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Running\Lytham web\activities\handicap\"/>
    </mc:Choice>
  </mc:AlternateContent>
  <bookViews>
    <workbookView xWindow="0" yWindow="0" windowWidth="23040" windowHeight="9384" tabRatio="876" activeTab="16"/>
  </bookViews>
  <sheets>
    <sheet name="Runners" sheetId="5" r:id="rId1"/>
    <sheet name="Summer Start Times" sheetId="18" r:id="rId2"/>
    <sheet name="Winter Start Times" sheetId="19" r:id="rId3"/>
    <sheet name="Apr" sheetId="2" r:id="rId4"/>
    <sheet name="May" sheetId="6" r:id="rId5"/>
    <sheet name="Jun" sheetId="7" r:id="rId6"/>
    <sheet name="Jul" sheetId="8" r:id="rId7"/>
    <sheet name="Aug" sheetId="9" r:id="rId8"/>
    <sheet name="Sep" sheetId="10" r:id="rId9"/>
    <sheet name="Oct" sheetId="11" r:id="rId10"/>
    <sheet name="Nov" sheetId="12" r:id="rId11"/>
    <sheet name="Dec" sheetId="13" r:id="rId12"/>
    <sheet name="Jan" sheetId="14" r:id="rId13"/>
    <sheet name="Feb" sheetId="15" r:id="rId14"/>
    <sheet name="Mar" sheetId="16" r:id="rId15"/>
    <sheet name="YTD Scores" sheetId="3" r:id="rId16"/>
    <sheet name="Current Standing" sheetId="17" r:id="rId17"/>
    <sheet name="For printing" sheetId="20" r:id="rId18"/>
  </sheets>
  <definedNames>
    <definedName name="_xlnm.Print_Area" localSheetId="16">'Current Standing'!$B$1:$Q$51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6" l="1"/>
  <c r="L4" i="15" l="1"/>
  <c r="L4" i="14"/>
  <c r="L4" i="13"/>
  <c r="L4" i="12"/>
  <c r="L4" i="11"/>
  <c r="L4" i="10"/>
  <c r="L4" i="9"/>
  <c r="L4" i="8"/>
  <c r="L4" i="7"/>
  <c r="L4" i="6"/>
  <c r="L4" i="2" l="1"/>
  <c r="CZ200" i="5" l="1"/>
  <c r="CY200" i="5"/>
  <c r="CX200" i="5"/>
  <c r="CW200" i="5"/>
  <c r="CV200" i="5"/>
  <c r="AH200" i="5"/>
  <c r="CG200" i="5" s="1"/>
  <c r="AG200" i="5"/>
  <c r="CF200" i="5" s="1"/>
  <c r="AF200" i="5"/>
  <c r="AE200" i="5"/>
  <c r="BD200" i="5" s="1"/>
  <c r="BQ200" i="5" s="1"/>
  <c r="AD200" i="5"/>
  <c r="CC200" i="5" s="1"/>
  <c r="AC200" i="5"/>
  <c r="Z200" i="5"/>
  <c r="BA200" i="5" s="1"/>
  <c r="Y200" i="5"/>
  <c r="AZ200" i="5" s="1"/>
  <c r="BM200" i="5" s="1"/>
  <c r="X200" i="5"/>
  <c r="W200" i="5"/>
  <c r="BX200" i="5" s="1"/>
  <c r="V200" i="5"/>
  <c r="AW200" i="5" s="1"/>
  <c r="BJ200" i="5" s="1"/>
  <c r="U200" i="5"/>
  <c r="AV200" i="5" s="1"/>
  <c r="BI200" i="5" s="1"/>
  <c r="S200" i="5"/>
  <c r="BH200" i="5" s="1"/>
  <c r="O200" i="5"/>
  <c r="M200" i="5"/>
  <c r="DB200" i="5" s="1"/>
  <c r="DB199" i="5"/>
  <c r="CZ199" i="5"/>
  <c r="CY199" i="5"/>
  <c r="CX199" i="5"/>
  <c r="CW199" i="5"/>
  <c r="CV199" i="5"/>
  <c r="AH199" i="5"/>
  <c r="CG199" i="5" s="1"/>
  <c r="AG199" i="5"/>
  <c r="CF199" i="5" s="1"/>
  <c r="AF199" i="5"/>
  <c r="AE199" i="5"/>
  <c r="BD199" i="5" s="1"/>
  <c r="BQ199" i="5" s="1"/>
  <c r="AD199" i="5"/>
  <c r="AC199" i="5"/>
  <c r="CB199" i="5" s="1"/>
  <c r="Z199" i="5"/>
  <c r="BA199" i="5" s="1"/>
  <c r="Y199" i="5"/>
  <c r="AZ199" i="5" s="1"/>
  <c r="BM199" i="5" s="1"/>
  <c r="X199" i="5"/>
  <c r="W199" i="5"/>
  <c r="BX199" i="5" s="1"/>
  <c r="V199" i="5"/>
  <c r="AW199" i="5" s="1"/>
  <c r="BJ199" i="5" s="1"/>
  <c r="U199" i="5"/>
  <c r="AV199" i="5" s="1"/>
  <c r="BI199" i="5" s="1"/>
  <c r="S199" i="5"/>
  <c r="BH199" i="5" s="1"/>
  <c r="O199" i="5"/>
  <c r="M199" i="5"/>
  <c r="DB198" i="5"/>
  <c r="CZ198" i="5"/>
  <c r="CY198" i="5"/>
  <c r="CX198" i="5"/>
  <c r="CW198" i="5"/>
  <c r="CV198" i="5"/>
  <c r="AH198" i="5"/>
  <c r="CG198" i="5" s="1"/>
  <c r="AG198" i="5"/>
  <c r="CF198" i="5" s="1"/>
  <c r="AF198" i="5"/>
  <c r="AE198" i="5"/>
  <c r="BD198" i="5" s="1"/>
  <c r="BQ198" i="5" s="1"/>
  <c r="AD198" i="5"/>
  <c r="CC198" i="5" s="1"/>
  <c r="AC198" i="5"/>
  <c r="CB198" i="5" s="1"/>
  <c r="Z198" i="5"/>
  <c r="BA198" i="5" s="1"/>
  <c r="Y198" i="5"/>
  <c r="AZ198" i="5" s="1"/>
  <c r="BM198" i="5" s="1"/>
  <c r="X198" i="5"/>
  <c r="W198" i="5"/>
  <c r="BX198" i="5" s="1"/>
  <c r="V198" i="5"/>
  <c r="AW198" i="5" s="1"/>
  <c r="BJ198" i="5" s="1"/>
  <c r="U198" i="5"/>
  <c r="AV198" i="5" s="1"/>
  <c r="BI198" i="5" s="1"/>
  <c r="S198" i="5"/>
  <c r="BH198" i="5" s="1"/>
  <c r="O198" i="5"/>
  <c r="M198" i="5"/>
  <c r="DB197" i="5"/>
  <c r="CZ197" i="5"/>
  <c r="CY197" i="5"/>
  <c r="CX197" i="5"/>
  <c r="CW197" i="5"/>
  <c r="CV197" i="5"/>
  <c r="AH197" i="5"/>
  <c r="CG197" i="5" s="1"/>
  <c r="AG197" i="5"/>
  <c r="CF197" i="5" s="1"/>
  <c r="AF197" i="5"/>
  <c r="AE197" i="5"/>
  <c r="BD197" i="5" s="1"/>
  <c r="BQ197" i="5" s="1"/>
  <c r="AD197" i="5"/>
  <c r="AC197" i="5"/>
  <c r="CB197" i="5" s="1"/>
  <c r="Z197" i="5"/>
  <c r="BA197" i="5" s="1"/>
  <c r="Y197" i="5"/>
  <c r="AZ197" i="5" s="1"/>
  <c r="BM197" i="5" s="1"/>
  <c r="X197" i="5"/>
  <c r="W197" i="5"/>
  <c r="BX197" i="5" s="1"/>
  <c r="V197" i="5"/>
  <c r="AW197" i="5" s="1"/>
  <c r="BJ197" i="5" s="1"/>
  <c r="U197" i="5"/>
  <c r="AV197" i="5" s="1"/>
  <c r="BI197" i="5" s="1"/>
  <c r="S197" i="5"/>
  <c r="BH197" i="5" s="1"/>
  <c r="O197" i="5"/>
  <c r="M197" i="5"/>
  <c r="CZ196" i="5"/>
  <c r="CY196" i="5"/>
  <c r="CX196" i="5"/>
  <c r="CW196" i="5"/>
  <c r="CV196" i="5"/>
  <c r="AH196" i="5"/>
  <c r="CG196" i="5" s="1"/>
  <c r="AG196" i="5"/>
  <c r="BF196" i="5" s="1"/>
  <c r="BS196" i="5" s="1"/>
  <c r="AF196" i="5"/>
  <c r="AE196" i="5"/>
  <c r="CD196" i="5" s="1"/>
  <c r="AD196" i="5"/>
  <c r="AC196" i="5"/>
  <c r="BB196" i="5" s="1"/>
  <c r="BO196" i="5" s="1"/>
  <c r="Z196" i="5"/>
  <c r="CA196" i="5" s="1"/>
  <c r="Y196" i="5"/>
  <c r="AZ196" i="5" s="1"/>
  <c r="BM196" i="5" s="1"/>
  <c r="X196" i="5"/>
  <c r="AY196" i="5" s="1"/>
  <c r="BL196" i="5" s="1"/>
  <c r="W196" i="5"/>
  <c r="AX196" i="5" s="1"/>
  <c r="BK196" i="5" s="1"/>
  <c r="V196" i="5"/>
  <c r="U196" i="5"/>
  <c r="AV196" i="5" s="1"/>
  <c r="BI196" i="5" s="1"/>
  <c r="O196" i="5"/>
  <c r="S196" i="5" s="1"/>
  <c r="BH196" i="5" s="1"/>
  <c r="M196" i="5"/>
  <c r="DO196" i="5" s="1"/>
  <c r="CZ195" i="5"/>
  <c r="CY195" i="5"/>
  <c r="CX195" i="5"/>
  <c r="CW195" i="5"/>
  <c r="CV195" i="5"/>
  <c r="AH195" i="5"/>
  <c r="CG195" i="5" s="1"/>
  <c r="AG195" i="5"/>
  <c r="BF195" i="5" s="1"/>
  <c r="BS195" i="5" s="1"/>
  <c r="AF195" i="5"/>
  <c r="BE195" i="5" s="1"/>
  <c r="BR195" i="5" s="1"/>
  <c r="AE195" i="5"/>
  <c r="CD195" i="5" s="1"/>
  <c r="AD195" i="5"/>
  <c r="AC195" i="5"/>
  <c r="Z195" i="5"/>
  <c r="Y195" i="5"/>
  <c r="X195" i="5"/>
  <c r="AY195" i="5" s="1"/>
  <c r="BL195" i="5" s="1"/>
  <c r="W195" i="5"/>
  <c r="V195" i="5"/>
  <c r="AW195" i="5" s="1"/>
  <c r="BJ195" i="5" s="1"/>
  <c r="U195" i="5"/>
  <c r="O195" i="5"/>
  <c r="S195" i="5" s="1"/>
  <c r="BH195" i="5" s="1"/>
  <c r="M195" i="5"/>
  <c r="N195" i="5" s="1"/>
  <c r="CZ194" i="5"/>
  <c r="CY194" i="5"/>
  <c r="CX194" i="5"/>
  <c r="CW194" i="5"/>
  <c r="CV194" i="5"/>
  <c r="AH194" i="5"/>
  <c r="CG194" i="5" s="1"/>
  <c r="AG194" i="5"/>
  <c r="CF194" i="5" s="1"/>
  <c r="AF194" i="5"/>
  <c r="BE194" i="5" s="1"/>
  <c r="BR194" i="5" s="1"/>
  <c r="AE194" i="5"/>
  <c r="CD194" i="5" s="1"/>
  <c r="AD194" i="5"/>
  <c r="AC194" i="5"/>
  <c r="Z194" i="5"/>
  <c r="CA194" i="5" s="1"/>
  <c r="Y194" i="5"/>
  <c r="BZ194" i="5" s="1"/>
  <c r="X194" i="5"/>
  <c r="AY194" i="5" s="1"/>
  <c r="BL194" i="5" s="1"/>
  <c r="W194" i="5"/>
  <c r="AX194" i="5" s="1"/>
  <c r="V194" i="5"/>
  <c r="BW194" i="5" s="1"/>
  <c r="U194" i="5"/>
  <c r="BV194" i="5" s="1"/>
  <c r="O194" i="5"/>
  <c r="S194" i="5" s="1"/>
  <c r="BH194" i="5" s="1"/>
  <c r="M194" i="5"/>
  <c r="DO193" i="5"/>
  <c r="CZ193" i="5"/>
  <c r="CY193" i="5"/>
  <c r="CX193" i="5"/>
  <c r="CW193" i="5"/>
  <c r="CV193" i="5"/>
  <c r="AH193" i="5"/>
  <c r="CG193" i="5" s="1"/>
  <c r="AG193" i="5"/>
  <c r="AF193" i="5"/>
  <c r="BE193" i="5" s="1"/>
  <c r="BR193" i="5" s="1"/>
  <c r="AE193" i="5"/>
  <c r="CD193" i="5" s="1"/>
  <c r="AD193" i="5"/>
  <c r="CC193" i="5" s="1"/>
  <c r="AC193" i="5"/>
  <c r="Z193" i="5"/>
  <c r="Y193" i="5"/>
  <c r="BZ193" i="5" s="1"/>
  <c r="X193" i="5"/>
  <c r="BY193" i="5" s="1"/>
  <c r="W193" i="5"/>
  <c r="AX193" i="5" s="1"/>
  <c r="BK193" i="5" s="1"/>
  <c r="V193" i="5"/>
  <c r="AW193" i="5" s="1"/>
  <c r="BJ193" i="5" s="1"/>
  <c r="U193" i="5"/>
  <c r="BV193" i="5" s="1"/>
  <c r="O193" i="5"/>
  <c r="S193" i="5" s="1"/>
  <c r="BH193" i="5" s="1"/>
  <c r="N193" i="5"/>
  <c r="M193" i="5"/>
  <c r="DB193" i="5" s="1"/>
  <c r="CZ192" i="5"/>
  <c r="CY192" i="5"/>
  <c r="CX192" i="5"/>
  <c r="CW192" i="5"/>
  <c r="CV192" i="5"/>
  <c r="AH192" i="5"/>
  <c r="CG192" i="5" s="1"/>
  <c r="AG192" i="5"/>
  <c r="AF192" i="5"/>
  <c r="AE192" i="5"/>
  <c r="CD192" i="5" s="1"/>
  <c r="AD192" i="5"/>
  <c r="CC192" i="5" s="1"/>
  <c r="AC192" i="5"/>
  <c r="Z192" i="5"/>
  <c r="Y192" i="5"/>
  <c r="BZ192" i="5" s="1"/>
  <c r="X192" i="5"/>
  <c r="BY192" i="5" s="1"/>
  <c r="W192" i="5"/>
  <c r="AX192" i="5" s="1"/>
  <c r="BK192" i="5" s="1"/>
  <c r="V192" i="5"/>
  <c r="U192" i="5"/>
  <c r="AV192" i="5" s="1"/>
  <c r="BI192" i="5" s="1"/>
  <c r="O192" i="5"/>
  <c r="S192" i="5" s="1"/>
  <c r="BH192" i="5" s="1"/>
  <c r="N192" i="5"/>
  <c r="M192" i="5"/>
  <c r="DO192" i="5" s="1"/>
  <c r="CZ191" i="5"/>
  <c r="CY191" i="5"/>
  <c r="CX191" i="5"/>
  <c r="CW191" i="5"/>
  <c r="CV191" i="5"/>
  <c r="BH191" i="5"/>
  <c r="AH191" i="5"/>
  <c r="CG191" i="5" s="1"/>
  <c r="AG191" i="5"/>
  <c r="AF191" i="5"/>
  <c r="BE191" i="5" s="1"/>
  <c r="BR191" i="5" s="1"/>
  <c r="AE191" i="5"/>
  <c r="BD191" i="5" s="1"/>
  <c r="BQ191" i="5" s="1"/>
  <c r="AD191" i="5"/>
  <c r="AC191" i="5"/>
  <c r="Z191" i="5"/>
  <c r="BA191" i="5" s="1"/>
  <c r="Y191" i="5"/>
  <c r="X191" i="5"/>
  <c r="W191" i="5"/>
  <c r="AX191" i="5" s="1"/>
  <c r="BK191" i="5" s="1"/>
  <c r="V191" i="5"/>
  <c r="AW191" i="5" s="1"/>
  <c r="BJ191" i="5" s="1"/>
  <c r="U191" i="5"/>
  <c r="S191" i="5"/>
  <c r="O191" i="5"/>
  <c r="N191" i="5"/>
  <c r="M191" i="5"/>
  <c r="DO191" i="5" s="1"/>
  <c r="CZ190" i="5"/>
  <c r="CY190" i="5"/>
  <c r="CX190" i="5"/>
  <c r="CW190" i="5"/>
  <c r="CV190" i="5"/>
  <c r="AH190" i="5"/>
  <c r="CG190" i="5" s="1"/>
  <c r="AG190" i="5"/>
  <c r="AF190" i="5"/>
  <c r="BE190" i="5" s="1"/>
  <c r="BR190" i="5" s="1"/>
  <c r="AE190" i="5"/>
  <c r="CD190" i="5" s="1"/>
  <c r="AD190" i="5"/>
  <c r="CC190" i="5" s="1"/>
  <c r="AC190" i="5"/>
  <c r="Z190" i="5"/>
  <c r="BA190" i="5" s="1"/>
  <c r="Y190" i="5"/>
  <c r="AZ190" i="5" s="1"/>
  <c r="X190" i="5"/>
  <c r="BY190" i="5" s="1"/>
  <c r="W190" i="5"/>
  <c r="AX190" i="5" s="1"/>
  <c r="BK190" i="5" s="1"/>
  <c r="V190" i="5"/>
  <c r="AW190" i="5" s="1"/>
  <c r="BJ190" i="5" s="1"/>
  <c r="U190" i="5"/>
  <c r="BV190" i="5" s="1"/>
  <c r="O190" i="5"/>
  <c r="S190" i="5" s="1"/>
  <c r="BH190" i="5" s="1"/>
  <c r="N190" i="5"/>
  <c r="M190" i="5"/>
  <c r="DO190" i="5" s="1"/>
  <c r="CZ189" i="5"/>
  <c r="CY189" i="5"/>
  <c r="CX189" i="5"/>
  <c r="CW189" i="5"/>
  <c r="CV189" i="5"/>
  <c r="AH189" i="5"/>
  <c r="CG189" i="5" s="1"/>
  <c r="AG189" i="5"/>
  <c r="AF189" i="5"/>
  <c r="BE189" i="5" s="1"/>
  <c r="BR189" i="5" s="1"/>
  <c r="AE189" i="5"/>
  <c r="BD189" i="5" s="1"/>
  <c r="BQ189" i="5" s="1"/>
  <c r="AD189" i="5"/>
  <c r="CC189" i="5" s="1"/>
  <c r="AC189" i="5"/>
  <c r="Z189" i="5"/>
  <c r="BA189" i="5" s="1"/>
  <c r="Y189" i="5"/>
  <c r="AZ189" i="5" s="1"/>
  <c r="BM189" i="5" s="1"/>
  <c r="X189" i="5"/>
  <c r="W189" i="5"/>
  <c r="AX189" i="5" s="1"/>
  <c r="BK189" i="5" s="1"/>
  <c r="V189" i="5"/>
  <c r="AW189" i="5" s="1"/>
  <c r="BJ189" i="5" s="1"/>
  <c r="U189" i="5"/>
  <c r="S189" i="5"/>
  <c r="BH189" i="5" s="1"/>
  <c r="O189" i="5"/>
  <c r="N189" i="5"/>
  <c r="M189" i="5"/>
  <c r="DO189" i="5" s="1"/>
  <c r="CZ188" i="5"/>
  <c r="CY188" i="5"/>
  <c r="CX188" i="5"/>
  <c r="CW188" i="5"/>
  <c r="CV188" i="5"/>
  <c r="AH188" i="5"/>
  <c r="CG188" i="5" s="1"/>
  <c r="AG188" i="5"/>
  <c r="AF188" i="5"/>
  <c r="AE188" i="5"/>
  <c r="CD188" i="5" s="1"/>
  <c r="AD188" i="5"/>
  <c r="AC188" i="5"/>
  <c r="Z188" i="5"/>
  <c r="BA188" i="5" s="1"/>
  <c r="Y188" i="5"/>
  <c r="AZ188" i="5" s="1"/>
  <c r="X188" i="5"/>
  <c r="BY188" i="5" s="1"/>
  <c r="W188" i="5"/>
  <c r="AX188" i="5" s="1"/>
  <c r="BK188" i="5" s="1"/>
  <c r="V188" i="5"/>
  <c r="AW188" i="5" s="1"/>
  <c r="BJ188" i="5" s="1"/>
  <c r="U188" i="5"/>
  <c r="AV188" i="5" s="1"/>
  <c r="BI188" i="5" s="1"/>
  <c r="O188" i="5"/>
  <c r="S188" i="5" s="1"/>
  <c r="BH188" i="5" s="1"/>
  <c r="N188" i="5"/>
  <c r="M188" i="5"/>
  <c r="DO188" i="5" s="1"/>
  <c r="DB187" i="5"/>
  <c r="CZ187" i="5"/>
  <c r="CY187" i="5"/>
  <c r="CX187" i="5"/>
  <c r="CW187" i="5"/>
  <c r="CV187" i="5"/>
  <c r="BH187" i="5"/>
  <c r="AH187" i="5"/>
  <c r="CG187" i="5" s="1"/>
  <c r="AG187" i="5"/>
  <c r="CF187" i="5" s="1"/>
  <c r="AF187" i="5"/>
  <c r="AE187" i="5"/>
  <c r="AD187" i="5"/>
  <c r="BC187" i="5" s="1"/>
  <c r="BP187" i="5" s="1"/>
  <c r="AC187" i="5"/>
  <c r="CB187" i="5" s="1"/>
  <c r="Z187" i="5"/>
  <c r="BA187" i="5" s="1"/>
  <c r="Y187" i="5"/>
  <c r="X187" i="5"/>
  <c r="AY187" i="5" s="1"/>
  <c r="BL187" i="5" s="1"/>
  <c r="W187" i="5"/>
  <c r="BX187" i="5" s="1"/>
  <c r="V187" i="5"/>
  <c r="AW187" i="5" s="1"/>
  <c r="BJ187" i="5" s="1"/>
  <c r="U187" i="5"/>
  <c r="AV187" i="5" s="1"/>
  <c r="BI187" i="5" s="1"/>
  <c r="S187" i="5"/>
  <c r="O187" i="5"/>
  <c r="N187" i="5"/>
  <c r="M187" i="5"/>
  <c r="DO187" i="5" s="1"/>
  <c r="DO186" i="5"/>
  <c r="DB186" i="5"/>
  <c r="CZ186" i="5"/>
  <c r="CY186" i="5"/>
  <c r="CX186" i="5"/>
  <c r="CW186" i="5"/>
  <c r="CV186" i="5"/>
  <c r="AH186" i="5"/>
  <c r="CG186" i="5" s="1"/>
  <c r="AG186" i="5"/>
  <c r="AF186" i="5"/>
  <c r="AE186" i="5"/>
  <c r="AD186" i="5"/>
  <c r="CC186" i="5" s="1"/>
  <c r="AC186" i="5"/>
  <c r="Z186" i="5"/>
  <c r="CA186" i="5" s="1"/>
  <c r="Y186" i="5"/>
  <c r="BZ186" i="5" s="1"/>
  <c r="X186" i="5"/>
  <c r="W186" i="5"/>
  <c r="AX186" i="5" s="1"/>
  <c r="BK186" i="5" s="1"/>
  <c r="V186" i="5"/>
  <c r="BW186" i="5" s="1"/>
  <c r="U186" i="5"/>
  <c r="S186" i="5"/>
  <c r="BH186" i="5" s="1"/>
  <c r="O186" i="5"/>
  <c r="N186" i="5"/>
  <c r="M186" i="5"/>
  <c r="CZ185" i="5"/>
  <c r="CY185" i="5"/>
  <c r="CX185" i="5"/>
  <c r="CW185" i="5"/>
  <c r="CV185" i="5"/>
  <c r="BH185" i="5"/>
  <c r="AH185" i="5"/>
  <c r="CG185" i="5" s="1"/>
  <c r="AG185" i="5"/>
  <c r="AF185" i="5"/>
  <c r="AE185" i="5"/>
  <c r="BD185" i="5" s="1"/>
  <c r="BQ185" i="5" s="1"/>
  <c r="AD185" i="5"/>
  <c r="AC185" i="5"/>
  <c r="Z185" i="5"/>
  <c r="BA185" i="5" s="1"/>
  <c r="Y185" i="5"/>
  <c r="BZ185" i="5" s="1"/>
  <c r="X185" i="5"/>
  <c r="W185" i="5"/>
  <c r="AX185" i="5" s="1"/>
  <c r="BK185" i="5" s="1"/>
  <c r="V185" i="5"/>
  <c r="AW185" i="5" s="1"/>
  <c r="BJ185" i="5" s="1"/>
  <c r="U185" i="5"/>
  <c r="BV185" i="5" s="1"/>
  <c r="O185" i="5"/>
  <c r="S185" i="5" s="1"/>
  <c r="N185" i="5"/>
  <c r="M185" i="5"/>
  <c r="DO185" i="5" s="1"/>
  <c r="CZ184" i="5"/>
  <c r="CY184" i="5"/>
  <c r="CX184" i="5"/>
  <c r="CW184" i="5"/>
  <c r="CV184" i="5"/>
  <c r="AH184" i="5"/>
  <c r="CG184" i="5" s="1"/>
  <c r="AG184" i="5"/>
  <c r="AF184" i="5"/>
  <c r="AE184" i="5"/>
  <c r="AD184" i="5"/>
  <c r="CC184" i="5" s="1"/>
  <c r="AC184" i="5"/>
  <c r="Z184" i="5"/>
  <c r="BA184" i="5" s="1"/>
  <c r="Y184" i="5"/>
  <c r="BZ184" i="5" s="1"/>
  <c r="X184" i="5"/>
  <c r="BY184" i="5" s="1"/>
  <c r="W184" i="5"/>
  <c r="AX184" i="5" s="1"/>
  <c r="BK184" i="5" s="1"/>
  <c r="V184" i="5"/>
  <c r="AW184" i="5" s="1"/>
  <c r="BJ184" i="5" s="1"/>
  <c r="U184" i="5"/>
  <c r="BV184" i="5" s="1"/>
  <c r="O184" i="5"/>
  <c r="S184" i="5" s="1"/>
  <c r="BH184" i="5" s="1"/>
  <c r="N184" i="5"/>
  <c r="M184" i="5"/>
  <c r="DO184" i="5" s="1"/>
  <c r="CZ183" i="5"/>
  <c r="CY183" i="5"/>
  <c r="CX183" i="5"/>
  <c r="CW183" i="5"/>
  <c r="CV183" i="5"/>
  <c r="AH183" i="5"/>
  <c r="CG183" i="5" s="1"/>
  <c r="AG183" i="5"/>
  <c r="AF183" i="5"/>
  <c r="BE183" i="5" s="1"/>
  <c r="BR183" i="5" s="1"/>
  <c r="AE183" i="5"/>
  <c r="CD183" i="5" s="1"/>
  <c r="AD183" i="5"/>
  <c r="CC183" i="5" s="1"/>
  <c r="AC183" i="5"/>
  <c r="Z183" i="5"/>
  <c r="Y183" i="5"/>
  <c r="BZ183" i="5" s="1"/>
  <c r="X183" i="5"/>
  <c r="BY183" i="5" s="1"/>
  <c r="W183" i="5"/>
  <c r="AX183" i="5" s="1"/>
  <c r="BK183" i="5" s="1"/>
  <c r="V183" i="5"/>
  <c r="U183" i="5"/>
  <c r="O183" i="5"/>
  <c r="S183" i="5" s="1"/>
  <c r="BH183" i="5" s="1"/>
  <c r="N183" i="5"/>
  <c r="M183" i="5"/>
  <c r="DO183" i="5" s="1"/>
  <c r="CZ182" i="5"/>
  <c r="CY182" i="5"/>
  <c r="CX182" i="5"/>
  <c r="CW182" i="5"/>
  <c r="CV182" i="5"/>
  <c r="BH182" i="5"/>
  <c r="AH182" i="5"/>
  <c r="CG182" i="5" s="1"/>
  <c r="AG182" i="5"/>
  <c r="AF182" i="5"/>
  <c r="AE182" i="5"/>
  <c r="BD182" i="5" s="1"/>
  <c r="AD182" i="5"/>
  <c r="CC182" i="5" s="1"/>
  <c r="AC182" i="5"/>
  <c r="Z182" i="5"/>
  <c r="BA182" i="5" s="1"/>
  <c r="Y182" i="5"/>
  <c r="AZ182" i="5" s="1"/>
  <c r="BM182" i="5" s="1"/>
  <c r="X182" i="5"/>
  <c r="BY182" i="5" s="1"/>
  <c r="W182" i="5"/>
  <c r="AX182" i="5" s="1"/>
  <c r="BK182" i="5" s="1"/>
  <c r="V182" i="5"/>
  <c r="U182" i="5"/>
  <c r="S182" i="5"/>
  <c r="O182" i="5"/>
  <c r="N182" i="5"/>
  <c r="M182" i="5"/>
  <c r="DO182" i="5" s="1"/>
  <c r="CZ181" i="5"/>
  <c r="CY181" i="5"/>
  <c r="CX181" i="5"/>
  <c r="CW181" i="5"/>
  <c r="CV181" i="5"/>
  <c r="AH181" i="5"/>
  <c r="CG181" i="5" s="1"/>
  <c r="AG181" i="5"/>
  <c r="AF181" i="5"/>
  <c r="AE181" i="5"/>
  <c r="AD181" i="5"/>
  <c r="CC181" i="5" s="1"/>
  <c r="AC181" i="5"/>
  <c r="Z181" i="5"/>
  <c r="Y181" i="5"/>
  <c r="BZ181" i="5" s="1"/>
  <c r="X181" i="5"/>
  <c r="BY181" i="5" s="1"/>
  <c r="W181" i="5"/>
  <c r="V181" i="5"/>
  <c r="AW181" i="5" s="1"/>
  <c r="BJ181" i="5" s="1"/>
  <c r="U181" i="5"/>
  <c r="S181" i="5"/>
  <c r="BH181" i="5" s="1"/>
  <c r="O181" i="5"/>
  <c r="M181" i="5"/>
  <c r="DB180" i="5"/>
  <c r="CZ180" i="5"/>
  <c r="CY180" i="5"/>
  <c r="CX180" i="5"/>
  <c r="CW180" i="5"/>
  <c r="CV180" i="5"/>
  <c r="AH180" i="5"/>
  <c r="CG180" i="5" s="1"/>
  <c r="AG180" i="5"/>
  <c r="CF180" i="5" s="1"/>
  <c r="AF180" i="5"/>
  <c r="CE180" i="5" s="1"/>
  <c r="AE180" i="5"/>
  <c r="AD180" i="5"/>
  <c r="BC180" i="5" s="1"/>
  <c r="BP180" i="5" s="1"/>
  <c r="AC180" i="5"/>
  <c r="Z180" i="5"/>
  <c r="Y180" i="5"/>
  <c r="AZ180" i="5" s="1"/>
  <c r="BM180" i="5" s="1"/>
  <c r="X180" i="5"/>
  <c r="AY180" i="5" s="1"/>
  <c r="BL180" i="5" s="1"/>
  <c r="W180" i="5"/>
  <c r="AX180" i="5" s="1"/>
  <c r="BK180" i="5" s="1"/>
  <c r="V180" i="5"/>
  <c r="U180" i="5"/>
  <c r="AV180" i="5" s="1"/>
  <c r="BI180" i="5" s="1"/>
  <c r="S180" i="5"/>
  <c r="BH180" i="5" s="1"/>
  <c r="O180" i="5"/>
  <c r="M180" i="5"/>
  <c r="N180" i="5" s="1"/>
  <c r="DO179" i="5"/>
  <c r="CZ179" i="5"/>
  <c r="CY179" i="5"/>
  <c r="CX179" i="5"/>
  <c r="CW179" i="5"/>
  <c r="CV179" i="5"/>
  <c r="AH179" i="5"/>
  <c r="CG179" i="5" s="1"/>
  <c r="AG179" i="5"/>
  <c r="BF179" i="5" s="1"/>
  <c r="BS179" i="5" s="1"/>
  <c r="AF179" i="5"/>
  <c r="CE179" i="5" s="1"/>
  <c r="AE179" i="5"/>
  <c r="AD179" i="5"/>
  <c r="BC179" i="5" s="1"/>
  <c r="BP179" i="5" s="1"/>
  <c r="AC179" i="5"/>
  <c r="BB179" i="5" s="1"/>
  <c r="BO179" i="5" s="1"/>
  <c r="Z179" i="5"/>
  <c r="CA179" i="5" s="1"/>
  <c r="Y179" i="5"/>
  <c r="AZ179" i="5" s="1"/>
  <c r="BM179" i="5" s="1"/>
  <c r="X179" i="5"/>
  <c r="W179" i="5"/>
  <c r="V179" i="5"/>
  <c r="BW179" i="5" s="1"/>
  <c r="U179" i="5"/>
  <c r="AV179" i="5" s="1"/>
  <c r="BI179" i="5" s="1"/>
  <c r="O179" i="5"/>
  <c r="S179" i="5" s="1"/>
  <c r="BH179" i="5" s="1"/>
  <c r="M179" i="5"/>
  <c r="N179" i="5" s="1"/>
  <c r="CZ178" i="5"/>
  <c r="CY178" i="5"/>
  <c r="CX178" i="5"/>
  <c r="CW178" i="5"/>
  <c r="CV178" i="5"/>
  <c r="AH178" i="5"/>
  <c r="CG178" i="5" s="1"/>
  <c r="AG178" i="5"/>
  <c r="AF178" i="5"/>
  <c r="CE178" i="5" s="1"/>
  <c r="AE178" i="5"/>
  <c r="AD178" i="5"/>
  <c r="AC178" i="5"/>
  <c r="CB178" i="5" s="1"/>
  <c r="Z178" i="5"/>
  <c r="CA178" i="5" s="1"/>
  <c r="Y178" i="5"/>
  <c r="AZ178" i="5" s="1"/>
  <c r="BM178" i="5" s="1"/>
  <c r="X178" i="5"/>
  <c r="AY178" i="5" s="1"/>
  <c r="BL178" i="5" s="1"/>
  <c r="W178" i="5"/>
  <c r="V178" i="5"/>
  <c r="BW178" i="5" s="1"/>
  <c r="U178" i="5"/>
  <c r="AV178" i="5" s="1"/>
  <c r="BI178" i="5" s="1"/>
  <c r="O178" i="5"/>
  <c r="S178" i="5" s="1"/>
  <c r="BH178" i="5" s="1"/>
  <c r="M178" i="5"/>
  <c r="CZ177" i="5"/>
  <c r="CY177" i="5"/>
  <c r="CX177" i="5"/>
  <c r="CW177" i="5"/>
  <c r="CV177" i="5"/>
  <c r="AH177" i="5"/>
  <c r="CG177" i="5" s="1"/>
  <c r="AG177" i="5"/>
  <c r="BF177" i="5" s="1"/>
  <c r="BS177" i="5" s="1"/>
  <c r="AF177" i="5"/>
  <c r="AE177" i="5"/>
  <c r="AD177" i="5"/>
  <c r="AC177" i="5"/>
  <c r="CB177" i="5" s="1"/>
  <c r="Z177" i="5"/>
  <c r="Y177" i="5"/>
  <c r="AZ177" i="5" s="1"/>
  <c r="BM177" i="5" s="1"/>
  <c r="X177" i="5"/>
  <c r="AY177" i="5" s="1"/>
  <c r="BL177" i="5" s="1"/>
  <c r="W177" i="5"/>
  <c r="AX177" i="5" s="1"/>
  <c r="V177" i="5"/>
  <c r="U177" i="5"/>
  <c r="AV177" i="5" s="1"/>
  <c r="BI177" i="5" s="1"/>
  <c r="O177" i="5"/>
  <c r="S177" i="5" s="1"/>
  <c r="BH177" i="5" s="1"/>
  <c r="M177" i="5"/>
  <c r="DO176" i="5"/>
  <c r="DB176" i="5"/>
  <c r="CZ176" i="5"/>
  <c r="CY176" i="5"/>
  <c r="CX176" i="5"/>
  <c r="CW176" i="5"/>
  <c r="CV176" i="5"/>
  <c r="AH176" i="5"/>
  <c r="CG176" i="5" s="1"/>
  <c r="AG176" i="5"/>
  <c r="CF176" i="5" s="1"/>
  <c r="AF176" i="5"/>
  <c r="CE176" i="5" s="1"/>
  <c r="AE176" i="5"/>
  <c r="AD176" i="5"/>
  <c r="BC176" i="5" s="1"/>
  <c r="BP176" i="5" s="1"/>
  <c r="AC176" i="5"/>
  <c r="Z176" i="5"/>
  <c r="Y176" i="5"/>
  <c r="AZ176" i="5" s="1"/>
  <c r="BM176" i="5" s="1"/>
  <c r="X176" i="5"/>
  <c r="AY176" i="5" s="1"/>
  <c r="BL176" i="5" s="1"/>
  <c r="W176" i="5"/>
  <c r="V176" i="5"/>
  <c r="U176" i="5"/>
  <c r="AV176" i="5" s="1"/>
  <c r="BI176" i="5" s="1"/>
  <c r="O176" i="5"/>
  <c r="S176" i="5" s="1"/>
  <c r="BH176" i="5" s="1"/>
  <c r="M176" i="5"/>
  <c r="N176" i="5" s="1"/>
  <c r="DO175" i="5"/>
  <c r="CZ175" i="5"/>
  <c r="CY175" i="5"/>
  <c r="CX175" i="5"/>
  <c r="CW175" i="5"/>
  <c r="CV175" i="5"/>
  <c r="AH175" i="5"/>
  <c r="CG175" i="5" s="1"/>
  <c r="AG175" i="5"/>
  <c r="AF175" i="5"/>
  <c r="CE175" i="5" s="1"/>
  <c r="AE175" i="5"/>
  <c r="AD175" i="5"/>
  <c r="BC175" i="5" s="1"/>
  <c r="BP175" i="5" s="1"/>
  <c r="AC175" i="5"/>
  <c r="Z175" i="5"/>
  <c r="CA175" i="5" s="1"/>
  <c r="Y175" i="5"/>
  <c r="AZ175" i="5" s="1"/>
  <c r="BM175" i="5" s="1"/>
  <c r="X175" i="5"/>
  <c r="AY175" i="5" s="1"/>
  <c r="BL175" i="5" s="1"/>
  <c r="W175" i="5"/>
  <c r="V175" i="5"/>
  <c r="BW175" i="5" s="1"/>
  <c r="U175" i="5"/>
  <c r="AV175" i="5" s="1"/>
  <c r="BI175" i="5" s="1"/>
  <c r="O175" i="5"/>
  <c r="S175" i="5" s="1"/>
  <c r="BH175" i="5" s="1"/>
  <c r="M175" i="5"/>
  <c r="N175" i="5" s="1"/>
  <c r="CZ174" i="5"/>
  <c r="CY174" i="5"/>
  <c r="CX174" i="5"/>
  <c r="CW174" i="5"/>
  <c r="CV174" i="5"/>
  <c r="AH174" i="5"/>
  <c r="CG174" i="5" s="1"/>
  <c r="AG174" i="5"/>
  <c r="BF174" i="5" s="1"/>
  <c r="BS174" i="5" s="1"/>
  <c r="AF174" i="5"/>
  <c r="AE174" i="5"/>
  <c r="AD174" i="5"/>
  <c r="AC174" i="5"/>
  <c r="CB174" i="5" s="1"/>
  <c r="Z174" i="5"/>
  <c r="Y174" i="5"/>
  <c r="AZ174" i="5" s="1"/>
  <c r="BM174" i="5" s="1"/>
  <c r="X174" i="5"/>
  <c r="AY174" i="5" s="1"/>
  <c r="BL174" i="5" s="1"/>
  <c r="W174" i="5"/>
  <c r="BX174" i="5" s="1"/>
  <c r="V174" i="5"/>
  <c r="BW174" i="5" s="1"/>
  <c r="U174" i="5"/>
  <c r="AV174" i="5" s="1"/>
  <c r="BI174" i="5" s="1"/>
  <c r="O174" i="5"/>
  <c r="S174" i="5" s="1"/>
  <c r="BH174" i="5" s="1"/>
  <c r="M174" i="5"/>
  <c r="CZ173" i="5"/>
  <c r="CY173" i="5"/>
  <c r="CX173" i="5"/>
  <c r="CW173" i="5"/>
  <c r="CV173" i="5"/>
  <c r="AH173" i="5"/>
  <c r="CG173" i="5" s="1"/>
  <c r="AG173" i="5"/>
  <c r="BF173" i="5" s="1"/>
  <c r="BS173" i="5" s="1"/>
  <c r="AF173" i="5"/>
  <c r="AE173" i="5"/>
  <c r="AD173" i="5"/>
  <c r="AC173" i="5"/>
  <c r="CB173" i="5" s="1"/>
  <c r="Z173" i="5"/>
  <c r="Y173" i="5"/>
  <c r="AZ173" i="5" s="1"/>
  <c r="BM173" i="5" s="1"/>
  <c r="X173" i="5"/>
  <c r="AY173" i="5" s="1"/>
  <c r="BL173" i="5" s="1"/>
  <c r="W173" i="5"/>
  <c r="AX173" i="5" s="1"/>
  <c r="BK173" i="5" s="1"/>
  <c r="V173" i="5"/>
  <c r="U173" i="5"/>
  <c r="AV173" i="5" s="1"/>
  <c r="BI173" i="5" s="1"/>
  <c r="O173" i="5"/>
  <c r="S173" i="5" s="1"/>
  <c r="BH173" i="5" s="1"/>
  <c r="M173" i="5"/>
  <c r="DB172" i="5"/>
  <c r="CZ172" i="5"/>
  <c r="CY172" i="5"/>
  <c r="CX172" i="5"/>
  <c r="CW172" i="5"/>
  <c r="CV172" i="5"/>
  <c r="AH172" i="5"/>
  <c r="CG172" i="5" s="1"/>
  <c r="AG172" i="5"/>
  <c r="CF172" i="5" s="1"/>
  <c r="AF172" i="5"/>
  <c r="CE172" i="5" s="1"/>
  <c r="AE172" i="5"/>
  <c r="AD172" i="5"/>
  <c r="BC172" i="5" s="1"/>
  <c r="BP172" i="5" s="1"/>
  <c r="AC172" i="5"/>
  <c r="BB172" i="5" s="1"/>
  <c r="BO172" i="5" s="1"/>
  <c r="Z172" i="5"/>
  <c r="Y172" i="5"/>
  <c r="AZ172" i="5" s="1"/>
  <c r="BM172" i="5" s="1"/>
  <c r="X172" i="5"/>
  <c r="AY172" i="5" s="1"/>
  <c r="BL172" i="5" s="1"/>
  <c r="W172" i="5"/>
  <c r="AX172" i="5" s="1"/>
  <c r="V172" i="5"/>
  <c r="BW172" i="5" s="1"/>
  <c r="U172" i="5"/>
  <c r="AV172" i="5" s="1"/>
  <c r="BI172" i="5" s="1"/>
  <c r="S172" i="5"/>
  <c r="BH172" i="5" s="1"/>
  <c r="O172" i="5"/>
  <c r="M172" i="5"/>
  <c r="N172" i="5" s="1"/>
  <c r="CZ171" i="5"/>
  <c r="CY171" i="5"/>
  <c r="CX171" i="5"/>
  <c r="CW171" i="5"/>
  <c r="CV171" i="5"/>
  <c r="AH171" i="5"/>
  <c r="CG171" i="5" s="1"/>
  <c r="AG171" i="5"/>
  <c r="BF171" i="5" s="1"/>
  <c r="BS171" i="5" s="1"/>
  <c r="AF171" i="5"/>
  <c r="AE171" i="5"/>
  <c r="AD171" i="5"/>
  <c r="AC171" i="5"/>
  <c r="CB171" i="5" s="1"/>
  <c r="Z171" i="5"/>
  <c r="CA171" i="5" s="1"/>
  <c r="Y171" i="5"/>
  <c r="AZ171" i="5" s="1"/>
  <c r="BM171" i="5" s="1"/>
  <c r="X171" i="5"/>
  <c r="AY171" i="5" s="1"/>
  <c r="BL171" i="5" s="1"/>
  <c r="W171" i="5"/>
  <c r="BX171" i="5" s="1"/>
  <c r="V171" i="5"/>
  <c r="BW171" i="5" s="1"/>
  <c r="U171" i="5"/>
  <c r="AV171" i="5" s="1"/>
  <c r="BI171" i="5" s="1"/>
  <c r="O171" i="5"/>
  <c r="S171" i="5" s="1"/>
  <c r="BH171" i="5" s="1"/>
  <c r="M171" i="5"/>
  <c r="CZ170" i="5"/>
  <c r="CY170" i="5"/>
  <c r="CX170" i="5"/>
  <c r="CW170" i="5"/>
  <c r="CV170" i="5"/>
  <c r="AH170" i="5"/>
  <c r="CG170" i="5" s="1"/>
  <c r="AG170" i="5"/>
  <c r="BF170" i="5" s="1"/>
  <c r="BS170" i="5" s="1"/>
  <c r="AF170" i="5"/>
  <c r="AE170" i="5"/>
  <c r="AD170" i="5"/>
  <c r="AC170" i="5"/>
  <c r="CB170" i="5" s="1"/>
  <c r="Z170" i="5"/>
  <c r="Y170" i="5"/>
  <c r="AZ170" i="5" s="1"/>
  <c r="BM170" i="5" s="1"/>
  <c r="X170" i="5"/>
  <c r="W170" i="5"/>
  <c r="AX170" i="5" s="1"/>
  <c r="BK170" i="5" s="1"/>
  <c r="V170" i="5"/>
  <c r="U170" i="5"/>
  <c r="AV170" i="5" s="1"/>
  <c r="BI170" i="5" s="1"/>
  <c r="O170" i="5"/>
  <c r="S170" i="5" s="1"/>
  <c r="BH170" i="5" s="1"/>
  <c r="M170" i="5"/>
  <c r="DB169" i="5"/>
  <c r="CZ169" i="5"/>
  <c r="CY169" i="5"/>
  <c r="CX169" i="5"/>
  <c r="CW169" i="5"/>
  <c r="CV169" i="5"/>
  <c r="AH169" i="5"/>
  <c r="CG169" i="5" s="1"/>
  <c r="AG169" i="5"/>
  <c r="BF169" i="5" s="1"/>
  <c r="BS169" i="5" s="1"/>
  <c r="AF169" i="5"/>
  <c r="AE169" i="5"/>
  <c r="CD169" i="5" s="1"/>
  <c r="AD169" i="5"/>
  <c r="AC169" i="5"/>
  <c r="Z169" i="5"/>
  <c r="Y169" i="5"/>
  <c r="BZ169" i="5" s="1"/>
  <c r="X169" i="5"/>
  <c r="AY169" i="5" s="1"/>
  <c r="BL169" i="5" s="1"/>
  <c r="W169" i="5"/>
  <c r="AX169" i="5" s="1"/>
  <c r="BK169" i="5" s="1"/>
  <c r="V169" i="5"/>
  <c r="BW169" i="5" s="1"/>
  <c r="U169" i="5"/>
  <c r="BV169" i="5" s="1"/>
  <c r="O169" i="5"/>
  <c r="S169" i="5" s="1"/>
  <c r="BH169" i="5" s="1"/>
  <c r="M169" i="5"/>
  <c r="N169" i="5" s="1"/>
  <c r="CZ168" i="5"/>
  <c r="CY168" i="5"/>
  <c r="CX168" i="5"/>
  <c r="CW168" i="5"/>
  <c r="CV168" i="5"/>
  <c r="AH168" i="5"/>
  <c r="CG168" i="5" s="1"/>
  <c r="AG168" i="5"/>
  <c r="BF168" i="5" s="1"/>
  <c r="BS168" i="5" s="1"/>
  <c r="AF168" i="5"/>
  <c r="CE168" i="5" s="1"/>
  <c r="AE168" i="5"/>
  <c r="AD168" i="5"/>
  <c r="AC168" i="5"/>
  <c r="Z168" i="5"/>
  <c r="Y168" i="5"/>
  <c r="BZ168" i="5" s="1"/>
  <c r="X168" i="5"/>
  <c r="AY168" i="5" s="1"/>
  <c r="BL168" i="5" s="1"/>
  <c r="W168" i="5"/>
  <c r="AX168" i="5" s="1"/>
  <c r="BK168" i="5" s="1"/>
  <c r="V168" i="5"/>
  <c r="BW168" i="5" s="1"/>
  <c r="U168" i="5"/>
  <c r="BV168" i="5" s="1"/>
  <c r="O168" i="5"/>
  <c r="S168" i="5" s="1"/>
  <c r="BH168" i="5" s="1"/>
  <c r="M168" i="5"/>
  <c r="N168" i="5" s="1"/>
  <c r="CZ167" i="5"/>
  <c r="CY167" i="5"/>
  <c r="CX167" i="5"/>
  <c r="CW167" i="5"/>
  <c r="CV167" i="5"/>
  <c r="AH167" i="5"/>
  <c r="CG167" i="5" s="1"/>
  <c r="AG167" i="5"/>
  <c r="BF167" i="5" s="1"/>
  <c r="BS167" i="5" s="1"/>
  <c r="AF167" i="5"/>
  <c r="CE167" i="5" s="1"/>
  <c r="AE167" i="5"/>
  <c r="CD167" i="5" s="1"/>
  <c r="AD167" i="5"/>
  <c r="AC167" i="5"/>
  <c r="Z167" i="5"/>
  <c r="Y167" i="5"/>
  <c r="BZ167" i="5" s="1"/>
  <c r="X167" i="5"/>
  <c r="W167" i="5"/>
  <c r="AX167" i="5" s="1"/>
  <c r="BK167" i="5" s="1"/>
  <c r="V167" i="5"/>
  <c r="BW167" i="5" s="1"/>
  <c r="U167" i="5"/>
  <c r="BV167" i="5" s="1"/>
  <c r="O167" i="5"/>
  <c r="S167" i="5" s="1"/>
  <c r="BH167" i="5" s="1"/>
  <c r="M167" i="5"/>
  <c r="N167" i="5" s="1"/>
  <c r="CZ166" i="5"/>
  <c r="CY166" i="5"/>
  <c r="CX166" i="5"/>
  <c r="CW166" i="5"/>
  <c r="CV166" i="5"/>
  <c r="AH166" i="5"/>
  <c r="CG166" i="5" s="1"/>
  <c r="AG166" i="5"/>
  <c r="AF166" i="5"/>
  <c r="CE166" i="5" s="1"/>
  <c r="AE166" i="5"/>
  <c r="CD166" i="5" s="1"/>
  <c r="AD166" i="5"/>
  <c r="AC166" i="5"/>
  <c r="Z166" i="5"/>
  <c r="Y166" i="5"/>
  <c r="BZ166" i="5" s="1"/>
  <c r="X166" i="5"/>
  <c r="AY166" i="5" s="1"/>
  <c r="BL166" i="5" s="1"/>
  <c r="W166" i="5"/>
  <c r="V166" i="5"/>
  <c r="BW166" i="5" s="1"/>
  <c r="U166" i="5"/>
  <c r="BV166" i="5" s="1"/>
  <c r="O166" i="5"/>
  <c r="S166" i="5" s="1"/>
  <c r="BH166" i="5" s="1"/>
  <c r="M166" i="5"/>
  <c r="N166" i="5" s="1"/>
  <c r="CZ165" i="5"/>
  <c r="CY165" i="5"/>
  <c r="CX165" i="5"/>
  <c r="CW165" i="5"/>
  <c r="CV165" i="5"/>
  <c r="AH165" i="5"/>
  <c r="CG165" i="5" s="1"/>
  <c r="AG165" i="5"/>
  <c r="BF165" i="5" s="1"/>
  <c r="BS165" i="5" s="1"/>
  <c r="AF165" i="5"/>
  <c r="AE165" i="5"/>
  <c r="CD165" i="5" s="1"/>
  <c r="AD165" i="5"/>
  <c r="AC165" i="5"/>
  <c r="Z165" i="5"/>
  <c r="Y165" i="5"/>
  <c r="BZ165" i="5" s="1"/>
  <c r="X165" i="5"/>
  <c r="AY165" i="5" s="1"/>
  <c r="BL165" i="5" s="1"/>
  <c r="W165" i="5"/>
  <c r="AX165" i="5" s="1"/>
  <c r="BK165" i="5" s="1"/>
  <c r="V165" i="5"/>
  <c r="BW165" i="5" s="1"/>
  <c r="U165" i="5"/>
  <c r="BV165" i="5" s="1"/>
  <c r="O165" i="5"/>
  <c r="S165" i="5" s="1"/>
  <c r="BH165" i="5" s="1"/>
  <c r="M165" i="5"/>
  <c r="N165" i="5" s="1"/>
  <c r="CZ164" i="5"/>
  <c r="CY164" i="5"/>
  <c r="CX164" i="5"/>
  <c r="CW164" i="5"/>
  <c r="CV164" i="5"/>
  <c r="AH164" i="5"/>
  <c r="CG164" i="5" s="1"/>
  <c r="AG164" i="5"/>
  <c r="BF164" i="5" s="1"/>
  <c r="BS164" i="5" s="1"/>
  <c r="AF164" i="5"/>
  <c r="CE164" i="5" s="1"/>
  <c r="AE164" i="5"/>
  <c r="AD164" i="5"/>
  <c r="AC164" i="5"/>
  <c r="BB164" i="5" s="1"/>
  <c r="BO164" i="5" s="1"/>
  <c r="Z164" i="5"/>
  <c r="Y164" i="5"/>
  <c r="X164" i="5"/>
  <c r="AY164" i="5" s="1"/>
  <c r="BL164" i="5" s="1"/>
  <c r="W164" i="5"/>
  <c r="AX164" i="5" s="1"/>
  <c r="BK164" i="5" s="1"/>
  <c r="V164" i="5"/>
  <c r="BW164" i="5" s="1"/>
  <c r="U164" i="5"/>
  <c r="BV164" i="5" s="1"/>
  <c r="O164" i="5"/>
  <c r="S164" i="5" s="1"/>
  <c r="BH164" i="5" s="1"/>
  <c r="M164" i="5"/>
  <c r="N164" i="5" s="1"/>
  <c r="CZ163" i="5"/>
  <c r="CY163" i="5"/>
  <c r="CX163" i="5"/>
  <c r="CW163" i="5"/>
  <c r="CV163" i="5"/>
  <c r="AH163" i="5"/>
  <c r="CG163" i="5" s="1"/>
  <c r="AG163" i="5"/>
  <c r="AF163" i="5"/>
  <c r="CE163" i="5" s="1"/>
  <c r="AE163" i="5"/>
  <c r="CD163" i="5" s="1"/>
  <c r="AD163" i="5"/>
  <c r="AC163" i="5"/>
  <c r="BB163" i="5" s="1"/>
  <c r="BO163" i="5" s="1"/>
  <c r="Z163" i="5"/>
  <c r="CA163" i="5" s="1"/>
  <c r="Y163" i="5"/>
  <c r="X163" i="5"/>
  <c r="AY163" i="5" s="1"/>
  <c r="BL163" i="5" s="1"/>
  <c r="W163" i="5"/>
  <c r="V163" i="5"/>
  <c r="AW163" i="5" s="1"/>
  <c r="U163" i="5"/>
  <c r="O163" i="5"/>
  <c r="S163" i="5" s="1"/>
  <c r="BH163" i="5" s="1"/>
  <c r="M163" i="5"/>
  <c r="N163" i="5" s="1"/>
  <c r="CZ162" i="5"/>
  <c r="CY162" i="5"/>
  <c r="CX162" i="5"/>
  <c r="CW162" i="5"/>
  <c r="CV162" i="5"/>
  <c r="AH162" i="5"/>
  <c r="CG162" i="5" s="1"/>
  <c r="AG162" i="5"/>
  <c r="AF162" i="5"/>
  <c r="BE162" i="5" s="1"/>
  <c r="AE162" i="5"/>
  <c r="CD162" i="5" s="1"/>
  <c r="AD162" i="5"/>
  <c r="AC162" i="5"/>
  <c r="Z162" i="5"/>
  <c r="BA162" i="5" s="1"/>
  <c r="Y162" i="5"/>
  <c r="BZ162" i="5" s="1"/>
  <c r="X162" i="5"/>
  <c r="AY162" i="5" s="1"/>
  <c r="BL162" i="5" s="1"/>
  <c r="W162" i="5"/>
  <c r="V162" i="5"/>
  <c r="AW162" i="5" s="1"/>
  <c r="BJ162" i="5" s="1"/>
  <c r="U162" i="5"/>
  <c r="BV162" i="5" s="1"/>
  <c r="O162" i="5"/>
  <c r="S162" i="5" s="1"/>
  <c r="BH162" i="5" s="1"/>
  <c r="M162" i="5"/>
  <c r="N162" i="5" s="1"/>
  <c r="CZ161" i="5"/>
  <c r="CY161" i="5"/>
  <c r="CX161" i="5"/>
  <c r="CW161" i="5"/>
  <c r="CV161" i="5"/>
  <c r="AH161" i="5"/>
  <c r="CG161" i="5" s="1"/>
  <c r="AG161" i="5"/>
  <c r="BF161" i="5" s="1"/>
  <c r="BS161" i="5" s="1"/>
  <c r="AF161" i="5"/>
  <c r="BE161" i="5" s="1"/>
  <c r="BR161" i="5" s="1"/>
  <c r="AE161" i="5"/>
  <c r="CD161" i="5" s="1"/>
  <c r="AD161" i="5"/>
  <c r="AC161" i="5"/>
  <c r="Z161" i="5"/>
  <c r="Y161" i="5"/>
  <c r="BZ161" i="5" s="1"/>
  <c r="X161" i="5"/>
  <c r="AY161" i="5" s="1"/>
  <c r="BL161" i="5" s="1"/>
  <c r="W161" i="5"/>
  <c r="AX161" i="5" s="1"/>
  <c r="BK161" i="5" s="1"/>
  <c r="V161" i="5"/>
  <c r="U161" i="5"/>
  <c r="BV161" i="5" s="1"/>
  <c r="O161" i="5"/>
  <c r="S161" i="5" s="1"/>
  <c r="BH161" i="5" s="1"/>
  <c r="M161" i="5"/>
  <c r="N161" i="5" s="1"/>
  <c r="CZ160" i="5"/>
  <c r="CY160" i="5"/>
  <c r="CX160" i="5"/>
  <c r="CW160" i="5"/>
  <c r="CV160" i="5"/>
  <c r="AH160" i="5"/>
  <c r="CG160" i="5" s="1"/>
  <c r="AG160" i="5"/>
  <c r="AF160" i="5"/>
  <c r="AE160" i="5"/>
  <c r="CD160" i="5" s="1"/>
  <c r="AD160" i="5"/>
  <c r="AC160" i="5"/>
  <c r="Z160" i="5"/>
  <c r="CA160" i="5" s="1"/>
  <c r="Y160" i="5"/>
  <c r="BZ160" i="5" s="1"/>
  <c r="X160" i="5"/>
  <c r="BY160" i="5" s="1"/>
  <c r="W160" i="5"/>
  <c r="AX160" i="5" s="1"/>
  <c r="BK160" i="5" s="1"/>
  <c r="V160" i="5"/>
  <c r="U160" i="5"/>
  <c r="BV160" i="5" s="1"/>
  <c r="O160" i="5"/>
  <c r="S160" i="5" s="1"/>
  <c r="BH160" i="5" s="1"/>
  <c r="M160" i="5"/>
  <c r="CZ159" i="5"/>
  <c r="CY159" i="5"/>
  <c r="CX159" i="5"/>
  <c r="CW159" i="5"/>
  <c r="CV159" i="5"/>
  <c r="AH159" i="5"/>
  <c r="CG159" i="5" s="1"/>
  <c r="AG159" i="5"/>
  <c r="BF159" i="5" s="1"/>
  <c r="BS159" i="5" s="1"/>
  <c r="AF159" i="5"/>
  <c r="CE159" i="5" s="1"/>
  <c r="AE159" i="5"/>
  <c r="AD159" i="5"/>
  <c r="AC159" i="5"/>
  <c r="BB159" i="5" s="1"/>
  <c r="BO159" i="5" s="1"/>
  <c r="Z159" i="5"/>
  <c r="Y159" i="5"/>
  <c r="BZ159" i="5" s="1"/>
  <c r="X159" i="5"/>
  <c r="AY159" i="5" s="1"/>
  <c r="BL159" i="5" s="1"/>
  <c r="W159" i="5"/>
  <c r="AX159" i="5" s="1"/>
  <c r="BK159" i="5" s="1"/>
  <c r="V159" i="5"/>
  <c r="BW159" i="5" s="1"/>
  <c r="U159" i="5"/>
  <c r="BV159" i="5" s="1"/>
  <c r="O159" i="5"/>
  <c r="S159" i="5" s="1"/>
  <c r="BH159" i="5" s="1"/>
  <c r="M159" i="5"/>
  <c r="N159" i="5" s="1"/>
  <c r="CZ158" i="5"/>
  <c r="CY158" i="5"/>
  <c r="CX158" i="5"/>
  <c r="CW158" i="5"/>
  <c r="CV158" i="5"/>
  <c r="AH158" i="5"/>
  <c r="CG158" i="5" s="1"/>
  <c r="AG158" i="5"/>
  <c r="AF158" i="5"/>
  <c r="BE158" i="5" s="1"/>
  <c r="BR158" i="5" s="1"/>
  <c r="AE158" i="5"/>
  <c r="CD158" i="5" s="1"/>
  <c r="AD158" i="5"/>
  <c r="AC158" i="5"/>
  <c r="BB158" i="5" s="1"/>
  <c r="BO158" i="5" s="1"/>
  <c r="Z158" i="5"/>
  <c r="BA158" i="5" s="1"/>
  <c r="Y158" i="5"/>
  <c r="X158" i="5"/>
  <c r="AY158" i="5" s="1"/>
  <c r="BL158" i="5" s="1"/>
  <c r="W158" i="5"/>
  <c r="V158" i="5"/>
  <c r="AW158" i="5" s="1"/>
  <c r="BJ158" i="5" s="1"/>
  <c r="U158" i="5"/>
  <c r="BV158" i="5" s="1"/>
  <c r="O158" i="5"/>
  <c r="S158" i="5" s="1"/>
  <c r="BH158" i="5" s="1"/>
  <c r="M158" i="5"/>
  <c r="N158" i="5" s="1"/>
  <c r="CZ157" i="5"/>
  <c r="CY157" i="5"/>
  <c r="CX157" i="5"/>
  <c r="CW157" i="5"/>
  <c r="CV157" i="5"/>
  <c r="AH157" i="5"/>
  <c r="CG157" i="5" s="1"/>
  <c r="AG157" i="5"/>
  <c r="BF157" i="5" s="1"/>
  <c r="BS157" i="5" s="1"/>
  <c r="AF157" i="5"/>
  <c r="AE157" i="5"/>
  <c r="CD157" i="5" s="1"/>
  <c r="AD157" i="5"/>
  <c r="AC157" i="5"/>
  <c r="BB157" i="5" s="1"/>
  <c r="BO157" i="5" s="1"/>
  <c r="Z157" i="5"/>
  <c r="Y157" i="5"/>
  <c r="BZ157" i="5" s="1"/>
  <c r="X157" i="5"/>
  <c r="AY157" i="5" s="1"/>
  <c r="BL157" i="5" s="1"/>
  <c r="W157" i="5"/>
  <c r="AX157" i="5" s="1"/>
  <c r="BK157" i="5" s="1"/>
  <c r="V157" i="5"/>
  <c r="AW157" i="5" s="1"/>
  <c r="BJ157" i="5" s="1"/>
  <c r="U157" i="5"/>
  <c r="BV157" i="5" s="1"/>
  <c r="O157" i="5"/>
  <c r="S157" i="5" s="1"/>
  <c r="BH157" i="5" s="1"/>
  <c r="M157" i="5"/>
  <c r="N157" i="5" s="1"/>
  <c r="CZ156" i="5"/>
  <c r="CY156" i="5"/>
  <c r="CX156" i="5"/>
  <c r="CW156" i="5"/>
  <c r="CV156" i="5"/>
  <c r="AH156" i="5"/>
  <c r="CG156" i="5" s="1"/>
  <c r="AG156" i="5"/>
  <c r="AF156" i="5"/>
  <c r="CE156" i="5" s="1"/>
  <c r="AE156" i="5"/>
  <c r="CD156" i="5" s="1"/>
  <c r="AD156" i="5"/>
  <c r="AC156" i="5"/>
  <c r="Z156" i="5"/>
  <c r="BA156" i="5" s="1"/>
  <c r="Y156" i="5"/>
  <c r="BZ156" i="5" s="1"/>
  <c r="X156" i="5"/>
  <c r="AY156" i="5" s="1"/>
  <c r="BL156" i="5" s="1"/>
  <c r="W156" i="5"/>
  <c r="AX156" i="5" s="1"/>
  <c r="BK156" i="5" s="1"/>
  <c r="V156" i="5"/>
  <c r="AW156" i="5" s="1"/>
  <c r="BJ156" i="5" s="1"/>
  <c r="U156" i="5"/>
  <c r="BV156" i="5" s="1"/>
  <c r="O156" i="5"/>
  <c r="S156" i="5" s="1"/>
  <c r="BH156" i="5" s="1"/>
  <c r="M156" i="5"/>
  <c r="N156" i="5" s="1"/>
  <c r="CZ155" i="5"/>
  <c r="CY155" i="5"/>
  <c r="CX155" i="5"/>
  <c r="CW155" i="5"/>
  <c r="CV155" i="5"/>
  <c r="AH155" i="5"/>
  <c r="CG155" i="5" s="1"/>
  <c r="AG155" i="5"/>
  <c r="BF155" i="5" s="1"/>
  <c r="BS155" i="5" s="1"/>
  <c r="AF155" i="5"/>
  <c r="CE155" i="5" s="1"/>
  <c r="AE155" i="5"/>
  <c r="CD155" i="5" s="1"/>
  <c r="AD155" i="5"/>
  <c r="AC155" i="5"/>
  <c r="BB155" i="5" s="1"/>
  <c r="BO155" i="5" s="1"/>
  <c r="Z155" i="5"/>
  <c r="Y155" i="5"/>
  <c r="BZ155" i="5" s="1"/>
  <c r="X155" i="5"/>
  <c r="AY155" i="5" s="1"/>
  <c r="BL155" i="5" s="1"/>
  <c r="W155" i="5"/>
  <c r="V155" i="5"/>
  <c r="BW155" i="5" s="1"/>
  <c r="U155" i="5"/>
  <c r="BV155" i="5" s="1"/>
  <c r="O155" i="5"/>
  <c r="S155" i="5" s="1"/>
  <c r="BH155" i="5" s="1"/>
  <c r="M155" i="5"/>
  <c r="N155" i="5" s="1"/>
  <c r="CZ154" i="5"/>
  <c r="CY154" i="5"/>
  <c r="CX154" i="5"/>
  <c r="CW154" i="5"/>
  <c r="CV154" i="5"/>
  <c r="AH154" i="5"/>
  <c r="CG154" i="5" s="1"/>
  <c r="AG154" i="5"/>
  <c r="BF154" i="5" s="1"/>
  <c r="BS154" i="5" s="1"/>
  <c r="AF154" i="5"/>
  <c r="BE154" i="5" s="1"/>
  <c r="BR154" i="5" s="1"/>
  <c r="AE154" i="5"/>
  <c r="CD154" i="5" s="1"/>
  <c r="AD154" i="5"/>
  <c r="AC154" i="5"/>
  <c r="BB154" i="5" s="1"/>
  <c r="BO154" i="5" s="1"/>
  <c r="Z154" i="5"/>
  <c r="BA154" i="5" s="1"/>
  <c r="Y154" i="5"/>
  <c r="X154" i="5"/>
  <c r="AY154" i="5" s="1"/>
  <c r="BL154" i="5" s="1"/>
  <c r="W154" i="5"/>
  <c r="AX154" i="5" s="1"/>
  <c r="BK154" i="5" s="1"/>
  <c r="V154" i="5"/>
  <c r="U154" i="5"/>
  <c r="BV154" i="5" s="1"/>
  <c r="O154" i="5"/>
  <c r="S154" i="5" s="1"/>
  <c r="BH154" i="5" s="1"/>
  <c r="M154" i="5"/>
  <c r="N154" i="5" s="1"/>
  <c r="CZ153" i="5"/>
  <c r="CY153" i="5"/>
  <c r="CX153" i="5"/>
  <c r="CW153" i="5"/>
  <c r="CV153" i="5"/>
  <c r="AH153" i="5"/>
  <c r="CG153" i="5" s="1"/>
  <c r="AG153" i="5"/>
  <c r="BF153" i="5" s="1"/>
  <c r="BS153" i="5" s="1"/>
  <c r="AF153" i="5"/>
  <c r="BE153" i="5" s="1"/>
  <c r="BR153" i="5" s="1"/>
  <c r="AE153" i="5"/>
  <c r="AD153" i="5"/>
  <c r="AC153" i="5"/>
  <c r="BB153" i="5" s="1"/>
  <c r="BO153" i="5" s="1"/>
  <c r="Z153" i="5"/>
  <c r="CA153" i="5" s="1"/>
  <c r="Y153" i="5"/>
  <c r="BZ153" i="5" s="1"/>
  <c r="X153" i="5"/>
  <c r="AY153" i="5" s="1"/>
  <c r="BL153" i="5" s="1"/>
  <c r="W153" i="5"/>
  <c r="AX153" i="5" s="1"/>
  <c r="BK153" i="5" s="1"/>
  <c r="V153" i="5"/>
  <c r="AW153" i="5" s="1"/>
  <c r="U153" i="5"/>
  <c r="BV153" i="5" s="1"/>
  <c r="O153" i="5"/>
  <c r="S153" i="5" s="1"/>
  <c r="BH153" i="5" s="1"/>
  <c r="M153" i="5"/>
  <c r="N153" i="5" s="1"/>
  <c r="CZ152" i="5"/>
  <c r="CY152" i="5"/>
  <c r="CX152" i="5"/>
  <c r="CW152" i="5"/>
  <c r="CV152" i="5"/>
  <c r="AH152" i="5"/>
  <c r="CG152" i="5" s="1"/>
  <c r="AG152" i="5"/>
  <c r="AF152" i="5"/>
  <c r="BE152" i="5" s="1"/>
  <c r="BR152" i="5" s="1"/>
  <c r="AE152" i="5"/>
  <c r="CD152" i="5" s="1"/>
  <c r="AD152" i="5"/>
  <c r="AC152" i="5"/>
  <c r="Z152" i="5"/>
  <c r="BA152" i="5" s="1"/>
  <c r="Y152" i="5"/>
  <c r="BZ152" i="5" s="1"/>
  <c r="X152" i="5"/>
  <c r="AY152" i="5" s="1"/>
  <c r="BL152" i="5" s="1"/>
  <c r="W152" i="5"/>
  <c r="AX152" i="5" s="1"/>
  <c r="BK152" i="5" s="1"/>
  <c r="V152" i="5"/>
  <c r="AW152" i="5" s="1"/>
  <c r="BJ152" i="5" s="1"/>
  <c r="U152" i="5"/>
  <c r="BV152" i="5" s="1"/>
  <c r="O152" i="5"/>
  <c r="S152" i="5" s="1"/>
  <c r="BH152" i="5" s="1"/>
  <c r="M152" i="5"/>
  <c r="N152" i="5" s="1"/>
  <c r="CZ151" i="5"/>
  <c r="CY151" i="5"/>
  <c r="CX151" i="5"/>
  <c r="CW151" i="5"/>
  <c r="CV151" i="5"/>
  <c r="AH151" i="5"/>
  <c r="CG151" i="5" s="1"/>
  <c r="AG151" i="5"/>
  <c r="BF151" i="5" s="1"/>
  <c r="BS151" i="5" s="1"/>
  <c r="AF151" i="5"/>
  <c r="BE151" i="5" s="1"/>
  <c r="BR151" i="5" s="1"/>
  <c r="AE151" i="5"/>
  <c r="CD151" i="5" s="1"/>
  <c r="AD151" i="5"/>
  <c r="AC151" i="5"/>
  <c r="BB151" i="5" s="1"/>
  <c r="BO151" i="5" s="1"/>
  <c r="Z151" i="5"/>
  <c r="Y151" i="5"/>
  <c r="BZ151" i="5" s="1"/>
  <c r="X151" i="5"/>
  <c r="AY151" i="5" s="1"/>
  <c r="BL151" i="5" s="1"/>
  <c r="W151" i="5"/>
  <c r="AX151" i="5" s="1"/>
  <c r="BK151" i="5" s="1"/>
  <c r="V151" i="5"/>
  <c r="BW151" i="5" s="1"/>
  <c r="U151" i="5"/>
  <c r="BV151" i="5" s="1"/>
  <c r="O151" i="5"/>
  <c r="S151" i="5" s="1"/>
  <c r="BH151" i="5" s="1"/>
  <c r="M151" i="5"/>
  <c r="N151" i="5" s="1"/>
  <c r="CZ150" i="5"/>
  <c r="CY150" i="5"/>
  <c r="CX150" i="5"/>
  <c r="CW150" i="5"/>
  <c r="CV150" i="5"/>
  <c r="AH150" i="5"/>
  <c r="CG150" i="5" s="1"/>
  <c r="AG150" i="5"/>
  <c r="BF150" i="5" s="1"/>
  <c r="BS150" i="5" s="1"/>
  <c r="AF150" i="5"/>
  <c r="BE150" i="5" s="1"/>
  <c r="BR150" i="5" s="1"/>
  <c r="AE150" i="5"/>
  <c r="CD150" i="5" s="1"/>
  <c r="AD150" i="5"/>
  <c r="AC150" i="5"/>
  <c r="BB150" i="5" s="1"/>
  <c r="BO150" i="5" s="1"/>
  <c r="Z150" i="5"/>
  <c r="BA150" i="5" s="1"/>
  <c r="Y150" i="5"/>
  <c r="X150" i="5"/>
  <c r="AY150" i="5" s="1"/>
  <c r="BL150" i="5" s="1"/>
  <c r="W150" i="5"/>
  <c r="AX150" i="5" s="1"/>
  <c r="BK150" i="5" s="1"/>
  <c r="V150" i="5"/>
  <c r="AW150" i="5" s="1"/>
  <c r="BJ150" i="5" s="1"/>
  <c r="U150" i="5"/>
  <c r="BV150" i="5" s="1"/>
  <c r="O150" i="5"/>
  <c r="S150" i="5" s="1"/>
  <c r="BH150" i="5" s="1"/>
  <c r="M150" i="5"/>
  <c r="N150" i="5" s="1"/>
  <c r="CZ149" i="5"/>
  <c r="CY149" i="5"/>
  <c r="CX149" i="5"/>
  <c r="CW149" i="5"/>
  <c r="CV149" i="5"/>
  <c r="AH149" i="5"/>
  <c r="CG149" i="5" s="1"/>
  <c r="AG149" i="5"/>
  <c r="BF149" i="5" s="1"/>
  <c r="BS149" i="5" s="1"/>
  <c r="AF149" i="5"/>
  <c r="AE149" i="5"/>
  <c r="CD149" i="5" s="1"/>
  <c r="AD149" i="5"/>
  <c r="AC149" i="5"/>
  <c r="BB149" i="5" s="1"/>
  <c r="BO149" i="5" s="1"/>
  <c r="Z149" i="5"/>
  <c r="Y149" i="5"/>
  <c r="BZ149" i="5" s="1"/>
  <c r="X149" i="5"/>
  <c r="AY149" i="5" s="1"/>
  <c r="BL149" i="5" s="1"/>
  <c r="W149" i="5"/>
  <c r="AX149" i="5" s="1"/>
  <c r="BK149" i="5" s="1"/>
  <c r="V149" i="5"/>
  <c r="U149" i="5"/>
  <c r="BV149" i="5" s="1"/>
  <c r="O149" i="5"/>
  <c r="S149" i="5" s="1"/>
  <c r="BH149" i="5" s="1"/>
  <c r="M149" i="5"/>
  <c r="N149" i="5" s="1"/>
  <c r="CZ148" i="5"/>
  <c r="CY148" i="5"/>
  <c r="CX148" i="5"/>
  <c r="CW148" i="5"/>
  <c r="CV148" i="5"/>
  <c r="AH148" i="5"/>
  <c r="CG148" i="5" s="1"/>
  <c r="AG148" i="5"/>
  <c r="AF148" i="5"/>
  <c r="BE148" i="5" s="1"/>
  <c r="BR148" i="5" s="1"/>
  <c r="AE148" i="5"/>
  <c r="CD148" i="5" s="1"/>
  <c r="AD148" i="5"/>
  <c r="AC148" i="5"/>
  <c r="Z148" i="5"/>
  <c r="BA148" i="5" s="1"/>
  <c r="Y148" i="5"/>
  <c r="BZ148" i="5" s="1"/>
  <c r="X148" i="5"/>
  <c r="AY148" i="5" s="1"/>
  <c r="BL148" i="5" s="1"/>
  <c r="W148" i="5"/>
  <c r="AX148" i="5" s="1"/>
  <c r="BK148" i="5" s="1"/>
  <c r="V148" i="5"/>
  <c r="AW148" i="5" s="1"/>
  <c r="BJ148" i="5" s="1"/>
  <c r="U148" i="5"/>
  <c r="BV148" i="5" s="1"/>
  <c r="O148" i="5"/>
  <c r="S148" i="5" s="1"/>
  <c r="BH148" i="5" s="1"/>
  <c r="M148" i="5"/>
  <c r="N148" i="5" s="1"/>
  <c r="CZ147" i="5"/>
  <c r="CY147" i="5"/>
  <c r="CX147" i="5"/>
  <c r="CW147" i="5"/>
  <c r="CV147" i="5"/>
  <c r="AH147" i="5"/>
  <c r="CG147" i="5" s="1"/>
  <c r="AG147" i="5"/>
  <c r="BF147" i="5" s="1"/>
  <c r="BS147" i="5" s="1"/>
  <c r="AF147" i="5"/>
  <c r="BE147" i="5" s="1"/>
  <c r="BR147" i="5" s="1"/>
  <c r="AE147" i="5"/>
  <c r="CD147" i="5" s="1"/>
  <c r="AD147" i="5"/>
  <c r="AC147" i="5"/>
  <c r="BB147" i="5" s="1"/>
  <c r="BO147" i="5" s="1"/>
  <c r="Z147" i="5"/>
  <c r="Y147" i="5"/>
  <c r="BZ147" i="5" s="1"/>
  <c r="X147" i="5"/>
  <c r="AY147" i="5" s="1"/>
  <c r="BL147" i="5" s="1"/>
  <c r="W147" i="5"/>
  <c r="AX147" i="5" s="1"/>
  <c r="BK147" i="5" s="1"/>
  <c r="V147" i="5"/>
  <c r="BW147" i="5" s="1"/>
  <c r="U147" i="5"/>
  <c r="BV147" i="5" s="1"/>
  <c r="O147" i="5"/>
  <c r="S147" i="5" s="1"/>
  <c r="BH147" i="5" s="1"/>
  <c r="M147" i="5"/>
  <c r="N147" i="5" s="1"/>
  <c r="CZ146" i="5"/>
  <c r="CY146" i="5"/>
  <c r="CX146" i="5"/>
  <c r="CW146" i="5"/>
  <c r="CV146" i="5"/>
  <c r="AH146" i="5"/>
  <c r="CG146" i="5" s="1"/>
  <c r="AG146" i="5"/>
  <c r="BF146" i="5" s="1"/>
  <c r="BS146" i="5" s="1"/>
  <c r="AF146" i="5"/>
  <c r="BE146" i="5" s="1"/>
  <c r="BR146" i="5" s="1"/>
  <c r="AE146" i="5"/>
  <c r="CD146" i="5" s="1"/>
  <c r="AD146" i="5"/>
  <c r="AC146" i="5"/>
  <c r="BB146" i="5" s="1"/>
  <c r="BO146" i="5" s="1"/>
  <c r="Z146" i="5"/>
  <c r="BA146" i="5" s="1"/>
  <c r="Y146" i="5"/>
  <c r="X146" i="5"/>
  <c r="AY146" i="5" s="1"/>
  <c r="BL146" i="5" s="1"/>
  <c r="W146" i="5"/>
  <c r="AX146" i="5" s="1"/>
  <c r="BK146" i="5" s="1"/>
  <c r="V146" i="5"/>
  <c r="AW146" i="5" s="1"/>
  <c r="BJ146" i="5" s="1"/>
  <c r="U146" i="5"/>
  <c r="BV146" i="5" s="1"/>
  <c r="O146" i="5"/>
  <c r="S146" i="5" s="1"/>
  <c r="BH146" i="5" s="1"/>
  <c r="M146" i="5"/>
  <c r="N146" i="5" s="1"/>
  <c r="CZ145" i="5"/>
  <c r="CY145" i="5"/>
  <c r="CX145" i="5"/>
  <c r="CW145" i="5"/>
  <c r="CV145" i="5"/>
  <c r="AH145" i="5"/>
  <c r="CG145" i="5" s="1"/>
  <c r="AG145" i="5"/>
  <c r="AF145" i="5"/>
  <c r="CE145" i="5" s="1"/>
  <c r="AE145" i="5"/>
  <c r="CD145" i="5" s="1"/>
  <c r="AD145" i="5"/>
  <c r="AC145" i="5"/>
  <c r="BB145" i="5" s="1"/>
  <c r="BO145" i="5" s="1"/>
  <c r="Z145" i="5"/>
  <c r="CA145" i="5" s="1"/>
  <c r="Y145" i="5"/>
  <c r="BZ145" i="5" s="1"/>
  <c r="X145" i="5"/>
  <c r="AY145" i="5" s="1"/>
  <c r="BL145" i="5" s="1"/>
  <c r="W145" i="5"/>
  <c r="V145" i="5"/>
  <c r="AW145" i="5" s="1"/>
  <c r="U145" i="5"/>
  <c r="BV145" i="5" s="1"/>
  <c r="O145" i="5"/>
  <c r="S145" i="5" s="1"/>
  <c r="BH145" i="5" s="1"/>
  <c r="M145" i="5"/>
  <c r="N145" i="5" s="1"/>
  <c r="CZ144" i="5"/>
  <c r="CY144" i="5"/>
  <c r="CX144" i="5"/>
  <c r="CW144" i="5"/>
  <c r="CV144" i="5"/>
  <c r="AH144" i="5"/>
  <c r="CG144" i="5" s="1"/>
  <c r="AG144" i="5"/>
  <c r="AF144" i="5"/>
  <c r="CE144" i="5" s="1"/>
  <c r="AE144" i="5"/>
  <c r="CD144" i="5" s="1"/>
  <c r="AD144" i="5"/>
  <c r="AC144" i="5"/>
  <c r="Z144" i="5"/>
  <c r="BA144" i="5" s="1"/>
  <c r="Y144" i="5"/>
  <c r="BZ144" i="5" s="1"/>
  <c r="X144" i="5"/>
  <c r="AY144" i="5" s="1"/>
  <c r="BL144" i="5" s="1"/>
  <c r="W144" i="5"/>
  <c r="AX144" i="5" s="1"/>
  <c r="BK144" i="5" s="1"/>
  <c r="V144" i="5"/>
  <c r="AW144" i="5" s="1"/>
  <c r="BJ144" i="5" s="1"/>
  <c r="U144" i="5"/>
  <c r="BV144" i="5" s="1"/>
  <c r="O144" i="5"/>
  <c r="S144" i="5" s="1"/>
  <c r="BH144" i="5" s="1"/>
  <c r="M144" i="5"/>
  <c r="N144" i="5" s="1"/>
  <c r="CZ143" i="5"/>
  <c r="CY143" i="5"/>
  <c r="CX143" i="5"/>
  <c r="CW143" i="5"/>
  <c r="CV143" i="5"/>
  <c r="AH143" i="5"/>
  <c r="CG143" i="5" s="1"/>
  <c r="AG143" i="5"/>
  <c r="BF143" i="5" s="1"/>
  <c r="BS143" i="5" s="1"/>
  <c r="AF143" i="5"/>
  <c r="CE143" i="5" s="1"/>
  <c r="AE143" i="5"/>
  <c r="AD143" i="5"/>
  <c r="AC143" i="5"/>
  <c r="BB143" i="5" s="1"/>
  <c r="BO143" i="5" s="1"/>
  <c r="Z143" i="5"/>
  <c r="Y143" i="5"/>
  <c r="BZ143" i="5" s="1"/>
  <c r="X143" i="5"/>
  <c r="AY143" i="5" s="1"/>
  <c r="BL143" i="5" s="1"/>
  <c r="W143" i="5"/>
  <c r="AX143" i="5" s="1"/>
  <c r="BK143" i="5" s="1"/>
  <c r="V143" i="5"/>
  <c r="BW143" i="5" s="1"/>
  <c r="U143" i="5"/>
  <c r="BV143" i="5" s="1"/>
  <c r="O143" i="5"/>
  <c r="S143" i="5" s="1"/>
  <c r="BH143" i="5" s="1"/>
  <c r="M143" i="5"/>
  <c r="N143" i="5" s="1"/>
  <c r="CZ142" i="5"/>
  <c r="CY142" i="5"/>
  <c r="CX142" i="5"/>
  <c r="CW142" i="5"/>
  <c r="CV142" i="5"/>
  <c r="AH142" i="5"/>
  <c r="CG142" i="5" s="1"/>
  <c r="AG142" i="5"/>
  <c r="AF142" i="5"/>
  <c r="BE142" i="5" s="1"/>
  <c r="BR142" i="5" s="1"/>
  <c r="AE142" i="5"/>
  <c r="CD142" i="5" s="1"/>
  <c r="AD142" i="5"/>
  <c r="AC142" i="5"/>
  <c r="BB142" i="5" s="1"/>
  <c r="BO142" i="5" s="1"/>
  <c r="Z142" i="5"/>
  <c r="BA142" i="5" s="1"/>
  <c r="Y142" i="5"/>
  <c r="X142" i="5"/>
  <c r="AY142" i="5" s="1"/>
  <c r="BL142" i="5" s="1"/>
  <c r="W142" i="5"/>
  <c r="V142" i="5"/>
  <c r="AW142" i="5" s="1"/>
  <c r="BJ142" i="5" s="1"/>
  <c r="U142" i="5"/>
  <c r="BV142" i="5" s="1"/>
  <c r="O142" i="5"/>
  <c r="S142" i="5" s="1"/>
  <c r="BH142" i="5" s="1"/>
  <c r="M142" i="5"/>
  <c r="N142" i="5" s="1"/>
  <c r="CZ141" i="5"/>
  <c r="CY141" i="5"/>
  <c r="CX141" i="5"/>
  <c r="CW141" i="5"/>
  <c r="CV141" i="5"/>
  <c r="AH141" i="5"/>
  <c r="CG141" i="5" s="1"/>
  <c r="AG141" i="5"/>
  <c r="BF141" i="5" s="1"/>
  <c r="BS141" i="5" s="1"/>
  <c r="AF141" i="5"/>
  <c r="AE141" i="5"/>
  <c r="CD141" i="5" s="1"/>
  <c r="AD141" i="5"/>
  <c r="AC141" i="5"/>
  <c r="BB141" i="5" s="1"/>
  <c r="BO141" i="5" s="1"/>
  <c r="Z141" i="5"/>
  <c r="Y141" i="5"/>
  <c r="BZ141" i="5" s="1"/>
  <c r="X141" i="5"/>
  <c r="AY141" i="5" s="1"/>
  <c r="BL141" i="5" s="1"/>
  <c r="W141" i="5"/>
  <c r="AX141" i="5" s="1"/>
  <c r="BK141" i="5" s="1"/>
  <c r="V141" i="5"/>
  <c r="AW141" i="5" s="1"/>
  <c r="U141" i="5"/>
  <c r="BV141" i="5" s="1"/>
  <c r="O141" i="5"/>
  <c r="S141" i="5" s="1"/>
  <c r="BH141" i="5" s="1"/>
  <c r="M141" i="5"/>
  <c r="N141" i="5" s="1"/>
  <c r="CZ140" i="5"/>
  <c r="CY140" i="5"/>
  <c r="CX140" i="5"/>
  <c r="CW140" i="5"/>
  <c r="CV140" i="5"/>
  <c r="AH140" i="5"/>
  <c r="CG140" i="5" s="1"/>
  <c r="AG140" i="5"/>
  <c r="AF140" i="5"/>
  <c r="BE140" i="5" s="1"/>
  <c r="BR140" i="5" s="1"/>
  <c r="AE140" i="5"/>
  <c r="CD140" i="5" s="1"/>
  <c r="AD140" i="5"/>
  <c r="AC140" i="5"/>
  <c r="Z140" i="5"/>
  <c r="CA140" i="5" s="1"/>
  <c r="Y140" i="5"/>
  <c r="BZ140" i="5" s="1"/>
  <c r="X140" i="5"/>
  <c r="AY140" i="5" s="1"/>
  <c r="BL140" i="5" s="1"/>
  <c r="W140" i="5"/>
  <c r="AX140" i="5" s="1"/>
  <c r="BK140" i="5" s="1"/>
  <c r="V140" i="5"/>
  <c r="AW140" i="5" s="1"/>
  <c r="BJ140" i="5" s="1"/>
  <c r="U140" i="5"/>
  <c r="BV140" i="5" s="1"/>
  <c r="O140" i="5"/>
  <c r="S140" i="5" s="1"/>
  <c r="BH140" i="5" s="1"/>
  <c r="M140" i="5"/>
  <c r="N140" i="5" s="1"/>
  <c r="CZ139" i="5"/>
  <c r="CY139" i="5"/>
  <c r="CX139" i="5"/>
  <c r="CW139" i="5"/>
  <c r="CV139" i="5"/>
  <c r="AH139" i="5"/>
  <c r="CG139" i="5" s="1"/>
  <c r="AG139" i="5"/>
  <c r="BF139" i="5" s="1"/>
  <c r="BS139" i="5" s="1"/>
  <c r="AF139" i="5"/>
  <c r="BE139" i="5" s="1"/>
  <c r="BR139" i="5" s="1"/>
  <c r="AE139" i="5"/>
  <c r="CD139" i="5" s="1"/>
  <c r="AD139" i="5"/>
  <c r="AC139" i="5"/>
  <c r="BB139" i="5" s="1"/>
  <c r="BO139" i="5" s="1"/>
  <c r="Z139" i="5"/>
  <c r="Y139" i="5"/>
  <c r="BZ139" i="5" s="1"/>
  <c r="X139" i="5"/>
  <c r="AY139" i="5" s="1"/>
  <c r="BL139" i="5" s="1"/>
  <c r="W139" i="5"/>
  <c r="AX139" i="5" s="1"/>
  <c r="BK139" i="5" s="1"/>
  <c r="V139" i="5"/>
  <c r="BW139" i="5" s="1"/>
  <c r="U139" i="5"/>
  <c r="BV139" i="5" s="1"/>
  <c r="O139" i="5"/>
  <c r="S139" i="5" s="1"/>
  <c r="BH139" i="5" s="1"/>
  <c r="M139" i="5"/>
  <c r="N139" i="5" s="1"/>
  <c r="CZ138" i="5"/>
  <c r="CY138" i="5"/>
  <c r="CX138" i="5"/>
  <c r="CW138" i="5"/>
  <c r="CV138" i="5"/>
  <c r="AH138" i="5"/>
  <c r="CG138" i="5" s="1"/>
  <c r="AG138" i="5"/>
  <c r="BF138" i="5" s="1"/>
  <c r="BS138" i="5" s="1"/>
  <c r="AF138" i="5"/>
  <c r="CE138" i="5" s="1"/>
  <c r="AE138" i="5"/>
  <c r="CD138" i="5" s="1"/>
  <c r="AD138" i="5"/>
  <c r="AC138" i="5"/>
  <c r="BB138" i="5" s="1"/>
  <c r="BO138" i="5" s="1"/>
  <c r="Z138" i="5"/>
  <c r="BA138" i="5" s="1"/>
  <c r="Y138" i="5"/>
  <c r="X138" i="5"/>
  <c r="AY138" i="5" s="1"/>
  <c r="BL138" i="5" s="1"/>
  <c r="W138" i="5"/>
  <c r="AX138" i="5" s="1"/>
  <c r="BK138" i="5" s="1"/>
  <c r="V138" i="5"/>
  <c r="U138" i="5"/>
  <c r="BV138" i="5" s="1"/>
  <c r="O138" i="5"/>
  <c r="S138" i="5" s="1"/>
  <c r="BH138" i="5" s="1"/>
  <c r="N138" i="5"/>
  <c r="M138" i="5"/>
  <c r="DO138" i="5" s="1"/>
  <c r="CZ137" i="5"/>
  <c r="CY137" i="5"/>
  <c r="CX137" i="5"/>
  <c r="CW137" i="5"/>
  <c r="CV137" i="5"/>
  <c r="AH137" i="5"/>
  <c r="CG137" i="5" s="1"/>
  <c r="AG137" i="5"/>
  <c r="AF137" i="5"/>
  <c r="BE137" i="5" s="1"/>
  <c r="BR137" i="5" s="1"/>
  <c r="AE137" i="5"/>
  <c r="CD137" i="5" s="1"/>
  <c r="AD137" i="5"/>
  <c r="AC137" i="5"/>
  <c r="BB137" i="5" s="1"/>
  <c r="BO137" i="5" s="1"/>
  <c r="Z137" i="5"/>
  <c r="BA137" i="5" s="1"/>
  <c r="Y137" i="5"/>
  <c r="X137" i="5"/>
  <c r="AY137" i="5" s="1"/>
  <c r="BL137" i="5" s="1"/>
  <c r="W137" i="5"/>
  <c r="V137" i="5"/>
  <c r="AW137" i="5" s="1"/>
  <c r="BJ137" i="5" s="1"/>
  <c r="U137" i="5"/>
  <c r="BV137" i="5" s="1"/>
  <c r="O137" i="5"/>
  <c r="S137" i="5" s="1"/>
  <c r="BH137" i="5" s="1"/>
  <c r="M137" i="5"/>
  <c r="DB136" i="5"/>
  <c r="CZ136" i="5"/>
  <c r="CY136" i="5"/>
  <c r="CX136" i="5"/>
  <c r="CW136" i="5"/>
  <c r="CV136" i="5"/>
  <c r="AH136" i="5"/>
  <c r="CG136" i="5" s="1"/>
  <c r="AG136" i="5"/>
  <c r="AF136" i="5"/>
  <c r="BE136" i="5" s="1"/>
  <c r="BR136" i="5" s="1"/>
  <c r="AE136" i="5"/>
  <c r="AD136" i="5"/>
  <c r="CC136" i="5" s="1"/>
  <c r="AC136" i="5"/>
  <c r="CB136" i="5" s="1"/>
  <c r="Z136" i="5"/>
  <c r="Y136" i="5"/>
  <c r="AZ136" i="5" s="1"/>
  <c r="BM136" i="5" s="1"/>
  <c r="X136" i="5"/>
  <c r="W136" i="5"/>
  <c r="BX136" i="5" s="1"/>
  <c r="V136" i="5"/>
  <c r="AW136" i="5" s="1"/>
  <c r="BJ136" i="5" s="1"/>
  <c r="U136" i="5"/>
  <c r="AV136" i="5" s="1"/>
  <c r="BI136" i="5" s="1"/>
  <c r="S136" i="5"/>
  <c r="BH136" i="5" s="1"/>
  <c r="O136" i="5"/>
  <c r="M136" i="5"/>
  <c r="N136" i="5" s="1"/>
  <c r="CZ135" i="5"/>
  <c r="CY135" i="5"/>
  <c r="CX135" i="5"/>
  <c r="CW135" i="5"/>
  <c r="CV135" i="5"/>
  <c r="AH135" i="5"/>
  <c r="CG135" i="5" s="1"/>
  <c r="AG135" i="5"/>
  <c r="CF135" i="5" s="1"/>
  <c r="AF135" i="5"/>
  <c r="BE135" i="5" s="1"/>
  <c r="BR135" i="5" s="1"/>
  <c r="AE135" i="5"/>
  <c r="AD135" i="5"/>
  <c r="CC135" i="5" s="1"/>
  <c r="AC135" i="5"/>
  <c r="CB135" i="5" s="1"/>
  <c r="Z135" i="5"/>
  <c r="BA135" i="5" s="1"/>
  <c r="Y135" i="5"/>
  <c r="AZ135" i="5" s="1"/>
  <c r="BM135" i="5" s="1"/>
  <c r="X135" i="5"/>
  <c r="AY135" i="5" s="1"/>
  <c r="BL135" i="5" s="1"/>
  <c r="W135" i="5"/>
  <c r="BX135" i="5" s="1"/>
  <c r="V135" i="5"/>
  <c r="AW135" i="5" s="1"/>
  <c r="BJ135" i="5" s="1"/>
  <c r="U135" i="5"/>
  <c r="AV135" i="5" s="1"/>
  <c r="BI135" i="5" s="1"/>
  <c r="S135" i="5"/>
  <c r="BH135" i="5" s="1"/>
  <c r="O135" i="5"/>
  <c r="M135" i="5"/>
  <c r="N135" i="5" s="1"/>
  <c r="CZ134" i="5"/>
  <c r="CY134" i="5"/>
  <c r="CX134" i="5"/>
  <c r="CW134" i="5"/>
  <c r="CV134" i="5"/>
  <c r="AH134" i="5"/>
  <c r="CG134" i="5" s="1"/>
  <c r="AG134" i="5"/>
  <c r="CF134" i="5" s="1"/>
  <c r="AF134" i="5"/>
  <c r="BE134" i="5" s="1"/>
  <c r="BR134" i="5" s="1"/>
  <c r="AE134" i="5"/>
  <c r="AD134" i="5"/>
  <c r="CC134" i="5" s="1"/>
  <c r="AC134" i="5"/>
  <c r="CB134" i="5" s="1"/>
  <c r="Z134" i="5"/>
  <c r="BA134" i="5" s="1"/>
  <c r="Y134" i="5"/>
  <c r="AZ134" i="5" s="1"/>
  <c r="BM134" i="5" s="1"/>
  <c r="X134" i="5"/>
  <c r="AY134" i="5" s="1"/>
  <c r="BL134" i="5" s="1"/>
  <c r="W134" i="5"/>
  <c r="BX134" i="5" s="1"/>
  <c r="V134" i="5"/>
  <c r="AW134" i="5" s="1"/>
  <c r="BJ134" i="5" s="1"/>
  <c r="U134" i="5"/>
  <c r="AV134" i="5" s="1"/>
  <c r="BI134" i="5" s="1"/>
  <c r="S134" i="5"/>
  <c r="BH134" i="5" s="1"/>
  <c r="O134" i="5"/>
  <c r="M134" i="5"/>
  <c r="N134" i="5" s="1"/>
  <c r="CZ133" i="5"/>
  <c r="CY133" i="5"/>
  <c r="CX133" i="5"/>
  <c r="CW133" i="5"/>
  <c r="CV133" i="5"/>
  <c r="AH133" i="5"/>
  <c r="CG133" i="5" s="1"/>
  <c r="AG133" i="5"/>
  <c r="CF133" i="5" s="1"/>
  <c r="AF133" i="5"/>
  <c r="BE133" i="5" s="1"/>
  <c r="BR133" i="5" s="1"/>
  <c r="AE133" i="5"/>
  <c r="AD133" i="5"/>
  <c r="CC133" i="5" s="1"/>
  <c r="AC133" i="5"/>
  <c r="CB133" i="5" s="1"/>
  <c r="Z133" i="5"/>
  <c r="BA133" i="5" s="1"/>
  <c r="Y133" i="5"/>
  <c r="AZ133" i="5" s="1"/>
  <c r="BM133" i="5" s="1"/>
  <c r="X133" i="5"/>
  <c r="AY133" i="5" s="1"/>
  <c r="BL133" i="5" s="1"/>
  <c r="W133" i="5"/>
  <c r="BX133" i="5" s="1"/>
  <c r="V133" i="5"/>
  <c r="AW133" i="5" s="1"/>
  <c r="BJ133" i="5" s="1"/>
  <c r="U133" i="5"/>
  <c r="AV133" i="5" s="1"/>
  <c r="BI133" i="5" s="1"/>
  <c r="S133" i="5"/>
  <c r="BH133" i="5" s="1"/>
  <c r="O133" i="5"/>
  <c r="M133" i="5"/>
  <c r="N133" i="5" s="1"/>
  <c r="DB132" i="5"/>
  <c r="CZ132" i="5"/>
  <c r="CY132" i="5"/>
  <c r="CX132" i="5"/>
  <c r="CW132" i="5"/>
  <c r="CV132" i="5"/>
  <c r="AH132" i="5"/>
  <c r="CG132" i="5" s="1"/>
  <c r="AG132" i="5"/>
  <c r="CF132" i="5" s="1"/>
  <c r="AF132" i="5"/>
  <c r="BE132" i="5" s="1"/>
  <c r="BR132" i="5" s="1"/>
  <c r="AE132" i="5"/>
  <c r="AD132" i="5"/>
  <c r="CC132" i="5" s="1"/>
  <c r="AC132" i="5"/>
  <c r="CB132" i="5" s="1"/>
  <c r="Z132" i="5"/>
  <c r="BA132" i="5" s="1"/>
  <c r="Y132" i="5"/>
  <c r="AZ132" i="5" s="1"/>
  <c r="BM132" i="5" s="1"/>
  <c r="X132" i="5"/>
  <c r="AY132" i="5" s="1"/>
  <c r="BL132" i="5" s="1"/>
  <c r="W132" i="5"/>
  <c r="BX132" i="5" s="1"/>
  <c r="V132" i="5"/>
  <c r="AW132" i="5" s="1"/>
  <c r="BJ132" i="5" s="1"/>
  <c r="U132" i="5"/>
  <c r="AV132" i="5" s="1"/>
  <c r="BI132" i="5" s="1"/>
  <c r="S132" i="5"/>
  <c r="BH132" i="5" s="1"/>
  <c r="O132" i="5"/>
  <c r="M132" i="5"/>
  <c r="N132" i="5" s="1"/>
  <c r="DB131" i="5"/>
  <c r="CZ131" i="5"/>
  <c r="CY131" i="5"/>
  <c r="CX131" i="5"/>
  <c r="CW131" i="5"/>
  <c r="CV131" i="5"/>
  <c r="AH131" i="5"/>
  <c r="CG131" i="5" s="1"/>
  <c r="AG131" i="5"/>
  <c r="CF131" i="5" s="1"/>
  <c r="AF131" i="5"/>
  <c r="BE131" i="5" s="1"/>
  <c r="BR131" i="5" s="1"/>
  <c r="AE131" i="5"/>
  <c r="AD131" i="5"/>
  <c r="CC131" i="5" s="1"/>
  <c r="AC131" i="5"/>
  <c r="CB131" i="5" s="1"/>
  <c r="Z131" i="5"/>
  <c r="BA131" i="5" s="1"/>
  <c r="Y131" i="5"/>
  <c r="AZ131" i="5" s="1"/>
  <c r="BM131" i="5" s="1"/>
  <c r="X131" i="5"/>
  <c r="AY131" i="5" s="1"/>
  <c r="BL131" i="5" s="1"/>
  <c r="W131" i="5"/>
  <c r="BX131" i="5" s="1"/>
  <c r="V131" i="5"/>
  <c r="AW131" i="5" s="1"/>
  <c r="BJ131" i="5" s="1"/>
  <c r="U131" i="5"/>
  <c r="AV131" i="5" s="1"/>
  <c r="BI131" i="5" s="1"/>
  <c r="S131" i="5"/>
  <c r="BH131" i="5" s="1"/>
  <c r="O131" i="5"/>
  <c r="M131" i="5"/>
  <c r="N131" i="5" s="1"/>
  <c r="DB130" i="5"/>
  <c r="CZ130" i="5"/>
  <c r="CY130" i="5"/>
  <c r="CX130" i="5"/>
  <c r="CW130" i="5"/>
  <c r="CV130" i="5"/>
  <c r="AH130" i="5"/>
  <c r="CG130" i="5" s="1"/>
  <c r="AG130" i="5"/>
  <c r="CF130" i="5" s="1"/>
  <c r="AF130" i="5"/>
  <c r="BE130" i="5" s="1"/>
  <c r="BR130" i="5" s="1"/>
  <c r="AE130" i="5"/>
  <c r="AD130" i="5"/>
  <c r="CC130" i="5" s="1"/>
  <c r="AC130" i="5"/>
  <c r="CB130" i="5" s="1"/>
  <c r="Z130" i="5"/>
  <c r="BA130" i="5" s="1"/>
  <c r="Y130" i="5"/>
  <c r="AZ130" i="5" s="1"/>
  <c r="BM130" i="5" s="1"/>
  <c r="X130" i="5"/>
  <c r="AY130" i="5" s="1"/>
  <c r="BL130" i="5" s="1"/>
  <c r="W130" i="5"/>
  <c r="BX130" i="5" s="1"/>
  <c r="V130" i="5"/>
  <c r="AW130" i="5" s="1"/>
  <c r="BJ130" i="5" s="1"/>
  <c r="U130" i="5"/>
  <c r="AV130" i="5" s="1"/>
  <c r="BI130" i="5" s="1"/>
  <c r="S130" i="5"/>
  <c r="BH130" i="5" s="1"/>
  <c r="O130" i="5"/>
  <c r="M130" i="5"/>
  <c r="N130" i="5" s="1"/>
  <c r="CZ58" i="5"/>
  <c r="M58" i="5"/>
  <c r="N58" i="5" s="1"/>
  <c r="O58" i="5" s="1"/>
  <c r="S58" i="5" s="1"/>
  <c r="BH58" i="5" s="1"/>
  <c r="CZ40" i="5"/>
  <c r="M40" i="5"/>
  <c r="N40" i="5" s="1"/>
  <c r="O40" i="5" s="1"/>
  <c r="S40" i="5" s="1"/>
  <c r="BH40" i="5" s="1"/>
  <c r="CZ3" i="5"/>
  <c r="M3" i="5"/>
  <c r="N3" i="5" s="1"/>
  <c r="O3" i="5" s="1"/>
  <c r="S3" i="5" s="1"/>
  <c r="BH3" i="5" s="1"/>
  <c r="CZ103" i="5"/>
  <c r="M103" i="5"/>
  <c r="N103" i="5" s="1"/>
  <c r="O103" i="5" s="1"/>
  <c r="S103" i="5" s="1"/>
  <c r="BH103" i="5" s="1"/>
  <c r="CZ24" i="5"/>
  <c r="M24" i="5"/>
  <c r="N24" i="5" s="1"/>
  <c r="O24" i="5" s="1"/>
  <c r="S24" i="5" s="1"/>
  <c r="BH24" i="5" s="1"/>
  <c r="CZ123" i="5"/>
  <c r="M123" i="5"/>
  <c r="N123" i="5" s="1"/>
  <c r="O123" i="5" s="1"/>
  <c r="S123" i="5" s="1"/>
  <c r="BH123" i="5" s="1"/>
  <c r="CZ77" i="5"/>
  <c r="M77" i="5"/>
  <c r="DB77" i="5" s="1"/>
  <c r="CZ22" i="5"/>
  <c r="M22" i="5"/>
  <c r="DO22" i="5" s="1"/>
  <c r="CZ90" i="5"/>
  <c r="M90" i="5"/>
  <c r="DB90" i="5" s="1"/>
  <c r="CZ81" i="5"/>
  <c r="M81" i="5"/>
  <c r="DO81" i="5" s="1"/>
  <c r="CZ25" i="5"/>
  <c r="M25" i="5"/>
  <c r="DB25" i="5" s="1"/>
  <c r="DB81" i="5" l="1"/>
  <c r="N22" i="5"/>
  <c r="O22" i="5" s="1"/>
  <c r="S22" i="5" s="1"/>
  <c r="BH22" i="5" s="1"/>
  <c r="DB103" i="5"/>
  <c r="N81" i="5"/>
  <c r="O81" i="5" s="1"/>
  <c r="S81" i="5" s="1"/>
  <c r="BH81" i="5" s="1"/>
  <c r="DB22" i="5"/>
  <c r="DT190" i="5"/>
  <c r="BM190" i="5"/>
  <c r="DR194" i="5"/>
  <c r="BK194" i="5"/>
  <c r="DQ141" i="5"/>
  <c r="BJ141" i="5"/>
  <c r="DQ145" i="5"/>
  <c r="BJ145" i="5"/>
  <c r="DQ153" i="5"/>
  <c r="BJ153" i="5"/>
  <c r="DR172" i="5"/>
  <c r="BK172" i="5"/>
  <c r="DR177" i="5"/>
  <c r="BK177" i="5"/>
  <c r="DQ163" i="5"/>
  <c r="BJ163" i="5"/>
  <c r="DT188" i="5"/>
  <c r="BM188" i="5"/>
  <c r="DY162" i="5"/>
  <c r="BR162" i="5"/>
  <c r="DX182" i="5"/>
  <c r="BQ182" i="5"/>
  <c r="BY132" i="5"/>
  <c r="BF131" i="5"/>
  <c r="CF146" i="5"/>
  <c r="AX134" i="5"/>
  <c r="BX159" i="5"/>
  <c r="CL159" i="5" s="1"/>
  <c r="BB131" i="5"/>
  <c r="BC136" i="5"/>
  <c r="BP136" i="5" s="1"/>
  <c r="DV150" i="5"/>
  <c r="CK151" i="5"/>
  <c r="BA163" i="5"/>
  <c r="BW142" i="5"/>
  <c r="BC181" i="5"/>
  <c r="BP181" i="5" s="1"/>
  <c r="BY133" i="5"/>
  <c r="CK166" i="5"/>
  <c r="BE166" i="5"/>
  <c r="CF167" i="5"/>
  <c r="BE168" i="5"/>
  <c r="DZ173" i="5"/>
  <c r="DV138" i="5"/>
  <c r="BZ136" i="5"/>
  <c r="BY169" i="5"/>
  <c r="CF171" i="5"/>
  <c r="BF180" i="5"/>
  <c r="BS180" i="5" s="1"/>
  <c r="BW181" i="5"/>
  <c r="CD182" i="5"/>
  <c r="BY187" i="5"/>
  <c r="BC198" i="5"/>
  <c r="BP198" i="5" s="1"/>
  <c r="BC200" i="5"/>
  <c r="BP200" i="5" s="1"/>
  <c r="BC134" i="5"/>
  <c r="BP134" i="5" s="1"/>
  <c r="BX138" i="5"/>
  <c r="BA145" i="5"/>
  <c r="BX152" i="5"/>
  <c r="CB163" i="5"/>
  <c r="CP163" i="5" s="1"/>
  <c r="BE172" i="5"/>
  <c r="BR172" i="5" s="1"/>
  <c r="BY180" i="5"/>
  <c r="BC183" i="5"/>
  <c r="BP183" i="5" s="1"/>
  <c r="BC186" i="5"/>
  <c r="BD192" i="5"/>
  <c r="BQ192" i="5" s="1"/>
  <c r="BZ198" i="5"/>
  <c r="BF200" i="5"/>
  <c r="BC132" i="5"/>
  <c r="BP132" i="5" s="1"/>
  <c r="BB133" i="5"/>
  <c r="CB145" i="5"/>
  <c r="CP145" i="5" s="1"/>
  <c r="BX146" i="5"/>
  <c r="CE148" i="5"/>
  <c r="BX149" i="5"/>
  <c r="BE175" i="5"/>
  <c r="CB179" i="5"/>
  <c r="CP179" i="5" s="1"/>
  <c r="BC184" i="5"/>
  <c r="BP184" i="5" s="1"/>
  <c r="AX187" i="5"/>
  <c r="BK187" i="5" s="1"/>
  <c r="BW195" i="5"/>
  <c r="CF196" i="5"/>
  <c r="DY153" i="5"/>
  <c r="CA185" i="5"/>
  <c r="BW188" i="5"/>
  <c r="BZ130" i="5"/>
  <c r="BV131" i="5"/>
  <c r="CJ131" i="5" s="1"/>
  <c r="CA132" i="5"/>
  <c r="CA133" i="5"/>
  <c r="BY134" i="5"/>
  <c r="AX135" i="5"/>
  <c r="CF138" i="5"/>
  <c r="CE140" i="5"/>
  <c r="DR141" i="5"/>
  <c r="CE142" i="5"/>
  <c r="BE143" i="5"/>
  <c r="BE145" i="5"/>
  <c r="BD147" i="5"/>
  <c r="BQ147" i="5" s="1"/>
  <c r="BD148" i="5"/>
  <c r="BQ148" i="5" s="1"/>
  <c r="BX150" i="5"/>
  <c r="CE152" i="5"/>
  <c r="CE153" i="5"/>
  <c r="CB157" i="5"/>
  <c r="CP157" i="5" s="1"/>
  <c r="BA160" i="5"/>
  <c r="DQ162" i="5"/>
  <c r="BE163" i="5"/>
  <c r="BR163" i="5" s="1"/>
  <c r="BX164" i="5"/>
  <c r="CL164" i="5" s="1"/>
  <c r="BD167" i="5"/>
  <c r="BQ167" i="5" s="1"/>
  <c r="BX168" i="5"/>
  <c r="CL168" i="5" s="1"/>
  <c r="BB173" i="5"/>
  <c r="BO173" i="5" s="1"/>
  <c r="BY175" i="5"/>
  <c r="AW179" i="5"/>
  <c r="CF179" i="5"/>
  <c r="BD183" i="5"/>
  <c r="BQ183" i="5" s="1"/>
  <c r="BW184" i="5"/>
  <c r="CK184" i="5" s="1"/>
  <c r="CC187" i="5"/>
  <c r="CA190" i="5"/>
  <c r="CA191" i="5"/>
  <c r="AY193" i="5"/>
  <c r="BL193" i="5" s="1"/>
  <c r="CE195" i="5"/>
  <c r="BA196" i="5"/>
  <c r="CD197" i="5"/>
  <c r="BZ200" i="5"/>
  <c r="BD157" i="5"/>
  <c r="CF165" i="5"/>
  <c r="CF170" i="5"/>
  <c r="BD190" i="5"/>
  <c r="BQ190" i="5" s="1"/>
  <c r="DS132" i="5"/>
  <c r="CA134" i="5"/>
  <c r="BW135" i="5"/>
  <c r="BW137" i="5"/>
  <c r="CK137" i="5" s="1"/>
  <c r="BD139" i="5"/>
  <c r="BD141" i="5"/>
  <c r="BW145" i="5"/>
  <c r="CK145" i="5" s="1"/>
  <c r="DV146" i="5"/>
  <c r="BX148" i="5"/>
  <c r="DZ149" i="5"/>
  <c r="CF150" i="5"/>
  <c r="BA153" i="5"/>
  <c r="BD154" i="5"/>
  <c r="BQ154" i="5" s="1"/>
  <c r="BE155" i="5"/>
  <c r="BR155" i="5" s="1"/>
  <c r="BW158" i="5"/>
  <c r="CK158" i="5" s="1"/>
  <c r="DV159" i="5"/>
  <c r="BX160" i="5"/>
  <c r="BD161" i="5"/>
  <c r="BQ161" i="5" s="1"/>
  <c r="CA162" i="5"/>
  <c r="BW163" i="5"/>
  <c r="BD165" i="5"/>
  <c r="BQ165" i="5" s="1"/>
  <c r="BY168" i="5"/>
  <c r="BB170" i="5"/>
  <c r="BO170" i="5" s="1"/>
  <c r="BY172" i="5"/>
  <c r="DW172" i="5"/>
  <c r="CF173" i="5"/>
  <c r="BF176" i="5"/>
  <c r="BB177" i="5"/>
  <c r="BO177" i="5" s="1"/>
  <c r="BE179" i="5"/>
  <c r="AY181" i="5"/>
  <c r="BC182" i="5"/>
  <c r="CA182" i="5"/>
  <c r="BX183" i="5"/>
  <c r="BX184" i="5"/>
  <c r="BF187" i="5"/>
  <c r="DQ188" i="5"/>
  <c r="BC192" i="5"/>
  <c r="BC193" i="5"/>
  <c r="BD196" i="5"/>
  <c r="CA156" i="5"/>
  <c r="BE164" i="5"/>
  <c r="BX192" i="5"/>
  <c r="CE194" i="5"/>
  <c r="BV199" i="5"/>
  <c r="CJ199" i="5" s="1"/>
  <c r="CE137" i="5"/>
  <c r="CE139" i="5"/>
  <c r="BD140" i="5"/>
  <c r="BQ140" i="5" s="1"/>
  <c r="DY140" i="5"/>
  <c r="CB141" i="5"/>
  <c r="CP141" i="5" s="1"/>
  <c r="BD149" i="5"/>
  <c r="BD151" i="5"/>
  <c r="BD152" i="5"/>
  <c r="DQ152" i="5"/>
  <c r="DZ153" i="5"/>
  <c r="CF155" i="5"/>
  <c r="BE156" i="5"/>
  <c r="BR156" i="5" s="1"/>
  <c r="DR157" i="5"/>
  <c r="CE158" i="5"/>
  <c r="BE159" i="5"/>
  <c r="BR159" i="5" s="1"/>
  <c r="BD162" i="5"/>
  <c r="CE162" i="5"/>
  <c r="AW164" i="5"/>
  <c r="DV164" i="5"/>
  <c r="BY165" i="5"/>
  <c r="BX167" i="5"/>
  <c r="BD169" i="5"/>
  <c r="BQ169" i="5" s="1"/>
  <c r="DS169" i="5"/>
  <c r="CF174" i="5"/>
  <c r="CC176" i="5"/>
  <c r="DW176" i="5"/>
  <c r="CF177" i="5"/>
  <c r="BE178" i="5"/>
  <c r="BR178" i="5" s="1"/>
  <c r="BX186" i="5"/>
  <c r="BV188" i="5"/>
  <c r="CD189" i="5"/>
  <c r="DQ190" i="5"/>
  <c r="BX196" i="5"/>
  <c r="AJ131" i="5"/>
  <c r="DP131" i="5"/>
  <c r="BF132" i="5"/>
  <c r="BS132" i="5" s="1"/>
  <c r="BE141" i="5"/>
  <c r="BR141" i="5" s="1"/>
  <c r="CE141" i="5"/>
  <c r="BX143" i="5"/>
  <c r="CL143" i="5" s="1"/>
  <c r="DY152" i="5"/>
  <c r="DV158" i="5"/>
  <c r="AX166" i="5"/>
  <c r="BX166" i="5"/>
  <c r="CL166" i="5" s="1"/>
  <c r="BB130" i="5"/>
  <c r="BV130" i="5"/>
  <c r="CJ130" i="5" s="1"/>
  <c r="CA130" i="5"/>
  <c r="BC131" i="5"/>
  <c r="BP131" i="5" s="1"/>
  <c r="BW131" i="5"/>
  <c r="BZ132" i="5"/>
  <c r="BC133" i="5"/>
  <c r="BP133" i="5" s="1"/>
  <c r="BW133" i="5"/>
  <c r="BB134" i="5"/>
  <c r="BW134" i="5"/>
  <c r="BB135" i="5"/>
  <c r="BO135" i="5" s="1"/>
  <c r="BV135" i="5"/>
  <c r="CJ135" i="5" s="1"/>
  <c r="CA135" i="5"/>
  <c r="DS135" i="5"/>
  <c r="AY136" i="5"/>
  <c r="BL136" i="5" s="1"/>
  <c r="BY136" i="5"/>
  <c r="BV136" i="5"/>
  <c r="CJ136" i="5" s="1"/>
  <c r="BE138" i="5"/>
  <c r="BR138" i="5" s="1"/>
  <c r="BX140" i="5"/>
  <c r="BW141" i="5"/>
  <c r="CK141" i="5" s="1"/>
  <c r="CF143" i="5"/>
  <c r="CA144" i="5"/>
  <c r="AX155" i="5"/>
  <c r="BK155" i="5" s="1"/>
  <c r="BX155" i="5"/>
  <c r="CL155" i="5" s="1"/>
  <c r="DV155" i="5"/>
  <c r="CD164" i="5"/>
  <c r="BD164" i="5"/>
  <c r="CE165" i="5"/>
  <c r="BE165" i="5"/>
  <c r="BR165" i="5" s="1"/>
  <c r="AZ194" i="5"/>
  <c r="AX195" i="5"/>
  <c r="BK195" i="5" s="1"/>
  <c r="BX195" i="5"/>
  <c r="BB195" i="5"/>
  <c r="BO195" i="5" s="1"/>
  <c r="CB195" i="5"/>
  <c r="CP195" i="5" s="1"/>
  <c r="CA131" i="5"/>
  <c r="BV133" i="5"/>
  <c r="BV134" i="5"/>
  <c r="CJ134" i="5" s="1"/>
  <c r="DV137" i="5"/>
  <c r="CA141" i="5"/>
  <c r="BA141" i="5"/>
  <c r="BF158" i="5"/>
  <c r="BS158" i="5" s="1"/>
  <c r="CF158" i="5"/>
  <c r="BC130" i="5"/>
  <c r="BP130" i="5" s="1"/>
  <c r="BW130" i="5"/>
  <c r="DS130" i="5"/>
  <c r="BY131" i="5"/>
  <c r="BB132" i="5"/>
  <c r="BV132" i="5"/>
  <c r="CJ132" i="5" s="1"/>
  <c r="BF133" i="5"/>
  <c r="BS133" i="5" s="1"/>
  <c r="BC135" i="5"/>
  <c r="BP135" i="5" s="1"/>
  <c r="BB136" i="5"/>
  <c r="BW136" i="5"/>
  <c r="BD137" i="5"/>
  <c r="AW138" i="5"/>
  <c r="BJ138" i="5" s="1"/>
  <c r="BW138" i="5"/>
  <c r="AZ140" i="5"/>
  <c r="BM140" i="5" s="1"/>
  <c r="AX142" i="5"/>
  <c r="BK142" i="5" s="1"/>
  <c r="BX142" i="5"/>
  <c r="DV142" i="5"/>
  <c r="BF142" i="5"/>
  <c r="BS142" i="5" s="1"/>
  <c r="CF142" i="5"/>
  <c r="CD143" i="5"/>
  <c r="BD143" i="5"/>
  <c r="BQ143" i="5" s="1"/>
  <c r="AZ143" i="5"/>
  <c r="CD153" i="5"/>
  <c r="BD153" i="5"/>
  <c r="AX162" i="5"/>
  <c r="BK162" i="5" s="1"/>
  <c r="BX162" i="5"/>
  <c r="BB162" i="5"/>
  <c r="BO162" i="5" s="1"/>
  <c r="CB162" i="5"/>
  <c r="CP162" i="5" s="1"/>
  <c r="AY167" i="5"/>
  <c r="BY167" i="5"/>
  <c r="CD168" i="5"/>
  <c r="BD168" i="5"/>
  <c r="BQ168" i="5" s="1"/>
  <c r="AZ168" i="5"/>
  <c r="CA170" i="5"/>
  <c r="BA170" i="5"/>
  <c r="CE170" i="5"/>
  <c r="BE170" i="5"/>
  <c r="BR170" i="5" s="1"/>
  <c r="CB175" i="5"/>
  <c r="CP175" i="5" s="1"/>
  <c r="BB175" i="5"/>
  <c r="BO175" i="5" s="1"/>
  <c r="CF175" i="5"/>
  <c r="BF175" i="5"/>
  <c r="BS175" i="5" s="1"/>
  <c r="DX191" i="5"/>
  <c r="BZ135" i="5"/>
  <c r="CF136" i="5"/>
  <c r="BF136" i="5"/>
  <c r="BS136" i="5" s="1"/>
  <c r="AX137" i="5"/>
  <c r="BK137" i="5" s="1"/>
  <c r="BX137" i="5"/>
  <c r="BF137" i="5"/>
  <c r="BS137" i="5" s="1"/>
  <c r="CF137" i="5"/>
  <c r="BD142" i="5"/>
  <c r="BQ142" i="5" s="1"/>
  <c r="AX158" i="5"/>
  <c r="BK158" i="5" s="1"/>
  <c r="BX158" i="5"/>
  <c r="BF166" i="5"/>
  <c r="BS166" i="5" s="1"/>
  <c r="CF166" i="5"/>
  <c r="BF130" i="5"/>
  <c r="BS130" i="5" s="1"/>
  <c r="BY130" i="5"/>
  <c r="BZ131" i="5"/>
  <c r="BW132" i="5"/>
  <c r="BZ133" i="5"/>
  <c r="BF134" i="5"/>
  <c r="BZ134" i="5"/>
  <c r="BF135" i="5"/>
  <c r="BS135" i="5" s="1"/>
  <c r="BY135" i="5"/>
  <c r="BA136" i="5"/>
  <c r="CA136" i="5"/>
  <c r="DV143" i="5"/>
  <c r="BE144" i="5"/>
  <c r="BR144" i="5" s="1"/>
  <c r="AX145" i="5"/>
  <c r="BK145" i="5" s="1"/>
  <c r="BX145" i="5"/>
  <c r="BF145" i="5"/>
  <c r="BS145" i="5" s="1"/>
  <c r="CF145" i="5"/>
  <c r="CE147" i="5"/>
  <c r="DY148" i="5"/>
  <c r="AW149" i="5"/>
  <c r="BW149" i="5"/>
  <c r="CK149" i="5" s="1"/>
  <c r="CA149" i="5"/>
  <c r="BA149" i="5"/>
  <c r="CE149" i="5"/>
  <c r="BE149" i="5"/>
  <c r="BR149" i="5" s="1"/>
  <c r="CE151" i="5"/>
  <c r="AW154" i="5"/>
  <c r="BJ154" i="5" s="1"/>
  <c r="BW154" i="5"/>
  <c r="CK154" i="5" s="1"/>
  <c r="CE154" i="5"/>
  <c r="DQ157" i="5"/>
  <c r="CA157" i="5"/>
  <c r="BA157" i="5"/>
  <c r="CE157" i="5"/>
  <c r="BE157" i="5"/>
  <c r="BR157" i="5" s="1"/>
  <c r="BW157" i="5"/>
  <c r="CK157" i="5" s="1"/>
  <c r="CD159" i="5"/>
  <c r="BD159" i="5"/>
  <c r="BQ159" i="5" s="1"/>
  <c r="AZ159" i="5"/>
  <c r="AW160" i="5"/>
  <c r="BW160" i="5"/>
  <c r="BE160" i="5"/>
  <c r="BR160" i="5" s="1"/>
  <c r="CE160" i="5"/>
  <c r="AX163" i="5"/>
  <c r="BK163" i="5" s="1"/>
  <c r="BX163" i="5"/>
  <c r="BF163" i="5"/>
  <c r="BS163" i="5" s="1"/>
  <c r="CF163" i="5"/>
  <c r="CE169" i="5"/>
  <c r="BE169" i="5"/>
  <c r="BR169" i="5" s="1"/>
  <c r="CA174" i="5"/>
  <c r="BA174" i="5"/>
  <c r="CE174" i="5"/>
  <c r="BE174" i="5"/>
  <c r="BR174" i="5" s="1"/>
  <c r="DV179" i="5"/>
  <c r="AV181" i="5"/>
  <c r="BV181" i="5"/>
  <c r="BD181" i="5"/>
  <c r="CD181" i="5"/>
  <c r="AZ139" i="5"/>
  <c r="BX139" i="5"/>
  <c r="CL139" i="5" s="1"/>
  <c r="DV139" i="5"/>
  <c r="BA140" i="5"/>
  <c r="DZ141" i="5"/>
  <c r="AZ144" i="5"/>
  <c r="BM144" i="5" s="1"/>
  <c r="BD146" i="5"/>
  <c r="CE146" i="5"/>
  <c r="CF147" i="5"/>
  <c r="CA148" i="5"/>
  <c r="CB149" i="5"/>
  <c r="CP149" i="5" s="1"/>
  <c r="DR149" i="5"/>
  <c r="BD150" i="5"/>
  <c r="CE150" i="5"/>
  <c r="CF151" i="5"/>
  <c r="CA152" i="5"/>
  <c r="BW153" i="5"/>
  <c r="CK153" i="5" s="1"/>
  <c r="CF154" i="5"/>
  <c r="AZ156" i="5"/>
  <c r="BX157" i="5"/>
  <c r="CK159" i="5"/>
  <c r="BD160" i="5"/>
  <c r="BQ160" i="5" s="1"/>
  <c r="AZ161" i="5"/>
  <c r="BX161" i="5"/>
  <c r="AZ167" i="5"/>
  <c r="BM167" i="5" s="1"/>
  <c r="DR170" i="5"/>
  <c r="BA171" i="5"/>
  <c r="CA173" i="5"/>
  <c r="BA173" i="5"/>
  <c r="CE173" i="5"/>
  <c r="BE173" i="5"/>
  <c r="BR173" i="5" s="1"/>
  <c r="BX178" i="5"/>
  <c r="AX178" i="5"/>
  <c r="BK178" i="5" s="1"/>
  <c r="CF178" i="5"/>
  <c r="BF178" i="5"/>
  <c r="BS178" i="5" s="1"/>
  <c r="AY179" i="5"/>
  <c r="BL179" i="5" s="1"/>
  <c r="BY179" i="5"/>
  <c r="DW179" i="5"/>
  <c r="AW182" i="5"/>
  <c r="BJ182" i="5" s="1"/>
  <c r="BW182" i="5"/>
  <c r="BE182" i="5"/>
  <c r="BR182" i="5" s="1"/>
  <c r="CE182" i="5"/>
  <c r="DW187" i="5"/>
  <c r="CC188" i="5"/>
  <c r="BC188" i="5"/>
  <c r="DY194" i="5"/>
  <c r="BW196" i="5"/>
  <c r="AW196" i="5"/>
  <c r="CE196" i="5"/>
  <c r="BE196" i="5"/>
  <c r="BR196" i="5" s="1"/>
  <c r="CB200" i="5"/>
  <c r="CP200" i="5" s="1"/>
  <c r="CQ200" i="5" s="1"/>
  <c r="BB200" i="5"/>
  <c r="BO200" i="5" s="1"/>
  <c r="AZ148" i="5"/>
  <c r="AZ152" i="5"/>
  <c r="BX153" i="5"/>
  <c r="AZ155" i="5"/>
  <c r="BD158" i="5"/>
  <c r="BQ158" i="5" s="1"/>
  <c r="CF159" i="5"/>
  <c r="CE161" i="5"/>
  <c r="AZ162" i="5"/>
  <c r="CF164" i="5"/>
  <c r="AZ166" i="5"/>
  <c r="AY170" i="5"/>
  <c r="BL170" i="5" s="1"/>
  <c r="BY170" i="5"/>
  <c r="DZ170" i="5"/>
  <c r="CE171" i="5"/>
  <c r="BE171" i="5"/>
  <c r="BR171" i="5" s="1"/>
  <c r="CA177" i="5"/>
  <c r="BA177" i="5"/>
  <c r="CE177" i="5"/>
  <c r="BE177" i="5"/>
  <c r="BR177" i="5" s="1"/>
  <c r="DR180" i="5"/>
  <c r="BB180" i="5"/>
  <c r="BO180" i="5" s="1"/>
  <c r="CB180" i="5"/>
  <c r="CD184" i="5"/>
  <c r="BD184" i="5"/>
  <c r="BQ184" i="5" s="1"/>
  <c r="AV184" i="5"/>
  <c r="CC185" i="5"/>
  <c r="BC185" i="5"/>
  <c r="BP185" i="5" s="1"/>
  <c r="CD186" i="5"/>
  <c r="BD186" i="5"/>
  <c r="BQ186" i="5" s="1"/>
  <c r="AZ186" i="5"/>
  <c r="AZ187" i="5"/>
  <c r="BZ187" i="5"/>
  <c r="BD187" i="5"/>
  <c r="BQ187" i="5" s="1"/>
  <c r="CD187" i="5"/>
  <c r="BV187" i="5"/>
  <c r="CJ187" i="5" s="1"/>
  <c r="DX189" i="5"/>
  <c r="BA193" i="5"/>
  <c r="CA193" i="5"/>
  <c r="BD138" i="5"/>
  <c r="CF139" i="5"/>
  <c r="BX141" i="5"/>
  <c r="BD144" i="5"/>
  <c r="BQ144" i="5" s="1"/>
  <c r="BX144" i="5"/>
  <c r="BD145" i="5"/>
  <c r="BW146" i="5"/>
  <c r="AZ147" i="5"/>
  <c r="BX147" i="5"/>
  <c r="CL147" i="5" s="1"/>
  <c r="DV147" i="5"/>
  <c r="BW150" i="5"/>
  <c r="AZ151" i="5"/>
  <c r="BX151" i="5"/>
  <c r="CL151" i="5" s="1"/>
  <c r="DV151" i="5"/>
  <c r="CB153" i="5"/>
  <c r="CP153" i="5" s="1"/>
  <c r="DR153" i="5"/>
  <c r="AV154" i="5"/>
  <c r="BX154" i="5"/>
  <c r="DV154" i="5"/>
  <c r="CK155" i="5"/>
  <c r="BD155" i="5"/>
  <c r="BQ155" i="5" s="1"/>
  <c r="BD156" i="5"/>
  <c r="BQ156" i="5" s="1"/>
  <c r="BX156" i="5"/>
  <c r="DQ156" i="5"/>
  <c r="DZ157" i="5"/>
  <c r="AZ160" i="5"/>
  <c r="BM160" i="5" s="1"/>
  <c r="BD163" i="5"/>
  <c r="CK165" i="5"/>
  <c r="AZ165" i="5"/>
  <c r="BX165" i="5"/>
  <c r="BD166" i="5"/>
  <c r="BQ166" i="5" s="1"/>
  <c r="BY166" i="5"/>
  <c r="BE167" i="5"/>
  <c r="BR167" i="5" s="1"/>
  <c r="CF168" i="5"/>
  <c r="AZ169" i="5"/>
  <c r="BX169" i="5"/>
  <c r="CB176" i="5"/>
  <c r="CP176" i="5" s="1"/>
  <c r="BB176" i="5"/>
  <c r="BO176" i="5" s="1"/>
  <c r="DZ177" i="5"/>
  <c r="BB178" i="5"/>
  <c r="BO178" i="5" s="1"/>
  <c r="AW183" i="5"/>
  <c r="BJ183" i="5" s="1"/>
  <c r="BW183" i="5"/>
  <c r="BA183" i="5"/>
  <c r="CA183" i="5"/>
  <c r="BY191" i="5"/>
  <c r="AY191" i="5"/>
  <c r="CC191" i="5"/>
  <c r="BC191" i="5"/>
  <c r="BP191" i="5" s="1"/>
  <c r="AW192" i="5"/>
  <c r="BJ192" i="5" s="1"/>
  <c r="BW192" i="5"/>
  <c r="BA192" i="5"/>
  <c r="CA192" i="5"/>
  <c r="BW193" i="5"/>
  <c r="CC197" i="5"/>
  <c r="BC197" i="5"/>
  <c r="CC199" i="5"/>
  <c r="BC199" i="5"/>
  <c r="BP199" i="5" s="1"/>
  <c r="BB171" i="5"/>
  <c r="BO171" i="5" s="1"/>
  <c r="BF172" i="5"/>
  <c r="BS172" i="5" s="1"/>
  <c r="CB172" i="5"/>
  <c r="CP172" i="5" s="1"/>
  <c r="BB174" i="5"/>
  <c r="BO174" i="5" s="1"/>
  <c r="BY178" i="5"/>
  <c r="AV185" i="5"/>
  <c r="CD185" i="5"/>
  <c r="CD191" i="5"/>
  <c r="BX193" i="5"/>
  <c r="BA194" i="5"/>
  <c r="BY196" i="5"/>
  <c r="BB197" i="5"/>
  <c r="BV197" i="5"/>
  <c r="CJ197" i="5" s="1"/>
  <c r="BF198" i="5"/>
  <c r="BS198" i="5" s="1"/>
  <c r="BB199" i="5"/>
  <c r="BO199" i="5" s="1"/>
  <c r="BZ199" i="5"/>
  <c r="CD200" i="5"/>
  <c r="BY171" i="5"/>
  <c r="CC172" i="5"/>
  <c r="BY173" i="5"/>
  <c r="DR173" i="5"/>
  <c r="BY174" i="5"/>
  <c r="AW175" i="5"/>
  <c r="BJ175" i="5" s="1"/>
  <c r="BY176" i="5"/>
  <c r="DS176" i="5"/>
  <c r="BY177" i="5"/>
  <c r="DS177" i="5"/>
  <c r="BA179" i="5"/>
  <c r="CC180" i="5"/>
  <c r="BX182" i="5"/>
  <c r="CA184" i="5"/>
  <c r="BW185" i="5"/>
  <c r="CK185" i="5" s="1"/>
  <c r="BB187" i="5"/>
  <c r="BO187" i="5" s="1"/>
  <c r="CA188" i="5"/>
  <c r="BC189" i="5"/>
  <c r="BP189" i="5" s="1"/>
  <c r="BW189" i="5"/>
  <c r="AV190" i="5"/>
  <c r="CE190" i="5"/>
  <c r="BV192" i="5"/>
  <c r="BD193" i="5"/>
  <c r="BX194" i="5"/>
  <c r="CL194" i="5" s="1"/>
  <c r="BD195" i="5"/>
  <c r="BQ195" i="5" s="1"/>
  <c r="BY195" i="5"/>
  <c r="CB196" i="5"/>
  <c r="CP196" i="5" s="1"/>
  <c r="BZ197" i="5"/>
  <c r="CD198" i="5"/>
  <c r="BV200" i="5"/>
  <c r="CJ200" i="5" s="1"/>
  <c r="AX171" i="5"/>
  <c r="BK171" i="5" s="1"/>
  <c r="DS172" i="5"/>
  <c r="DS173" i="5"/>
  <c r="AX174" i="5"/>
  <c r="BK174" i="5" s="1"/>
  <c r="BA175" i="5"/>
  <c r="DW175" i="5"/>
  <c r="BE176" i="5"/>
  <c r="BA178" i="5"/>
  <c r="BE180" i="5"/>
  <c r="BR180" i="5" s="1"/>
  <c r="DS180" i="5"/>
  <c r="AY182" i="5"/>
  <c r="BL182" i="5" s="1"/>
  <c r="BZ182" i="5"/>
  <c r="AZ183" i="5"/>
  <c r="BX185" i="5"/>
  <c r="DQ185" i="5"/>
  <c r="BD188" i="5"/>
  <c r="CA189" i="5"/>
  <c r="BC190" i="5"/>
  <c r="BW190" i="5"/>
  <c r="CK190" i="5" s="1"/>
  <c r="BW191" i="5"/>
  <c r="AV193" i="5"/>
  <c r="BI193" i="5" s="1"/>
  <c r="BF194" i="5"/>
  <c r="BS194" i="5" s="1"/>
  <c r="BY194" i="5"/>
  <c r="BF197" i="5"/>
  <c r="BS197" i="5" s="1"/>
  <c r="BB198" i="5"/>
  <c r="BV198" i="5"/>
  <c r="CJ198" i="5" s="1"/>
  <c r="BF199" i="5"/>
  <c r="CD199" i="5"/>
  <c r="DO24" i="5"/>
  <c r="DQ130" i="5"/>
  <c r="DQ132" i="5"/>
  <c r="DY133" i="5"/>
  <c r="DP135" i="5"/>
  <c r="DT135" i="5"/>
  <c r="DO135" i="5"/>
  <c r="CJ137" i="5"/>
  <c r="BA139" i="5"/>
  <c r="CA139" i="5"/>
  <c r="AW139" i="5"/>
  <c r="BJ139" i="5" s="1"/>
  <c r="CJ150" i="5"/>
  <c r="DR152" i="5"/>
  <c r="BF152" i="5"/>
  <c r="BS152" i="5" s="1"/>
  <c r="CF152" i="5"/>
  <c r="CA159" i="5"/>
  <c r="BA159" i="5"/>
  <c r="BA161" i="5"/>
  <c r="CA161" i="5"/>
  <c r="DS162" i="5"/>
  <c r="BC162" i="5"/>
  <c r="BP162" i="5" s="1"/>
  <c r="CC162" i="5"/>
  <c r="BZ163" i="5"/>
  <c r="AZ163" i="5"/>
  <c r="BM163" i="5" s="1"/>
  <c r="N174" i="5"/>
  <c r="DB174" i="5"/>
  <c r="DO174" i="5"/>
  <c r="AX179" i="5"/>
  <c r="BK179" i="5" s="1"/>
  <c r="BX179" i="5"/>
  <c r="DO25" i="5"/>
  <c r="DO90" i="5"/>
  <c r="DO123" i="5"/>
  <c r="DO40" i="5"/>
  <c r="DB58" i="5"/>
  <c r="DY130" i="5"/>
  <c r="CP131" i="5"/>
  <c r="CQ131" i="5" s="1"/>
  <c r="DY132" i="5"/>
  <c r="CP133" i="5"/>
  <c r="CQ133" i="5" s="1"/>
  <c r="DT134" i="5"/>
  <c r="DQ135" i="5"/>
  <c r="DY136" i="5"/>
  <c r="DQ137" i="5"/>
  <c r="CJ142" i="5"/>
  <c r="BF144" i="5"/>
  <c r="BS144" i="5" s="1"/>
  <c r="CF144" i="5"/>
  <c r="BZ146" i="5"/>
  <c r="AZ146" i="5"/>
  <c r="BM146" i="5" s="1"/>
  <c r="DR148" i="5"/>
  <c r="BF148" i="5"/>
  <c r="BS148" i="5" s="1"/>
  <c r="CF148" i="5"/>
  <c r="BC153" i="5"/>
  <c r="BP153" i="5" s="1"/>
  <c r="CC153" i="5"/>
  <c r="DO58" i="5"/>
  <c r="BD130" i="5"/>
  <c r="BQ130" i="5" s="1"/>
  <c r="CD130" i="5"/>
  <c r="DY131" i="5"/>
  <c r="BD132" i="5"/>
  <c r="BQ132" i="5" s="1"/>
  <c r="CD132" i="5"/>
  <c r="CP134" i="5"/>
  <c r="CQ134" i="5" s="1"/>
  <c r="DQ136" i="5"/>
  <c r="BD136" i="5"/>
  <c r="BQ136" i="5" s="1"/>
  <c r="CD136" i="5"/>
  <c r="BZ137" i="5"/>
  <c r="AZ137" i="5"/>
  <c r="BM137" i="5" s="1"/>
  <c r="CK139" i="5"/>
  <c r="BZ150" i="5"/>
  <c r="AZ150" i="5"/>
  <c r="BM150" i="5" s="1"/>
  <c r="BB152" i="5"/>
  <c r="BO152" i="5" s="1"/>
  <c r="CB152" i="5"/>
  <c r="DS157" i="5"/>
  <c r="BC157" i="5"/>
  <c r="BP157" i="5" s="1"/>
  <c r="CC157" i="5"/>
  <c r="AW159" i="5"/>
  <c r="BJ159" i="5" s="1"/>
  <c r="BW161" i="5"/>
  <c r="AW161" i="5"/>
  <c r="BJ161" i="5" s="1"/>
  <c r="BV163" i="5"/>
  <c r="AV163" i="5"/>
  <c r="BI163" i="5" s="1"/>
  <c r="AX175" i="5"/>
  <c r="BK175" i="5" s="1"/>
  <c r="BX175" i="5"/>
  <c r="N178" i="5"/>
  <c r="DB178" i="5"/>
  <c r="DO178" i="5"/>
  <c r="DB24" i="5"/>
  <c r="DS131" i="5"/>
  <c r="AJ134" i="5"/>
  <c r="DP134" i="5"/>
  <c r="DO134" i="5"/>
  <c r="BD135" i="5"/>
  <c r="BQ135" i="5" s="1"/>
  <c r="CD135" i="5"/>
  <c r="DB135" i="5"/>
  <c r="AV137" i="5"/>
  <c r="BI137" i="5" s="1"/>
  <c r="BZ142" i="5"/>
  <c r="AZ142" i="5"/>
  <c r="BM142" i="5" s="1"/>
  <c r="DR144" i="5"/>
  <c r="BB144" i="5"/>
  <c r="BO144" i="5" s="1"/>
  <c r="CB144" i="5"/>
  <c r="CJ146" i="5"/>
  <c r="BB148" i="5"/>
  <c r="BO148" i="5" s="1"/>
  <c r="CB148" i="5"/>
  <c r="DQ150" i="5"/>
  <c r="AV150" i="5"/>
  <c r="BI150" i="5" s="1"/>
  <c r="DY151" i="5"/>
  <c r="DS153" i="5"/>
  <c r="CA155" i="5"/>
  <c r="BA155" i="5"/>
  <c r="AW155" i="5"/>
  <c r="BJ155" i="5" s="1"/>
  <c r="BC177" i="5"/>
  <c r="BP177" i="5" s="1"/>
  <c r="CC177" i="5"/>
  <c r="AK187" i="5"/>
  <c r="DQ187" i="5"/>
  <c r="N25" i="5"/>
  <c r="O25" i="5" s="1"/>
  <c r="S25" i="5" s="1"/>
  <c r="BH25" i="5" s="1"/>
  <c r="N90" i="5"/>
  <c r="O90" i="5" s="1"/>
  <c r="S90" i="5" s="1"/>
  <c r="BH90" i="5" s="1"/>
  <c r="N77" i="5"/>
  <c r="O77" i="5" s="1"/>
  <c r="S77" i="5" s="1"/>
  <c r="BH77" i="5" s="1"/>
  <c r="DO77" i="5"/>
  <c r="DB123" i="5"/>
  <c r="DO3" i="5"/>
  <c r="DB40" i="5"/>
  <c r="CP130" i="5"/>
  <c r="CQ130" i="5" s="1"/>
  <c r="DT131" i="5"/>
  <c r="CP132" i="5"/>
  <c r="CQ132" i="5" s="1"/>
  <c r="DP133" i="5"/>
  <c r="DT133" i="5"/>
  <c r="AX133" i="5"/>
  <c r="BK133" i="5" s="1"/>
  <c r="DO133" i="5"/>
  <c r="DQ134" i="5"/>
  <c r="BD134" i="5"/>
  <c r="BQ134" i="5" s="1"/>
  <c r="CD134" i="5"/>
  <c r="DB134" i="5"/>
  <c r="DS134" i="5"/>
  <c r="DY135" i="5"/>
  <c r="CP136" i="5"/>
  <c r="DO137" i="5"/>
  <c r="DB137" i="5"/>
  <c r="N137" i="5"/>
  <c r="CJ138" i="5"/>
  <c r="BZ138" i="5"/>
  <c r="AZ138" i="5"/>
  <c r="BM138" i="5" s="1"/>
  <c r="DR140" i="5"/>
  <c r="BB140" i="5"/>
  <c r="BO140" i="5" s="1"/>
  <c r="CB140" i="5"/>
  <c r="BF140" i="5"/>
  <c r="BS140" i="5" s="1"/>
  <c r="CF140" i="5"/>
  <c r="DQ142" i="5"/>
  <c r="AV142" i="5"/>
  <c r="BI142" i="5" s="1"/>
  <c r="DQ144" i="5"/>
  <c r="DS145" i="5"/>
  <c r="BC145" i="5"/>
  <c r="BP145" i="5" s="1"/>
  <c r="CC145" i="5"/>
  <c r="DQ146" i="5"/>
  <c r="AV146" i="5"/>
  <c r="BI146" i="5" s="1"/>
  <c r="DY147" i="5"/>
  <c r="DQ148" i="5"/>
  <c r="DS149" i="5"/>
  <c r="BC149" i="5"/>
  <c r="BP149" i="5" s="1"/>
  <c r="CC149" i="5"/>
  <c r="BA151" i="5"/>
  <c r="CA151" i="5"/>
  <c r="AW151" i="5"/>
  <c r="BJ151" i="5" s="1"/>
  <c r="CJ158" i="5"/>
  <c r="BZ158" i="5"/>
  <c r="AZ158" i="5"/>
  <c r="BM158" i="5" s="1"/>
  <c r="DR160" i="5"/>
  <c r="CB160" i="5"/>
  <c r="BB160" i="5"/>
  <c r="BO160" i="5" s="1"/>
  <c r="BF160" i="5"/>
  <c r="BS160" i="5" s="1"/>
  <c r="CF160" i="5"/>
  <c r="DY161" i="5"/>
  <c r="DO181" i="5"/>
  <c r="DB181" i="5"/>
  <c r="N181" i="5"/>
  <c r="DQ181" i="5"/>
  <c r="DT189" i="5"/>
  <c r="AJ198" i="5"/>
  <c r="AY198" i="5"/>
  <c r="BL198" i="5" s="1"/>
  <c r="BY198" i="5"/>
  <c r="DO103" i="5"/>
  <c r="DB3" i="5"/>
  <c r="DP130" i="5"/>
  <c r="DT130" i="5"/>
  <c r="AX130" i="5"/>
  <c r="BK130" i="5" s="1"/>
  <c r="DO130" i="5"/>
  <c r="DQ131" i="5"/>
  <c r="BD131" i="5"/>
  <c r="BQ131" i="5" s="1"/>
  <c r="CD131" i="5"/>
  <c r="AX131" i="5"/>
  <c r="BK131" i="5" s="1"/>
  <c r="DO131" i="5"/>
  <c r="DP132" i="5"/>
  <c r="DT132" i="5"/>
  <c r="AX132" i="5"/>
  <c r="BK132" i="5" s="1"/>
  <c r="DO132" i="5"/>
  <c r="DQ133" i="5"/>
  <c r="BD133" i="5"/>
  <c r="BQ133" i="5" s="1"/>
  <c r="CD133" i="5"/>
  <c r="DB133" i="5"/>
  <c r="DS133" i="5"/>
  <c r="DY134" i="5"/>
  <c r="CP135" i="5"/>
  <c r="CQ135" i="5" s="1"/>
  <c r="DP136" i="5"/>
  <c r="DT136" i="5"/>
  <c r="AX136" i="5"/>
  <c r="BK136" i="5" s="1"/>
  <c r="DO136" i="5"/>
  <c r="AV138" i="5"/>
  <c r="BI138" i="5" s="1"/>
  <c r="DY139" i="5"/>
  <c r="DQ140" i="5"/>
  <c r="DS141" i="5"/>
  <c r="BC141" i="5"/>
  <c r="BP141" i="5" s="1"/>
  <c r="CC141" i="5"/>
  <c r="CK143" i="5"/>
  <c r="CA143" i="5"/>
  <c r="BA143" i="5"/>
  <c r="AW143" i="5"/>
  <c r="BJ143" i="5" s="1"/>
  <c r="CK147" i="5"/>
  <c r="CA147" i="5"/>
  <c r="BA147" i="5"/>
  <c r="AW147" i="5"/>
  <c r="BJ147" i="5" s="1"/>
  <c r="CJ154" i="5"/>
  <c r="BZ154" i="5"/>
  <c r="AZ154" i="5"/>
  <c r="BM154" i="5" s="1"/>
  <c r="DR156" i="5"/>
  <c r="BB156" i="5"/>
  <c r="BO156" i="5" s="1"/>
  <c r="CB156" i="5"/>
  <c r="BF156" i="5"/>
  <c r="BS156" i="5" s="1"/>
  <c r="CF156" i="5"/>
  <c r="DQ158" i="5"/>
  <c r="AV158" i="5"/>
  <c r="BI158" i="5" s="1"/>
  <c r="DV172" i="5"/>
  <c r="AJ173" i="5"/>
  <c r="DP173" i="5"/>
  <c r="DT173" i="5"/>
  <c r="BD173" i="5"/>
  <c r="BQ173" i="5" s="1"/>
  <c r="CD173" i="5"/>
  <c r="AV141" i="5"/>
  <c r="BI141" i="5" s="1"/>
  <c r="BC144" i="5"/>
  <c r="BP144" i="5" s="1"/>
  <c r="CC144" i="5"/>
  <c r="DS140" i="5"/>
  <c r="CJ141" i="5"/>
  <c r="DS144" i="5"/>
  <c r="AV145" i="5"/>
  <c r="BI145" i="5" s="1"/>
  <c r="DS148" i="5"/>
  <c r="BC148" i="5"/>
  <c r="BP148" i="5" s="1"/>
  <c r="CC148" i="5"/>
  <c r="CJ149" i="5"/>
  <c r="AV153" i="5"/>
  <c r="BI153" i="5" s="1"/>
  <c r="BC156" i="5"/>
  <c r="BP156" i="5" s="1"/>
  <c r="CC156" i="5"/>
  <c r="CC160" i="5"/>
  <c r="BC160" i="5"/>
  <c r="BP160" i="5" s="1"/>
  <c r="BB161" i="5"/>
  <c r="BO161" i="5" s="1"/>
  <c r="CB161" i="5"/>
  <c r="CJ164" i="5"/>
  <c r="CK164" i="5"/>
  <c r="CA165" i="5"/>
  <c r="BA165" i="5"/>
  <c r="CA167" i="5"/>
  <c r="BA167" i="5"/>
  <c r="CK168" i="5"/>
  <c r="CA169" i="5"/>
  <c r="BA169" i="5"/>
  <c r="BW176" i="5"/>
  <c r="AW176" i="5"/>
  <c r="BJ176" i="5" s="1"/>
  <c r="BD176" i="5"/>
  <c r="BQ176" i="5" s="1"/>
  <c r="CD176" i="5"/>
  <c r="BD177" i="5"/>
  <c r="BQ177" i="5" s="1"/>
  <c r="CD177" i="5"/>
  <c r="DP180" i="5"/>
  <c r="DR185" i="5"/>
  <c r="CE131" i="5"/>
  <c r="CE132" i="5"/>
  <c r="CE133" i="5"/>
  <c r="CE134" i="5"/>
  <c r="CE135" i="5"/>
  <c r="CE136" i="5"/>
  <c r="CA137" i="5"/>
  <c r="DY137" i="5"/>
  <c r="CA138" i="5"/>
  <c r="DS139" i="5"/>
  <c r="BC139" i="5"/>
  <c r="BP139" i="5" s="1"/>
  <c r="CC139" i="5"/>
  <c r="CB139" i="5"/>
  <c r="DR139" i="5"/>
  <c r="DZ139" i="5"/>
  <c r="CJ140" i="5"/>
  <c r="AV140" i="5"/>
  <c r="BI140" i="5" s="1"/>
  <c r="BW140" i="5"/>
  <c r="CF141" i="5"/>
  <c r="DV141" i="5"/>
  <c r="CA142" i="5"/>
  <c r="DY142" i="5"/>
  <c r="DS143" i="5"/>
  <c r="BC143" i="5"/>
  <c r="BP143" i="5" s="1"/>
  <c r="CC143" i="5"/>
  <c r="CB143" i="5"/>
  <c r="DR143" i="5"/>
  <c r="DZ143" i="5"/>
  <c r="CJ144" i="5"/>
  <c r="AV144" i="5"/>
  <c r="BI144" i="5" s="1"/>
  <c r="BW144" i="5"/>
  <c r="DV145" i="5"/>
  <c r="CA146" i="5"/>
  <c r="DY146" i="5"/>
  <c r="DS147" i="5"/>
  <c r="BC147" i="5"/>
  <c r="BP147" i="5" s="1"/>
  <c r="CC147" i="5"/>
  <c r="CB147" i="5"/>
  <c r="DR147" i="5"/>
  <c r="DZ147" i="5"/>
  <c r="CJ148" i="5"/>
  <c r="AV148" i="5"/>
  <c r="BI148" i="5" s="1"/>
  <c r="BW148" i="5"/>
  <c r="CF149" i="5"/>
  <c r="DV149" i="5"/>
  <c r="CA150" i="5"/>
  <c r="DY150" i="5"/>
  <c r="DS151" i="5"/>
  <c r="BC151" i="5"/>
  <c r="BP151" i="5" s="1"/>
  <c r="CC151" i="5"/>
  <c r="CB151" i="5"/>
  <c r="DR151" i="5"/>
  <c r="DZ151" i="5"/>
  <c r="CJ152" i="5"/>
  <c r="AV152" i="5"/>
  <c r="BI152" i="5" s="1"/>
  <c r="BW152" i="5"/>
  <c r="CF153" i="5"/>
  <c r="DV153" i="5"/>
  <c r="CA154" i="5"/>
  <c r="DY154" i="5"/>
  <c r="DS155" i="5"/>
  <c r="BC155" i="5"/>
  <c r="BP155" i="5" s="1"/>
  <c r="CC155" i="5"/>
  <c r="CB155" i="5"/>
  <c r="DZ155" i="5"/>
  <c r="CJ156" i="5"/>
  <c r="AV156" i="5"/>
  <c r="BI156" i="5" s="1"/>
  <c r="BW156" i="5"/>
  <c r="CF157" i="5"/>
  <c r="DV157" i="5"/>
  <c r="CA158" i="5"/>
  <c r="DY158" i="5"/>
  <c r="DS159" i="5"/>
  <c r="BC159" i="5"/>
  <c r="BP159" i="5" s="1"/>
  <c r="CC159" i="5"/>
  <c r="CB159" i="5"/>
  <c r="DR159" i="5"/>
  <c r="DZ159" i="5"/>
  <c r="CJ160" i="5"/>
  <c r="AV160" i="5"/>
  <c r="BI160" i="5" s="1"/>
  <c r="BA164" i="5"/>
  <c r="CA164" i="5"/>
  <c r="DR165" i="5"/>
  <c r="BB165" i="5"/>
  <c r="BO165" i="5" s="1"/>
  <c r="CB165" i="5"/>
  <c r="DZ165" i="5"/>
  <c r="AW165" i="5"/>
  <c r="BJ165" i="5" s="1"/>
  <c r="BB166" i="5"/>
  <c r="BO166" i="5" s="1"/>
  <c r="CB166" i="5"/>
  <c r="AW166" i="5"/>
  <c r="BJ166" i="5" s="1"/>
  <c r="DR167" i="5"/>
  <c r="BB167" i="5"/>
  <c r="BO167" i="5" s="1"/>
  <c r="CB167" i="5"/>
  <c r="DZ167" i="5"/>
  <c r="AW167" i="5"/>
  <c r="BJ167" i="5" s="1"/>
  <c r="DR168" i="5"/>
  <c r="BB168" i="5"/>
  <c r="BO168" i="5" s="1"/>
  <c r="CB168" i="5"/>
  <c r="DZ168" i="5"/>
  <c r="AW168" i="5"/>
  <c r="BJ168" i="5" s="1"/>
  <c r="DR169" i="5"/>
  <c r="BB169" i="5"/>
  <c r="BO169" i="5" s="1"/>
  <c r="CB169" i="5"/>
  <c r="DZ169" i="5"/>
  <c r="AW169" i="5"/>
  <c r="BJ169" i="5" s="1"/>
  <c r="BC170" i="5"/>
  <c r="BP170" i="5" s="1"/>
  <c r="CC170" i="5"/>
  <c r="BD172" i="5"/>
  <c r="BQ172" i="5" s="1"/>
  <c r="CD172" i="5"/>
  <c r="CP173" i="5"/>
  <c r="AJ174" i="5"/>
  <c r="DP174" i="5"/>
  <c r="DT174" i="5"/>
  <c r="AX176" i="5"/>
  <c r="BK176" i="5" s="1"/>
  <c r="BX176" i="5"/>
  <c r="AJ178" i="5"/>
  <c r="DP178" i="5"/>
  <c r="DT178" i="5"/>
  <c r="BW180" i="5"/>
  <c r="AW180" i="5"/>
  <c r="BJ180" i="5" s="1"/>
  <c r="CA180" i="5"/>
  <c r="BA180" i="5"/>
  <c r="BY186" i="5"/>
  <c r="AY186" i="5"/>
  <c r="BL186" i="5" s="1"/>
  <c r="BC140" i="5"/>
  <c r="BP140" i="5" s="1"/>
  <c r="CC140" i="5"/>
  <c r="CJ145" i="5"/>
  <c r="AV149" i="5"/>
  <c r="BI149" i="5" s="1"/>
  <c r="DS152" i="5"/>
  <c r="BC152" i="5"/>
  <c r="BP152" i="5" s="1"/>
  <c r="CC152" i="5"/>
  <c r="CJ153" i="5"/>
  <c r="DS156" i="5"/>
  <c r="CJ157" i="5"/>
  <c r="AV157" i="5"/>
  <c r="BI157" i="5" s="1"/>
  <c r="DR161" i="5"/>
  <c r="DZ161" i="5"/>
  <c r="BZ164" i="5"/>
  <c r="AZ164" i="5"/>
  <c r="BM164" i="5" s="1"/>
  <c r="CA166" i="5"/>
  <c r="BA166" i="5"/>
  <c r="CK167" i="5"/>
  <c r="CA168" i="5"/>
  <c r="BA168" i="5"/>
  <c r="CP170" i="5"/>
  <c r="AJ171" i="5"/>
  <c r="DP171" i="5"/>
  <c r="DT171" i="5"/>
  <c r="CA176" i="5"/>
  <c r="BA176" i="5"/>
  <c r="DP177" i="5"/>
  <c r="DT177" i="5"/>
  <c r="DT180" i="5"/>
  <c r="BD180" i="5"/>
  <c r="BQ180" i="5" s="1"/>
  <c r="CD180" i="5"/>
  <c r="BE185" i="5"/>
  <c r="BR185" i="5" s="1"/>
  <c r="CE185" i="5"/>
  <c r="BB186" i="5"/>
  <c r="BO186" i="5" s="1"/>
  <c r="CB186" i="5"/>
  <c r="CF186" i="5"/>
  <c r="BF186" i="5"/>
  <c r="BS186" i="5" s="1"/>
  <c r="AJ197" i="5"/>
  <c r="AY197" i="5"/>
  <c r="BL197" i="5" s="1"/>
  <c r="BY197" i="5"/>
  <c r="BE199" i="5"/>
  <c r="BR199" i="5" s="1"/>
  <c r="CE199" i="5"/>
  <c r="BE200" i="5"/>
  <c r="BR200" i="5" s="1"/>
  <c r="CE200" i="5"/>
  <c r="CE130" i="5"/>
  <c r="DS137" i="5"/>
  <c r="BC137" i="5"/>
  <c r="BP137" i="5" s="1"/>
  <c r="CC137" i="5"/>
  <c r="CB137" i="5"/>
  <c r="DS138" i="5"/>
  <c r="BC138" i="5"/>
  <c r="BP138" i="5" s="1"/>
  <c r="CC138" i="5"/>
  <c r="CB138" i="5"/>
  <c r="DR138" i="5"/>
  <c r="DZ138" i="5"/>
  <c r="CJ139" i="5"/>
  <c r="AV139" i="5"/>
  <c r="BI139" i="5" s="1"/>
  <c r="AZ141" i="5"/>
  <c r="BM141" i="5" s="1"/>
  <c r="DS142" i="5"/>
  <c r="BC142" i="5"/>
  <c r="BP142" i="5" s="1"/>
  <c r="CC142" i="5"/>
  <c r="CB142" i="5"/>
  <c r="CJ143" i="5"/>
  <c r="AV143" i="5"/>
  <c r="BI143" i="5" s="1"/>
  <c r="AZ145" i="5"/>
  <c r="BM145" i="5" s="1"/>
  <c r="DS146" i="5"/>
  <c r="BC146" i="5"/>
  <c r="BP146" i="5" s="1"/>
  <c r="CC146" i="5"/>
  <c r="CB146" i="5"/>
  <c r="DR146" i="5"/>
  <c r="DZ146" i="5"/>
  <c r="CJ147" i="5"/>
  <c r="AV147" i="5"/>
  <c r="BI147" i="5" s="1"/>
  <c r="AZ149" i="5"/>
  <c r="BM149" i="5" s="1"/>
  <c r="DS150" i="5"/>
  <c r="BC150" i="5"/>
  <c r="BP150" i="5" s="1"/>
  <c r="CC150" i="5"/>
  <c r="CB150" i="5"/>
  <c r="DR150" i="5"/>
  <c r="DZ150" i="5"/>
  <c r="CJ151" i="5"/>
  <c r="AV151" i="5"/>
  <c r="BI151" i="5" s="1"/>
  <c r="AZ153" i="5"/>
  <c r="BM153" i="5" s="1"/>
  <c r="DS154" i="5"/>
  <c r="BC154" i="5"/>
  <c r="BP154" i="5" s="1"/>
  <c r="CC154" i="5"/>
  <c r="CB154" i="5"/>
  <c r="DR154" i="5"/>
  <c r="DZ154" i="5"/>
  <c r="CJ155" i="5"/>
  <c r="AV155" i="5"/>
  <c r="BI155" i="5" s="1"/>
  <c r="AZ157" i="5"/>
  <c r="BM157" i="5" s="1"/>
  <c r="DS158" i="5"/>
  <c r="BC158" i="5"/>
  <c r="BP158" i="5" s="1"/>
  <c r="CC158" i="5"/>
  <c r="CB158" i="5"/>
  <c r="CJ159" i="5"/>
  <c r="AV159" i="5"/>
  <c r="BI159" i="5" s="1"/>
  <c r="CF161" i="5"/>
  <c r="BF162" i="5"/>
  <c r="BS162" i="5" s="1"/>
  <c r="CF162" i="5"/>
  <c r="DS163" i="5"/>
  <c r="BC163" i="5"/>
  <c r="BP163" i="5" s="1"/>
  <c r="CC163" i="5"/>
  <c r="AV164" i="5"/>
  <c r="BI164" i="5" s="1"/>
  <c r="CF169" i="5"/>
  <c r="AJ170" i="5"/>
  <c r="DP170" i="5"/>
  <c r="DT170" i="5"/>
  <c r="BD170" i="5"/>
  <c r="BQ170" i="5" s="1"/>
  <c r="CD170" i="5"/>
  <c r="N171" i="5"/>
  <c r="DB171" i="5"/>
  <c r="DO171" i="5"/>
  <c r="CA172" i="5"/>
  <c r="BA172" i="5"/>
  <c r="AW172" i="5"/>
  <c r="BJ172" i="5" s="1"/>
  <c r="BC173" i="5"/>
  <c r="BP173" i="5" s="1"/>
  <c r="CC173" i="5"/>
  <c r="CP177" i="5"/>
  <c r="BY189" i="5"/>
  <c r="AY189" i="5"/>
  <c r="BL189" i="5" s="1"/>
  <c r="BY137" i="5"/>
  <c r="BY138" i="5"/>
  <c r="DB138" i="5"/>
  <c r="BY139" i="5"/>
  <c r="DB139" i="5"/>
  <c r="DO139" i="5"/>
  <c r="BY140" i="5"/>
  <c r="DB140" i="5"/>
  <c r="DO140" i="5"/>
  <c r="BY141" i="5"/>
  <c r="DB141" i="5"/>
  <c r="DO141" i="5"/>
  <c r="BY142" i="5"/>
  <c r="DB142" i="5"/>
  <c r="DO142" i="5"/>
  <c r="BY143" i="5"/>
  <c r="DB143" i="5"/>
  <c r="DO143" i="5"/>
  <c r="BY144" i="5"/>
  <c r="DB144" i="5"/>
  <c r="DO144" i="5"/>
  <c r="BY145" i="5"/>
  <c r="DB145" i="5"/>
  <c r="DO145" i="5"/>
  <c r="BY146" i="5"/>
  <c r="DB146" i="5"/>
  <c r="DO146" i="5"/>
  <c r="BY147" i="5"/>
  <c r="DB147" i="5"/>
  <c r="DO147" i="5"/>
  <c r="BY148" i="5"/>
  <c r="DB148" i="5"/>
  <c r="DO148" i="5"/>
  <c r="BY149" i="5"/>
  <c r="DB149" i="5"/>
  <c r="DO149" i="5"/>
  <c r="BY150" i="5"/>
  <c r="DB150" i="5"/>
  <c r="DO150" i="5"/>
  <c r="BY151" i="5"/>
  <c r="DB151" i="5"/>
  <c r="DO151" i="5"/>
  <c r="BY152" i="5"/>
  <c r="DB152" i="5"/>
  <c r="DO152" i="5"/>
  <c r="BY153" i="5"/>
  <c r="DB153" i="5"/>
  <c r="DO153" i="5"/>
  <c r="BY154" i="5"/>
  <c r="DB154" i="5"/>
  <c r="DO154" i="5"/>
  <c r="BY155" i="5"/>
  <c r="DB155" i="5"/>
  <c r="DO155" i="5"/>
  <c r="BY156" i="5"/>
  <c r="DB156" i="5"/>
  <c r="DO156" i="5"/>
  <c r="BY157" i="5"/>
  <c r="DB157" i="5"/>
  <c r="DO157" i="5"/>
  <c r="BY158" i="5"/>
  <c r="DB158" i="5"/>
  <c r="DO158" i="5"/>
  <c r="BY159" i="5"/>
  <c r="DB159" i="5"/>
  <c r="DO159" i="5"/>
  <c r="DO160" i="5"/>
  <c r="DB160" i="5"/>
  <c r="DS161" i="5"/>
  <c r="BC161" i="5"/>
  <c r="BP161" i="5" s="1"/>
  <c r="CC161" i="5"/>
  <c r="CJ162" i="5"/>
  <c r="AV162" i="5"/>
  <c r="BI162" i="5" s="1"/>
  <c r="BW162" i="5"/>
  <c r="DV163" i="5"/>
  <c r="DS165" i="5"/>
  <c r="BC165" i="5"/>
  <c r="BP165" i="5" s="1"/>
  <c r="CC165" i="5"/>
  <c r="DS166" i="5"/>
  <c r="BC166" i="5"/>
  <c r="BP166" i="5" s="1"/>
  <c r="CC166" i="5"/>
  <c r="BC167" i="5"/>
  <c r="BP167" i="5" s="1"/>
  <c r="CC167" i="5"/>
  <c r="DS168" i="5"/>
  <c r="BC168" i="5"/>
  <c r="BP168" i="5" s="1"/>
  <c r="CC168" i="5"/>
  <c r="BC169" i="5"/>
  <c r="BP169" i="5" s="1"/>
  <c r="CC169" i="5"/>
  <c r="BW170" i="5"/>
  <c r="AW170" i="5"/>
  <c r="BJ170" i="5" s="1"/>
  <c r="DZ171" i="5"/>
  <c r="BW173" i="5"/>
  <c r="AW173" i="5"/>
  <c r="BJ173" i="5" s="1"/>
  <c r="DZ174" i="5"/>
  <c r="DS175" i="5"/>
  <c r="BW177" i="5"/>
  <c r="AW177" i="5"/>
  <c r="BJ177" i="5" s="1"/>
  <c r="AX181" i="5"/>
  <c r="BK181" i="5" s="1"/>
  <c r="BX181" i="5"/>
  <c r="BE181" i="5"/>
  <c r="BR181" i="5" s="1"/>
  <c r="CE181" i="5"/>
  <c r="DT182" i="5"/>
  <c r="DR184" i="5"/>
  <c r="BE184" i="5"/>
  <c r="BR184" i="5" s="1"/>
  <c r="CE184" i="5"/>
  <c r="BY185" i="5"/>
  <c r="AY185" i="5"/>
  <c r="BL185" i="5" s="1"/>
  <c r="BB185" i="5"/>
  <c r="BO185" i="5" s="1"/>
  <c r="CB185" i="5"/>
  <c r="BF185" i="5"/>
  <c r="BS185" i="5" s="1"/>
  <c r="CF185" i="5"/>
  <c r="N160" i="5"/>
  <c r="AY160" i="5"/>
  <c r="BL160" i="5" s="1"/>
  <c r="CJ161" i="5"/>
  <c r="AV161" i="5"/>
  <c r="BI161" i="5" s="1"/>
  <c r="DS164" i="5"/>
  <c r="BC164" i="5"/>
  <c r="BP164" i="5" s="1"/>
  <c r="CC164" i="5"/>
  <c r="CB164" i="5"/>
  <c r="DR164" i="5"/>
  <c r="DZ164" i="5"/>
  <c r="CJ165" i="5"/>
  <c r="AV165" i="5"/>
  <c r="BI165" i="5" s="1"/>
  <c r="CJ166" i="5"/>
  <c r="AV166" i="5"/>
  <c r="BI166" i="5" s="1"/>
  <c r="CJ167" i="5"/>
  <c r="AV167" i="5"/>
  <c r="BI167" i="5" s="1"/>
  <c r="CJ168" i="5"/>
  <c r="AV168" i="5"/>
  <c r="BI168" i="5" s="1"/>
  <c r="CK169" i="5"/>
  <c r="CJ169" i="5"/>
  <c r="AV169" i="5"/>
  <c r="BI169" i="5" s="1"/>
  <c r="N170" i="5"/>
  <c r="DO170" i="5"/>
  <c r="DB170" i="5"/>
  <c r="DS171" i="5"/>
  <c r="BC171" i="5"/>
  <c r="BP171" i="5" s="1"/>
  <c r="CC171" i="5"/>
  <c r="CP171" i="5"/>
  <c r="BX172" i="5"/>
  <c r="N173" i="5"/>
  <c r="DO173" i="5"/>
  <c r="DB173" i="5"/>
  <c r="DS174" i="5"/>
  <c r="BC174" i="5"/>
  <c r="BP174" i="5" s="1"/>
  <c r="CC174" i="5"/>
  <c r="CP174" i="5"/>
  <c r="N177" i="5"/>
  <c r="DO177" i="5"/>
  <c r="DB177" i="5"/>
  <c r="DS178" i="5"/>
  <c r="BC178" i="5"/>
  <c r="BP178" i="5" s="1"/>
  <c r="CC178" i="5"/>
  <c r="CP178" i="5"/>
  <c r="DZ179" i="5"/>
  <c r="DW180" i="5"/>
  <c r="AV182" i="5"/>
  <c r="BI182" i="5" s="1"/>
  <c r="BV182" i="5"/>
  <c r="AV183" i="5"/>
  <c r="BI183" i="5" s="1"/>
  <c r="BV183" i="5"/>
  <c r="DX185" i="5"/>
  <c r="DS194" i="5"/>
  <c r="BC194" i="5"/>
  <c r="BP194" i="5" s="1"/>
  <c r="CC194" i="5"/>
  <c r="BY161" i="5"/>
  <c r="DB161" i="5"/>
  <c r="DO161" i="5"/>
  <c r="BY162" i="5"/>
  <c r="DB162" i="5"/>
  <c r="DO162" i="5"/>
  <c r="BY163" i="5"/>
  <c r="DB163" i="5"/>
  <c r="DO163" i="5"/>
  <c r="BY164" i="5"/>
  <c r="DB164" i="5"/>
  <c r="DO164" i="5"/>
  <c r="DB165" i="5"/>
  <c r="DO165" i="5"/>
  <c r="DB166" i="5"/>
  <c r="DO166" i="5"/>
  <c r="DB167" i="5"/>
  <c r="DO167" i="5"/>
  <c r="DB168" i="5"/>
  <c r="DO168" i="5"/>
  <c r="DO169" i="5"/>
  <c r="BX170" i="5"/>
  <c r="BD171" i="5"/>
  <c r="BQ171" i="5" s="1"/>
  <c r="CD171" i="5"/>
  <c r="DO172" i="5"/>
  <c r="BX173" i="5"/>
  <c r="BD174" i="5"/>
  <c r="BQ174" i="5" s="1"/>
  <c r="CD174" i="5"/>
  <c r="AJ175" i="5"/>
  <c r="DP175" i="5"/>
  <c r="DT175" i="5"/>
  <c r="BX177" i="5"/>
  <c r="BD178" i="5"/>
  <c r="BQ178" i="5" s="1"/>
  <c r="CD178" i="5"/>
  <c r="AJ179" i="5"/>
  <c r="DP179" i="5"/>
  <c r="DT179" i="5"/>
  <c r="BX180" i="5"/>
  <c r="BB182" i="5"/>
  <c r="BO182" i="5" s="1"/>
  <c r="CB182" i="5"/>
  <c r="BF182" i="5"/>
  <c r="BS182" i="5" s="1"/>
  <c r="CF182" i="5"/>
  <c r="CJ185" i="5"/>
  <c r="AV186" i="5"/>
  <c r="BI186" i="5" s="1"/>
  <c r="BV186" i="5"/>
  <c r="BV195" i="5"/>
  <c r="AV195" i="5"/>
  <c r="BI195" i="5" s="1"/>
  <c r="BZ195" i="5"/>
  <c r="AZ195" i="5"/>
  <c r="BM195" i="5" s="1"/>
  <c r="AW171" i="5"/>
  <c r="BJ171" i="5" s="1"/>
  <c r="DP172" i="5"/>
  <c r="DT172" i="5"/>
  <c r="AW174" i="5"/>
  <c r="BJ174" i="5" s="1"/>
  <c r="BD175" i="5"/>
  <c r="BQ175" i="5" s="1"/>
  <c r="CD175" i="5"/>
  <c r="CC175" i="5"/>
  <c r="DB175" i="5"/>
  <c r="AJ176" i="5"/>
  <c r="DP176" i="5"/>
  <c r="DC176" i="5" s="1"/>
  <c r="DT176" i="5"/>
  <c r="AW178" i="5"/>
  <c r="BJ178" i="5" s="1"/>
  <c r="BD179" i="5"/>
  <c r="BQ179" i="5" s="1"/>
  <c r="CD179" i="5"/>
  <c r="CC179" i="5"/>
  <c r="DB179" i="5"/>
  <c r="DO180" i="5"/>
  <c r="CA181" i="5"/>
  <c r="BA181" i="5"/>
  <c r="CJ184" i="5"/>
  <c r="DQ184" i="5"/>
  <c r="BV170" i="5"/>
  <c r="BZ170" i="5"/>
  <c r="BV171" i="5"/>
  <c r="BZ171" i="5"/>
  <c r="BV172" i="5"/>
  <c r="BZ172" i="5"/>
  <c r="BV173" i="5"/>
  <c r="BZ173" i="5"/>
  <c r="BV174" i="5"/>
  <c r="BZ174" i="5"/>
  <c r="BV175" i="5"/>
  <c r="BZ175" i="5"/>
  <c r="BV176" i="5"/>
  <c r="BZ176" i="5"/>
  <c r="BV177" i="5"/>
  <c r="BZ177" i="5"/>
  <c r="BV178" i="5"/>
  <c r="BZ178" i="5"/>
  <c r="BV179" i="5"/>
  <c r="BZ179" i="5"/>
  <c r="BV180" i="5"/>
  <c r="BZ180" i="5"/>
  <c r="BB181" i="5"/>
  <c r="BO181" i="5" s="1"/>
  <c r="CB181" i="5"/>
  <c r="BF181" i="5"/>
  <c r="BS181" i="5" s="1"/>
  <c r="CF181" i="5"/>
  <c r="AZ181" i="5"/>
  <c r="BM181" i="5" s="1"/>
  <c r="DR183" i="5"/>
  <c r="DY183" i="5"/>
  <c r="BB184" i="5"/>
  <c r="BO184" i="5" s="1"/>
  <c r="CB184" i="5"/>
  <c r="BF184" i="5"/>
  <c r="BS184" i="5" s="1"/>
  <c r="CF184" i="5"/>
  <c r="AY184" i="5"/>
  <c r="BL184" i="5" s="1"/>
  <c r="AZ185" i="5"/>
  <c r="BM185" i="5" s="1"/>
  <c r="DS187" i="5"/>
  <c r="AJ187" i="5"/>
  <c r="DR188" i="5"/>
  <c r="BE188" i="5"/>
  <c r="BR188" i="5" s="1"/>
  <c r="CE188" i="5"/>
  <c r="AV189" i="5"/>
  <c r="BI189" i="5" s="1"/>
  <c r="BV189" i="5"/>
  <c r="BZ189" i="5"/>
  <c r="AV191" i="5"/>
  <c r="BI191" i="5" s="1"/>
  <c r="BV191" i="5"/>
  <c r="BZ191" i="5"/>
  <c r="AZ191" i="5"/>
  <c r="BM191" i="5" s="1"/>
  <c r="DP192" i="5"/>
  <c r="DR196" i="5"/>
  <c r="DV196" i="5"/>
  <c r="DZ196" i="5"/>
  <c r="DR182" i="5"/>
  <c r="BB183" i="5"/>
  <c r="BO183" i="5" s="1"/>
  <c r="CB183" i="5"/>
  <c r="BF183" i="5"/>
  <c r="BS183" i="5" s="1"/>
  <c r="CF183" i="5"/>
  <c r="AY183" i="5"/>
  <c r="BL183" i="5" s="1"/>
  <c r="CE183" i="5"/>
  <c r="AZ184" i="5"/>
  <c r="BM184" i="5" s="1"/>
  <c r="DR186" i="5"/>
  <c r="CE186" i="5"/>
  <c r="BE186" i="5"/>
  <c r="BR186" i="5" s="1"/>
  <c r="DP187" i="5"/>
  <c r="CJ193" i="5"/>
  <c r="DY195" i="5"/>
  <c r="AW186" i="5"/>
  <c r="BJ186" i="5" s="1"/>
  <c r="BA186" i="5"/>
  <c r="DP188" i="5"/>
  <c r="DC188" i="5" s="1"/>
  <c r="AK188" i="5"/>
  <c r="CJ190" i="5"/>
  <c r="BB191" i="5"/>
  <c r="BO191" i="5" s="1"/>
  <c r="CB191" i="5"/>
  <c r="BF191" i="5"/>
  <c r="BS191" i="5" s="1"/>
  <c r="CF191" i="5"/>
  <c r="DR192" i="5"/>
  <c r="BE192" i="5"/>
  <c r="BR192" i="5" s="1"/>
  <c r="CE192" i="5"/>
  <c r="DR193" i="5"/>
  <c r="DY193" i="5"/>
  <c r="CE193" i="5"/>
  <c r="CJ194" i="5"/>
  <c r="CK194" i="5"/>
  <c r="DQ195" i="5"/>
  <c r="CA195" i="5"/>
  <c r="BA195" i="5"/>
  <c r="DS196" i="5"/>
  <c r="BC196" i="5"/>
  <c r="BP196" i="5" s="1"/>
  <c r="CC196" i="5"/>
  <c r="DB182" i="5"/>
  <c r="DB183" i="5"/>
  <c r="DB184" i="5"/>
  <c r="DB185" i="5"/>
  <c r="BE187" i="5"/>
  <c r="BR187" i="5" s="1"/>
  <c r="CE187" i="5"/>
  <c r="BB189" i="5"/>
  <c r="BO189" i="5" s="1"/>
  <c r="CB189" i="5"/>
  <c r="BF189" i="5"/>
  <c r="BS189" i="5" s="1"/>
  <c r="CF189" i="5"/>
  <c r="DR190" i="5"/>
  <c r="DY190" i="5"/>
  <c r="AJ192" i="5"/>
  <c r="BB193" i="5"/>
  <c r="BO193" i="5" s="1"/>
  <c r="CB193" i="5"/>
  <c r="BF193" i="5"/>
  <c r="BS193" i="5" s="1"/>
  <c r="CF193" i="5"/>
  <c r="AV194" i="5"/>
  <c r="BI194" i="5" s="1"/>
  <c r="BW187" i="5"/>
  <c r="CA187" i="5"/>
  <c r="CP187" i="5"/>
  <c r="BB188" i="5"/>
  <c r="BO188" i="5" s="1"/>
  <c r="CB188" i="5"/>
  <c r="BF188" i="5"/>
  <c r="BS188" i="5" s="1"/>
  <c r="CF188" i="5"/>
  <c r="AY188" i="5"/>
  <c r="BL188" i="5" s="1"/>
  <c r="BZ188" i="5"/>
  <c r="DQ189" i="5"/>
  <c r="DY189" i="5"/>
  <c r="BB190" i="5"/>
  <c r="BO190" i="5" s="1"/>
  <c r="CB190" i="5"/>
  <c r="BF190" i="5"/>
  <c r="BS190" i="5" s="1"/>
  <c r="CF190" i="5"/>
  <c r="AY190" i="5"/>
  <c r="BL190" i="5" s="1"/>
  <c r="BZ190" i="5"/>
  <c r="DQ191" i="5"/>
  <c r="DY191" i="5"/>
  <c r="BB192" i="5"/>
  <c r="BO192" i="5" s="1"/>
  <c r="CB192" i="5"/>
  <c r="BF192" i="5"/>
  <c r="BS192" i="5" s="1"/>
  <c r="CF192" i="5"/>
  <c r="AY192" i="5"/>
  <c r="BL192" i="5" s="1"/>
  <c r="AZ193" i="5"/>
  <c r="BM193" i="5" s="1"/>
  <c r="DQ193" i="5"/>
  <c r="N194" i="5"/>
  <c r="DO194" i="5"/>
  <c r="DB194" i="5"/>
  <c r="DR189" i="5"/>
  <c r="CE189" i="5"/>
  <c r="DR191" i="5"/>
  <c r="CE191" i="5"/>
  <c r="AZ192" i="5"/>
  <c r="BM192" i="5" s="1"/>
  <c r="CB194" i="5"/>
  <c r="BB194" i="5"/>
  <c r="BO194" i="5" s="1"/>
  <c r="BX188" i="5"/>
  <c r="BX189" i="5"/>
  <c r="BX190" i="5"/>
  <c r="BX191" i="5"/>
  <c r="AW194" i="5"/>
  <c r="BJ194" i="5" s="1"/>
  <c r="CF195" i="5"/>
  <c r="DZ195" i="5"/>
  <c r="DP196" i="5"/>
  <c r="DC196" i="5" s="1"/>
  <c r="DT196" i="5"/>
  <c r="DO197" i="5"/>
  <c r="N197" i="5"/>
  <c r="AJ199" i="5"/>
  <c r="AY199" i="5"/>
  <c r="BL199" i="5" s="1"/>
  <c r="BY199" i="5"/>
  <c r="AJ200" i="5"/>
  <c r="AY200" i="5"/>
  <c r="BL200" i="5" s="1"/>
  <c r="BY200" i="5"/>
  <c r="DB188" i="5"/>
  <c r="DB189" i="5"/>
  <c r="DB190" i="5"/>
  <c r="DB191" i="5"/>
  <c r="DB192" i="5"/>
  <c r="BD194" i="5"/>
  <c r="BQ194" i="5" s="1"/>
  <c r="DS195" i="5"/>
  <c r="BC195" i="5"/>
  <c r="BP195" i="5" s="1"/>
  <c r="CC195" i="5"/>
  <c r="BE197" i="5"/>
  <c r="BR197" i="5" s="1"/>
  <c r="CE197" i="5"/>
  <c r="DO198" i="5"/>
  <c r="N198" i="5"/>
  <c r="BE198" i="5"/>
  <c r="BR198" i="5" s="1"/>
  <c r="CE198" i="5"/>
  <c r="DO199" i="5"/>
  <c r="N199" i="5"/>
  <c r="DO200" i="5"/>
  <c r="N200" i="5"/>
  <c r="DB195" i="5"/>
  <c r="DO195" i="5"/>
  <c r="DB196" i="5"/>
  <c r="CP197" i="5"/>
  <c r="AX197" i="5"/>
  <c r="BK197" i="5" s="1"/>
  <c r="DT197" i="5"/>
  <c r="CP198" i="5"/>
  <c r="CQ198" i="5" s="1"/>
  <c r="AX198" i="5"/>
  <c r="BK198" i="5" s="1"/>
  <c r="DT198" i="5"/>
  <c r="CP199" i="5"/>
  <c r="AX199" i="5"/>
  <c r="BK199" i="5" s="1"/>
  <c r="DT199" i="5"/>
  <c r="AX200" i="5"/>
  <c r="BK200" i="5" s="1"/>
  <c r="DT200" i="5"/>
  <c r="N196" i="5"/>
  <c r="BV196" i="5"/>
  <c r="BZ196" i="5"/>
  <c r="AK197" i="5"/>
  <c r="DQ197" i="5"/>
  <c r="AK198" i="5"/>
  <c r="DQ198" i="5"/>
  <c r="DQ199" i="5"/>
  <c r="DQ200" i="5"/>
  <c r="DP197" i="5"/>
  <c r="DX197" i="5"/>
  <c r="DP198" i="5"/>
  <c r="DX198" i="5"/>
  <c r="DP199" i="5"/>
  <c r="DX199" i="5"/>
  <c r="DP200" i="5"/>
  <c r="DX200" i="5"/>
  <c r="BW197" i="5"/>
  <c r="CA197" i="5"/>
  <c r="BW198" i="5"/>
  <c r="CA198" i="5"/>
  <c r="BW199" i="5"/>
  <c r="CA199" i="5"/>
  <c r="BW200" i="5"/>
  <c r="CA200" i="5"/>
  <c r="B108" i="3"/>
  <c r="DX169" i="5" l="1"/>
  <c r="CK188" i="5"/>
  <c r="DV177" i="5"/>
  <c r="DX148" i="5"/>
  <c r="CL131" i="5"/>
  <c r="CL188" i="5"/>
  <c r="CL154" i="5"/>
  <c r="DT151" i="5"/>
  <c r="BM151" i="5"/>
  <c r="DT143" i="5"/>
  <c r="BM143" i="5"/>
  <c r="DP185" i="5"/>
  <c r="DC185" i="5" s="1"/>
  <c r="BI185" i="5"/>
  <c r="AJ185" i="5" s="1"/>
  <c r="DP181" i="5"/>
  <c r="DD181" i="5" s="1"/>
  <c r="BI181" i="5"/>
  <c r="AJ181" i="5" s="1"/>
  <c r="CL137" i="5"/>
  <c r="DT168" i="5"/>
  <c r="BM168" i="5"/>
  <c r="DS167" i="5"/>
  <c r="BL167" i="5"/>
  <c r="CL138" i="5"/>
  <c r="DR166" i="5"/>
  <c r="BK166" i="5"/>
  <c r="DT186" i="5"/>
  <c r="BM186" i="5"/>
  <c r="CJ188" i="5"/>
  <c r="DY172" i="5"/>
  <c r="DT169" i="5"/>
  <c r="BM169" i="5"/>
  <c r="BI184" i="5"/>
  <c r="AK184" i="5" s="1"/>
  <c r="DT148" i="5"/>
  <c r="BM148" i="5"/>
  <c r="DT139" i="5"/>
  <c r="BM139" i="5"/>
  <c r="DT159" i="5"/>
  <c r="BM159" i="5"/>
  <c r="DQ179" i="5"/>
  <c r="DD179" i="5" s="1"/>
  <c r="BJ179" i="5"/>
  <c r="AK179" i="5" s="1"/>
  <c r="DP190" i="5"/>
  <c r="DC190" i="5" s="1"/>
  <c r="BI190" i="5"/>
  <c r="AJ190" i="5" s="1"/>
  <c r="DS191" i="5"/>
  <c r="BL191" i="5"/>
  <c r="DT162" i="5"/>
  <c r="BM162" i="5"/>
  <c r="DT155" i="5"/>
  <c r="BM155" i="5"/>
  <c r="DQ196" i="5"/>
  <c r="DF196" i="5" s="1"/>
  <c r="BJ196" i="5"/>
  <c r="AN196" i="5" s="1"/>
  <c r="DT194" i="5"/>
  <c r="BM194" i="5"/>
  <c r="DW132" i="5"/>
  <c r="DS181" i="5"/>
  <c r="BL181" i="5"/>
  <c r="DR135" i="5"/>
  <c r="DE135" i="5" s="1"/>
  <c r="BK135" i="5"/>
  <c r="AL135" i="5" s="1"/>
  <c r="DR134" i="5"/>
  <c r="DE134" i="5" s="1"/>
  <c r="BK134" i="5"/>
  <c r="AL134" i="5" s="1"/>
  <c r="DT147" i="5"/>
  <c r="BM147" i="5"/>
  <c r="DT166" i="5"/>
  <c r="BM166" i="5"/>
  <c r="DT152" i="5"/>
  <c r="BM152" i="5"/>
  <c r="DQ160" i="5"/>
  <c r="BJ160" i="5"/>
  <c r="DQ164" i="5"/>
  <c r="BJ164" i="5"/>
  <c r="DW184" i="5"/>
  <c r="DT183" i="5"/>
  <c r="BM183" i="5"/>
  <c r="DT165" i="5"/>
  <c r="BM165" i="5"/>
  <c r="DP154" i="5"/>
  <c r="DC154" i="5" s="1"/>
  <c r="BI154" i="5"/>
  <c r="AJ154" i="5" s="1"/>
  <c r="DT187" i="5"/>
  <c r="BM187" i="5"/>
  <c r="AN187" i="5" s="1"/>
  <c r="DT161" i="5"/>
  <c r="BM161" i="5"/>
  <c r="DT156" i="5"/>
  <c r="BM156" i="5"/>
  <c r="DQ149" i="5"/>
  <c r="BJ149" i="5"/>
  <c r="DY163" i="5"/>
  <c r="DV197" i="5"/>
  <c r="BO197" i="5"/>
  <c r="DZ134" i="5"/>
  <c r="BS134" i="5"/>
  <c r="DY164" i="5"/>
  <c r="BR164" i="5"/>
  <c r="DY179" i="5"/>
  <c r="BR179" i="5"/>
  <c r="DX139" i="5"/>
  <c r="BQ139" i="5"/>
  <c r="DY175" i="5"/>
  <c r="BR175" i="5"/>
  <c r="DY168" i="5"/>
  <c r="BR168" i="5"/>
  <c r="DV173" i="5"/>
  <c r="DW190" i="5"/>
  <c r="BP190" i="5"/>
  <c r="DY176" i="5"/>
  <c r="BR176" i="5"/>
  <c r="DX145" i="5"/>
  <c r="BQ145" i="5"/>
  <c r="DW188" i="5"/>
  <c r="BP188" i="5"/>
  <c r="DX153" i="5"/>
  <c r="BQ153" i="5"/>
  <c r="DX164" i="5"/>
  <c r="BQ164" i="5"/>
  <c r="DX149" i="5"/>
  <c r="BQ149" i="5"/>
  <c r="DY145" i="5"/>
  <c r="BR145" i="5"/>
  <c r="DV133" i="5"/>
  <c r="BO133" i="5"/>
  <c r="DV131" i="5"/>
  <c r="BO131" i="5"/>
  <c r="DZ199" i="5"/>
  <c r="BS199" i="5"/>
  <c r="DV198" i="5"/>
  <c r="BO198" i="5"/>
  <c r="DX138" i="5"/>
  <c r="BQ138" i="5"/>
  <c r="DX150" i="5"/>
  <c r="BQ150" i="5"/>
  <c r="DX137" i="5"/>
  <c r="BQ137" i="5"/>
  <c r="DX165" i="5"/>
  <c r="DX196" i="5"/>
  <c r="BQ196" i="5"/>
  <c r="DZ187" i="5"/>
  <c r="BS187" i="5"/>
  <c r="DW182" i="5"/>
  <c r="BP182" i="5"/>
  <c r="DZ176" i="5"/>
  <c r="BS176" i="5"/>
  <c r="DX157" i="5"/>
  <c r="BQ157" i="5"/>
  <c r="DY143" i="5"/>
  <c r="BR143" i="5"/>
  <c r="DY166" i="5"/>
  <c r="BR166" i="5"/>
  <c r="DZ131" i="5"/>
  <c r="BS131" i="5"/>
  <c r="DX146" i="5"/>
  <c r="BQ146" i="5"/>
  <c r="DX181" i="5"/>
  <c r="BQ181" i="5"/>
  <c r="DV136" i="5"/>
  <c r="BO136" i="5"/>
  <c r="DV132" i="5"/>
  <c r="BO132" i="5"/>
  <c r="DX151" i="5"/>
  <c r="BQ151" i="5"/>
  <c r="DW192" i="5"/>
  <c r="BP192" i="5"/>
  <c r="DZ200" i="5"/>
  <c r="BS200" i="5"/>
  <c r="DX188" i="5"/>
  <c r="BQ188" i="5"/>
  <c r="DX193" i="5"/>
  <c r="BQ193" i="5"/>
  <c r="DW197" i="5"/>
  <c r="BP197" i="5"/>
  <c r="DX163" i="5"/>
  <c r="BQ163" i="5"/>
  <c r="DV134" i="5"/>
  <c r="BO134" i="5"/>
  <c r="DV130" i="5"/>
  <c r="BO130" i="5"/>
  <c r="DX162" i="5"/>
  <c r="BQ162" i="5"/>
  <c r="DX152" i="5"/>
  <c r="BQ152" i="5"/>
  <c r="DW193" i="5"/>
  <c r="BP193" i="5"/>
  <c r="DX141" i="5"/>
  <c r="BQ141" i="5"/>
  <c r="DW186" i="5"/>
  <c r="BP186" i="5"/>
  <c r="R196" i="5"/>
  <c r="DS179" i="5"/>
  <c r="Q166" i="5"/>
  <c r="AA166" i="5" s="1"/>
  <c r="DU166" i="5" s="1"/>
  <c r="DW181" i="5"/>
  <c r="DT167" i="5"/>
  <c r="DX192" i="5"/>
  <c r="DY169" i="5"/>
  <c r="CK138" i="5"/>
  <c r="DZ137" i="5"/>
  <c r="DY165" i="5"/>
  <c r="DY159" i="5"/>
  <c r="DX142" i="5"/>
  <c r="CN192" i="5"/>
  <c r="CL190" i="5"/>
  <c r="DS182" i="5"/>
  <c r="CQ177" i="5"/>
  <c r="DY138" i="5"/>
  <c r="DX154" i="5"/>
  <c r="DW200" i="5"/>
  <c r="DQ175" i="5"/>
  <c r="DD175" i="5" s="1"/>
  <c r="DR187" i="5"/>
  <c r="DE187" i="5" s="1"/>
  <c r="DW199" i="5"/>
  <c r="DQ183" i="5"/>
  <c r="CQ178" i="5"/>
  <c r="DW183" i="5"/>
  <c r="CK181" i="5"/>
  <c r="DW136" i="5"/>
  <c r="CK198" i="5"/>
  <c r="DY182" i="5"/>
  <c r="DS193" i="5"/>
  <c r="CN166" i="5"/>
  <c r="CQ187" i="5"/>
  <c r="Q159" i="5"/>
  <c r="AA159" i="5" s="1"/>
  <c r="AB159" i="5" s="1"/>
  <c r="BN159" i="5" s="1"/>
  <c r="DZ142" i="5"/>
  <c r="CS136" i="5"/>
  <c r="DY167" i="5"/>
  <c r="CM169" i="5"/>
  <c r="R200" i="5"/>
  <c r="CL160" i="5"/>
  <c r="AL187" i="5"/>
  <c r="DR158" i="5"/>
  <c r="CM166" i="5"/>
  <c r="Q153" i="5"/>
  <c r="AA153" i="5" s="1"/>
  <c r="AB153" i="5" s="1"/>
  <c r="BN153" i="5" s="1"/>
  <c r="Q145" i="5"/>
  <c r="AA145" i="5" s="1"/>
  <c r="DU145" i="5" s="1"/>
  <c r="DR137" i="5"/>
  <c r="DX158" i="5"/>
  <c r="DX147" i="5"/>
  <c r="Q149" i="5"/>
  <c r="AA149" i="5" s="1"/>
  <c r="DH149" i="5" s="1"/>
  <c r="CM141" i="5"/>
  <c r="DR142" i="5"/>
  <c r="AK132" i="5"/>
  <c r="CM194" i="5"/>
  <c r="CQ199" i="5"/>
  <c r="DW198" i="5"/>
  <c r="DP184" i="5"/>
  <c r="DC184" i="5" s="1"/>
  <c r="DV180" i="5"/>
  <c r="DQ154" i="5"/>
  <c r="Q160" i="5"/>
  <c r="AA160" i="5" s="1"/>
  <c r="AB160" i="5" s="1"/>
  <c r="BN160" i="5" s="1"/>
  <c r="CL149" i="5"/>
  <c r="R176" i="5"/>
  <c r="Q167" i="5"/>
  <c r="AA167" i="5" s="1"/>
  <c r="DH167" i="5" s="1"/>
  <c r="CL158" i="5"/>
  <c r="CL135" i="5"/>
  <c r="CL142" i="5"/>
  <c r="Q194" i="5"/>
  <c r="AA194" i="5" s="1"/>
  <c r="CN194" i="5"/>
  <c r="DX187" i="5"/>
  <c r="CM164" i="5"/>
  <c r="CQ171" i="5"/>
  <c r="R153" i="5"/>
  <c r="CS145" i="5"/>
  <c r="DZ180" i="5"/>
  <c r="CN133" i="5"/>
  <c r="CK134" i="5"/>
  <c r="CN134" i="5"/>
  <c r="Q169" i="5"/>
  <c r="AA169" i="5" s="1"/>
  <c r="DU169" i="5" s="1"/>
  <c r="CQ176" i="5"/>
  <c r="CM167" i="5"/>
  <c r="CN185" i="5"/>
  <c r="DY160" i="5"/>
  <c r="CQ145" i="5"/>
  <c r="CR134" i="5"/>
  <c r="CL145" i="5"/>
  <c r="CM192" i="5"/>
  <c r="CN168" i="5"/>
  <c r="CS198" i="5"/>
  <c r="CM193" i="5"/>
  <c r="CL146" i="5"/>
  <c r="CM136" i="5"/>
  <c r="CM130" i="5"/>
  <c r="CK135" i="5"/>
  <c r="CJ181" i="5"/>
  <c r="CS171" i="5"/>
  <c r="CL169" i="5"/>
  <c r="Q151" i="5"/>
  <c r="AA151" i="5" s="1"/>
  <c r="DH151" i="5" s="1"/>
  <c r="CN147" i="5"/>
  <c r="DX184" i="5"/>
  <c r="Q168" i="5"/>
  <c r="AA168" i="5" s="1"/>
  <c r="DU168" i="5" s="1"/>
  <c r="DV170" i="5"/>
  <c r="CJ133" i="5"/>
  <c r="CR141" i="5"/>
  <c r="DQ138" i="5"/>
  <c r="CL161" i="5"/>
  <c r="CK142" i="5"/>
  <c r="CL167" i="5"/>
  <c r="CN167" i="5"/>
  <c r="CM152" i="5"/>
  <c r="DV162" i="5"/>
  <c r="CT130" i="5"/>
  <c r="CR136" i="5"/>
  <c r="CL134" i="5"/>
  <c r="CN130" i="5"/>
  <c r="CQ196" i="5"/>
  <c r="AM187" i="5"/>
  <c r="CN169" i="5"/>
  <c r="DZ178" i="5"/>
  <c r="CN158" i="5"/>
  <c r="CM154" i="5"/>
  <c r="CM137" i="5"/>
  <c r="CS177" i="5"/>
  <c r="CN153" i="5"/>
  <c r="CT170" i="5"/>
  <c r="CK132" i="5"/>
  <c r="CK130" i="5"/>
  <c r="Q133" i="5"/>
  <c r="AA133" i="5" s="1"/>
  <c r="DU133" i="5" s="1"/>
  <c r="R133" i="5"/>
  <c r="DX190" i="5"/>
  <c r="Q155" i="5"/>
  <c r="AA155" i="5" s="1"/>
  <c r="DH155" i="5" s="1"/>
  <c r="R163" i="5"/>
  <c r="Q132" i="5"/>
  <c r="AA132" i="5" s="1"/>
  <c r="DH132" i="5" s="1"/>
  <c r="Q164" i="5"/>
  <c r="AA164" i="5" s="1"/>
  <c r="DH164" i="5" s="1"/>
  <c r="CL130" i="5"/>
  <c r="CM132" i="5"/>
  <c r="CM131" i="5"/>
  <c r="CL184" i="5"/>
  <c r="CK131" i="5"/>
  <c r="CS130" i="5"/>
  <c r="CL192" i="5"/>
  <c r="CS153" i="5"/>
  <c r="CR149" i="5"/>
  <c r="DY156" i="5"/>
  <c r="DW134" i="5"/>
  <c r="DY178" i="5"/>
  <c r="CS170" i="5"/>
  <c r="Q130" i="5"/>
  <c r="AA130" i="5" s="1"/>
  <c r="DU130" i="5" s="1"/>
  <c r="R170" i="5"/>
  <c r="CM160" i="5"/>
  <c r="CT153" i="5"/>
  <c r="CR153" i="5"/>
  <c r="Q137" i="5"/>
  <c r="AA137" i="5" s="1"/>
  <c r="DH137" i="5" s="1"/>
  <c r="CL133" i="5"/>
  <c r="CT145" i="5"/>
  <c r="Q134" i="5"/>
  <c r="AA134" i="5" s="1"/>
  <c r="AB134" i="5" s="1"/>
  <c r="BN134" i="5" s="1"/>
  <c r="CM133" i="5"/>
  <c r="DX140" i="5"/>
  <c r="DX183" i="5"/>
  <c r="CN184" i="5"/>
  <c r="CJ192" i="5"/>
  <c r="CQ197" i="5"/>
  <c r="Q192" i="5"/>
  <c r="AA192" i="5" s="1"/>
  <c r="DU192" i="5" s="1"/>
  <c r="AJ188" i="5"/>
  <c r="DQ182" i="5"/>
  <c r="CM156" i="5"/>
  <c r="CM148" i="5"/>
  <c r="Q135" i="5"/>
  <c r="AA135" i="5" s="1"/>
  <c r="DU135" i="5" s="1"/>
  <c r="CN135" i="5"/>
  <c r="R172" i="5"/>
  <c r="CT157" i="5"/>
  <c r="CK133" i="5"/>
  <c r="CQ153" i="5"/>
  <c r="CL132" i="5"/>
  <c r="DY155" i="5"/>
  <c r="CL153" i="5"/>
  <c r="DX161" i="5"/>
  <c r="DX167" i="5"/>
  <c r="CM184" i="5"/>
  <c r="CM168" i="5"/>
  <c r="CS197" i="5"/>
  <c r="Q190" i="5"/>
  <c r="AA190" i="5" s="1"/>
  <c r="DU190" i="5" s="1"/>
  <c r="CK192" i="5"/>
  <c r="Q184" i="5"/>
  <c r="AA184" i="5" s="1"/>
  <c r="DU184" i="5" s="1"/>
  <c r="CQ172" i="5"/>
  <c r="CK160" i="5"/>
  <c r="CN160" i="5"/>
  <c r="DR155" i="5"/>
  <c r="R149" i="5"/>
  <c r="CN149" i="5"/>
  <c r="CN132" i="5"/>
  <c r="CR162" i="5"/>
  <c r="CM135" i="5"/>
  <c r="CM134" i="5"/>
  <c r="DT140" i="5"/>
  <c r="Q136" i="5"/>
  <c r="AA136" i="5" s="1"/>
  <c r="AB136" i="5" s="1"/>
  <c r="BN136" i="5" s="1"/>
  <c r="AK135" i="5"/>
  <c r="R199" i="5"/>
  <c r="CS199" i="5"/>
  <c r="DZ197" i="5"/>
  <c r="AM193" i="5"/>
  <c r="DP193" i="5"/>
  <c r="DE193" i="5" s="1"/>
  <c r="CM185" i="5"/>
  <c r="CL185" i="5"/>
  <c r="DX195" i="5"/>
  <c r="DV199" i="5"/>
  <c r="DV174" i="5"/>
  <c r="CL193" i="5"/>
  <c r="CN193" i="5"/>
  <c r="CK193" i="5"/>
  <c r="Q193" i="5"/>
  <c r="AA193" i="5" s="1"/>
  <c r="DH193" i="5" s="1"/>
  <c r="AK192" i="5"/>
  <c r="DQ192" i="5"/>
  <c r="DE192" i="5" s="1"/>
  <c r="DV176" i="5"/>
  <c r="CM165" i="5"/>
  <c r="Q165" i="5"/>
  <c r="AA165" i="5" s="1"/>
  <c r="AB165" i="5" s="1"/>
  <c r="BN165" i="5" s="1"/>
  <c r="CN165" i="5"/>
  <c r="CL165" i="5"/>
  <c r="DT160" i="5"/>
  <c r="DX156" i="5"/>
  <c r="CL150" i="5"/>
  <c r="CK150" i="5"/>
  <c r="CN150" i="5"/>
  <c r="CK146" i="5"/>
  <c r="CM146" i="5"/>
  <c r="CP180" i="5"/>
  <c r="CQ180" i="5" s="1"/>
  <c r="DY177" i="5"/>
  <c r="DY171" i="5"/>
  <c r="DS170" i="5"/>
  <c r="DV200" i="5"/>
  <c r="DX160" i="5"/>
  <c r="DT144" i="5"/>
  <c r="DR163" i="5"/>
  <c r="CL157" i="5"/>
  <c r="CM157" i="5"/>
  <c r="DY144" i="5"/>
  <c r="CN131" i="5"/>
  <c r="Q131" i="5"/>
  <c r="AA131" i="5" s="1"/>
  <c r="DU131" i="5" s="1"/>
  <c r="DS136" i="5"/>
  <c r="DV135" i="5"/>
  <c r="DW133" i="5"/>
  <c r="Q181" i="5"/>
  <c r="AA181" i="5" s="1"/>
  <c r="CM181" i="5"/>
  <c r="CN181" i="5"/>
  <c r="CL181" i="5"/>
  <c r="CM199" i="5"/>
  <c r="CK199" i="5"/>
  <c r="CT195" i="5"/>
  <c r="DZ175" i="5"/>
  <c r="DY170" i="5"/>
  <c r="DR162" i="5"/>
  <c r="CS141" i="5"/>
  <c r="DZ166" i="5"/>
  <c r="DZ136" i="5"/>
  <c r="DX143" i="5"/>
  <c r="CK136" i="5"/>
  <c r="CL136" i="5"/>
  <c r="CN136" i="5"/>
  <c r="CT199" i="5"/>
  <c r="CM197" i="5"/>
  <c r="CK197" i="5"/>
  <c r="CN197" i="5"/>
  <c r="CR199" i="5"/>
  <c r="AK175" i="5"/>
  <c r="Q185" i="5"/>
  <c r="AA185" i="5" s="1"/>
  <c r="DU185" i="5" s="1"/>
  <c r="CS173" i="5"/>
  <c r="CQ173" i="5"/>
  <c r="CT135" i="5"/>
  <c r="CS135" i="5"/>
  <c r="DW130" i="5"/>
  <c r="DZ158" i="5"/>
  <c r="DR195" i="5"/>
  <c r="CN188" i="5"/>
  <c r="Q157" i="5"/>
  <c r="AA157" i="5" s="1"/>
  <c r="AB157" i="5" s="1"/>
  <c r="BN157" i="5" s="1"/>
  <c r="Q141" i="5"/>
  <c r="AA141" i="5" s="1"/>
  <c r="AB141" i="5" s="1"/>
  <c r="BN141" i="5" s="1"/>
  <c r="CN138" i="5"/>
  <c r="CR170" i="5"/>
  <c r="CQ162" i="5"/>
  <c r="CS176" i="5"/>
  <c r="CM158" i="5"/>
  <c r="R132" i="5"/>
  <c r="DY180" i="5"/>
  <c r="DV187" i="5"/>
  <c r="DZ198" i="5"/>
  <c r="DW191" i="5"/>
  <c r="DV178" i="5"/>
  <c r="DX155" i="5"/>
  <c r="DX186" i="5"/>
  <c r="DY157" i="5"/>
  <c r="DZ145" i="5"/>
  <c r="DZ133" i="5"/>
  <c r="DZ132" i="5"/>
  <c r="Q200" i="5"/>
  <c r="AA200" i="5" s="1"/>
  <c r="AB200" i="5" s="1"/>
  <c r="BN200" i="5" s="1"/>
  <c r="CR198" i="5"/>
  <c r="CS196" i="5"/>
  <c r="DC187" i="5"/>
  <c r="CS179" i="5"/>
  <c r="CS175" i="5"/>
  <c r="CR174" i="5"/>
  <c r="CN161" i="5"/>
  <c r="R178" i="5"/>
  <c r="CN154" i="5"/>
  <c r="CM150" i="5"/>
  <c r="CN146" i="5"/>
  <c r="CN142" i="5"/>
  <c r="CR145" i="5"/>
  <c r="CR130" i="5"/>
  <c r="CS157" i="5"/>
  <c r="DZ194" i="5"/>
  <c r="DR171" i="5"/>
  <c r="DZ172" i="5"/>
  <c r="DY196" i="5"/>
  <c r="DR178" i="5"/>
  <c r="DY173" i="5"/>
  <c r="DZ163" i="5"/>
  <c r="DX159" i="5"/>
  <c r="DY149" i="5"/>
  <c r="DV175" i="5"/>
  <c r="DW135" i="5"/>
  <c r="DV195" i="5"/>
  <c r="CL141" i="5"/>
  <c r="Q187" i="5"/>
  <c r="AA187" i="5" s="1"/>
  <c r="AB187" i="5" s="1"/>
  <c r="BN187" i="5" s="1"/>
  <c r="Q199" i="5"/>
  <c r="AA199" i="5" s="1"/>
  <c r="DU199" i="5" s="1"/>
  <c r="Q197" i="5"/>
  <c r="AA197" i="5" s="1"/>
  <c r="AB197" i="5" s="1"/>
  <c r="BN197" i="5" s="1"/>
  <c r="CT198" i="5"/>
  <c r="CN190" i="5"/>
  <c r="CR187" i="5"/>
  <c r="CM188" i="5"/>
  <c r="CS187" i="5"/>
  <c r="CM162" i="5"/>
  <c r="CQ174" i="5"/>
  <c r="Q143" i="5"/>
  <c r="AA143" i="5" s="1"/>
  <c r="DH143" i="5" s="1"/>
  <c r="CM139" i="5"/>
  <c r="CS163" i="5"/>
  <c r="CQ170" i="5"/>
  <c r="CN145" i="5"/>
  <c r="Q150" i="5"/>
  <c r="AA150" i="5" s="1"/>
  <c r="DH150" i="5" s="1"/>
  <c r="CN144" i="5"/>
  <c r="CN164" i="5"/>
  <c r="CT149" i="5"/>
  <c r="CM138" i="5"/>
  <c r="CR177" i="5"/>
  <c r="AK134" i="5"/>
  <c r="CM142" i="5"/>
  <c r="CN137" i="5"/>
  <c r="AK130" i="5"/>
  <c r="DR174" i="5"/>
  <c r="DW189" i="5"/>
  <c r="DV171" i="5"/>
  <c r="DX166" i="5"/>
  <c r="DX144" i="5"/>
  <c r="DW185" i="5"/>
  <c r="DY174" i="5"/>
  <c r="DR145" i="5"/>
  <c r="DZ135" i="5"/>
  <c r="DZ130" i="5"/>
  <c r="DX168" i="5"/>
  <c r="DW131" i="5"/>
  <c r="DY141" i="5"/>
  <c r="DR136" i="5"/>
  <c r="AL136" i="5"/>
  <c r="DR197" i="5"/>
  <c r="AL197" i="5"/>
  <c r="AK200" i="5"/>
  <c r="DX194" i="5"/>
  <c r="CP194" i="5"/>
  <c r="CS194" i="5" s="1"/>
  <c r="R194" i="5"/>
  <c r="DT193" i="5"/>
  <c r="R191" i="5"/>
  <c r="CP191" i="5"/>
  <c r="CR191" i="5" s="1"/>
  <c r="DQ186" i="5"/>
  <c r="DY186" i="5"/>
  <c r="DZ183" i="5"/>
  <c r="CM191" i="5"/>
  <c r="CL191" i="5"/>
  <c r="Q191" i="5"/>
  <c r="AA191" i="5" s="1"/>
  <c r="CN191" i="5"/>
  <c r="CK191" i="5"/>
  <c r="CJ191" i="5"/>
  <c r="R184" i="5"/>
  <c r="CP184" i="5"/>
  <c r="CR184" i="5" s="1"/>
  <c r="CP181" i="5"/>
  <c r="CR181" i="5" s="1"/>
  <c r="R181" i="5"/>
  <c r="R182" i="5"/>
  <c r="CP182" i="5"/>
  <c r="CQ182" i="5" s="1"/>
  <c r="DX171" i="5"/>
  <c r="DW171" i="5"/>
  <c r="DC170" i="5"/>
  <c r="DP168" i="5"/>
  <c r="DC168" i="5" s="1"/>
  <c r="DY184" i="5"/>
  <c r="DQ173" i="5"/>
  <c r="DD173" i="5" s="1"/>
  <c r="AL173" i="5"/>
  <c r="DW168" i="5"/>
  <c r="DW166" i="5"/>
  <c r="DP162" i="5"/>
  <c r="DC162" i="5" s="1"/>
  <c r="CR163" i="5"/>
  <c r="CM159" i="5"/>
  <c r="DT157" i="5"/>
  <c r="R154" i="5"/>
  <c r="CP154" i="5"/>
  <c r="CS154" i="5" s="1"/>
  <c r="CN151" i="5"/>
  <c r="CM143" i="5"/>
  <c r="DT141" i="5"/>
  <c r="R138" i="5"/>
  <c r="CP138" i="5"/>
  <c r="CT138" i="5" s="1"/>
  <c r="DV186" i="5"/>
  <c r="CS162" i="5"/>
  <c r="DP157" i="5"/>
  <c r="DC157" i="5" s="1"/>
  <c r="DV169" i="5"/>
  <c r="R166" i="5"/>
  <c r="CP166" i="5"/>
  <c r="CS166" i="5" s="1"/>
  <c r="DV165" i="5"/>
  <c r="DW159" i="5"/>
  <c r="DP156" i="5"/>
  <c r="DF156" i="5" s="1"/>
  <c r="DW155" i="5"/>
  <c r="DP152" i="5"/>
  <c r="DC152" i="5" s="1"/>
  <c r="DW151" i="5"/>
  <c r="DW147" i="5"/>
  <c r="R143" i="5"/>
  <c r="CP143" i="5"/>
  <c r="CS143" i="5" s="1"/>
  <c r="Q140" i="5"/>
  <c r="AA140" i="5" s="1"/>
  <c r="CL140" i="5"/>
  <c r="CK140" i="5"/>
  <c r="DV156" i="5"/>
  <c r="DC136" i="5"/>
  <c r="DD136" i="5"/>
  <c r="AJ136" i="5"/>
  <c r="DD132" i="5"/>
  <c r="DC132" i="5"/>
  <c r="DS198" i="5"/>
  <c r="DV160" i="5"/>
  <c r="DT158" i="5"/>
  <c r="R140" i="5"/>
  <c r="CP140" i="5"/>
  <c r="CS140" i="5" s="1"/>
  <c r="DT138" i="5"/>
  <c r="DQ155" i="5"/>
  <c r="R148" i="5"/>
  <c r="CP148" i="5"/>
  <c r="CS148" i="5" s="1"/>
  <c r="R144" i="5"/>
  <c r="CP144" i="5"/>
  <c r="CS144" i="5" s="1"/>
  <c r="DV152" i="5"/>
  <c r="DT146" i="5"/>
  <c r="CT133" i="5"/>
  <c r="DR198" i="5"/>
  <c r="DE198" i="5" s="1"/>
  <c r="CM200" i="5"/>
  <c r="DW195" i="5"/>
  <c r="CL198" i="5"/>
  <c r="DV192" i="5"/>
  <c r="DV190" i="5"/>
  <c r="DV188" i="5"/>
  <c r="CK187" i="5"/>
  <c r="DP189" i="5"/>
  <c r="R187" i="5"/>
  <c r="DV184" i="5"/>
  <c r="CK179" i="5"/>
  <c r="CN179" i="5"/>
  <c r="CJ179" i="5"/>
  <c r="CM179" i="5"/>
  <c r="CL179" i="5"/>
  <c r="Q179" i="5"/>
  <c r="AA179" i="5" s="1"/>
  <c r="CK175" i="5"/>
  <c r="CN175" i="5"/>
  <c r="CJ175" i="5"/>
  <c r="CM175" i="5"/>
  <c r="CL175" i="5"/>
  <c r="Q175" i="5"/>
  <c r="AA175" i="5" s="1"/>
  <c r="CK171" i="5"/>
  <c r="CN171" i="5"/>
  <c r="CJ171" i="5"/>
  <c r="Q171" i="5"/>
  <c r="AA171" i="5" s="1"/>
  <c r="CM171" i="5"/>
  <c r="CL171" i="5"/>
  <c r="DQ178" i="5"/>
  <c r="CT176" i="5"/>
  <c r="CT172" i="5"/>
  <c r="CS178" i="5"/>
  <c r="DC177" i="5"/>
  <c r="CT174" i="5"/>
  <c r="R164" i="5"/>
  <c r="CP164" i="5"/>
  <c r="CR164" i="5" s="1"/>
  <c r="DP161" i="5"/>
  <c r="DC161" i="5" s="1"/>
  <c r="DY181" i="5"/>
  <c r="DW161" i="5"/>
  <c r="CQ163" i="5"/>
  <c r="R158" i="5"/>
  <c r="CP158" i="5"/>
  <c r="CS158" i="5" s="1"/>
  <c r="CN155" i="5"/>
  <c r="DW150" i="5"/>
  <c r="DT145" i="5"/>
  <c r="R142" i="5"/>
  <c r="CP142" i="5"/>
  <c r="CR142" i="5" s="1"/>
  <c r="DW137" i="5"/>
  <c r="R197" i="5"/>
  <c r="DZ186" i="5"/>
  <c r="DT164" i="5"/>
  <c r="DP149" i="5"/>
  <c r="DW140" i="5"/>
  <c r="R180" i="5"/>
  <c r="DQ180" i="5"/>
  <c r="DD180" i="5" s="1"/>
  <c r="CR176" i="5"/>
  <c r="R173" i="5"/>
  <c r="DQ166" i="5"/>
  <c r="DP140" i="5"/>
  <c r="DE140" i="5" s="1"/>
  <c r="DX176" i="5"/>
  <c r="DP145" i="5"/>
  <c r="DD145" i="5" s="1"/>
  <c r="DX173" i="5"/>
  <c r="DX133" i="5"/>
  <c r="DR132" i="5"/>
  <c r="DE132" i="5" s="1"/>
  <c r="AN132" i="5"/>
  <c r="AJ132" i="5"/>
  <c r="DD130" i="5"/>
  <c r="DC130" i="5"/>
  <c r="R160" i="5"/>
  <c r="CP160" i="5"/>
  <c r="CS160" i="5" s="1"/>
  <c r="DV140" i="5"/>
  <c r="CT136" i="5"/>
  <c r="DX134" i="5"/>
  <c r="R157" i="5"/>
  <c r="DV148" i="5"/>
  <c r="DV144" i="5"/>
  <c r="AK131" i="5"/>
  <c r="DQ161" i="5"/>
  <c r="DW157" i="5"/>
  <c r="DT150" i="5"/>
  <c r="CT141" i="5"/>
  <c r="DX132" i="5"/>
  <c r="DZ148" i="5"/>
  <c r="DZ152" i="5"/>
  <c r="AJ135" i="5"/>
  <c r="R135" i="5"/>
  <c r="CS200" i="5"/>
  <c r="CR200" i="5"/>
  <c r="CR197" i="5"/>
  <c r="DD200" i="5"/>
  <c r="DC200" i="5"/>
  <c r="CK200" i="5"/>
  <c r="CN198" i="5"/>
  <c r="DY197" i="5"/>
  <c r="CL199" i="5"/>
  <c r="CM198" i="5"/>
  <c r="CR196" i="5"/>
  <c r="CQ195" i="5"/>
  <c r="CS195" i="5"/>
  <c r="DT192" i="5"/>
  <c r="CL197" i="5"/>
  <c r="CT187" i="5"/>
  <c r="DV193" i="5"/>
  <c r="R189" i="5"/>
  <c r="CP189" i="5"/>
  <c r="CR189" i="5" s="1"/>
  <c r="Q188" i="5"/>
  <c r="AA188" i="5" s="1"/>
  <c r="CM190" i="5"/>
  <c r="AJ196" i="5"/>
  <c r="DD187" i="5"/>
  <c r="DT184" i="5"/>
  <c r="DS183" i="5"/>
  <c r="DV183" i="5"/>
  <c r="DT191" i="5"/>
  <c r="DY188" i="5"/>
  <c r="DT185" i="5"/>
  <c r="DC180" i="5"/>
  <c r="DX179" i="5"/>
  <c r="DX175" i="5"/>
  <c r="DQ171" i="5"/>
  <c r="DD171" i="5" s="1"/>
  <c r="DP195" i="5"/>
  <c r="DP186" i="5"/>
  <c r="DX178" i="5"/>
  <c r="DX174" i="5"/>
  <c r="DC172" i="5"/>
  <c r="DW194" i="5"/>
  <c r="CM183" i="5"/>
  <c r="CL183" i="5"/>
  <c r="Q183" i="5"/>
  <c r="AA183" i="5" s="1"/>
  <c r="CN183" i="5"/>
  <c r="CK183" i="5"/>
  <c r="CJ183" i="5"/>
  <c r="R174" i="5"/>
  <c r="CR171" i="5"/>
  <c r="CT171" i="5"/>
  <c r="DP169" i="5"/>
  <c r="DC169" i="5" s="1"/>
  <c r="DP166" i="5"/>
  <c r="CM161" i="5"/>
  <c r="DZ185" i="5"/>
  <c r="DW169" i="5"/>
  <c r="DC179" i="5"/>
  <c r="R177" i="5"/>
  <c r="CT177" i="5"/>
  <c r="DC175" i="5"/>
  <c r="DW173" i="5"/>
  <c r="DC171" i="5"/>
  <c r="CT163" i="5"/>
  <c r="DP159" i="5"/>
  <c r="DC159" i="5" s="1"/>
  <c r="CN159" i="5"/>
  <c r="DW154" i="5"/>
  <c r="CM151" i="5"/>
  <c r="DT149" i="5"/>
  <c r="R146" i="5"/>
  <c r="CP146" i="5"/>
  <c r="CQ146" i="5" s="1"/>
  <c r="DP143" i="5"/>
  <c r="DC143" i="5" s="1"/>
  <c r="CN143" i="5"/>
  <c r="DW138" i="5"/>
  <c r="DY200" i="5"/>
  <c r="DY185" i="5"/>
  <c r="DX180" i="5"/>
  <c r="R162" i="5"/>
  <c r="CM153" i="5"/>
  <c r="DW152" i="5"/>
  <c r="CM145" i="5"/>
  <c r="DS186" i="5"/>
  <c r="CR173" i="5"/>
  <c r="R168" i="5"/>
  <c r="CP168" i="5"/>
  <c r="CR168" i="5" s="1"/>
  <c r="DQ167" i="5"/>
  <c r="DV167" i="5"/>
  <c r="DP160" i="5"/>
  <c r="DC160" i="5" s="1"/>
  <c r="R159" i="5"/>
  <c r="CP159" i="5"/>
  <c r="CR159" i="5" s="1"/>
  <c r="R155" i="5"/>
  <c r="CP155" i="5"/>
  <c r="CR155" i="5" s="1"/>
  <c r="R151" i="5"/>
  <c r="CP151" i="5"/>
  <c r="CR151" i="5" s="1"/>
  <c r="R147" i="5"/>
  <c r="CP147" i="5"/>
  <c r="CR147" i="5" s="1"/>
  <c r="DP144" i="5"/>
  <c r="DE144" i="5" s="1"/>
  <c r="DW143" i="5"/>
  <c r="CM140" i="5"/>
  <c r="DQ176" i="5"/>
  <c r="DD176" i="5" s="1"/>
  <c r="AK176" i="5"/>
  <c r="R161" i="5"/>
  <c r="CP161" i="5"/>
  <c r="CS161" i="5" s="1"/>
  <c r="CN141" i="5"/>
  <c r="DP141" i="5"/>
  <c r="DC141" i="5" s="1"/>
  <c r="DZ156" i="5"/>
  <c r="Q154" i="5"/>
  <c r="AA154" i="5" s="1"/>
  <c r="CQ149" i="5"/>
  <c r="CS149" i="5"/>
  <c r="R145" i="5"/>
  <c r="DQ143" i="5"/>
  <c r="DW141" i="5"/>
  <c r="CR135" i="5"/>
  <c r="DD131" i="5"/>
  <c r="DC131" i="5"/>
  <c r="DX131" i="5"/>
  <c r="DR130" i="5"/>
  <c r="DG130" i="5" s="1"/>
  <c r="AN130" i="5"/>
  <c r="AJ130" i="5"/>
  <c r="R198" i="5"/>
  <c r="DW149" i="5"/>
  <c r="DP146" i="5"/>
  <c r="DW145" i="5"/>
  <c r="DP142" i="5"/>
  <c r="CQ136" i="5"/>
  <c r="CR132" i="5"/>
  <c r="CS132" i="5"/>
  <c r="DW177" i="5"/>
  <c r="CQ157" i="5"/>
  <c r="CR157" i="5"/>
  <c r="DP137" i="5"/>
  <c r="DC137" i="5" s="1"/>
  <c r="DX135" i="5"/>
  <c r="DC178" i="5"/>
  <c r="AL175" i="5"/>
  <c r="DR175" i="5"/>
  <c r="Q161" i="5"/>
  <c r="AA161" i="5" s="1"/>
  <c r="CK161" i="5"/>
  <c r="R141" i="5"/>
  <c r="Q139" i="5"/>
  <c r="AA139" i="5" s="1"/>
  <c r="R136" i="5"/>
  <c r="CT134" i="5"/>
  <c r="R130" i="5"/>
  <c r="Q142" i="5"/>
  <c r="AA142" i="5" s="1"/>
  <c r="CS133" i="5"/>
  <c r="DR179" i="5"/>
  <c r="DW162" i="5"/>
  <c r="DQ139" i="5"/>
  <c r="DC135" i="5"/>
  <c r="DD135" i="5"/>
  <c r="CL200" i="5"/>
  <c r="DD198" i="5"/>
  <c r="DC198" i="5"/>
  <c r="DS199" i="5"/>
  <c r="Q198" i="5"/>
  <c r="AA198" i="5" s="1"/>
  <c r="R195" i="5"/>
  <c r="R192" i="5"/>
  <c r="CP192" i="5"/>
  <c r="CR192" i="5" s="1"/>
  <c r="R190" i="5"/>
  <c r="CP190" i="5"/>
  <c r="CQ190" i="5" s="1"/>
  <c r="R188" i="5"/>
  <c r="CP188" i="5"/>
  <c r="CR188" i="5" s="1"/>
  <c r="DP194" i="5"/>
  <c r="DZ193" i="5"/>
  <c r="DY192" i="5"/>
  <c r="CM189" i="5"/>
  <c r="CL189" i="5"/>
  <c r="Q189" i="5"/>
  <c r="AA189" i="5" s="1"/>
  <c r="CN189" i="5"/>
  <c r="CJ189" i="5"/>
  <c r="CK189" i="5"/>
  <c r="DT195" i="5"/>
  <c r="CM182" i="5"/>
  <c r="CL182" i="5"/>
  <c r="Q182" i="5"/>
  <c r="AA182" i="5" s="1"/>
  <c r="CN182" i="5"/>
  <c r="CK182" i="5"/>
  <c r="CJ182" i="5"/>
  <c r="DV185" i="5"/>
  <c r="DW167" i="5"/>
  <c r="DW165" i="5"/>
  <c r="DS189" i="5"/>
  <c r="DP151" i="5"/>
  <c r="DC151" i="5" s="1"/>
  <c r="DW146" i="5"/>
  <c r="DY199" i="5"/>
  <c r="DQ169" i="5"/>
  <c r="DQ165" i="5"/>
  <c r="DP148" i="5"/>
  <c r="CN140" i="5"/>
  <c r="DW160" i="5"/>
  <c r="DQ147" i="5"/>
  <c r="Q147" i="5"/>
  <c r="AA147" i="5" s="1"/>
  <c r="DQ151" i="5"/>
  <c r="AK136" i="5"/>
  <c r="DC133" i="5"/>
  <c r="DD133" i="5"/>
  <c r="DT142" i="5"/>
  <c r="CN163" i="5"/>
  <c r="CJ163" i="5"/>
  <c r="CM163" i="5"/>
  <c r="CK163" i="5"/>
  <c r="Q163" i="5"/>
  <c r="AA163" i="5" s="1"/>
  <c r="CL163" i="5"/>
  <c r="DT137" i="5"/>
  <c r="CS134" i="5"/>
  <c r="DW153" i="5"/>
  <c r="DZ144" i="5"/>
  <c r="DC174" i="5"/>
  <c r="CT200" i="5"/>
  <c r="DD199" i="5"/>
  <c r="DC199" i="5"/>
  <c r="DS200" i="5"/>
  <c r="DD197" i="5"/>
  <c r="DC197" i="5"/>
  <c r="CT196" i="5"/>
  <c r="CR195" i="5"/>
  <c r="DS192" i="5"/>
  <c r="DS190" i="5"/>
  <c r="DS188" i="5"/>
  <c r="DF188" i="5" s="1"/>
  <c r="AN188" i="5"/>
  <c r="CN187" i="5"/>
  <c r="CM187" i="5"/>
  <c r="R193" i="5"/>
  <c r="CP193" i="5"/>
  <c r="CR193" i="5" s="1"/>
  <c r="DZ189" i="5"/>
  <c r="DY187" i="5"/>
  <c r="DV191" i="5"/>
  <c r="R183" i="5"/>
  <c r="CP183" i="5"/>
  <c r="CR183" i="5" s="1"/>
  <c r="DP191" i="5"/>
  <c r="DS184" i="5"/>
  <c r="DT181" i="5"/>
  <c r="DV181" i="5"/>
  <c r="CK177" i="5"/>
  <c r="CN177" i="5"/>
  <c r="CJ177" i="5"/>
  <c r="Q177" i="5"/>
  <c r="AA177" i="5" s="1"/>
  <c r="CM177" i="5"/>
  <c r="CL177" i="5"/>
  <c r="CK173" i="5"/>
  <c r="CN173" i="5"/>
  <c r="CJ173" i="5"/>
  <c r="Q173" i="5"/>
  <c r="AA173" i="5" s="1"/>
  <c r="CM173" i="5"/>
  <c r="CL173" i="5"/>
  <c r="DQ174" i="5"/>
  <c r="AJ172" i="5"/>
  <c r="CK186" i="5"/>
  <c r="CM186" i="5"/>
  <c r="CL186" i="5"/>
  <c r="Q186" i="5"/>
  <c r="AA186" i="5" s="1"/>
  <c r="CN186" i="5"/>
  <c r="CJ186" i="5"/>
  <c r="DV182" i="5"/>
  <c r="DP182" i="5"/>
  <c r="DW178" i="5"/>
  <c r="DP167" i="5"/>
  <c r="DC167" i="5" s="1"/>
  <c r="DS160" i="5"/>
  <c r="DS185" i="5"/>
  <c r="DZ162" i="5"/>
  <c r="DP155" i="5"/>
  <c r="DC155" i="5" s="1"/>
  <c r="CM147" i="5"/>
  <c r="DP139" i="5"/>
  <c r="DC139" i="5" s="1"/>
  <c r="CN139" i="5"/>
  <c r="CT173" i="5"/>
  <c r="DX172" i="5"/>
  <c r="R167" i="5"/>
  <c r="CP167" i="5"/>
  <c r="CR167" i="5" s="1"/>
  <c r="DV166" i="5"/>
  <c r="CL144" i="5"/>
  <c r="Q144" i="5"/>
  <c r="AA144" i="5" s="1"/>
  <c r="CK144" i="5"/>
  <c r="DW139" i="5"/>
  <c r="AJ180" i="5"/>
  <c r="DW144" i="5"/>
  <c r="DP158" i="5"/>
  <c r="DC158" i="5" s="1"/>
  <c r="DP138" i="5"/>
  <c r="R131" i="5"/>
  <c r="DR133" i="5"/>
  <c r="DG133" i="5" s="1"/>
  <c r="AM133" i="5"/>
  <c r="CT132" i="5"/>
  <c r="DP150" i="5"/>
  <c r="CT131" i="5"/>
  <c r="DR199" i="5"/>
  <c r="CT197" i="5"/>
  <c r="CK196" i="5"/>
  <c r="CN196" i="5"/>
  <c r="CJ196" i="5"/>
  <c r="CM196" i="5"/>
  <c r="CL196" i="5"/>
  <c r="Q196" i="5"/>
  <c r="AA196" i="5" s="1"/>
  <c r="DR200" i="5"/>
  <c r="DE200" i="5" s="1"/>
  <c r="AL200" i="5"/>
  <c r="CN200" i="5"/>
  <c r="AK199" i="5"/>
  <c r="DY198" i="5"/>
  <c r="CN199" i="5"/>
  <c r="DQ194" i="5"/>
  <c r="DV194" i="5"/>
  <c r="DE188" i="5"/>
  <c r="DZ192" i="5"/>
  <c r="DZ190" i="5"/>
  <c r="DZ188" i="5"/>
  <c r="DV189" i="5"/>
  <c r="DD188" i="5"/>
  <c r="CL187" i="5"/>
  <c r="DW196" i="5"/>
  <c r="DZ191" i="5"/>
  <c r="AL188" i="5"/>
  <c r="DC192" i="5"/>
  <c r="DZ184" i="5"/>
  <c r="DZ181" i="5"/>
  <c r="CK180" i="5"/>
  <c r="CN180" i="5"/>
  <c r="CJ180" i="5"/>
  <c r="CL180" i="5"/>
  <c r="Q180" i="5"/>
  <c r="AA180" i="5" s="1"/>
  <c r="CM180" i="5"/>
  <c r="CK178" i="5"/>
  <c r="CN178" i="5"/>
  <c r="CJ178" i="5"/>
  <c r="Q178" i="5"/>
  <c r="AA178" i="5" s="1"/>
  <c r="CM178" i="5"/>
  <c r="CL178" i="5"/>
  <c r="CK176" i="5"/>
  <c r="CN176" i="5"/>
  <c r="CJ176" i="5"/>
  <c r="CL176" i="5"/>
  <c r="Q176" i="5"/>
  <c r="AA176" i="5" s="1"/>
  <c r="CM176" i="5"/>
  <c r="CK174" i="5"/>
  <c r="CN174" i="5"/>
  <c r="CJ174" i="5"/>
  <c r="Q174" i="5"/>
  <c r="AA174" i="5" s="1"/>
  <c r="CM174" i="5"/>
  <c r="CL174" i="5"/>
  <c r="CK172" i="5"/>
  <c r="CN172" i="5"/>
  <c r="CJ172" i="5"/>
  <c r="CL172" i="5"/>
  <c r="CM172" i="5"/>
  <c r="Q172" i="5"/>
  <c r="AA172" i="5" s="1"/>
  <c r="CK170" i="5"/>
  <c r="CN170" i="5"/>
  <c r="CJ170" i="5"/>
  <c r="Q170" i="5"/>
  <c r="AA170" i="5" s="1"/>
  <c r="CL170" i="5"/>
  <c r="CM170" i="5"/>
  <c r="CQ179" i="5"/>
  <c r="R179" i="5"/>
  <c r="CR179" i="5"/>
  <c r="CQ175" i="5"/>
  <c r="R175" i="5"/>
  <c r="CR175" i="5"/>
  <c r="CS172" i="5"/>
  <c r="CN195" i="5"/>
  <c r="CJ195" i="5"/>
  <c r="CM195" i="5"/>
  <c r="CK195" i="5"/>
  <c r="Q195" i="5"/>
  <c r="AA195" i="5" s="1"/>
  <c r="CL195" i="5"/>
  <c r="DZ182" i="5"/>
  <c r="CT179" i="5"/>
  <c r="CT175" i="5"/>
  <c r="DP183" i="5"/>
  <c r="CR178" i="5"/>
  <c r="CT178" i="5"/>
  <c r="CS174" i="5"/>
  <c r="DW174" i="5"/>
  <c r="DC173" i="5"/>
  <c r="R171" i="5"/>
  <c r="DP165" i="5"/>
  <c r="DW164" i="5"/>
  <c r="R185" i="5"/>
  <c r="CP185" i="5"/>
  <c r="CT185" i="5" s="1"/>
  <c r="DR181" i="5"/>
  <c r="DQ177" i="5"/>
  <c r="DF177" i="5" s="1"/>
  <c r="AL177" i="5"/>
  <c r="CR172" i="5"/>
  <c r="DQ170" i="5"/>
  <c r="AL170" i="5"/>
  <c r="CK162" i="5"/>
  <c r="Q162" i="5"/>
  <c r="AA162" i="5" s="1"/>
  <c r="CL162" i="5"/>
  <c r="CN162" i="5"/>
  <c r="DQ172" i="5"/>
  <c r="DF172" i="5" s="1"/>
  <c r="AK172" i="5"/>
  <c r="DX170" i="5"/>
  <c r="DP164" i="5"/>
  <c r="DC164" i="5" s="1"/>
  <c r="DW163" i="5"/>
  <c r="DW158" i="5"/>
  <c r="CM155" i="5"/>
  <c r="DT153" i="5"/>
  <c r="R150" i="5"/>
  <c r="CP150" i="5"/>
  <c r="CT150" i="5" s="1"/>
  <c r="DP147" i="5"/>
  <c r="DC147" i="5" s="1"/>
  <c r="DW142" i="5"/>
  <c r="R137" i="5"/>
  <c r="CP137" i="5"/>
  <c r="CS137" i="5" s="1"/>
  <c r="AN197" i="5"/>
  <c r="DS197" i="5"/>
  <c r="CP186" i="5"/>
  <c r="CS186" i="5" s="1"/>
  <c r="R186" i="5"/>
  <c r="CT162" i="5"/>
  <c r="CN157" i="5"/>
  <c r="DR176" i="5"/>
  <c r="DW170" i="5"/>
  <c r="CP169" i="5"/>
  <c r="CR169" i="5" s="1"/>
  <c r="R169" i="5"/>
  <c r="DQ168" i="5"/>
  <c r="DV168" i="5"/>
  <c r="R165" i="5"/>
  <c r="CP165" i="5"/>
  <c r="CR165" i="5" s="1"/>
  <c r="CL156" i="5"/>
  <c r="Q156" i="5"/>
  <c r="AA156" i="5" s="1"/>
  <c r="CK156" i="5"/>
  <c r="CN156" i="5"/>
  <c r="CL152" i="5"/>
  <c r="Q152" i="5"/>
  <c r="AA152" i="5" s="1"/>
  <c r="CK152" i="5"/>
  <c r="CN152" i="5"/>
  <c r="Q148" i="5"/>
  <c r="AA148" i="5" s="1"/>
  <c r="CL148" i="5"/>
  <c r="CK148" i="5"/>
  <c r="CN148" i="5"/>
  <c r="CM144" i="5"/>
  <c r="R139" i="5"/>
  <c r="CP139" i="5"/>
  <c r="CR139" i="5" s="1"/>
  <c r="DX177" i="5"/>
  <c r="DV161" i="5"/>
  <c r="DW156" i="5"/>
  <c r="DP153" i="5"/>
  <c r="DF153" i="5" s="1"/>
  <c r="CM149" i="5"/>
  <c r="DW148" i="5"/>
  <c r="R156" i="5"/>
  <c r="CP156" i="5"/>
  <c r="CS156" i="5" s="1"/>
  <c r="DT154" i="5"/>
  <c r="R134" i="5"/>
  <c r="AJ133" i="5"/>
  <c r="DR131" i="5"/>
  <c r="DE131" i="5" s="1"/>
  <c r="AM131" i="5"/>
  <c r="DZ160" i="5"/>
  <c r="Q158" i="5"/>
  <c r="AA158" i="5" s="1"/>
  <c r="DZ140" i="5"/>
  <c r="Q138" i="5"/>
  <c r="AA138" i="5" s="1"/>
  <c r="CR131" i="5"/>
  <c r="AJ177" i="5"/>
  <c r="Q146" i="5"/>
  <c r="AA146" i="5" s="1"/>
  <c r="DD134" i="5"/>
  <c r="DC134" i="5"/>
  <c r="CR133" i="5"/>
  <c r="DP163" i="5"/>
  <c r="DC163" i="5" s="1"/>
  <c r="DQ159" i="5"/>
  <c r="R152" i="5"/>
  <c r="CP152" i="5"/>
  <c r="CQ152" i="5" s="1"/>
  <c r="CQ141" i="5"/>
  <c r="DX136" i="5"/>
  <c r="DX130" i="5"/>
  <c r="AK133" i="5"/>
  <c r="CS131" i="5"/>
  <c r="DT163" i="5"/>
  <c r="P2" i="5"/>
  <c r="DG135" i="5" l="1"/>
  <c r="DD185" i="5"/>
  <c r="DG148" i="5"/>
  <c r="DF135" i="5"/>
  <c r="AM135" i="5"/>
  <c r="AN135" i="5"/>
  <c r="DE185" i="5"/>
  <c r="DG134" i="5"/>
  <c r="DF134" i="5"/>
  <c r="DE196" i="5"/>
  <c r="AK185" i="5"/>
  <c r="DD190" i="5"/>
  <c r="AL185" i="5"/>
  <c r="DD196" i="5"/>
  <c r="DG190" i="5"/>
  <c r="DG196" i="5"/>
  <c r="DE190" i="5"/>
  <c r="DF181" i="5"/>
  <c r="DC181" i="5"/>
  <c r="AL184" i="5"/>
  <c r="AJ184" i="5"/>
  <c r="DF154" i="5"/>
  <c r="DD149" i="5"/>
  <c r="AB166" i="5"/>
  <c r="BN166" i="5" s="1"/>
  <c r="AO166" i="5" s="1"/>
  <c r="DH166" i="5"/>
  <c r="AK181" i="5"/>
  <c r="AK190" i="5"/>
  <c r="DU153" i="5"/>
  <c r="DK153" i="5" s="1"/>
  <c r="AK154" i="5"/>
  <c r="AL154" i="5"/>
  <c r="AN154" i="5"/>
  <c r="AM154" i="5"/>
  <c r="DE178" i="5"/>
  <c r="AN193" i="5"/>
  <c r="DG157" i="5"/>
  <c r="AM190" i="5"/>
  <c r="DF159" i="5"/>
  <c r="DE165" i="5"/>
  <c r="DF187" i="5"/>
  <c r="DG169" i="5"/>
  <c r="DG175" i="5"/>
  <c r="DG187" i="5"/>
  <c r="AB167" i="5"/>
  <c r="BN167" i="5" s="1"/>
  <c r="AQ167" i="5" s="1"/>
  <c r="DE184" i="5"/>
  <c r="DF184" i="5"/>
  <c r="DU157" i="5"/>
  <c r="DK157" i="5" s="1"/>
  <c r="AB169" i="5"/>
  <c r="BN169" i="5" s="1"/>
  <c r="AR169" i="5" s="1"/>
  <c r="DD184" i="5"/>
  <c r="AB145" i="5"/>
  <c r="BN145" i="5" s="1"/>
  <c r="AR145" i="5" s="1"/>
  <c r="DE195" i="5"/>
  <c r="DH169" i="5"/>
  <c r="AB131" i="5"/>
  <c r="BN131" i="5" s="1"/>
  <c r="AP131" i="5" s="1"/>
  <c r="DH159" i="5"/>
  <c r="DH145" i="5"/>
  <c r="DG162" i="5"/>
  <c r="AB149" i="5"/>
  <c r="BN149" i="5" s="1"/>
  <c r="AO149" i="5" s="1"/>
  <c r="DH200" i="5"/>
  <c r="AM134" i="5"/>
  <c r="DU160" i="5"/>
  <c r="DL160" i="5" s="1"/>
  <c r="DE154" i="5"/>
  <c r="AN134" i="5"/>
  <c r="DD154" i="5"/>
  <c r="DU167" i="5"/>
  <c r="DJ167" i="5" s="1"/>
  <c r="DG154" i="5"/>
  <c r="DH136" i="5"/>
  <c r="DU155" i="5"/>
  <c r="DL155" i="5" s="1"/>
  <c r="DD152" i="5"/>
  <c r="DH153" i="5"/>
  <c r="AM130" i="5"/>
  <c r="DG152" i="5"/>
  <c r="DU151" i="5"/>
  <c r="DI151" i="5" s="1"/>
  <c r="DH168" i="5"/>
  <c r="DF176" i="5"/>
  <c r="DC156" i="5"/>
  <c r="DD162" i="5"/>
  <c r="DD195" i="5"/>
  <c r="AB137" i="5"/>
  <c r="BN137" i="5" s="1"/>
  <c r="AO137" i="5" s="1"/>
  <c r="DF166" i="5"/>
  <c r="DH160" i="5"/>
  <c r="DG137" i="5"/>
  <c r="DU132" i="5"/>
  <c r="DM132" i="5" s="1"/>
  <c r="DF149" i="5"/>
  <c r="DU149" i="5"/>
  <c r="DK149" i="5" s="1"/>
  <c r="AN178" i="5"/>
  <c r="DU159" i="5"/>
  <c r="DK159" i="5" s="1"/>
  <c r="AB190" i="5"/>
  <c r="BN190" i="5" s="1"/>
  <c r="AP190" i="5" s="1"/>
  <c r="AL190" i="5"/>
  <c r="DG199" i="5"/>
  <c r="AL196" i="5"/>
  <c r="DD157" i="5"/>
  <c r="DG146" i="5"/>
  <c r="AB130" i="5"/>
  <c r="BN130" i="5" s="1"/>
  <c r="AP130" i="5" s="1"/>
  <c r="DF161" i="5"/>
  <c r="AK196" i="5"/>
  <c r="AB150" i="5"/>
  <c r="BN150" i="5" s="1"/>
  <c r="AR150" i="5" s="1"/>
  <c r="AB164" i="5"/>
  <c r="BN164" i="5" s="1"/>
  <c r="AS164" i="5" s="1"/>
  <c r="AB151" i="5"/>
  <c r="BN151" i="5" s="1"/>
  <c r="AR151" i="5" s="1"/>
  <c r="AB168" i="5"/>
  <c r="BN168" i="5" s="1"/>
  <c r="AS168" i="5" s="1"/>
  <c r="DE142" i="5"/>
  <c r="DE166" i="5"/>
  <c r="DH133" i="5"/>
  <c r="DF180" i="5"/>
  <c r="AB193" i="5"/>
  <c r="BN193" i="5" s="1"/>
  <c r="AS193" i="5" s="1"/>
  <c r="DU187" i="5"/>
  <c r="DL187" i="5" s="1"/>
  <c r="DG197" i="5"/>
  <c r="AB133" i="5"/>
  <c r="BN133" i="5" s="1"/>
  <c r="AO133" i="5" s="1"/>
  <c r="DF173" i="5"/>
  <c r="DH187" i="5"/>
  <c r="AK193" i="5"/>
  <c r="DE157" i="5"/>
  <c r="DU136" i="5"/>
  <c r="DL136" i="5" s="1"/>
  <c r="DH184" i="5"/>
  <c r="AN175" i="5"/>
  <c r="AN185" i="5"/>
  <c r="DF192" i="5"/>
  <c r="DF157" i="5"/>
  <c r="DH130" i="5"/>
  <c r="DG180" i="5"/>
  <c r="DH131" i="5"/>
  <c r="AB184" i="5"/>
  <c r="BN184" i="5" s="1"/>
  <c r="AQ184" i="5" s="1"/>
  <c r="DG136" i="5"/>
  <c r="DU164" i="5"/>
  <c r="DJ164" i="5" s="1"/>
  <c r="DD192" i="5"/>
  <c r="AB155" i="5"/>
  <c r="BN155" i="5" s="1"/>
  <c r="AQ155" i="5" s="1"/>
  <c r="DH197" i="5"/>
  <c r="CS169" i="5"/>
  <c r="DF144" i="5"/>
  <c r="AM175" i="5"/>
  <c r="DG150" i="5"/>
  <c r="DG174" i="5"/>
  <c r="DF198" i="5"/>
  <c r="CT159" i="5"/>
  <c r="DE180" i="5"/>
  <c r="DU143" i="5"/>
  <c r="DK143" i="5" s="1"/>
  <c r="DF145" i="5"/>
  <c r="DE162" i="5"/>
  <c r="DG176" i="5"/>
  <c r="AB135" i="5"/>
  <c r="BN135" i="5" s="1"/>
  <c r="AP135" i="5" s="1"/>
  <c r="DC166" i="5"/>
  <c r="AB132" i="5"/>
  <c r="BN132" i="5" s="1"/>
  <c r="AP132" i="5" s="1"/>
  <c r="DD141" i="5"/>
  <c r="CT188" i="5"/>
  <c r="DH134" i="5"/>
  <c r="AL192" i="5"/>
  <c r="CS164" i="5"/>
  <c r="DD164" i="5"/>
  <c r="AM196" i="5"/>
  <c r="CQ144" i="5"/>
  <c r="CQ194" i="5"/>
  <c r="DU200" i="5"/>
  <c r="DL200" i="5" s="1"/>
  <c r="DH190" i="5"/>
  <c r="DF162" i="5"/>
  <c r="DH135" i="5"/>
  <c r="DD166" i="5"/>
  <c r="DG166" i="5"/>
  <c r="DU137" i="5"/>
  <c r="DJ137" i="5" s="1"/>
  <c r="DE167" i="5"/>
  <c r="DU134" i="5"/>
  <c r="DI134" i="5" s="1"/>
  <c r="CR194" i="5"/>
  <c r="DU150" i="5"/>
  <c r="DJ150" i="5" s="1"/>
  <c r="CT147" i="5"/>
  <c r="DG195" i="5"/>
  <c r="DG140" i="5"/>
  <c r="DG132" i="5"/>
  <c r="CR186" i="5"/>
  <c r="CQ183" i="5"/>
  <c r="DF195" i="5"/>
  <c r="DG141" i="5"/>
  <c r="DC145" i="5"/>
  <c r="DD163" i="5"/>
  <c r="DE176" i="5"/>
  <c r="DE194" i="5"/>
  <c r="CS192" i="5"/>
  <c r="AL179" i="5"/>
  <c r="DG139" i="5"/>
  <c r="DH157" i="5"/>
  <c r="CT142" i="5"/>
  <c r="AB185" i="5"/>
  <c r="BN185" i="5" s="1"/>
  <c r="AP185" i="5" s="1"/>
  <c r="CT166" i="5"/>
  <c r="DU193" i="5"/>
  <c r="DK193" i="5" s="1"/>
  <c r="DG193" i="5"/>
  <c r="AB143" i="5"/>
  <c r="BN143" i="5" s="1"/>
  <c r="AQ143" i="5" s="1"/>
  <c r="DU197" i="5"/>
  <c r="DM197" i="5" s="1"/>
  <c r="AN171" i="5"/>
  <c r="DF140" i="5"/>
  <c r="CS185" i="5"/>
  <c r="AN172" i="5"/>
  <c r="AB192" i="5"/>
  <c r="BN192" i="5" s="1"/>
  <c r="AO192" i="5" s="1"/>
  <c r="CS139" i="5"/>
  <c r="CQ169" i="5"/>
  <c r="CT169" i="5"/>
  <c r="AL176" i="5"/>
  <c r="DC140" i="5"/>
  <c r="DF170" i="5"/>
  <c r="DH192" i="5"/>
  <c r="CS183" i="5"/>
  <c r="DC195" i="5"/>
  <c r="DE145" i="5"/>
  <c r="DG145" i="5"/>
  <c r="CT168" i="5"/>
  <c r="DE143" i="5"/>
  <c r="DH185" i="5"/>
  <c r="CT144" i="5"/>
  <c r="CR144" i="5"/>
  <c r="DF136" i="5"/>
  <c r="DE136" i="5"/>
  <c r="DF197" i="5"/>
  <c r="AN174" i="5"/>
  <c r="CQ186" i="5"/>
  <c r="CT186" i="5"/>
  <c r="DE148" i="5"/>
  <c r="DD140" i="5"/>
  <c r="AM181" i="5"/>
  <c r="CT183" i="5"/>
  <c r="CT192" i="5"/>
  <c r="CQ147" i="5"/>
  <c r="CS147" i="5"/>
  <c r="CS142" i="5"/>
  <c r="AM177" i="5"/>
  <c r="AN136" i="5"/>
  <c r="DG163" i="5"/>
  <c r="CT156" i="5"/>
  <c r="CR156" i="5"/>
  <c r="CT139" i="5"/>
  <c r="CS165" i="5"/>
  <c r="DF168" i="5"/>
  <c r="DC144" i="5"/>
  <c r="DE152" i="5"/>
  <c r="DD156" i="5"/>
  <c r="DG156" i="5"/>
  <c r="CR185" i="5"/>
  <c r="DF165" i="5"/>
  <c r="AN179" i="5"/>
  <c r="DF194" i="5"/>
  <c r="CS167" i="5"/>
  <c r="DF199" i="5"/>
  <c r="DE133" i="5"/>
  <c r="DC149" i="5"/>
  <c r="CQ192" i="5"/>
  <c r="DG198" i="5"/>
  <c r="DF160" i="5"/>
  <c r="DG167" i="5"/>
  <c r="CT180" i="5"/>
  <c r="DU141" i="5"/>
  <c r="DK141" i="5" s="1"/>
  <c r="DF143" i="5"/>
  <c r="CT148" i="5"/>
  <c r="CR148" i="5"/>
  <c r="CQ140" i="5"/>
  <c r="DU165" i="5"/>
  <c r="DJ165" i="5" s="1"/>
  <c r="CS181" i="5"/>
  <c r="CS184" i="5"/>
  <c r="AB199" i="5"/>
  <c r="BN199" i="5" s="1"/>
  <c r="AQ199" i="5" s="1"/>
  <c r="DD144" i="5"/>
  <c r="DG144" i="5"/>
  <c r="DF152" i="5"/>
  <c r="DG173" i="5"/>
  <c r="AM179" i="5"/>
  <c r="AM136" i="5"/>
  <c r="AM172" i="5"/>
  <c r="DF133" i="5"/>
  <c r="DE149" i="5"/>
  <c r="DG149" i="5"/>
  <c r="CQ151" i="5"/>
  <c r="CS151" i="5"/>
  <c r="CS155" i="5"/>
  <c r="CS168" i="5"/>
  <c r="DE171" i="5"/>
  <c r="DH141" i="5"/>
  <c r="DG143" i="5"/>
  <c r="DE147" i="5"/>
  <c r="DG164" i="5"/>
  <c r="DD158" i="5"/>
  <c r="DH165" i="5"/>
  <c r="CQ181" i="5"/>
  <c r="CQ184" i="5"/>
  <c r="DH199" i="5"/>
  <c r="CR180" i="5"/>
  <c r="DF193" i="5"/>
  <c r="DC193" i="5"/>
  <c r="DD193" i="5"/>
  <c r="DG192" i="5"/>
  <c r="DE156" i="5"/>
  <c r="CQ156" i="5"/>
  <c r="CQ165" i="5"/>
  <c r="CT137" i="5"/>
  <c r="CQ185" i="5"/>
  <c r="DE173" i="5"/>
  <c r="CQ167" i="5"/>
  <c r="DE146" i="5"/>
  <c r="CT193" i="5"/>
  <c r="AN192" i="5"/>
  <c r="DD137" i="5"/>
  <c r="AL130" i="5"/>
  <c r="DG131" i="5"/>
  <c r="CT151" i="5"/>
  <c r="CT155" i="5"/>
  <c r="CQ159" i="5"/>
  <c r="CS159" i="5"/>
  <c r="CQ168" i="5"/>
  <c r="DE139" i="5"/>
  <c r="DG147" i="5"/>
  <c r="DG188" i="5"/>
  <c r="AL132" i="5"/>
  <c r="CT158" i="5"/>
  <c r="DG158" i="5"/>
  <c r="CQ148" i="5"/>
  <c r="CT140" i="5"/>
  <c r="CR140" i="5"/>
  <c r="CQ154" i="5"/>
  <c r="CT184" i="5"/>
  <c r="AM185" i="5"/>
  <c r="CS180" i="5"/>
  <c r="AJ193" i="5"/>
  <c r="AL193" i="5"/>
  <c r="CR150" i="5"/>
  <c r="DU176" i="5"/>
  <c r="DH176" i="5"/>
  <c r="AB176" i="5"/>
  <c r="BN176" i="5" s="1"/>
  <c r="AB154" i="5"/>
  <c r="BN154" i="5" s="1"/>
  <c r="DH154" i="5"/>
  <c r="DU154" i="5"/>
  <c r="CR146" i="5"/>
  <c r="AM159" i="5"/>
  <c r="AK159" i="5"/>
  <c r="AL159" i="5"/>
  <c r="AJ159" i="5"/>
  <c r="AN159" i="5"/>
  <c r="DE155" i="5"/>
  <c r="DG159" i="5"/>
  <c r="DH183" i="5"/>
  <c r="AB183" i="5"/>
  <c r="BN183" i="5" s="1"/>
  <c r="DU183" i="5"/>
  <c r="DF186" i="5"/>
  <c r="DE186" i="5"/>
  <c r="DG186" i="5"/>
  <c r="DD186" i="5"/>
  <c r="DC186" i="5"/>
  <c r="AN131" i="5"/>
  <c r="AK156" i="5"/>
  <c r="AL156" i="5"/>
  <c r="AN156" i="5"/>
  <c r="AJ156" i="5"/>
  <c r="AM156" i="5"/>
  <c r="CR138" i="5"/>
  <c r="DE175" i="5"/>
  <c r="AM168" i="5"/>
  <c r="AN168" i="5"/>
  <c r="AL168" i="5"/>
  <c r="AK168" i="5"/>
  <c r="AJ168" i="5"/>
  <c r="DK166" i="5"/>
  <c r="DJ166" i="5"/>
  <c r="DI166" i="5"/>
  <c r="DM166" i="5"/>
  <c r="DL166" i="5"/>
  <c r="AN181" i="5"/>
  <c r="DM199" i="5"/>
  <c r="DI199" i="5"/>
  <c r="DL199" i="5"/>
  <c r="DK199" i="5"/>
  <c r="DJ199" i="5"/>
  <c r="AQ200" i="5"/>
  <c r="AP200" i="5"/>
  <c r="AR200" i="5"/>
  <c r="AO200" i="5"/>
  <c r="AS200" i="5"/>
  <c r="AM176" i="5"/>
  <c r="CT152" i="5"/>
  <c r="CR152" i="5"/>
  <c r="AL163" i="5"/>
  <c r="AN163" i="5"/>
  <c r="AK163" i="5"/>
  <c r="AJ163" i="5"/>
  <c r="AM163" i="5"/>
  <c r="AB148" i="5"/>
  <c r="BN148" i="5" s="1"/>
  <c r="DU148" i="5"/>
  <c r="DH148" i="5"/>
  <c r="AB156" i="5"/>
  <c r="BN156" i="5" s="1"/>
  <c r="DU156" i="5"/>
  <c r="DH156" i="5"/>
  <c r="CT165" i="5"/>
  <c r="DM133" i="5"/>
  <c r="DI133" i="5"/>
  <c r="DL133" i="5"/>
  <c r="DK133" i="5"/>
  <c r="DJ133" i="5"/>
  <c r="CQ150" i="5"/>
  <c r="CS150" i="5"/>
  <c r="AL164" i="5"/>
  <c r="AM164" i="5"/>
  <c r="AJ164" i="5"/>
  <c r="AK164" i="5"/>
  <c r="AN164" i="5"/>
  <c r="DF148" i="5"/>
  <c r="AM165" i="5"/>
  <c r="AL165" i="5"/>
  <c r="AN165" i="5"/>
  <c r="AJ165" i="5"/>
  <c r="AK165" i="5"/>
  <c r="DC165" i="5"/>
  <c r="DF167" i="5"/>
  <c r="DU196" i="5"/>
  <c r="DH196" i="5"/>
  <c r="AB196" i="5"/>
  <c r="BN196" i="5" s="1"/>
  <c r="AS160" i="5"/>
  <c r="AO160" i="5"/>
  <c r="AR160" i="5"/>
  <c r="AQ160" i="5"/>
  <c r="AP160" i="5"/>
  <c r="DD138" i="5"/>
  <c r="DG138" i="5"/>
  <c r="DE138" i="5"/>
  <c r="DC138" i="5"/>
  <c r="DF138" i="5"/>
  <c r="CT167" i="5"/>
  <c r="DF146" i="5"/>
  <c r="DE160" i="5"/>
  <c r="DG160" i="5"/>
  <c r="DU186" i="5"/>
  <c r="DH186" i="5"/>
  <c r="AB186" i="5"/>
  <c r="BN186" i="5" s="1"/>
  <c r="AN191" i="5"/>
  <c r="AK191" i="5"/>
  <c r="AM191" i="5"/>
  <c r="AJ191" i="5"/>
  <c r="AL191" i="5"/>
  <c r="CQ193" i="5"/>
  <c r="DE199" i="5"/>
  <c r="DE174" i="5"/>
  <c r="DU181" i="5"/>
  <c r="DH181" i="5"/>
  <c r="AB181" i="5"/>
  <c r="BN181" i="5" s="1"/>
  <c r="DE137" i="5"/>
  <c r="AB147" i="5"/>
  <c r="BN147" i="5" s="1"/>
  <c r="DU147" i="5"/>
  <c r="DH147" i="5"/>
  <c r="DE141" i="5"/>
  <c r="DH182" i="5"/>
  <c r="AB182" i="5"/>
  <c r="BN182" i="5" s="1"/>
  <c r="DU182" i="5"/>
  <c r="DE163" i="5"/>
  <c r="DE169" i="5"/>
  <c r="DD169" i="5"/>
  <c r="AB189" i="5"/>
  <c r="BN189" i="5" s="1"/>
  <c r="DH189" i="5"/>
  <c r="DU189" i="5"/>
  <c r="CQ188" i="5"/>
  <c r="CS190" i="5"/>
  <c r="CR190" i="5"/>
  <c r="DU198" i="5"/>
  <c r="DH198" i="5"/>
  <c r="AB198" i="5"/>
  <c r="BN198" i="5" s="1"/>
  <c r="DF179" i="5"/>
  <c r="DE179" i="5"/>
  <c r="AL133" i="5"/>
  <c r="DG178" i="5"/>
  <c r="DG181" i="5"/>
  <c r="AM144" i="5"/>
  <c r="AN144" i="5"/>
  <c r="AJ144" i="5"/>
  <c r="AK144" i="5"/>
  <c r="AL144" i="5"/>
  <c r="CT146" i="5"/>
  <c r="CS146" i="5"/>
  <c r="DD139" i="5"/>
  <c r="DD143" i="5"/>
  <c r="DK145" i="5"/>
  <c r="DJ145" i="5"/>
  <c r="DM145" i="5"/>
  <c r="DL145" i="5"/>
  <c r="DI145" i="5"/>
  <c r="DD147" i="5"/>
  <c r="DD151" i="5"/>
  <c r="DD155" i="5"/>
  <c r="DD159" i="5"/>
  <c r="DE161" i="5"/>
  <c r="DG161" i="5"/>
  <c r="DG172" i="5"/>
  <c r="AM195" i="5"/>
  <c r="AL195" i="5"/>
  <c r="AN195" i="5"/>
  <c r="AK195" i="5"/>
  <c r="AJ195" i="5"/>
  <c r="DU188" i="5"/>
  <c r="DH188" i="5"/>
  <c r="AB188" i="5"/>
  <c r="BN188" i="5" s="1"/>
  <c r="CQ189" i="5"/>
  <c r="DF190" i="5"/>
  <c r="AN200" i="5"/>
  <c r="DG200" i="5"/>
  <c r="AN177" i="5"/>
  <c r="CT160" i="5"/>
  <c r="DF130" i="5"/>
  <c r="DE130" i="5"/>
  <c r="AL149" i="5"/>
  <c r="AM149" i="5"/>
  <c r="AJ149" i="5"/>
  <c r="AK149" i="5"/>
  <c r="AN149" i="5"/>
  <c r="CQ142" i="5"/>
  <c r="AN176" i="5"/>
  <c r="DC142" i="5"/>
  <c r="DF150" i="5"/>
  <c r="DE158" i="5"/>
  <c r="AM161" i="5"/>
  <c r="AK161" i="5"/>
  <c r="AJ161" i="5"/>
  <c r="AL161" i="5"/>
  <c r="AN161" i="5"/>
  <c r="CT164" i="5"/>
  <c r="DG177" i="5"/>
  <c r="DE164" i="5"/>
  <c r="DD168" i="5"/>
  <c r="DG168" i="5"/>
  <c r="DU179" i="5"/>
  <c r="DH179" i="5"/>
  <c r="AB179" i="5"/>
  <c r="BN179" i="5" s="1"/>
  <c r="DC194" i="5"/>
  <c r="AM200" i="5"/>
  <c r="AL198" i="5"/>
  <c r="AM198" i="5"/>
  <c r="AN133" i="5"/>
  <c r="DF132" i="5"/>
  <c r="AB140" i="5"/>
  <c r="BN140" i="5" s="1"/>
  <c r="DU140" i="5"/>
  <c r="DH140" i="5"/>
  <c r="AQ136" i="5"/>
  <c r="AP136" i="5"/>
  <c r="AS136" i="5"/>
  <c r="AO136" i="5"/>
  <c r="AR136" i="5"/>
  <c r="CQ138" i="5"/>
  <c r="CS138" i="5"/>
  <c r="DD153" i="5"/>
  <c r="DG153" i="5"/>
  <c r="DG170" i="5"/>
  <c r="CS182" i="5"/>
  <c r="CR182" i="5"/>
  <c r="DJ184" i="5"/>
  <c r="DM184" i="5"/>
  <c r="DI184" i="5"/>
  <c r="DL184" i="5"/>
  <c r="DK184" i="5"/>
  <c r="CT181" i="5"/>
  <c r="AB191" i="5"/>
  <c r="BN191" i="5" s="1"/>
  <c r="DH191" i="5"/>
  <c r="DU191" i="5"/>
  <c r="CQ191" i="5"/>
  <c r="CT194" i="5"/>
  <c r="DF175" i="5"/>
  <c r="AQ187" i="5"/>
  <c r="AP187" i="5"/>
  <c r="AS187" i="5"/>
  <c r="AR187" i="5"/>
  <c r="AO187" i="5"/>
  <c r="DJ190" i="5"/>
  <c r="DM190" i="5"/>
  <c r="DI190" i="5"/>
  <c r="DL190" i="5"/>
  <c r="DK190" i="5"/>
  <c r="AB152" i="5"/>
  <c r="BN152" i="5" s="1"/>
  <c r="DU152" i="5"/>
  <c r="DH152" i="5"/>
  <c r="AB162" i="5"/>
  <c r="BN162" i="5" s="1"/>
  <c r="DU162" i="5"/>
  <c r="DH162" i="5"/>
  <c r="AN199" i="5"/>
  <c r="AM199" i="5"/>
  <c r="AM139" i="5"/>
  <c r="AN139" i="5"/>
  <c r="AJ139" i="5"/>
  <c r="AL139" i="5"/>
  <c r="AK139" i="5"/>
  <c r="DU173" i="5"/>
  <c r="DH173" i="5"/>
  <c r="AB173" i="5"/>
  <c r="BN173" i="5" s="1"/>
  <c r="DG191" i="5"/>
  <c r="DC191" i="5"/>
  <c r="DE191" i="5"/>
  <c r="DD191" i="5"/>
  <c r="DF191" i="5"/>
  <c r="DF174" i="5"/>
  <c r="AN194" i="5"/>
  <c r="AM194" i="5"/>
  <c r="AL194" i="5"/>
  <c r="AJ194" i="5"/>
  <c r="AK194" i="5"/>
  <c r="DE151" i="5"/>
  <c r="DE159" i="5"/>
  <c r="DF200" i="5"/>
  <c r="CR137" i="5"/>
  <c r="AM147" i="5"/>
  <c r="AN147" i="5"/>
  <c r="AK147" i="5"/>
  <c r="AL147" i="5"/>
  <c r="AJ147" i="5"/>
  <c r="DD165" i="5"/>
  <c r="DG165" i="5"/>
  <c r="AM158" i="5"/>
  <c r="AL158" i="5"/>
  <c r="AN158" i="5"/>
  <c r="AJ158" i="5"/>
  <c r="AK158" i="5"/>
  <c r="DM135" i="5"/>
  <c r="DI135" i="5"/>
  <c r="DL135" i="5"/>
  <c r="DK135" i="5"/>
  <c r="DJ135" i="5"/>
  <c r="DC146" i="5"/>
  <c r="DD160" i="5"/>
  <c r="AM167" i="5"/>
  <c r="AL167" i="5"/>
  <c r="AN167" i="5"/>
  <c r="AK167" i="5"/>
  <c r="AJ167" i="5"/>
  <c r="AN182" i="5"/>
  <c r="AK182" i="5"/>
  <c r="AM182" i="5"/>
  <c r="AJ182" i="5"/>
  <c r="AL182" i="5"/>
  <c r="DU177" i="5"/>
  <c r="DH177" i="5"/>
  <c r="AB177" i="5"/>
  <c r="BN177" i="5" s="1"/>
  <c r="AM184" i="5"/>
  <c r="AN184" i="5"/>
  <c r="DE197" i="5"/>
  <c r="AB163" i="5"/>
  <c r="BN163" i="5" s="1"/>
  <c r="DH163" i="5"/>
  <c r="DU163" i="5"/>
  <c r="DF137" i="5"/>
  <c r="DF141" i="5"/>
  <c r="DF163" i="5"/>
  <c r="DF169" i="5"/>
  <c r="CT190" i="5"/>
  <c r="DF178" i="5"/>
  <c r="DD178" i="5"/>
  <c r="DE181" i="5"/>
  <c r="DF131" i="5"/>
  <c r="CQ161" i="5"/>
  <c r="CR161" i="5"/>
  <c r="DM130" i="5"/>
  <c r="DI130" i="5"/>
  <c r="DK130" i="5"/>
  <c r="DL130" i="5"/>
  <c r="DJ130" i="5"/>
  <c r="AQ134" i="5"/>
  <c r="AO134" i="5"/>
  <c r="AP134" i="5"/>
  <c r="AS134" i="5"/>
  <c r="AR134" i="5"/>
  <c r="AM143" i="5"/>
  <c r="AK143" i="5"/>
  <c r="AL143" i="5"/>
  <c r="AJ143" i="5"/>
  <c r="AN143" i="5"/>
  <c r="DG171" i="5"/>
  <c r="DF139" i="5"/>
  <c r="DF147" i="5"/>
  <c r="DF151" i="5"/>
  <c r="DF155" i="5"/>
  <c r="AM166" i="5"/>
  <c r="AN166" i="5"/>
  <c r="AJ166" i="5"/>
  <c r="AL166" i="5"/>
  <c r="AK166" i="5"/>
  <c r="DD161" i="5"/>
  <c r="DE172" i="5"/>
  <c r="DD172" i="5"/>
  <c r="AN190" i="5"/>
  <c r="CS189" i="5"/>
  <c r="CR160" i="5"/>
  <c r="AL145" i="5"/>
  <c r="AN145" i="5"/>
  <c r="AK145" i="5"/>
  <c r="AM145" i="5"/>
  <c r="AJ145" i="5"/>
  <c r="AM140" i="5"/>
  <c r="AN140" i="5"/>
  <c r="AK140" i="5"/>
  <c r="AL140" i="5"/>
  <c r="AJ140" i="5"/>
  <c r="CR158" i="5"/>
  <c r="DD142" i="5"/>
  <c r="DG142" i="5"/>
  <c r="DC150" i="5"/>
  <c r="DF158" i="5"/>
  <c r="DE177" i="5"/>
  <c r="DD177" i="5"/>
  <c r="DF164" i="5"/>
  <c r="DE168" i="5"/>
  <c r="AL189" i="5"/>
  <c r="AJ189" i="5"/>
  <c r="AN189" i="5"/>
  <c r="AK189" i="5"/>
  <c r="AM189" i="5"/>
  <c r="DD194" i="5"/>
  <c r="DG194" i="5"/>
  <c r="CQ143" i="5"/>
  <c r="CR143" i="5"/>
  <c r="CR166" i="5"/>
  <c r="AL157" i="5"/>
  <c r="AK157" i="5"/>
  <c r="AM157" i="5"/>
  <c r="AN157" i="5"/>
  <c r="AJ157" i="5"/>
  <c r="CR154" i="5"/>
  <c r="DE153" i="5"/>
  <c r="AN162" i="5"/>
  <c r="AL162" i="5"/>
  <c r="AJ162" i="5"/>
  <c r="AM162" i="5"/>
  <c r="AK162" i="5"/>
  <c r="DE170" i="5"/>
  <c r="DD170" i="5"/>
  <c r="CT182" i="5"/>
  <c r="DG184" i="5"/>
  <c r="CS191" i="5"/>
  <c r="AS159" i="5"/>
  <c r="AO159" i="5"/>
  <c r="AR159" i="5"/>
  <c r="AQ159" i="5"/>
  <c r="AP159" i="5"/>
  <c r="AN198" i="5"/>
  <c r="DG179" i="5"/>
  <c r="AM188" i="5"/>
  <c r="AL183" i="5"/>
  <c r="AJ183" i="5"/>
  <c r="AM183" i="5"/>
  <c r="AN183" i="5"/>
  <c r="AK183" i="5"/>
  <c r="AL181" i="5"/>
  <c r="DU180" i="5"/>
  <c r="DH180" i="5"/>
  <c r="AB180" i="5"/>
  <c r="BN180" i="5" s="1"/>
  <c r="AM138" i="5"/>
  <c r="AL138" i="5"/>
  <c r="AN138" i="5"/>
  <c r="AK138" i="5"/>
  <c r="AJ138" i="5"/>
  <c r="DD174" i="5"/>
  <c r="AB139" i="5"/>
  <c r="BN139" i="5" s="1"/>
  <c r="DU139" i="5"/>
  <c r="DH139" i="5"/>
  <c r="AL131" i="5"/>
  <c r="DG151" i="5"/>
  <c r="DG155" i="5"/>
  <c r="AM169" i="5"/>
  <c r="AL169" i="5"/>
  <c r="AK169" i="5"/>
  <c r="AN169" i="5"/>
  <c r="AJ169" i="5"/>
  <c r="AB194" i="5"/>
  <c r="BN194" i="5" s="1"/>
  <c r="DH194" i="5"/>
  <c r="DU194" i="5"/>
  <c r="AK180" i="5"/>
  <c r="AL180" i="5"/>
  <c r="DF142" i="5"/>
  <c r="DE150" i="5"/>
  <c r="DJ185" i="5"/>
  <c r="DM185" i="5"/>
  <c r="DI185" i="5"/>
  <c r="DL185" i="5"/>
  <c r="DK185" i="5"/>
  <c r="AJ152" i="5"/>
  <c r="AL152" i="5"/>
  <c r="AM152" i="5"/>
  <c r="AK152" i="5"/>
  <c r="AN152" i="5"/>
  <c r="DC153" i="5"/>
  <c r="AK173" i="5"/>
  <c r="AN173" i="5"/>
  <c r="CS152" i="5"/>
  <c r="AB146" i="5"/>
  <c r="BN146" i="5" s="1"/>
  <c r="DH146" i="5"/>
  <c r="DU146" i="5"/>
  <c r="AB158" i="5"/>
  <c r="BN158" i="5" s="1"/>
  <c r="DH158" i="5"/>
  <c r="DU158" i="5"/>
  <c r="DC148" i="5"/>
  <c r="AN170" i="5"/>
  <c r="AM170" i="5"/>
  <c r="AB138" i="5"/>
  <c r="BN138" i="5" s="1"/>
  <c r="DH138" i="5"/>
  <c r="DU138" i="5"/>
  <c r="AL153" i="5"/>
  <c r="AN153" i="5"/>
  <c r="AM153" i="5"/>
  <c r="AK153" i="5"/>
  <c r="AJ153" i="5"/>
  <c r="CQ139" i="5"/>
  <c r="CQ137" i="5"/>
  <c r="AM173" i="5"/>
  <c r="DD148" i="5"/>
  <c r="DD183" i="5"/>
  <c r="DG183" i="5"/>
  <c r="DC183" i="5"/>
  <c r="DF183" i="5"/>
  <c r="DE183" i="5"/>
  <c r="DD167" i="5"/>
  <c r="DU195" i="5"/>
  <c r="DH195" i="5"/>
  <c r="AB195" i="5"/>
  <c r="BN195" i="5" s="1"/>
  <c r="AN180" i="5"/>
  <c r="DU170" i="5"/>
  <c r="DH170" i="5"/>
  <c r="AB170" i="5"/>
  <c r="BN170" i="5" s="1"/>
  <c r="DU172" i="5"/>
  <c r="DH172" i="5"/>
  <c r="AB172" i="5"/>
  <c r="BN172" i="5" s="1"/>
  <c r="DU174" i="5"/>
  <c r="DH174" i="5"/>
  <c r="AB174" i="5"/>
  <c r="BN174" i="5" s="1"/>
  <c r="DU178" i="5"/>
  <c r="DH178" i="5"/>
  <c r="AB178" i="5"/>
  <c r="BN178" i="5" s="1"/>
  <c r="DJ192" i="5"/>
  <c r="DM192" i="5"/>
  <c r="DI192" i="5"/>
  <c r="DL192" i="5"/>
  <c r="DK192" i="5"/>
  <c r="AM150" i="5"/>
  <c r="AL150" i="5"/>
  <c r="AN150" i="5"/>
  <c r="AJ150" i="5"/>
  <c r="AK150" i="5"/>
  <c r="AM180" i="5"/>
  <c r="AB144" i="5"/>
  <c r="BN144" i="5" s="1"/>
  <c r="DU144" i="5"/>
  <c r="DH144" i="5"/>
  <c r="AM155" i="5"/>
  <c r="AK155" i="5"/>
  <c r="AL155" i="5"/>
  <c r="AN155" i="5"/>
  <c r="AJ155" i="5"/>
  <c r="DD146" i="5"/>
  <c r="DF185" i="5"/>
  <c r="DG185" i="5"/>
  <c r="DC182" i="5"/>
  <c r="DD182" i="5"/>
  <c r="DE182" i="5"/>
  <c r="DG182" i="5"/>
  <c r="DF182" i="5"/>
  <c r="AK174" i="5"/>
  <c r="AL174" i="5"/>
  <c r="AM174" i="5"/>
  <c r="CS193" i="5"/>
  <c r="AM148" i="5"/>
  <c r="AK148" i="5"/>
  <c r="AL148" i="5"/>
  <c r="AN148" i="5"/>
  <c r="AJ148" i="5"/>
  <c r="AM151" i="5"/>
  <c r="AN151" i="5"/>
  <c r="AJ151" i="5"/>
  <c r="AK151" i="5"/>
  <c r="AL151" i="5"/>
  <c r="CS188" i="5"/>
  <c r="AB142" i="5"/>
  <c r="BN142" i="5" s="1"/>
  <c r="DH142" i="5"/>
  <c r="DU142" i="5"/>
  <c r="AB161" i="5"/>
  <c r="BN161" i="5" s="1"/>
  <c r="DU161" i="5"/>
  <c r="DH161" i="5"/>
  <c r="AM137" i="5"/>
  <c r="AL137" i="5"/>
  <c r="AJ137" i="5"/>
  <c r="AK137" i="5"/>
  <c r="AN137" i="5"/>
  <c r="AK177" i="5"/>
  <c r="AM132" i="5"/>
  <c r="AM142" i="5"/>
  <c r="AL142" i="5"/>
  <c r="AJ142" i="5"/>
  <c r="AK142" i="5"/>
  <c r="AN142" i="5"/>
  <c r="AM146" i="5"/>
  <c r="AL146" i="5"/>
  <c r="AK146" i="5"/>
  <c r="AN146" i="5"/>
  <c r="AJ146" i="5"/>
  <c r="AL141" i="5"/>
  <c r="AK141" i="5"/>
  <c r="AM141" i="5"/>
  <c r="AN141" i="5"/>
  <c r="AJ141" i="5"/>
  <c r="CT161" i="5"/>
  <c r="CQ155" i="5"/>
  <c r="AJ160" i="5"/>
  <c r="AL160" i="5"/>
  <c r="AN160" i="5"/>
  <c r="AM160" i="5"/>
  <c r="AK160" i="5"/>
  <c r="AK170" i="5"/>
  <c r="DF171" i="5"/>
  <c r="AS141" i="5"/>
  <c r="AO141" i="5"/>
  <c r="AR141" i="5"/>
  <c r="AP141" i="5"/>
  <c r="AQ141" i="5"/>
  <c r="AS153" i="5"/>
  <c r="AO153" i="5"/>
  <c r="AR153" i="5"/>
  <c r="AP153" i="5"/>
  <c r="AQ153" i="5"/>
  <c r="AS157" i="5"/>
  <c r="AO157" i="5"/>
  <c r="AR157" i="5"/>
  <c r="AP157" i="5"/>
  <c r="AQ157" i="5"/>
  <c r="AJ186" i="5"/>
  <c r="AL186" i="5"/>
  <c r="AK186" i="5"/>
  <c r="AM186" i="5"/>
  <c r="AN186" i="5"/>
  <c r="AM171" i="5"/>
  <c r="AK171" i="5"/>
  <c r="AL171" i="5"/>
  <c r="CT189" i="5"/>
  <c r="CQ160" i="5"/>
  <c r="DL169" i="5"/>
  <c r="DK169" i="5"/>
  <c r="DI169" i="5"/>
  <c r="DJ169" i="5"/>
  <c r="DM169" i="5"/>
  <c r="DM131" i="5"/>
  <c r="DI131" i="5"/>
  <c r="DK131" i="5"/>
  <c r="DL131" i="5"/>
  <c r="DJ131" i="5"/>
  <c r="CQ158" i="5"/>
  <c r="DD150" i="5"/>
  <c r="CQ164" i="5"/>
  <c r="AK178" i="5"/>
  <c r="AL178" i="5"/>
  <c r="AM178" i="5"/>
  <c r="DU171" i="5"/>
  <c r="DH171" i="5"/>
  <c r="AB171" i="5"/>
  <c r="BN171" i="5" s="1"/>
  <c r="DU175" i="5"/>
  <c r="DH175" i="5"/>
  <c r="AB175" i="5"/>
  <c r="BN175" i="5" s="1"/>
  <c r="DG189" i="5"/>
  <c r="DD189" i="5"/>
  <c r="DE189" i="5"/>
  <c r="DC189" i="5"/>
  <c r="DF189" i="5"/>
  <c r="CT143" i="5"/>
  <c r="CQ166" i="5"/>
  <c r="AS165" i="5"/>
  <c r="AO165" i="5"/>
  <c r="AR165" i="5"/>
  <c r="AQ165" i="5"/>
  <c r="AP165" i="5"/>
  <c r="CT154" i="5"/>
  <c r="CT191" i="5"/>
  <c r="AM197" i="5"/>
  <c r="AQ197" i="5"/>
  <c r="AP197" i="5"/>
  <c r="AR197" i="5"/>
  <c r="AO197" i="5"/>
  <c r="AS197" i="5"/>
  <c r="AL172" i="5"/>
  <c r="DK168" i="5"/>
  <c r="DJ168" i="5"/>
  <c r="DI168" i="5"/>
  <c r="DM168" i="5"/>
  <c r="DL168" i="5"/>
  <c r="AM192" i="5"/>
  <c r="AL199" i="5"/>
  <c r="CZ36" i="5"/>
  <c r="M36" i="5"/>
  <c r="DO36" i="5" s="1"/>
  <c r="CZ82" i="5"/>
  <c r="M82" i="5"/>
  <c r="DO82" i="5" s="1"/>
  <c r="M7" i="5"/>
  <c r="N7" i="5" s="1"/>
  <c r="CZ7" i="5"/>
  <c r="M80" i="5"/>
  <c r="N80" i="5" s="1"/>
  <c r="CZ80" i="5"/>
  <c r="M18" i="5"/>
  <c r="N18" i="5" s="1"/>
  <c r="CZ18" i="5"/>
  <c r="M129" i="5"/>
  <c r="N129" i="5" s="1"/>
  <c r="CZ129" i="5"/>
  <c r="M79" i="5"/>
  <c r="N79" i="5" s="1"/>
  <c r="CZ79" i="5"/>
  <c r="M27" i="5"/>
  <c r="CZ27" i="5"/>
  <c r="M110" i="5"/>
  <c r="CZ110" i="5"/>
  <c r="M38" i="5"/>
  <c r="N38" i="5" s="1"/>
  <c r="CZ38" i="5"/>
  <c r="AS166" i="5" l="1"/>
  <c r="AP166" i="5"/>
  <c r="AQ166" i="5"/>
  <c r="AR166" i="5"/>
  <c r="AS167" i="5"/>
  <c r="AQ145" i="5"/>
  <c r="DM153" i="5"/>
  <c r="DL153" i="5"/>
  <c r="DJ153" i="5"/>
  <c r="DI153" i="5"/>
  <c r="AP167" i="5"/>
  <c r="AR167" i="5"/>
  <c r="AO169" i="5"/>
  <c r="AO167" i="5"/>
  <c r="DJ155" i="5"/>
  <c r="AS131" i="5"/>
  <c r="AR168" i="5"/>
  <c r="DM134" i="5"/>
  <c r="AR164" i="5"/>
  <c r="AS150" i="5"/>
  <c r="DJ136" i="5"/>
  <c r="AO193" i="5"/>
  <c r="AQ149" i="5"/>
  <c r="AO145" i="5"/>
  <c r="AR130" i="5"/>
  <c r="AR132" i="5"/>
  <c r="DM200" i="5"/>
  <c r="DL164" i="5"/>
  <c r="AQ193" i="5"/>
  <c r="AP150" i="5"/>
  <c r="AP149" i="5"/>
  <c r="AS145" i="5"/>
  <c r="AO130" i="5"/>
  <c r="DK132" i="5"/>
  <c r="AS132" i="5"/>
  <c r="DM164" i="5"/>
  <c r="AR193" i="5"/>
  <c r="AO150" i="5"/>
  <c r="AS149" i="5"/>
  <c r="AQ130" i="5"/>
  <c r="DL132" i="5"/>
  <c r="AQ168" i="5"/>
  <c r="DJ151" i="5"/>
  <c r="DL137" i="5"/>
  <c r="DI160" i="5"/>
  <c r="AP145" i="5"/>
  <c r="AS130" i="5"/>
  <c r="DI132" i="5"/>
  <c r="DJ160" i="5"/>
  <c r="AQ132" i="5"/>
  <c r="DJ200" i="5"/>
  <c r="AS185" i="5"/>
  <c r="AO168" i="5"/>
  <c r="AR143" i="5"/>
  <c r="DL165" i="5"/>
  <c r="DJ134" i="5"/>
  <c r="AQ137" i="5"/>
  <c r="DK164" i="5"/>
  <c r="AP193" i="5"/>
  <c r="AP137" i="5"/>
  <c r="AQ150" i="5"/>
  <c r="DI136" i="5"/>
  <c r="AR149" i="5"/>
  <c r="DL151" i="5"/>
  <c r="DM136" i="5"/>
  <c r="DJ132" i="5"/>
  <c r="AQ164" i="5"/>
  <c r="DI200" i="5"/>
  <c r="AP168" i="5"/>
  <c r="DK165" i="5"/>
  <c r="DK134" i="5"/>
  <c r="AS137" i="5"/>
  <c r="DI187" i="5"/>
  <c r="DM151" i="5"/>
  <c r="DK151" i="5"/>
  <c r="DM160" i="5"/>
  <c r="DK160" i="5"/>
  <c r="AO164" i="5"/>
  <c r="DL157" i="5"/>
  <c r="AR137" i="5"/>
  <c r="DI159" i="5"/>
  <c r="AS135" i="5"/>
  <c r="AP164" i="5"/>
  <c r="DM157" i="5"/>
  <c r="AR184" i="5"/>
  <c r="AR131" i="5"/>
  <c r="AP169" i="5"/>
  <c r="DL167" i="5"/>
  <c r="AO131" i="5"/>
  <c r="AQ169" i="5"/>
  <c r="DJ157" i="5"/>
  <c r="AQ131" i="5"/>
  <c r="AS169" i="5"/>
  <c r="DK167" i="5"/>
  <c r="DL150" i="5"/>
  <c r="DI157" i="5"/>
  <c r="DM149" i="5"/>
  <c r="DM155" i="5"/>
  <c r="AR155" i="5"/>
  <c r="DI167" i="5"/>
  <c r="DI155" i="5"/>
  <c r="DL159" i="5"/>
  <c r="AP192" i="5"/>
  <c r="AS184" i="5"/>
  <c r="DM167" i="5"/>
  <c r="DK155" i="5"/>
  <c r="DI193" i="5"/>
  <c r="DL149" i="5"/>
  <c r="AO184" i="5"/>
  <c r="DM141" i="5"/>
  <c r="AP133" i="5"/>
  <c r="AO199" i="5"/>
  <c r="AQ190" i="5"/>
  <c r="AO151" i="5"/>
  <c r="AS190" i="5"/>
  <c r="AO155" i="5"/>
  <c r="AR133" i="5"/>
  <c r="DL141" i="5"/>
  <c r="AQ192" i="5"/>
  <c r="AP151" i="5"/>
  <c r="AS151" i="5"/>
  <c r="AO190" i="5"/>
  <c r="AP155" i="5"/>
  <c r="AS155" i="5"/>
  <c r="DK137" i="5"/>
  <c r="AS133" i="5"/>
  <c r="AP199" i="5"/>
  <c r="DJ159" i="5"/>
  <c r="DK150" i="5"/>
  <c r="DJ149" i="5"/>
  <c r="DJ141" i="5"/>
  <c r="AS192" i="5"/>
  <c r="AR192" i="5"/>
  <c r="AQ151" i="5"/>
  <c r="AP184" i="5"/>
  <c r="AR190" i="5"/>
  <c r="AQ133" i="5"/>
  <c r="AR199" i="5"/>
  <c r="AS199" i="5"/>
  <c r="DM159" i="5"/>
  <c r="DI149" i="5"/>
  <c r="DI141" i="5"/>
  <c r="DJ187" i="5"/>
  <c r="DM187" i="5"/>
  <c r="DK187" i="5"/>
  <c r="DK197" i="5"/>
  <c r="DI143" i="5"/>
  <c r="DL197" i="5"/>
  <c r="DK136" i="5"/>
  <c r="AO132" i="5"/>
  <c r="DK200" i="5"/>
  <c r="DI197" i="5"/>
  <c r="DL134" i="5"/>
  <c r="DI164" i="5"/>
  <c r="DJ143" i="5"/>
  <c r="DL143" i="5"/>
  <c r="DJ197" i="5"/>
  <c r="DM143" i="5"/>
  <c r="DM137" i="5"/>
  <c r="AR135" i="5"/>
  <c r="AQ135" i="5"/>
  <c r="DM150" i="5"/>
  <c r="DL193" i="5"/>
  <c r="DI137" i="5"/>
  <c r="AO135" i="5"/>
  <c r="DI150" i="5"/>
  <c r="DM193" i="5"/>
  <c r="DJ193" i="5"/>
  <c r="AQ185" i="5"/>
  <c r="AO143" i="5"/>
  <c r="DM165" i="5"/>
  <c r="AO185" i="5"/>
  <c r="AR185" i="5"/>
  <c r="AP143" i="5"/>
  <c r="AS143" i="5"/>
  <c r="DI165" i="5"/>
  <c r="AP178" i="5"/>
  <c r="AS178" i="5"/>
  <c r="AO178" i="5"/>
  <c r="AR178" i="5"/>
  <c r="AQ178" i="5"/>
  <c r="DL172" i="5"/>
  <c r="DK172" i="5"/>
  <c r="DI172" i="5"/>
  <c r="DM172" i="5"/>
  <c r="DJ172" i="5"/>
  <c r="DK152" i="5"/>
  <c r="DJ152" i="5"/>
  <c r="DM152" i="5"/>
  <c r="DI152" i="5"/>
  <c r="DL152" i="5"/>
  <c r="DM198" i="5"/>
  <c r="DI198" i="5"/>
  <c r="DL198" i="5"/>
  <c r="DK198" i="5"/>
  <c r="DJ198" i="5"/>
  <c r="DJ189" i="5"/>
  <c r="DM189" i="5"/>
  <c r="DI189" i="5"/>
  <c r="DK189" i="5"/>
  <c r="DL189" i="5"/>
  <c r="AS156" i="5"/>
  <c r="AO156" i="5"/>
  <c r="AR156" i="5"/>
  <c r="AQ156" i="5"/>
  <c r="AP156" i="5"/>
  <c r="DL171" i="5"/>
  <c r="DK171" i="5"/>
  <c r="DM171" i="5"/>
  <c r="DJ171" i="5"/>
  <c r="DI171" i="5"/>
  <c r="AS161" i="5"/>
  <c r="AO161" i="5"/>
  <c r="AR161" i="5"/>
  <c r="AQ161" i="5"/>
  <c r="AP161" i="5"/>
  <c r="DL174" i="5"/>
  <c r="DK174" i="5"/>
  <c r="DM174" i="5"/>
  <c r="DJ174" i="5"/>
  <c r="DI174" i="5"/>
  <c r="AP170" i="5"/>
  <c r="AS170" i="5"/>
  <c r="AO170" i="5"/>
  <c r="AR170" i="5"/>
  <c r="AQ170" i="5"/>
  <c r="AS195" i="5"/>
  <c r="AO195" i="5"/>
  <c r="AR195" i="5"/>
  <c r="AQ195" i="5"/>
  <c r="AP195" i="5"/>
  <c r="DK158" i="5"/>
  <c r="DJ158" i="5"/>
  <c r="DI158" i="5"/>
  <c r="DM158" i="5"/>
  <c r="DL158" i="5"/>
  <c r="DK146" i="5"/>
  <c r="DJ146" i="5"/>
  <c r="DI146" i="5"/>
  <c r="DM146" i="5"/>
  <c r="DL146" i="5"/>
  <c r="AP180" i="5"/>
  <c r="AS180" i="5"/>
  <c r="AO180" i="5"/>
  <c r="AR180" i="5"/>
  <c r="AQ180" i="5"/>
  <c r="DK162" i="5"/>
  <c r="DJ162" i="5"/>
  <c r="DM162" i="5"/>
  <c r="DL162" i="5"/>
  <c r="DI162" i="5"/>
  <c r="AS152" i="5"/>
  <c r="AO152" i="5"/>
  <c r="AR152" i="5"/>
  <c r="AQ152" i="5"/>
  <c r="AP152" i="5"/>
  <c r="DK140" i="5"/>
  <c r="DJ140" i="5"/>
  <c r="DM140" i="5"/>
  <c r="DL140" i="5"/>
  <c r="DI140" i="5"/>
  <c r="AP179" i="5"/>
  <c r="AS179" i="5"/>
  <c r="AO179" i="5"/>
  <c r="AR179" i="5"/>
  <c r="AQ179" i="5"/>
  <c r="AS147" i="5"/>
  <c r="AO147" i="5"/>
  <c r="AR147" i="5"/>
  <c r="AQ147" i="5"/>
  <c r="AP147" i="5"/>
  <c r="DJ181" i="5"/>
  <c r="DM181" i="5"/>
  <c r="DI181" i="5"/>
  <c r="DL181" i="5"/>
  <c r="DK181" i="5"/>
  <c r="DM186" i="5"/>
  <c r="DL186" i="5"/>
  <c r="DJ186" i="5"/>
  <c r="DI186" i="5"/>
  <c r="DK186" i="5"/>
  <c r="DJ183" i="5"/>
  <c r="DM183" i="5"/>
  <c r="DI183" i="5"/>
  <c r="DK183" i="5"/>
  <c r="DL183" i="5"/>
  <c r="DL176" i="5"/>
  <c r="DK176" i="5"/>
  <c r="DI176" i="5"/>
  <c r="DM176" i="5"/>
  <c r="DJ176" i="5"/>
  <c r="AP175" i="5"/>
  <c r="AS175" i="5"/>
  <c r="AO175" i="5"/>
  <c r="AR175" i="5"/>
  <c r="AQ175" i="5"/>
  <c r="AS142" i="5"/>
  <c r="AO142" i="5"/>
  <c r="AR142" i="5"/>
  <c r="AQ142" i="5"/>
  <c r="AP142" i="5"/>
  <c r="AS139" i="5"/>
  <c r="AO139" i="5"/>
  <c r="AR139" i="5"/>
  <c r="AQ139" i="5"/>
  <c r="AP139" i="5"/>
  <c r="AS163" i="5"/>
  <c r="AO163" i="5"/>
  <c r="AR163" i="5"/>
  <c r="AP163" i="5"/>
  <c r="AQ163" i="5"/>
  <c r="DL173" i="5"/>
  <c r="DK173" i="5"/>
  <c r="DM173" i="5"/>
  <c r="DI173" i="5"/>
  <c r="DJ173" i="5"/>
  <c r="DK147" i="5"/>
  <c r="DJ147" i="5"/>
  <c r="DL147" i="5"/>
  <c r="DI147" i="5"/>
  <c r="DM147" i="5"/>
  <c r="AP196" i="5"/>
  <c r="AS196" i="5"/>
  <c r="AO196" i="5"/>
  <c r="AR196" i="5"/>
  <c r="AQ196" i="5"/>
  <c r="DK154" i="5"/>
  <c r="DJ154" i="5"/>
  <c r="DI154" i="5"/>
  <c r="DM154" i="5"/>
  <c r="DL154" i="5"/>
  <c r="DL175" i="5"/>
  <c r="DK175" i="5"/>
  <c r="DJ175" i="5"/>
  <c r="DI175" i="5"/>
  <c r="DM175" i="5"/>
  <c r="DK142" i="5"/>
  <c r="DJ142" i="5"/>
  <c r="DI142" i="5"/>
  <c r="DM142" i="5"/>
  <c r="DL142" i="5"/>
  <c r="DK144" i="5"/>
  <c r="DJ144" i="5"/>
  <c r="DM144" i="5"/>
  <c r="DI144" i="5"/>
  <c r="DL144" i="5"/>
  <c r="DL178" i="5"/>
  <c r="DK178" i="5"/>
  <c r="DM178" i="5"/>
  <c r="DJ178" i="5"/>
  <c r="DI178" i="5"/>
  <c r="AP172" i="5"/>
  <c r="AS172" i="5"/>
  <c r="AO172" i="5"/>
  <c r="AQ172" i="5"/>
  <c r="AR172" i="5"/>
  <c r="DK138" i="5"/>
  <c r="DJ138" i="5"/>
  <c r="DI138" i="5"/>
  <c r="DM138" i="5"/>
  <c r="DL138" i="5"/>
  <c r="DK194" i="5"/>
  <c r="DJ194" i="5"/>
  <c r="DM194" i="5"/>
  <c r="DL194" i="5"/>
  <c r="DI194" i="5"/>
  <c r="DK163" i="5"/>
  <c r="DJ163" i="5"/>
  <c r="DM163" i="5"/>
  <c r="DL163" i="5"/>
  <c r="DI163" i="5"/>
  <c r="DL177" i="5"/>
  <c r="DK177" i="5"/>
  <c r="DM177" i="5"/>
  <c r="DJ177" i="5"/>
  <c r="DI177" i="5"/>
  <c r="AP173" i="5"/>
  <c r="AS173" i="5"/>
  <c r="AO173" i="5"/>
  <c r="AR173" i="5"/>
  <c r="AQ173" i="5"/>
  <c r="AS162" i="5"/>
  <c r="AO162" i="5"/>
  <c r="AR162" i="5"/>
  <c r="AP162" i="5"/>
  <c r="AQ162" i="5"/>
  <c r="DJ191" i="5"/>
  <c r="DM191" i="5"/>
  <c r="DI191" i="5"/>
  <c r="DK191" i="5"/>
  <c r="DL191" i="5"/>
  <c r="AS140" i="5"/>
  <c r="AO140" i="5"/>
  <c r="AR140" i="5"/>
  <c r="AQ140" i="5"/>
  <c r="AP140" i="5"/>
  <c r="AR188" i="5"/>
  <c r="AQ188" i="5"/>
  <c r="AP188" i="5"/>
  <c r="AO188" i="5"/>
  <c r="AS188" i="5"/>
  <c r="AQ198" i="5"/>
  <c r="AP198" i="5"/>
  <c r="AR198" i="5"/>
  <c r="AO198" i="5"/>
  <c r="AS198" i="5"/>
  <c r="AR189" i="5"/>
  <c r="AQ189" i="5"/>
  <c r="AS189" i="5"/>
  <c r="AP189" i="5"/>
  <c r="AO189" i="5"/>
  <c r="DJ182" i="5"/>
  <c r="DM182" i="5"/>
  <c r="DI182" i="5"/>
  <c r="DL182" i="5"/>
  <c r="DK182" i="5"/>
  <c r="DM196" i="5"/>
  <c r="DL196" i="5"/>
  <c r="DI196" i="5"/>
  <c r="DK196" i="5"/>
  <c r="DJ196" i="5"/>
  <c r="DK148" i="5"/>
  <c r="DJ148" i="5"/>
  <c r="DM148" i="5"/>
  <c r="DL148" i="5"/>
  <c r="DI148" i="5"/>
  <c r="AR183" i="5"/>
  <c r="AQ183" i="5"/>
  <c r="AO183" i="5"/>
  <c r="AS183" i="5"/>
  <c r="AP183" i="5"/>
  <c r="AS154" i="5"/>
  <c r="AO154" i="5"/>
  <c r="AR154" i="5"/>
  <c r="AQ154" i="5"/>
  <c r="AP154" i="5"/>
  <c r="DK161" i="5"/>
  <c r="DJ161" i="5"/>
  <c r="DL161" i="5"/>
  <c r="DI161" i="5"/>
  <c r="DM161" i="5"/>
  <c r="AS138" i="5"/>
  <c r="AO138" i="5"/>
  <c r="AR138" i="5"/>
  <c r="AQ138" i="5"/>
  <c r="AP138" i="5"/>
  <c r="AS194" i="5"/>
  <c r="AO194" i="5"/>
  <c r="AQ194" i="5"/>
  <c r="AP194" i="5"/>
  <c r="AR194" i="5"/>
  <c r="AP177" i="5"/>
  <c r="AS177" i="5"/>
  <c r="AO177" i="5"/>
  <c r="AR177" i="5"/>
  <c r="AQ177" i="5"/>
  <c r="AR191" i="5"/>
  <c r="AQ191" i="5"/>
  <c r="AS191" i="5"/>
  <c r="AP191" i="5"/>
  <c r="AO191" i="5"/>
  <c r="DJ188" i="5"/>
  <c r="DM188" i="5"/>
  <c r="DI188" i="5"/>
  <c r="DL188" i="5"/>
  <c r="DK188" i="5"/>
  <c r="AP171" i="5"/>
  <c r="AS171" i="5"/>
  <c r="AO171" i="5"/>
  <c r="AR171" i="5"/>
  <c r="AQ171" i="5"/>
  <c r="AS144" i="5"/>
  <c r="AO144" i="5"/>
  <c r="AR144" i="5"/>
  <c r="AQ144" i="5"/>
  <c r="AP144" i="5"/>
  <c r="AP174" i="5"/>
  <c r="AS174" i="5"/>
  <c r="AO174" i="5"/>
  <c r="AR174" i="5"/>
  <c r="AQ174" i="5"/>
  <c r="DL170" i="5"/>
  <c r="DK170" i="5"/>
  <c r="DM170" i="5"/>
  <c r="DJ170" i="5"/>
  <c r="DI170" i="5"/>
  <c r="DL195" i="5"/>
  <c r="DK195" i="5"/>
  <c r="DJ195" i="5"/>
  <c r="DM195" i="5"/>
  <c r="DI195" i="5"/>
  <c r="AS158" i="5"/>
  <c r="AO158" i="5"/>
  <c r="AR158" i="5"/>
  <c r="AQ158" i="5"/>
  <c r="AP158" i="5"/>
  <c r="AS146" i="5"/>
  <c r="AO146" i="5"/>
  <c r="AR146" i="5"/>
  <c r="AQ146" i="5"/>
  <c r="AP146" i="5"/>
  <c r="DK139" i="5"/>
  <c r="DJ139" i="5"/>
  <c r="DL139" i="5"/>
  <c r="DI139" i="5"/>
  <c r="DM139" i="5"/>
  <c r="DL180" i="5"/>
  <c r="DK180" i="5"/>
  <c r="DM180" i="5"/>
  <c r="DI180" i="5"/>
  <c r="DJ180" i="5"/>
  <c r="DL179" i="5"/>
  <c r="DK179" i="5"/>
  <c r="DJ179" i="5"/>
  <c r="DI179" i="5"/>
  <c r="DM179" i="5"/>
  <c r="AR182" i="5"/>
  <c r="AQ182" i="5"/>
  <c r="AS182" i="5"/>
  <c r="AO182" i="5"/>
  <c r="AP182" i="5"/>
  <c r="AR181" i="5"/>
  <c r="AO181" i="5"/>
  <c r="AS181" i="5"/>
  <c r="AQ181" i="5"/>
  <c r="AP181" i="5"/>
  <c r="AR186" i="5"/>
  <c r="AQ186" i="5"/>
  <c r="AS186" i="5"/>
  <c r="AP186" i="5"/>
  <c r="AO186" i="5"/>
  <c r="DK156" i="5"/>
  <c r="DJ156" i="5"/>
  <c r="DM156" i="5"/>
  <c r="DL156" i="5"/>
  <c r="DI156" i="5"/>
  <c r="AS148" i="5"/>
  <c r="AO148" i="5"/>
  <c r="AR148" i="5"/>
  <c r="AQ148" i="5"/>
  <c r="AP148" i="5"/>
  <c r="AP176" i="5"/>
  <c r="AS176" i="5"/>
  <c r="AO176" i="5"/>
  <c r="AQ176" i="5"/>
  <c r="AR176" i="5"/>
  <c r="DB79" i="5"/>
  <c r="DB38" i="5"/>
  <c r="DO38" i="5"/>
  <c r="DO79" i="5"/>
  <c r="DO129" i="5"/>
  <c r="DB80" i="5"/>
  <c r="DB129" i="5"/>
  <c r="DO18" i="5"/>
  <c r="DB18" i="5"/>
  <c r="DO80" i="5"/>
  <c r="DO7" i="5"/>
  <c r="DB7" i="5"/>
  <c r="N36" i="5"/>
  <c r="DB36" i="5"/>
  <c r="N82" i="5"/>
  <c r="DB82" i="5"/>
  <c r="N110" i="5"/>
  <c r="DO110" i="5"/>
  <c r="N27" i="5"/>
  <c r="DB27" i="5"/>
  <c r="DO27" i="5"/>
  <c r="DB110" i="5"/>
  <c r="F192" i="16"/>
  <c r="F191" i="16"/>
  <c r="F190" i="16"/>
  <c r="F189" i="16"/>
  <c r="F188" i="16"/>
  <c r="F187" i="16"/>
  <c r="F186" i="16"/>
  <c r="F185" i="16"/>
  <c r="F184" i="16"/>
  <c r="F183" i="16"/>
  <c r="F182" i="16"/>
  <c r="F181" i="16"/>
  <c r="F180" i="16"/>
  <c r="F179" i="16"/>
  <c r="F178" i="16"/>
  <c r="F177" i="16"/>
  <c r="F176" i="16"/>
  <c r="F175" i="16"/>
  <c r="F174" i="16"/>
  <c r="F173" i="16"/>
  <c r="F172" i="16"/>
  <c r="F171" i="16"/>
  <c r="F170" i="16"/>
  <c r="F169" i="16"/>
  <c r="F168" i="16"/>
  <c r="F167" i="16"/>
  <c r="F166" i="16"/>
  <c r="F165" i="16"/>
  <c r="F164" i="16"/>
  <c r="F163" i="16"/>
  <c r="F162" i="16"/>
  <c r="F161" i="16"/>
  <c r="F160" i="16"/>
  <c r="F159" i="16"/>
  <c r="F158" i="16"/>
  <c r="F157" i="16"/>
  <c r="F156" i="16"/>
  <c r="F155" i="16"/>
  <c r="F154" i="16"/>
  <c r="F153" i="16"/>
  <c r="F152" i="16"/>
  <c r="F151" i="16"/>
  <c r="F150" i="16"/>
  <c r="F149" i="16"/>
  <c r="F148" i="16"/>
  <c r="F147" i="16"/>
  <c r="F146" i="16"/>
  <c r="F145" i="16"/>
  <c r="F144" i="16"/>
  <c r="F143" i="16"/>
  <c r="F142" i="16"/>
  <c r="F141" i="16"/>
  <c r="F140" i="16"/>
  <c r="F139" i="16"/>
  <c r="F138" i="16"/>
  <c r="F137" i="16"/>
  <c r="F136" i="16"/>
  <c r="F135" i="16"/>
  <c r="F134" i="16"/>
  <c r="F133" i="16"/>
  <c r="F132" i="16"/>
  <c r="F131" i="16"/>
  <c r="F59" i="16"/>
  <c r="F41" i="16"/>
  <c r="F4" i="16"/>
  <c r="AH3" i="5" s="1"/>
  <c r="CG3" i="5" s="1"/>
  <c r="F104" i="16"/>
  <c r="F25" i="16"/>
  <c r="F124" i="16"/>
  <c r="F78" i="16"/>
  <c r="F23" i="16"/>
  <c r="F91" i="16"/>
  <c r="F82" i="16"/>
  <c r="F26" i="16"/>
  <c r="F19" i="16"/>
  <c r="F58" i="16"/>
  <c r="F57" i="16"/>
  <c r="F95" i="16"/>
  <c r="F122" i="16"/>
  <c r="F55" i="16"/>
  <c r="F42" i="16"/>
  <c r="F44" i="16"/>
  <c r="F77" i="16"/>
  <c r="F99" i="16"/>
  <c r="F119" i="16"/>
  <c r="F111" i="16"/>
  <c r="F10" i="16"/>
  <c r="F63" i="16"/>
  <c r="F101" i="16"/>
  <c r="F12" i="16"/>
  <c r="F121" i="16"/>
  <c r="F70" i="16"/>
  <c r="F92" i="16"/>
  <c r="F87" i="16"/>
  <c r="F21" i="16"/>
  <c r="F86" i="16"/>
  <c r="F18" i="16"/>
  <c r="F65" i="16"/>
  <c r="F38" i="16"/>
  <c r="F75" i="16"/>
  <c r="F33" i="16"/>
  <c r="F130" i="16"/>
  <c r="F129" i="16"/>
  <c r="F128" i="16"/>
  <c r="F127" i="16"/>
  <c r="F126" i="16"/>
  <c r="F123" i="16"/>
  <c r="F120" i="16"/>
  <c r="F116" i="16"/>
  <c r="F115" i="16"/>
  <c r="F114" i="16"/>
  <c r="F113" i="16"/>
  <c r="F112" i="16"/>
  <c r="F110" i="16"/>
  <c r="F109" i="16"/>
  <c r="F108" i="16"/>
  <c r="F107" i="16"/>
  <c r="F106" i="16"/>
  <c r="F105" i="16"/>
  <c r="F102" i="16"/>
  <c r="F98" i="16"/>
  <c r="F97" i="16"/>
  <c r="F96" i="16"/>
  <c r="F94" i="16"/>
  <c r="F93" i="16"/>
  <c r="F90" i="16"/>
  <c r="F89" i="16"/>
  <c r="F88" i="16"/>
  <c r="F83" i="16"/>
  <c r="F79" i="16"/>
  <c r="F76" i="16"/>
  <c r="F74" i="16"/>
  <c r="F73" i="16"/>
  <c r="F72" i="16"/>
  <c r="F71" i="16"/>
  <c r="F68" i="16"/>
  <c r="F67" i="16"/>
  <c r="F66" i="16"/>
  <c r="F64" i="16"/>
  <c r="F62" i="16"/>
  <c r="F61" i="16"/>
  <c r="F60" i="16"/>
  <c r="F54" i="16"/>
  <c r="F53" i="16"/>
  <c r="F52" i="16"/>
  <c r="F51" i="16"/>
  <c r="F50" i="16"/>
  <c r="F48" i="16"/>
  <c r="F47" i="16"/>
  <c r="F46" i="16"/>
  <c r="F45" i="16"/>
  <c r="F43" i="16"/>
  <c r="F39" i="16"/>
  <c r="F36" i="16"/>
  <c r="F34" i="16"/>
  <c r="F32" i="16"/>
  <c r="F30" i="16"/>
  <c r="F28" i="16"/>
  <c r="F20" i="16"/>
  <c r="F16" i="16"/>
  <c r="F15" i="16"/>
  <c r="F14" i="16"/>
  <c r="F13" i="16"/>
  <c r="F11" i="16"/>
  <c r="F9" i="16"/>
  <c r="F8" i="16"/>
  <c r="F7" i="16"/>
  <c r="F6" i="16"/>
  <c r="F5" i="16"/>
  <c r="F192" i="15"/>
  <c r="F191" i="15"/>
  <c r="F190" i="15"/>
  <c r="F189" i="15"/>
  <c r="F188" i="15"/>
  <c r="F187" i="15"/>
  <c r="F186" i="15"/>
  <c r="F185" i="15"/>
  <c r="F184" i="15"/>
  <c r="F183" i="15"/>
  <c r="F182" i="15"/>
  <c r="F181" i="15"/>
  <c r="F180" i="15"/>
  <c r="F179" i="15"/>
  <c r="F178" i="15"/>
  <c r="F177" i="15"/>
  <c r="F176" i="15"/>
  <c r="F175" i="15"/>
  <c r="F174" i="15"/>
  <c r="F173" i="15"/>
  <c r="F172" i="15"/>
  <c r="F171" i="15"/>
  <c r="F170" i="15"/>
  <c r="F169" i="15"/>
  <c r="F168" i="15"/>
  <c r="F167" i="15"/>
  <c r="F166" i="15"/>
  <c r="F165" i="15"/>
  <c r="F164" i="15"/>
  <c r="F163" i="15"/>
  <c r="F162" i="15"/>
  <c r="F161" i="15"/>
  <c r="F160" i="15"/>
  <c r="F159" i="15"/>
  <c r="F158" i="15"/>
  <c r="F157" i="15"/>
  <c r="F156" i="15"/>
  <c r="F155" i="15"/>
  <c r="F154" i="15"/>
  <c r="F153" i="15"/>
  <c r="F152" i="15"/>
  <c r="F151" i="15"/>
  <c r="F150" i="15"/>
  <c r="F149" i="15"/>
  <c r="F148" i="15"/>
  <c r="F147" i="15"/>
  <c r="F146" i="15"/>
  <c r="F145" i="15"/>
  <c r="F144" i="15"/>
  <c r="F143" i="15"/>
  <c r="F142" i="15"/>
  <c r="F141" i="15"/>
  <c r="F140" i="15"/>
  <c r="F139" i="15"/>
  <c r="F138" i="15"/>
  <c r="F137" i="15"/>
  <c r="F136" i="15"/>
  <c r="F135" i="15"/>
  <c r="F134" i="15"/>
  <c r="F133" i="15"/>
  <c r="F132" i="15"/>
  <c r="F131" i="15"/>
  <c r="F25" i="15"/>
  <c r="F124" i="15"/>
  <c r="F23" i="15"/>
  <c r="F82" i="15"/>
  <c r="F19" i="15"/>
  <c r="F35" i="15"/>
  <c r="F58" i="15"/>
  <c r="F57" i="15"/>
  <c r="F95" i="15"/>
  <c r="F44" i="15"/>
  <c r="F49" i="15"/>
  <c r="F77" i="15"/>
  <c r="F111" i="15"/>
  <c r="F118" i="15"/>
  <c r="F12" i="15"/>
  <c r="F121" i="15"/>
  <c r="F70" i="15"/>
  <c r="F92" i="15"/>
  <c r="F86" i="15"/>
  <c r="F18" i="15"/>
  <c r="F65" i="15"/>
  <c r="F75" i="15"/>
  <c r="F33" i="15"/>
  <c r="F130" i="15"/>
  <c r="F128" i="15"/>
  <c r="F127" i="15"/>
  <c r="F126" i="15"/>
  <c r="F120" i="15"/>
  <c r="F117" i="15"/>
  <c r="F116" i="15"/>
  <c r="F115" i="15"/>
  <c r="F114" i="15"/>
  <c r="F113" i="15"/>
  <c r="F112" i="15"/>
  <c r="F110" i="15"/>
  <c r="F106" i="15"/>
  <c r="F105" i="15"/>
  <c r="F103" i="15"/>
  <c r="F102" i="15"/>
  <c r="F98" i="15"/>
  <c r="F97" i="15"/>
  <c r="F96" i="15"/>
  <c r="F94" i="15"/>
  <c r="F93" i="15"/>
  <c r="F90" i="15"/>
  <c r="F88" i="15"/>
  <c r="F83" i="15"/>
  <c r="F80" i="15"/>
  <c r="F79" i="15"/>
  <c r="F76" i="15"/>
  <c r="F74" i="15"/>
  <c r="F73" i="15"/>
  <c r="F72" i="15"/>
  <c r="F71" i="15"/>
  <c r="F68" i="15"/>
  <c r="F67" i="15"/>
  <c r="F62" i="15"/>
  <c r="F61" i="15"/>
  <c r="F60" i="15"/>
  <c r="F54" i="15"/>
  <c r="F53" i="15"/>
  <c r="F52" i="15"/>
  <c r="F51" i="15"/>
  <c r="F50" i="15"/>
  <c r="F48" i="15"/>
  <c r="F47" i="15"/>
  <c r="F45" i="15"/>
  <c r="F43" i="15"/>
  <c r="F39" i="15"/>
  <c r="F36" i="15"/>
  <c r="F34" i="15"/>
  <c r="F32" i="15"/>
  <c r="F30" i="15"/>
  <c r="F27" i="15"/>
  <c r="F24" i="15"/>
  <c r="F22" i="15"/>
  <c r="F20" i="15"/>
  <c r="F16" i="15"/>
  <c r="F15" i="15"/>
  <c r="F14" i="15"/>
  <c r="F13" i="15"/>
  <c r="F11" i="15"/>
  <c r="F10" i="15"/>
  <c r="F9" i="15"/>
  <c r="F8" i="15"/>
  <c r="F7" i="15"/>
  <c r="F6" i="15"/>
  <c r="F5" i="15"/>
  <c r="F192" i="14"/>
  <c r="F191" i="14"/>
  <c r="F190" i="14"/>
  <c r="F189" i="14"/>
  <c r="F188" i="14"/>
  <c r="F187" i="14"/>
  <c r="F186" i="14"/>
  <c r="F185" i="14"/>
  <c r="F184" i="14"/>
  <c r="F183" i="14"/>
  <c r="F182" i="14"/>
  <c r="F181" i="14"/>
  <c r="F180" i="14"/>
  <c r="F179" i="14"/>
  <c r="F178" i="14"/>
  <c r="F177" i="14"/>
  <c r="F176" i="14"/>
  <c r="F175" i="14"/>
  <c r="F174" i="14"/>
  <c r="F173" i="14"/>
  <c r="F172" i="14"/>
  <c r="F171" i="14"/>
  <c r="F170" i="14"/>
  <c r="F169" i="14"/>
  <c r="F168" i="14"/>
  <c r="F167" i="14"/>
  <c r="F166" i="14"/>
  <c r="F165" i="14"/>
  <c r="F164" i="14"/>
  <c r="F163" i="14"/>
  <c r="F162" i="14"/>
  <c r="F161" i="14"/>
  <c r="F160" i="14"/>
  <c r="F159" i="14"/>
  <c r="F158" i="14"/>
  <c r="F157" i="14"/>
  <c r="F156" i="14"/>
  <c r="F155" i="14"/>
  <c r="F154" i="14"/>
  <c r="F153" i="14"/>
  <c r="F152" i="14"/>
  <c r="F151" i="14"/>
  <c r="F150" i="14"/>
  <c r="F149" i="14"/>
  <c r="F148" i="14"/>
  <c r="F147" i="14"/>
  <c r="F146" i="14"/>
  <c r="F145" i="14"/>
  <c r="F144" i="14"/>
  <c r="F143" i="14"/>
  <c r="F142" i="14"/>
  <c r="F141" i="14"/>
  <c r="F140" i="14"/>
  <c r="F139" i="14"/>
  <c r="F138" i="14"/>
  <c r="F137" i="14"/>
  <c r="F136" i="14"/>
  <c r="F135" i="14"/>
  <c r="F134" i="14"/>
  <c r="F133" i="14"/>
  <c r="F132" i="14"/>
  <c r="F131" i="14"/>
  <c r="F59" i="14"/>
  <c r="F41" i="14"/>
  <c r="F4" i="14"/>
  <c r="AF3" i="5" s="1"/>
  <c r="F104" i="14"/>
  <c r="F69" i="14"/>
  <c r="F35" i="14"/>
  <c r="F58" i="14"/>
  <c r="F57" i="14"/>
  <c r="F55" i="14"/>
  <c r="F77" i="14"/>
  <c r="F37" i="14"/>
  <c r="F111" i="14"/>
  <c r="F63" i="14"/>
  <c r="F101" i="14"/>
  <c r="F121" i="14"/>
  <c r="F70" i="14"/>
  <c r="F87" i="14"/>
  <c r="F21" i="14"/>
  <c r="F86" i="14"/>
  <c r="F18" i="14"/>
  <c r="F65" i="14"/>
  <c r="F75" i="14"/>
  <c r="F33" i="14"/>
  <c r="F127" i="14"/>
  <c r="F126" i="14"/>
  <c r="F125" i="14"/>
  <c r="F120" i="14"/>
  <c r="F116" i="14"/>
  <c r="F115" i="14"/>
  <c r="F113" i="14"/>
  <c r="F112" i="14"/>
  <c r="F110" i="14"/>
  <c r="F107" i="14"/>
  <c r="F106" i="14"/>
  <c r="F105" i="14"/>
  <c r="F98" i="14"/>
  <c r="F94" i="14"/>
  <c r="F93" i="14"/>
  <c r="F90" i="14"/>
  <c r="F88" i="14"/>
  <c r="F79" i="14"/>
  <c r="F76" i="14"/>
  <c r="F74" i="14"/>
  <c r="F73" i="14"/>
  <c r="F72" i="14"/>
  <c r="F71" i="14"/>
  <c r="F68" i="14"/>
  <c r="F64" i="14"/>
  <c r="F62" i="14"/>
  <c r="F61" i="14"/>
  <c r="F60" i="14"/>
  <c r="F54" i="14"/>
  <c r="F53" i="14"/>
  <c r="F52" i="14"/>
  <c r="F51" i="14"/>
  <c r="F50" i="14"/>
  <c r="F48" i="14"/>
  <c r="F47" i="14"/>
  <c r="F45" i="14"/>
  <c r="F36" i="14"/>
  <c r="F34" i="14"/>
  <c r="F32" i="14"/>
  <c r="F30" i="14"/>
  <c r="F28" i="14"/>
  <c r="F27" i="14"/>
  <c r="F22" i="14"/>
  <c r="F17" i="14"/>
  <c r="F16" i="14"/>
  <c r="F14" i="14"/>
  <c r="F13" i="14"/>
  <c r="F11" i="14"/>
  <c r="F9" i="14"/>
  <c r="F8" i="14"/>
  <c r="F7" i="14"/>
  <c r="F6" i="14"/>
  <c r="F5" i="14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59" i="13"/>
  <c r="F41" i="13"/>
  <c r="F4" i="13"/>
  <c r="AE3" i="5" s="1"/>
  <c r="F104" i="13"/>
  <c r="F25" i="13"/>
  <c r="F124" i="13"/>
  <c r="F78" i="13"/>
  <c r="F23" i="13"/>
  <c r="F91" i="13"/>
  <c r="F82" i="13"/>
  <c r="F26" i="13"/>
  <c r="F19" i="13"/>
  <c r="F31" i="13"/>
  <c r="F35" i="13"/>
  <c r="F58" i="13"/>
  <c r="F57" i="13"/>
  <c r="F95" i="13"/>
  <c r="F100" i="13"/>
  <c r="F119" i="13"/>
  <c r="F111" i="13"/>
  <c r="F70" i="13"/>
  <c r="F21" i="13"/>
  <c r="F86" i="13"/>
  <c r="F18" i="13"/>
  <c r="F65" i="13"/>
  <c r="F38" i="13"/>
  <c r="F75" i="13"/>
  <c r="F33" i="13"/>
  <c r="F128" i="13"/>
  <c r="F127" i="13"/>
  <c r="F126" i="13"/>
  <c r="F125" i="13"/>
  <c r="F123" i="13"/>
  <c r="F120" i="13"/>
  <c r="F116" i="13"/>
  <c r="F115" i="13"/>
  <c r="F114" i="13"/>
  <c r="F112" i="13"/>
  <c r="F110" i="13"/>
  <c r="F109" i="13"/>
  <c r="F107" i="13"/>
  <c r="F106" i="13"/>
  <c r="F105" i="13"/>
  <c r="F103" i="13"/>
  <c r="AE103" i="5" s="1"/>
  <c r="F102" i="13"/>
  <c r="F98" i="13"/>
  <c r="F96" i="13"/>
  <c r="F94" i="13"/>
  <c r="F93" i="13"/>
  <c r="F90" i="13"/>
  <c r="F89" i="13"/>
  <c r="F88" i="13"/>
  <c r="F85" i="13"/>
  <c r="F84" i="13"/>
  <c r="F76" i="13"/>
  <c r="F73" i="13"/>
  <c r="F72" i="13"/>
  <c r="F68" i="13"/>
  <c r="F64" i="13"/>
  <c r="F62" i="13"/>
  <c r="F61" i="13"/>
  <c r="F60" i="13"/>
  <c r="F54" i="13"/>
  <c r="F53" i="13"/>
  <c r="F52" i="13"/>
  <c r="F51" i="13"/>
  <c r="F50" i="13"/>
  <c r="F48" i="13"/>
  <c r="F47" i="13"/>
  <c r="F45" i="13"/>
  <c r="F36" i="13"/>
  <c r="F34" i="13"/>
  <c r="F32" i="13"/>
  <c r="F29" i="13"/>
  <c r="F27" i="13"/>
  <c r="F24" i="13"/>
  <c r="F22" i="13"/>
  <c r="F17" i="13"/>
  <c r="F16" i="13"/>
  <c r="F15" i="13"/>
  <c r="F14" i="13"/>
  <c r="F13" i="13"/>
  <c r="F11" i="13"/>
  <c r="F10" i="13"/>
  <c r="F9" i="13"/>
  <c r="F7" i="13"/>
  <c r="F6" i="13"/>
  <c r="F5" i="13"/>
  <c r="F192" i="12"/>
  <c r="F191" i="12"/>
  <c r="F190" i="12"/>
  <c r="F189" i="12"/>
  <c r="F188" i="12"/>
  <c r="F187" i="12"/>
  <c r="F186" i="12"/>
  <c r="F185" i="12"/>
  <c r="F184" i="12"/>
  <c r="F183" i="12"/>
  <c r="F182" i="12"/>
  <c r="F181" i="12"/>
  <c r="F180" i="12"/>
  <c r="F179" i="12"/>
  <c r="F178" i="12"/>
  <c r="F177" i="12"/>
  <c r="F176" i="12"/>
  <c r="F175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59" i="12"/>
  <c r="F41" i="12"/>
  <c r="F4" i="12"/>
  <c r="AD3" i="5" s="1"/>
  <c r="F104" i="12"/>
  <c r="F25" i="12"/>
  <c r="F124" i="12"/>
  <c r="F78" i="12"/>
  <c r="F23" i="12"/>
  <c r="F91" i="12"/>
  <c r="F82" i="12"/>
  <c r="F26" i="12"/>
  <c r="F19" i="12"/>
  <c r="F31" i="12"/>
  <c r="F69" i="12"/>
  <c r="F35" i="12"/>
  <c r="F58" i="12"/>
  <c r="F57" i="12"/>
  <c r="F95" i="12"/>
  <c r="F44" i="12"/>
  <c r="F49" i="12"/>
  <c r="F37" i="12"/>
  <c r="F100" i="12"/>
  <c r="F119" i="12"/>
  <c r="F111" i="12"/>
  <c r="F101" i="12"/>
  <c r="F70" i="12"/>
  <c r="F87" i="12"/>
  <c r="F21" i="12"/>
  <c r="F86" i="12"/>
  <c r="F18" i="12"/>
  <c r="F65" i="12"/>
  <c r="F75" i="12"/>
  <c r="F33" i="12"/>
  <c r="F130" i="12"/>
  <c r="F126" i="12"/>
  <c r="F123" i="12"/>
  <c r="F116" i="12"/>
  <c r="F115" i="12"/>
  <c r="F114" i="12"/>
  <c r="F113" i="12"/>
  <c r="F112" i="12"/>
  <c r="F110" i="12"/>
  <c r="F109" i="12"/>
  <c r="F107" i="12"/>
  <c r="F106" i="12"/>
  <c r="F105" i="12"/>
  <c r="F103" i="12"/>
  <c r="F102" i="12"/>
  <c r="F98" i="12"/>
  <c r="F97" i="12"/>
  <c r="F96" i="12"/>
  <c r="F94" i="12"/>
  <c r="F93" i="12"/>
  <c r="F90" i="12"/>
  <c r="F88" i="12"/>
  <c r="F85" i="12"/>
  <c r="F83" i="12"/>
  <c r="F76" i="12"/>
  <c r="F74" i="12"/>
  <c r="F73" i="12"/>
  <c r="F72" i="12"/>
  <c r="F71" i="12"/>
  <c r="F68" i="12"/>
  <c r="F64" i="12"/>
  <c r="F62" i="12"/>
  <c r="F61" i="12"/>
  <c r="F60" i="12"/>
  <c r="F54" i="12"/>
  <c r="F53" i="12"/>
  <c r="F52" i="12"/>
  <c r="F51" i="12"/>
  <c r="F50" i="12"/>
  <c r="F48" i="12"/>
  <c r="F47" i="12"/>
  <c r="F46" i="12"/>
  <c r="F45" i="12"/>
  <c r="F36" i="12"/>
  <c r="F34" i="12"/>
  <c r="F32" i="12"/>
  <c r="F30" i="12"/>
  <c r="F27" i="12"/>
  <c r="F24" i="12"/>
  <c r="F22" i="12"/>
  <c r="F17" i="12"/>
  <c r="F16" i="12"/>
  <c r="F15" i="12"/>
  <c r="F14" i="12"/>
  <c r="F13" i="12"/>
  <c r="F11" i="12"/>
  <c r="F10" i="12"/>
  <c r="F9" i="12"/>
  <c r="F8" i="12"/>
  <c r="F7" i="12"/>
  <c r="F6" i="12"/>
  <c r="F5" i="12"/>
  <c r="F192" i="11"/>
  <c r="F191" i="11"/>
  <c r="F190" i="11"/>
  <c r="F189" i="11"/>
  <c r="F188" i="11"/>
  <c r="F187" i="11"/>
  <c r="F186" i="11"/>
  <c r="F185" i="11"/>
  <c r="F184" i="11"/>
  <c r="F183" i="11"/>
  <c r="F182" i="11"/>
  <c r="F181" i="11"/>
  <c r="F180" i="11"/>
  <c r="F179" i="11"/>
  <c r="F178" i="11"/>
  <c r="F177" i="11"/>
  <c r="F176" i="11"/>
  <c r="F175" i="11"/>
  <c r="F174" i="11"/>
  <c r="F173" i="11"/>
  <c r="F172" i="11"/>
  <c r="F171" i="11"/>
  <c r="F170" i="11"/>
  <c r="F169" i="11"/>
  <c r="F168" i="11"/>
  <c r="F167" i="11"/>
  <c r="F166" i="11"/>
  <c r="F165" i="11"/>
  <c r="F164" i="11"/>
  <c r="F163" i="11"/>
  <c r="F162" i="11"/>
  <c r="F161" i="11"/>
  <c r="F160" i="11"/>
  <c r="F159" i="11"/>
  <c r="F158" i="11"/>
  <c r="F157" i="11"/>
  <c r="F156" i="11"/>
  <c r="F155" i="11"/>
  <c r="F154" i="11"/>
  <c r="F153" i="11"/>
  <c r="F152" i="11"/>
  <c r="F151" i="11"/>
  <c r="F150" i="11"/>
  <c r="F149" i="11"/>
  <c r="F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32" i="11"/>
  <c r="F131" i="11"/>
  <c r="F59" i="11"/>
  <c r="F41" i="11"/>
  <c r="F4" i="11"/>
  <c r="AC3" i="5" s="1"/>
  <c r="F104" i="11"/>
  <c r="F25" i="11"/>
  <c r="F124" i="11"/>
  <c r="F78" i="11"/>
  <c r="F23" i="11"/>
  <c r="F91" i="11"/>
  <c r="F82" i="11"/>
  <c r="F26" i="11"/>
  <c r="F19" i="11"/>
  <c r="F31" i="11"/>
  <c r="F35" i="11"/>
  <c r="F58" i="11"/>
  <c r="F57" i="11"/>
  <c r="F95" i="11"/>
  <c r="F122" i="11"/>
  <c r="F55" i="11"/>
  <c r="F99" i="11"/>
  <c r="F111" i="11"/>
  <c r="F63" i="11"/>
  <c r="F101" i="11"/>
  <c r="F12" i="11"/>
  <c r="F70" i="11"/>
  <c r="F92" i="11"/>
  <c r="F87" i="11"/>
  <c r="F21" i="11"/>
  <c r="F18" i="11"/>
  <c r="F65" i="11"/>
  <c r="F38" i="11"/>
  <c r="F75" i="11"/>
  <c r="F33" i="11"/>
  <c r="F128" i="11"/>
  <c r="F127" i="11"/>
  <c r="F126" i="11"/>
  <c r="F120" i="11"/>
  <c r="F117" i="11"/>
  <c r="F115" i="11"/>
  <c r="F114" i="11"/>
  <c r="F113" i="11"/>
  <c r="F112" i="11"/>
  <c r="F110" i="11"/>
  <c r="F109" i="11"/>
  <c r="F106" i="11"/>
  <c r="F103" i="11"/>
  <c r="F98" i="11"/>
  <c r="F96" i="11"/>
  <c r="F94" i="11"/>
  <c r="F93" i="11"/>
  <c r="F89" i="11"/>
  <c r="F88" i="11"/>
  <c r="F84" i="11"/>
  <c r="F83" i="11"/>
  <c r="F79" i="11"/>
  <c r="F76" i="11"/>
  <c r="F72" i="11"/>
  <c r="F71" i="11"/>
  <c r="F68" i="11"/>
  <c r="F66" i="11"/>
  <c r="F64" i="11"/>
  <c r="F62" i="11"/>
  <c r="F61" i="11"/>
  <c r="F60" i="11"/>
  <c r="F54" i="11"/>
  <c r="F53" i="11"/>
  <c r="F52" i="11"/>
  <c r="F51" i="11"/>
  <c r="F50" i="11"/>
  <c r="F48" i="11"/>
  <c r="F45" i="11"/>
  <c r="F43" i="11"/>
  <c r="F39" i="11"/>
  <c r="F36" i="11"/>
  <c r="F34" i="11"/>
  <c r="F32" i="11"/>
  <c r="F30" i="11"/>
  <c r="F29" i="11"/>
  <c r="F27" i="11"/>
  <c r="F24" i="11"/>
  <c r="F20" i="11"/>
  <c r="F17" i="11"/>
  <c r="F16" i="11"/>
  <c r="F15" i="11"/>
  <c r="F14" i="11"/>
  <c r="F13" i="11"/>
  <c r="F11" i="11"/>
  <c r="F10" i="11"/>
  <c r="F9" i="11"/>
  <c r="F8" i="11"/>
  <c r="F7" i="11"/>
  <c r="F5" i="11"/>
  <c r="F192" i="10"/>
  <c r="F191" i="10"/>
  <c r="F190" i="10"/>
  <c r="F189" i="10"/>
  <c r="F188" i="10"/>
  <c r="F187" i="10"/>
  <c r="F186" i="10"/>
  <c r="F185" i="10"/>
  <c r="F184" i="10"/>
  <c r="F183" i="10"/>
  <c r="F182" i="10"/>
  <c r="F181" i="10"/>
  <c r="F180" i="10"/>
  <c r="F179" i="10"/>
  <c r="F178" i="10"/>
  <c r="F177" i="10"/>
  <c r="F176" i="10"/>
  <c r="F175" i="10"/>
  <c r="F174" i="10"/>
  <c r="F173" i="10"/>
  <c r="F172" i="10"/>
  <c r="F171" i="10"/>
  <c r="F170" i="10"/>
  <c r="F169" i="10"/>
  <c r="F168" i="10"/>
  <c r="F167" i="10"/>
  <c r="F166" i="10"/>
  <c r="F165" i="10"/>
  <c r="F164" i="10"/>
  <c r="F163" i="10"/>
  <c r="F162" i="10"/>
  <c r="F161" i="10"/>
  <c r="F160" i="10"/>
  <c r="F159" i="10"/>
  <c r="F158" i="10"/>
  <c r="F157" i="10"/>
  <c r="F156" i="10"/>
  <c r="F155" i="10"/>
  <c r="F154" i="10"/>
  <c r="F153" i="10"/>
  <c r="F152" i="10"/>
  <c r="F151" i="10"/>
  <c r="F150" i="10"/>
  <c r="F149" i="10"/>
  <c r="F148" i="10"/>
  <c r="F147" i="10"/>
  <c r="F146" i="10"/>
  <c r="F145" i="10"/>
  <c r="F144" i="10"/>
  <c r="F143" i="10"/>
  <c r="F142" i="10"/>
  <c r="F141" i="10"/>
  <c r="F140" i="10"/>
  <c r="F139" i="10"/>
  <c r="F138" i="10"/>
  <c r="F137" i="10"/>
  <c r="F136" i="10"/>
  <c r="F135" i="10"/>
  <c r="F134" i="10"/>
  <c r="F133" i="10"/>
  <c r="F132" i="10"/>
  <c r="F131" i="10"/>
  <c r="F59" i="10"/>
  <c r="F41" i="10"/>
  <c r="F4" i="10"/>
  <c r="Z3" i="5" s="1"/>
  <c r="F104" i="10"/>
  <c r="F25" i="10"/>
  <c r="F124" i="10"/>
  <c r="F78" i="10"/>
  <c r="F23" i="10"/>
  <c r="F91" i="10"/>
  <c r="F82" i="10"/>
  <c r="F26" i="10"/>
  <c r="F19" i="10"/>
  <c r="F31" i="10"/>
  <c r="F35" i="10"/>
  <c r="F58" i="10"/>
  <c r="F57" i="10"/>
  <c r="F95" i="10"/>
  <c r="F122" i="10"/>
  <c r="F42" i="10"/>
  <c r="F55" i="10"/>
  <c r="F44" i="10"/>
  <c r="F49" i="10"/>
  <c r="F37" i="10"/>
  <c r="F100" i="10"/>
  <c r="F119" i="10"/>
  <c r="F111" i="10"/>
  <c r="F118" i="10"/>
  <c r="F63" i="10"/>
  <c r="F101" i="10"/>
  <c r="F12" i="10"/>
  <c r="F40" i="10"/>
  <c r="F121" i="10"/>
  <c r="F70" i="10"/>
  <c r="F92" i="10"/>
  <c r="F87" i="10"/>
  <c r="F21" i="10"/>
  <c r="F86" i="10"/>
  <c r="F18" i="10"/>
  <c r="F65" i="10"/>
  <c r="F75" i="10"/>
  <c r="F33" i="10"/>
  <c r="F130" i="10"/>
  <c r="F128" i="10"/>
  <c r="F127" i="10"/>
  <c r="F126" i="10"/>
  <c r="F125" i="10"/>
  <c r="F120" i="10"/>
  <c r="F117" i="10"/>
  <c r="F116" i="10"/>
  <c r="F115" i="10"/>
  <c r="F114" i="10"/>
  <c r="F113" i="10"/>
  <c r="F112" i="10"/>
  <c r="F110" i="10"/>
  <c r="F109" i="10"/>
  <c r="F107" i="10"/>
  <c r="F106" i="10"/>
  <c r="F105" i="10"/>
  <c r="F103" i="10"/>
  <c r="F102" i="10"/>
  <c r="F98" i="10"/>
  <c r="F97" i="10"/>
  <c r="F96" i="10"/>
  <c r="F94" i="10"/>
  <c r="F93" i="10"/>
  <c r="F90" i="10"/>
  <c r="F89" i="10"/>
  <c r="F88" i="10"/>
  <c r="F85" i="10"/>
  <c r="F84" i="10"/>
  <c r="F83" i="10"/>
  <c r="F80" i="10"/>
  <c r="F74" i="10"/>
  <c r="F73" i="10"/>
  <c r="F72" i="10"/>
  <c r="F71" i="10"/>
  <c r="F68" i="10"/>
  <c r="F66" i="10"/>
  <c r="F64" i="10"/>
  <c r="F62" i="10"/>
  <c r="F60" i="10"/>
  <c r="F56" i="10"/>
  <c r="F54" i="10"/>
  <c r="F53" i="10"/>
  <c r="F52" i="10"/>
  <c r="F51" i="10"/>
  <c r="F50" i="10"/>
  <c r="F48" i="10"/>
  <c r="F46" i="10"/>
  <c r="F45" i="10"/>
  <c r="F43" i="10"/>
  <c r="F39" i="10"/>
  <c r="F36" i="10"/>
  <c r="F34" i="10"/>
  <c r="F32" i="10"/>
  <c r="F30" i="10"/>
  <c r="F29" i="10"/>
  <c r="F28" i="10"/>
  <c r="F27" i="10"/>
  <c r="F24" i="10"/>
  <c r="F22" i="10"/>
  <c r="F20" i="10"/>
  <c r="F17" i="10"/>
  <c r="F16" i="10"/>
  <c r="F15" i="10"/>
  <c r="F14" i="10"/>
  <c r="F13" i="10"/>
  <c r="F11" i="10"/>
  <c r="F10" i="10"/>
  <c r="F9" i="10"/>
  <c r="F8" i="10"/>
  <c r="F7" i="10"/>
  <c r="F6" i="10"/>
  <c r="F5" i="10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59" i="9"/>
  <c r="F41" i="9"/>
  <c r="F4" i="9"/>
  <c r="Y3" i="5" s="1"/>
  <c r="F104" i="9"/>
  <c r="F25" i="9"/>
  <c r="F124" i="9"/>
  <c r="F78" i="9"/>
  <c r="F23" i="9"/>
  <c r="F91" i="9"/>
  <c r="F82" i="9"/>
  <c r="F26" i="9"/>
  <c r="F19" i="9"/>
  <c r="F31" i="9"/>
  <c r="F69" i="9"/>
  <c r="F35" i="9"/>
  <c r="F58" i="9"/>
  <c r="F57" i="9"/>
  <c r="F122" i="9"/>
  <c r="F42" i="9"/>
  <c r="F55" i="9"/>
  <c r="F44" i="9"/>
  <c r="F49" i="9"/>
  <c r="F99" i="9"/>
  <c r="F119" i="9"/>
  <c r="F63" i="9"/>
  <c r="F101" i="9"/>
  <c r="F12" i="9"/>
  <c r="F121" i="9"/>
  <c r="F87" i="9"/>
  <c r="F21" i="9"/>
  <c r="F65" i="9"/>
  <c r="F75" i="9"/>
  <c r="F33" i="9"/>
  <c r="F128" i="9"/>
  <c r="F126" i="9"/>
  <c r="F120" i="9"/>
  <c r="F116" i="9"/>
  <c r="F115" i="9"/>
  <c r="F114" i="9"/>
  <c r="F113" i="9"/>
  <c r="F112" i="9"/>
  <c r="F110" i="9"/>
  <c r="F109" i="9"/>
  <c r="F108" i="9"/>
  <c r="F107" i="9"/>
  <c r="F106" i="9"/>
  <c r="F105" i="9"/>
  <c r="F103" i="9"/>
  <c r="Y103" i="5" s="1"/>
  <c r="F98" i="9"/>
  <c r="F97" i="9"/>
  <c r="F94" i="9"/>
  <c r="F93" i="9"/>
  <c r="F90" i="9"/>
  <c r="Y90" i="5" s="1"/>
  <c r="F88" i="9"/>
  <c r="F85" i="9"/>
  <c r="F80" i="9"/>
  <c r="F79" i="9"/>
  <c r="F76" i="9"/>
  <c r="F74" i="9"/>
  <c r="F72" i="9"/>
  <c r="F71" i="9"/>
  <c r="F67" i="9"/>
  <c r="F62" i="9"/>
  <c r="F61" i="9"/>
  <c r="F60" i="9"/>
  <c r="F56" i="9"/>
  <c r="F54" i="9"/>
  <c r="F53" i="9"/>
  <c r="F52" i="9"/>
  <c r="F51" i="9"/>
  <c r="F50" i="9"/>
  <c r="F48" i="9"/>
  <c r="F46" i="9"/>
  <c r="F45" i="9"/>
  <c r="F39" i="9"/>
  <c r="F36" i="9"/>
  <c r="F30" i="9"/>
  <c r="F29" i="9"/>
  <c r="F28" i="9"/>
  <c r="F27" i="9"/>
  <c r="F22" i="9"/>
  <c r="F17" i="9"/>
  <c r="F16" i="9"/>
  <c r="F15" i="9"/>
  <c r="F14" i="9"/>
  <c r="F13" i="9"/>
  <c r="F11" i="9"/>
  <c r="F10" i="9"/>
  <c r="F9" i="9"/>
  <c r="F6" i="9"/>
  <c r="F5" i="9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59" i="8"/>
  <c r="F41" i="8"/>
  <c r="F4" i="8"/>
  <c r="X3" i="5" s="1"/>
  <c r="F104" i="8"/>
  <c r="F25" i="8"/>
  <c r="F124" i="8"/>
  <c r="F78" i="8"/>
  <c r="F23" i="8"/>
  <c r="F91" i="8"/>
  <c r="F82" i="8"/>
  <c r="F26" i="8"/>
  <c r="F19" i="8"/>
  <c r="F31" i="8"/>
  <c r="F69" i="8"/>
  <c r="F58" i="8"/>
  <c r="F122" i="8"/>
  <c r="F42" i="8"/>
  <c r="F55" i="8"/>
  <c r="F44" i="8"/>
  <c r="F49" i="8"/>
  <c r="F77" i="8"/>
  <c r="F37" i="8"/>
  <c r="F100" i="8"/>
  <c r="F119" i="8"/>
  <c r="F111" i="8"/>
  <c r="F101" i="8"/>
  <c r="F121" i="8"/>
  <c r="F70" i="8"/>
  <c r="F87" i="8"/>
  <c r="F21" i="8"/>
  <c r="F18" i="8"/>
  <c r="F65" i="8"/>
  <c r="F38" i="8"/>
  <c r="F75" i="8"/>
  <c r="F33" i="8"/>
  <c r="F130" i="8"/>
  <c r="F128" i="8"/>
  <c r="F127" i="8"/>
  <c r="F126" i="8"/>
  <c r="F116" i="8"/>
  <c r="F115" i="8"/>
  <c r="F114" i="8"/>
  <c r="F113" i="8"/>
  <c r="F112" i="8"/>
  <c r="F109" i="8"/>
  <c r="F108" i="8"/>
  <c r="F107" i="8"/>
  <c r="F106" i="8"/>
  <c r="F105" i="8"/>
  <c r="F98" i="8"/>
  <c r="F97" i="8"/>
  <c r="F96" i="8"/>
  <c r="F94" i="8"/>
  <c r="F93" i="8"/>
  <c r="F90" i="8"/>
  <c r="F89" i="8"/>
  <c r="F88" i="8"/>
  <c r="F85" i="8"/>
  <c r="F83" i="8"/>
  <c r="F79" i="8"/>
  <c r="F76" i="8"/>
  <c r="F74" i="8"/>
  <c r="F73" i="8"/>
  <c r="F72" i="8"/>
  <c r="F68" i="8"/>
  <c r="F67" i="8"/>
  <c r="F64" i="8"/>
  <c r="F62" i="8"/>
  <c r="F61" i="8"/>
  <c r="F60" i="8"/>
  <c r="F54" i="8"/>
  <c r="F53" i="8"/>
  <c r="F52" i="8"/>
  <c r="F51" i="8"/>
  <c r="F50" i="8"/>
  <c r="F48" i="8"/>
  <c r="F47" i="8"/>
  <c r="F46" i="8"/>
  <c r="F36" i="8"/>
  <c r="F34" i="8"/>
  <c r="F32" i="8"/>
  <c r="F30" i="8"/>
  <c r="F29" i="8"/>
  <c r="F27" i="8"/>
  <c r="F24" i="8"/>
  <c r="F22" i="8"/>
  <c r="F17" i="8"/>
  <c r="F16" i="8"/>
  <c r="F15" i="8"/>
  <c r="F14" i="8"/>
  <c r="F13" i="8"/>
  <c r="F11" i="8"/>
  <c r="F10" i="8"/>
  <c r="F9" i="8"/>
  <c r="F8" i="8"/>
  <c r="F7" i="8"/>
  <c r="F5" i="8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59" i="7"/>
  <c r="F41" i="7"/>
  <c r="F4" i="7"/>
  <c r="W3" i="5" s="1"/>
  <c r="F104" i="7"/>
  <c r="F25" i="7"/>
  <c r="F124" i="7"/>
  <c r="F78" i="7"/>
  <c r="F23" i="7"/>
  <c r="F91" i="7"/>
  <c r="F82" i="7"/>
  <c r="F26" i="7"/>
  <c r="F19" i="7"/>
  <c r="F31" i="7"/>
  <c r="F35" i="7"/>
  <c r="F58" i="7"/>
  <c r="F95" i="7"/>
  <c r="F122" i="7"/>
  <c r="F42" i="7"/>
  <c r="F55" i="7"/>
  <c r="F44" i="7"/>
  <c r="F49" i="7"/>
  <c r="F77" i="7"/>
  <c r="F37" i="7"/>
  <c r="F99" i="7"/>
  <c r="F118" i="7"/>
  <c r="F63" i="7"/>
  <c r="F101" i="7"/>
  <c r="F12" i="7"/>
  <c r="F121" i="7"/>
  <c r="F70" i="7"/>
  <c r="F21" i="7"/>
  <c r="F86" i="7"/>
  <c r="F65" i="7"/>
  <c r="F75" i="7"/>
  <c r="F33" i="7"/>
  <c r="F130" i="7"/>
  <c r="F127" i="7"/>
  <c r="F126" i="7"/>
  <c r="F120" i="7"/>
  <c r="F117" i="7"/>
  <c r="F116" i="7"/>
  <c r="F115" i="7"/>
  <c r="F114" i="7"/>
  <c r="F113" i="7"/>
  <c r="F112" i="7"/>
  <c r="F110" i="7"/>
  <c r="F109" i="7"/>
  <c r="F108" i="7"/>
  <c r="F106" i="7"/>
  <c r="F105" i="7"/>
  <c r="F103" i="7"/>
  <c r="F98" i="7"/>
  <c r="F97" i="7"/>
  <c r="F96" i="7"/>
  <c r="F94" i="7"/>
  <c r="F93" i="7"/>
  <c r="F90" i="7"/>
  <c r="W90" i="5" s="1"/>
  <c r="F89" i="7"/>
  <c r="F88" i="7"/>
  <c r="F85" i="7"/>
  <c r="F84" i="7"/>
  <c r="F83" i="7"/>
  <c r="F81" i="7"/>
  <c r="F80" i="7"/>
  <c r="F79" i="7"/>
  <c r="F76" i="7"/>
  <c r="F74" i="7"/>
  <c r="F73" i="7"/>
  <c r="F72" i="7"/>
  <c r="F71" i="7"/>
  <c r="F68" i="7"/>
  <c r="F64" i="7"/>
  <c r="F62" i="7"/>
  <c r="F61" i="7"/>
  <c r="F60" i="7"/>
  <c r="F56" i="7"/>
  <c r="F52" i="7"/>
  <c r="F51" i="7"/>
  <c r="F50" i="7"/>
  <c r="F48" i="7"/>
  <c r="F46" i="7"/>
  <c r="F43" i="7"/>
  <c r="F39" i="7"/>
  <c r="F36" i="7"/>
  <c r="F34" i="7"/>
  <c r="F32" i="7"/>
  <c r="F29" i="7"/>
  <c r="F27" i="7"/>
  <c r="F24" i="7"/>
  <c r="F22" i="7"/>
  <c r="F20" i="7"/>
  <c r="F17" i="7"/>
  <c r="F16" i="7"/>
  <c r="F15" i="7"/>
  <c r="F14" i="7"/>
  <c r="F13" i="7"/>
  <c r="F11" i="7"/>
  <c r="F10" i="7"/>
  <c r="F9" i="7"/>
  <c r="F7" i="7"/>
  <c r="F5" i="7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59" i="6"/>
  <c r="F41" i="6"/>
  <c r="F4" i="6"/>
  <c r="V3" i="5" s="1"/>
  <c r="F104" i="6"/>
  <c r="F25" i="6"/>
  <c r="F124" i="6"/>
  <c r="F78" i="6"/>
  <c r="F23" i="6"/>
  <c r="F91" i="6"/>
  <c r="F82" i="6"/>
  <c r="F26" i="6"/>
  <c r="F19" i="6"/>
  <c r="F31" i="6"/>
  <c r="F35" i="6"/>
  <c r="F58" i="6"/>
  <c r="F57" i="6"/>
  <c r="F95" i="6"/>
  <c r="F122" i="6"/>
  <c r="F42" i="6"/>
  <c r="F55" i="6"/>
  <c r="F49" i="6"/>
  <c r="F37" i="6"/>
  <c r="F100" i="6"/>
  <c r="F119" i="6"/>
  <c r="F111" i="6"/>
  <c r="F101" i="6"/>
  <c r="F12" i="6"/>
  <c r="F121" i="6"/>
  <c r="F70" i="6"/>
  <c r="F87" i="6"/>
  <c r="F38" i="6"/>
  <c r="F33" i="6"/>
  <c r="F128" i="6"/>
  <c r="F127" i="6"/>
  <c r="F126" i="6"/>
  <c r="F120" i="6"/>
  <c r="F116" i="6"/>
  <c r="F115" i="6"/>
  <c r="F113" i="6"/>
  <c r="F112" i="6"/>
  <c r="F110" i="6"/>
  <c r="F107" i="6"/>
  <c r="F106" i="6"/>
  <c r="F105" i="6"/>
  <c r="F102" i="6"/>
  <c r="F98" i="6"/>
  <c r="F97" i="6"/>
  <c r="F94" i="6"/>
  <c r="F93" i="6"/>
  <c r="F90" i="6"/>
  <c r="F89" i="6"/>
  <c r="F88" i="6"/>
  <c r="F85" i="6"/>
  <c r="F83" i="6"/>
  <c r="F80" i="6"/>
  <c r="F76" i="6"/>
  <c r="F74" i="6"/>
  <c r="F72" i="6"/>
  <c r="F68" i="6"/>
  <c r="F67" i="6"/>
  <c r="F64" i="6"/>
  <c r="F62" i="6"/>
  <c r="F61" i="6"/>
  <c r="F60" i="6"/>
  <c r="F54" i="6"/>
  <c r="F53" i="6"/>
  <c r="F52" i="6"/>
  <c r="F50" i="6"/>
  <c r="F48" i="6"/>
  <c r="F46" i="6"/>
  <c r="F45" i="6"/>
  <c r="F43" i="6"/>
  <c r="F39" i="6"/>
  <c r="F36" i="6"/>
  <c r="F30" i="6"/>
  <c r="F29" i="6"/>
  <c r="F27" i="6"/>
  <c r="F22" i="6"/>
  <c r="F15" i="6"/>
  <c r="F14" i="6"/>
  <c r="F13" i="6"/>
  <c r="F11" i="6"/>
  <c r="F9" i="6"/>
  <c r="F8" i="6"/>
  <c r="F7" i="6"/>
  <c r="F5" i="6"/>
  <c r="F7" i="2"/>
  <c r="F9" i="2"/>
  <c r="F11" i="2"/>
  <c r="F13" i="2"/>
  <c r="F14" i="2"/>
  <c r="F15" i="2"/>
  <c r="F16" i="2"/>
  <c r="F22" i="2"/>
  <c r="F27" i="2"/>
  <c r="F29" i="2"/>
  <c r="F31" i="2"/>
  <c r="F34" i="2"/>
  <c r="F36" i="2"/>
  <c r="F37" i="2"/>
  <c r="F42" i="2"/>
  <c r="F46" i="2"/>
  <c r="F48" i="2"/>
  <c r="F51" i="2"/>
  <c r="F53" i="2"/>
  <c r="F54" i="2"/>
  <c r="F55" i="2"/>
  <c r="F61" i="2"/>
  <c r="F62" i="2"/>
  <c r="F68" i="2"/>
  <c r="F69" i="2"/>
  <c r="F73" i="2"/>
  <c r="F74" i="2"/>
  <c r="F76" i="2"/>
  <c r="F81" i="2"/>
  <c r="F84" i="2"/>
  <c r="F88" i="2"/>
  <c r="F89" i="2"/>
  <c r="F90" i="2"/>
  <c r="F93" i="2"/>
  <c r="F94" i="2"/>
  <c r="F96" i="2"/>
  <c r="F97" i="2"/>
  <c r="F98" i="2"/>
  <c r="F99" i="2"/>
  <c r="F103" i="2"/>
  <c r="F106" i="2"/>
  <c r="F112" i="2"/>
  <c r="F113" i="2"/>
  <c r="F115" i="2"/>
  <c r="F116" i="2"/>
  <c r="F117" i="2"/>
  <c r="F120" i="2"/>
  <c r="F125" i="2"/>
  <c r="F127" i="2"/>
  <c r="F128" i="2"/>
  <c r="F24" i="2"/>
  <c r="F18" i="2"/>
  <c r="F21" i="2"/>
  <c r="F87" i="2"/>
  <c r="F70" i="2"/>
  <c r="F121" i="2"/>
  <c r="F101" i="2"/>
  <c r="F63" i="2"/>
  <c r="X58" i="5" l="1"/>
  <c r="Y58" i="5"/>
  <c r="BZ58" i="5" s="1"/>
  <c r="W58" i="5"/>
  <c r="AX58" i="5" s="1"/>
  <c r="AH58" i="5"/>
  <c r="CG58" i="5" s="1"/>
  <c r="Z40" i="5"/>
  <c r="CA40" i="5" s="1"/>
  <c r="V58" i="5"/>
  <c r="BW58" i="5" s="1"/>
  <c r="AW3" i="5"/>
  <c r="BW3" i="5"/>
  <c r="W103" i="5"/>
  <c r="BX103" i="5" s="1"/>
  <c r="BX3" i="5"/>
  <c r="AX3" i="5"/>
  <c r="AY3" i="5"/>
  <c r="BY3" i="5"/>
  <c r="Z58" i="5"/>
  <c r="CA58" i="5" s="1"/>
  <c r="AZ3" i="5"/>
  <c r="BZ3" i="5"/>
  <c r="AC58" i="5"/>
  <c r="CB58" i="5" s="1"/>
  <c r="Z103" i="5"/>
  <c r="BA103" i="5" s="1"/>
  <c r="BA3" i="5"/>
  <c r="CA3" i="5"/>
  <c r="AE58" i="5"/>
  <c r="CD58" i="5" s="1"/>
  <c r="AC103" i="5"/>
  <c r="CB103" i="5" s="1"/>
  <c r="CB3" i="5"/>
  <c r="CP3" i="5" s="1"/>
  <c r="BB3" i="5"/>
  <c r="AD103" i="5"/>
  <c r="BC103" i="5" s="1"/>
  <c r="CC3" i="5"/>
  <c r="BC3" i="5"/>
  <c r="AD58" i="5"/>
  <c r="BC58" i="5" s="1"/>
  <c r="BD3" i="5"/>
  <c r="CD3" i="5"/>
  <c r="AF58" i="5"/>
  <c r="CE58" i="5" s="1"/>
  <c r="BE3" i="5"/>
  <c r="CE3" i="5"/>
  <c r="AW58" i="5"/>
  <c r="AY58" i="5"/>
  <c r="BY58" i="5"/>
  <c r="AZ103" i="5"/>
  <c r="BZ103" i="5"/>
  <c r="AZ58" i="5"/>
  <c r="BX58" i="5"/>
  <c r="CD103" i="5"/>
  <c r="BD103" i="5"/>
  <c r="V90" i="5"/>
  <c r="AW90" i="5" s="1"/>
  <c r="Y22" i="5"/>
  <c r="AZ22" i="5" s="1"/>
  <c r="Z22" i="5"/>
  <c r="BA22" i="5" s="1"/>
  <c r="V22" i="5"/>
  <c r="AW22" i="5" s="1"/>
  <c r="W123" i="5"/>
  <c r="BX123" i="5" s="1"/>
  <c r="Y123" i="5"/>
  <c r="AZ123" i="5" s="1"/>
  <c r="Z123" i="5"/>
  <c r="BA123" i="5" s="1"/>
  <c r="AD90" i="5"/>
  <c r="BC90" i="5" s="1"/>
  <c r="AE90" i="5"/>
  <c r="BD90" i="5" s="1"/>
  <c r="AG123" i="5"/>
  <c r="BF123" i="5" s="1"/>
  <c r="AH77" i="5"/>
  <c r="CG77" i="5" s="1"/>
  <c r="AE22" i="5"/>
  <c r="BD22" i="5" s="1"/>
  <c r="W77" i="5"/>
  <c r="BX77" i="5" s="1"/>
  <c r="X123" i="5"/>
  <c r="AY123" i="5" s="1"/>
  <c r="AG22" i="5"/>
  <c r="CF22" i="5" s="1"/>
  <c r="AH90" i="5"/>
  <c r="CG90" i="5" s="1"/>
  <c r="AH123" i="5"/>
  <c r="CG123" i="5" s="1"/>
  <c r="AE123" i="5"/>
  <c r="CD123" i="5" s="1"/>
  <c r="AD123" i="5"/>
  <c r="BC123" i="5" s="1"/>
  <c r="AC123" i="5"/>
  <c r="CB123" i="5" s="1"/>
  <c r="AD22" i="5"/>
  <c r="BC22" i="5" s="1"/>
  <c r="X90" i="5"/>
  <c r="BY90" i="5" s="1"/>
  <c r="W81" i="5"/>
  <c r="BX81" i="5" s="1"/>
  <c r="Z90" i="5"/>
  <c r="BA90" i="5" s="1"/>
  <c r="X22" i="5"/>
  <c r="BY22" i="5" s="1"/>
  <c r="W22" i="5"/>
  <c r="BX22" i="5" s="1"/>
  <c r="X77" i="5"/>
  <c r="BY77" i="5" s="1"/>
  <c r="V123" i="5"/>
  <c r="AW123" i="5" s="1"/>
  <c r="AX77" i="5"/>
  <c r="X24" i="5"/>
  <c r="X25" i="5"/>
  <c r="CA90" i="5"/>
  <c r="AC25" i="5"/>
  <c r="AC24" i="5"/>
  <c r="W25" i="5"/>
  <c r="W24" i="5"/>
  <c r="BX90" i="5"/>
  <c r="AX90" i="5"/>
  <c r="AZ90" i="5"/>
  <c r="BZ90" i="5"/>
  <c r="AG24" i="5"/>
  <c r="AD25" i="5"/>
  <c r="AD24" i="5"/>
  <c r="AE24" i="5"/>
  <c r="AE25" i="5"/>
  <c r="Z25" i="5"/>
  <c r="Z24" i="5"/>
  <c r="W38" i="5"/>
  <c r="BX38" i="5" s="1"/>
  <c r="V110" i="5"/>
  <c r="BW110" i="5" s="1"/>
  <c r="AH18" i="5"/>
  <c r="CG18" i="5" s="1"/>
  <c r="AF110" i="5"/>
  <c r="CE110" i="5" s="1"/>
  <c r="V38" i="5"/>
  <c r="BW38" i="5" s="1"/>
  <c r="Z38" i="5"/>
  <c r="BA38" i="5" s="1"/>
  <c r="AF27" i="5"/>
  <c r="CE27" i="5" s="1"/>
  <c r="Z27" i="5"/>
  <c r="BA27" i="5" s="1"/>
  <c r="Z110" i="5"/>
  <c r="CA110" i="5" s="1"/>
  <c r="AH110" i="5"/>
  <c r="CG110" i="5" s="1"/>
  <c r="AG110" i="5"/>
  <c r="BF110" i="5" s="1"/>
  <c r="BS110" i="5" s="1"/>
  <c r="AG79" i="5"/>
  <c r="BF79" i="5" s="1"/>
  <c r="BS79" i="5" s="1"/>
  <c r="Z79" i="5"/>
  <c r="BA79" i="5" s="1"/>
  <c r="AC18" i="5"/>
  <c r="BB18" i="5" s="1"/>
  <c r="BO18" i="5" s="1"/>
  <c r="AG18" i="5"/>
  <c r="BF18" i="5" s="1"/>
  <c r="BS18" i="5" s="1"/>
  <c r="AE18" i="5"/>
  <c r="CD18" i="5" s="1"/>
  <c r="AD18" i="5"/>
  <c r="CC18" i="5" s="1"/>
  <c r="Z18" i="5"/>
  <c r="BA18" i="5" s="1"/>
  <c r="X18" i="5"/>
  <c r="BY18" i="5" s="1"/>
  <c r="AG129" i="5"/>
  <c r="BF129" i="5" s="1"/>
  <c r="BS129" i="5" s="1"/>
  <c r="Z129" i="5"/>
  <c r="CA129" i="5" s="1"/>
  <c r="AC7" i="5"/>
  <c r="BB7" i="5" s="1"/>
  <c r="BO7" i="5" s="1"/>
  <c r="W36" i="5"/>
  <c r="AX36" i="5" s="1"/>
  <c r="BK36" i="5" s="1"/>
  <c r="AG7" i="5"/>
  <c r="BF7" i="5" s="1"/>
  <c r="BS7" i="5" s="1"/>
  <c r="Z7" i="5"/>
  <c r="BA7" i="5" s="1"/>
  <c r="Z82" i="5"/>
  <c r="BA82" i="5" s="1"/>
  <c r="AH7" i="5"/>
  <c r="CG7" i="5" s="1"/>
  <c r="AD36" i="5"/>
  <c r="CC36" i="5" s="1"/>
  <c r="AF36" i="5"/>
  <c r="BE36" i="5" s="1"/>
  <c r="BR36" i="5" s="1"/>
  <c r="Z36" i="5"/>
  <c r="CA36" i="5" s="1"/>
  <c r="AD7" i="5"/>
  <c r="CC7" i="5" s="1"/>
  <c r="X36" i="5"/>
  <c r="BY36" i="5" s="1"/>
  <c r="X7" i="5"/>
  <c r="BY7" i="5" s="1"/>
  <c r="V36" i="5"/>
  <c r="BW36" i="5" s="1"/>
  <c r="B8" i="3"/>
  <c r="C8" i="3"/>
  <c r="E8" i="3"/>
  <c r="F8" i="3"/>
  <c r="H8" i="3"/>
  <c r="I8" i="3"/>
  <c r="K8" i="3"/>
  <c r="L8" i="3"/>
  <c r="N8" i="3"/>
  <c r="O8" i="3"/>
  <c r="Q8" i="3"/>
  <c r="R8" i="3"/>
  <c r="T8" i="3"/>
  <c r="U8" i="3"/>
  <c r="Z8" i="3"/>
  <c r="AA8" i="3"/>
  <c r="AC8" i="3"/>
  <c r="AD8" i="3"/>
  <c r="AF8" i="3"/>
  <c r="AG8" i="3"/>
  <c r="AI8" i="3"/>
  <c r="AJ8" i="3"/>
  <c r="AQ8" i="3"/>
  <c r="BA40" i="5" l="1"/>
  <c r="BA58" i="5"/>
  <c r="BB58" i="5"/>
  <c r="BO58" i="5" s="1"/>
  <c r="AX103" i="5"/>
  <c r="BK103" i="5" s="1"/>
  <c r="BJ3" i="5"/>
  <c r="DQ3" i="5"/>
  <c r="BK3" i="5"/>
  <c r="DR3" i="5"/>
  <c r="CC58" i="5"/>
  <c r="BE58" i="5"/>
  <c r="DY58" i="5" s="1"/>
  <c r="CR3" i="5"/>
  <c r="BL3" i="5"/>
  <c r="DS3" i="5"/>
  <c r="CA103" i="5"/>
  <c r="BB103" i="5"/>
  <c r="DV103" i="5" s="1"/>
  <c r="BM3" i="5"/>
  <c r="DT3" i="5"/>
  <c r="BD58" i="5"/>
  <c r="DX58" i="5" s="1"/>
  <c r="CC103" i="5"/>
  <c r="DV3" i="5"/>
  <c r="BO3" i="5"/>
  <c r="CQ3" i="5"/>
  <c r="BP3" i="5"/>
  <c r="DW3" i="5"/>
  <c r="CS3" i="5"/>
  <c r="BQ3" i="5"/>
  <c r="DX3" i="5"/>
  <c r="BR3" i="5"/>
  <c r="DY3" i="5"/>
  <c r="CF123" i="5"/>
  <c r="AX123" i="5"/>
  <c r="DR123" i="5" s="1"/>
  <c r="BP58" i="5"/>
  <c r="DW58" i="5"/>
  <c r="BP103" i="5"/>
  <c r="DW103" i="5"/>
  <c r="BM58" i="5"/>
  <c r="DT58" i="5"/>
  <c r="BL58" i="5"/>
  <c r="DS58" i="5"/>
  <c r="BJ58" i="5"/>
  <c r="DQ58" i="5"/>
  <c r="CD90" i="5"/>
  <c r="BZ22" i="5"/>
  <c r="BW90" i="5"/>
  <c r="BQ103" i="5"/>
  <c r="DX103" i="5"/>
  <c r="BK58" i="5"/>
  <c r="DR58" i="5"/>
  <c r="CP103" i="5"/>
  <c r="BM103" i="5"/>
  <c r="DT103" i="5"/>
  <c r="CP58" i="5"/>
  <c r="CC90" i="5"/>
  <c r="BW22" i="5"/>
  <c r="CA22" i="5"/>
  <c r="BY123" i="5"/>
  <c r="CA123" i="5"/>
  <c r="BZ123" i="5"/>
  <c r="BF22" i="5"/>
  <c r="DZ22" i="5" s="1"/>
  <c r="BD123" i="5"/>
  <c r="BQ123" i="5" s="1"/>
  <c r="CD22" i="5"/>
  <c r="CC123" i="5"/>
  <c r="BB123" i="5"/>
  <c r="DV123" i="5" s="1"/>
  <c r="CC22" i="5"/>
  <c r="AY90" i="5"/>
  <c r="BL90" i="5" s="1"/>
  <c r="AX22" i="5"/>
  <c r="BK22" i="5" s="1"/>
  <c r="AX81" i="5"/>
  <c r="BK81" i="5" s="1"/>
  <c r="AY22" i="5"/>
  <c r="BL22" i="5" s="1"/>
  <c r="BW123" i="5"/>
  <c r="AY77" i="5"/>
  <c r="BL77" i="5" s="1"/>
  <c r="BD25" i="5"/>
  <c r="CD25" i="5"/>
  <c r="DZ123" i="5"/>
  <c r="BS123" i="5"/>
  <c r="BK90" i="5"/>
  <c r="DR90" i="5"/>
  <c r="CB24" i="5"/>
  <c r="BB24" i="5"/>
  <c r="BP22" i="5"/>
  <c r="DW22" i="5"/>
  <c r="CD24" i="5"/>
  <c r="BD24" i="5"/>
  <c r="BM123" i="5"/>
  <c r="DT123" i="5"/>
  <c r="BM22" i="5"/>
  <c r="DT22" i="5"/>
  <c r="BJ90" i="5"/>
  <c r="DQ90" i="5"/>
  <c r="CB25" i="5"/>
  <c r="BB25" i="5"/>
  <c r="BL123" i="5"/>
  <c r="DS123" i="5"/>
  <c r="AY24" i="5"/>
  <c r="BY24" i="5"/>
  <c r="BP90" i="5"/>
  <c r="DW90" i="5"/>
  <c r="CF24" i="5"/>
  <c r="BF24" i="5"/>
  <c r="BY25" i="5"/>
  <c r="AY25" i="5"/>
  <c r="BA24" i="5"/>
  <c r="CA24" i="5"/>
  <c r="CC24" i="5"/>
  <c r="BC24" i="5"/>
  <c r="BX24" i="5"/>
  <c r="AX24" i="5"/>
  <c r="BK77" i="5"/>
  <c r="DR77" i="5"/>
  <c r="BQ22" i="5"/>
  <c r="DX22" i="5"/>
  <c r="BA25" i="5"/>
  <c r="CA25" i="5"/>
  <c r="BJ123" i="5"/>
  <c r="DQ123" i="5"/>
  <c r="BC25" i="5"/>
  <c r="CC25" i="5"/>
  <c r="BQ90" i="5"/>
  <c r="DX90" i="5"/>
  <c r="BM90" i="5"/>
  <c r="DT90" i="5"/>
  <c r="BX25" i="5"/>
  <c r="AX25" i="5"/>
  <c r="BJ22" i="5"/>
  <c r="DQ22" i="5"/>
  <c r="BP123" i="5"/>
  <c r="DW123" i="5"/>
  <c r="CP123" i="5"/>
  <c r="DZ110" i="5"/>
  <c r="AX38" i="5"/>
  <c r="AW110" i="5"/>
  <c r="BJ110" i="5" s="1"/>
  <c r="BE110" i="5"/>
  <c r="BR110" i="5" s="1"/>
  <c r="AW38" i="5"/>
  <c r="BJ38" i="5" s="1"/>
  <c r="CA38" i="5"/>
  <c r="CA27" i="5"/>
  <c r="BE27" i="5"/>
  <c r="BA110" i="5"/>
  <c r="DV18" i="5"/>
  <c r="CF110" i="5"/>
  <c r="DZ79" i="5"/>
  <c r="CF79" i="5"/>
  <c r="CA79" i="5"/>
  <c r="CB18" i="5"/>
  <c r="CP18" i="5" s="1"/>
  <c r="CR18" i="5" s="1"/>
  <c r="CF18" i="5"/>
  <c r="DZ18" i="5"/>
  <c r="BD18" i="5"/>
  <c r="BQ18" i="5" s="1"/>
  <c r="BC18" i="5"/>
  <c r="AY18" i="5"/>
  <c r="DZ129" i="5"/>
  <c r="CA18" i="5"/>
  <c r="CF129" i="5"/>
  <c r="BA129" i="5"/>
  <c r="BX36" i="5"/>
  <c r="CB7" i="5"/>
  <c r="CP7" i="5" s="1"/>
  <c r="DV7" i="5"/>
  <c r="DZ7" i="5"/>
  <c r="CF7" i="5"/>
  <c r="CA7" i="5"/>
  <c r="CA82" i="5"/>
  <c r="BC7" i="5"/>
  <c r="BP7" i="5" s="1"/>
  <c r="BC36" i="5"/>
  <c r="BP36" i="5" s="1"/>
  <c r="BA36" i="5"/>
  <c r="CE36" i="5"/>
  <c r="AY7" i="5"/>
  <c r="BL7" i="5" s="1"/>
  <c r="AY36" i="5"/>
  <c r="AW36" i="5"/>
  <c r="BJ36" i="5" s="1"/>
  <c r="DY36" i="5"/>
  <c r="DR36" i="5"/>
  <c r="AB8" i="3"/>
  <c r="AZ8" i="3" s="1"/>
  <c r="M8" i="3"/>
  <c r="AU8" i="3" s="1"/>
  <c r="D8" i="3"/>
  <c r="AR8" i="3" s="1"/>
  <c r="AK8" i="3"/>
  <c r="BC8" i="3" s="1"/>
  <c r="V8" i="3"/>
  <c r="AX8" i="3" s="1"/>
  <c r="S8" i="3"/>
  <c r="AW8" i="3" s="1"/>
  <c r="AH8" i="3"/>
  <c r="BB8" i="3" s="1"/>
  <c r="G8" i="3"/>
  <c r="AS8" i="3" s="1"/>
  <c r="AE8" i="3"/>
  <c r="BA8" i="3" s="1"/>
  <c r="P8" i="3"/>
  <c r="AV8" i="3" s="1"/>
  <c r="J8" i="3"/>
  <c r="AT8" i="3" s="1"/>
  <c r="DR103" i="5" l="1"/>
  <c r="DV58" i="5"/>
  <c r="BO103" i="5"/>
  <c r="BQ58" i="5"/>
  <c r="BR58" i="5"/>
  <c r="CQ58" i="5"/>
  <c r="CQ103" i="5"/>
  <c r="BK123" i="5"/>
  <c r="CR103" i="5"/>
  <c r="CR58" i="5"/>
  <c r="CS58" i="5"/>
  <c r="BS22" i="5"/>
  <c r="CR123" i="5"/>
  <c r="DX123" i="5"/>
  <c r="BO123" i="5"/>
  <c r="DS22" i="5"/>
  <c r="DS90" i="5"/>
  <c r="DR22" i="5"/>
  <c r="DR81" i="5"/>
  <c r="DS77" i="5"/>
  <c r="CQ123" i="5"/>
  <c r="DR24" i="5"/>
  <c r="BK24" i="5"/>
  <c r="BP25" i="5"/>
  <c r="DW25" i="5"/>
  <c r="BL25" i="5"/>
  <c r="DS25" i="5"/>
  <c r="BK25" i="5"/>
  <c r="DR25" i="5"/>
  <c r="BP24" i="5"/>
  <c r="DW24" i="5"/>
  <c r="DZ24" i="5"/>
  <c r="BS24" i="5"/>
  <c r="BO25" i="5"/>
  <c r="DV25" i="5"/>
  <c r="BQ24" i="5"/>
  <c r="DX24" i="5"/>
  <c r="DV24" i="5"/>
  <c r="BO24" i="5"/>
  <c r="BL24" i="5"/>
  <c r="DS24" i="5"/>
  <c r="CP25" i="5"/>
  <c r="CQ25" i="5" s="1"/>
  <c r="CP24" i="5"/>
  <c r="CQ24" i="5" s="1"/>
  <c r="BQ25" i="5"/>
  <c r="DX25" i="5"/>
  <c r="DR38" i="5"/>
  <c r="BK38" i="5"/>
  <c r="DS36" i="5"/>
  <c r="BL36" i="5"/>
  <c r="DS18" i="5"/>
  <c r="BL18" i="5"/>
  <c r="DW18" i="5"/>
  <c r="BP18" i="5"/>
  <c r="DY27" i="5"/>
  <c r="BR27" i="5"/>
  <c r="DQ110" i="5"/>
  <c r="DY110" i="5"/>
  <c r="DQ38" i="5"/>
  <c r="CQ18" i="5"/>
  <c r="DX18" i="5"/>
  <c r="CQ7" i="5"/>
  <c r="DW36" i="5"/>
  <c r="DW7" i="5"/>
  <c r="DQ36" i="5"/>
  <c r="DS7" i="5"/>
  <c r="O3" i="3"/>
  <c r="Q3" i="3"/>
  <c r="R3" i="3"/>
  <c r="W3" i="3"/>
  <c r="X3" i="3"/>
  <c r="Z3" i="3"/>
  <c r="AA3" i="3"/>
  <c r="AC3" i="3"/>
  <c r="AD3" i="3"/>
  <c r="AF3" i="3"/>
  <c r="AG3" i="3"/>
  <c r="AI3" i="3"/>
  <c r="AJ3" i="3"/>
  <c r="AC4" i="3"/>
  <c r="AD4" i="3"/>
  <c r="AF4" i="3"/>
  <c r="AG4" i="3"/>
  <c r="Q6" i="3"/>
  <c r="R6" i="3"/>
  <c r="T6" i="3"/>
  <c r="U6" i="3"/>
  <c r="W6" i="3"/>
  <c r="X6" i="3"/>
  <c r="AC6" i="3"/>
  <c r="AD6" i="3"/>
  <c r="AF6" i="3"/>
  <c r="AG6" i="3"/>
  <c r="Q7" i="3"/>
  <c r="R7" i="3"/>
  <c r="T7" i="3"/>
  <c r="U7" i="3"/>
  <c r="Z7" i="3"/>
  <c r="AA7" i="3"/>
  <c r="AF7" i="3"/>
  <c r="AG7" i="3"/>
  <c r="AI7" i="3"/>
  <c r="AJ7" i="3"/>
  <c r="Q9" i="3"/>
  <c r="R9" i="3"/>
  <c r="T9" i="3"/>
  <c r="U9" i="3"/>
  <c r="AI9" i="3"/>
  <c r="AJ9" i="3"/>
  <c r="Q10" i="3"/>
  <c r="R10" i="3"/>
  <c r="T10" i="3"/>
  <c r="U10" i="3"/>
  <c r="AF10" i="3"/>
  <c r="AG10" i="3"/>
  <c r="AI10" i="3"/>
  <c r="AJ10" i="3"/>
  <c r="Q11" i="3"/>
  <c r="R11" i="3"/>
  <c r="W11" i="3"/>
  <c r="X11" i="3"/>
  <c r="Z11" i="3"/>
  <c r="AA11" i="3"/>
  <c r="AF11" i="3"/>
  <c r="AG11" i="3"/>
  <c r="Q12" i="3"/>
  <c r="R12" i="3"/>
  <c r="T12" i="3"/>
  <c r="U12" i="3"/>
  <c r="W12" i="3"/>
  <c r="X12" i="3"/>
  <c r="Z12" i="3"/>
  <c r="AA12" i="3"/>
  <c r="AC12" i="3"/>
  <c r="AD12" i="3"/>
  <c r="AF12" i="3"/>
  <c r="AG12" i="3"/>
  <c r="AI12" i="3"/>
  <c r="AJ12" i="3"/>
  <c r="Q13" i="3"/>
  <c r="R13" i="3"/>
  <c r="W13" i="3"/>
  <c r="X13" i="3"/>
  <c r="Z13" i="3"/>
  <c r="AA13" i="3"/>
  <c r="AC13" i="3"/>
  <c r="AD13" i="3"/>
  <c r="AF13" i="3"/>
  <c r="AG13" i="3"/>
  <c r="AI13" i="3"/>
  <c r="AJ13" i="3"/>
  <c r="Z14" i="3"/>
  <c r="AA14" i="3"/>
  <c r="AC14" i="3"/>
  <c r="AD14" i="3"/>
  <c r="Z15" i="3"/>
  <c r="AA15" i="3"/>
  <c r="AC15" i="3"/>
  <c r="AD15" i="3"/>
  <c r="AF16" i="3"/>
  <c r="AG16" i="3"/>
  <c r="AI18" i="3"/>
  <c r="AJ18" i="3"/>
  <c r="O19" i="3"/>
  <c r="Z19" i="3"/>
  <c r="AA19" i="3"/>
  <c r="O20" i="3"/>
  <c r="Z20" i="3"/>
  <c r="AA20" i="3"/>
  <c r="AF20" i="3"/>
  <c r="AG20" i="3"/>
  <c r="AF21" i="3"/>
  <c r="AG21" i="3"/>
  <c r="AF22" i="3"/>
  <c r="AG22" i="3"/>
  <c r="AI22" i="3"/>
  <c r="AJ22" i="3"/>
  <c r="AI23" i="3"/>
  <c r="AJ23" i="3"/>
  <c r="AI27" i="3"/>
  <c r="AJ27" i="3"/>
  <c r="AI28" i="3"/>
  <c r="AJ28" i="3"/>
  <c r="AI29" i="3"/>
  <c r="AJ29" i="3"/>
  <c r="AC30" i="3"/>
  <c r="AD30" i="3"/>
  <c r="AF30" i="3"/>
  <c r="AG30" i="3"/>
  <c r="AI30" i="3"/>
  <c r="AJ30" i="3"/>
  <c r="AF31" i="3"/>
  <c r="AG31" i="3"/>
  <c r="AI31" i="3"/>
  <c r="AJ31" i="3"/>
  <c r="AF32" i="3"/>
  <c r="AG32" i="3"/>
  <c r="AI32" i="3"/>
  <c r="AJ32" i="3"/>
  <c r="AI36" i="3"/>
  <c r="AJ36" i="3"/>
  <c r="AF37" i="3"/>
  <c r="AG37" i="3"/>
  <c r="AI37" i="3"/>
  <c r="AJ37" i="3"/>
  <c r="AF38" i="3"/>
  <c r="AG38" i="3"/>
  <c r="AC39" i="3"/>
  <c r="AD39" i="3"/>
  <c r="AI39" i="3"/>
  <c r="AJ39" i="3"/>
  <c r="Q40" i="3"/>
  <c r="R40" i="3"/>
  <c r="AF43" i="3"/>
  <c r="AG43" i="3"/>
  <c r="AI43" i="3"/>
  <c r="AJ43" i="3"/>
  <c r="AI44" i="3"/>
  <c r="AJ44" i="3"/>
  <c r="AC45" i="3"/>
  <c r="AD45" i="3"/>
  <c r="Q46" i="3"/>
  <c r="R46" i="3"/>
  <c r="AC46" i="3"/>
  <c r="AD46" i="3"/>
  <c r="AI46" i="3"/>
  <c r="AJ46" i="3"/>
  <c r="AC47" i="3"/>
  <c r="AD47" i="3"/>
  <c r="AI47" i="3"/>
  <c r="AJ47" i="3"/>
  <c r="Q48" i="3"/>
  <c r="R48" i="3"/>
  <c r="AF48" i="3"/>
  <c r="AG48" i="3"/>
  <c r="AI48" i="3"/>
  <c r="AJ48" i="3"/>
  <c r="W49" i="3"/>
  <c r="X49" i="3"/>
  <c r="AF49" i="3"/>
  <c r="AG49" i="3"/>
  <c r="AI49" i="3"/>
  <c r="AJ49" i="3"/>
  <c r="AF50" i="3"/>
  <c r="AG50" i="3"/>
  <c r="AI50" i="3"/>
  <c r="AJ50" i="3"/>
  <c r="AC51" i="3"/>
  <c r="AD51" i="3"/>
  <c r="AF51" i="3"/>
  <c r="AG51" i="3"/>
  <c r="Z52" i="3"/>
  <c r="AA52" i="3"/>
  <c r="AC52" i="3"/>
  <c r="AD52" i="3"/>
  <c r="AF52" i="3"/>
  <c r="AG52" i="3"/>
  <c r="AC53" i="3"/>
  <c r="AD53" i="3"/>
  <c r="AF53" i="3"/>
  <c r="AG53" i="3"/>
  <c r="AI53" i="3"/>
  <c r="AJ53" i="3"/>
  <c r="AC54" i="3"/>
  <c r="AD54" i="3"/>
  <c r="AI54" i="3"/>
  <c r="AJ54" i="3"/>
  <c r="AI55" i="3"/>
  <c r="AJ55" i="3"/>
  <c r="Q61" i="3"/>
  <c r="R61" i="3"/>
  <c r="Q63" i="3"/>
  <c r="R63" i="3"/>
  <c r="AF65" i="3"/>
  <c r="AG65" i="3"/>
  <c r="AF66" i="3"/>
  <c r="AG66" i="3"/>
  <c r="AI66" i="3"/>
  <c r="AJ66" i="3"/>
  <c r="AI67" i="3"/>
  <c r="AJ67" i="3"/>
  <c r="AF68" i="3"/>
  <c r="AG68" i="3"/>
  <c r="AI68" i="3"/>
  <c r="AJ68" i="3"/>
  <c r="AF69" i="3"/>
  <c r="AG69" i="3"/>
  <c r="AI69" i="3"/>
  <c r="AJ69" i="3"/>
  <c r="AF70" i="3"/>
  <c r="AG70" i="3"/>
  <c r="AI70" i="3"/>
  <c r="AJ70" i="3"/>
  <c r="Z73" i="3"/>
  <c r="AA73" i="3"/>
  <c r="Z74" i="3"/>
  <c r="AA74" i="3"/>
  <c r="Z75" i="3"/>
  <c r="AA75" i="3"/>
  <c r="Z77" i="3"/>
  <c r="AA77" i="3"/>
  <c r="AF77" i="3"/>
  <c r="AG77" i="3"/>
  <c r="W78" i="3"/>
  <c r="X78" i="3"/>
  <c r="AI78" i="3"/>
  <c r="AJ78" i="3"/>
  <c r="AI79" i="3"/>
  <c r="AJ79" i="3"/>
  <c r="AI80" i="3"/>
  <c r="AJ80" i="3"/>
  <c r="W81" i="3"/>
  <c r="X81" i="3"/>
  <c r="AI81" i="3"/>
  <c r="AJ81" i="3"/>
  <c r="AI83" i="3"/>
  <c r="AJ83" i="3"/>
  <c r="Z84" i="3"/>
  <c r="AA84" i="3"/>
  <c r="AI84" i="3"/>
  <c r="AJ84" i="3"/>
  <c r="Z86" i="3"/>
  <c r="AA86" i="3"/>
  <c r="AI86" i="3"/>
  <c r="AJ86" i="3"/>
  <c r="Z88" i="3"/>
  <c r="AA88" i="3"/>
  <c r="AC88" i="3"/>
  <c r="AD88" i="3"/>
  <c r="Z92" i="3"/>
  <c r="AA92" i="3"/>
  <c r="AC92" i="3"/>
  <c r="AD92" i="3"/>
  <c r="AI93" i="3"/>
  <c r="AJ93" i="3"/>
  <c r="AI95" i="3"/>
  <c r="AJ95" i="3"/>
  <c r="Q96" i="3"/>
  <c r="R96" i="3"/>
  <c r="Q98" i="3"/>
  <c r="R98" i="3"/>
  <c r="Q99" i="3"/>
  <c r="R99" i="3"/>
  <c r="AC99" i="3"/>
  <c r="AD99" i="3"/>
  <c r="AI99" i="3"/>
  <c r="AJ99" i="3"/>
  <c r="Q100" i="3"/>
  <c r="R100" i="3"/>
  <c r="AF100" i="3"/>
  <c r="AG100" i="3"/>
  <c r="AI100" i="3"/>
  <c r="AJ100" i="3"/>
  <c r="Q101" i="3"/>
  <c r="R101" i="3"/>
  <c r="AC101" i="3"/>
  <c r="AD101" i="3"/>
  <c r="AI101" i="3"/>
  <c r="AJ101" i="3"/>
  <c r="AI102" i="3"/>
  <c r="AJ102" i="3"/>
  <c r="Q103" i="3"/>
  <c r="R103" i="3"/>
  <c r="AF103" i="3"/>
  <c r="AG103" i="3"/>
  <c r="AI103" i="3"/>
  <c r="AJ103" i="3"/>
  <c r="AF104" i="3"/>
  <c r="AG104" i="3"/>
  <c r="AI104" i="3"/>
  <c r="AJ104" i="3"/>
  <c r="AI105" i="3"/>
  <c r="AJ105" i="3"/>
  <c r="AI106" i="3"/>
  <c r="AJ106" i="3"/>
  <c r="AI107" i="3"/>
  <c r="AJ107" i="3"/>
  <c r="Q108" i="3"/>
  <c r="R108" i="3"/>
  <c r="AI109" i="3"/>
  <c r="AJ109" i="3"/>
  <c r="O111" i="3"/>
  <c r="Q111" i="3"/>
  <c r="R111" i="3"/>
  <c r="Q112" i="3"/>
  <c r="R112" i="3"/>
  <c r="Q113" i="3"/>
  <c r="R113" i="3"/>
  <c r="AI114" i="3"/>
  <c r="AJ114" i="3"/>
  <c r="Q115" i="3"/>
  <c r="R115" i="3"/>
  <c r="AF115" i="3"/>
  <c r="AG115" i="3"/>
  <c r="O116" i="3"/>
  <c r="Q116" i="3"/>
  <c r="R116" i="3"/>
  <c r="W116" i="3"/>
  <c r="X116" i="3"/>
  <c r="W117" i="3"/>
  <c r="X117" i="3"/>
  <c r="Z117" i="3"/>
  <c r="AA117" i="3"/>
  <c r="O118" i="3"/>
  <c r="Q118" i="3"/>
  <c r="R118" i="3"/>
  <c r="T118" i="3"/>
  <c r="U118" i="3"/>
  <c r="Z118" i="3"/>
  <c r="AA118" i="3"/>
  <c r="AF118" i="3"/>
  <c r="AG118" i="3"/>
  <c r="AI118" i="3"/>
  <c r="AJ118" i="3"/>
  <c r="O119" i="3"/>
  <c r="Q119" i="3"/>
  <c r="R119" i="3"/>
  <c r="AF119" i="3"/>
  <c r="AG119" i="3"/>
  <c r="AI119" i="3"/>
  <c r="AJ119" i="3"/>
  <c r="O120" i="3"/>
  <c r="Q120" i="3"/>
  <c r="R120" i="3"/>
  <c r="T120" i="3"/>
  <c r="U120" i="3"/>
  <c r="W120" i="3"/>
  <c r="X120" i="3"/>
  <c r="AI120" i="3"/>
  <c r="AJ120" i="3"/>
  <c r="W121" i="3"/>
  <c r="X121" i="3"/>
  <c r="Z121" i="3"/>
  <c r="AA121" i="3"/>
  <c r="AI121" i="3"/>
  <c r="AJ121" i="3"/>
  <c r="O122" i="3"/>
  <c r="Q122" i="3"/>
  <c r="R122" i="3"/>
  <c r="T122" i="3"/>
  <c r="U122" i="3"/>
  <c r="W122" i="3"/>
  <c r="X122" i="3"/>
  <c r="Z122" i="3"/>
  <c r="AA122" i="3"/>
  <c r="AF122" i="3"/>
  <c r="AG122" i="3"/>
  <c r="AI122" i="3"/>
  <c r="AJ122" i="3"/>
  <c r="AI123" i="3"/>
  <c r="AJ123" i="3"/>
  <c r="O124" i="3"/>
  <c r="Q124" i="3"/>
  <c r="R124" i="3"/>
  <c r="T124" i="3"/>
  <c r="U124" i="3"/>
  <c r="W124" i="3"/>
  <c r="X124" i="3"/>
  <c r="Z124" i="3"/>
  <c r="AA124" i="3"/>
  <c r="AF124" i="3"/>
  <c r="AG124" i="3"/>
  <c r="AI124" i="3"/>
  <c r="AJ124" i="3"/>
  <c r="O125" i="3"/>
  <c r="Q125" i="3"/>
  <c r="R125" i="3"/>
  <c r="T125" i="3"/>
  <c r="U125" i="3"/>
  <c r="W125" i="3"/>
  <c r="X125" i="3"/>
  <c r="Z125" i="3"/>
  <c r="AA125" i="3"/>
  <c r="AC125" i="3"/>
  <c r="AD125" i="3"/>
  <c r="AI125" i="3"/>
  <c r="AJ125" i="3"/>
  <c r="O126" i="3"/>
  <c r="Q126" i="3"/>
  <c r="R126" i="3"/>
  <c r="T126" i="3"/>
  <c r="U126" i="3"/>
  <c r="W126" i="3"/>
  <c r="X126" i="3"/>
  <c r="Z126" i="3"/>
  <c r="AA126" i="3"/>
  <c r="AI126" i="3"/>
  <c r="AJ126" i="3"/>
  <c r="AI127" i="3"/>
  <c r="AJ127" i="3"/>
  <c r="O128" i="3"/>
  <c r="Q128" i="3"/>
  <c r="R128" i="3"/>
  <c r="T128" i="3"/>
  <c r="U128" i="3"/>
  <c r="W128" i="3"/>
  <c r="X128" i="3"/>
  <c r="Z128" i="3"/>
  <c r="AA128" i="3"/>
  <c r="AC128" i="3"/>
  <c r="AD128" i="3"/>
  <c r="AI128" i="3"/>
  <c r="AJ128" i="3"/>
  <c r="O129" i="3"/>
  <c r="Q129" i="3"/>
  <c r="R129" i="3"/>
  <c r="T129" i="3"/>
  <c r="U129" i="3"/>
  <c r="W129" i="3"/>
  <c r="X129" i="3"/>
  <c r="Z129" i="3"/>
  <c r="AA129" i="3"/>
  <c r="AC129" i="3"/>
  <c r="AD129" i="3"/>
  <c r="AF129" i="3"/>
  <c r="AG129" i="3"/>
  <c r="AI129" i="3"/>
  <c r="AJ129" i="3"/>
  <c r="O130" i="3"/>
  <c r="Q130" i="3"/>
  <c r="R130" i="3"/>
  <c r="T130" i="3"/>
  <c r="U130" i="3"/>
  <c r="W130" i="3"/>
  <c r="X130" i="3"/>
  <c r="Z130" i="3"/>
  <c r="AA130" i="3"/>
  <c r="AC130" i="3"/>
  <c r="AD130" i="3"/>
  <c r="AF130" i="3"/>
  <c r="AG130" i="3"/>
  <c r="AI130" i="3"/>
  <c r="AJ130" i="3"/>
  <c r="O131" i="3"/>
  <c r="Q131" i="3"/>
  <c r="R131" i="3"/>
  <c r="T131" i="3"/>
  <c r="U131" i="3"/>
  <c r="W131" i="3"/>
  <c r="X131" i="3"/>
  <c r="Z131" i="3"/>
  <c r="AA131" i="3"/>
  <c r="AC131" i="3"/>
  <c r="AD131" i="3"/>
  <c r="AF131" i="3"/>
  <c r="AG131" i="3"/>
  <c r="AI131" i="3"/>
  <c r="AJ131" i="3"/>
  <c r="O132" i="3"/>
  <c r="Q132" i="3"/>
  <c r="R132" i="3"/>
  <c r="T132" i="3"/>
  <c r="U132" i="3"/>
  <c r="W132" i="3"/>
  <c r="X132" i="3"/>
  <c r="Z132" i="3"/>
  <c r="AA132" i="3"/>
  <c r="AC132" i="3"/>
  <c r="AD132" i="3"/>
  <c r="AF132" i="3"/>
  <c r="AG132" i="3"/>
  <c r="AI132" i="3"/>
  <c r="AJ132" i="3"/>
  <c r="O133" i="3"/>
  <c r="Q133" i="3"/>
  <c r="R133" i="3"/>
  <c r="T133" i="3"/>
  <c r="U133" i="3"/>
  <c r="W133" i="3"/>
  <c r="X133" i="3"/>
  <c r="Z133" i="3"/>
  <c r="AA133" i="3"/>
  <c r="AC133" i="3"/>
  <c r="AD133" i="3"/>
  <c r="AF133" i="3"/>
  <c r="AG133" i="3"/>
  <c r="AI133" i="3"/>
  <c r="AJ133" i="3"/>
  <c r="O134" i="3"/>
  <c r="Q134" i="3"/>
  <c r="R134" i="3"/>
  <c r="T134" i="3"/>
  <c r="U134" i="3"/>
  <c r="W134" i="3"/>
  <c r="X134" i="3"/>
  <c r="Z134" i="3"/>
  <c r="AA134" i="3"/>
  <c r="AC134" i="3"/>
  <c r="AD134" i="3"/>
  <c r="AF134" i="3"/>
  <c r="AG134" i="3"/>
  <c r="AI134" i="3"/>
  <c r="AJ134" i="3"/>
  <c r="O135" i="3"/>
  <c r="Q135" i="3"/>
  <c r="R135" i="3"/>
  <c r="T135" i="3"/>
  <c r="U135" i="3"/>
  <c r="W135" i="3"/>
  <c r="X135" i="3"/>
  <c r="Z135" i="3"/>
  <c r="AA135" i="3"/>
  <c r="AC135" i="3"/>
  <c r="AD135" i="3"/>
  <c r="AF135" i="3"/>
  <c r="AG135" i="3"/>
  <c r="AI135" i="3"/>
  <c r="AJ135" i="3"/>
  <c r="O136" i="3"/>
  <c r="Q136" i="3"/>
  <c r="R136" i="3"/>
  <c r="T136" i="3"/>
  <c r="U136" i="3"/>
  <c r="W136" i="3"/>
  <c r="X136" i="3"/>
  <c r="Z136" i="3"/>
  <c r="AA136" i="3"/>
  <c r="AC136" i="3"/>
  <c r="AD136" i="3"/>
  <c r="AF136" i="3"/>
  <c r="AG136" i="3"/>
  <c r="AI136" i="3"/>
  <c r="AJ136" i="3"/>
  <c r="O137" i="3"/>
  <c r="Q137" i="3"/>
  <c r="R137" i="3"/>
  <c r="T137" i="3"/>
  <c r="U137" i="3"/>
  <c r="W137" i="3"/>
  <c r="X137" i="3"/>
  <c r="Z137" i="3"/>
  <c r="AA137" i="3"/>
  <c r="AC137" i="3"/>
  <c r="AD137" i="3"/>
  <c r="AF137" i="3"/>
  <c r="AG137" i="3"/>
  <c r="AI137" i="3"/>
  <c r="AJ137" i="3"/>
  <c r="O138" i="3"/>
  <c r="Q138" i="3"/>
  <c r="R138" i="3"/>
  <c r="T138" i="3"/>
  <c r="U138" i="3"/>
  <c r="W138" i="3"/>
  <c r="X138" i="3"/>
  <c r="Z138" i="3"/>
  <c r="AA138" i="3"/>
  <c r="AC138" i="3"/>
  <c r="AD138" i="3"/>
  <c r="AF138" i="3"/>
  <c r="AG138" i="3"/>
  <c r="AI138" i="3"/>
  <c r="AJ138" i="3"/>
  <c r="O139" i="3"/>
  <c r="Q139" i="3"/>
  <c r="R139" i="3"/>
  <c r="T139" i="3"/>
  <c r="U139" i="3"/>
  <c r="W139" i="3"/>
  <c r="X139" i="3"/>
  <c r="Z139" i="3"/>
  <c r="AA139" i="3"/>
  <c r="AC139" i="3"/>
  <c r="AD139" i="3"/>
  <c r="AF139" i="3"/>
  <c r="AG139" i="3"/>
  <c r="AI139" i="3"/>
  <c r="AJ139" i="3"/>
  <c r="O140" i="3"/>
  <c r="Q140" i="3"/>
  <c r="R140" i="3"/>
  <c r="T140" i="3"/>
  <c r="U140" i="3"/>
  <c r="W140" i="3"/>
  <c r="X140" i="3"/>
  <c r="Z140" i="3"/>
  <c r="AA140" i="3"/>
  <c r="AC140" i="3"/>
  <c r="AD140" i="3"/>
  <c r="AF140" i="3"/>
  <c r="AG140" i="3"/>
  <c r="AI140" i="3"/>
  <c r="AJ140" i="3"/>
  <c r="O141" i="3"/>
  <c r="Q141" i="3"/>
  <c r="R141" i="3"/>
  <c r="T141" i="3"/>
  <c r="U141" i="3"/>
  <c r="W141" i="3"/>
  <c r="X141" i="3"/>
  <c r="Z141" i="3"/>
  <c r="AA141" i="3"/>
  <c r="AC141" i="3"/>
  <c r="AD141" i="3"/>
  <c r="AF141" i="3"/>
  <c r="AG141" i="3"/>
  <c r="AI141" i="3"/>
  <c r="AJ141" i="3"/>
  <c r="O142" i="3"/>
  <c r="Q142" i="3"/>
  <c r="R142" i="3"/>
  <c r="T142" i="3"/>
  <c r="U142" i="3"/>
  <c r="W142" i="3"/>
  <c r="X142" i="3"/>
  <c r="Z142" i="3"/>
  <c r="AA142" i="3"/>
  <c r="AC142" i="3"/>
  <c r="AD142" i="3"/>
  <c r="AF142" i="3"/>
  <c r="AG142" i="3"/>
  <c r="AI142" i="3"/>
  <c r="AJ142" i="3"/>
  <c r="O143" i="3"/>
  <c r="Q143" i="3"/>
  <c r="R143" i="3"/>
  <c r="T143" i="3"/>
  <c r="U143" i="3"/>
  <c r="W143" i="3"/>
  <c r="X143" i="3"/>
  <c r="Z143" i="3"/>
  <c r="AA143" i="3"/>
  <c r="AC143" i="3"/>
  <c r="AD143" i="3"/>
  <c r="AF143" i="3"/>
  <c r="AG143" i="3"/>
  <c r="AI143" i="3"/>
  <c r="AJ143" i="3"/>
  <c r="O144" i="3"/>
  <c r="Q144" i="3"/>
  <c r="R144" i="3"/>
  <c r="T144" i="3"/>
  <c r="U144" i="3"/>
  <c r="W144" i="3"/>
  <c r="X144" i="3"/>
  <c r="Z144" i="3"/>
  <c r="AA144" i="3"/>
  <c r="AC144" i="3"/>
  <c r="AD144" i="3"/>
  <c r="AF144" i="3"/>
  <c r="AG144" i="3"/>
  <c r="AI144" i="3"/>
  <c r="AJ144" i="3"/>
  <c r="O145" i="3"/>
  <c r="Q145" i="3"/>
  <c r="R145" i="3"/>
  <c r="T145" i="3"/>
  <c r="U145" i="3"/>
  <c r="W145" i="3"/>
  <c r="X145" i="3"/>
  <c r="Z145" i="3"/>
  <c r="AA145" i="3"/>
  <c r="AC145" i="3"/>
  <c r="AD145" i="3"/>
  <c r="AF145" i="3"/>
  <c r="AG145" i="3"/>
  <c r="AI145" i="3"/>
  <c r="AJ145" i="3"/>
  <c r="O146" i="3"/>
  <c r="Q146" i="3"/>
  <c r="R146" i="3"/>
  <c r="T146" i="3"/>
  <c r="U146" i="3"/>
  <c r="W146" i="3"/>
  <c r="X146" i="3"/>
  <c r="Z146" i="3"/>
  <c r="AA146" i="3"/>
  <c r="AC146" i="3"/>
  <c r="AD146" i="3"/>
  <c r="AF146" i="3"/>
  <c r="AG146" i="3"/>
  <c r="AI146" i="3"/>
  <c r="AJ146" i="3"/>
  <c r="O147" i="3"/>
  <c r="Q147" i="3"/>
  <c r="R147" i="3"/>
  <c r="T147" i="3"/>
  <c r="U147" i="3"/>
  <c r="W147" i="3"/>
  <c r="X147" i="3"/>
  <c r="Z147" i="3"/>
  <c r="AA147" i="3"/>
  <c r="AC147" i="3"/>
  <c r="AD147" i="3"/>
  <c r="AF147" i="3"/>
  <c r="AG147" i="3"/>
  <c r="AI147" i="3"/>
  <c r="AJ147" i="3"/>
  <c r="O148" i="3"/>
  <c r="Q148" i="3"/>
  <c r="R148" i="3"/>
  <c r="T148" i="3"/>
  <c r="U148" i="3"/>
  <c r="W148" i="3"/>
  <c r="X148" i="3"/>
  <c r="Z148" i="3"/>
  <c r="AA148" i="3"/>
  <c r="AC148" i="3"/>
  <c r="AD148" i="3"/>
  <c r="AF148" i="3"/>
  <c r="AG148" i="3"/>
  <c r="AI148" i="3"/>
  <c r="AJ148" i="3"/>
  <c r="O149" i="3"/>
  <c r="Q149" i="3"/>
  <c r="R149" i="3"/>
  <c r="T149" i="3"/>
  <c r="U149" i="3"/>
  <c r="W149" i="3"/>
  <c r="X149" i="3"/>
  <c r="Z149" i="3"/>
  <c r="AA149" i="3"/>
  <c r="AC149" i="3"/>
  <c r="AD149" i="3"/>
  <c r="AF149" i="3"/>
  <c r="AG149" i="3"/>
  <c r="AI149" i="3"/>
  <c r="AJ149" i="3"/>
  <c r="O150" i="3"/>
  <c r="Q150" i="3"/>
  <c r="R150" i="3"/>
  <c r="T150" i="3"/>
  <c r="U150" i="3"/>
  <c r="W150" i="3"/>
  <c r="X150" i="3"/>
  <c r="Z150" i="3"/>
  <c r="AA150" i="3"/>
  <c r="AC150" i="3"/>
  <c r="AD150" i="3"/>
  <c r="AF150" i="3"/>
  <c r="AG150" i="3"/>
  <c r="AI150" i="3"/>
  <c r="AJ150" i="3"/>
  <c r="O151" i="3"/>
  <c r="Q151" i="3"/>
  <c r="R151" i="3"/>
  <c r="T151" i="3"/>
  <c r="U151" i="3"/>
  <c r="W151" i="3"/>
  <c r="X151" i="3"/>
  <c r="Z151" i="3"/>
  <c r="AA151" i="3"/>
  <c r="AC151" i="3"/>
  <c r="AD151" i="3"/>
  <c r="AF151" i="3"/>
  <c r="AG151" i="3"/>
  <c r="AI151" i="3"/>
  <c r="AJ151" i="3"/>
  <c r="O152" i="3"/>
  <c r="Q152" i="3"/>
  <c r="R152" i="3"/>
  <c r="T152" i="3"/>
  <c r="U152" i="3"/>
  <c r="W152" i="3"/>
  <c r="X152" i="3"/>
  <c r="Z152" i="3"/>
  <c r="AA152" i="3"/>
  <c r="AC152" i="3"/>
  <c r="AD152" i="3"/>
  <c r="AF152" i="3"/>
  <c r="AG152" i="3"/>
  <c r="AI152" i="3"/>
  <c r="AJ152" i="3"/>
  <c r="O153" i="3"/>
  <c r="Q153" i="3"/>
  <c r="R153" i="3"/>
  <c r="T153" i="3"/>
  <c r="U153" i="3"/>
  <c r="W153" i="3"/>
  <c r="X153" i="3"/>
  <c r="Z153" i="3"/>
  <c r="AA153" i="3"/>
  <c r="AC153" i="3"/>
  <c r="AD153" i="3"/>
  <c r="AF153" i="3"/>
  <c r="AG153" i="3"/>
  <c r="AI153" i="3"/>
  <c r="AJ153" i="3"/>
  <c r="O154" i="3"/>
  <c r="Q154" i="3"/>
  <c r="R154" i="3"/>
  <c r="T154" i="3"/>
  <c r="U154" i="3"/>
  <c r="W154" i="3"/>
  <c r="X154" i="3"/>
  <c r="Z154" i="3"/>
  <c r="AA154" i="3"/>
  <c r="AC154" i="3"/>
  <c r="AD154" i="3"/>
  <c r="AF154" i="3"/>
  <c r="AG154" i="3"/>
  <c r="AI154" i="3"/>
  <c r="AJ154" i="3"/>
  <c r="O155" i="3"/>
  <c r="Q155" i="3"/>
  <c r="R155" i="3"/>
  <c r="T155" i="3"/>
  <c r="U155" i="3"/>
  <c r="W155" i="3"/>
  <c r="X155" i="3"/>
  <c r="Z155" i="3"/>
  <c r="AA155" i="3"/>
  <c r="AC155" i="3"/>
  <c r="AD155" i="3"/>
  <c r="AF155" i="3"/>
  <c r="AG155" i="3"/>
  <c r="AI155" i="3"/>
  <c r="AJ155" i="3"/>
  <c r="O156" i="3"/>
  <c r="Q156" i="3"/>
  <c r="R156" i="3"/>
  <c r="T156" i="3"/>
  <c r="U156" i="3"/>
  <c r="W156" i="3"/>
  <c r="X156" i="3"/>
  <c r="Z156" i="3"/>
  <c r="AA156" i="3"/>
  <c r="AC156" i="3"/>
  <c r="AD156" i="3"/>
  <c r="AF156" i="3"/>
  <c r="AG156" i="3"/>
  <c r="AI156" i="3"/>
  <c r="AJ156" i="3"/>
  <c r="O157" i="3"/>
  <c r="Q157" i="3"/>
  <c r="R157" i="3"/>
  <c r="T157" i="3"/>
  <c r="U157" i="3"/>
  <c r="W157" i="3"/>
  <c r="X157" i="3"/>
  <c r="Z157" i="3"/>
  <c r="AA157" i="3"/>
  <c r="AC157" i="3"/>
  <c r="AD157" i="3"/>
  <c r="AF157" i="3"/>
  <c r="AG157" i="3"/>
  <c r="AI157" i="3"/>
  <c r="AJ157" i="3"/>
  <c r="O158" i="3"/>
  <c r="Q158" i="3"/>
  <c r="R158" i="3"/>
  <c r="T158" i="3"/>
  <c r="U158" i="3"/>
  <c r="W158" i="3"/>
  <c r="X158" i="3"/>
  <c r="Z158" i="3"/>
  <c r="AA158" i="3"/>
  <c r="AC158" i="3"/>
  <c r="AD158" i="3"/>
  <c r="AF158" i="3"/>
  <c r="AG158" i="3"/>
  <c r="AI158" i="3"/>
  <c r="AJ158" i="3"/>
  <c r="O159" i="3"/>
  <c r="Q159" i="3"/>
  <c r="R159" i="3"/>
  <c r="T159" i="3"/>
  <c r="U159" i="3"/>
  <c r="W159" i="3"/>
  <c r="X159" i="3"/>
  <c r="Z159" i="3"/>
  <c r="AA159" i="3"/>
  <c r="AC159" i="3"/>
  <c r="AD159" i="3"/>
  <c r="AF159" i="3"/>
  <c r="AG159" i="3"/>
  <c r="AI159" i="3"/>
  <c r="AJ159" i="3"/>
  <c r="O160" i="3"/>
  <c r="Q160" i="3"/>
  <c r="R160" i="3"/>
  <c r="T160" i="3"/>
  <c r="U160" i="3"/>
  <c r="W160" i="3"/>
  <c r="X160" i="3"/>
  <c r="Z160" i="3"/>
  <c r="AA160" i="3"/>
  <c r="AC160" i="3"/>
  <c r="AD160" i="3"/>
  <c r="AF160" i="3"/>
  <c r="AG160" i="3"/>
  <c r="AI160" i="3"/>
  <c r="AJ160" i="3"/>
  <c r="O161" i="3"/>
  <c r="Q161" i="3"/>
  <c r="R161" i="3"/>
  <c r="T161" i="3"/>
  <c r="U161" i="3"/>
  <c r="W161" i="3"/>
  <c r="X161" i="3"/>
  <c r="Z161" i="3"/>
  <c r="AA161" i="3"/>
  <c r="AC161" i="3"/>
  <c r="AD161" i="3"/>
  <c r="AF161" i="3"/>
  <c r="AG161" i="3"/>
  <c r="AI161" i="3"/>
  <c r="AJ161" i="3"/>
  <c r="O162" i="3"/>
  <c r="Q162" i="3"/>
  <c r="R162" i="3"/>
  <c r="T162" i="3"/>
  <c r="U162" i="3"/>
  <c r="W162" i="3"/>
  <c r="X162" i="3"/>
  <c r="Z162" i="3"/>
  <c r="AA162" i="3"/>
  <c r="AC162" i="3"/>
  <c r="AD162" i="3"/>
  <c r="AF162" i="3"/>
  <c r="AG162" i="3"/>
  <c r="AI162" i="3"/>
  <c r="AJ162" i="3"/>
  <c r="O163" i="3"/>
  <c r="Q163" i="3"/>
  <c r="R163" i="3"/>
  <c r="T163" i="3"/>
  <c r="U163" i="3"/>
  <c r="W163" i="3"/>
  <c r="X163" i="3"/>
  <c r="Z163" i="3"/>
  <c r="AA163" i="3"/>
  <c r="AC163" i="3"/>
  <c r="AD163" i="3"/>
  <c r="AF163" i="3"/>
  <c r="AG163" i="3"/>
  <c r="AI163" i="3"/>
  <c r="AJ163" i="3"/>
  <c r="O164" i="3"/>
  <c r="Q164" i="3"/>
  <c r="R164" i="3"/>
  <c r="T164" i="3"/>
  <c r="U164" i="3"/>
  <c r="W164" i="3"/>
  <c r="X164" i="3"/>
  <c r="Z164" i="3"/>
  <c r="AA164" i="3"/>
  <c r="AC164" i="3"/>
  <c r="AD164" i="3"/>
  <c r="AF164" i="3"/>
  <c r="AG164" i="3"/>
  <c r="AI164" i="3"/>
  <c r="AJ164" i="3"/>
  <c r="O165" i="3"/>
  <c r="Q165" i="3"/>
  <c r="R165" i="3"/>
  <c r="T165" i="3"/>
  <c r="U165" i="3"/>
  <c r="W165" i="3"/>
  <c r="X165" i="3"/>
  <c r="Z165" i="3"/>
  <c r="AA165" i="3"/>
  <c r="AC165" i="3"/>
  <c r="AD165" i="3"/>
  <c r="AF165" i="3"/>
  <c r="AG165" i="3"/>
  <c r="AI165" i="3"/>
  <c r="AJ165" i="3"/>
  <c r="O166" i="3"/>
  <c r="Q166" i="3"/>
  <c r="R166" i="3"/>
  <c r="T166" i="3"/>
  <c r="U166" i="3"/>
  <c r="W166" i="3"/>
  <c r="X166" i="3"/>
  <c r="Z166" i="3"/>
  <c r="AA166" i="3"/>
  <c r="AC166" i="3"/>
  <c r="AD166" i="3"/>
  <c r="AF166" i="3"/>
  <c r="AG166" i="3"/>
  <c r="AI166" i="3"/>
  <c r="AJ166" i="3"/>
  <c r="O167" i="3"/>
  <c r="Q167" i="3"/>
  <c r="R167" i="3"/>
  <c r="T167" i="3"/>
  <c r="U167" i="3"/>
  <c r="W167" i="3"/>
  <c r="X167" i="3"/>
  <c r="Z167" i="3"/>
  <c r="AA167" i="3"/>
  <c r="AC167" i="3"/>
  <c r="AD167" i="3"/>
  <c r="AF167" i="3"/>
  <c r="AG167" i="3"/>
  <c r="AI167" i="3"/>
  <c r="AJ167" i="3"/>
  <c r="O168" i="3"/>
  <c r="Q168" i="3"/>
  <c r="R168" i="3"/>
  <c r="T168" i="3"/>
  <c r="U168" i="3"/>
  <c r="W168" i="3"/>
  <c r="X168" i="3"/>
  <c r="Z168" i="3"/>
  <c r="AA168" i="3"/>
  <c r="AC168" i="3"/>
  <c r="AD168" i="3"/>
  <c r="AF168" i="3"/>
  <c r="AG168" i="3"/>
  <c r="AI168" i="3"/>
  <c r="AJ168" i="3"/>
  <c r="O169" i="3"/>
  <c r="Q169" i="3"/>
  <c r="R169" i="3"/>
  <c r="T169" i="3"/>
  <c r="U169" i="3"/>
  <c r="W169" i="3"/>
  <c r="X169" i="3"/>
  <c r="Z169" i="3"/>
  <c r="AA169" i="3"/>
  <c r="AC169" i="3"/>
  <c r="AD169" i="3"/>
  <c r="AF169" i="3"/>
  <c r="AG169" i="3"/>
  <c r="AI169" i="3"/>
  <c r="AJ169" i="3"/>
  <c r="O170" i="3"/>
  <c r="Q170" i="3"/>
  <c r="R170" i="3"/>
  <c r="T170" i="3"/>
  <c r="U170" i="3"/>
  <c r="W170" i="3"/>
  <c r="X170" i="3"/>
  <c r="Z170" i="3"/>
  <c r="AA170" i="3"/>
  <c r="AC170" i="3"/>
  <c r="AD170" i="3"/>
  <c r="AF170" i="3"/>
  <c r="AG170" i="3"/>
  <c r="AI170" i="3"/>
  <c r="AJ170" i="3"/>
  <c r="O171" i="3"/>
  <c r="Q171" i="3"/>
  <c r="R171" i="3"/>
  <c r="T171" i="3"/>
  <c r="U171" i="3"/>
  <c r="W171" i="3"/>
  <c r="X171" i="3"/>
  <c r="Z171" i="3"/>
  <c r="AA171" i="3"/>
  <c r="AC171" i="3"/>
  <c r="AD171" i="3"/>
  <c r="AF171" i="3"/>
  <c r="AG171" i="3"/>
  <c r="AI171" i="3"/>
  <c r="AJ171" i="3"/>
  <c r="O172" i="3"/>
  <c r="Q172" i="3"/>
  <c r="R172" i="3"/>
  <c r="T172" i="3"/>
  <c r="U172" i="3"/>
  <c r="W172" i="3"/>
  <c r="X172" i="3"/>
  <c r="Z172" i="3"/>
  <c r="AA172" i="3"/>
  <c r="AC172" i="3"/>
  <c r="AD172" i="3"/>
  <c r="AF172" i="3"/>
  <c r="AG172" i="3"/>
  <c r="AI172" i="3"/>
  <c r="AJ172" i="3"/>
  <c r="O173" i="3"/>
  <c r="Q173" i="3"/>
  <c r="R173" i="3"/>
  <c r="T173" i="3"/>
  <c r="U173" i="3"/>
  <c r="W173" i="3"/>
  <c r="X173" i="3"/>
  <c r="Z173" i="3"/>
  <c r="AA173" i="3"/>
  <c r="AC173" i="3"/>
  <c r="AD173" i="3"/>
  <c r="AF173" i="3"/>
  <c r="AG173" i="3"/>
  <c r="AI173" i="3"/>
  <c r="AJ173" i="3"/>
  <c r="O174" i="3"/>
  <c r="Q174" i="3"/>
  <c r="R174" i="3"/>
  <c r="T174" i="3"/>
  <c r="U174" i="3"/>
  <c r="W174" i="3"/>
  <c r="X174" i="3"/>
  <c r="Z174" i="3"/>
  <c r="AA174" i="3"/>
  <c r="AC174" i="3"/>
  <c r="AD174" i="3"/>
  <c r="AF174" i="3"/>
  <c r="AG174" i="3"/>
  <c r="AI174" i="3"/>
  <c r="AJ174" i="3"/>
  <c r="O175" i="3"/>
  <c r="Q175" i="3"/>
  <c r="R175" i="3"/>
  <c r="T175" i="3"/>
  <c r="U175" i="3"/>
  <c r="W175" i="3"/>
  <c r="X175" i="3"/>
  <c r="Z175" i="3"/>
  <c r="AA175" i="3"/>
  <c r="AC175" i="3"/>
  <c r="AD175" i="3"/>
  <c r="AF175" i="3"/>
  <c r="AG175" i="3"/>
  <c r="AI175" i="3"/>
  <c r="AJ175" i="3"/>
  <c r="O176" i="3"/>
  <c r="Q176" i="3"/>
  <c r="R176" i="3"/>
  <c r="T176" i="3"/>
  <c r="U176" i="3"/>
  <c r="W176" i="3"/>
  <c r="X176" i="3"/>
  <c r="Z176" i="3"/>
  <c r="AA176" i="3"/>
  <c r="AC176" i="3"/>
  <c r="AD176" i="3"/>
  <c r="AF176" i="3"/>
  <c r="AG176" i="3"/>
  <c r="AI176" i="3"/>
  <c r="AJ176" i="3"/>
  <c r="O177" i="3"/>
  <c r="Q177" i="3"/>
  <c r="R177" i="3"/>
  <c r="T177" i="3"/>
  <c r="U177" i="3"/>
  <c r="W177" i="3"/>
  <c r="X177" i="3"/>
  <c r="Z177" i="3"/>
  <c r="AA177" i="3"/>
  <c r="AC177" i="3"/>
  <c r="AD177" i="3"/>
  <c r="AF177" i="3"/>
  <c r="AG177" i="3"/>
  <c r="AI177" i="3"/>
  <c r="AJ177" i="3"/>
  <c r="O178" i="3"/>
  <c r="Q178" i="3"/>
  <c r="R178" i="3"/>
  <c r="T178" i="3"/>
  <c r="U178" i="3"/>
  <c r="W178" i="3"/>
  <c r="X178" i="3"/>
  <c r="Z178" i="3"/>
  <c r="AA178" i="3"/>
  <c r="AC178" i="3"/>
  <c r="AD178" i="3"/>
  <c r="AF178" i="3"/>
  <c r="AG178" i="3"/>
  <c r="AI178" i="3"/>
  <c r="AJ178" i="3"/>
  <c r="O179" i="3"/>
  <c r="Q179" i="3"/>
  <c r="R179" i="3"/>
  <c r="T179" i="3"/>
  <c r="U179" i="3"/>
  <c r="W179" i="3"/>
  <c r="X179" i="3"/>
  <c r="Z179" i="3"/>
  <c r="AA179" i="3"/>
  <c r="AC179" i="3"/>
  <c r="AD179" i="3"/>
  <c r="AF179" i="3"/>
  <c r="AG179" i="3"/>
  <c r="AI179" i="3"/>
  <c r="AJ179" i="3"/>
  <c r="O180" i="3"/>
  <c r="Q180" i="3"/>
  <c r="R180" i="3"/>
  <c r="T180" i="3"/>
  <c r="U180" i="3"/>
  <c r="W180" i="3"/>
  <c r="X180" i="3"/>
  <c r="Z180" i="3"/>
  <c r="AA180" i="3"/>
  <c r="AC180" i="3"/>
  <c r="AD180" i="3"/>
  <c r="AF180" i="3"/>
  <c r="AG180" i="3"/>
  <c r="AI180" i="3"/>
  <c r="AJ180" i="3"/>
  <c r="O181" i="3"/>
  <c r="Q181" i="3"/>
  <c r="R181" i="3"/>
  <c r="T181" i="3"/>
  <c r="U181" i="3"/>
  <c r="W181" i="3"/>
  <c r="X181" i="3"/>
  <c r="Z181" i="3"/>
  <c r="AA181" i="3"/>
  <c r="AC181" i="3"/>
  <c r="AD181" i="3"/>
  <c r="AF181" i="3"/>
  <c r="AG181" i="3"/>
  <c r="AI181" i="3"/>
  <c r="AJ181" i="3"/>
  <c r="O182" i="3"/>
  <c r="Q182" i="3"/>
  <c r="R182" i="3"/>
  <c r="T182" i="3"/>
  <c r="U182" i="3"/>
  <c r="W182" i="3"/>
  <c r="X182" i="3"/>
  <c r="Z182" i="3"/>
  <c r="AA182" i="3"/>
  <c r="AC182" i="3"/>
  <c r="AD182" i="3"/>
  <c r="AF182" i="3"/>
  <c r="AG182" i="3"/>
  <c r="AI182" i="3"/>
  <c r="AJ182" i="3"/>
  <c r="O183" i="3"/>
  <c r="Q183" i="3"/>
  <c r="R183" i="3"/>
  <c r="T183" i="3"/>
  <c r="U183" i="3"/>
  <c r="W183" i="3"/>
  <c r="X183" i="3"/>
  <c r="Z183" i="3"/>
  <c r="AA183" i="3"/>
  <c r="AC183" i="3"/>
  <c r="AD183" i="3"/>
  <c r="AF183" i="3"/>
  <c r="AG183" i="3"/>
  <c r="AI183" i="3"/>
  <c r="AJ183" i="3"/>
  <c r="O184" i="3"/>
  <c r="Q184" i="3"/>
  <c r="R184" i="3"/>
  <c r="T184" i="3"/>
  <c r="U184" i="3"/>
  <c r="W184" i="3"/>
  <c r="X184" i="3"/>
  <c r="Z184" i="3"/>
  <c r="AA184" i="3"/>
  <c r="AC184" i="3"/>
  <c r="AD184" i="3"/>
  <c r="AF184" i="3"/>
  <c r="AG184" i="3"/>
  <c r="AI184" i="3"/>
  <c r="AJ184" i="3"/>
  <c r="O185" i="3"/>
  <c r="Q185" i="3"/>
  <c r="R185" i="3"/>
  <c r="T185" i="3"/>
  <c r="U185" i="3"/>
  <c r="W185" i="3"/>
  <c r="X185" i="3"/>
  <c r="Z185" i="3"/>
  <c r="AA185" i="3"/>
  <c r="AC185" i="3"/>
  <c r="AD185" i="3"/>
  <c r="AF185" i="3"/>
  <c r="AG185" i="3"/>
  <c r="AI185" i="3"/>
  <c r="AJ185" i="3"/>
  <c r="O186" i="3"/>
  <c r="Q186" i="3"/>
  <c r="R186" i="3"/>
  <c r="T186" i="3"/>
  <c r="U186" i="3"/>
  <c r="W186" i="3"/>
  <c r="X186" i="3"/>
  <c r="Z186" i="3"/>
  <c r="AA186" i="3"/>
  <c r="AC186" i="3"/>
  <c r="AD186" i="3"/>
  <c r="AF186" i="3"/>
  <c r="AG186" i="3"/>
  <c r="AI186" i="3"/>
  <c r="AJ186" i="3"/>
  <c r="O187" i="3"/>
  <c r="Q187" i="3"/>
  <c r="R187" i="3"/>
  <c r="T187" i="3"/>
  <c r="U187" i="3"/>
  <c r="W187" i="3"/>
  <c r="X187" i="3"/>
  <c r="Z187" i="3"/>
  <c r="AA187" i="3"/>
  <c r="AC187" i="3"/>
  <c r="AD187" i="3"/>
  <c r="AF187" i="3"/>
  <c r="AG187" i="3"/>
  <c r="AI187" i="3"/>
  <c r="AJ187" i="3"/>
  <c r="O188" i="3"/>
  <c r="Q188" i="3"/>
  <c r="R188" i="3"/>
  <c r="T188" i="3"/>
  <c r="U188" i="3"/>
  <c r="W188" i="3"/>
  <c r="X188" i="3"/>
  <c r="Z188" i="3"/>
  <c r="AA188" i="3"/>
  <c r="AC188" i="3"/>
  <c r="AD188" i="3"/>
  <c r="AF188" i="3"/>
  <c r="AG188" i="3"/>
  <c r="AI188" i="3"/>
  <c r="AJ188" i="3"/>
  <c r="O189" i="3"/>
  <c r="Q189" i="3"/>
  <c r="R189" i="3"/>
  <c r="T189" i="3"/>
  <c r="U189" i="3"/>
  <c r="W189" i="3"/>
  <c r="X189" i="3"/>
  <c r="Z189" i="3"/>
  <c r="AA189" i="3"/>
  <c r="AC189" i="3"/>
  <c r="AD189" i="3"/>
  <c r="AF189" i="3"/>
  <c r="AG189" i="3"/>
  <c r="AI189" i="3"/>
  <c r="AJ189" i="3"/>
  <c r="O190" i="3"/>
  <c r="Q190" i="3"/>
  <c r="R190" i="3"/>
  <c r="T190" i="3"/>
  <c r="U190" i="3"/>
  <c r="W190" i="3"/>
  <c r="X190" i="3"/>
  <c r="Z190" i="3"/>
  <c r="AA190" i="3"/>
  <c r="AC190" i="3"/>
  <c r="AD190" i="3"/>
  <c r="AF190" i="3"/>
  <c r="AG190" i="3"/>
  <c r="AI190" i="3"/>
  <c r="AJ190" i="3"/>
  <c r="O191" i="3"/>
  <c r="Q191" i="3"/>
  <c r="R191" i="3"/>
  <c r="T191" i="3"/>
  <c r="U191" i="3"/>
  <c r="W191" i="3"/>
  <c r="X191" i="3"/>
  <c r="Z191" i="3"/>
  <c r="AA191" i="3"/>
  <c r="AC191" i="3"/>
  <c r="AD191" i="3"/>
  <c r="AF191" i="3"/>
  <c r="AG191" i="3"/>
  <c r="AI191" i="3"/>
  <c r="AJ191" i="3"/>
  <c r="O192" i="3"/>
  <c r="Q192" i="3"/>
  <c r="R192" i="3"/>
  <c r="T192" i="3"/>
  <c r="U192" i="3"/>
  <c r="W192" i="3"/>
  <c r="X192" i="3"/>
  <c r="Z192" i="3"/>
  <c r="AA192" i="3"/>
  <c r="AC192" i="3"/>
  <c r="AD192" i="3"/>
  <c r="AF192" i="3"/>
  <c r="AG192" i="3"/>
  <c r="AI192" i="3"/>
  <c r="AJ192" i="3"/>
  <c r="O193" i="3"/>
  <c r="Q193" i="3"/>
  <c r="R193" i="3"/>
  <c r="T193" i="3"/>
  <c r="U193" i="3"/>
  <c r="W193" i="3"/>
  <c r="X193" i="3"/>
  <c r="Z193" i="3"/>
  <c r="AA193" i="3"/>
  <c r="AC193" i="3"/>
  <c r="AD193" i="3"/>
  <c r="AF193" i="3"/>
  <c r="AG193" i="3"/>
  <c r="AI193" i="3"/>
  <c r="AJ193" i="3"/>
  <c r="O194" i="3"/>
  <c r="Q194" i="3"/>
  <c r="R194" i="3"/>
  <c r="T194" i="3"/>
  <c r="U194" i="3"/>
  <c r="W194" i="3"/>
  <c r="X194" i="3"/>
  <c r="Z194" i="3"/>
  <c r="AA194" i="3"/>
  <c r="AC194" i="3"/>
  <c r="AD194" i="3"/>
  <c r="AF194" i="3"/>
  <c r="AG194" i="3"/>
  <c r="AI194" i="3"/>
  <c r="AJ194" i="3"/>
  <c r="O195" i="3"/>
  <c r="Q195" i="3"/>
  <c r="R195" i="3"/>
  <c r="T195" i="3"/>
  <c r="U195" i="3"/>
  <c r="W195" i="3"/>
  <c r="X195" i="3"/>
  <c r="Z195" i="3"/>
  <c r="AA195" i="3"/>
  <c r="AC195" i="3"/>
  <c r="AD195" i="3"/>
  <c r="AF195" i="3"/>
  <c r="AG195" i="3"/>
  <c r="AI195" i="3"/>
  <c r="AJ195" i="3"/>
  <c r="O196" i="3"/>
  <c r="Q196" i="3"/>
  <c r="R196" i="3"/>
  <c r="T196" i="3"/>
  <c r="U196" i="3"/>
  <c r="W196" i="3"/>
  <c r="X196" i="3"/>
  <c r="Z196" i="3"/>
  <c r="AA196" i="3"/>
  <c r="AC196" i="3"/>
  <c r="AD196" i="3"/>
  <c r="AF196" i="3"/>
  <c r="AG196" i="3"/>
  <c r="AI196" i="3"/>
  <c r="AJ196" i="3"/>
  <c r="O197" i="3"/>
  <c r="Q197" i="3"/>
  <c r="R197" i="3"/>
  <c r="T197" i="3"/>
  <c r="U197" i="3"/>
  <c r="W197" i="3"/>
  <c r="X197" i="3"/>
  <c r="Z197" i="3"/>
  <c r="AA197" i="3"/>
  <c r="AC197" i="3"/>
  <c r="AD197" i="3"/>
  <c r="AF197" i="3"/>
  <c r="AG197" i="3"/>
  <c r="AI197" i="3"/>
  <c r="AJ197" i="3"/>
  <c r="O198" i="3"/>
  <c r="Q198" i="3"/>
  <c r="R198" i="3"/>
  <c r="T198" i="3"/>
  <c r="U198" i="3"/>
  <c r="W198" i="3"/>
  <c r="X198" i="3"/>
  <c r="Z198" i="3"/>
  <c r="AA198" i="3"/>
  <c r="AC198" i="3"/>
  <c r="AD198" i="3"/>
  <c r="AF198" i="3"/>
  <c r="AG198" i="3"/>
  <c r="AI198" i="3"/>
  <c r="AJ198" i="3"/>
  <c r="O199" i="3"/>
  <c r="Q199" i="3"/>
  <c r="R199" i="3"/>
  <c r="T199" i="3"/>
  <c r="U199" i="3"/>
  <c r="W199" i="3"/>
  <c r="X199" i="3"/>
  <c r="Z199" i="3"/>
  <c r="AA199" i="3"/>
  <c r="AC199" i="3"/>
  <c r="AD199" i="3"/>
  <c r="AF199" i="3"/>
  <c r="AG199" i="3"/>
  <c r="AI199" i="3"/>
  <c r="AJ199" i="3"/>
  <c r="O200" i="3"/>
  <c r="Q200" i="3"/>
  <c r="R200" i="3"/>
  <c r="T200" i="3"/>
  <c r="U200" i="3"/>
  <c r="W200" i="3"/>
  <c r="X200" i="3"/>
  <c r="Z200" i="3"/>
  <c r="AA200" i="3"/>
  <c r="AC200" i="3"/>
  <c r="AD200" i="3"/>
  <c r="AF200" i="3"/>
  <c r="AG200" i="3"/>
  <c r="AI200" i="3"/>
  <c r="AJ200" i="3"/>
  <c r="O201" i="3"/>
  <c r="Q201" i="3"/>
  <c r="R201" i="3"/>
  <c r="T201" i="3"/>
  <c r="U201" i="3"/>
  <c r="W201" i="3"/>
  <c r="X201" i="3"/>
  <c r="Z201" i="3"/>
  <c r="AA201" i="3"/>
  <c r="AC201" i="3"/>
  <c r="AD201" i="3"/>
  <c r="AF201" i="3"/>
  <c r="AG201" i="3"/>
  <c r="AI201" i="3"/>
  <c r="AJ201" i="3"/>
  <c r="AJ2" i="3"/>
  <c r="AD2" i="3"/>
  <c r="AA2" i="3"/>
  <c r="X2" i="3"/>
  <c r="R2" i="3"/>
  <c r="O2" i="3"/>
  <c r="L44" i="3"/>
  <c r="L45" i="3"/>
  <c r="L116" i="3"/>
  <c r="L119" i="3"/>
  <c r="L120" i="3"/>
  <c r="L122" i="3"/>
  <c r="L124" i="3"/>
  <c r="L125" i="3"/>
  <c r="L126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6" i="3"/>
  <c r="L7" i="3"/>
  <c r="L9" i="3"/>
  <c r="L2" i="3"/>
  <c r="CR24" i="5" l="1"/>
  <c r="CR25" i="5"/>
  <c r="AH3" i="3"/>
  <c r="AB3" i="3"/>
  <c r="AE4" i="3"/>
  <c r="AB12" i="3"/>
  <c r="AH11" i="3"/>
  <c r="Y49" i="3"/>
  <c r="AH43" i="3"/>
  <c r="AH31" i="3"/>
  <c r="AH7" i="3"/>
  <c r="V168" i="3"/>
  <c r="AH148" i="3"/>
  <c r="V144" i="3"/>
  <c r="AH140" i="3"/>
  <c r="AH132" i="3"/>
  <c r="AH124" i="3"/>
  <c r="AB15" i="3"/>
  <c r="AB7" i="3"/>
  <c r="S11" i="3"/>
  <c r="V9" i="3"/>
  <c r="AE12" i="3"/>
  <c r="Y166" i="3"/>
  <c r="V160" i="3"/>
  <c r="S12" i="3"/>
  <c r="V7" i="3"/>
  <c r="AE3" i="3"/>
  <c r="S103" i="3"/>
  <c r="AH198" i="3"/>
  <c r="AE168" i="3"/>
  <c r="Y168" i="3"/>
  <c r="AB162" i="3"/>
  <c r="AE160" i="3"/>
  <c r="S152" i="3"/>
  <c r="S136" i="3"/>
  <c r="AH50" i="3"/>
  <c r="S48" i="3"/>
  <c r="S3" i="3"/>
  <c r="Y160" i="3"/>
  <c r="AE171" i="3"/>
  <c r="AE155" i="3"/>
  <c r="AB153" i="3"/>
  <c r="AE139" i="3"/>
  <c r="AB137" i="3"/>
  <c r="AB129" i="3"/>
  <c r="AH172" i="3"/>
  <c r="Y197" i="3"/>
  <c r="AE157" i="3"/>
  <c r="AE125" i="3"/>
  <c r="Y177" i="3"/>
  <c r="S177" i="3"/>
  <c r="Y78" i="3"/>
  <c r="S151" i="3"/>
  <c r="S135" i="3"/>
  <c r="Y164" i="3"/>
  <c r="AB75" i="3"/>
  <c r="V194" i="3"/>
  <c r="V170" i="3"/>
  <c r="AB19" i="3"/>
  <c r="AB11" i="3"/>
  <c r="AB145" i="3"/>
  <c r="AB172" i="3"/>
  <c r="V172" i="3"/>
  <c r="Y165" i="3"/>
  <c r="AE141" i="3"/>
  <c r="AB130" i="3"/>
  <c r="AH77" i="3"/>
  <c r="AB193" i="3"/>
  <c r="V193" i="3"/>
  <c r="AH189" i="3"/>
  <c r="Y153" i="3"/>
  <c r="AH147" i="3"/>
  <c r="S113" i="3"/>
  <c r="S108" i="3"/>
  <c r="AB201" i="3"/>
  <c r="V201" i="3"/>
  <c r="AE200" i="3"/>
  <c r="S199" i="3"/>
  <c r="Y198" i="3"/>
  <c r="AH196" i="3"/>
  <c r="AB196" i="3"/>
  <c r="V196" i="3"/>
  <c r="AB182" i="3"/>
  <c r="AE163" i="3"/>
  <c r="AB161" i="3"/>
  <c r="V161" i="3"/>
  <c r="V152" i="3"/>
  <c r="V136" i="3"/>
  <c r="V128" i="3"/>
  <c r="S111" i="3"/>
  <c r="AB189" i="3"/>
  <c r="V185" i="3"/>
  <c r="AH100" i="3"/>
  <c r="AH194" i="3"/>
  <c r="S190" i="3"/>
  <c r="AE186" i="3"/>
  <c r="S182" i="3"/>
  <c r="S161" i="3"/>
  <c r="Y156" i="3"/>
  <c r="Y148" i="3"/>
  <c r="Y140" i="3"/>
  <c r="Y132" i="3"/>
  <c r="V129" i="3"/>
  <c r="Y124" i="3"/>
  <c r="Y116" i="3"/>
  <c r="S101" i="3"/>
  <c r="V182" i="3"/>
  <c r="AH181" i="3"/>
  <c r="AB181" i="3"/>
  <c r="V181" i="3"/>
  <c r="AB169" i="3"/>
  <c r="AB150" i="3"/>
  <c r="AB146" i="3"/>
  <c r="V145" i="3"/>
  <c r="Y138" i="3"/>
  <c r="S63" i="3"/>
  <c r="Y13" i="3"/>
  <c r="AB190" i="3"/>
  <c r="AB179" i="3"/>
  <c r="AH156" i="3"/>
  <c r="Y154" i="3"/>
  <c r="AB134" i="3"/>
  <c r="AB77" i="3"/>
  <c r="AB73" i="3"/>
  <c r="Y182" i="3"/>
  <c r="AB180" i="3"/>
  <c r="Y178" i="3"/>
  <c r="V171" i="3"/>
  <c r="AE169" i="3"/>
  <c r="V167" i="3"/>
  <c r="AH163" i="3"/>
  <c r="AE159" i="3"/>
  <c r="Y137" i="3"/>
  <c r="AH131" i="3"/>
  <c r="V118" i="3"/>
  <c r="AB197" i="3"/>
  <c r="AH191" i="3"/>
  <c r="AB191" i="3"/>
  <c r="AH187" i="3"/>
  <c r="AB187" i="3"/>
  <c r="V187" i="3"/>
  <c r="AH183" i="3"/>
  <c r="AB183" i="3"/>
  <c r="V177" i="3"/>
  <c r="AE175" i="3"/>
  <c r="AH173" i="3"/>
  <c r="AB173" i="3"/>
  <c r="V173" i="3"/>
  <c r="AH168" i="3"/>
  <c r="AB168" i="3"/>
  <c r="AH164" i="3"/>
  <c r="AB164" i="3"/>
  <c r="V164" i="3"/>
  <c r="V163" i="3"/>
  <c r="AE161" i="3"/>
  <c r="AB158" i="3"/>
  <c r="AB154" i="3"/>
  <c r="V153" i="3"/>
  <c r="Y146" i="3"/>
  <c r="Y145" i="3"/>
  <c r="S144" i="3"/>
  <c r="AB142" i="3"/>
  <c r="AB138" i="3"/>
  <c r="V137" i="3"/>
  <c r="Y130" i="3"/>
  <c r="Y129" i="3"/>
  <c r="S128" i="3"/>
  <c r="AB126" i="3"/>
  <c r="AB122" i="3"/>
  <c r="S119" i="3"/>
  <c r="S115" i="3"/>
  <c r="AE99" i="3"/>
  <c r="AB84" i="3"/>
  <c r="AH66" i="3"/>
  <c r="AH199" i="3"/>
  <c r="AB199" i="3"/>
  <c r="V198" i="3"/>
  <c r="AH184" i="3"/>
  <c r="AH178" i="3"/>
  <c r="AE172" i="3"/>
  <c r="S172" i="3"/>
  <c r="S171" i="3"/>
  <c r="AH169" i="3"/>
  <c r="AE167" i="3"/>
  <c r="AH165" i="3"/>
  <c r="AB165" i="3"/>
  <c r="V165" i="3"/>
  <c r="AH155" i="3"/>
  <c r="AH139" i="3"/>
  <c r="AE131" i="3"/>
  <c r="S198" i="3"/>
  <c r="AE197" i="3"/>
  <c r="AE192" i="3"/>
  <c r="V190" i="3"/>
  <c r="V189" i="3"/>
  <c r="AE184" i="3"/>
  <c r="S184" i="3"/>
  <c r="AH176" i="3"/>
  <c r="V175" i="3"/>
  <c r="Y174" i="3"/>
  <c r="Y173" i="3"/>
  <c r="S173" i="3"/>
  <c r="S169" i="3"/>
  <c r="AE165" i="3"/>
  <c r="AE149" i="3"/>
  <c r="S143" i="3"/>
  <c r="AE133" i="3"/>
  <c r="Y122" i="3"/>
  <c r="AH115" i="3"/>
  <c r="AH104" i="3"/>
  <c r="AH103" i="3"/>
  <c r="AE101" i="3"/>
  <c r="S61" i="3"/>
  <c r="AE201" i="3"/>
  <c r="Y201" i="3"/>
  <c r="AH195" i="3"/>
  <c r="AB195" i="3"/>
  <c r="AH192" i="3"/>
  <c r="AB192" i="3"/>
  <c r="V192" i="3"/>
  <c r="Y189" i="3"/>
  <c r="AE187" i="3"/>
  <c r="Y187" i="3"/>
  <c r="S185" i="3"/>
  <c r="AH180" i="3"/>
  <c r="V179" i="3"/>
  <c r="AE176" i="3"/>
  <c r="AB174" i="3"/>
  <c r="AE173" i="3"/>
  <c r="Y172" i="3"/>
  <c r="Y170" i="3"/>
  <c r="Y169" i="3"/>
  <c r="S168" i="3"/>
  <c r="AB166" i="3"/>
  <c r="Y162" i="3"/>
  <c r="Y161" i="3"/>
  <c r="S160" i="3"/>
  <c r="S165" i="3"/>
  <c r="AE164" i="3"/>
  <c r="S164" i="3"/>
  <c r="S163" i="3"/>
  <c r="V162" i="3"/>
  <c r="AH161" i="3"/>
  <c r="AH160" i="3"/>
  <c r="AB160" i="3"/>
  <c r="V159" i="3"/>
  <c r="AE147" i="3"/>
  <c r="AH200" i="3"/>
  <c r="AB200" i="3"/>
  <c r="V200" i="3"/>
  <c r="V197" i="3"/>
  <c r="AE196" i="3"/>
  <c r="S195" i="3"/>
  <c r="Y194" i="3"/>
  <c r="S194" i="3"/>
  <c r="AE193" i="3"/>
  <c r="Y193" i="3"/>
  <c r="AH188" i="3"/>
  <c r="AH186" i="3"/>
  <c r="AB186" i="3"/>
  <c r="V186" i="3"/>
  <c r="AB184" i="3"/>
  <c r="V184" i="3"/>
  <c r="Y181" i="3"/>
  <c r="AE179" i="3"/>
  <c r="Y179" i="3"/>
  <c r="S179" i="3"/>
  <c r="S175" i="3"/>
  <c r="AH171" i="3"/>
  <c r="AB170" i="3"/>
  <c r="V169" i="3"/>
  <c r="S167" i="3"/>
  <c r="S159" i="3"/>
  <c r="Y158" i="3"/>
  <c r="Y157" i="3"/>
  <c r="S157" i="3"/>
  <c r="AE156" i="3"/>
  <c r="S156" i="3"/>
  <c r="S155" i="3"/>
  <c r="V154" i="3"/>
  <c r="AH153" i="3"/>
  <c r="AH152" i="3"/>
  <c r="AB152" i="3"/>
  <c r="V151" i="3"/>
  <c r="Y150" i="3"/>
  <c r="Y149" i="3"/>
  <c r="S149" i="3"/>
  <c r="AE148" i="3"/>
  <c r="S148" i="3"/>
  <c r="S147" i="3"/>
  <c r="V146" i="3"/>
  <c r="AH145" i="3"/>
  <c r="AH144" i="3"/>
  <c r="AB144" i="3"/>
  <c r="V143" i="3"/>
  <c r="Y142" i="3"/>
  <c r="Y141" i="3"/>
  <c r="S141" i="3"/>
  <c r="AE140" i="3"/>
  <c r="S140" i="3"/>
  <c r="S139" i="3"/>
  <c r="V138" i="3"/>
  <c r="AH137" i="3"/>
  <c r="AH136" i="3"/>
  <c r="AB136" i="3"/>
  <c r="V135" i="3"/>
  <c r="Y134" i="3"/>
  <c r="Y133" i="3"/>
  <c r="S133" i="3"/>
  <c r="AE132" i="3"/>
  <c r="S132" i="3"/>
  <c r="S131" i="3"/>
  <c r="V130" i="3"/>
  <c r="AH129" i="3"/>
  <c r="AB128" i="3"/>
  <c r="Y126" i="3"/>
  <c r="Y125" i="3"/>
  <c r="S125" i="3"/>
  <c r="S124" i="3"/>
  <c r="V122" i="3"/>
  <c r="Y120" i="3"/>
  <c r="S99" i="3"/>
  <c r="AB20" i="3"/>
  <c r="AH157" i="3"/>
  <c r="AB157" i="3"/>
  <c r="V157" i="3"/>
  <c r="AB156" i="3"/>
  <c r="V156" i="3"/>
  <c r="V155" i="3"/>
  <c r="AE153" i="3"/>
  <c r="S153" i="3"/>
  <c r="AE152" i="3"/>
  <c r="Y152" i="3"/>
  <c r="AE151" i="3"/>
  <c r="AH149" i="3"/>
  <c r="AB149" i="3"/>
  <c r="V149" i="3"/>
  <c r="AB148" i="3"/>
  <c r="V148" i="3"/>
  <c r="V147" i="3"/>
  <c r="AE145" i="3"/>
  <c r="S145" i="3"/>
  <c r="AE144" i="3"/>
  <c r="Y144" i="3"/>
  <c r="AE143" i="3"/>
  <c r="AH141" i="3"/>
  <c r="AB141" i="3"/>
  <c r="V141" i="3"/>
  <c r="AB140" i="3"/>
  <c r="V140" i="3"/>
  <c r="V139" i="3"/>
  <c r="AE137" i="3"/>
  <c r="S137" i="3"/>
  <c r="AE136" i="3"/>
  <c r="Y136" i="3"/>
  <c r="AE135" i="3"/>
  <c r="AH133" i="3"/>
  <c r="AB133" i="3"/>
  <c r="V133" i="3"/>
  <c r="AB132" i="3"/>
  <c r="V132" i="3"/>
  <c r="V131" i="3"/>
  <c r="AE129" i="3"/>
  <c r="S129" i="3"/>
  <c r="AE128" i="3"/>
  <c r="Y128" i="3"/>
  <c r="AB125" i="3"/>
  <c r="V125" i="3"/>
  <c r="AB124" i="3"/>
  <c r="V124" i="3"/>
  <c r="AH119" i="3"/>
  <c r="AB118" i="3"/>
  <c r="AB92" i="3"/>
  <c r="AB88" i="3"/>
  <c r="AB86" i="3"/>
  <c r="AH69" i="3"/>
  <c r="AH68" i="3"/>
  <c r="AH53" i="3"/>
  <c r="AH52" i="3"/>
  <c r="AB52" i="3"/>
  <c r="AE47" i="3"/>
  <c r="S40" i="3"/>
  <c r="AH38" i="3"/>
  <c r="AH30" i="3"/>
  <c r="AH22" i="3"/>
  <c r="AB14" i="3"/>
  <c r="S10" i="3"/>
  <c r="AH6" i="3"/>
  <c r="V6" i="3"/>
  <c r="Y81" i="3"/>
  <c r="AB74" i="3"/>
  <c r="AH65" i="3"/>
  <c r="AE53" i="3"/>
  <c r="AE51" i="3"/>
  <c r="AH49" i="3"/>
  <c r="AH48" i="3"/>
  <c r="AE39" i="3"/>
  <c r="AH37" i="3"/>
  <c r="AH21" i="3"/>
  <c r="AE15" i="3"/>
  <c r="AH13" i="3"/>
  <c r="AH10" i="3"/>
  <c r="V10" i="3"/>
  <c r="S7" i="3"/>
  <c r="S6" i="3"/>
  <c r="S201" i="3"/>
  <c r="V199" i="3"/>
  <c r="S197" i="3"/>
  <c r="V195" i="3"/>
  <c r="S193" i="3"/>
  <c r="V191" i="3"/>
  <c r="AH190" i="3"/>
  <c r="AB188" i="3"/>
  <c r="V188" i="3"/>
  <c r="AH185" i="3"/>
  <c r="AB185" i="3"/>
  <c r="V183" i="3"/>
  <c r="AH182" i="3"/>
  <c r="Y176" i="3"/>
  <c r="S176" i="3"/>
  <c r="AH201" i="3"/>
  <c r="Y200" i="3"/>
  <c r="S200" i="3"/>
  <c r="AE199" i="3"/>
  <c r="Y199" i="3"/>
  <c r="AB198" i="3"/>
  <c r="AH197" i="3"/>
  <c r="Y196" i="3"/>
  <c r="S196" i="3"/>
  <c r="AE195" i="3"/>
  <c r="Y195" i="3"/>
  <c r="AB194" i="3"/>
  <c r="AH193" i="3"/>
  <c r="Y192" i="3"/>
  <c r="S192" i="3"/>
  <c r="AE191" i="3"/>
  <c r="Y191" i="3"/>
  <c r="S191" i="3"/>
  <c r="S189" i="3"/>
  <c r="AE188" i="3"/>
  <c r="S188" i="3"/>
  <c r="Y186" i="3"/>
  <c r="S186" i="3"/>
  <c r="Y185" i="3"/>
  <c r="AE183" i="3"/>
  <c r="Y183" i="3"/>
  <c r="AE182" i="3"/>
  <c r="S181" i="3"/>
  <c r="AE180" i="3"/>
  <c r="V180" i="3"/>
  <c r="AE178" i="3"/>
  <c r="AE177" i="3"/>
  <c r="AE198" i="3"/>
  <c r="AE194" i="3"/>
  <c r="Y190" i="3"/>
  <c r="S180" i="3"/>
  <c r="S178" i="3"/>
  <c r="AB177" i="3"/>
  <c r="V176" i="3"/>
  <c r="AH175" i="3"/>
  <c r="AB175" i="3"/>
  <c r="AH174" i="3"/>
  <c r="AH167" i="3"/>
  <c r="AB167" i="3"/>
  <c r="AH166" i="3"/>
  <c r="AH159" i="3"/>
  <c r="AB159" i="3"/>
  <c r="AH158" i="3"/>
  <c r="AH151" i="3"/>
  <c r="AB151" i="3"/>
  <c r="AH150" i="3"/>
  <c r="AH143" i="3"/>
  <c r="AB143" i="3"/>
  <c r="AH142" i="3"/>
  <c r="AH135" i="3"/>
  <c r="AB135" i="3"/>
  <c r="AH134" i="3"/>
  <c r="AB121" i="3"/>
  <c r="AB117" i="3"/>
  <c r="S96" i="3"/>
  <c r="V178" i="3"/>
  <c r="V174" i="3"/>
  <c r="V166" i="3"/>
  <c r="V158" i="3"/>
  <c r="V150" i="3"/>
  <c r="V142" i="3"/>
  <c r="V134" i="3"/>
  <c r="V126" i="3"/>
  <c r="V120" i="3"/>
  <c r="AB171" i="3"/>
  <c r="AH170" i="3"/>
  <c r="AB163" i="3"/>
  <c r="AH162" i="3"/>
  <c r="AB155" i="3"/>
  <c r="AH154" i="3"/>
  <c r="AB147" i="3"/>
  <c r="AH146" i="3"/>
  <c r="AB139" i="3"/>
  <c r="AH138" i="3"/>
  <c r="AB131" i="3"/>
  <c r="AH130" i="3"/>
  <c r="AH122" i="3"/>
  <c r="AH118" i="3"/>
  <c r="AH51" i="3"/>
  <c r="AE92" i="3"/>
  <c r="AH70" i="3"/>
  <c r="AE52" i="3"/>
  <c r="AE46" i="3"/>
  <c r="AH32" i="3"/>
  <c r="AE30" i="3"/>
  <c r="AH20" i="3"/>
  <c r="AH16" i="3"/>
  <c r="AE14" i="3"/>
  <c r="AB13" i="3"/>
  <c r="AH12" i="3"/>
  <c r="Y11" i="3"/>
  <c r="AE6" i="3"/>
  <c r="Y6" i="3"/>
  <c r="AH4" i="3"/>
  <c r="Y3" i="3"/>
  <c r="S46" i="3"/>
  <c r="AE45" i="3"/>
  <c r="AE13" i="3"/>
  <c r="V12" i="3"/>
  <c r="S13" i="3"/>
  <c r="Y12" i="3"/>
  <c r="S9" i="3"/>
  <c r="AE189" i="3"/>
  <c r="Y188" i="3"/>
  <c r="S187" i="3"/>
  <c r="AE185" i="3"/>
  <c r="Y184" i="3"/>
  <c r="S183" i="3"/>
  <c r="AE181" i="3"/>
  <c r="Y180" i="3"/>
  <c r="AE190" i="3"/>
  <c r="AH179" i="3"/>
  <c r="AH177" i="3"/>
  <c r="Y175" i="3"/>
  <c r="S174" i="3"/>
  <c r="AE170" i="3"/>
  <c r="Y167" i="3"/>
  <c r="S166" i="3"/>
  <c r="AE162" i="3"/>
  <c r="Y159" i="3"/>
  <c r="S158" i="3"/>
  <c r="AE154" i="3"/>
  <c r="Y151" i="3"/>
  <c r="S150" i="3"/>
  <c r="AE146" i="3"/>
  <c r="Y143" i="3"/>
  <c r="S142" i="3"/>
  <c r="AE138" i="3"/>
  <c r="Y135" i="3"/>
  <c r="S134" i="3"/>
  <c r="AE130" i="3"/>
  <c r="S126" i="3"/>
  <c r="Y121" i="3"/>
  <c r="S120" i="3"/>
  <c r="Y117" i="3"/>
  <c r="S116" i="3"/>
  <c r="AB178" i="3"/>
  <c r="AB176" i="3"/>
  <c r="AE174" i="3"/>
  <c r="Y171" i="3"/>
  <c r="S170" i="3"/>
  <c r="AE166" i="3"/>
  <c r="Y163" i="3"/>
  <c r="S162" i="3"/>
  <c r="AE158" i="3"/>
  <c r="Y155" i="3"/>
  <c r="S154" i="3"/>
  <c r="AE150" i="3"/>
  <c r="Y147" i="3"/>
  <c r="S146" i="3"/>
  <c r="AE142" i="3"/>
  <c r="Y139" i="3"/>
  <c r="S138" i="3"/>
  <c r="AE134" i="3"/>
  <c r="Y131" i="3"/>
  <c r="S130" i="3"/>
  <c r="S122" i="3"/>
  <c r="S118" i="3"/>
  <c r="S112" i="3"/>
  <c r="S100" i="3"/>
  <c r="AE88" i="3"/>
  <c r="S98" i="3"/>
  <c r="AE54" i="3"/>
  <c r="N3" i="3"/>
  <c r="P3" i="3" s="1"/>
  <c r="K6" i="3"/>
  <c r="K7" i="3"/>
  <c r="K9" i="3"/>
  <c r="N19" i="3"/>
  <c r="P19" i="3" s="1"/>
  <c r="N20" i="3"/>
  <c r="P20" i="3" s="1"/>
  <c r="K44" i="3"/>
  <c r="K45" i="3"/>
  <c r="N111" i="3"/>
  <c r="P111" i="3" s="1"/>
  <c r="K116" i="3"/>
  <c r="N116" i="3"/>
  <c r="P116" i="3" s="1"/>
  <c r="N118" i="3"/>
  <c r="P118" i="3" s="1"/>
  <c r="K119" i="3"/>
  <c r="N119" i="3"/>
  <c r="P119" i="3" s="1"/>
  <c r="K120" i="3"/>
  <c r="N120" i="3"/>
  <c r="P120" i="3" s="1"/>
  <c r="K122" i="3"/>
  <c r="N122" i="3"/>
  <c r="P122" i="3" s="1"/>
  <c r="K124" i="3"/>
  <c r="N124" i="3"/>
  <c r="P124" i="3" s="1"/>
  <c r="K125" i="3"/>
  <c r="N125" i="3"/>
  <c r="P125" i="3" s="1"/>
  <c r="K126" i="3"/>
  <c r="N126" i="3"/>
  <c r="P126" i="3" s="1"/>
  <c r="K128" i="3"/>
  <c r="N128" i="3"/>
  <c r="P128" i="3" s="1"/>
  <c r="K129" i="3"/>
  <c r="N129" i="3"/>
  <c r="P129" i="3" s="1"/>
  <c r="K130" i="3"/>
  <c r="N130" i="3"/>
  <c r="P130" i="3" s="1"/>
  <c r="K131" i="3"/>
  <c r="N131" i="3"/>
  <c r="P131" i="3" s="1"/>
  <c r="K132" i="3"/>
  <c r="N132" i="3"/>
  <c r="P132" i="3" s="1"/>
  <c r="K133" i="3"/>
  <c r="N133" i="3"/>
  <c r="P133" i="3" s="1"/>
  <c r="K134" i="3"/>
  <c r="N134" i="3"/>
  <c r="P134" i="3" s="1"/>
  <c r="K135" i="3"/>
  <c r="N135" i="3"/>
  <c r="P135" i="3" s="1"/>
  <c r="K136" i="3"/>
  <c r="N136" i="3"/>
  <c r="P136" i="3" s="1"/>
  <c r="K137" i="3"/>
  <c r="N137" i="3"/>
  <c r="P137" i="3" s="1"/>
  <c r="K138" i="3"/>
  <c r="N138" i="3"/>
  <c r="P138" i="3" s="1"/>
  <c r="K139" i="3"/>
  <c r="N139" i="3"/>
  <c r="P139" i="3" s="1"/>
  <c r="K140" i="3"/>
  <c r="N140" i="3"/>
  <c r="P140" i="3" s="1"/>
  <c r="K141" i="3"/>
  <c r="N141" i="3"/>
  <c r="P141" i="3" s="1"/>
  <c r="K142" i="3"/>
  <c r="N142" i="3"/>
  <c r="P142" i="3" s="1"/>
  <c r="K143" i="3"/>
  <c r="N143" i="3"/>
  <c r="P143" i="3" s="1"/>
  <c r="K144" i="3"/>
  <c r="N144" i="3"/>
  <c r="P144" i="3" s="1"/>
  <c r="K145" i="3"/>
  <c r="N145" i="3"/>
  <c r="P145" i="3" s="1"/>
  <c r="K146" i="3"/>
  <c r="N146" i="3"/>
  <c r="P146" i="3" s="1"/>
  <c r="K147" i="3"/>
  <c r="N147" i="3"/>
  <c r="P147" i="3" s="1"/>
  <c r="K148" i="3"/>
  <c r="N148" i="3"/>
  <c r="P148" i="3" s="1"/>
  <c r="K149" i="3"/>
  <c r="N149" i="3"/>
  <c r="P149" i="3" s="1"/>
  <c r="K150" i="3"/>
  <c r="N150" i="3"/>
  <c r="P150" i="3" s="1"/>
  <c r="K151" i="3"/>
  <c r="N151" i="3"/>
  <c r="P151" i="3" s="1"/>
  <c r="K152" i="3"/>
  <c r="N152" i="3"/>
  <c r="P152" i="3" s="1"/>
  <c r="K153" i="3"/>
  <c r="N153" i="3"/>
  <c r="P153" i="3" s="1"/>
  <c r="K154" i="3"/>
  <c r="N154" i="3"/>
  <c r="P154" i="3" s="1"/>
  <c r="K155" i="3"/>
  <c r="N155" i="3"/>
  <c r="P155" i="3" s="1"/>
  <c r="K156" i="3"/>
  <c r="N156" i="3"/>
  <c r="P156" i="3" s="1"/>
  <c r="K157" i="3"/>
  <c r="N157" i="3"/>
  <c r="P157" i="3" s="1"/>
  <c r="K158" i="3"/>
  <c r="N158" i="3"/>
  <c r="P158" i="3" s="1"/>
  <c r="K159" i="3"/>
  <c r="N159" i="3"/>
  <c r="P159" i="3" s="1"/>
  <c r="K160" i="3"/>
  <c r="N160" i="3"/>
  <c r="P160" i="3" s="1"/>
  <c r="K161" i="3"/>
  <c r="N161" i="3"/>
  <c r="P161" i="3" s="1"/>
  <c r="K162" i="3"/>
  <c r="N162" i="3"/>
  <c r="P162" i="3" s="1"/>
  <c r="K163" i="3"/>
  <c r="N163" i="3"/>
  <c r="P163" i="3" s="1"/>
  <c r="K164" i="3"/>
  <c r="N164" i="3"/>
  <c r="P164" i="3" s="1"/>
  <c r="K165" i="3"/>
  <c r="N165" i="3"/>
  <c r="P165" i="3" s="1"/>
  <c r="K166" i="3"/>
  <c r="N166" i="3"/>
  <c r="P166" i="3" s="1"/>
  <c r="K167" i="3"/>
  <c r="N167" i="3"/>
  <c r="P167" i="3" s="1"/>
  <c r="K168" i="3"/>
  <c r="N168" i="3"/>
  <c r="P168" i="3" s="1"/>
  <c r="K169" i="3"/>
  <c r="N169" i="3"/>
  <c r="P169" i="3" s="1"/>
  <c r="K170" i="3"/>
  <c r="N170" i="3"/>
  <c r="P170" i="3" s="1"/>
  <c r="K171" i="3"/>
  <c r="N171" i="3"/>
  <c r="P171" i="3" s="1"/>
  <c r="K172" i="3"/>
  <c r="N172" i="3"/>
  <c r="P172" i="3" s="1"/>
  <c r="K173" i="3"/>
  <c r="N173" i="3"/>
  <c r="P173" i="3" s="1"/>
  <c r="K174" i="3"/>
  <c r="N174" i="3"/>
  <c r="P174" i="3" s="1"/>
  <c r="K175" i="3"/>
  <c r="N175" i="3"/>
  <c r="P175" i="3" s="1"/>
  <c r="K176" i="3"/>
  <c r="N176" i="3"/>
  <c r="P176" i="3" s="1"/>
  <c r="K177" i="3"/>
  <c r="N177" i="3"/>
  <c r="P177" i="3" s="1"/>
  <c r="K178" i="3"/>
  <c r="N178" i="3"/>
  <c r="P178" i="3" s="1"/>
  <c r="K179" i="3"/>
  <c r="N179" i="3"/>
  <c r="P179" i="3" s="1"/>
  <c r="K180" i="3"/>
  <c r="N180" i="3"/>
  <c r="P180" i="3" s="1"/>
  <c r="K181" i="3"/>
  <c r="N181" i="3"/>
  <c r="P181" i="3" s="1"/>
  <c r="K182" i="3"/>
  <c r="N182" i="3"/>
  <c r="P182" i="3" s="1"/>
  <c r="K183" i="3"/>
  <c r="N183" i="3"/>
  <c r="P183" i="3" s="1"/>
  <c r="K184" i="3"/>
  <c r="N184" i="3"/>
  <c r="P184" i="3" s="1"/>
  <c r="K185" i="3"/>
  <c r="N185" i="3"/>
  <c r="P185" i="3" s="1"/>
  <c r="K186" i="3"/>
  <c r="N186" i="3"/>
  <c r="P186" i="3" s="1"/>
  <c r="K187" i="3"/>
  <c r="N187" i="3"/>
  <c r="P187" i="3" s="1"/>
  <c r="K188" i="3"/>
  <c r="N188" i="3"/>
  <c r="P188" i="3" s="1"/>
  <c r="K189" i="3"/>
  <c r="N189" i="3"/>
  <c r="P189" i="3" s="1"/>
  <c r="K190" i="3"/>
  <c r="N190" i="3"/>
  <c r="P190" i="3" s="1"/>
  <c r="K191" i="3"/>
  <c r="N191" i="3"/>
  <c r="P191" i="3" s="1"/>
  <c r="K192" i="3"/>
  <c r="N192" i="3"/>
  <c r="P192" i="3" s="1"/>
  <c r="K193" i="3"/>
  <c r="N193" i="3"/>
  <c r="P193" i="3" s="1"/>
  <c r="K194" i="3"/>
  <c r="N194" i="3"/>
  <c r="P194" i="3" s="1"/>
  <c r="K195" i="3"/>
  <c r="N195" i="3"/>
  <c r="P195" i="3" s="1"/>
  <c r="K196" i="3"/>
  <c r="N196" i="3"/>
  <c r="P196" i="3" s="1"/>
  <c r="K197" i="3"/>
  <c r="N197" i="3"/>
  <c r="P197" i="3" s="1"/>
  <c r="K198" i="3"/>
  <c r="N198" i="3"/>
  <c r="P198" i="3" s="1"/>
  <c r="K199" i="3"/>
  <c r="N199" i="3"/>
  <c r="P199" i="3" s="1"/>
  <c r="K200" i="3"/>
  <c r="N200" i="3"/>
  <c r="P200" i="3" s="1"/>
  <c r="K201" i="3"/>
  <c r="N201" i="3"/>
  <c r="P201" i="3" s="1"/>
  <c r="AI2" i="3"/>
  <c r="AC2" i="3"/>
  <c r="Z2" i="3"/>
  <c r="W2" i="3"/>
  <c r="Q2" i="3"/>
  <c r="N2" i="3"/>
  <c r="K2" i="3"/>
  <c r="E201" i="3"/>
  <c r="F201" i="3"/>
  <c r="H112" i="3"/>
  <c r="I112" i="3"/>
  <c r="H115" i="3"/>
  <c r="I115" i="3"/>
  <c r="H118" i="3"/>
  <c r="I118" i="3"/>
  <c r="H120" i="3"/>
  <c r="I120" i="3"/>
  <c r="H124" i="3"/>
  <c r="I124" i="3"/>
  <c r="H125" i="3"/>
  <c r="I125" i="3"/>
  <c r="H128" i="3"/>
  <c r="I128" i="3"/>
  <c r="H129" i="3"/>
  <c r="I129" i="3"/>
  <c r="H130" i="3"/>
  <c r="I130" i="3"/>
  <c r="H131" i="3"/>
  <c r="I131" i="3"/>
  <c r="H132" i="3"/>
  <c r="I132" i="3"/>
  <c r="H133" i="3"/>
  <c r="I133" i="3"/>
  <c r="H134" i="3"/>
  <c r="I134" i="3"/>
  <c r="H135" i="3"/>
  <c r="I135" i="3"/>
  <c r="H136" i="3"/>
  <c r="I136" i="3"/>
  <c r="H137" i="3"/>
  <c r="I137" i="3"/>
  <c r="H138" i="3"/>
  <c r="I138" i="3"/>
  <c r="H139" i="3"/>
  <c r="I139" i="3"/>
  <c r="H140" i="3"/>
  <c r="I140" i="3"/>
  <c r="H141" i="3"/>
  <c r="I141" i="3"/>
  <c r="H142" i="3"/>
  <c r="I142" i="3"/>
  <c r="H143" i="3"/>
  <c r="I143" i="3"/>
  <c r="H144" i="3"/>
  <c r="I144" i="3"/>
  <c r="H145" i="3"/>
  <c r="I145" i="3"/>
  <c r="H146" i="3"/>
  <c r="I146" i="3"/>
  <c r="H147" i="3"/>
  <c r="I147" i="3"/>
  <c r="H148" i="3"/>
  <c r="I148" i="3"/>
  <c r="H149" i="3"/>
  <c r="I149" i="3"/>
  <c r="H150" i="3"/>
  <c r="I150" i="3"/>
  <c r="H151" i="3"/>
  <c r="I151" i="3"/>
  <c r="H152" i="3"/>
  <c r="I152" i="3"/>
  <c r="H153" i="3"/>
  <c r="I153" i="3"/>
  <c r="H154" i="3"/>
  <c r="I154" i="3"/>
  <c r="H155" i="3"/>
  <c r="I155" i="3"/>
  <c r="H156" i="3"/>
  <c r="I156" i="3"/>
  <c r="H157" i="3"/>
  <c r="I157" i="3"/>
  <c r="H158" i="3"/>
  <c r="I158" i="3"/>
  <c r="H159" i="3"/>
  <c r="I159" i="3"/>
  <c r="H160" i="3"/>
  <c r="I160" i="3"/>
  <c r="H161" i="3"/>
  <c r="I161" i="3"/>
  <c r="H162" i="3"/>
  <c r="I162" i="3"/>
  <c r="H163" i="3"/>
  <c r="I163" i="3"/>
  <c r="H164" i="3"/>
  <c r="I164" i="3"/>
  <c r="H165" i="3"/>
  <c r="I165" i="3"/>
  <c r="H166" i="3"/>
  <c r="I166" i="3"/>
  <c r="H167" i="3"/>
  <c r="I167" i="3"/>
  <c r="H168" i="3"/>
  <c r="I168" i="3"/>
  <c r="H169" i="3"/>
  <c r="I169" i="3"/>
  <c r="H170" i="3"/>
  <c r="I170" i="3"/>
  <c r="H171" i="3"/>
  <c r="I171" i="3"/>
  <c r="H172" i="3"/>
  <c r="I172" i="3"/>
  <c r="H173" i="3"/>
  <c r="I173" i="3"/>
  <c r="H174" i="3"/>
  <c r="I174" i="3"/>
  <c r="H175" i="3"/>
  <c r="I175" i="3"/>
  <c r="H176" i="3"/>
  <c r="I176" i="3"/>
  <c r="H177" i="3"/>
  <c r="I177" i="3"/>
  <c r="H178" i="3"/>
  <c r="I178" i="3"/>
  <c r="H179" i="3"/>
  <c r="I179" i="3"/>
  <c r="H180" i="3"/>
  <c r="I180" i="3"/>
  <c r="H181" i="3"/>
  <c r="I181" i="3"/>
  <c r="H182" i="3"/>
  <c r="I182" i="3"/>
  <c r="H183" i="3"/>
  <c r="I183" i="3"/>
  <c r="H184" i="3"/>
  <c r="I184" i="3"/>
  <c r="H185" i="3"/>
  <c r="I185" i="3"/>
  <c r="H186" i="3"/>
  <c r="I186" i="3"/>
  <c r="H187" i="3"/>
  <c r="I187" i="3"/>
  <c r="H188" i="3"/>
  <c r="I188" i="3"/>
  <c r="H189" i="3"/>
  <c r="I189" i="3"/>
  <c r="H190" i="3"/>
  <c r="I190" i="3"/>
  <c r="H191" i="3"/>
  <c r="I191" i="3"/>
  <c r="H192" i="3"/>
  <c r="I192" i="3"/>
  <c r="H193" i="3"/>
  <c r="I193" i="3"/>
  <c r="H194" i="3"/>
  <c r="I194" i="3"/>
  <c r="H195" i="3"/>
  <c r="I195" i="3"/>
  <c r="H196" i="3"/>
  <c r="I196" i="3"/>
  <c r="H197" i="3"/>
  <c r="I197" i="3"/>
  <c r="H198" i="3"/>
  <c r="I198" i="3"/>
  <c r="H199" i="3"/>
  <c r="I199" i="3"/>
  <c r="H200" i="3"/>
  <c r="I200" i="3"/>
  <c r="H201" i="3"/>
  <c r="I201" i="3"/>
  <c r="H4" i="3"/>
  <c r="I4" i="3"/>
  <c r="I2" i="3"/>
  <c r="E4" i="3"/>
  <c r="F4" i="3"/>
  <c r="E5" i="3"/>
  <c r="F5" i="3"/>
  <c r="E6" i="3"/>
  <c r="F6" i="3"/>
  <c r="E9" i="3"/>
  <c r="F9" i="3"/>
  <c r="H2" i="3"/>
  <c r="E116" i="3"/>
  <c r="F116" i="3"/>
  <c r="E118" i="3"/>
  <c r="F118" i="3"/>
  <c r="E119" i="3"/>
  <c r="F119" i="3"/>
  <c r="E120" i="3"/>
  <c r="F120" i="3"/>
  <c r="E122" i="3"/>
  <c r="F122" i="3"/>
  <c r="E124" i="3"/>
  <c r="F124" i="3"/>
  <c r="E125" i="3"/>
  <c r="F125" i="3"/>
  <c r="E126" i="3"/>
  <c r="F126" i="3"/>
  <c r="E128" i="3"/>
  <c r="F128" i="3"/>
  <c r="E129" i="3"/>
  <c r="F129" i="3"/>
  <c r="E130" i="3"/>
  <c r="F130" i="3"/>
  <c r="E131" i="3"/>
  <c r="F131" i="3"/>
  <c r="E132" i="3"/>
  <c r="F132" i="3"/>
  <c r="E133" i="3"/>
  <c r="F133" i="3"/>
  <c r="E134" i="3"/>
  <c r="F134" i="3"/>
  <c r="E135" i="3"/>
  <c r="F135" i="3"/>
  <c r="E136" i="3"/>
  <c r="F136" i="3"/>
  <c r="E137" i="3"/>
  <c r="F137" i="3"/>
  <c r="E138" i="3"/>
  <c r="F138" i="3"/>
  <c r="E139" i="3"/>
  <c r="F139" i="3"/>
  <c r="E140" i="3"/>
  <c r="F140" i="3"/>
  <c r="E141" i="3"/>
  <c r="F141" i="3"/>
  <c r="E142" i="3"/>
  <c r="F142" i="3"/>
  <c r="E143" i="3"/>
  <c r="F143" i="3"/>
  <c r="E144" i="3"/>
  <c r="F144" i="3"/>
  <c r="E145" i="3"/>
  <c r="F145" i="3"/>
  <c r="E146" i="3"/>
  <c r="F146" i="3"/>
  <c r="E147" i="3"/>
  <c r="F147" i="3"/>
  <c r="E148" i="3"/>
  <c r="F148" i="3"/>
  <c r="E149" i="3"/>
  <c r="F149" i="3"/>
  <c r="E150" i="3"/>
  <c r="F150" i="3"/>
  <c r="E151" i="3"/>
  <c r="F151" i="3"/>
  <c r="E152" i="3"/>
  <c r="F152" i="3"/>
  <c r="E153" i="3"/>
  <c r="F153" i="3"/>
  <c r="E154" i="3"/>
  <c r="F154" i="3"/>
  <c r="E155" i="3"/>
  <c r="F155" i="3"/>
  <c r="E156" i="3"/>
  <c r="F156" i="3"/>
  <c r="E157" i="3"/>
  <c r="F157" i="3"/>
  <c r="E158" i="3"/>
  <c r="F158" i="3"/>
  <c r="E159" i="3"/>
  <c r="F159" i="3"/>
  <c r="E160" i="3"/>
  <c r="F160" i="3"/>
  <c r="E161" i="3"/>
  <c r="F161" i="3"/>
  <c r="E162" i="3"/>
  <c r="F162" i="3"/>
  <c r="E163" i="3"/>
  <c r="F163" i="3"/>
  <c r="E164" i="3"/>
  <c r="F164" i="3"/>
  <c r="E165" i="3"/>
  <c r="F165" i="3"/>
  <c r="E166" i="3"/>
  <c r="F166" i="3"/>
  <c r="E167" i="3"/>
  <c r="F167" i="3"/>
  <c r="E168" i="3"/>
  <c r="F168" i="3"/>
  <c r="E169" i="3"/>
  <c r="F169" i="3"/>
  <c r="E170" i="3"/>
  <c r="F170" i="3"/>
  <c r="E171" i="3"/>
  <c r="F171" i="3"/>
  <c r="E172" i="3"/>
  <c r="F172" i="3"/>
  <c r="E173" i="3"/>
  <c r="F173" i="3"/>
  <c r="E174" i="3"/>
  <c r="F174" i="3"/>
  <c r="E175" i="3"/>
  <c r="F175" i="3"/>
  <c r="E176" i="3"/>
  <c r="F176" i="3"/>
  <c r="E177" i="3"/>
  <c r="F177" i="3"/>
  <c r="E178" i="3"/>
  <c r="F178" i="3"/>
  <c r="E179" i="3"/>
  <c r="F179" i="3"/>
  <c r="E180" i="3"/>
  <c r="F180" i="3"/>
  <c r="E181" i="3"/>
  <c r="F181" i="3"/>
  <c r="E182" i="3"/>
  <c r="F182" i="3"/>
  <c r="E183" i="3"/>
  <c r="F183" i="3"/>
  <c r="E184" i="3"/>
  <c r="F184" i="3"/>
  <c r="E185" i="3"/>
  <c r="F185" i="3"/>
  <c r="E186" i="3"/>
  <c r="F186" i="3"/>
  <c r="E187" i="3"/>
  <c r="F187" i="3"/>
  <c r="E188" i="3"/>
  <c r="F188" i="3"/>
  <c r="E189" i="3"/>
  <c r="F189" i="3"/>
  <c r="E190" i="3"/>
  <c r="F190" i="3"/>
  <c r="E191" i="3"/>
  <c r="F191" i="3"/>
  <c r="E192" i="3"/>
  <c r="F192" i="3"/>
  <c r="E193" i="3"/>
  <c r="F193" i="3"/>
  <c r="E194" i="3"/>
  <c r="F194" i="3"/>
  <c r="E195" i="3"/>
  <c r="F195" i="3"/>
  <c r="E196" i="3"/>
  <c r="F196" i="3"/>
  <c r="E197" i="3"/>
  <c r="F197" i="3"/>
  <c r="E198" i="3"/>
  <c r="F198" i="3"/>
  <c r="E199" i="3"/>
  <c r="F199" i="3"/>
  <c r="E200" i="3"/>
  <c r="F200" i="3"/>
  <c r="M6" i="3" l="1"/>
  <c r="M144" i="3"/>
  <c r="M142" i="3"/>
  <c r="M140" i="3"/>
  <c r="M138" i="3"/>
  <c r="M136" i="3"/>
  <c r="M134" i="3"/>
  <c r="M45" i="3"/>
  <c r="M149" i="3"/>
  <c r="M147" i="3"/>
  <c r="M126" i="3"/>
  <c r="M122" i="3"/>
  <c r="M148" i="3"/>
  <c r="M146" i="3"/>
  <c r="M132" i="3"/>
  <c r="M130" i="3"/>
  <c r="M201" i="3"/>
  <c r="M199" i="3"/>
  <c r="M197" i="3"/>
  <c r="M195" i="3"/>
  <c r="M193" i="3"/>
  <c r="M191" i="3"/>
  <c r="M189" i="3"/>
  <c r="M185" i="3"/>
  <c r="M181" i="3"/>
  <c r="M177" i="3"/>
  <c r="M173" i="3"/>
  <c r="M169" i="3"/>
  <c r="M165" i="3"/>
  <c r="M187" i="3"/>
  <c r="M183" i="3"/>
  <c r="M179" i="3"/>
  <c r="M175" i="3"/>
  <c r="M171" i="3"/>
  <c r="M167" i="3"/>
  <c r="M163" i="3"/>
  <c r="M159" i="3"/>
  <c r="M155" i="3"/>
  <c r="M151" i="3"/>
  <c r="M143" i="3"/>
  <c r="M139" i="3"/>
  <c r="M135" i="3"/>
  <c r="M131" i="3"/>
  <c r="M128" i="3"/>
  <c r="M120" i="3"/>
  <c r="M161" i="3"/>
  <c r="M157" i="3"/>
  <c r="M153" i="3"/>
  <c r="M145" i="3"/>
  <c r="M141" i="3"/>
  <c r="M137" i="3"/>
  <c r="M133" i="3"/>
  <c r="M119" i="3"/>
  <c r="M200" i="3"/>
  <c r="M198" i="3"/>
  <c r="M196" i="3"/>
  <c r="M194" i="3"/>
  <c r="M192" i="3"/>
  <c r="M190" i="3"/>
  <c r="M188" i="3"/>
  <c r="M186" i="3"/>
  <c r="M184" i="3"/>
  <c r="M182" i="3"/>
  <c r="M180" i="3"/>
  <c r="M178" i="3"/>
  <c r="M176" i="3"/>
  <c r="M174" i="3"/>
  <c r="M172" i="3"/>
  <c r="M170" i="3"/>
  <c r="M168" i="3"/>
  <c r="M166" i="3"/>
  <c r="M164" i="3"/>
  <c r="M162" i="3"/>
  <c r="M160" i="3"/>
  <c r="M158" i="3"/>
  <c r="M156" i="3"/>
  <c r="M154" i="3"/>
  <c r="M152" i="3"/>
  <c r="M150" i="3"/>
  <c r="M124" i="3"/>
  <c r="M116" i="3"/>
  <c r="M129" i="3"/>
  <c r="M125" i="3"/>
  <c r="M9" i="3"/>
  <c r="M7" i="3"/>
  <c r="M44" i="3"/>
  <c r="B116" i="3" l="1"/>
  <c r="C116" i="3"/>
  <c r="B118" i="3"/>
  <c r="C118" i="3"/>
  <c r="B119" i="3"/>
  <c r="C119" i="3"/>
  <c r="B122" i="3"/>
  <c r="C122" i="3"/>
  <c r="B125" i="3"/>
  <c r="C125" i="3"/>
  <c r="B126" i="3"/>
  <c r="C126" i="3"/>
  <c r="B128" i="3"/>
  <c r="C128" i="3"/>
  <c r="B129" i="3"/>
  <c r="C129" i="3"/>
  <c r="B130" i="3"/>
  <c r="C130" i="3"/>
  <c r="B131" i="3"/>
  <c r="C131" i="3"/>
  <c r="B132" i="3"/>
  <c r="C132" i="3"/>
  <c r="B133" i="3"/>
  <c r="C133" i="3"/>
  <c r="B134" i="3"/>
  <c r="C134" i="3"/>
  <c r="B135" i="3"/>
  <c r="C135" i="3"/>
  <c r="B136" i="3"/>
  <c r="C136" i="3"/>
  <c r="B137" i="3"/>
  <c r="C137" i="3"/>
  <c r="B138" i="3"/>
  <c r="C138" i="3"/>
  <c r="B139" i="3"/>
  <c r="C139" i="3"/>
  <c r="B140" i="3"/>
  <c r="C140" i="3"/>
  <c r="B141" i="3"/>
  <c r="C141" i="3"/>
  <c r="B142" i="3"/>
  <c r="C142" i="3"/>
  <c r="B143" i="3"/>
  <c r="C143" i="3"/>
  <c r="B144" i="3"/>
  <c r="C144" i="3"/>
  <c r="B145" i="3"/>
  <c r="C145" i="3"/>
  <c r="B146" i="3"/>
  <c r="C146" i="3"/>
  <c r="B147" i="3"/>
  <c r="C147" i="3"/>
  <c r="B148" i="3"/>
  <c r="C148" i="3"/>
  <c r="B149" i="3"/>
  <c r="C149" i="3"/>
  <c r="B150" i="3"/>
  <c r="C150" i="3"/>
  <c r="B151" i="3"/>
  <c r="C151" i="3"/>
  <c r="B152" i="3"/>
  <c r="C152" i="3"/>
  <c r="B153" i="3"/>
  <c r="C153" i="3"/>
  <c r="B154" i="3"/>
  <c r="C154" i="3"/>
  <c r="B155" i="3"/>
  <c r="C155" i="3"/>
  <c r="B156" i="3"/>
  <c r="C156" i="3"/>
  <c r="B157" i="3"/>
  <c r="C157" i="3"/>
  <c r="B158" i="3"/>
  <c r="C158" i="3"/>
  <c r="B159" i="3"/>
  <c r="C159" i="3"/>
  <c r="B160" i="3"/>
  <c r="C160" i="3"/>
  <c r="B161" i="3"/>
  <c r="C161" i="3"/>
  <c r="B162" i="3"/>
  <c r="C162" i="3"/>
  <c r="B163" i="3"/>
  <c r="C163" i="3"/>
  <c r="B164" i="3"/>
  <c r="C164" i="3"/>
  <c r="B165" i="3"/>
  <c r="C165" i="3"/>
  <c r="B166" i="3"/>
  <c r="C166" i="3"/>
  <c r="B167" i="3"/>
  <c r="C167" i="3"/>
  <c r="B168" i="3"/>
  <c r="C168" i="3"/>
  <c r="B169" i="3"/>
  <c r="C169" i="3"/>
  <c r="B170" i="3"/>
  <c r="C170" i="3"/>
  <c r="B171" i="3"/>
  <c r="C171" i="3"/>
  <c r="B172" i="3"/>
  <c r="C172" i="3"/>
  <c r="B173" i="3"/>
  <c r="C173" i="3"/>
  <c r="B174" i="3"/>
  <c r="C174" i="3"/>
  <c r="B175" i="3"/>
  <c r="C175" i="3"/>
  <c r="B176" i="3"/>
  <c r="C176" i="3"/>
  <c r="B177" i="3"/>
  <c r="C177" i="3"/>
  <c r="B178" i="3"/>
  <c r="C178" i="3"/>
  <c r="B179" i="3"/>
  <c r="C179" i="3"/>
  <c r="B180" i="3"/>
  <c r="C180" i="3"/>
  <c r="B181" i="3"/>
  <c r="C181" i="3"/>
  <c r="B182" i="3"/>
  <c r="C182" i="3"/>
  <c r="B183" i="3"/>
  <c r="C183" i="3"/>
  <c r="B184" i="3"/>
  <c r="C184" i="3"/>
  <c r="B185" i="3"/>
  <c r="C185" i="3"/>
  <c r="B186" i="3"/>
  <c r="C186" i="3"/>
  <c r="B187" i="3"/>
  <c r="C187" i="3"/>
  <c r="B188" i="3"/>
  <c r="C188" i="3"/>
  <c r="B189" i="3"/>
  <c r="C189" i="3"/>
  <c r="B190" i="3"/>
  <c r="C190" i="3"/>
  <c r="B191" i="3"/>
  <c r="C191" i="3"/>
  <c r="B192" i="3"/>
  <c r="C192" i="3"/>
  <c r="B193" i="3"/>
  <c r="C193" i="3"/>
  <c r="B194" i="3"/>
  <c r="C194" i="3"/>
  <c r="B195" i="3"/>
  <c r="C195" i="3"/>
  <c r="B196" i="3"/>
  <c r="C196" i="3"/>
  <c r="B197" i="3"/>
  <c r="C197" i="3"/>
  <c r="B198" i="3"/>
  <c r="C198" i="3"/>
  <c r="B199" i="3"/>
  <c r="C199" i="3"/>
  <c r="B200" i="3"/>
  <c r="C200" i="3"/>
  <c r="B6" i="3"/>
  <c r="C6" i="3"/>
  <c r="B7" i="3"/>
  <c r="C7" i="3"/>
  <c r="B9" i="3"/>
  <c r="C9" i="3"/>
  <c r="AK9" i="3" l="1"/>
  <c r="G169" i="3"/>
  <c r="G134" i="3"/>
  <c r="AK47" i="3"/>
  <c r="AK39" i="3"/>
  <c r="AK31" i="3"/>
  <c r="D181" i="3"/>
  <c r="D179" i="3"/>
  <c r="D177" i="3"/>
  <c r="AK69" i="3"/>
  <c r="G150" i="3"/>
  <c r="G146" i="3"/>
  <c r="AK49" i="3"/>
  <c r="AK48" i="3"/>
  <c r="AK46" i="3"/>
  <c r="G177" i="3"/>
  <c r="J149" i="3"/>
  <c r="J143" i="3"/>
  <c r="J141" i="3"/>
  <c r="D139" i="3"/>
  <c r="G141" i="3"/>
  <c r="AK22" i="3"/>
  <c r="AK13" i="3"/>
  <c r="AK199" i="3"/>
  <c r="AK198" i="3"/>
  <c r="AK196" i="3"/>
  <c r="AK194" i="3"/>
  <c r="G194" i="3"/>
  <c r="AK192" i="3"/>
  <c r="G192" i="3"/>
  <c r="G189" i="3"/>
  <c r="G186" i="3"/>
  <c r="AK185" i="3"/>
  <c r="G184" i="3"/>
  <c r="G182" i="3"/>
  <c r="G180" i="3"/>
  <c r="AK179" i="3"/>
  <c r="G144" i="3"/>
  <c r="AK143" i="3"/>
  <c r="G143" i="3"/>
  <c r="AK12" i="3"/>
  <c r="D6" i="3"/>
  <c r="J190" i="3"/>
  <c r="D190" i="3"/>
  <c r="J185" i="3"/>
  <c r="J175" i="3"/>
  <c r="J173" i="3"/>
  <c r="J167" i="3"/>
  <c r="J165" i="3"/>
  <c r="J159" i="3"/>
  <c r="J157" i="3"/>
  <c r="J153" i="3"/>
  <c r="J151" i="3"/>
  <c r="G138" i="3"/>
  <c r="AK137" i="3"/>
  <c r="G136" i="3"/>
  <c r="AK135" i="3"/>
  <c r="G135" i="3"/>
  <c r="AK134" i="3"/>
  <c r="G132" i="3"/>
  <c r="AK131" i="3"/>
  <c r="G131" i="3"/>
  <c r="AK130" i="3"/>
  <c r="G128" i="3"/>
  <c r="AK126" i="3"/>
  <c r="G125" i="3"/>
  <c r="AK124" i="3"/>
  <c r="G124" i="3"/>
  <c r="AK120" i="3"/>
  <c r="G120" i="3"/>
  <c r="AK119" i="3"/>
  <c r="G119" i="3"/>
  <c r="AK118" i="3"/>
  <c r="AK70" i="3"/>
  <c r="AK68" i="3"/>
  <c r="AK66" i="3"/>
  <c r="J118" i="3"/>
  <c r="J115" i="3"/>
  <c r="J112" i="3"/>
  <c r="AK107" i="3"/>
  <c r="AK50" i="3"/>
  <c r="AK43" i="3"/>
  <c r="J199" i="3"/>
  <c r="J195" i="3"/>
  <c r="J193" i="3"/>
  <c r="D192" i="3"/>
  <c r="D191" i="3"/>
  <c r="G176" i="3"/>
  <c r="AK175" i="3"/>
  <c r="G174" i="3"/>
  <c r="G172" i="3"/>
  <c r="AK171" i="3"/>
  <c r="G170" i="3"/>
  <c r="G168" i="3"/>
  <c r="AK167" i="3"/>
  <c r="G167" i="3"/>
  <c r="G166" i="3"/>
  <c r="G164" i="3"/>
  <c r="G162" i="3"/>
  <c r="AK161" i="3"/>
  <c r="G160" i="3"/>
  <c r="AK159" i="3"/>
  <c r="G159" i="3"/>
  <c r="G158" i="3"/>
  <c r="G154" i="3"/>
  <c r="AK153" i="3"/>
  <c r="G152" i="3"/>
  <c r="AK151" i="3"/>
  <c r="G151" i="3"/>
  <c r="J137" i="3"/>
  <c r="D137" i="3"/>
  <c r="J132" i="3"/>
  <c r="G116" i="3"/>
  <c r="AK114" i="3"/>
  <c r="AK54" i="3"/>
  <c r="J183" i="3"/>
  <c r="J181" i="3"/>
  <c r="D171" i="3"/>
  <c r="D163" i="3"/>
  <c r="D161" i="3"/>
  <c r="D155" i="3"/>
  <c r="AK30" i="3"/>
  <c r="AK28" i="3"/>
  <c r="AK195" i="3"/>
  <c r="D147" i="3"/>
  <c r="D145" i="3"/>
  <c r="G122" i="3"/>
  <c r="G118" i="3"/>
  <c r="AK36" i="3"/>
  <c r="AK10" i="3"/>
  <c r="AK200" i="3"/>
  <c r="AK183" i="3"/>
  <c r="G183" i="3"/>
  <c r="AK169" i="3"/>
  <c r="G156" i="3"/>
  <c r="AK155" i="3"/>
  <c r="AK123" i="3"/>
  <c r="AK103" i="3"/>
  <c r="AK101" i="3"/>
  <c r="AK100" i="3"/>
  <c r="AK37" i="3"/>
  <c r="G198" i="3"/>
  <c r="D187" i="3"/>
  <c r="G142" i="3"/>
  <c r="AK141" i="3"/>
  <c r="J128" i="3"/>
  <c r="D116" i="3"/>
  <c r="AK79" i="3"/>
  <c r="D200" i="3"/>
  <c r="G178" i="3"/>
  <c r="AK177" i="3"/>
  <c r="J169" i="3"/>
  <c r="G161" i="3"/>
  <c r="G148" i="3"/>
  <c r="J145" i="3"/>
  <c r="D143" i="3"/>
  <c r="AK84" i="3"/>
  <c r="AK23" i="3"/>
  <c r="G4" i="3"/>
  <c r="G175" i="3"/>
  <c r="G145" i="3"/>
  <c r="G126" i="3"/>
  <c r="AK44" i="3"/>
  <c r="AK32" i="3"/>
  <c r="AK18" i="3"/>
  <c r="D198" i="3"/>
  <c r="AK29" i="3"/>
  <c r="D196" i="3"/>
  <c r="AK193" i="3"/>
  <c r="J177" i="3"/>
  <c r="AK163" i="3"/>
  <c r="J161" i="3"/>
  <c r="AK147" i="3"/>
  <c r="J135" i="3"/>
  <c r="G133" i="3"/>
  <c r="AK132" i="3"/>
  <c r="J130" i="3"/>
  <c r="AK127" i="3"/>
  <c r="AK122" i="3"/>
  <c r="J120" i="3"/>
  <c r="J187" i="3"/>
  <c r="D185" i="3"/>
  <c r="D175" i="3"/>
  <c r="AK173" i="3"/>
  <c r="G173" i="3"/>
  <c r="J171" i="3"/>
  <c r="D169" i="3"/>
  <c r="D165" i="3"/>
  <c r="D159" i="3"/>
  <c r="AK157" i="3"/>
  <c r="G157" i="3"/>
  <c r="J155" i="3"/>
  <c r="D153" i="3"/>
  <c r="D149" i="3"/>
  <c r="G147" i="3"/>
  <c r="J139" i="3"/>
  <c r="J138" i="3"/>
  <c r="J134" i="3"/>
  <c r="G130" i="3"/>
  <c r="D128" i="3"/>
  <c r="J124" i="3"/>
  <c r="G196" i="3"/>
  <c r="D194" i="3"/>
  <c r="G190" i="3"/>
  <c r="G188" i="3"/>
  <c r="AK187" i="3"/>
  <c r="AK145" i="3"/>
  <c r="J142" i="3"/>
  <c r="G140" i="3"/>
  <c r="AK139" i="3"/>
  <c r="J136" i="3"/>
  <c r="D132" i="3"/>
  <c r="J197" i="3"/>
  <c r="J191" i="3"/>
  <c r="AK189" i="3"/>
  <c r="G185" i="3"/>
  <c r="D183" i="3"/>
  <c r="AK181" i="3"/>
  <c r="G181" i="3"/>
  <c r="J179" i="3"/>
  <c r="D173" i="3"/>
  <c r="D167" i="3"/>
  <c r="AK165" i="3"/>
  <c r="G165" i="3"/>
  <c r="J163" i="3"/>
  <c r="D157" i="3"/>
  <c r="G153" i="3"/>
  <c r="D151" i="3"/>
  <c r="AK149" i="3"/>
  <c r="G149" i="3"/>
  <c r="J147" i="3"/>
  <c r="G139" i="3"/>
  <c r="AK138" i="3"/>
  <c r="G137" i="3"/>
  <c r="J131" i="3"/>
  <c r="G129" i="3"/>
  <c r="AK128" i="3"/>
  <c r="AK80" i="3"/>
  <c r="AK53" i="3"/>
  <c r="AK106" i="3"/>
  <c r="AK105" i="3"/>
  <c r="AK78" i="3"/>
  <c r="AK67" i="3"/>
  <c r="AK55" i="3"/>
  <c r="AK27" i="3"/>
  <c r="AK7" i="3"/>
  <c r="D7" i="3"/>
  <c r="G6" i="3"/>
  <c r="G200" i="3"/>
  <c r="G9" i="3"/>
  <c r="AK3" i="3"/>
  <c r="AK197" i="3"/>
  <c r="G191" i="3"/>
  <c r="G187" i="3"/>
  <c r="G179" i="3"/>
  <c r="G171" i="3"/>
  <c r="G163" i="3"/>
  <c r="G155" i="3"/>
  <c r="G5" i="3"/>
  <c r="J4" i="3"/>
  <c r="G199" i="3"/>
  <c r="D9" i="3"/>
  <c r="J200" i="3"/>
  <c r="D199" i="3"/>
  <c r="G197" i="3"/>
  <c r="J196" i="3"/>
  <c r="D195" i="3"/>
  <c r="G193" i="3"/>
  <c r="J189" i="3"/>
  <c r="D189" i="3"/>
  <c r="J188" i="3"/>
  <c r="D188" i="3"/>
  <c r="AK184" i="3"/>
  <c r="J184" i="3"/>
  <c r="D184" i="3"/>
  <c r="AK180" i="3"/>
  <c r="J180" i="3"/>
  <c r="D180" i="3"/>
  <c r="AK176" i="3"/>
  <c r="J176" i="3"/>
  <c r="D176" i="3"/>
  <c r="AK172" i="3"/>
  <c r="J172" i="3"/>
  <c r="D172" i="3"/>
  <c r="AK168" i="3"/>
  <c r="J168" i="3"/>
  <c r="D168" i="3"/>
  <c r="AK164" i="3"/>
  <c r="J164" i="3"/>
  <c r="D164" i="3"/>
  <c r="AK160" i="3"/>
  <c r="J160" i="3"/>
  <c r="D160" i="3"/>
  <c r="AK156" i="3"/>
  <c r="J156" i="3"/>
  <c r="D156" i="3"/>
  <c r="AK152" i="3"/>
  <c r="J152" i="3"/>
  <c r="D152" i="3"/>
  <c r="AK148" i="3"/>
  <c r="J148" i="3"/>
  <c r="D148" i="3"/>
  <c r="AK144" i="3"/>
  <c r="J144" i="3"/>
  <c r="D144" i="3"/>
  <c r="AK140" i="3"/>
  <c r="J140" i="3"/>
  <c r="D140" i="3"/>
  <c r="AK133" i="3"/>
  <c r="J133" i="3"/>
  <c r="D133" i="3"/>
  <c r="AK129" i="3"/>
  <c r="J129" i="3"/>
  <c r="D129" i="3"/>
  <c r="AK125" i="3"/>
  <c r="J125" i="3"/>
  <c r="D125" i="3"/>
  <c r="AK121" i="3"/>
  <c r="AK109" i="3"/>
  <c r="AK93" i="3"/>
  <c r="AK81" i="3"/>
  <c r="D141" i="3"/>
  <c r="D134" i="3"/>
  <c r="D130" i="3"/>
  <c r="D126" i="3"/>
  <c r="D122" i="3"/>
  <c r="D118" i="3"/>
  <c r="AK104" i="3"/>
  <c r="AK102" i="3"/>
  <c r="AK86" i="3"/>
  <c r="J198" i="3"/>
  <c r="D197" i="3"/>
  <c r="G195" i="3"/>
  <c r="J194" i="3"/>
  <c r="D193" i="3"/>
  <c r="J192" i="3"/>
  <c r="AK191" i="3"/>
  <c r="AK190" i="3"/>
  <c r="AK186" i="3"/>
  <c r="J186" i="3"/>
  <c r="D186" i="3"/>
  <c r="AK182" i="3"/>
  <c r="J182" i="3"/>
  <c r="D182" i="3"/>
  <c r="AK178" i="3"/>
  <c r="J178" i="3"/>
  <c r="D178" i="3"/>
  <c r="AK174" i="3"/>
  <c r="J174" i="3"/>
  <c r="D174" i="3"/>
  <c r="AK170" i="3"/>
  <c r="J170" i="3"/>
  <c r="D170" i="3"/>
  <c r="AK166" i="3"/>
  <c r="J166" i="3"/>
  <c r="D166" i="3"/>
  <c r="AK162" i="3"/>
  <c r="J162" i="3"/>
  <c r="D162" i="3"/>
  <c r="AK158" i="3"/>
  <c r="J158" i="3"/>
  <c r="D158" i="3"/>
  <c r="AK154" i="3"/>
  <c r="J154" i="3"/>
  <c r="D154" i="3"/>
  <c r="AK150" i="3"/>
  <c r="J150" i="3"/>
  <c r="D150" i="3"/>
  <c r="AK146" i="3"/>
  <c r="J146" i="3"/>
  <c r="D146" i="3"/>
  <c r="AK142" i="3"/>
  <c r="D142" i="3"/>
  <c r="D138" i="3"/>
  <c r="D136" i="3"/>
  <c r="D135" i="3"/>
  <c r="D131" i="3"/>
  <c r="D119" i="3"/>
  <c r="AK99" i="3"/>
  <c r="AK95" i="3"/>
  <c r="AK83" i="3"/>
  <c r="AK188" i="3"/>
  <c r="AK136" i="3"/>
  <c r="J200" i="16" l="1"/>
  <c r="F200" i="16"/>
  <c r="C200" i="16"/>
  <c r="J199" i="16"/>
  <c r="F199" i="16"/>
  <c r="C199" i="16"/>
  <c r="J198" i="16"/>
  <c r="F198" i="16"/>
  <c r="C198" i="16"/>
  <c r="J197" i="16"/>
  <c r="F197" i="16"/>
  <c r="C197" i="16"/>
  <c r="J196" i="16"/>
  <c r="F196" i="16"/>
  <c r="C196" i="16"/>
  <c r="J195" i="16"/>
  <c r="F195" i="16"/>
  <c r="C195" i="16"/>
  <c r="J194" i="16"/>
  <c r="F194" i="16"/>
  <c r="C194" i="16"/>
  <c r="J193" i="16"/>
  <c r="F193" i="16"/>
  <c r="C193" i="16"/>
  <c r="J192" i="16"/>
  <c r="C192" i="16"/>
  <c r="J191" i="16"/>
  <c r="C191" i="16"/>
  <c r="J190" i="16"/>
  <c r="C190" i="16"/>
  <c r="J189" i="16"/>
  <c r="C189" i="16"/>
  <c r="J188" i="16"/>
  <c r="C188" i="16"/>
  <c r="J187" i="16"/>
  <c r="C187" i="16"/>
  <c r="J186" i="16"/>
  <c r="C186" i="16"/>
  <c r="J185" i="16"/>
  <c r="C185" i="16"/>
  <c r="J184" i="16"/>
  <c r="C184" i="16"/>
  <c r="J183" i="16"/>
  <c r="C183" i="16"/>
  <c r="J182" i="16"/>
  <c r="C182" i="16"/>
  <c r="J181" i="16"/>
  <c r="C181" i="16"/>
  <c r="J180" i="16"/>
  <c r="C180" i="16"/>
  <c r="J179" i="16"/>
  <c r="C179" i="16"/>
  <c r="J178" i="16"/>
  <c r="C178" i="16"/>
  <c r="J177" i="16"/>
  <c r="C177" i="16"/>
  <c r="J176" i="16"/>
  <c r="C176" i="16"/>
  <c r="J175" i="16"/>
  <c r="C175" i="16"/>
  <c r="J174" i="16"/>
  <c r="C174" i="16"/>
  <c r="J173" i="16"/>
  <c r="C173" i="16"/>
  <c r="J172" i="16"/>
  <c r="C172" i="16"/>
  <c r="J171" i="16"/>
  <c r="C171" i="16"/>
  <c r="J170" i="16"/>
  <c r="C170" i="16"/>
  <c r="J169" i="16"/>
  <c r="C169" i="16"/>
  <c r="J168" i="16"/>
  <c r="C168" i="16"/>
  <c r="J167" i="16"/>
  <c r="C167" i="16"/>
  <c r="J166" i="16"/>
  <c r="C166" i="16"/>
  <c r="J165" i="16"/>
  <c r="C165" i="16"/>
  <c r="J164" i="16"/>
  <c r="C164" i="16"/>
  <c r="J163" i="16"/>
  <c r="C163" i="16"/>
  <c r="J162" i="16"/>
  <c r="C162" i="16"/>
  <c r="J161" i="16"/>
  <c r="C161" i="16"/>
  <c r="J160" i="16"/>
  <c r="C160" i="16"/>
  <c r="J159" i="16"/>
  <c r="C159" i="16"/>
  <c r="J158" i="16"/>
  <c r="C158" i="16"/>
  <c r="J157" i="16"/>
  <c r="C157" i="16"/>
  <c r="J156" i="16"/>
  <c r="C156" i="16"/>
  <c r="J155" i="16"/>
  <c r="C155" i="16"/>
  <c r="J154" i="16"/>
  <c r="C154" i="16"/>
  <c r="J153" i="16"/>
  <c r="C153" i="16"/>
  <c r="J152" i="16"/>
  <c r="C152" i="16"/>
  <c r="J151" i="16"/>
  <c r="C151" i="16"/>
  <c r="J150" i="16"/>
  <c r="C150" i="16"/>
  <c r="J149" i="16"/>
  <c r="C149" i="16"/>
  <c r="J148" i="16"/>
  <c r="C148" i="16"/>
  <c r="J147" i="16"/>
  <c r="C147" i="16"/>
  <c r="J146" i="16"/>
  <c r="C146" i="16"/>
  <c r="J145" i="16"/>
  <c r="C145" i="16"/>
  <c r="J144" i="16"/>
  <c r="C144" i="16"/>
  <c r="J143" i="16"/>
  <c r="C143" i="16"/>
  <c r="J142" i="16"/>
  <c r="C142" i="16"/>
  <c r="J141" i="16"/>
  <c r="C141" i="16"/>
  <c r="J140" i="16"/>
  <c r="C140" i="16"/>
  <c r="J139" i="16"/>
  <c r="C139" i="16"/>
  <c r="J138" i="16"/>
  <c r="C138" i="16"/>
  <c r="J137" i="16"/>
  <c r="C137" i="16"/>
  <c r="J136" i="16"/>
  <c r="C136" i="16"/>
  <c r="J135" i="16"/>
  <c r="C135" i="16"/>
  <c r="J134" i="16"/>
  <c r="C134" i="16"/>
  <c r="J133" i="16"/>
  <c r="C133" i="16"/>
  <c r="J132" i="16"/>
  <c r="C132" i="16"/>
  <c r="J131" i="16"/>
  <c r="C131" i="16"/>
  <c r="J59" i="16"/>
  <c r="J41" i="16"/>
  <c r="J4" i="16"/>
  <c r="J104" i="16"/>
  <c r="J25" i="16"/>
  <c r="J124" i="16"/>
  <c r="J78" i="16"/>
  <c r="J23" i="16"/>
  <c r="J91" i="16"/>
  <c r="J82" i="16"/>
  <c r="J26" i="16"/>
  <c r="J19" i="16"/>
  <c r="J31" i="16"/>
  <c r="J69" i="16"/>
  <c r="J35" i="16"/>
  <c r="J58" i="16"/>
  <c r="J57" i="16"/>
  <c r="J95" i="16"/>
  <c r="J122" i="16"/>
  <c r="J55" i="16"/>
  <c r="J42" i="16"/>
  <c r="J44" i="16"/>
  <c r="J49" i="16"/>
  <c r="J77" i="16"/>
  <c r="J37" i="16"/>
  <c r="J99" i="16"/>
  <c r="J100" i="16"/>
  <c r="J119" i="16"/>
  <c r="J22" i="16"/>
  <c r="J101" i="16"/>
  <c r="J61" i="16"/>
  <c r="J114" i="16"/>
  <c r="J14" i="16"/>
  <c r="J7" i="16"/>
  <c r="J116" i="16"/>
  <c r="J50" i="16"/>
  <c r="J13" i="16"/>
  <c r="J9" i="16"/>
  <c r="J71" i="16"/>
  <c r="J79" i="16"/>
  <c r="J90" i="16"/>
  <c r="J83" i="16"/>
  <c r="J121" i="16"/>
  <c r="J97" i="16"/>
  <c r="J111" i="16"/>
  <c r="J10" i="16"/>
  <c r="J118" i="16"/>
  <c r="J63" i="16"/>
  <c r="J43" i="16"/>
  <c r="J29" i="16"/>
  <c r="J102" i="16"/>
  <c r="J12" i="16"/>
  <c r="J40" i="16"/>
  <c r="J70" i="16"/>
  <c r="J92" i="16"/>
  <c r="J87" i="16"/>
  <c r="J21" i="16"/>
  <c r="J86" i="16"/>
  <c r="J18" i="16"/>
  <c r="J65" i="16"/>
  <c r="J38" i="16"/>
  <c r="J75" i="16"/>
  <c r="J33" i="16"/>
  <c r="J130" i="16"/>
  <c r="J129" i="16"/>
  <c r="J128" i="16"/>
  <c r="J127" i="16"/>
  <c r="J126" i="16"/>
  <c r="J125" i="16"/>
  <c r="J123" i="16"/>
  <c r="J120" i="16"/>
  <c r="J117" i="16"/>
  <c r="J115" i="16"/>
  <c r="J113" i="16"/>
  <c r="J112" i="16"/>
  <c r="J110" i="16"/>
  <c r="J109" i="16"/>
  <c r="J108" i="16"/>
  <c r="J107" i="16"/>
  <c r="J106" i="16"/>
  <c r="J105" i="16"/>
  <c r="J103" i="16"/>
  <c r="J98" i="16"/>
  <c r="J96" i="16"/>
  <c r="J94" i="16"/>
  <c r="J93" i="16"/>
  <c r="J89" i="16"/>
  <c r="J88" i="16"/>
  <c r="J85" i="16"/>
  <c r="J84" i="16"/>
  <c r="J81" i="16"/>
  <c r="J80" i="16"/>
  <c r="J76" i="16"/>
  <c r="J74" i="16"/>
  <c r="J73" i="16"/>
  <c r="J72" i="16"/>
  <c r="J68" i="16"/>
  <c r="J67" i="16"/>
  <c r="J66" i="16"/>
  <c r="J64" i="16"/>
  <c r="J62" i="16"/>
  <c r="J60" i="16"/>
  <c r="J56" i="16"/>
  <c r="J54" i="16"/>
  <c r="J53" i="16"/>
  <c r="J52" i="16"/>
  <c r="J51" i="16"/>
  <c r="J48" i="16"/>
  <c r="J47" i="16"/>
  <c r="J46" i="16"/>
  <c r="J45" i="16"/>
  <c r="J39" i="16"/>
  <c r="J36" i="16"/>
  <c r="J34" i="16"/>
  <c r="J32" i="16"/>
  <c r="J30" i="16"/>
  <c r="J28" i="16"/>
  <c r="J27" i="16"/>
  <c r="J24" i="16"/>
  <c r="J20" i="16"/>
  <c r="J17" i="16"/>
  <c r="J16" i="16"/>
  <c r="J15" i="16"/>
  <c r="J11" i="16"/>
  <c r="J8" i="16"/>
  <c r="J6" i="16"/>
  <c r="S201" i="16"/>
  <c r="J5" i="16"/>
  <c r="J200" i="15"/>
  <c r="F200" i="15"/>
  <c r="C200" i="15"/>
  <c r="J199" i="15"/>
  <c r="F199" i="15"/>
  <c r="C199" i="15"/>
  <c r="J198" i="15"/>
  <c r="F198" i="15"/>
  <c r="C198" i="15"/>
  <c r="J197" i="15"/>
  <c r="F197" i="15"/>
  <c r="C197" i="15"/>
  <c r="J196" i="15"/>
  <c r="F196" i="15"/>
  <c r="C196" i="15"/>
  <c r="J195" i="15"/>
  <c r="F195" i="15"/>
  <c r="C195" i="15"/>
  <c r="J194" i="15"/>
  <c r="F194" i="15"/>
  <c r="C194" i="15"/>
  <c r="J193" i="15"/>
  <c r="F193" i="15"/>
  <c r="C193" i="15"/>
  <c r="J192" i="15"/>
  <c r="C192" i="15"/>
  <c r="J191" i="15"/>
  <c r="C191" i="15"/>
  <c r="J190" i="15"/>
  <c r="C190" i="15"/>
  <c r="J189" i="15"/>
  <c r="C189" i="15"/>
  <c r="J188" i="15"/>
  <c r="C188" i="15"/>
  <c r="J187" i="15"/>
  <c r="C187" i="15"/>
  <c r="J186" i="15"/>
  <c r="C186" i="15"/>
  <c r="J185" i="15"/>
  <c r="C185" i="15"/>
  <c r="J184" i="15"/>
  <c r="C184" i="15"/>
  <c r="J183" i="15"/>
  <c r="C183" i="15"/>
  <c r="J182" i="15"/>
  <c r="C182" i="15"/>
  <c r="J181" i="15"/>
  <c r="C181" i="15"/>
  <c r="J180" i="15"/>
  <c r="C180" i="15"/>
  <c r="J179" i="15"/>
  <c r="C179" i="15"/>
  <c r="J178" i="15"/>
  <c r="C178" i="15"/>
  <c r="J177" i="15"/>
  <c r="C177" i="15"/>
  <c r="J176" i="15"/>
  <c r="C176" i="15"/>
  <c r="J175" i="15"/>
  <c r="C175" i="15"/>
  <c r="J174" i="15"/>
  <c r="C174" i="15"/>
  <c r="J173" i="15"/>
  <c r="C173" i="15"/>
  <c r="J172" i="15"/>
  <c r="C172" i="15"/>
  <c r="J171" i="15"/>
  <c r="C171" i="15"/>
  <c r="J170" i="15"/>
  <c r="C170" i="15"/>
  <c r="J169" i="15"/>
  <c r="C169" i="15"/>
  <c r="J168" i="15"/>
  <c r="C168" i="15"/>
  <c r="J167" i="15"/>
  <c r="C167" i="15"/>
  <c r="J166" i="15"/>
  <c r="C166" i="15"/>
  <c r="J165" i="15"/>
  <c r="C165" i="15"/>
  <c r="J164" i="15"/>
  <c r="C164" i="15"/>
  <c r="J163" i="15"/>
  <c r="C163" i="15"/>
  <c r="J162" i="15"/>
  <c r="C162" i="15"/>
  <c r="J161" i="15"/>
  <c r="C161" i="15"/>
  <c r="J160" i="15"/>
  <c r="C160" i="15"/>
  <c r="J159" i="15"/>
  <c r="C159" i="15"/>
  <c r="J158" i="15"/>
  <c r="C158" i="15"/>
  <c r="J157" i="15"/>
  <c r="C157" i="15"/>
  <c r="J156" i="15"/>
  <c r="C156" i="15"/>
  <c r="J155" i="15"/>
  <c r="C155" i="15"/>
  <c r="J154" i="15"/>
  <c r="C154" i="15"/>
  <c r="J153" i="15"/>
  <c r="C153" i="15"/>
  <c r="J152" i="15"/>
  <c r="C152" i="15"/>
  <c r="J151" i="15"/>
  <c r="C151" i="15"/>
  <c r="J150" i="15"/>
  <c r="C150" i="15"/>
  <c r="J149" i="15"/>
  <c r="C149" i="15"/>
  <c r="J148" i="15"/>
  <c r="C148" i="15"/>
  <c r="J147" i="15"/>
  <c r="C147" i="15"/>
  <c r="J146" i="15"/>
  <c r="C146" i="15"/>
  <c r="J145" i="15"/>
  <c r="C145" i="15"/>
  <c r="J144" i="15"/>
  <c r="C144" i="15"/>
  <c r="J143" i="15"/>
  <c r="C143" i="15"/>
  <c r="J142" i="15"/>
  <c r="C142" i="15"/>
  <c r="J141" i="15"/>
  <c r="C141" i="15"/>
  <c r="J140" i="15"/>
  <c r="C140" i="15"/>
  <c r="J139" i="15"/>
  <c r="C139" i="15"/>
  <c r="J138" i="15"/>
  <c r="C138" i="15"/>
  <c r="J137" i="15"/>
  <c r="C137" i="15"/>
  <c r="J136" i="15"/>
  <c r="C136" i="15"/>
  <c r="J135" i="15"/>
  <c r="C135" i="15"/>
  <c r="J134" i="15"/>
  <c r="C134" i="15"/>
  <c r="J133" i="15"/>
  <c r="C133" i="15"/>
  <c r="J132" i="15"/>
  <c r="C132" i="15"/>
  <c r="J131" i="15"/>
  <c r="C131" i="15"/>
  <c r="J59" i="15"/>
  <c r="J41" i="15"/>
  <c r="J4" i="15"/>
  <c r="J104" i="15"/>
  <c r="J25" i="15"/>
  <c r="J124" i="15"/>
  <c r="J78" i="15"/>
  <c r="J23" i="15"/>
  <c r="J91" i="15"/>
  <c r="J82" i="15"/>
  <c r="J26" i="15"/>
  <c r="J19" i="15"/>
  <c r="J31" i="15"/>
  <c r="J69" i="15"/>
  <c r="J35" i="15"/>
  <c r="J58" i="15"/>
  <c r="J57" i="15"/>
  <c r="J95" i="15"/>
  <c r="J122" i="15"/>
  <c r="J55" i="15"/>
  <c r="J42" i="15"/>
  <c r="J44" i="15"/>
  <c r="J49" i="15"/>
  <c r="J77" i="15"/>
  <c r="J37" i="15"/>
  <c r="J99" i="15"/>
  <c r="J100" i="15"/>
  <c r="J119" i="15"/>
  <c r="J20" i="15"/>
  <c r="J12" i="15"/>
  <c r="J60" i="15"/>
  <c r="J113" i="15"/>
  <c r="J13" i="15"/>
  <c r="J7" i="15"/>
  <c r="J115" i="15"/>
  <c r="J48" i="15"/>
  <c r="J11" i="15"/>
  <c r="J9" i="15"/>
  <c r="J68" i="15"/>
  <c r="J76" i="15"/>
  <c r="J89" i="15"/>
  <c r="J81" i="15"/>
  <c r="J70" i="15"/>
  <c r="J96" i="15"/>
  <c r="J111" i="15"/>
  <c r="J118" i="15"/>
  <c r="J63" i="15"/>
  <c r="J101" i="15"/>
  <c r="J39" i="15"/>
  <c r="J28" i="15"/>
  <c r="J98" i="15"/>
  <c r="J40" i="15"/>
  <c r="J121" i="15"/>
  <c r="J92" i="15"/>
  <c r="J87" i="15"/>
  <c r="J21" i="15"/>
  <c r="J86" i="15"/>
  <c r="J18" i="15"/>
  <c r="J65" i="15"/>
  <c r="J38" i="15"/>
  <c r="J75" i="15"/>
  <c r="J33" i="15"/>
  <c r="J130" i="15"/>
  <c r="J129" i="15"/>
  <c r="J128" i="15"/>
  <c r="J127" i="15"/>
  <c r="J126" i="15"/>
  <c r="J125" i="15"/>
  <c r="J123" i="15"/>
  <c r="J120" i="15"/>
  <c r="J117" i="15"/>
  <c r="J116" i="15"/>
  <c r="J114" i="15"/>
  <c r="J112" i="15"/>
  <c r="J110" i="15"/>
  <c r="J109" i="15"/>
  <c r="J108" i="15"/>
  <c r="J107" i="15"/>
  <c r="J106" i="15"/>
  <c r="J105" i="15"/>
  <c r="J103" i="15"/>
  <c r="J102" i="15"/>
  <c r="J97" i="15"/>
  <c r="J94" i="15"/>
  <c r="J93" i="15"/>
  <c r="J90" i="15"/>
  <c r="J88" i="15"/>
  <c r="J85" i="15"/>
  <c r="J84" i="15"/>
  <c r="J83" i="15"/>
  <c r="J80" i="15"/>
  <c r="J79" i="15"/>
  <c r="J74" i="15"/>
  <c r="J73" i="15"/>
  <c r="J72" i="15"/>
  <c r="J71" i="15"/>
  <c r="J67" i="15"/>
  <c r="J66" i="15"/>
  <c r="J64" i="15"/>
  <c r="J62" i="15"/>
  <c r="J61" i="15"/>
  <c r="J56" i="15"/>
  <c r="J54" i="15"/>
  <c r="J53" i="15"/>
  <c r="J52" i="15"/>
  <c r="J51" i="15"/>
  <c r="J50" i="15"/>
  <c r="J47" i="15"/>
  <c r="J46" i="15"/>
  <c r="J45" i="15"/>
  <c r="J43" i="15"/>
  <c r="J36" i="15"/>
  <c r="J34" i="15"/>
  <c r="J32" i="15"/>
  <c r="J30" i="15"/>
  <c r="J29" i="15"/>
  <c r="J27" i="15"/>
  <c r="J24" i="15"/>
  <c r="J22" i="15"/>
  <c r="J17" i="15"/>
  <c r="J16" i="15"/>
  <c r="J15" i="15"/>
  <c r="J14" i="15"/>
  <c r="J10" i="15"/>
  <c r="J8" i="15"/>
  <c r="J6" i="15"/>
  <c r="S201" i="15"/>
  <c r="J5" i="15"/>
  <c r="J200" i="14"/>
  <c r="F200" i="14"/>
  <c r="C200" i="14"/>
  <c r="J199" i="14"/>
  <c r="F199" i="14"/>
  <c r="C199" i="14"/>
  <c r="J198" i="14"/>
  <c r="F198" i="14"/>
  <c r="C198" i="14"/>
  <c r="J197" i="14"/>
  <c r="F197" i="14"/>
  <c r="C197" i="14"/>
  <c r="J196" i="14"/>
  <c r="F196" i="14"/>
  <c r="C196" i="14"/>
  <c r="J195" i="14"/>
  <c r="F195" i="14"/>
  <c r="C195" i="14"/>
  <c r="J194" i="14"/>
  <c r="F194" i="14"/>
  <c r="C194" i="14"/>
  <c r="J193" i="14"/>
  <c r="F193" i="14"/>
  <c r="C193" i="14"/>
  <c r="J192" i="14"/>
  <c r="C192" i="14"/>
  <c r="J191" i="14"/>
  <c r="C191" i="14"/>
  <c r="J190" i="14"/>
  <c r="C190" i="14"/>
  <c r="J189" i="14"/>
  <c r="C189" i="14"/>
  <c r="J188" i="14"/>
  <c r="C188" i="14"/>
  <c r="J187" i="14"/>
  <c r="C187" i="14"/>
  <c r="J186" i="14"/>
  <c r="C186" i="14"/>
  <c r="J185" i="14"/>
  <c r="C185" i="14"/>
  <c r="J184" i="14"/>
  <c r="C184" i="14"/>
  <c r="J183" i="14"/>
  <c r="C183" i="14"/>
  <c r="J182" i="14"/>
  <c r="C182" i="14"/>
  <c r="J181" i="14"/>
  <c r="C181" i="14"/>
  <c r="J180" i="14"/>
  <c r="C180" i="14"/>
  <c r="J179" i="14"/>
  <c r="C179" i="14"/>
  <c r="J178" i="14"/>
  <c r="C178" i="14"/>
  <c r="J177" i="14"/>
  <c r="C177" i="14"/>
  <c r="J176" i="14"/>
  <c r="C176" i="14"/>
  <c r="J175" i="14"/>
  <c r="C175" i="14"/>
  <c r="J174" i="14"/>
  <c r="C174" i="14"/>
  <c r="J173" i="14"/>
  <c r="C173" i="14"/>
  <c r="J172" i="14"/>
  <c r="C172" i="14"/>
  <c r="J171" i="14"/>
  <c r="C171" i="14"/>
  <c r="J170" i="14"/>
  <c r="C170" i="14"/>
  <c r="J169" i="14"/>
  <c r="C169" i="14"/>
  <c r="J168" i="14"/>
  <c r="C168" i="14"/>
  <c r="J167" i="14"/>
  <c r="C167" i="14"/>
  <c r="J166" i="14"/>
  <c r="C166" i="14"/>
  <c r="J165" i="14"/>
  <c r="C165" i="14"/>
  <c r="J164" i="14"/>
  <c r="C164" i="14"/>
  <c r="J163" i="14"/>
  <c r="C163" i="14"/>
  <c r="J162" i="14"/>
  <c r="C162" i="14"/>
  <c r="J161" i="14"/>
  <c r="C161" i="14"/>
  <c r="J160" i="14"/>
  <c r="C160" i="14"/>
  <c r="J159" i="14"/>
  <c r="C159" i="14"/>
  <c r="J158" i="14"/>
  <c r="C158" i="14"/>
  <c r="J157" i="14"/>
  <c r="C157" i="14"/>
  <c r="J156" i="14"/>
  <c r="C156" i="14"/>
  <c r="J155" i="14"/>
  <c r="C155" i="14"/>
  <c r="J154" i="14"/>
  <c r="C154" i="14"/>
  <c r="J153" i="14"/>
  <c r="C153" i="14"/>
  <c r="J152" i="14"/>
  <c r="C152" i="14"/>
  <c r="J151" i="14"/>
  <c r="C151" i="14"/>
  <c r="J150" i="14"/>
  <c r="C150" i="14"/>
  <c r="J149" i="14"/>
  <c r="C149" i="14"/>
  <c r="J148" i="14"/>
  <c r="C148" i="14"/>
  <c r="J147" i="14"/>
  <c r="C147" i="14"/>
  <c r="J146" i="14"/>
  <c r="C146" i="14"/>
  <c r="J145" i="14"/>
  <c r="C145" i="14"/>
  <c r="J144" i="14"/>
  <c r="C144" i="14"/>
  <c r="J143" i="14"/>
  <c r="C143" i="14"/>
  <c r="J142" i="14"/>
  <c r="C142" i="14"/>
  <c r="J141" i="14"/>
  <c r="C141" i="14"/>
  <c r="J140" i="14"/>
  <c r="C140" i="14"/>
  <c r="J139" i="14"/>
  <c r="C139" i="14"/>
  <c r="J138" i="14"/>
  <c r="C138" i="14"/>
  <c r="J137" i="14"/>
  <c r="C137" i="14"/>
  <c r="J136" i="14"/>
  <c r="C136" i="14"/>
  <c r="J135" i="14"/>
  <c r="C135" i="14"/>
  <c r="J134" i="14"/>
  <c r="C134" i="14"/>
  <c r="J133" i="14"/>
  <c r="C133" i="14"/>
  <c r="J132" i="14"/>
  <c r="C132" i="14"/>
  <c r="J131" i="14"/>
  <c r="C131" i="14"/>
  <c r="J59" i="14"/>
  <c r="J41" i="14"/>
  <c r="J4" i="14"/>
  <c r="J104" i="14"/>
  <c r="J25" i="14"/>
  <c r="J124" i="14"/>
  <c r="J78" i="14"/>
  <c r="J23" i="14"/>
  <c r="J91" i="14"/>
  <c r="J82" i="14"/>
  <c r="J26" i="14"/>
  <c r="J19" i="14"/>
  <c r="J31" i="14"/>
  <c r="J69" i="14"/>
  <c r="J35" i="14"/>
  <c r="J58" i="14"/>
  <c r="J57" i="14"/>
  <c r="J95" i="14"/>
  <c r="J122" i="14"/>
  <c r="J55" i="14"/>
  <c r="J42" i="14"/>
  <c r="J44" i="14"/>
  <c r="J49" i="14"/>
  <c r="J77" i="14"/>
  <c r="J37" i="14"/>
  <c r="J99" i="14"/>
  <c r="J100" i="14"/>
  <c r="J119" i="14"/>
  <c r="J20" i="14"/>
  <c r="J12" i="14"/>
  <c r="J60" i="14"/>
  <c r="J113" i="14"/>
  <c r="J13" i="14"/>
  <c r="J7" i="14"/>
  <c r="J115" i="14"/>
  <c r="J48" i="14"/>
  <c r="J11" i="14"/>
  <c r="J9" i="14"/>
  <c r="J68" i="14"/>
  <c r="J76" i="14"/>
  <c r="J89" i="14"/>
  <c r="J81" i="14"/>
  <c r="J70" i="14"/>
  <c r="J96" i="14"/>
  <c r="J111" i="14"/>
  <c r="J118" i="14"/>
  <c r="J63" i="14"/>
  <c r="J101" i="14"/>
  <c r="J39" i="14"/>
  <c r="J28" i="14"/>
  <c r="J98" i="14"/>
  <c r="J40" i="14"/>
  <c r="J121" i="14"/>
  <c r="J92" i="14"/>
  <c r="J87" i="14"/>
  <c r="J21" i="14"/>
  <c r="J86" i="14"/>
  <c r="J18" i="14"/>
  <c r="J65" i="14"/>
  <c r="J38" i="14"/>
  <c r="J75" i="14"/>
  <c r="J33" i="14"/>
  <c r="J130" i="14"/>
  <c r="J129" i="14"/>
  <c r="J128" i="14"/>
  <c r="J127" i="14"/>
  <c r="J126" i="14"/>
  <c r="J125" i="14"/>
  <c r="J123" i="14"/>
  <c r="J120" i="14"/>
  <c r="J117" i="14"/>
  <c r="J116" i="14"/>
  <c r="J114" i="14"/>
  <c r="J112" i="14"/>
  <c r="J110" i="14"/>
  <c r="J109" i="14"/>
  <c r="J108" i="14"/>
  <c r="J107" i="14"/>
  <c r="J106" i="14"/>
  <c r="J105" i="14"/>
  <c r="J103" i="14"/>
  <c r="J102" i="14"/>
  <c r="J97" i="14"/>
  <c r="J94" i="14"/>
  <c r="J93" i="14"/>
  <c r="J90" i="14"/>
  <c r="J88" i="14"/>
  <c r="J85" i="14"/>
  <c r="J84" i="14"/>
  <c r="J83" i="14"/>
  <c r="J80" i="14"/>
  <c r="J79" i="14"/>
  <c r="J74" i="14"/>
  <c r="J73" i="14"/>
  <c r="J72" i="14"/>
  <c r="J71" i="14"/>
  <c r="J67" i="14"/>
  <c r="J66" i="14"/>
  <c r="J64" i="14"/>
  <c r="J62" i="14"/>
  <c r="J61" i="14"/>
  <c r="J56" i="14"/>
  <c r="J54" i="14"/>
  <c r="J53" i="14"/>
  <c r="J52" i="14"/>
  <c r="J51" i="14"/>
  <c r="J50" i="14"/>
  <c r="J47" i="14"/>
  <c r="J46" i="14"/>
  <c r="J45" i="14"/>
  <c r="J43" i="14"/>
  <c r="J36" i="14"/>
  <c r="J34" i="14"/>
  <c r="J32" i="14"/>
  <c r="J30" i="14"/>
  <c r="J29" i="14"/>
  <c r="J27" i="14"/>
  <c r="J24" i="14"/>
  <c r="J22" i="14"/>
  <c r="J17" i="14"/>
  <c r="J16" i="14"/>
  <c r="J15" i="14"/>
  <c r="J14" i="14"/>
  <c r="J10" i="14"/>
  <c r="J8" i="14"/>
  <c r="J6" i="14"/>
  <c r="S201" i="14"/>
  <c r="J5" i="14"/>
  <c r="J200" i="13"/>
  <c r="F200" i="13"/>
  <c r="C200" i="13"/>
  <c r="J199" i="13"/>
  <c r="F199" i="13"/>
  <c r="C199" i="13"/>
  <c r="J198" i="13"/>
  <c r="F198" i="13"/>
  <c r="C198" i="13"/>
  <c r="J197" i="13"/>
  <c r="F197" i="13"/>
  <c r="C197" i="13"/>
  <c r="J196" i="13"/>
  <c r="F196" i="13"/>
  <c r="C196" i="13"/>
  <c r="J195" i="13"/>
  <c r="F195" i="13"/>
  <c r="C195" i="13"/>
  <c r="J194" i="13"/>
  <c r="F194" i="13"/>
  <c r="C194" i="13"/>
  <c r="J193" i="13"/>
  <c r="F193" i="13"/>
  <c r="C193" i="13"/>
  <c r="J192" i="13"/>
  <c r="C192" i="13"/>
  <c r="J191" i="13"/>
  <c r="C191" i="13"/>
  <c r="J190" i="13"/>
  <c r="C190" i="13"/>
  <c r="J189" i="13"/>
  <c r="C189" i="13"/>
  <c r="J188" i="13"/>
  <c r="C188" i="13"/>
  <c r="J187" i="13"/>
  <c r="C187" i="13"/>
  <c r="J186" i="13"/>
  <c r="C186" i="13"/>
  <c r="J185" i="13"/>
  <c r="C185" i="13"/>
  <c r="J184" i="13"/>
  <c r="C184" i="13"/>
  <c r="J183" i="13"/>
  <c r="C183" i="13"/>
  <c r="J182" i="13"/>
  <c r="C182" i="13"/>
  <c r="J181" i="13"/>
  <c r="C181" i="13"/>
  <c r="J180" i="13"/>
  <c r="C180" i="13"/>
  <c r="J179" i="13"/>
  <c r="C179" i="13"/>
  <c r="J178" i="13"/>
  <c r="C178" i="13"/>
  <c r="J177" i="13"/>
  <c r="C177" i="13"/>
  <c r="J176" i="13"/>
  <c r="C176" i="13"/>
  <c r="J175" i="13"/>
  <c r="C175" i="13"/>
  <c r="J174" i="13"/>
  <c r="C174" i="13"/>
  <c r="J173" i="13"/>
  <c r="C173" i="13"/>
  <c r="J172" i="13"/>
  <c r="C172" i="13"/>
  <c r="J171" i="13"/>
  <c r="C171" i="13"/>
  <c r="J170" i="13"/>
  <c r="C170" i="13"/>
  <c r="J169" i="13"/>
  <c r="C169" i="13"/>
  <c r="J168" i="13"/>
  <c r="C168" i="13"/>
  <c r="J167" i="13"/>
  <c r="C167" i="13"/>
  <c r="J166" i="13"/>
  <c r="C166" i="13"/>
  <c r="J165" i="13"/>
  <c r="C165" i="13"/>
  <c r="J164" i="13"/>
  <c r="C164" i="13"/>
  <c r="J163" i="13"/>
  <c r="C163" i="13"/>
  <c r="J162" i="13"/>
  <c r="C162" i="13"/>
  <c r="J161" i="13"/>
  <c r="C161" i="13"/>
  <c r="J160" i="13"/>
  <c r="C160" i="13"/>
  <c r="J159" i="13"/>
  <c r="C159" i="13"/>
  <c r="J158" i="13"/>
  <c r="C158" i="13"/>
  <c r="J157" i="13"/>
  <c r="C157" i="13"/>
  <c r="J156" i="13"/>
  <c r="C156" i="13"/>
  <c r="J155" i="13"/>
  <c r="C155" i="13"/>
  <c r="J154" i="13"/>
  <c r="C154" i="13"/>
  <c r="J153" i="13"/>
  <c r="C153" i="13"/>
  <c r="J152" i="13"/>
  <c r="C152" i="13"/>
  <c r="J151" i="13"/>
  <c r="C151" i="13"/>
  <c r="J150" i="13"/>
  <c r="C150" i="13"/>
  <c r="J149" i="13"/>
  <c r="C149" i="13"/>
  <c r="J148" i="13"/>
  <c r="C148" i="13"/>
  <c r="J147" i="13"/>
  <c r="C147" i="13"/>
  <c r="J146" i="13"/>
  <c r="C146" i="13"/>
  <c r="J145" i="13"/>
  <c r="C145" i="13"/>
  <c r="J144" i="13"/>
  <c r="C144" i="13"/>
  <c r="J143" i="13"/>
  <c r="C143" i="13"/>
  <c r="J142" i="13"/>
  <c r="C142" i="13"/>
  <c r="J141" i="13"/>
  <c r="C141" i="13"/>
  <c r="J140" i="13"/>
  <c r="C140" i="13"/>
  <c r="J139" i="13"/>
  <c r="C139" i="13"/>
  <c r="J138" i="13"/>
  <c r="C138" i="13"/>
  <c r="J137" i="13"/>
  <c r="C137" i="13"/>
  <c r="J136" i="13"/>
  <c r="C136" i="13"/>
  <c r="J135" i="13"/>
  <c r="C135" i="13"/>
  <c r="J134" i="13"/>
  <c r="C134" i="13"/>
  <c r="J133" i="13"/>
  <c r="C133" i="13"/>
  <c r="J132" i="13"/>
  <c r="C132" i="13"/>
  <c r="J131" i="13"/>
  <c r="C131" i="13"/>
  <c r="J59" i="13"/>
  <c r="J41" i="13"/>
  <c r="J4" i="13"/>
  <c r="J104" i="13"/>
  <c r="J25" i="13"/>
  <c r="J124" i="13"/>
  <c r="J78" i="13"/>
  <c r="J23" i="13"/>
  <c r="J91" i="13"/>
  <c r="J82" i="13"/>
  <c r="J26" i="13"/>
  <c r="J19" i="13"/>
  <c r="J31" i="13"/>
  <c r="J69" i="13"/>
  <c r="J35" i="13"/>
  <c r="J58" i="13"/>
  <c r="J57" i="13"/>
  <c r="J95" i="13"/>
  <c r="J122" i="13"/>
  <c r="J55" i="13"/>
  <c r="J42" i="13"/>
  <c r="J44" i="13"/>
  <c r="J49" i="13"/>
  <c r="J77" i="13"/>
  <c r="J37" i="13"/>
  <c r="J99" i="13"/>
  <c r="J100" i="13"/>
  <c r="J119" i="13"/>
  <c r="J20" i="13"/>
  <c r="J12" i="13"/>
  <c r="J60" i="13"/>
  <c r="J113" i="13"/>
  <c r="J13" i="13"/>
  <c r="J7" i="13"/>
  <c r="J115" i="13"/>
  <c r="J48" i="13"/>
  <c r="J11" i="13"/>
  <c r="J9" i="13"/>
  <c r="J68" i="13"/>
  <c r="J76" i="13"/>
  <c r="J89" i="13"/>
  <c r="J81" i="13"/>
  <c r="J70" i="13"/>
  <c r="J96" i="13"/>
  <c r="J111" i="13"/>
  <c r="J118" i="13"/>
  <c r="J63" i="13"/>
  <c r="J101" i="13"/>
  <c r="J39" i="13"/>
  <c r="J28" i="13"/>
  <c r="J98" i="13"/>
  <c r="J40" i="13"/>
  <c r="J121" i="13"/>
  <c r="J92" i="13"/>
  <c r="J87" i="13"/>
  <c r="J21" i="13"/>
  <c r="J86" i="13"/>
  <c r="J18" i="13"/>
  <c r="J65" i="13"/>
  <c r="J38" i="13"/>
  <c r="J75" i="13"/>
  <c r="J33" i="13"/>
  <c r="J130" i="13"/>
  <c r="J129" i="13"/>
  <c r="J128" i="13"/>
  <c r="J127" i="13"/>
  <c r="J126" i="13"/>
  <c r="J125" i="13"/>
  <c r="J123" i="13"/>
  <c r="J120" i="13"/>
  <c r="J117" i="13"/>
  <c r="J116" i="13"/>
  <c r="J114" i="13"/>
  <c r="J112" i="13"/>
  <c r="J110" i="13"/>
  <c r="J109" i="13"/>
  <c r="J108" i="13"/>
  <c r="J107" i="13"/>
  <c r="J106" i="13"/>
  <c r="J105" i="13"/>
  <c r="J103" i="13"/>
  <c r="J102" i="13"/>
  <c r="J97" i="13"/>
  <c r="J94" i="13"/>
  <c r="J93" i="13"/>
  <c r="J90" i="13"/>
  <c r="J88" i="13"/>
  <c r="J85" i="13"/>
  <c r="J84" i="13"/>
  <c r="J83" i="13"/>
  <c r="J80" i="13"/>
  <c r="J79" i="13"/>
  <c r="J74" i="13"/>
  <c r="J73" i="13"/>
  <c r="J72" i="13"/>
  <c r="J71" i="13"/>
  <c r="J67" i="13"/>
  <c r="J66" i="13"/>
  <c r="J64" i="13"/>
  <c r="J62" i="13"/>
  <c r="J61" i="13"/>
  <c r="J56" i="13"/>
  <c r="J54" i="13"/>
  <c r="J53" i="13"/>
  <c r="J52" i="13"/>
  <c r="J51" i="13"/>
  <c r="J50" i="13"/>
  <c r="J47" i="13"/>
  <c r="J46" i="13"/>
  <c r="J45" i="13"/>
  <c r="J43" i="13"/>
  <c r="J36" i="13"/>
  <c r="J34" i="13"/>
  <c r="J32" i="13"/>
  <c r="J30" i="13"/>
  <c r="J29" i="13"/>
  <c r="J27" i="13"/>
  <c r="J24" i="13"/>
  <c r="J22" i="13"/>
  <c r="J17" i="13"/>
  <c r="J16" i="13"/>
  <c r="J15" i="13"/>
  <c r="J14" i="13"/>
  <c r="J10" i="13"/>
  <c r="J8" i="13"/>
  <c r="J6" i="13"/>
  <c r="S201" i="13"/>
  <c r="J5" i="13"/>
  <c r="J200" i="12"/>
  <c r="F200" i="12"/>
  <c r="C200" i="12"/>
  <c r="J199" i="12"/>
  <c r="F199" i="12"/>
  <c r="C199" i="12"/>
  <c r="J198" i="12"/>
  <c r="F198" i="12"/>
  <c r="C198" i="12"/>
  <c r="J197" i="12"/>
  <c r="F197" i="12"/>
  <c r="C197" i="12"/>
  <c r="J196" i="12"/>
  <c r="F196" i="12"/>
  <c r="C196" i="12"/>
  <c r="J195" i="12"/>
  <c r="F195" i="12"/>
  <c r="C195" i="12"/>
  <c r="J194" i="12"/>
  <c r="F194" i="12"/>
  <c r="C194" i="12"/>
  <c r="J193" i="12"/>
  <c r="F193" i="12"/>
  <c r="C193" i="12"/>
  <c r="J192" i="12"/>
  <c r="C192" i="12"/>
  <c r="J191" i="12"/>
  <c r="C191" i="12"/>
  <c r="J190" i="12"/>
  <c r="C190" i="12"/>
  <c r="J189" i="12"/>
  <c r="C189" i="12"/>
  <c r="J188" i="12"/>
  <c r="C188" i="12"/>
  <c r="J187" i="12"/>
  <c r="C187" i="12"/>
  <c r="J186" i="12"/>
  <c r="C186" i="12"/>
  <c r="J185" i="12"/>
  <c r="C185" i="12"/>
  <c r="J184" i="12"/>
  <c r="C184" i="12"/>
  <c r="J183" i="12"/>
  <c r="C183" i="12"/>
  <c r="J182" i="12"/>
  <c r="C182" i="12"/>
  <c r="J181" i="12"/>
  <c r="C181" i="12"/>
  <c r="J180" i="12"/>
  <c r="C180" i="12"/>
  <c r="J179" i="12"/>
  <c r="C179" i="12"/>
  <c r="J178" i="12"/>
  <c r="C178" i="12"/>
  <c r="J177" i="12"/>
  <c r="C177" i="12"/>
  <c r="J176" i="12"/>
  <c r="C176" i="12"/>
  <c r="J175" i="12"/>
  <c r="C175" i="12"/>
  <c r="J174" i="12"/>
  <c r="C174" i="12"/>
  <c r="J173" i="12"/>
  <c r="C173" i="12"/>
  <c r="J172" i="12"/>
  <c r="C172" i="12"/>
  <c r="J171" i="12"/>
  <c r="C171" i="12"/>
  <c r="J170" i="12"/>
  <c r="C170" i="12"/>
  <c r="J169" i="12"/>
  <c r="C169" i="12"/>
  <c r="J168" i="12"/>
  <c r="C168" i="12"/>
  <c r="J167" i="12"/>
  <c r="C167" i="12"/>
  <c r="J166" i="12"/>
  <c r="C166" i="12"/>
  <c r="J165" i="12"/>
  <c r="C165" i="12"/>
  <c r="J164" i="12"/>
  <c r="C164" i="12"/>
  <c r="J163" i="12"/>
  <c r="C163" i="12"/>
  <c r="J162" i="12"/>
  <c r="C162" i="12"/>
  <c r="J161" i="12"/>
  <c r="C161" i="12"/>
  <c r="J160" i="12"/>
  <c r="C160" i="12"/>
  <c r="J159" i="12"/>
  <c r="C159" i="12"/>
  <c r="J158" i="12"/>
  <c r="C158" i="12"/>
  <c r="J157" i="12"/>
  <c r="C157" i="12"/>
  <c r="J156" i="12"/>
  <c r="C156" i="12"/>
  <c r="J155" i="12"/>
  <c r="C155" i="12"/>
  <c r="J154" i="12"/>
  <c r="C154" i="12"/>
  <c r="J153" i="12"/>
  <c r="C153" i="12"/>
  <c r="J152" i="12"/>
  <c r="C152" i="12"/>
  <c r="J151" i="12"/>
  <c r="C151" i="12"/>
  <c r="J150" i="12"/>
  <c r="C150" i="12"/>
  <c r="J149" i="12"/>
  <c r="C149" i="12"/>
  <c r="J148" i="12"/>
  <c r="C148" i="12"/>
  <c r="J147" i="12"/>
  <c r="C147" i="12"/>
  <c r="J146" i="12"/>
  <c r="C146" i="12"/>
  <c r="J145" i="12"/>
  <c r="C145" i="12"/>
  <c r="J144" i="12"/>
  <c r="C144" i="12"/>
  <c r="J143" i="12"/>
  <c r="C143" i="12"/>
  <c r="J142" i="12"/>
  <c r="C142" i="12"/>
  <c r="J141" i="12"/>
  <c r="C141" i="12"/>
  <c r="J140" i="12"/>
  <c r="C140" i="12"/>
  <c r="J139" i="12"/>
  <c r="C139" i="12"/>
  <c r="J138" i="12"/>
  <c r="C138" i="12"/>
  <c r="J137" i="12"/>
  <c r="C137" i="12"/>
  <c r="J136" i="12"/>
  <c r="C136" i="12"/>
  <c r="J135" i="12"/>
  <c r="C135" i="12"/>
  <c r="J134" i="12"/>
  <c r="C134" i="12"/>
  <c r="J133" i="12"/>
  <c r="C133" i="12"/>
  <c r="J132" i="12"/>
  <c r="C132" i="12"/>
  <c r="J131" i="12"/>
  <c r="C131" i="12"/>
  <c r="J59" i="12"/>
  <c r="J41" i="12"/>
  <c r="J4" i="12"/>
  <c r="J104" i="12"/>
  <c r="J25" i="12"/>
  <c r="J124" i="12"/>
  <c r="J78" i="12"/>
  <c r="J23" i="12"/>
  <c r="J91" i="12"/>
  <c r="J82" i="12"/>
  <c r="J26" i="12"/>
  <c r="J19" i="12"/>
  <c r="J31" i="12"/>
  <c r="J69" i="12"/>
  <c r="J35" i="12"/>
  <c r="J58" i="12"/>
  <c r="J57" i="12"/>
  <c r="J95" i="12"/>
  <c r="J122" i="12"/>
  <c r="J55" i="12"/>
  <c r="J42" i="12"/>
  <c r="J44" i="12"/>
  <c r="J49" i="12"/>
  <c r="J77" i="12"/>
  <c r="J37" i="12"/>
  <c r="J99" i="12"/>
  <c r="J100" i="12"/>
  <c r="J119" i="12"/>
  <c r="J20" i="12"/>
  <c r="J12" i="12"/>
  <c r="J60" i="12"/>
  <c r="J113" i="12"/>
  <c r="J13" i="12"/>
  <c r="J7" i="12"/>
  <c r="J115" i="12"/>
  <c r="J48" i="12"/>
  <c r="J11" i="12"/>
  <c r="J9" i="12"/>
  <c r="J68" i="12"/>
  <c r="J76" i="12"/>
  <c r="J89" i="12"/>
  <c r="J81" i="12"/>
  <c r="J70" i="12"/>
  <c r="J96" i="12"/>
  <c r="J111" i="12"/>
  <c r="J118" i="12"/>
  <c r="J63" i="12"/>
  <c r="J101" i="12"/>
  <c r="J39" i="12"/>
  <c r="J28" i="12"/>
  <c r="J98" i="12"/>
  <c r="J40" i="12"/>
  <c r="J121" i="12"/>
  <c r="J92" i="12"/>
  <c r="J87" i="12"/>
  <c r="J21" i="12"/>
  <c r="J86" i="12"/>
  <c r="J18" i="12"/>
  <c r="J65" i="12"/>
  <c r="J38" i="12"/>
  <c r="J75" i="12"/>
  <c r="J33" i="12"/>
  <c r="J130" i="12"/>
  <c r="J129" i="12"/>
  <c r="J128" i="12"/>
  <c r="J127" i="12"/>
  <c r="J126" i="12"/>
  <c r="J125" i="12"/>
  <c r="J123" i="12"/>
  <c r="J120" i="12"/>
  <c r="J117" i="12"/>
  <c r="J116" i="12"/>
  <c r="J114" i="12"/>
  <c r="J112" i="12"/>
  <c r="J110" i="12"/>
  <c r="J109" i="12"/>
  <c r="J108" i="12"/>
  <c r="J107" i="12"/>
  <c r="J106" i="12"/>
  <c r="J105" i="12"/>
  <c r="J103" i="12"/>
  <c r="J102" i="12"/>
  <c r="J97" i="12"/>
  <c r="J94" i="12"/>
  <c r="J93" i="12"/>
  <c r="J90" i="12"/>
  <c r="J88" i="12"/>
  <c r="J85" i="12"/>
  <c r="J84" i="12"/>
  <c r="J83" i="12"/>
  <c r="J80" i="12"/>
  <c r="J79" i="12"/>
  <c r="J74" i="12"/>
  <c r="J73" i="12"/>
  <c r="J72" i="12"/>
  <c r="J71" i="12"/>
  <c r="J67" i="12"/>
  <c r="J66" i="12"/>
  <c r="J64" i="12"/>
  <c r="J62" i="12"/>
  <c r="J61" i="12"/>
  <c r="J56" i="12"/>
  <c r="J54" i="12"/>
  <c r="J53" i="12"/>
  <c r="J52" i="12"/>
  <c r="J51" i="12"/>
  <c r="J50" i="12"/>
  <c r="J47" i="12"/>
  <c r="J46" i="12"/>
  <c r="J45" i="12"/>
  <c r="J43" i="12"/>
  <c r="J36" i="12"/>
  <c r="J34" i="12"/>
  <c r="J32" i="12"/>
  <c r="J30" i="12"/>
  <c r="J29" i="12"/>
  <c r="J27" i="12"/>
  <c r="J24" i="12"/>
  <c r="J22" i="12"/>
  <c r="J17" i="12"/>
  <c r="J16" i="12"/>
  <c r="J15" i="12"/>
  <c r="J14" i="12"/>
  <c r="J10" i="12"/>
  <c r="J8" i="12"/>
  <c r="J6" i="12"/>
  <c r="S201" i="12"/>
  <c r="J5" i="12"/>
  <c r="J200" i="11"/>
  <c r="F200" i="11"/>
  <c r="C200" i="11"/>
  <c r="J199" i="11"/>
  <c r="F199" i="11"/>
  <c r="C199" i="11"/>
  <c r="J198" i="11"/>
  <c r="F198" i="11"/>
  <c r="C198" i="11"/>
  <c r="J197" i="11"/>
  <c r="F197" i="11"/>
  <c r="C197" i="11"/>
  <c r="J196" i="11"/>
  <c r="F196" i="11"/>
  <c r="C196" i="11"/>
  <c r="J195" i="11"/>
  <c r="F195" i="11"/>
  <c r="C195" i="11"/>
  <c r="J194" i="11"/>
  <c r="F194" i="11"/>
  <c r="C194" i="11"/>
  <c r="J193" i="11"/>
  <c r="F193" i="11"/>
  <c r="C193" i="11"/>
  <c r="J192" i="11"/>
  <c r="C192" i="11"/>
  <c r="J191" i="11"/>
  <c r="C191" i="11"/>
  <c r="J190" i="11"/>
  <c r="C190" i="11"/>
  <c r="J189" i="11"/>
  <c r="C189" i="11"/>
  <c r="J188" i="11"/>
  <c r="C188" i="11"/>
  <c r="J187" i="11"/>
  <c r="C187" i="11"/>
  <c r="J186" i="11"/>
  <c r="C186" i="11"/>
  <c r="J185" i="11"/>
  <c r="C185" i="11"/>
  <c r="J184" i="11"/>
  <c r="C184" i="11"/>
  <c r="J183" i="11"/>
  <c r="C183" i="11"/>
  <c r="J182" i="11"/>
  <c r="C182" i="11"/>
  <c r="J181" i="11"/>
  <c r="C181" i="11"/>
  <c r="J180" i="11"/>
  <c r="C180" i="11"/>
  <c r="J179" i="11"/>
  <c r="C179" i="11"/>
  <c r="J178" i="11"/>
  <c r="C178" i="11"/>
  <c r="J177" i="11"/>
  <c r="C177" i="11"/>
  <c r="J176" i="11"/>
  <c r="C176" i="11"/>
  <c r="J175" i="11"/>
  <c r="C175" i="11"/>
  <c r="J174" i="11"/>
  <c r="C174" i="11"/>
  <c r="J173" i="11"/>
  <c r="C173" i="11"/>
  <c r="J172" i="11"/>
  <c r="C172" i="11"/>
  <c r="J171" i="11"/>
  <c r="C171" i="11"/>
  <c r="J170" i="11"/>
  <c r="C170" i="11"/>
  <c r="J169" i="11"/>
  <c r="C169" i="11"/>
  <c r="J168" i="11"/>
  <c r="C168" i="11"/>
  <c r="J167" i="11"/>
  <c r="C167" i="11"/>
  <c r="J166" i="11"/>
  <c r="C166" i="11"/>
  <c r="J165" i="11"/>
  <c r="C165" i="11"/>
  <c r="J164" i="11"/>
  <c r="C164" i="11"/>
  <c r="J163" i="11"/>
  <c r="C163" i="11"/>
  <c r="J162" i="11"/>
  <c r="C162" i="11"/>
  <c r="J161" i="11"/>
  <c r="C161" i="11"/>
  <c r="J160" i="11"/>
  <c r="C160" i="11"/>
  <c r="J159" i="11"/>
  <c r="C159" i="11"/>
  <c r="J158" i="11"/>
  <c r="C158" i="11"/>
  <c r="J157" i="11"/>
  <c r="C157" i="11"/>
  <c r="J156" i="11"/>
  <c r="C156" i="11"/>
  <c r="J155" i="11"/>
  <c r="C155" i="11"/>
  <c r="J154" i="11"/>
  <c r="C154" i="11"/>
  <c r="J153" i="11"/>
  <c r="C153" i="11"/>
  <c r="J152" i="11"/>
  <c r="C152" i="11"/>
  <c r="J151" i="11"/>
  <c r="C151" i="11"/>
  <c r="J150" i="11"/>
  <c r="C150" i="11"/>
  <c r="J149" i="11"/>
  <c r="C149" i="11"/>
  <c r="J148" i="11"/>
  <c r="C148" i="11"/>
  <c r="J147" i="11"/>
  <c r="C147" i="11"/>
  <c r="J146" i="11"/>
  <c r="C146" i="11"/>
  <c r="J145" i="11"/>
  <c r="C145" i="11"/>
  <c r="J144" i="11"/>
  <c r="C144" i="11"/>
  <c r="J143" i="11"/>
  <c r="C143" i="11"/>
  <c r="J142" i="11"/>
  <c r="C142" i="11"/>
  <c r="J141" i="11"/>
  <c r="C141" i="11"/>
  <c r="J140" i="11"/>
  <c r="C140" i="11"/>
  <c r="J139" i="11"/>
  <c r="C139" i="11"/>
  <c r="J138" i="11"/>
  <c r="C138" i="11"/>
  <c r="J137" i="11"/>
  <c r="C137" i="11"/>
  <c r="J136" i="11"/>
  <c r="C136" i="11"/>
  <c r="J135" i="11"/>
  <c r="C135" i="11"/>
  <c r="J134" i="11"/>
  <c r="C134" i="11"/>
  <c r="J133" i="11"/>
  <c r="C133" i="11"/>
  <c r="J132" i="11"/>
  <c r="C132" i="11"/>
  <c r="J131" i="11"/>
  <c r="C131" i="11"/>
  <c r="J59" i="11"/>
  <c r="J41" i="11"/>
  <c r="J4" i="11"/>
  <c r="J104" i="11"/>
  <c r="J25" i="11"/>
  <c r="J124" i="11"/>
  <c r="J78" i="11"/>
  <c r="J23" i="11"/>
  <c r="J91" i="11"/>
  <c r="J82" i="11"/>
  <c r="J26" i="11"/>
  <c r="J19" i="11"/>
  <c r="J31" i="11"/>
  <c r="J69" i="11"/>
  <c r="J35" i="11"/>
  <c r="J58" i="11"/>
  <c r="J57" i="11"/>
  <c r="J95" i="11"/>
  <c r="J122" i="11"/>
  <c r="J55" i="11"/>
  <c r="J42" i="11"/>
  <c r="J44" i="11"/>
  <c r="J49" i="11"/>
  <c r="J77" i="11"/>
  <c r="J37" i="11"/>
  <c r="J99" i="11"/>
  <c r="J100" i="11"/>
  <c r="J119" i="11"/>
  <c r="J20" i="11"/>
  <c r="J12" i="11"/>
  <c r="J60" i="11"/>
  <c r="J113" i="11"/>
  <c r="J13" i="11"/>
  <c r="J7" i="11"/>
  <c r="J115" i="11"/>
  <c r="J48" i="11"/>
  <c r="J11" i="11"/>
  <c r="J9" i="11"/>
  <c r="J68" i="11"/>
  <c r="J76" i="11"/>
  <c r="J89" i="11"/>
  <c r="J81" i="11"/>
  <c r="J70" i="11"/>
  <c r="J96" i="11"/>
  <c r="J111" i="11"/>
  <c r="J118" i="11"/>
  <c r="J63" i="11"/>
  <c r="J101" i="11"/>
  <c r="J39" i="11"/>
  <c r="J28" i="11"/>
  <c r="J98" i="11"/>
  <c r="J40" i="11"/>
  <c r="J121" i="11"/>
  <c r="J92" i="11"/>
  <c r="J87" i="11"/>
  <c r="J21" i="11"/>
  <c r="J86" i="11"/>
  <c r="J18" i="11"/>
  <c r="J65" i="11"/>
  <c r="J38" i="11"/>
  <c r="J75" i="11"/>
  <c r="J33" i="11"/>
  <c r="J130" i="11"/>
  <c r="J129" i="11"/>
  <c r="J128" i="11"/>
  <c r="J127" i="11"/>
  <c r="J126" i="11"/>
  <c r="J125" i="11"/>
  <c r="J123" i="11"/>
  <c r="J120" i="11"/>
  <c r="J117" i="11"/>
  <c r="J116" i="11"/>
  <c r="J114" i="11"/>
  <c r="J112" i="11"/>
  <c r="J110" i="11"/>
  <c r="J109" i="11"/>
  <c r="J108" i="11"/>
  <c r="J107" i="11"/>
  <c r="J106" i="11"/>
  <c r="J105" i="11"/>
  <c r="J103" i="11"/>
  <c r="J102" i="11"/>
  <c r="J97" i="11"/>
  <c r="J94" i="11"/>
  <c r="J93" i="11"/>
  <c r="J90" i="11"/>
  <c r="J88" i="11"/>
  <c r="J85" i="11"/>
  <c r="J84" i="11"/>
  <c r="J83" i="11"/>
  <c r="J80" i="11"/>
  <c r="J79" i="11"/>
  <c r="J74" i="11"/>
  <c r="J73" i="11"/>
  <c r="J72" i="11"/>
  <c r="J71" i="11"/>
  <c r="J67" i="11"/>
  <c r="J66" i="11"/>
  <c r="J64" i="11"/>
  <c r="J62" i="11"/>
  <c r="J61" i="11"/>
  <c r="J56" i="11"/>
  <c r="J54" i="11"/>
  <c r="J53" i="11"/>
  <c r="J52" i="11"/>
  <c r="J51" i="11"/>
  <c r="J50" i="11"/>
  <c r="J47" i="11"/>
  <c r="J46" i="11"/>
  <c r="J45" i="11"/>
  <c r="J43" i="11"/>
  <c r="J36" i="11"/>
  <c r="J34" i="11"/>
  <c r="J32" i="11"/>
  <c r="J30" i="11"/>
  <c r="J29" i="11"/>
  <c r="J27" i="11"/>
  <c r="J24" i="11"/>
  <c r="J22" i="11"/>
  <c r="J17" i="11"/>
  <c r="J16" i="11"/>
  <c r="J15" i="11"/>
  <c r="J14" i="11"/>
  <c r="J10" i="11"/>
  <c r="J8" i="11"/>
  <c r="J6" i="11"/>
  <c r="J5" i="11"/>
  <c r="J200" i="10"/>
  <c r="F200" i="10"/>
  <c r="C200" i="10"/>
  <c r="J199" i="10"/>
  <c r="F199" i="10"/>
  <c r="C199" i="10"/>
  <c r="J198" i="10"/>
  <c r="F198" i="10"/>
  <c r="C198" i="10"/>
  <c r="J197" i="10"/>
  <c r="F197" i="10"/>
  <c r="C197" i="10"/>
  <c r="J196" i="10"/>
  <c r="F196" i="10"/>
  <c r="C196" i="10"/>
  <c r="J195" i="10"/>
  <c r="F195" i="10"/>
  <c r="C195" i="10"/>
  <c r="J194" i="10"/>
  <c r="F194" i="10"/>
  <c r="C194" i="10"/>
  <c r="J193" i="10"/>
  <c r="F193" i="10"/>
  <c r="C193" i="10"/>
  <c r="J192" i="10"/>
  <c r="C192" i="10"/>
  <c r="J191" i="10"/>
  <c r="C191" i="10"/>
  <c r="J190" i="10"/>
  <c r="C190" i="10"/>
  <c r="J189" i="10"/>
  <c r="C189" i="10"/>
  <c r="J188" i="10"/>
  <c r="C188" i="10"/>
  <c r="J187" i="10"/>
  <c r="C187" i="10"/>
  <c r="J186" i="10"/>
  <c r="C186" i="10"/>
  <c r="J185" i="10"/>
  <c r="C185" i="10"/>
  <c r="J184" i="10"/>
  <c r="C184" i="10"/>
  <c r="J183" i="10"/>
  <c r="C183" i="10"/>
  <c r="J182" i="10"/>
  <c r="C182" i="10"/>
  <c r="J181" i="10"/>
  <c r="C181" i="10"/>
  <c r="J180" i="10"/>
  <c r="C180" i="10"/>
  <c r="J179" i="10"/>
  <c r="C179" i="10"/>
  <c r="J178" i="10"/>
  <c r="C178" i="10"/>
  <c r="J177" i="10"/>
  <c r="C177" i="10"/>
  <c r="J176" i="10"/>
  <c r="C176" i="10"/>
  <c r="J175" i="10"/>
  <c r="C175" i="10"/>
  <c r="J174" i="10"/>
  <c r="C174" i="10"/>
  <c r="J173" i="10"/>
  <c r="C173" i="10"/>
  <c r="J172" i="10"/>
  <c r="C172" i="10"/>
  <c r="J171" i="10"/>
  <c r="C171" i="10"/>
  <c r="J170" i="10"/>
  <c r="C170" i="10"/>
  <c r="J169" i="10"/>
  <c r="C169" i="10"/>
  <c r="J168" i="10"/>
  <c r="C168" i="10"/>
  <c r="J167" i="10"/>
  <c r="C167" i="10"/>
  <c r="J166" i="10"/>
  <c r="C166" i="10"/>
  <c r="J165" i="10"/>
  <c r="C165" i="10"/>
  <c r="J164" i="10"/>
  <c r="C164" i="10"/>
  <c r="J163" i="10"/>
  <c r="C163" i="10"/>
  <c r="J162" i="10"/>
  <c r="C162" i="10"/>
  <c r="J161" i="10"/>
  <c r="C161" i="10"/>
  <c r="J160" i="10"/>
  <c r="C160" i="10"/>
  <c r="J159" i="10"/>
  <c r="C159" i="10"/>
  <c r="J158" i="10"/>
  <c r="C158" i="10"/>
  <c r="J157" i="10"/>
  <c r="C157" i="10"/>
  <c r="J156" i="10"/>
  <c r="C156" i="10"/>
  <c r="J155" i="10"/>
  <c r="C155" i="10"/>
  <c r="J154" i="10"/>
  <c r="C154" i="10"/>
  <c r="J153" i="10"/>
  <c r="C153" i="10"/>
  <c r="J152" i="10"/>
  <c r="C152" i="10"/>
  <c r="J151" i="10"/>
  <c r="C151" i="10"/>
  <c r="J150" i="10"/>
  <c r="C150" i="10"/>
  <c r="J149" i="10"/>
  <c r="C149" i="10"/>
  <c r="J148" i="10"/>
  <c r="C148" i="10"/>
  <c r="J147" i="10"/>
  <c r="C147" i="10"/>
  <c r="J146" i="10"/>
  <c r="C146" i="10"/>
  <c r="J145" i="10"/>
  <c r="C145" i="10"/>
  <c r="J144" i="10"/>
  <c r="C144" i="10"/>
  <c r="J143" i="10"/>
  <c r="C143" i="10"/>
  <c r="J142" i="10"/>
  <c r="C142" i="10"/>
  <c r="J141" i="10"/>
  <c r="C141" i="10"/>
  <c r="J140" i="10"/>
  <c r="C140" i="10"/>
  <c r="J139" i="10"/>
  <c r="C139" i="10"/>
  <c r="J138" i="10"/>
  <c r="C138" i="10"/>
  <c r="J137" i="10"/>
  <c r="C137" i="10"/>
  <c r="J136" i="10"/>
  <c r="C136" i="10"/>
  <c r="J135" i="10"/>
  <c r="C135" i="10"/>
  <c r="J134" i="10"/>
  <c r="C134" i="10"/>
  <c r="J133" i="10"/>
  <c r="C133" i="10"/>
  <c r="J132" i="10"/>
  <c r="C132" i="10"/>
  <c r="J131" i="10"/>
  <c r="C131" i="10"/>
  <c r="J59" i="10"/>
  <c r="J41" i="10"/>
  <c r="J4" i="10"/>
  <c r="J104" i="10"/>
  <c r="J25" i="10"/>
  <c r="J124" i="10"/>
  <c r="J78" i="10"/>
  <c r="J23" i="10"/>
  <c r="J91" i="10"/>
  <c r="J82" i="10"/>
  <c r="J26" i="10"/>
  <c r="J19" i="10"/>
  <c r="J31" i="10"/>
  <c r="J69" i="10"/>
  <c r="J35" i="10"/>
  <c r="J58" i="10"/>
  <c r="J57" i="10"/>
  <c r="J95" i="10"/>
  <c r="J122" i="10"/>
  <c r="J42" i="10"/>
  <c r="J55" i="10"/>
  <c r="J44" i="10"/>
  <c r="J49" i="10"/>
  <c r="J77" i="10"/>
  <c r="J37" i="10"/>
  <c r="J99" i="10"/>
  <c r="J100" i="10"/>
  <c r="J119" i="10"/>
  <c r="J20" i="10"/>
  <c r="J12" i="10"/>
  <c r="J60" i="10"/>
  <c r="J113" i="10"/>
  <c r="J13" i="10"/>
  <c r="J7" i="10"/>
  <c r="J115" i="10"/>
  <c r="J48" i="10"/>
  <c r="J11" i="10"/>
  <c r="J9" i="10"/>
  <c r="J68" i="10"/>
  <c r="J76" i="10"/>
  <c r="J89" i="10"/>
  <c r="J81" i="10"/>
  <c r="J70" i="10"/>
  <c r="J96" i="10"/>
  <c r="J111" i="10"/>
  <c r="J118" i="10"/>
  <c r="J63" i="10"/>
  <c r="J101" i="10"/>
  <c r="J39" i="10"/>
  <c r="J28" i="10"/>
  <c r="J98" i="10"/>
  <c r="J40" i="10"/>
  <c r="J121" i="10"/>
  <c r="J92" i="10"/>
  <c r="J87" i="10"/>
  <c r="J21" i="10"/>
  <c r="J86" i="10"/>
  <c r="J18" i="10"/>
  <c r="J65" i="10"/>
  <c r="J38" i="10"/>
  <c r="J75" i="10"/>
  <c r="J33" i="10"/>
  <c r="J130" i="10"/>
  <c r="J129" i="10"/>
  <c r="J128" i="10"/>
  <c r="J127" i="10"/>
  <c r="J126" i="10"/>
  <c r="J125" i="10"/>
  <c r="J123" i="10"/>
  <c r="J120" i="10"/>
  <c r="J117" i="10"/>
  <c r="J116" i="10"/>
  <c r="J114" i="10"/>
  <c r="J112" i="10"/>
  <c r="J110" i="10"/>
  <c r="J109" i="10"/>
  <c r="J108" i="10"/>
  <c r="J107" i="10"/>
  <c r="J106" i="10"/>
  <c r="J105" i="10"/>
  <c r="J103" i="10"/>
  <c r="J102" i="10"/>
  <c r="J97" i="10"/>
  <c r="J94" i="10"/>
  <c r="J93" i="10"/>
  <c r="J90" i="10"/>
  <c r="J88" i="10"/>
  <c r="J85" i="10"/>
  <c r="J84" i="10"/>
  <c r="J83" i="10"/>
  <c r="J80" i="10"/>
  <c r="J79" i="10"/>
  <c r="J74" i="10"/>
  <c r="J73" i="10"/>
  <c r="J72" i="10"/>
  <c r="J71" i="10"/>
  <c r="J67" i="10"/>
  <c r="J66" i="10"/>
  <c r="J64" i="10"/>
  <c r="J62" i="10"/>
  <c r="J61" i="10"/>
  <c r="J56" i="10"/>
  <c r="J54" i="10"/>
  <c r="J53" i="10"/>
  <c r="J52" i="10"/>
  <c r="J51" i="10"/>
  <c r="J50" i="10"/>
  <c r="J47" i="10"/>
  <c r="J46" i="10"/>
  <c r="J45" i="10"/>
  <c r="J43" i="10"/>
  <c r="J36" i="10"/>
  <c r="J34" i="10"/>
  <c r="J32" i="10"/>
  <c r="J30" i="10"/>
  <c r="J29" i="10"/>
  <c r="J27" i="10"/>
  <c r="J24" i="10"/>
  <c r="J22" i="10"/>
  <c r="J17" i="10"/>
  <c r="J16" i="10"/>
  <c r="J15" i="10"/>
  <c r="J14" i="10"/>
  <c r="J10" i="10"/>
  <c r="J8" i="10"/>
  <c r="J6" i="10"/>
  <c r="S201" i="10"/>
  <c r="J5" i="10"/>
  <c r="J200" i="9"/>
  <c r="F200" i="9"/>
  <c r="C200" i="9"/>
  <c r="J199" i="9"/>
  <c r="F199" i="9"/>
  <c r="C199" i="9"/>
  <c r="J198" i="9"/>
  <c r="F198" i="9"/>
  <c r="C198" i="9"/>
  <c r="J197" i="9"/>
  <c r="F197" i="9"/>
  <c r="C197" i="9"/>
  <c r="J196" i="9"/>
  <c r="F196" i="9"/>
  <c r="C196" i="9"/>
  <c r="J195" i="9"/>
  <c r="F195" i="9"/>
  <c r="C195" i="9"/>
  <c r="J194" i="9"/>
  <c r="F194" i="9"/>
  <c r="C194" i="9"/>
  <c r="J193" i="9"/>
  <c r="F193" i="9"/>
  <c r="C193" i="9"/>
  <c r="J192" i="9"/>
  <c r="C192" i="9"/>
  <c r="J191" i="9"/>
  <c r="C191" i="9"/>
  <c r="J190" i="9"/>
  <c r="C190" i="9"/>
  <c r="J189" i="9"/>
  <c r="C189" i="9"/>
  <c r="J188" i="9"/>
  <c r="C188" i="9"/>
  <c r="J187" i="9"/>
  <c r="C187" i="9"/>
  <c r="J186" i="9"/>
  <c r="C186" i="9"/>
  <c r="J185" i="9"/>
  <c r="C185" i="9"/>
  <c r="J184" i="9"/>
  <c r="C184" i="9"/>
  <c r="J183" i="9"/>
  <c r="C183" i="9"/>
  <c r="J182" i="9"/>
  <c r="C182" i="9"/>
  <c r="J181" i="9"/>
  <c r="C181" i="9"/>
  <c r="J180" i="9"/>
  <c r="C180" i="9"/>
  <c r="J179" i="9"/>
  <c r="C179" i="9"/>
  <c r="J178" i="9"/>
  <c r="C178" i="9"/>
  <c r="J177" i="9"/>
  <c r="C177" i="9"/>
  <c r="J176" i="9"/>
  <c r="C176" i="9"/>
  <c r="J175" i="9"/>
  <c r="C175" i="9"/>
  <c r="J174" i="9"/>
  <c r="C174" i="9"/>
  <c r="J173" i="9"/>
  <c r="C173" i="9"/>
  <c r="J172" i="9"/>
  <c r="C172" i="9"/>
  <c r="J171" i="9"/>
  <c r="C171" i="9"/>
  <c r="J170" i="9"/>
  <c r="C170" i="9"/>
  <c r="J169" i="9"/>
  <c r="C169" i="9"/>
  <c r="J168" i="9"/>
  <c r="C168" i="9"/>
  <c r="J167" i="9"/>
  <c r="C167" i="9"/>
  <c r="J166" i="9"/>
  <c r="C166" i="9"/>
  <c r="J165" i="9"/>
  <c r="C165" i="9"/>
  <c r="J164" i="9"/>
  <c r="C164" i="9"/>
  <c r="J163" i="9"/>
  <c r="C163" i="9"/>
  <c r="J162" i="9"/>
  <c r="C162" i="9"/>
  <c r="J161" i="9"/>
  <c r="C161" i="9"/>
  <c r="J160" i="9"/>
  <c r="C160" i="9"/>
  <c r="J159" i="9"/>
  <c r="C159" i="9"/>
  <c r="J158" i="9"/>
  <c r="C158" i="9"/>
  <c r="J157" i="9"/>
  <c r="C157" i="9"/>
  <c r="J156" i="9"/>
  <c r="C156" i="9"/>
  <c r="J155" i="9"/>
  <c r="C155" i="9"/>
  <c r="J154" i="9"/>
  <c r="C154" i="9"/>
  <c r="J153" i="9"/>
  <c r="C153" i="9"/>
  <c r="J152" i="9"/>
  <c r="C152" i="9"/>
  <c r="J151" i="9"/>
  <c r="C151" i="9"/>
  <c r="J150" i="9"/>
  <c r="C150" i="9"/>
  <c r="J149" i="9"/>
  <c r="C149" i="9"/>
  <c r="J148" i="9"/>
  <c r="C148" i="9"/>
  <c r="J147" i="9"/>
  <c r="C147" i="9"/>
  <c r="J146" i="9"/>
  <c r="C146" i="9"/>
  <c r="J145" i="9"/>
  <c r="C145" i="9"/>
  <c r="J144" i="9"/>
  <c r="C144" i="9"/>
  <c r="J143" i="9"/>
  <c r="C143" i="9"/>
  <c r="J142" i="9"/>
  <c r="C142" i="9"/>
  <c r="J141" i="9"/>
  <c r="C141" i="9"/>
  <c r="J140" i="9"/>
  <c r="C140" i="9"/>
  <c r="J139" i="9"/>
  <c r="C139" i="9"/>
  <c r="J138" i="9"/>
  <c r="C138" i="9"/>
  <c r="J137" i="9"/>
  <c r="C137" i="9"/>
  <c r="J136" i="9"/>
  <c r="C136" i="9"/>
  <c r="J135" i="9"/>
  <c r="C135" i="9"/>
  <c r="J134" i="9"/>
  <c r="C134" i="9"/>
  <c r="J133" i="9"/>
  <c r="C133" i="9"/>
  <c r="J132" i="9"/>
  <c r="C132" i="9"/>
  <c r="J131" i="9"/>
  <c r="C131" i="9"/>
  <c r="J59" i="9"/>
  <c r="J41" i="9"/>
  <c r="J4" i="9"/>
  <c r="J104" i="9"/>
  <c r="J25" i="9"/>
  <c r="J124" i="9"/>
  <c r="J78" i="9"/>
  <c r="J23" i="9"/>
  <c r="J91" i="9"/>
  <c r="J82" i="9"/>
  <c r="J26" i="9"/>
  <c r="J19" i="9"/>
  <c r="J31" i="9"/>
  <c r="J69" i="9"/>
  <c r="J35" i="9"/>
  <c r="J58" i="9"/>
  <c r="J57" i="9"/>
  <c r="J95" i="9"/>
  <c r="J122" i="9"/>
  <c r="J42" i="9"/>
  <c r="J55" i="9"/>
  <c r="J44" i="9"/>
  <c r="J49" i="9"/>
  <c r="J77" i="9"/>
  <c r="J37" i="9"/>
  <c r="J99" i="9"/>
  <c r="J100" i="9"/>
  <c r="J119" i="9"/>
  <c r="J20" i="9"/>
  <c r="J12" i="9"/>
  <c r="J60" i="9"/>
  <c r="J113" i="9"/>
  <c r="J13" i="9"/>
  <c r="J7" i="9"/>
  <c r="J115" i="9"/>
  <c r="J48" i="9"/>
  <c r="J11" i="9"/>
  <c r="J9" i="9"/>
  <c r="J68" i="9"/>
  <c r="J76" i="9"/>
  <c r="J89" i="9"/>
  <c r="J81" i="9"/>
  <c r="J70" i="9"/>
  <c r="J96" i="9"/>
  <c r="J111" i="9"/>
  <c r="J118" i="9"/>
  <c r="J63" i="9"/>
  <c r="J101" i="9"/>
  <c r="J39" i="9"/>
  <c r="J28" i="9"/>
  <c r="J98" i="9"/>
  <c r="J40" i="9"/>
  <c r="J121" i="9"/>
  <c r="J92" i="9"/>
  <c r="J87" i="9"/>
  <c r="J21" i="9"/>
  <c r="J86" i="9"/>
  <c r="J18" i="9"/>
  <c r="J65" i="9"/>
  <c r="J38" i="9"/>
  <c r="J75" i="9"/>
  <c r="J33" i="9"/>
  <c r="J130" i="9"/>
  <c r="J129" i="9"/>
  <c r="J128" i="9"/>
  <c r="J127" i="9"/>
  <c r="J126" i="9"/>
  <c r="J125" i="9"/>
  <c r="J123" i="9"/>
  <c r="J120" i="9"/>
  <c r="J117" i="9"/>
  <c r="J116" i="9"/>
  <c r="J114" i="9"/>
  <c r="J112" i="9"/>
  <c r="J110" i="9"/>
  <c r="J109" i="9"/>
  <c r="J108" i="9"/>
  <c r="J107" i="9"/>
  <c r="J106" i="9"/>
  <c r="J105" i="9"/>
  <c r="J103" i="9"/>
  <c r="J102" i="9"/>
  <c r="J97" i="9"/>
  <c r="J94" i="9"/>
  <c r="J93" i="9"/>
  <c r="J90" i="9"/>
  <c r="J88" i="9"/>
  <c r="J85" i="9"/>
  <c r="J84" i="9"/>
  <c r="J83" i="9"/>
  <c r="J80" i="9"/>
  <c r="J79" i="9"/>
  <c r="J74" i="9"/>
  <c r="J73" i="9"/>
  <c r="J72" i="9"/>
  <c r="J71" i="9"/>
  <c r="J67" i="9"/>
  <c r="J66" i="9"/>
  <c r="J64" i="9"/>
  <c r="J62" i="9"/>
  <c r="J61" i="9"/>
  <c r="J56" i="9"/>
  <c r="J54" i="9"/>
  <c r="J53" i="9"/>
  <c r="J52" i="9"/>
  <c r="J51" i="9"/>
  <c r="J50" i="9"/>
  <c r="J47" i="9"/>
  <c r="J46" i="9"/>
  <c r="J45" i="9"/>
  <c r="J43" i="9"/>
  <c r="J36" i="9"/>
  <c r="J34" i="9"/>
  <c r="J32" i="9"/>
  <c r="J30" i="9"/>
  <c r="J29" i="9"/>
  <c r="J27" i="9"/>
  <c r="J24" i="9"/>
  <c r="J22" i="9"/>
  <c r="J17" i="9"/>
  <c r="J16" i="9"/>
  <c r="J15" i="9"/>
  <c r="J14" i="9"/>
  <c r="J10" i="9"/>
  <c r="J8" i="9"/>
  <c r="J6" i="9"/>
  <c r="S201" i="9"/>
  <c r="J5" i="9"/>
  <c r="J200" i="8"/>
  <c r="F200" i="8"/>
  <c r="C200" i="8"/>
  <c r="J199" i="8"/>
  <c r="F199" i="8"/>
  <c r="C199" i="8"/>
  <c r="J198" i="8"/>
  <c r="F198" i="8"/>
  <c r="C198" i="8"/>
  <c r="J197" i="8"/>
  <c r="F197" i="8"/>
  <c r="C197" i="8"/>
  <c r="J196" i="8"/>
  <c r="F196" i="8"/>
  <c r="C196" i="8"/>
  <c r="J195" i="8"/>
  <c r="F195" i="8"/>
  <c r="C195" i="8"/>
  <c r="J194" i="8"/>
  <c r="F194" i="8"/>
  <c r="C194" i="8"/>
  <c r="J193" i="8"/>
  <c r="F193" i="8"/>
  <c r="C193" i="8"/>
  <c r="J192" i="8"/>
  <c r="C192" i="8"/>
  <c r="J191" i="8"/>
  <c r="C191" i="8"/>
  <c r="J190" i="8"/>
  <c r="C190" i="8"/>
  <c r="J189" i="8"/>
  <c r="C189" i="8"/>
  <c r="J188" i="8"/>
  <c r="C188" i="8"/>
  <c r="J187" i="8"/>
  <c r="C187" i="8"/>
  <c r="J186" i="8"/>
  <c r="C186" i="8"/>
  <c r="J185" i="8"/>
  <c r="C185" i="8"/>
  <c r="J184" i="8"/>
  <c r="C184" i="8"/>
  <c r="J183" i="8"/>
  <c r="C183" i="8"/>
  <c r="J182" i="8"/>
  <c r="C182" i="8"/>
  <c r="J181" i="8"/>
  <c r="C181" i="8"/>
  <c r="J180" i="8"/>
  <c r="C180" i="8"/>
  <c r="J179" i="8"/>
  <c r="C179" i="8"/>
  <c r="J178" i="8"/>
  <c r="C178" i="8"/>
  <c r="J177" i="8"/>
  <c r="C177" i="8"/>
  <c r="J176" i="8"/>
  <c r="C176" i="8"/>
  <c r="J175" i="8"/>
  <c r="C175" i="8"/>
  <c r="J174" i="8"/>
  <c r="C174" i="8"/>
  <c r="J173" i="8"/>
  <c r="C173" i="8"/>
  <c r="J172" i="8"/>
  <c r="C172" i="8"/>
  <c r="J171" i="8"/>
  <c r="C171" i="8"/>
  <c r="J170" i="8"/>
  <c r="C170" i="8"/>
  <c r="J169" i="8"/>
  <c r="C169" i="8"/>
  <c r="J168" i="8"/>
  <c r="C168" i="8"/>
  <c r="J167" i="8"/>
  <c r="C167" i="8"/>
  <c r="J166" i="8"/>
  <c r="C166" i="8"/>
  <c r="J165" i="8"/>
  <c r="C165" i="8"/>
  <c r="J164" i="8"/>
  <c r="C164" i="8"/>
  <c r="J163" i="8"/>
  <c r="C163" i="8"/>
  <c r="J162" i="8"/>
  <c r="C162" i="8"/>
  <c r="J161" i="8"/>
  <c r="C161" i="8"/>
  <c r="J160" i="8"/>
  <c r="C160" i="8"/>
  <c r="J159" i="8"/>
  <c r="C159" i="8"/>
  <c r="J158" i="8"/>
  <c r="C158" i="8"/>
  <c r="J157" i="8"/>
  <c r="C157" i="8"/>
  <c r="J156" i="8"/>
  <c r="C156" i="8"/>
  <c r="J155" i="8"/>
  <c r="C155" i="8"/>
  <c r="J154" i="8"/>
  <c r="C154" i="8"/>
  <c r="J153" i="8"/>
  <c r="C153" i="8"/>
  <c r="J152" i="8"/>
  <c r="C152" i="8"/>
  <c r="J151" i="8"/>
  <c r="C151" i="8"/>
  <c r="J150" i="8"/>
  <c r="C150" i="8"/>
  <c r="J149" i="8"/>
  <c r="C149" i="8"/>
  <c r="J148" i="8"/>
  <c r="C148" i="8"/>
  <c r="J147" i="8"/>
  <c r="C147" i="8"/>
  <c r="J146" i="8"/>
  <c r="C146" i="8"/>
  <c r="J145" i="8"/>
  <c r="C145" i="8"/>
  <c r="J144" i="8"/>
  <c r="C144" i="8"/>
  <c r="J143" i="8"/>
  <c r="C143" i="8"/>
  <c r="J142" i="8"/>
  <c r="C142" i="8"/>
  <c r="J141" i="8"/>
  <c r="C141" i="8"/>
  <c r="J140" i="8"/>
  <c r="C140" i="8"/>
  <c r="J139" i="8"/>
  <c r="C139" i="8"/>
  <c r="J138" i="8"/>
  <c r="C138" i="8"/>
  <c r="J137" i="8"/>
  <c r="C137" i="8"/>
  <c r="J136" i="8"/>
  <c r="C136" i="8"/>
  <c r="J135" i="8"/>
  <c r="C135" i="8"/>
  <c r="J134" i="8"/>
  <c r="C134" i="8"/>
  <c r="J133" i="8"/>
  <c r="C133" i="8"/>
  <c r="J132" i="8"/>
  <c r="C132" i="8"/>
  <c r="J131" i="8"/>
  <c r="C131" i="8"/>
  <c r="J59" i="8"/>
  <c r="J41" i="8"/>
  <c r="J4" i="8"/>
  <c r="J104" i="8"/>
  <c r="J25" i="8"/>
  <c r="J124" i="8"/>
  <c r="J78" i="8"/>
  <c r="J23" i="8"/>
  <c r="J91" i="8"/>
  <c r="J82" i="8"/>
  <c r="J26" i="8"/>
  <c r="J19" i="8"/>
  <c r="J31" i="8"/>
  <c r="J69" i="8"/>
  <c r="J35" i="8"/>
  <c r="J58" i="8"/>
  <c r="J57" i="8"/>
  <c r="J95" i="8"/>
  <c r="J122" i="8"/>
  <c r="J42" i="8"/>
  <c r="J55" i="8"/>
  <c r="J44" i="8"/>
  <c r="J49" i="8"/>
  <c r="J77" i="8"/>
  <c r="J37" i="8"/>
  <c r="J99" i="8"/>
  <c r="J100" i="8"/>
  <c r="J119" i="8"/>
  <c r="J20" i="8"/>
  <c r="J12" i="8"/>
  <c r="J60" i="8"/>
  <c r="J113" i="8"/>
  <c r="J13" i="8"/>
  <c r="J7" i="8"/>
  <c r="J115" i="8"/>
  <c r="J48" i="8"/>
  <c r="J11" i="8"/>
  <c r="J9" i="8"/>
  <c r="J68" i="8"/>
  <c r="J76" i="8"/>
  <c r="J89" i="8"/>
  <c r="J81" i="8"/>
  <c r="J70" i="8"/>
  <c r="J96" i="8"/>
  <c r="J111" i="8"/>
  <c r="J118" i="8"/>
  <c r="J63" i="8"/>
  <c r="J101" i="8"/>
  <c r="J39" i="8"/>
  <c r="J28" i="8"/>
  <c r="J98" i="8"/>
  <c r="J40" i="8"/>
  <c r="J121" i="8"/>
  <c r="J92" i="8"/>
  <c r="J87" i="8"/>
  <c r="J21" i="8"/>
  <c r="J86" i="8"/>
  <c r="J18" i="8"/>
  <c r="J65" i="8"/>
  <c r="J38" i="8"/>
  <c r="J75" i="8"/>
  <c r="J33" i="8"/>
  <c r="J130" i="8"/>
  <c r="J129" i="8"/>
  <c r="J128" i="8"/>
  <c r="J127" i="8"/>
  <c r="J126" i="8"/>
  <c r="J125" i="8"/>
  <c r="J123" i="8"/>
  <c r="J120" i="8"/>
  <c r="J117" i="8"/>
  <c r="J116" i="8"/>
  <c r="J114" i="8"/>
  <c r="J112" i="8"/>
  <c r="J110" i="8"/>
  <c r="J109" i="8"/>
  <c r="J108" i="8"/>
  <c r="J107" i="8"/>
  <c r="J106" i="8"/>
  <c r="J105" i="8"/>
  <c r="J103" i="8"/>
  <c r="J102" i="8"/>
  <c r="J97" i="8"/>
  <c r="J94" i="8"/>
  <c r="J93" i="8"/>
  <c r="J90" i="8"/>
  <c r="J88" i="8"/>
  <c r="J85" i="8"/>
  <c r="J84" i="8"/>
  <c r="J83" i="8"/>
  <c r="J80" i="8"/>
  <c r="J79" i="8"/>
  <c r="J74" i="8"/>
  <c r="J73" i="8"/>
  <c r="J72" i="8"/>
  <c r="J71" i="8"/>
  <c r="J67" i="8"/>
  <c r="J66" i="8"/>
  <c r="J64" i="8"/>
  <c r="J62" i="8"/>
  <c r="J61" i="8"/>
  <c r="J56" i="8"/>
  <c r="J54" i="8"/>
  <c r="J53" i="8"/>
  <c r="J52" i="8"/>
  <c r="J51" i="8"/>
  <c r="J50" i="8"/>
  <c r="J47" i="8"/>
  <c r="J46" i="8"/>
  <c r="J45" i="8"/>
  <c r="J43" i="8"/>
  <c r="J36" i="8"/>
  <c r="J34" i="8"/>
  <c r="J32" i="8"/>
  <c r="J30" i="8"/>
  <c r="J29" i="8"/>
  <c r="J27" i="8"/>
  <c r="J24" i="8"/>
  <c r="J22" i="8"/>
  <c r="J17" i="8"/>
  <c r="J16" i="8"/>
  <c r="J15" i="8"/>
  <c r="J14" i="8"/>
  <c r="J10" i="8"/>
  <c r="J8" i="8"/>
  <c r="J6" i="8"/>
  <c r="S201" i="8"/>
  <c r="J5" i="8"/>
  <c r="J200" i="7"/>
  <c r="F200" i="7"/>
  <c r="C200" i="7"/>
  <c r="J199" i="7"/>
  <c r="F199" i="7"/>
  <c r="C199" i="7"/>
  <c r="J198" i="7"/>
  <c r="F198" i="7"/>
  <c r="C198" i="7"/>
  <c r="J197" i="7"/>
  <c r="F197" i="7"/>
  <c r="C197" i="7"/>
  <c r="J196" i="7"/>
  <c r="F196" i="7"/>
  <c r="C196" i="7"/>
  <c r="J195" i="7"/>
  <c r="F195" i="7"/>
  <c r="C195" i="7"/>
  <c r="J194" i="7"/>
  <c r="F194" i="7"/>
  <c r="C194" i="7"/>
  <c r="J193" i="7"/>
  <c r="F193" i="7"/>
  <c r="C193" i="7"/>
  <c r="J192" i="7"/>
  <c r="C192" i="7"/>
  <c r="J191" i="7"/>
  <c r="C191" i="7"/>
  <c r="J190" i="7"/>
  <c r="C190" i="7"/>
  <c r="J189" i="7"/>
  <c r="C189" i="7"/>
  <c r="J188" i="7"/>
  <c r="C188" i="7"/>
  <c r="J187" i="7"/>
  <c r="C187" i="7"/>
  <c r="J186" i="7"/>
  <c r="C186" i="7"/>
  <c r="J185" i="7"/>
  <c r="C185" i="7"/>
  <c r="J184" i="7"/>
  <c r="C184" i="7"/>
  <c r="J183" i="7"/>
  <c r="C183" i="7"/>
  <c r="J182" i="7"/>
  <c r="C182" i="7"/>
  <c r="J181" i="7"/>
  <c r="C181" i="7"/>
  <c r="J180" i="7"/>
  <c r="C180" i="7"/>
  <c r="J179" i="7"/>
  <c r="C179" i="7"/>
  <c r="J178" i="7"/>
  <c r="C178" i="7"/>
  <c r="J177" i="7"/>
  <c r="C177" i="7"/>
  <c r="J176" i="7"/>
  <c r="C176" i="7"/>
  <c r="J175" i="7"/>
  <c r="C175" i="7"/>
  <c r="J174" i="7"/>
  <c r="C174" i="7"/>
  <c r="J173" i="7"/>
  <c r="C173" i="7"/>
  <c r="J172" i="7"/>
  <c r="C172" i="7"/>
  <c r="J171" i="7"/>
  <c r="C171" i="7"/>
  <c r="J170" i="7"/>
  <c r="C170" i="7"/>
  <c r="J169" i="7"/>
  <c r="C169" i="7"/>
  <c r="J168" i="7"/>
  <c r="C168" i="7"/>
  <c r="J167" i="7"/>
  <c r="C167" i="7"/>
  <c r="J166" i="7"/>
  <c r="C166" i="7"/>
  <c r="J165" i="7"/>
  <c r="C165" i="7"/>
  <c r="J164" i="7"/>
  <c r="C164" i="7"/>
  <c r="J163" i="7"/>
  <c r="C163" i="7"/>
  <c r="J162" i="7"/>
  <c r="C162" i="7"/>
  <c r="J161" i="7"/>
  <c r="C161" i="7"/>
  <c r="J160" i="7"/>
  <c r="C160" i="7"/>
  <c r="J159" i="7"/>
  <c r="C159" i="7"/>
  <c r="J158" i="7"/>
  <c r="C158" i="7"/>
  <c r="J157" i="7"/>
  <c r="C157" i="7"/>
  <c r="J156" i="7"/>
  <c r="C156" i="7"/>
  <c r="J155" i="7"/>
  <c r="C155" i="7"/>
  <c r="J154" i="7"/>
  <c r="C154" i="7"/>
  <c r="J153" i="7"/>
  <c r="C153" i="7"/>
  <c r="J152" i="7"/>
  <c r="C152" i="7"/>
  <c r="J151" i="7"/>
  <c r="C151" i="7"/>
  <c r="J150" i="7"/>
  <c r="C150" i="7"/>
  <c r="J149" i="7"/>
  <c r="C149" i="7"/>
  <c r="J148" i="7"/>
  <c r="C148" i="7"/>
  <c r="J147" i="7"/>
  <c r="C147" i="7"/>
  <c r="J146" i="7"/>
  <c r="C146" i="7"/>
  <c r="J145" i="7"/>
  <c r="C145" i="7"/>
  <c r="J144" i="7"/>
  <c r="C144" i="7"/>
  <c r="J143" i="7"/>
  <c r="C143" i="7"/>
  <c r="J142" i="7"/>
  <c r="C142" i="7"/>
  <c r="J141" i="7"/>
  <c r="C141" i="7"/>
  <c r="J140" i="7"/>
  <c r="C140" i="7"/>
  <c r="J139" i="7"/>
  <c r="C139" i="7"/>
  <c r="J138" i="7"/>
  <c r="C138" i="7"/>
  <c r="J137" i="7"/>
  <c r="C137" i="7"/>
  <c r="J136" i="7"/>
  <c r="C136" i="7"/>
  <c r="J135" i="7"/>
  <c r="C135" i="7"/>
  <c r="J134" i="7"/>
  <c r="C134" i="7"/>
  <c r="J133" i="7"/>
  <c r="C133" i="7"/>
  <c r="J132" i="7"/>
  <c r="C132" i="7"/>
  <c r="J131" i="7"/>
  <c r="C131" i="7"/>
  <c r="J59" i="7"/>
  <c r="J41" i="7"/>
  <c r="J4" i="7"/>
  <c r="J104" i="7"/>
  <c r="J25" i="7"/>
  <c r="J124" i="7"/>
  <c r="J78" i="7"/>
  <c r="J23" i="7"/>
  <c r="J91" i="7"/>
  <c r="J82" i="7"/>
  <c r="J26" i="7"/>
  <c r="J19" i="7"/>
  <c r="J31" i="7"/>
  <c r="J69" i="7"/>
  <c r="J35" i="7"/>
  <c r="J58" i="7"/>
  <c r="J57" i="7"/>
  <c r="J95" i="7"/>
  <c r="J122" i="7"/>
  <c r="J42" i="7"/>
  <c r="J55" i="7"/>
  <c r="J44" i="7"/>
  <c r="J49" i="7"/>
  <c r="J77" i="7"/>
  <c r="J37" i="7"/>
  <c r="J99" i="7"/>
  <c r="J100" i="7"/>
  <c r="J119" i="7"/>
  <c r="J20" i="7"/>
  <c r="J12" i="7"/>
  <c r="J60" i="7"/>
  <c r="J113" i="7"/>
  <c r="J13" i="7"/>
  <c r="J7" i="7"/>
  <c r="J115" i="7"/>
  <c r="J48" i="7"/>
  <c r="J11" i="7"/>
  <c r="J9" i="7"/>
  <c r="J68" i="7"/>
  <c r="J76" i="7"/>
  <c r="J89" i="7"/>
  <c r="J81" i="7"/>
  <c r="J70" i="7"/>
  <c r="J96" i="7"/>
  <c r="J111" i="7"/>
  <c r="J118" i="7"/>
  <c r="J63" i="7"/>
  <c r="J101" i="7"/>
  <c r="J39" i="7"/>
  <c r="J28" i="7"/>
  <c r="J98" i="7"/>
  <c r="J40" i="7"/>
  <c r="J121" i="7"/>
  <c r="J92" i="7"/>
  <c r="J87" i="7"/>
  <c r="J21" i="7"/>
  <c r="J86" i="7"/>
  <c r="J18" i="7"/>
  <c r="J65" i="7"/>
  <c r="J38" i="7"/>
  <c r="J75" i="7"/>
  <c r="J33" i="7"/>
  <c r="J130" i="7"/>
  <c r="J129" i="7"/>
  <c r="J128" i="7"/>
  <c r="J127" i="7"/>
  <c r="J126" i="7"/>
  <c r="J125" i="7"/>
  <c r="J123" i="7"/>
  <c r="J120" i="7"/>
  <c r="J117" i="7"/>
  <c r="J116" i="7"/>
  <c r="J114" i="7"/>
  <c r="J112" i="7"/>
  <c r="J110" i="7"/>
  <c r="J109" i="7"/>
  <c r="J108" i="7"/>
  <c r="J107" i="7"/>
  <c r="J106" i="7"/>
  <c r="J105" i="7"/>
  <c r="J103" i="7"/>
  <c r="J102" i="7"/>
  <c r="J97" i="7"/>
  <c r="J94" i="7"/>
  <c r="J93" i="7"/>
  <c r="J90" i="7"/>
  <c r="J88" i="7"/>
  <c r="J85" i="7"/>
  <c r="J84" i="7"/>
  <c r="J83" i="7"/>
  <c r="J80" i="7"/>
  <c r="J79" i="7"/>
  <c r="J74" i="7"/>
  <c r="J73" i="7"/>
  <c r="J72" i="7"/>
  <c r="J71" i="7"/>
  <c r="J67" i="7"/>
  <c r="J66" i="7"/>
  <c r="J64" i="7"/>
  <c r="J62" i="7"/>
  <c r="J61" i="7"/>
  <c r="J56" i="7"/>
  <c r="J54" i="7"/>
  <c r="J53" i="7"/>
  <c r="J52" i="7"/>
  <c r="J51" i="7"/>
  <c r="J50" i="7"/>
  <c r="J47" i="7"/>
  <c r="J46" i="7"/>
  <c r="J45" i="7"/>
  <c r="J43" i="7"/>
  <c r="J36" i="7"/>
  <c r="J34" i="7"/>
  <c r="J32" i="7"/>
  <c r="J30" i="7"/>
  <c r="J29" i="7"/>
  <c r="J27" i="7"/>
  <c r="J24" i="7"/>
  <c r="J22" i="7"/>
  <c r="J17" i="7"/>
  <c r="J16" i="7"/>
  <c r="J15" i="7"/>
  <c r="J14" i="7"/>
  <c r="J10" i="7"/>
  <c r="J8" i="7"/>
  <c r="J6" i="7"/>
  <c r="S201" i="7"/>
  <c r="J5" i="7"/>
  <c r="J8" i="6"/>
  <c r="J11" i="6"/>
  <c r="J15" i="6"/>
  <c r="J16" i="6"/>
  <c r="J17" i="6"/>
  <c r="J20" i="6"/>
  <c r="J24" i="6"/>
  <c r="J27" i="6"/>
  <c r="J28" i="6"/>
  <c r="J30" i="6"/>
  <c r="J32" i="6"/>
  <c r="J34" i="6"/>
  <c r="J36" i="6"/>
  <c r="J39" i="6"/>
  <c r="J45" i="6"/>
  <c r="J46" i="6"/>
  <c r="J47" i="6"/>
  <c r="J48" i="6"/>
  <c r="J51" i="6"/>
  <c r="J52" i="6"/>
  <c r="J53" i="6"/>
  <c r="J54" i="6"/>
  <c r="J56" i="6"/>
  <c r="J60" i="6"/>
  <c r="J62" i="6"/>
  <c r="J64" i="6"/>
  <c r="J66" i="6"/>
  <c r="J67" i="6"/>
  <c r="J68" i="6"/>
  <c r="J72" i="6"/>
  <c r="J73" i="6"/>
  <c r="J74" i="6"/>
  <c r="J76" i="6"/>
  <c r="J80" i="6"/>
  <c r="J81" i="6"/>
  <c r="J84" i="6"/>
  <c r="J85" i="6"/>
  <c r="J88" i="6"/>
  <c r="J89" i="6"/>
  <c r="J93" i="6"/>
  <c r="J94" i="6"/>
  <c r="J96" i="6"/>
  <c r="J98" i="6"/>
  <c r="J103" i="6"/>
  <c r="J105" i="6"/>
  <c r="J106" i="6"/>
  <c r="J107" i="6"/>
  <c r="J108" i="6"/>
  <c r="J109" i="6"/>
  <c r="J110" i="6"/>
  <c r="J112" i="6"/>
  <c r="J113" i="6"/>
  <c r="J115" i="6"/>
  <c r="J117" i="6"/>
  <c r="J120" i="6"/>
  <c r="J123" i="6"/>
  <c r="J125" i="6"/>
  <c r="J126" i="6"/>
  <c r="J127" i="6"/>
  <c r="J128" i="6"/>
  <c r="J129" i="6"/>
  <c r="J130" i="6"/>
  <c r="J33" i="6"/>
  <c r="J75" i="6"/>
  <c r="J38" i="6"/>
  <c r="J65" i="6"/>
  <c r="J18" i="6"/>
  <c r="J86" i="6"/>
  <c r="J21" i="6"/>
  <c r="J87" i="6"/>
  <c r="J92" i="6"/>
  <c r="J70" i="6"/>
  <c r="J40" i="6"/>
  <c r="J12" i="6"/>
  <c r="J102" i="6"/>
  <c r="J29" i="6"/>
  <c r="J43" i="6"/>
  <c r="J63" i="6"/>
  <c r="J118" i="6"/>
  <c r="J10" i="6"/>
  <c r="J111" i="6"/>
  <c r="J97" i="6"/>
  <c r="J121" i="6"/>
  <c r="J83" i="6"/>
  <c r="J90" i="6"/>
  <c r="J79" i="6"/>
  <c r="J71" i="6"/>
  <c r="J9" i="6"/>
  <c r="J13" i="6"/>
  <c r="J50" i="6"/>
  <c r="J116" i="6"/>
  <c r="J7" i="6"/>
  <c r="J14" i="6"/>
  <c r="J114" i="6"/>
  <c r="J61" i="6"/>
  <c r="J101" i="6"/>
  <c r="J22" i="6"/>
  <c r="J119" i="6"/>
  <c r="J100" i="6"/>
  <c r="J99" i="6"/>
  <c r="J37" i="6"/>
  <c r="J77" i="6"/>
  <c r="J49" i="6"/>
  <c r="J44" i="6"/>
  <c r="J55" i="6"/>
  <c r="J42" i="6"/>
  <c r="J122" i="6"/>
  <c r="J95" i="6"/>
  <c r="J57" i="6"/>
  <c r="J58" i="6"/>
  <c r="J35" i="6"/>
  <c r="J69" i="6"/>
  <c r="J31" i="6"/>
  <c r="J19" i="6"/>
  <c r="J26" i="6"/>
  <c r="J82" i="6"/>
  <c r="J91" i="6"/>
  <c r="J23" i="6"/>
  <c r="J78" i="6"/>
  <c r="J124" i="6"/>
  <c r="J25" i="6"/>
  <c r="J104" i="6"/>
  <c r="J4" i="6"/>
  <c r="J41" i="6"/>
  <c r="J59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F193" i="6"/>
  <c r="J193" i="6"/>
  <c r="F194" i="6"/>
  <c r="J194" i="6"/>
  <c r="F195" i="6"/>
  <c r="J195" i="6"/>
  <c r="F196" i="6"/>
  <c r="J196" i="6"/>
  <c r="F197" i="6"/>
  <c r="J197" i="6"/>
  <c r="F198" i="6"/>
  <c r="J198" i="6"/>
  <c r="F199" i="6"/>
  <c r="J199" i="6"/>
  <c r="F200" i="6"/>
  <c r="J200" i="6"/>
  <c r="J6" i="6"/>
  <c r="S201" i="6"/>
  <c r="J5" i="6"/>
  <c r="J5" i="2" l="1"/>
  <c r="J6" i="2"/>
  <c r="J8" i="2"/>
  <c r="J11" i="2"/>
  <c r="J15" i="2"/>
  <c r="J16" i="2"/>
  <c r="J17" i="2"/>
  <c r="J20" i="2"/>
  <c r="J27" i="2"/>
  <c r="J28" i="2"/>
  <c r="J29" i="2"/>
  <c r="J31" i="2"/>
  <c r="J34" i="2"/>
  <c r="J37" i="2"/>
  <c r="J42" i="2"/>
  <c r="J46" i="2"/>
  <c r="J47" i="2"/>
  <c r="J48" i="2"/>
  <c r="J49" i="2"/>
  <c r="J52" i="2"/>
  <c r="J53" i="2"/>
  <c r="J54" i="2"/>
  <c r="J55" i="2"/>
  <c r="J61" i="2"/>
  <c r="J64" i="2"/>
  <c r="J66" i="2"/>
  <c r="J67" i="2"/>
  <c r="J68" i="2"/>
  <c r="J69" i="2"/>
  <c r="J73" i="2"/>
  <c r="J74" i="2"/>
  <c r="J76" i="2"/>
  <c r="J77" i="2"/>
  <c r="J81" i="2"/>
  <c r="J83" i="2"/>
  <c r="J85" i="2"/>
  <c r="J88" i="2"/>
  <c r="J89" i="2"/>
  <c r="J90" i="2"/>
  <c r="J94" i="2"/>
  <c r="J96" i="2"/>
  <c r="J97" i="2"/>
  <c r="J99" i="2"/>
  <c r="J105" i="2"/>
  <c r="J106" i="2"/>
  <c r="J107" i="2"/>
  <c r="J108" i="2"/>
  <c r="J109" i="2"/>
  <c r="J110" i="2"/>
  <c r="J112" i="2"/>
  <c r="J113" i="2"/>
  <c r="J114" i="2"/>
  <c r="J116" i="2"/>
  <c r="J35" i="2"/>
  <c r="J120" i="2"/>
  <c r="J33" i="2"/>
  <c r="J123" i="2"/>
  <c r="J125" i="2"/>
  <c r="J126" i="2"/>
  <c r="J127" i="2"/>
  <c r="J128" i="2"/>
  <c r="J129" i="2"/>
  <c r="J24" i="2"/>
  <c r="J75" i="2"/>
  <c r="J38" i="2"/>
  <c r="J18" i="2"/>
  <c r="J65" i="2"/>
  <c r="J86" i="2"/>
  <c r="J21" i="2"/>
  <c r="J87" i="2"/>
  <c r="J92" i="2"/>
  <c r="F10" i="2"/>
  <c r="J70" i="2"/>
  <c r="F111" i="2"/>
  <c r="J40" i="2"/>
  <c r="J57" i="2"/>
  <c r="J36" i="2"/>
  <c r="J12" i="2"/>
  <c r="J103" i="2"/>
  <c r="J30" i="2"/>
  <c r="J44" i="2"/>
  <c r="J63" i="2"/>
  <c r="J118" i="2"/>
  <c r="J10" i="2"/>
  <c r="J111" i="2"/>
  <c r="J98" i="2"/>
  <c r="J121" i="2"/>
  <c r="J84" i="2"/>
  <c r="J93" i="2"/>
  <c r="J80" i="2"/>
  <c r="J72" i="2"/>
  <c r="J9" i="2"/>
  <c r="J13" i="2"/>
  <c r="J51" i="2"/>
  <c r="J117" i="2"/>
  <c r="J7" i="2"/>
  <c r="J14" i="2"/>
  <c r="J115" i="2"/>
  <c r="J62" i="2"/>
  <c r="J101" i="2"/>
  <c r="J22" i="2"/>
  <c r="F119" i="2"/>
  <c r="J119" i="2"/>
  <c r="J102" i="2"/>
  <c r="F100" i="2"/>
  <c r="J100" i="2"/>
  <c r="F39" i="2"/>
  <c r="J39" i="2"/>
  <c r="F79" i="2"/>
  <c r="J79" i="2"/>
  <c r="F50" i="2"/>
  <c r="J50" i="2"/>
  <c r="F45" i="2"/>
  <c r="J45" i="2"/>
  <c r="F56" i="2"/>
  <c r="J56" i="2"/>
  <c r="F43" i="2"/>
  <c r="J43" i="2"/>
  <c r="F122" i="2"/>
  <c r="J122" i="2"/>
  <c r="F95" i="2"/>
  <c r="J95" i="2"/>
  <c r="F58" i="2"/>
  <c r="J58" i="2"/>
  <c r="F60" i="2"/>
  <c r="J60" i="2"/>
  <c r="F130" i="2"/>
  <c r="J130" i="2"/>
  <c r="F71" i="2"/>
  <c r="J71" i="2"/>
  <c r="F32" i="2"/>
  <c r="J32" i="2"/>
  <c r="F19" i="2"/>
  <c r="J19" i="2"/>
  <c r="C26" i="2"/>
  <c r="F26" i="2"/>
  <c r="U25" i="5" s="1"/>
  <c r="J26" i="2"/>
  <c r="C82" i="2"/>
  <c r="F82" i="2"/>
  <c r="U81" i="5" s="1"/>
  <c r="J82" i="2"/>
  <c r="C91" i="2"/>
  <c r="F91" i="2"/>
  <c r="U90" i="5" s="1"/>
  <c r="J91" i="2"/>
  <c r="C23" i="2"/>
  <c r="F23" i="2"/>
  <c r="U22" i="5" s="1"/>
  <c r="J23" i="2"/>
  <c r="C78" i="2"/>
  <c r="F78" i="2"/>
  <c r="J78" i="2"/>
  <c r="C124" i="2"/>
  <c r="F124" i="2"/>
  <c r="J124" i="2"/>
  <c r="C25" i="2"/>
  <c r="F25" i="2"/>
  <c r="U24" i="5" s="1"/>
  <c r="J25" i="2"/>
  <c r="C104" i="2"/>
  <c r="F104" i="2"/>
  <c r="U103" i="5" s="1"/>
  <c r="J104" i="2"/>
  <c r="C4" i="2"/>
  <c r="F4" i="2"/>
  <c r="U3" i="5" s="1"/>
  <c r="J4" i="2"/>
  <c r="C41" i="2"/>
  <c r="F41" i="2"/>
  <c r="J41" i="2"/>
  <c r="C59" i="2"/>
  <c r="F59" i="2"/>
  <c r="J59" i="2"/>
  <c r="C131" i="2"/>
  <c r="F131" i="2"/>
  <c r="J131" i="2"/>
  <c r="C132" i="2"/>
  <c r="F132" i="2"/>
  <c r="J132" i="2"/>
  <c r="C133" i="2"/>
  <c r="F133" i="2"/>
  <c r="J133" i="2"/>
  <c r="C134" i="2"/>
  <c r="F134" i="2"/>
  <c r="J134" i="2"/>
  <c r="C135" i="2"/>
  <c r="F135" i="2"/>
  <c r="J135" i="2"/>
  <c r="C136" i="2"/>
  <c r="F136" i="2"/>
  <c r="J136" i="2"/>
  <c r="C137" i="2"/>
  <c r="F137" i="2"/>
  <c r="J137" i="2"/>
  <c r="C138" i="2"/>
  <c r="F138" i="2"/>
  <c r="J138" i="2"/>
  <c r="C139" i="2"/>
  <c r="F139" i="2"/>
  <c r="J139" i="2"/>
  <c r="C140" i="2"/>
  <c r="F140" i="2"/>
  <c r="J140" i="2"/>
  <c r="C141" i="2"/>
  <c r="F141" i="2"/>
  <c r="J141" i="2"/>
  <c r="C142" i="2"/>
  <c r="F142" i="2"/>
  <c r="J142" i="2"/>
  <c r="C143" i="2"/>
  <c r="F143" i="2"/>
  <c r="J143" i="2"/>
  <c r="C144" i="2"/>
  <c r="F144" i="2"/>
  <c r="J144" i="2"/>
  <c r="C145" i="2"/>
  <c r="F145" i="2"/>
  <c r="J145" i="2"/>
  <c r="C146" i="2"/>
  <c r="F146" i="2"/>
  <c r="J146" i="2"/>
  <c r="C147" i="2"/>
  <c r="F147" i="2"/>
  <c r="J147" i="2"/>
  <c r="C148" i="2"/>
  <c r="F148" i="2"/>
  <c r="J148" i="2"/>
  <c r="C149" i="2"/>
  <c r="F149" i="2"/>
  <c r="J149" i="2"/>
  <c r="C150" i="2"/>
  <c r="F150" i="2"/>
  <c r="J150" i="2"/>
  <c r="C151" i="2"/>
  <c r="F151" i="2"/>
  <c r="J151" i="2"/>
  <c r="C152" i="2"/>
  <c r="F152" i="2"/>
  <c r="J152" i="2"/>
  <c r="C153" i="2"/>
  <c r="F153" i="2"/>
  <c r="J153" i="2"/>
  <c r="C154" i="2"/>
  <c r="F154" i="2"/>
  <c r="J154" i="2"/>
  <c r="C155" i="2"/>
  <c r="F155" i="2"/>
  <c r="J155" i="2"/>
  <c r="C156" i="2"/>
  <c r="F156" i="2"/>
  <c r="J156" i="2"/>
  <c r="C157" i="2"/>
  <c r="F157" i="2"/>
  <c r="J157" i="2"/>
  <c r="C158" i="2"/>
  <c r="F158" i="2"/>
  <c r="J158" i="2"/>
  <c r="C159" i="2"/>
  <c r="F159" i="2"/>
  <c r="J159" i="2"/>
  <c r="C160" i="2"/>
  <c r="F160" i="2"/>
  <c r="J160" i="2"/>
  <c r="C161" i="2"/>
  <c r="F161" i="2"/>
  <c r="J161" i="2"/>
  <c r="C162" i="2"/>
  <c r="F162" i="2"/>
  <c r="J162" i="2"/>
  <c r="C163" i="2"/>
  <c r="F163" i="2"/>
  <c r="J163" i="2"/>
  <c r="C164" i="2"/>
  <c r="F164" i="2"/>
  <c r="J164" i="2"/>
  <c r="C165" i="2"/>
  <c r="F165" i="2"/>
  <c r="J165" i="2"/>
  <c r="C166" i="2"/>
  <c r="F166" i="2"/>
  <c r="J166" i="2"/>
  <c r="C167" i="2"/>
  <c r="F167" i="2"/>
  <c r="J167" i="2"/>
  <c r="C168" i="2"/>
  <c r="F168" i="2"/>
  <c r="J168" i="2"/>
  <c r="C169" i="2"/>
  <c r="F169" i="2"/>
  <c r="J169" i="2"/>
  <c r="C170" i="2"/>
  <c r="F170" i="2"/>
  <c r="J170" i="2"/>
  <c r="C171" i="2"/>
  <c r="F171" i="2"/>
  <c r="J171" i="2"/>
  <c r="C172" i="2"/>
  <c r="F172" i="2"/>
  <c r="J172" i="2"/>
  <c r="C173" i="2"/>
  <c r="F173" i="2"/>
  <c r="J173" i="2"/>
  <c r="C174" i="2"/>
  <c r="F174" i="2"/>
  <c r="J174" i="2"/>
  <c r="C175" i="2"/>
  <c r="F175" i="2"/>
  <c r="J175" i="2"/>
  <c r="C176" i="2"/>
  <c r="F176" i="2"/>
  <c r="J176" i="2"/>
  <c r="C177" i="2"/>
  <c r="F177" i="2"/>
  <c r="J177" i="2"/>
  <c r="C178" i="2"/>
  <c r="F178" i="2"/>
  <c r="J178" i="2"/>
  <c r="C179" i="2"/>
  <c r="F179" i="2"/>
  <c r="J179" i="2"/>
  <c r="C180" i="2"/>
  <c r="F180" i="2"/>
  <c r="J180" i="2"/>
  <c r="C181" i="2"/>
  <c r="F181" i="2"/>
  <c r="J181" i="2"/>
  <c r="C182" i="2"/>
  <c r="F182" i="2"/>
  <c r="J182" i="2"/>
  <c r="C183" i="2"/>
  <c r="F183" i="2"/>
  <c r="J183" i="2"/>
  <c r="C184" i="2"/>
  <c r="F184" i="2"/>
  <c r="J184" i="2"/>
  <c r="C185" i="2"/>
  <c r="F185" i="2"/>
  <c r="J185" i="2"/>
  <c r="C186" i="2"/>
  <c r="F186" i="2"/>
  <c r="J186" i="2"/>
  <c r="C187" i="2"/>
  <c r="F187" i="2"/>
  <c r="J187" i="2"/>
  <c r="C188" i="2"/>
  <c r="F188" i="2"/>
  <c r="J188" i="2"/>
  <c r="C189" i="2"/>
  <c r="F189" i="2"/>
  <c r="J189" i="2"/>
  <c r="C190" i="2"/>
  <c r="F190" i="2"/>
  <c r="J190" i="2"/>
  <c r="C191" i="2"/>
  <c r="F191" i="2"/>
  <c r="J191" i="2"/>
  <c r="C192" i="2"/>
  <c r="F192" i="2"/>
  <c r="J192" i="2"/>
  <c r="C193" i="2"/>
  <c r="F193" i="2"/>
  <c r="J193" i="2"/>
  <c r="C194" i="2"/>
  <c r="F194" i="2"/>
  <c r="J194" i="2"/>
  <c r="C195" i="2"/>
  <c r="F195" i="2"/>
  <c r="J195" i="2"/>
  <c r="C196" i="2"/>
  <c r="F196" i="2"/>
  <c r="J196" i="2"/>
  <c r="C197" i="2"/>
  <c r="F197" i="2"/>
  <c r="J197" i="2"/>
  <c r="C198" i="2"/>
  <c r="F198" i="2"/>
  <c r="J198" i="2"/>
  <c r="C199" i="2"/>
  <c r="F199" i="2"/>
  <c r="J199" i="2"/>
  <c r="C200" i="2"/>
  <c r="F200" i="2"/>
  <c r="J200" i="2"/>
  <c r="AV3" i="5" l="1"/>
  <c r="BV3" i="5"/>
  <c r="U58" i="5"/>
  <c r="BV58" i="5" s="1"/>
  <c r="AV103" i="5"/>
  <c r="BV103" i="5"/>
  <c r="CJ103" i="5" s="1"/>
  <c r="AV22" i="5"/>
  <c r="BV22" i="5"/>
  <c r="BV24" i="5"/>
  <c r="CJ24" i="5" s="1"/>
  <c r="AV24" i="5"/>
  <c r="AV90" i="5"/>
  <c r="BV90" i="5"/>
  <c r="BV25" i="5"/>
  <c r="CJ25" i="5" s="1"/>
  <c r="AV25" i="5"/>
  <c r="BV81" i="5"/>
  <c r="CJ81" i="5" s="1"/>
  <c r="AV81" i="5"/>
  <c r="U18" i="5"/>
  <c r="AV18" i="5" s="1"/>
  <c r="BI18" i="5" s="1"/>
  <c r="B201" i="17"/>
  <c r="A5" i="17"/>
  <c r="F201" i="17"/>
  <c r="G201" i="17"/>
  <c r="H201" i="17"/>
  <c r="I201" i="17"/>
  <c r="J201" i="17"/>
  <c r="K201" i="17"/>
  <c r="L201" i="17"/>
  <c r="M201" i="17"/>
  <c r="N201" i="17"/>
  <c r="O201" i="17"/>
  <c r="P201" i="17"/>
  <c r="Q201" i="17"/>
  <c r="AV58" i="5" l="1"/>
  <c r="BI58" i="5" s="1"/>
  <c r="BI103" i="5"/>
  <c r="AJ103" i="5" s="1"/>
  <c r="DP103" i="5"/>
  <c r="DC103" i="5" s="1"/>
  <c r="CJ3" i="5"/>
  <c r="CK3" i="5"/>
  <c r="CN3" i="5"/>
  <c r="CL3" i="5"/>
  <c r="CM3" i="5"/>
  <c r="Q3" i="5"/>
  <c r="AA3" i="5" s="1"/>
  <c r="BI3" i="5"/>
  <c r="DP3" i="5"/>
  <c r="CJ58" i="5"/>
  <c r="CL58" i="5"/>
  <c r="CK58" i="5"/>
  <c r="CN58" i="5"/>
  <c r="Q58" i="5"/>
  <c r="AA58" i="5" s="1"/>
  <c r="CM58" i="5"/>
  <c r="BI25" i="5"/>
  <c r="AJ25" i="5" s="1"/>
  <c r="DP25" i="5"/>
  <c r="DC25" i="5" s="1"/>
  <c r="BI24" i="5"/>
  <c r="AJ24" i="5" s="1"/>
  <c r="DP24" i="5"/>
  <c r="DC24" i="5" s="1"/>
  <c r="BI81" i="5"/>
  <c r="AJ81" i="5" s="1"/>
  <c r="DP81" i="5"/>
  <c r="DC81" i="5" s="1"/>
  <c r="CL90" i="5"/>
  <c r="CN90" i="5"/>
  <c r="CJ90" i="5"/>
  <c r="CM90" i="5"/>
  <c r="Q90" i="5"/>
  <c r="AA90" i="5" s="1"/>
  <c r="CK90" i="5"/>
  <c r="CL22" i="5"/>
  <c r="CN22" i="5"/>
  <c r="CM22" i="5"/>
  <c r="CK22" i="5"/>
  <c r="CJ22" i="5"/>
  <c r="Q22" i="5"/>
  <c r="AA22" i="5" s="1"/>
  <c r="DP90" i="5"/>
  <c r="BI90" i="5"/>
  <c r="DP22" i="5"/>
  <c r="BI22" i="5"/>
  <c r="BV18" i="5"/>
  <c r="DP18" i="5"/>
  <c r="W4" i="5"/>
  <c r="X4" i="5"/>
  <c r="Y4" i="5"/>
  <c r="Z4" i="5"/>
  <c r="AD4" i="5"/>
  <c r="AE4" i="5"/>
  <c r="AF4" i="5"/>
  <c r="AG4" i="5"/>
  <c r="AH4" i="5"/>
  <c r="Z88" i="5"/>
  <c r="AC88" i="5"/>
  <c r="AH88" i="5"/>
  <c r="W21" i="5"/>
  <c r="X21" i="5"/>
  <c r="Y21" i="5"/>
  <c r="AD21" i="5"/>
  <c r="AE21" i="5"/>
  <c r="AF21" i="5"/>
  <c r="AG21" i="5"/>
  <c r="U15" i="5"/>
  <c r="Z15" i="5"/>
  <c r="AC15" i="5"/>
  <c r="AD15" i="5"/>
  <c r="AE69" i="5"/>
  <c r="AG69" i="5"/>
  <c r="W94" i="5"/>
  <c r="Z94" i="5"/>
  <c r="AC94" i="5"/>
  <c r="AD94" i="5"/>
  <c r="AE94" i="5"/>
  <c r="AG94" i="5"/>
  <c r="V11" i="5"/>
  <c r="Y11" i="5"/>
  <c r="AG11" i="5"/>
  <c r="U75" i="5"/>
  <c r="X75" i="5"/>
  <c r="AD75" i="5"/>
  <c r="AF75" i="5"/>
  <c r="AG75" i="5"/>
  <c r="AH75" i="5"/>
  <c r="X63" i="5"/>
  <c r="Z63" i="5"/>
  <c r="AH63" i="5"/>
  <c r="V32" i="5"/>
  <c r="W32" i="5"/>
  <c r="Y32" i="5"/>
  <c r="AD32" i="5"/>
  <c r="AE32" i="5"/>
  <c r="AF32" i="5"/>
  <c r="AG32" i="5"/>
  <c r="W85" i="5"/>
  <c r="Z85" i="5"/>
  <c r="AE85" i="5"/>
  <c r="AF85" i="5"/>
  <c r="AG85" i="5"/>
  <c r="Z91" i="5"/>
  <c r="U97" i="5"/>
  <c r="X97" i="5"/>
  <c r="Z97" i="5"/>
  <c r="AD97" i="5"/>
  <c r="AH97" i="5"/>
  <c r="Z126" i="5"/>
  <c r="AC126" i="5"/>
  <c r="AG126" i="5"/>
  <c r="U14" i="5"/>
  <c r="V14" i="5"/>
  <c r="W14" i="5"/>
  <c r="X14" i="5"/>
  <c r="Y14" i="5"/>
  <c r="Z14" i="5"/>
  <c r="AC14" i="5"/>
  <c r="AD14" i="5"/>
  <c r="Z84" i="5"/>
  <c r="AE84" i="5"/>
  <c r="W51" i="5"/>
  <c r="X51" i="5"/>
  <c r="Y51" i="5"/>
  <c r="Z51" i="5"/>
  <c r="AC51" i="5"/>
  <c r="AD51" i="5"/>
  <c r="AE51" i="5"/>
  <c r="AF51" i="5"/>
  <c r="AG51" i="5"/>
  <c r="AH51" i="5"/>
  <c r="U52" i="5"/>
  <c r="V52" i="5"/>
  <c r="X52" i="5"/>
  <c r="Y52" i="5"/>
  <c r="Z52" i="5"/>
  <c r="AC52" i="5"/>
  <c r="AD52" i="5"/>
  <c r="AE52" i="5"/>
  <c r="AF52" i="5"/>
  <c r="AG52" i="5"/>
  <c r="AH52" i="5"/>
  <c r="U53" i="5"/>
  <c r="V53" i="5"/>
  <c r="X53" i="5"/>
  <c r="Y53" i="5"/>
  <c r="Z53" i="5"/>
  <c r="AC53" i="5"/>
  <c r="AD53" i="5"/>
  <c r="AE53" i="5"/>
  <c r="AF53" i="5"/>
  <c r="AG53" i="5"/>
  <c r="AH53" i="5"/>
  <c r="U54" i="5"/>
  <c r="V54" i="5"/>
  <c r="X54" i="5"/>
  <c r="Y54" i="5"/>
  <c r="Z54" i="5"/>
  <c r="AC54" i="5"/>
  <c r="AF54" i="5"/>
  <c r="AH54" i="5"/>
  <c r="U55" i="5"/>
  <c r="W55" i="5"/>
  <c r="Y55" i="5"/>
  <c r="Z55" i="5"/>
  <c r="W31" i="5"/>
  <c r="Z31" i="5"/>
  <c r="AG31" i="5"/>
  <c r="V29" i="5"/>
  <c r="X29" i="5"/>
  <c r="Y29" i="5"/>
  <c r="Z29" i="5"/>
  <c r="U45" i="5"/>
  <c r="V45" i="5"/>
  <c r="Y45" i="5"/>
  <c r="Z45" i="5"/>
  <c r="AH45" i="5"/>
  <c r="Z125" i="5"/>
  <c r="AC125" i="5"/>
  <c r="AG125" i="5"/>
  <c r="AH125" i="5"/>
  <c r="W117" i="5"/>
  <c r="Z117" i="5"/>
  <c r="AG117" i="5"/>
  <c r="W48" i="5"/>
  <c r="Y48" i="5"/>
  <c r="Z48" i="5"/>
  <c r="AG48" i="5"/>
  <c r="W47" i="5"/>
  <c r="Y47" i="5"/>
  <c r="Z47" i="5"/>
  <c r="AG47" i="5"/>
  <c r="AH47" i="5"/>
  <c r="X107" i="5"/>
  <c r="Y56" i="5"/>
  <c r="Z56" i="5"/>
  <c r="U23" i="5"/>
  <c r="W23" i="5"/>
  <c r="X23" i="5"/>
  <c r="Z23" i="5"/>
  <c r="AC23" i="5"/>
  <c r="AD23" i="5"/>
  <c r="AE23" i="5"/>
  <c r="AG23" i="5"/>
  <c r="X17" i="5"/>
  <c r="Z17" i="5"/>
  <c r="AC17" i="5"/>
  <c r="AD17" i="5"/>
  <c r="AE17" i="5"/>
  <c r="AF17" i="5"/>
  <c r="AG17" i="5"/>
  <c r="V34" i="5"/>
  <c r="W34" i="5"/>
  <c r="Y34" i="5"/>
  <c r="Z34" i="5"/>
  <c r="AD34" i="5"/>
  <c r="AF34" i="5"/>
  <c r="AG34" i="5"/>
  <c r="W64" i="5"/>
  <c r="X64" i="5"/>
  <c r="Y64" i="5"/>
  <c r="Z64" i="5"/>
  <c r="AC64" i="5"/>
  <c r="AD64" i="5"/>
  <c r="AF64" i="5"/>
  <c r="AG64" i="5"/>
  <c r="AH64" i="5"/>
  <c r="X74" i="5"/>
  <c r="Z74" i="5"/>
  <c r="AD74" i="5"/>
  <c r="AF74" i="5"/>
  <c r="AG74" i="5"/>
  <c r="AH74" i="5"/>
  <c r="DP58" i="5" l="1"/>
  <c r="DE58" i="5" s="1"/>
  <c r="DD3" i="5"/>
  <c r="DC3" i="5"/>
  <c r="DG3" i="5"/>
  <c r="DF3" i="5"/>
  <c r="DE3" i="5"/>
  <c r="AJ3" i="5"/>
  <c r="AN3" i="5"/>
  <c r="C4" i="10" s="1"/>
  <c r="AK3" i="5"/>
  <c r="C4" i="7" s="1"/>
  <c r="AL3" i="5"/>
  <c r="C4" i="8" s="1"/>
  <c r="AM3" i="5"/>
  <c r="C4" i="9" s="1"/>
  <c r="AB3" i="5"/>
  <c r="DU3" i="5"/>
  <c r="DH3" i="5"/>
  <c r="AK58" i="5"/>
  <c r="C59" i="7" s="1"/>
  <c r="AJ58" i="5"/>
  <c r="AL58" i="5"/>
  <c r="C59" i="8" s="1"/>
  <c r="AM58" i="5"/>
  <c r="C59" i="9" s="1"/>
  <c r="AN58" i="5"/>
  <c r="C59" i="10" s="1"/>
  <c r="DD58" i="5"/>
  <c r="DC58" i="5"/>
  <c r="DG58" i="5"/>
  <c r="AB58" i="5"/>
  <c r="DU58" i="5"/>
  <c r="DH58" i="5"/>
  <c r="AL90" i="5"/>
  <c r="C91" i="8" s="1"/>
  <c r="AJ90" i="5"/>
  <c r="AK90" i="5"/>
  <c r="C91" i="7" s="1"/>
  <c r="AN90" i="5"/>
  <c r="C91" i="10" s="1"/>
  <c r="AM90" i="5"/>
  <c r="C91" i="9" s="1"/>
  <c r="DD90" i="5"/>
  <c r="DE90" i="5"/>
  <c r="DF90" i="5"/>
  <c r="DG90" i="5"/>
  <c r="DC90" i="5"/>
  <c r="AB90" i="5"/>
  <c r="DH90" i="5"/>
  <c r="DU90" i="5"/>
  <c r="AN22" i="5"/>
  <c r="C23" i="10" s="1"/>
  <c r="AJ22" i="5"/>
  <c r="AK22" i="5"/>
  <c r="C23" i="7" s="1"/>
  <c r="AL22" i="5"/>
  <c r="C23" i="8" s="1"/>
  <c r="AM22" i="5"/>
  <c r="C23" i="9" s="1"/>
  <c r="DH22" i="5"/>
  <c r="DU22" i="5"/>
  <c r="AB22" i="5"/>
  <c r="DD22" i="5"/>
  <c r="DG22" i="5"/>
  <c r="DC22" i="5"/>
  <c r="DF22" i="5"/>
  <c r="DE22" i="5"/>
  <c r="CJ18" i="5"/>
  <c r="DC18" i="5"/>
  <c r="M100" i="5"/>
  <c r="M101" i="5"/>
  <c r="M102" i="5"/>
  <c r="M104" i="5"/>
  <c r="M105" i="5"/>
  <c r="M62" i="5"/>
  <c r="M106" i="5"/>
  <c r="M108" i="5"/>
  <c r="M109" i="5"/>
  <c r="M111" i="5"/>
  <c r="M112" i="5"/>
  <c r="M113" i="5"/>
  <c r="M114" i="5"/>
  <c r="M115" i="5"/>
  <c r="M116" i="5"/>
  <c r="M119" i="5"/>
  <c r="M118" i="5"/>
  <c r="M122" i="5"/>
  <c r="M124" i="5"/>
  <c r="M127" i="5"/>
  <c r="M128" i="5"/>
  <c r="M49" i="5"/>
  <c r="M50" i="5"/>
  <c r="M67" i="5"/>
  <c r="M19" i="5"/>
  <c r="M61" i="5"/>
  <c r="M30" i="5"/>
  <c r="M4" i="5"/>
  <c r="M88" i="5"/>
  <c r="M21" i="5"/>
  <c r="M15" i="5"/>
  <c r="M59" i="5"/>
  <c r="M69" i="5"/>
  <c r="M94" i="5"/>
  <c r="M11" i="5"/>
  <c r="M71" i="5"/>
  <c r="M75" i="5"/>
  <c r="M68" i="5"/>
  <c r="M63" i="5"/>
  <c r="M32" i="5"/>
  <c r="M85" i="5"/>
  <c r="DB85" i="5" s="1"/>
  <c r="M91" i="5"/>
  <c r="DB91" i="5" s="1"/>
  <c r="M37" i="5"/>
  <c r="DB37" i="5" s="1"/>
  <c r="M97" i="5"/>
  <c r="DB97" i="5" s="1"/>
  <c r="M57" i="5"/>
  <c r="DB57" i="5" s="1"/>
  <c r="M126" i="5"/>
  <c r="DB126" i="5" s="1"/>
  <c r="M14" i="5"/>
  <c r="DB14" i="5" s="1"/>
  <c r="M84" i="5"/>
  <c r="DB84" i="5" s="1"/>
  <c r="M51" i="5"/>
  <c r="DB51" i="5" s="1"/>
  <c r="M52" i="5"/>
  <c r="DB52" i="5" s="1"/>
  <c r="M53" i="5"/>
  <c r="DB53" i="5" s="1"/>
  <c r="M54" i="5"/>
  <c r="DB54" i="5" s="1"/>
  <c r="M55" i="5"/>
  <c r="DB55" i="5" s="1"/>
  <c r="M31" i="5"/>
  <c r="DB31" i="5" s="1"/>
  <c r="M29" i="5"/>
  <c r="DB29" i="5" s="1"/>
  <c r="M45" i="5"/>
  <c r="DB45" i="5" s="1"/>
  <c r="M125" i="5"/>
  <c r="DB125" i="5" s="1"/>
  <c r="M117" i="5"/>
  <c r="DB117" i="5" s="1"/>
  <c r="M48" i="5"/>
  <c r="DB48" i="5" s="1"/>
  <c r="M47" i="5"/>
  <c r="DB47" i="5" s="1"/>
  <c r="M107" i="5"/>
  <c r="DB107" i="5" s="1"/>
  <c r="M56" i="5"/>
  <c r="DB56" i="5" s="1"/>
  <c r="M23" i="5"/>
  <c r="DB23" i="5" s="1"/>
  <c r="M17" i="5"/>
  <c r="DB17" i="5" s="1"/>
  <c r="M34" i="5"/>
  <c r="DB34" i="5" s="1"/>
  <c r="M64" i="5"/>
  <c r="DB64" i="5" s="1"/>
  <c r="M74" i="5"/>
  <c r="DB74" i="5" s="1"/>
  <c r="M120" i="5"/>
  <c r="M72" i="5"/>
  <c r="M73" i="5"/>
  <c r="M76" i="5"/>
  <c r="M78" i="5"/>
  <c r="M39" i="5"/>
  <c r="M83" i="5"/>
  <c r="M121" i="5"/>
  <c r="M87" i="5"/>
  <c r="M89" i="5"/>
  <c r="M92" i="5"/>
  <c r="M93" i="5"/>
  <c r="M95" i="5"/>
  <c r="M96" i="5"/>
  <c r="M98" i="5"/>
  <c r="M99" i="5"/>
  <c r="M35" i="5"/>
  <c r="M41" i="5"/>
  <c r="M42" i="5"/>
  <c r="M43" i="5"/>
  <c r="M44" i="5"/>
  <c r="M46" i="5"/>
  <c r="M60" i="5"/>
  <c r="M65" i="5"/>
  <c r="M66" i="5"/>
  <c r="M70" i="5"/>
  <c r="M9" i="5"/>
  <c r="M10" i="5"/>
  <c r="M12" i="5"/>
  <c r="M13" i="5"/>
  <c r="M16" i="5"/>
  <c r="M20" i="5"/>
  <c r="M86" i="5"/>
  <c r="M26" i="5"/>
  <c r="M28" i="5"/>
  <c r="M33" i="5"/>
  <c r="M5" i="5"/>
  <c r="M6" i="5"/>
  <c r="M8" i="5"/>
  <c r="DF58" i="5" l="1"/>
  <c r="BN3" i="5"/>
  <c r="C4" i="11"/>
  <c r="DJ3" i="5"/>
  <c r="DL3" i="5"/>
  <c r="DI3" i="5"/>
  <c r="DK3" i="5"/>
  <c r="BN58" i="5"/>
  <c r="AO58" i="5" s="1"/>
  <c r="C59" i="12" s="1"/>
  <c r="C59" i="11"/>
  <c r="DK58" i="5"/>
  <c r="DI58" i="5"/>
  <c r="DJ58" i="5"/>
  <c r="DL58" i="5"/>
  <c r="BN90" i="5"/>
  <c r="C91" i="11"/>
  <c r="BN22" i="5"/>
  <c r="C23" i="11"/>
  <c r="DB6" i="5"/>
  <c r="DO6" i="5"/>
  <c r="DB9" i="5"/>
  <c r="DO9" i="5"/>
  <c r="DB96" i="5"/>
  <c r="DO96" i="5"/>
  <c r="DB76" i="5"/>
  <c r="DO76" i="5"/>
  <c r="DO47" i="5"/>
  <c r="DO84" i="5"/>
  <c r="DB68" i="5"/>
  <c r="DO68" i="5"/>
  <c r="DB4" i="5"/>
  <c r="DO4" i="5"/>
  <c r="DB113" i="5"/>
  <c r="DO113" i="5"/>
  <c r="DB100" i="5"/>
  <c r="DO100" i="5"/>
  <c r="DB5" i="5"/>
  <c r="DO5" i="5"/>
  <c r="DB26" i="5"/>
  <c r="DO26" i="5"/>
  <c r="DB13" i="5"/>
  <c r="DO13" i="5"/>
  <c r="DB70" i="5"/>
  <c r="DO70" i="5"/>
  <c r="DB43" i="5"/>
  <c r="DO43" i="5"/>
  <c r="DB35" i="5"/>
  <c r="DO35" i="5"/>
  <c r="DB95" i="5"/>
  <c r="DO95" i="5"/>
  <c r="DB87" i="5"/>
  <c r="DO87" i="5"/>
  <c r="DB83" i="5"/>
  <c r="DO83" i="5"/>
  <c r="DB73" i="5"/>
  <c r="DO73" i="5"/>
  <c r="DB120" i="5"/>
  <c r="DO120" i="5"/>
  <c r="DO74" i="5"/>
  <c r="DO23" i="5"/>
  <c r="DO48" i="5"/>
  <c r="DO29" i="5"/>
  <c r="DO53" i="5"/>
  <c r="DO14" i="5"/>
  <c r="DO85" i="5"/>
  <c r="DB75" i="5"/>
  <c r="DO75" i="5"/>
  <c r="DB94" i="5"/>
  <c r="DO94" i="5"/>
  <c r="DB30" i="5"/>
  <c r="DO30" i="5"/>
  <c r="DB50" i="5"/>
  <c r="DO50" i="5"/>
  <c r="DB124" i="5"/>
  <c r="DO124" i="5"/>
  <c r="DB116" i="5"/>
  <c r="DO116" i="5"/>
  <c r="DB112" i="5"/>
  <c r="DO112" i="5"/>
  <c r="DB106" i="5"/>
  <c r="DO106" i="5"/>
  <c r="DB28" i="5"/>
  <c r="DO28" i="5"/>
  <c r="DB44" i="5"/>
  <c r="DO44" i="5"/>
  <c r="DB89" i="5"/>
  <c r="DO89" i="5"/>
  <c r="DO17" i="5"/>
  <c r="DO54" i="5"/>
  <c r="DO91" i="5"/>
  <c r="DB15" i="5"/>
  <c r="DO15" i="5"/>
  <c r="DB127" i="5"/>
  <c r="DO127" i="5"/>
  <c r="DB108" i="5"/>
  <c r="DO108" i="5"/>
  <c r="DB33" i="5"/>
  <c r="DO33" i="5"/>
  <c r="DB86" i="5"/>
  <c r="DO86" i="5"/>
  <c r="DB12" i="5"/>
  <c r="DO12" i="5"/>
  <c r="DB66" i="5"/>
  <c r="DO66" i="5"/>
  <c r="DB60" i="5"/>
  <c r="DO60" i="5"/>
  <c r="DB42" i="5"/>
  <c r="DO42" i="5"/>
  <c r="DB99" i="5"/>
  <c r="DO99" i="5"/>
  <c r="DB93" i="5"/>
  <c r="DO93" i="5"/>
  <c r="DB121" i="5"/>
  <c r="DO121" i="5"/>
  <c r="DB39" i="5"/>
  <c r="DO39" i="5"/>
  <c r="DO64" i="5"/>
  <c r="DO56" i="5"/>
  <c r="DO117" i="5"/>
  <c r="DO31" i="5"/>
  <c r="DO52" i="5"/>
  <c r="DO126" i="5"/>
  <c r="DO37" i="5"/>
  <c r="DB32" i="5"/>
  <c r="DO32" i="5"/>
  <c r="DB71" i="5"/>
  <c r="DO71" i="5"/>
  <c r="DB69" i="5"/>
  <c r="DO69" i="5"/>
  <c r="DB21" i="5"/>
  <c r="DO21" i="5"/>
  <c r="DB61" i="5"/>
  <c r="DO61" i="5"/>
  <c r="DB49" i="5"/>
  <c r="DO49" i="5"/>
  <c r="DB122" i="5"/>
  <c r="DO122" i="5"/>
  <c r="DB115" i="5"/>
  <c r="DO115" i="5"/>
  <c r="DB111" i="5"/>
  <c r="DO111" i="5"/>
  <c r="DB62" i="5"/>
  <c r="DO62" i="5"/>
  <c r="DB102" i="5"/>
  <c r="DO102" i="5"/>
  <c r="DB16" i="5"/>
  <c r="DO16" i="5"/>
  <c r="DB65" i="5"/>
  <c r="DO65" i="5"/>
  <c r="DO45" i="5"/>
  <c r="DO97" i="5"/>
  <c r="DB11" i="5"/>
  <c r="DO11" i="5"/>
  <c r="DB67" i="5"/>
  <c r="DO67" i="5"/>
  <c r="DB119" i="5"/>
  <c r="DO119" i="5"/>
  <c r="DB104" i="5"/>
  <c r="DO104" i="5"/>
  <c r="DB8" i="5"/>
  <c r="DO8" i="5"/>
  <c r="DB20" i="5"/>
  <c r="DO20" i="5"/>
  <c r="DB10" i="5"/>
  <c r="DO10" i="5"/>
  <c r="DB46" i="5"/>
  <c r="DO46" i="5"/>
  <c r="DB41" i="5"/>
  <c r="DO41" i="5"/>
  <c r="DB98" i="5"/>
  <c r="DO98" i="5"/>
  <c r="DB92" i="5"/>
  <c r="DO92" i="5"/>
  <c r="DB78" i="5"/>
  <c r="DO78" i="5"/>
  <c r="DB72" i="5"/>
  <c r="DO72" i="5"/>
  <c r="DO34" i="5"/>
  <c r="DO107" i="5"/>
  <c r="DO125" i="5"/>
  <c r="DO55" i="5"/>
  <c r="DO51" i="5"/>
  <c r="DO57" i="5"/>
  <c r="DB63" i="5"/>
  <c r="DO63" i="5"/>
  <c r="DB59" i="5"/>
  <c r="DO59" i="5"/>
  <c r="DB88" i="5"/>
  <c r="DO88" i="5"/>
  <c r="DB19" i="5"/>
  <c r="DO19" i="5"/>
  <c r="DB128" i="5"/>
  <c r="DO128" i="5"/>
  <c r="DB118" i="5"/>
  <c r="DO118" i="5"/>
  <c r="DB114" i="5"/>
  <c r="DO114" i="5"/>
  <c r="DB109" i="5"/>
  <c r="DO109" i="5"/>
  <c r="DB105" i="5"/>
  <c r="DO105" i="5"/>
  <c r="DB101" i="5"/>
  <c r="DO101" i="5"/>
  <c r="C200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59" i="6"/>
  <c r="C4" i="6"/>
  <c r="C104" i="6"/>
  <c r="C25" i="6"/>
  <c r="C23" i="6"/>
  <c r="C91" i="6"/>
  <c r="C82" i="6"/>
  <c r="C26" i="6"/>
  <c r="C201" i="2"/>
  <c r="AO3" i="5" l="1"/>
  <c r="C4" i="12" s="1"/>
  <c r="AR3" i="5"/>
  <c r="C4" i="15" s="1"/>
  <c r="F4" i="15" s="1"/>
  <c r="AG3" i="5" s="1"/>
  <c r="AP3" i="5"/>
  <c r="C4" i="13" s="1"/>
  <c r="AQ3" i="5"/>
  <c r="C4" i="14" s="1"/>
  <c r="AP58" i="5"/>
  <c r="C59" i="13" s="1"/>
  <c r="AR58" i="5"/>
  <c r="C59" i="15" s="1"/>
  <c r="F59" i="15" s="1"/>
  <c r="AG58" i="5" s="1"/>
  <c r="BF58" i="5" s="1"/>
  <c r="AQ58" i="5"/>
  <c r="C59" i="14" s="1"/>
  <c r="B131" i="19"/>
  <c r="C131" i="19" s="1"/>
  <c r="B132" i="19"/>
  <c r="C132" i="19" s="1"/>
  <c r="B133" i="19"/>
  <c r="C133" i="19" s="1"/>
  <c r="B134" i="19"/>
  <c r="C134" i="19" s="1"/>
  <c r="B135" i="19"/>
  <c r="C135" i="19" s="1"/>
  <c r="B136" i="19"/>
  <c r="C136" i="19" s="1"/>
  <c r="B137" i="19"/>
  <c r="C137" i="19" s="1"/>
  <c r="B138" i="19"/>
  <c r="C138" i="19" s="1"/>
  <c r="B139" i="19"/>
  <c r="C139" i="19" s="1"/>
  <c r="B140" i="19"/>
  <c r="C140" i="19" s="1"/>
  <c r="B141" i="19"/>
  <c r="C141" i="19" s="1"/>
  <c r="B142" i="19"/>
  <c r="C142" i="19" s="1"/>
  <c r="B143" i="19"/>
  <c r="C143" i="19" s="1"/>
  <c r="B144" i="19"/>
  <c r="C144" i="19" s="1"/>
  <c r="B145" i="19"/>
  <c r="C145" i="19" s="1"/>
  <c r="B146" i="19"/>
  <c r="C146" i="19" s="1"/>
  <c r="B147" i="19"/>
  <c r="C147" i="19" s="1"/>
  <c r="B148" i="19"/>
  <c r="C148" i="19" s="1"/>
  <c r="B149" i="19"/>
  <c r="C149" i="19" s="1"/>
  <c r="B150" i="19"/>
  <c r="C150" i="19" s="1"/>
  <c r="B151" i="19"/>
  <c r="C151" i="19" s="1"/>
  <c r="B152" i="19"/>
  <c r="C152" i="19" s="1"/>
  <c r="B153" i="19"/>
  <c r="C153" i="19" s="1"/>
  <c r="B154" i="19"/>
  <c r="C154" i="19" s="1"/>
  <c r="B155" i="19"/>
  <c r="C155" i="19" s="1"/>
  <c r="B156" i="19"/>
  <c r="C156" i="19" s="1"/>
  <c r="B157" i="19"/>
  <c r="C157" i="19" s="1"/>
  <c r="B158" i="19"/>
  <c r="C158" i="19" s="1"/>
  <c r="B159" i="19"/>
  <c r="C159" i="19" s="1"/>
  <c r="B160" i="19"/>
  <c r="C160" i="19" s="1"/>
  <c r="B161" i="19"/>
  <c r="C161" i="19" s="1"/>
  <c r="B162" i="19"/>
  <c r="C162" i="19" s="1"/>
  <c r="B163" i="19"/>
  <c r="C163" i="19" s="1"/>
  <c r="B164" i="19"/>
  <c r="C164" i="19" s="1"/>
  <c r="B165" i="19"/>
  <c r="C165" i="19" s="1"/>
  <c r="B166" i="19"/>
  <c r="C166" i="19" s="1"/>
  <c r="B167" i="19"/>
  <c r="C167" i="19" s="1"/>
  <c r="B168" i="19"/>
  <c r="C168" i="19" s="1"/>
  <c r="B169" i="19"/>
  <c r="C169" i="19" s="1"/>
  <c r="B170" i="19"/>
  <c r="C170" i="19" s="1"/>
  <c r="B171" i="19"/>
  <c r="C171" i="19" s="1"/>
  <c r="B172" i="19"/>
  <c r="C172" i="19" s="1"/>
  <c r="B173" i="19"/>
  <c r="C173" i="19" s="1"/>
  <c r="B174" i="19"/>
  <c r="C174" i="19" s="1"/>
  <c r="B175" i="19"/>
  <c r="C175" i="19" s="1"/>
  <c r="B176" i="19"/>
  <c r="C176" i="19" s="1"/>
  <c r="B177" i="19"/>
  <c r="C177" i="19" s="1"/>
  <c r="B178" i="19"/>
  <c r="C178" i="19" s="1"/>
  <c r="B179" i="19"/>
  <c r="C179" i="19" s="1"/>
  <c r="B180" i="19"/>
  <c r="C180" i="19" s="1"/>
  <c r="B181" i="19"/>
  <c r="C181" i="19" s="1"/>
  <c r="B182" i="19"/>
  <c r="C182" i="19" s="1"/>
  <c r="B183" i="19"/>
  <c r="C183" i="19" s="1"/>
  <c r="B184" i="19"/>
  <c r="C184" i="19" s="1"/>
  <c r="B185" i="19"/>
  <c r="C185" i="19" s="1"/>
  <c r="B186" i="19"/>
  <c r="C186" i="19" s="1"/>
  <c r="B187" i="19"/>
  <c r="C187" i="19" s="1"/>
  <c r="B188" i="19"/>
  <c r="C188" i="19" s="1"/>
  <c r="B189" i="19"/>
  <c r="C189" i="19" s="1"/>
  <c r="B190" i="19"/>
  <c r="C190" i="19" s="1"/>
  <c r="B191" i="19"/>
  <c r="C191" i="19" s="1"/>
  <c r="B192" i="19"/>
  <c r="C192" i="19" s="1"/>
  <c r="B193" i="19"/>
  <c r="C193" i="19" s="1"/>
  <c r="B194" i="19"/>
  <c r="C194" i="19" s="1"/>
  <c r="B195" i="19"/>
  <c r="C195" i="19" s="1"/>
  <c r="B196" i="19"/>
  <c r="C196" i="19" s="1"/>
  <c r="B197" i="19"/>
  <c r="C197" i="19" s="1"/>
  <c r="B198" i="19"/>
  <c r="C198" i="19" s="1"/>
  <c r="B199" i="19"/>
  <c r="C199" i="19" s="1"/>
  <c r="B200" i="19"/>
  <c r="C200" i="19" s="1"/>
  <c r="B201" i="19"/>
  <c r="C201" i="19" s="1"/>
  <c r="A4" i="19"/>
  <c r="A5" i="19" s="1"/>
  <c r="A6" i="19" s="1"/>
  <c r="B131" i="18"/>
  <c r="C131" i="18" s="1"/>
  <c r="B132" i="18"/>
  <c r="C132" i="18" s="1"/>
  <c r="B133" i="18"/>
  <c r="C133" i="18" s="1"/>
  <c r="B134" i="18"/>
  <c r="C134" i="18" s="1"/>
  <c r="B135" i="18"/>
  <c r="C135" i="18" s="1"/>
  <c r="B136" i="18"/>
  <c r="C136" i="18" s="1"/>
  <c r="B137" i="18"/>
  <c r="C137" i="18" s="1"/>
  <c r="B138" i="18"/>
  <c r="C138" i="18" s="1"/>
  <c r="B139" i="18"/>
  <c r="C139" i="18" s="1"/>
  <c r="B140" i="18"/>
  <c r="C140" i="18" s="1"/>
  <c r="B141" i="18"/>
  <c r="C141" i="18" s="1"/>
  <c r="B142" i="18"/>
  <c r="C142" i="18" s="1"/>
  <c r="B143" i="18"/>
  <c r="C143" i="18" s="1"/>
  <c r="B144" i="18"/>
  <c r="C144" i="18" s="1"/>
  <c r="B145" i="18"/>
  <c r="C145" i="18" s="1"/>
  <c r="B146" i="18"/>
  <c r="C146" i="18" s="1"/>
  <c r="B147" i="18"/>
  <c r="C147" i="18" s="1"/>
  <c r="B148" i="18"/>
  <c r="C148" i="18" s="1"/>
  <c r="B149" i="18"/>
  <c r="C149" i="18" s="1"/>
  <c r="B150" i="18"/>
  <c r="C150" i="18" s="1"/>
  <c r="B151" i="18"/>
  <c r="C151" i="18" s="1"/>
  <c r="B152" i="18"/>
  <c r="C152" i="18" s="1"/>
  <c r="B153" i="18"/>
  <c r="C153" i="18" s="1"/>
  <c r="B154" i="18"/>
  <c r="C154" i="18" s="1"/>
  <c r="B155" i="18"/>
  <c r="C155" i="18" s="1"/>
  <c r="B156" i="18"/>
  <c r="C156" i="18" s="1"/>
  <c r="B157" i="18"/>
  <c r="C157" i="18" s="1"/>
  <c r="B158" i="18"/>
  <c r="C158" i="18" s="1"/>
  <c r="B159" i="18"/>
  <c r="C159" i="18" s="1"/>
  <c r="B160" i="18"/>
  <c r="C160" i="18" s="1"/>
  <c r="B161" i="18"/>
  <c r="C161" i="18" s="1"/>
  <c r="B162" i="18"/>
  <c r="C162" i="18" s="1"/>
  <c r="B163" i="18"/>
  <c r="C163" i="18" s="1"/>
  <c r="B164" i="18"/>
  <c r="C164" i="18" s="1"/>
  <c r="B165" i="18"/>
  <c r="C165" i="18" s="1"/>
  <c r="B166" i="18"/>
  <c r="C166" i="18" s="1"/>
  <c r="B167" i="18"/>
  <c r="C167" i="18" s="1"/>
  <c r="B168" i="18"/>
  <c r="C168" i="18" s="1"/>
  <c r="B169" i="18"/>
  <c r="C169" i="18" s="1"/>
  <c r="B170" i="18"/>
  <c r="C170" i="18" s="1"/>
  <c r="B171" i="18"/>
  <c r="C171" i="18" s="1"/>
  <c r="B172" i="18"/>
  <c r="C172" i="18" s="1"/>
  <c r="B173" i="18"/>
  <c r="C173" i="18" s="1"/>
  <c r="B174" i="18"/>
  <c r="C174" i="18" s="1"/>
  <c r="B175" i="18"/>
  <c r="C175" i="18" s="1"/>
  <c r="B176" i="18"/>
  <c r="C176" i="18" s="1"/>
  <c r="B177" i="18"/>
  <c r="C177" i="18" s="1"/>
  <c r="B178" i="18"/>
  <c r="C178" i="18" s="1"/>
  <c r="B179" i="18"/>
  <c r="C179" i="18" s="1"/>
  <c r="B180" i="18"/>
  <c r="C180" i="18" s="1"/>
  <c r="B181" i="18"/>
  <c r="C181" i="18" s="1"/>
  <c r="B182" i="18"/>
  <c r="C182" i="18" s="1"/>
  <c r="B183" i="18"/>
  <c r="C183" i="18" s="1"/>
  <c r="B184" i="18"/>
  <c r="C184" i="18" s="1"/>
  <c r="B185" i="18"/>
  <c r="C185" i="18" s="1"/>
  <c r="B186" i="18"/>
  <c r="C186" i="18" s="1"/>
  <c r="B187" i="18"/>
  <c r="C187" i="18" s="1"/>
  <c r="B188" i="18"/>
  <c r="C188" i="18" s="1"/>
  <c r="B189" i="18"/>
  <c r="C189" i="18" s="1"/>
  <c r="B190" i="18"/>
  <c r="C190" i="18" s="1"/>
  <c r="B191" i="18"/>
  <c r="C191" i="18" s="1"/>
  <c r="B192" i="18"/>
  <c r="C192" i="18" s="1"/>
  <c r="B193" i="18"/>
  <c r="C193" i="18" s="1"/>
  <c r="B194" i="18"/>
  <c r="C194" i="18" s="1"/>
  <c r="B195" i="18"/>
  <c r="C195" i="18" s="1"/>
  <c r="B196" i="18"/>
  <c r="C196" i="18" s="1"/>
  <c r="B197" i="18"/>
  <c r="C197" i="18" s="1"/>
  <c r="B198" i="18"/>
  <c r="C198" i="18" s="1"/>
  <c r="B199" i="18"/>
  <c r="C199" i="18" s="1"/>
  <c r="B200" i="18"/>
  <c r="C200" i="18" s="1"/>
  <c r="B201" i="18"/>
  <c r="C201" i="18" s="1"/>
  <c r="CZ6" i="5"/>
  <c r="CZ8" i="5"/>
  <c r="CZ9" i="5"/>
  <c r="CZ10" i="5"/>
  <c r="CZ12" i="5"/>
  <c r="CZ13" i="5"/>
  <c r="CZ16" i="5"/>
  <c r="CZ20" i="5"/>
  <c r="CZ86" i="5"/>
  <c r="CZ26" i="5"/>
  <c r="CZ28" i="5"/>
  <c r="CZ33" i="5"/>
  <c r="CZ35" i="5"/>
  <c r="CZ41" i="5"/>
  <c r="CZ42" i="5"/>
  <c r="CZ43" i="5"/>
  <c r="CZ44" i="5"/>
  <c r="CZ46" i="5"/>
  <c r="CZ60" i="5"/>
  <c r="CZ65" i="5"/>
  <c r="CZ66" i="5"/>
  <c r="CZ70" i="5"/>
  <c r="CZ120" i="5"/>
  <c r="CZ72" i="5"/>
  <c r="CZ73" i="5"/>
  <c r="CZ76" i="5"/>
  <c r="CZ78" i="5"/>
  <c r="CZ39" i="5"/>
  <c r="CZ83" i="5"/>
  <c r="CZ121" i="5"/>
  <c r="CZ89" i="5"/>
  <c r="CZ92" i="5"/>
  <c r="CZ93" i="5"/>
  <c r="CZ95" i="5"/>
  <c r="CZ96" i="5"/>
  <c r="CZ98" i="5"/>
  <c r="CZ99" i="5"/>
  <c r="CZ100" i="5"/>
  <c r="CZ101" i="5"/>
  <c r="CZ102" i="5"/>
  <c r="CZ104" i="5"/>
  <c r="CZ105" i="5"/>
  <c r="CZ62" i="5"/>
  <c r="CZ106" i="5"/>
  <c r="CZ108" i="5"/>
  <c r="CZ109" i="5"/>
  <c r="CZ111" i="5"/>
  <c r="CZ112" i="5"/>
  <c r="CZ113" i="5"/>
  <c r="CZ114" i="5"/>
  <c r="CZ115" i="5"/>
  <c r="CZ116" i="5"/>
  <c r="CZ119" i="5"/>
  <c r="CZ118" i="5"/>
  <c r="CZ122" i="5"/>
  <c r="CZ124" i="5"/>
  <c r="CZ127" i="5"/>
  <c r="CZ128" i="5"/>
  <c r="CZ49" i="5"/>
  <c r="CZ50" i="5"/>
  <c r="CZ87" i="5"/>
  <c r="CZ67" i="5"/>
  <c r="CZ19" i="5"/>
  <c r="CZ61" i="5"/>
  <c r="CZ30" i="5"/>
  <c r="CZ4" i="5"/>
  <c r="CZ88" i="5"/>
  <c r="CZ21" i="5"/>
  <c r="CZ15" i="5"/>
  <c r="CZ59" i="5"/>
  <c r="CZ69" i="5"/>
  <c r="CZ94" i="5"/>
  <c r="CZ11" i="5"/>
  <c r="CZ71" i="5"/>
  <c r="CZ75" i="5"/>
  <c r="CZ68" i="5"/>
  <c r="CZ63" i="5"/>
  <c r="CZ32" i="5"/>
  <c r="CZ85" i="5"/>
  <c r="CZ91" i="5"/>
  <c r="CZ37" i="5"/>
  <c r="CZ97" i="5"/>
  <c r="CZ57" i="5"/>
  <c r="CZ126" i="5"/>
  <c r="CZ14" i="5"/>
  <c r="CZ84" i="5"/>
  <c r="CZ51" i="5"/>
  <c r="CZ52" i="5"/>
  <c r="CZ53" i="5"/>
  <c r="CZ54" i="5"/>
  <c r="CZ55" i="5"/>
  <c r="CZ31" i="5"/>
  <c r="CZ29" i="5"/>
  <c r="CZ45" i="5"/>
  <c r="CZ125" i="5"/>
  <c r="CZ117" i="5"/>
  <c r="CZ48" i="5"/>
  <c r="CZ47" i="5"/>
  <c r="CZ107" i="5"/>
  <c r="CZ56" i="5"/>
  <c r="CZ23" i="5"/>
  <c r="CZ17" i="5"/>
  <c r="CZ34" i="5"/>
  <c r="CZ64" i="5"/>
  <c r="CZ74" i="5"/>
  <c r="CZ5" i="5"/>
  <c r="N5" i="5"/>
  <c r="N6" i="5"/>
  <c r="N8" i="5"/>
  <c r="N9" i="5"/>
  <c r="N10" i="5"/>
  <c r="N12" i="5"/>
  <c r="N13" i="5"/>
  <c r="N16" i="5"/>
  <c r="N20" i="5"/>
  <c r="N86" i="5"/>
  <c r="N26" i="5"/>
  <c r="N28" i="5"/>
  <c r="N33" i="5"/>
  <c r="N35" i="5"/>
  <c r="N41" i="5"/>
  <c r="N42" i="5"/>
  <c r="N43" i="5"/>
  <c r="N44" i="5"/>
  <c r="N46" i="5"/>
  <c r="N60" i="5"/>
  <c r="N65" i="5"/>
  <c r="N66" i="5"/>
  <c r="N70" i="5"/>
  <c r="N120" i="5"/>
  <c r="N72" i="5"/>
  <c r="N73" i="5"/>
  <c r="N76" i="5"/>
  <c r="N78" i="5"/>
  <c r="N39" i="5"/>
  <c r="N83" i="5"/>
  <c r="N121" i="5"/>
  <c r="N89" i="5"/>
  <c r="N92" i="5"/>
  <c r="N93" i="5"/>
  <c r="N95" i="5"/>
  <c r="N96" i="5"/>
  <c r="N98" i="5"/>
  <c r="N99" i="5"/>
  <c r="N100" i="5"/>
  <c r="N101" i="5"/>
  <c r="N102" i="5"/>
  <c r="N104" i="5"/>
  <c r="N105" i="5"/>
  <c r="N62" i="5"/>
  <c r="N106" i="5"/>
  <c r="N108" i="5"/>
  <c r="N109" i="5"/>
  <c r="N111" i="5"/>
  <c r="N112" i="5"/>
  <c r="N113" i="5"/>
  <c r="N114" i="5"/>
  <c r="N115" i="5"/>
  <c r="N116" i="5"/>
  <c r="N119" i="5"/>
  <c r="N118" i="5"/>
  <c r="N122" i="5"/>
  <c r="N124" i="5"/>
  <c r="N127" i="5"/>
  <c r="N128" i="5"/>
  <c r="N49" i="5"/>
  <c r="N50" i="5"/>
  <c r="N67" i="5"/>
  <c r="N19" i="5"/>
  <c r="N61" i="5"/>
  <c r="N30" i="5"/>
  <c r="N4" i="5"/>
  <c r="N88" i="5"/>
  <c r="N21" i="5"/>
  <c r="N15" i="5"/>
  <c r="N59" i="5"/>
  <c r="N69" i="5"/>
  <c r="N94" i="5"/>
  <c r="N11" i="5"/>
  <c r="N71" i="5"/>
  <c r="N75" i="5"/>
  <c r="N68" i="5"/>
  <c r="N63" i="5"/>
  <c r="N32" i="5"/>
  <c r="N85" i="5"/>
  <c r="N91" i="5"/>
  <c r="N37" i="5"/>
  <c r="N97" i="5"/>
  <c r="N57" i="5"/>
  <c r="N126" i="5"/>
  <c r="N14" i="5"/>
  <c r="N84" i="5"/>
  <c r="N51" i="5"/>
  <c r="N52" i="5"/>
  <c r="N53" i="5"/>
  <c r="N54" i="5"/>
  <c r="N55" i="5"/>
  <c r="N31" i="5"/>
  <c r="N29" i="5"/>
  <c r="N45" i="5"/>
  <c r="N125" i="5"/>
  <c r="N117" i="5"/>
  <c r="N48" i="5"/>
  <c r="N47" i="5"/>
  <c r="N107" i="5"/>
  <c r="N56" i="5"/>
  <c r="N23" i="5"/>
  <c r="N17" i="5"/>
  <c r="N34" i="5"/>
  <c r="N64" i="5"/>
  <c r="N74" i="5"/>
  <c r="A4" i="18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177" i="18" s="1"/>
  <c r="A178" i="18" s="1"/>
  <c r="A179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189" i="18" s="1"/>
  <c r="A190" i="18" s="1"/>
  <c r="A191" i="18" s="1"/>
  <c r="A192" i="18" s="1"/>
  <c r="A193" i="18" s="1"/>
  <c r="A194" i="18" s="1"/>
  <c r="A195" i="18" s="1"/>
  <c r="A196" i="18" s="1"/>
  <c r="A197" i="18" s="1"/>
  <c r="A198" i="18" s="1"/>
  <c r="A199" i="18" s="1"/>
  <c r="A200" i="18" s="1"/>
  <c r="A201" i="18" s="1"/>
  <c r="CF3" i="5" l="1"/>
  <c r="BF3" i="5"/>
  <c r="CF58" i="5"/>
  <c r="CT58" i="5" s="1"/>
  <c r="DZ58" i="5"/>
  <c r="DM58" i="5" s="1"/>
  <c r="BS58" i="5"/>
  <c r="A7" i="19"/>
  <c r="BS3" i="5" l="1"/>
  <c r="DZ3" i="5"/>
  <c r="DM3" i="5" s="1"/>
  <c r="CT3" i="5"/>
  <c r="R3" i="5"/>
  <c r="R58" i="5"/>
  <c r="AS58" i="5"/>
  <c r="C59" i="16" s="1"/>
  <c r="A8" i="19"/>
  <c r="AS3" i="5" l="1"/>
  <c r="C4" i="16" s="1"/>
  <c r="A9" i="19"/>
  <c r="N2" i="5"/>
  <c r="AQ3" i="3"/>
  <c r="AQ4" i="3"/>
  <c r="AQ5" i="3"/>
  <c r="AQ6" i="3"/>
  <c r="AQ7" i="3"/>
  <c r="AQ9" i="3"/>
  <c r="AQ10" i="3"/>
  <c r="AQ11" i="3"/>
  <c r="AQ12" i="3"/>
  <c r="AQ13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Q26" i="3"/>
  <c r="AQ27" i="3"/>
  <c r="AQ28" i="3"/>
  <c r="AQ29" i="3"/>
  <c r="AQ30" i="3"/>
  <c r="AQ31" i="3"/>
  <c r="AQ32" i="3"/>
  <c r="AQ33" i="3"/>
  <c r="AQ34" i="3"/>
  <c r="AQ35" i="3"/>
  <c r="AQ36" i="3"/>
  <c r="AQ37" i="3"/>
  <c r="AQ38" i="3"/>
  <c r="AQ39" i="3"/>
  <c r="AQ40" i="3"/>
  <c r="AQ41" i="3"/>
  <c r="AQ42" i="3"/>
  <c r="AQ43" i="3"/>
  <c r="AQ44" i="3"/>
  <c r="AQ45" i="3"/>
  <c r="AQ46" i="3"/>
  <c r="AQ47" i="3"/>
  <c r="AQ48" i="3"/>
  <c r="AQ49" i="3"/>
  <c r="AQ50" i="3"/>
  <c r="AQ51" i="3"/>
  <c r="AQ52" i="3"/>
  <c r="AQ53" i="3"/>
  <c r="AQ54" i="3"/>
  <c r="AQ55" i="3"/>
  <c r="AQ56" i="3"/>
  <c r="AQ57" i="3"/>
  <c r="AQ58" i="3"/>
  <c r="AQ59" i="3"/>
  <c r="AQ60" i="3"/>
  <c r="AQ61" i="3"/>
  <c r="AQ62" i="3"/>
  <c r="AQ63" i="3"/>
  <c r="AQ64" i="3"/>
  <c r="AQ65" i="3"/>
  <c r="AQ66" i="3"/>
  <c r="AQ67" i="3"/>
  <c r="AQ68" i="3"/>
  <c r="AQ69" i="3"/>
  <c r="AQ70" i="3"/>
  <c r="AQ71" i="3"/>
  <c r="AQ72" i="3"/>
  <c r="AQ73" i="3"/>
  <c r="AQ74" i="3"/>
  <c r="AQ75" i="3"/>
  <c r="AQ76" i="3"/>
  <c r="AQ77" i="3"/>
  <c r="AQ78" i="3"/>
  <c r="AQ79" i="3"/>
  <c r="AQ80" i="3"/>
  <c r="AQ81" i="3"/>
  <c r="AQ82" i="3"/>
  <c r="AQ83" i="3"/>
  <c r="AQ84" i="3"/>
  <c r="AQ85" i="3"/>
  <c r="AQ86" i="3"/>
  <c r="AQ87" i="3"/>
  <c r="AQ88" i="3"/>
  <c r="AQ89" i="3"/>
  <c r="AQ90" i="3"/>
  <c r="AQ91" i="3"/>
  <c r="AQ92" i="3"/>
  <c r="AQ93" i="3"/>
  <c r="AQ94" i="3"/>
  <c r="AQ95" i="3"/>
  <c r="AQ96" i="3"/>
  <c r="AQ97" i="3"/>
  <c r="AQ98" i="3"/>
  <c r="AQ99" i="3"/>
  <c r="AQ100" i="3"/>
  <c r="AQ101" i="3"/>
  <c r="AQ102" i="3"/>
  <c r="AQ103" i="3"/>
  <c r="AQ104" i="3"/>
  <c r="AQ105" i="3"/>
  <c r="AQ106" i="3"/>
  <c r="AQ107" i="3"/>
  <c r="AQ108" i="3"/>
  <c r="AQ109" i="3"/>
  <c r="AQ110" i="3"/>
  <c r="AQ111" i="3"/>
  <c r="AQ112" i="3"/>
  <c r="AQ113" i="3"/>
  <c r="AQ114" i="3"/>
  <c r="AQ115" i="3"/>
  <c r="AQ116" i="3"/>
  <c r="AQ117" i="3"/>
  <c r="AQ118" i="3"/>
  <c r="AQ119" i="3"/>
  <c r="AQ120" i="3"/>
  <c r="AQ121" i="3"/>
  <c r="AQ122" i="3"/>
  <c r="AQ123" i="3"/>
  <c r="AQ124" i="3"/>
  <c r="AQ125" i="3"/>
  <c r="AQ126" i="3"/>
  <c r="AQ127" i="3"/>
  <c r="AQ128" i="3"/>
  <c r="AQ129" i="3"/>
  <c r="AQ130" i="3"/>
  <c r="AQ131" i="3"/>
  <c r="AQ132" i="3"/>
  <c r="AQ133" i="3"/>
  <c r="AQ134" i="3"/>
  <c r="AQ135" i="3"/>
  <c r="AQ136" i="3"/>
  <c r="AQ137" i="3"/>
  <c r="AQ138" i="3"/>
  <c r="AQ139" i="3"/>
  <c r="AQ140" i="3"/>
  <c r="AQ141" i="3"/>
  <c r="AQ142" i="3"/>
  <c r="AQ143" i="3"/>
  <c r="AQ144" i="3"/>
  <c r="AQ145" i="3"/>
  <c r="AQ146" i="3"/>
  <c r="AQ147" i="3"/>
  <c r="AQ148" i="3"/>
  <c r="AQ149" i="3"/>
  <c r="AQ150" i="3"/>
  <c r="AQ151" i="3"/>
  <c r="AQ152" i="3"/>
  <c r="AQ153" i="3"/>
  <c r="AQ154" i="3"/>
  <c r="AQ155" i="3"/>
  <c r="AQ156" i="3"/>
  <c r="AQ157" i="3"/>
  <c r="AQ158" i="3"/>
  <c r="AQ159" i="3"/>
  <c r="AQ160" i="3"/>
  <c r="AQ161" i="3"/>
  <c r="AQ162" i="3"/>
  <c r="AQ163" i="3"/>
  <c r="AQ164" i="3"/>
  <c r="AQ165" i="3"/>
  <c r="AQ166" i="3"/>
  <c r="AQ167" i="3"/>
  <c r="AQ168" i="3"/>
  <c r="AQ169" i="3"/>
  <c r="AQ170" i="3"/>
  <c r="AQ171" i="3"/>
  <c r="AQ172" i="3"/>
  <c r="AQ173" i="3"/>
  <c r="AQ174" i="3"/>
  <c r="AQ175" i="3"/>
  <c r="AQ176" i="3"/>
  <c r="AQ177" i="3"/>
  <c r="AQ178" i="3"/>
  <c r="AQ179" i="3"/>
  <c r="AQ180" i="3"/>
  <c r="AQ181" i="3"/>
  <c r="AQ182" i="3"/>
  <c r="AQ183" i="3"/>
  <c r="AQ184" i="3"/>
  <c r="AQ185" i="3"/>
  <c r="AQ186" i="3"/>
  <c r="AQ187" i="3"/>
  <c r="AQ188" i="3"/>
  <c r="AQ189" i="3"/>
  <c r="AQ190" i="3"/>
  <c r="AQ191" i="3"/>
  <c r="AQ192" i="3"/>
  <c r="AQ193" i="3"/>
  <c r="AQ194" i="3"/>
  <c r="AQ195" i="3"/>
  <c r="AQ196" i="3"/>
  <c r="AQ197" i="3"/>
  <c r="AQ198" i="3"/>
  <c r="AQ199" i="3"/>
  <c r="AQ200" i="3"/>
  <c r="AQ2" i="3"/>
  <c r="O38" i="5" l="1"/>
  <c r="O18" i="5"/>
  <c r="O80" i="5"/>
  <c r="O129" i="5"/>
  <c r="O7" i="5"/>
  <c r="S7" i="5" s="1"/>
  <c r="BH7" i="5" s="1"/>
  <c r="O79" i="5"/>
  <c r="O110" i="5"/>
  <c r="O36" i="5"/>
  <c r="S36" i="5" s="1"/>
  <c r="BH36" i="5" s="1"/>
  <c r="O27" i="5"/>
  <c r="O82" i="5"/>
  <c r="S82" i="5" s="1"/>
  <c r="BH82" i="5" s="1"/>
  <c r="O74" i="5"/>
  <c r="S74" i="5" s="1"/>
  <c r="O117" i="5"/>
  <c r="O34" i="5"/>
  <c r="S34" i="5" s="1"/>
  <c r="O53" i="5"/>
  <c r="S53" i="5" s="1"/>
  <c r="O47" i="5"/>
  <c r="O29" i="5"/>
  <c r="O31" i="5"/>
  <c r="O125" i="5"/>
  <c r="O107" i="5"/>
  <c r="O45" i="5"/>
  <c r="C46" i="2" s="1"/>
  <c r="O56" i="5"/>
  <c r="O23" i="5"/>
  <c r="O64" i="5"/>
  <c r="S64" i="5" s="1"/>
  <c r="O52" i="5"/>
  <c r="S52" i="5" s="1"/>
  <c r="O51" i="5"/>
  <c r="S51" i="5" s="1"/>
  <c r="O55" i="5"/>
  <c r="S55" i="5" s="1"/>
  <c r="O54" i="5"/>
  <c r="S54" i="5" s="1"/>
  <c r="O48" i="5"/>
  <c r="O17" i="5"/>
  <c r="S17" i="5" s="1"/>
  <c r="O32" i="5"/>
  <c r="O75" i="5"/>
  <c r="O97" i="5"/>
  <c r="O15" i="5"/>
  <c r="S15" i="5" s="1"/>
  <c r="O94" i="5"/>
  <c r="S94" i="5" s="1"/>
  <c r="O71" i="5"/>
  <c r="S71" i="5" s="1"/>
  <c r="O57" i="5"/>
  <c r="S57" i="5" s="1"/>
  <c r="O59" i="5"/>
  <c r="S59" i="5" s="1"/>
  <c r="O91" i="5"/>
  <c r="O126" i="5"/>
  <c r="O69" i="5"/>
  <c r="S69" i="5" s="1"/>
  <c r="O85" i="5"/>
  <c r="S85" i="5" s="1"/>
  <c r="O68" i="5"/>
  <c r="S68" i="5" s="1"/>
  <c r="O37" i="5"/>
  <c r="O14" i="5"/>
  <c r="S14" i="5" s="1"/>
  <c r="O63" i="5"/>
  <c r="O84" i="5"/>
  <c r="S84" i="5" s="1"/>
  <c r="O11" i="5"/>
  <c r="S11" i="5" s="1"/>
  <c r="O19" i="5"/>
  <c r="O88" i="5"/>
  <c r="O4" i="5"/>
  <c r="O21" i="5"/>
  <c r="O67" i="5"/>
  <c r="O61" i="5"/>
  <c r="O30" i="5"/>
  <c r="A10" i="19"/>
  <c r="O10" i="5"/>
  <c r="O20" i="5"/>
  <c r="O41" i="5"/>
  <c r="O46" i="5"/>
  <c r="O76" i="5"/>
  <c r="O92" i="5"/>
  <c r="O98" i="5"/>
  <c r="O102" i="5"/>
  <c r="O62" i="5"/>
  <c r="O111" i="5"/>
  <c r="O115" i="5"/>
  <c r="C21" i="2" s="1"/>
  <c r="O122" i="5"/>
  <c r="O49" i="5"/>
  <c r="O12" i="5"/>
  <c r="O86" i="5"/>
  <c r="O33" i="5"/>
  <c r="O42" i="5"/>
  <c r="O60" i="5"/>
  <c r="O66" i="5"/>
  <c r="O72" i="5"/>
  <c r="O78" i="5"/>
  <c r="O93" i="5"/>
  <c r="O99" i="5"/>
  <c r="C35" i="2" s="1"/>
  <c r="F35" i="2" s="1"/>
  <c r="U34" i="5" s="1"/>
  <c r="O106" i="5"/>
  <c r="O112" i="5"/>
  <c r="C18" i="2" s="1"/>
  <c r="O116" i="5"/>
  <c r="O124" i="5"/>
  <c r="C12" i="2" s="1"/>
  <c r="F12" i="2" s="1"/>
  <c r="O50" i="5"/>
  <c r="O9" i="5"/>
  <c r="O83" i="5"/>
  <c r="O114" i="5"/>
  <c r="O13" i="5"/>
  <c r="O35" i="5"/>
  <c r="O121" i="5"/>
  <c r="O100" i="5"/>
  <c r="O108" i="5"/>
  <c r="C24" i="2" s="1"/>
  <c r="O119" i="5"/>
  <c r="O8" i="5"/>
  <c r="O26" i="5"/>
  <c r="O70" i="5"/>
  <c r="O95" i="5"/>
  <c r="O113" i="5"/>
  <c r="O44" i="5"/>
  <c r="O96" i="5"/>
  <c r="O128" i="5"/>
  <c r="O16" i="5"/>
  <c r="O65" i="5"/>
  <c r="O73" i="5"/>
  <c r="O89" i="5"/>
  <c r="O101" i="5"/>
  <c r="O109" i="5"/>
  <c r="C75" i="2" s="1"/>
  <c r="F75" i="2" s="1"/>
  <c r="U74" i="5" s="1"/>
  <c r="O118" i="5"/>
  <c r="O43" i="5"/>
  <c r="O39" i="5"/>
  <c r="O104" i="5"/>
  <c r="C126" i="2" s="1"/>
  <c r="F126" i="2" s="1"/>
  <c r="O127" i="5"/>
  <c r="O28" i="5"/>
  <c r="O120" i="5"/>
  <c r="O105" i="5"/>
  <c r="C127" i="2" s="1"/>
  <c r="O5" i="5"/>
  <c r="C6" i="2" s="1"/>
  <c r="F6" i="2" s="1"/>
  <c r="O6" i="5"/>
  <c r="C8" i="2" s="1"/>
  <c r="C70" i="2" l="1"/>
  <c r="C40" i="2"/>
  <c r="F40" i="2" s="1"/>
  <c r="U40" i="5" s="1"/>
  <c r="AV40" i="5" s="1"/>
  <c r="C63" i="2"/>
  <c r="C65" i="2"/>
  <c r="F65" i="2" s="1"/>
  <c r="S18" i="5"/>
  <c r="BH18" i="5" s="1"/>
  <c r="AJ18" i="5" s="1"/>
  <c r="C19" i="6" s="1"/>
  <c r="C19" i="2"/>
  <c r="C118" i="2"/>
  <c r="F118" i="2" s="1"/>
  <c r="U117" i="5" s="1"/>
  <c r="C111" i="2"/>
  <c r="C92" i="2"/>
  <c r="F92" i="2" s="1"/>
  <c r="U91" i="5" s="1"/>
  <c r="C114" i="2"/>
  <c r="F114" i="2" s="1"/>
  <c r="U126" i="5"/>
  <c r="C87" i="2"/>
  <c r="C38" i="2"/>
  <c r="F38" i="2" s="1"/>
  <c r="U37" i="5" s="1"/>
  <c r="C20" i="2"/>
  <c r="F20" i="2" s="1"/>
  <c r="C11" i="2"/>
  <c r="C69" i="2"/>
  <c r="U125" i="5"/>
  <c r="C10" i="2"/>
  <c r="C128" i="2"/>
  <c r="C125" i="2"/>
  <c r="C117" i="2"/>
  <c r="C29" i="2"/>
  <c r="C115" i="2"/>
  <c r="S107" i="5"/>
  <c r="C130" i="2"/>
  <c r="C58" i="2"/>
  <c r="S47" i="5"/>
  <c r="S110" i="5"/>
  <c r="BH110" i="5" s="1"/>
  <c r="C79" i="2"/>
  <c r="S80" i="5"/>
  <c r="BH80" i="5" s="1"/>
  <c r="C102" i="2"/>
  <c r="F102" i="2" s="1"/>
  <c r="U80" i="5" s="1"/>
  <c r="C43" i="2"/>
  <c r="S29" i="5"/>
  <c r="S129" i="5"/>
  <c r="BH129" i="5" s="1"/>
  <c r="C119" i="2"/>
  <c r="C32" i="2"/>
  <c r="S23" i="5"/>
  <c r="C122" i="2"/>
  <c r="S125" i="5"/>
  <c r="S79" i="5"/>
  <c r="BH79" i="5" s="1"/>
  <c r="C100" i="2"/>
  <c r="S48" i="5"/>
  <c r="C60" i="2"/>
  <c r="S45" i="5"/>
  <c r="C56" i="2"/>
  <c r="S117" i="5"/>
  <c r="C95" i="2"/>
  <c r="C71" i="2"/>
  <c r="S56" i="5"/>
  <c r="C45" i="2"/>
  <c r="S31" i="5"/>
  <c r="S27" i="5"/>
  <c r="BH27" i="5" s="1"/>
  <c r="C39" i="2"/>
  <c r="S38" i="5"/>
  <c r="BH38" i="5" s="1"/>
  <c r="C50" i="2"/>
  <c r="C74" i="2"/>
  <c r="C81" i="2"/>
  <c r="C120" i="2"/>
  <c r="C48" i="2"/>
  <c r="C54" i="2"/>
  <c r="C123" i="2"/>
  <c r="F123" i="2" s="1"/>
  <c r="U123" i="5" s="1"/>
  <c r="C99" i="2"/>
  <c r="C116" i="2"/>
  <c r="C61" i="2"/>
  <c r="C47" i="2"/>
  <c r="F47" i="2" s="1"/>
  <c r="S126" i="5"/>
  <c r="C101" i="2"/>
  <c r="C121" i="2"/>
  <c r="F8" i="2"/>
  <c r="C28" i="2"/>
  <c r="F28" i="2" s="1"/>
  <c r="U27" i="5" s="1"/>
  <c r="C113" i="2"/>
  <c r="C55" i="2"/>
  <c r="C90" i="2"/>
  <c r="C105" i="2"/>
  <c r="F105" i="2" s="1"/>
  <c r="C67" i="2"/>
  <c r="F67" i="2" s="1"/>
  <c r="S75" i="5"/>
  <c r="C64" i="2"/>
  <c r="F64" i="2" s="1"/>
  <c r="C96" i="2"/>
  <c r="C9" i="2"/>
  <c r="S32" i="5"/>
  <c r="C51" i="2"/>
  <c r="S63" i="5"/>
  <c r="C53" i="2"/>
  <c r="C7" i="2"/>
  <c r="S37" i="5"/>
  <c r="S97" i="5"/>
  <c r="C80" i="2"/>
  <c r="F80" i="2" s="1"/>
  <c r="U79" i="5" s="1"/>
  <c r="S91" i="5"/>
  <c r="C36" i="2"/>
  <c r="C97" i="2"/>
  <c r="U11" i="5" s="1"/>
  <c r="C49" i="2"/>
  <c r="F49" i="2" s="1"/>
  <c r="C94" i="2"/>
  <c r="C66" i="2"/>
  <c r="F66" i="2" s="1"/>
  <c r="C83" i="2"/>
  <c r="F83" i="2" s="1"/>
  <c r="C33" i="2"/>
  <c r="F33" i="2" s="1"/>
  <c r="U129" i="5" s="1"/>
  <c r="C84" i="2"/>
  <c r="C52" i="2"/>
  <c r="F52" i="2" s="1"/>
  <c r="U51" i="5" s="1"/>
  <c r="C57" i="2"/>
  <c r="F57" i="2" s="1"/>
  <c r="U56" i="5" s="1"/>
  <c r="C37" i="2"/>
  <c r="C22" i="2"/>
  <c r="C15" i="2"/>
  <c r="C13" i="2"/>
  <c r="C112" i="2"/>
  <c r="C76" i="2"/>
  <c r="C34" i="2"/>
  <c r="U94" i="5" s="1"/>
  <c r="C85" i="2"/>
  <c r="F85" i="2" s="1"/>
  <c r="U84" i="5" s="1"/>
  <c r="C62" i="2"/>
  <c r="C106" i="2"/>
  <c r="C72" i="2"/>
  <c r="F72" i="2" s="1"/>
  <c r="U57" i="5" s="1"/>
  <c r="C129" i="2"/>
  <c r="F129" i="2" s="1"/>
  <c r="C93" i="2"/>
  <c r="C17" i="2"/>
  <c r="F17" i="2" s="1"/>
  <c r="U17" i="5" s="1"/>
  <c r="C110" i="2"/>
  <c r="F110" i="2" s="1"/>
  <c r="U110" i="5" s="1"/>
  <c r="C42" i="2"/>
  <c r="C27" i="2"/>
  <c r="C89" i="2"/>
  <c r="C86" i="2"/>
  <c r="F86" i="2" s="1"/>
  <c r="U85" i="5" s="1"/>
  <c r="C98" i="2"/>
  <c r="C103" i="2"/>
  <c r="C16" i="2"/>
  <c r="C14" i="2"/>
  <c r="U59" i="5"/>
  <c r="C31" i="2"/>
  <c r="S21" i="5"/>
  <c r="S30" i="5"/>
  <c r="C44" i="2"/>
  <c r="F44" i="2" s="1"/>
  <c r="C5" i="2"/>
  <c r="F5" i="2" s="1"/>
  <c r="U4" i="5" s="1"/>
  <c r="S4" i="5"/>
  <c r="S61" i="5"/>
  <c r="C68" i="2"/>
  <c r="U61" i="5" s="1"/>
  <c r="S88" i="5"/>
  <c r="C108" i="2"/>
  <c r="F108" i="2" s="1"/>
  <c r="S67" i="5"/>
  <c r="C77" i="2"/>
  <c r="F77" i="2" s="1"/>
  <c r="U77" i="5" s="1"/>
  <c r="C30" i="2"/>
  <c r="S19" i="5"/>
  <c r="S100" i="5"/>
  <c r="S112" i="5"/>
  <c r="S115" i="5"/>
  <c r="S113" i="5"/>
  <c r="S50" i="5"/>
  <c r="S106" i="5"/>
  <c r="S111" i="5"/>
  <c r="S101" i="5"/>
  <c r="S118" i="5"/>
  <c r="S119" i="5"/>
  <c r="S114" i="5"/>
  <c r="S124" i="5"/>
  <c r="S49" i="5"/>
  <c r="S62" i="5"/>
  <c r="S127" i="5"/>
  <c r="S128" i="5"/>
  <c r="S105" i="5"/>
  <c r="S104" i="5"/>
  <c r="S109" i="5"/>
  <c r="S108" i="5"/>
  <c r="S116" i="5"/>
  <c r="S122" i="5"/>
  <c r="S102" i="5"/>
  <c r="S98" i="5"/>
  <c r="S89" i="5"/>
  <c r="S121" i="5"/>
  <c r="S92" i="5"/>
  <c r="S120" i="5"/>
  <c r="S93" i="5"/>
  <c r="S73" i="5"/>
  <c r="S95" i="5"/>
  <c r="S78" i="5"/>
  <c r="S39" i="5"/>
  <c r="S96" i="5"/>
  <c r="S83" i="5"/>
  <c r="S99" i="5"/>
  <c r="S72" i="5"/>
  <c r="S76" i="5"/>
  <c r="S35" i="5"/>
  <c r="S43" i="5"/>
  <c r="S60" i="5"/>
  <c r="S66" i="5"/>
  <c r="S42" i="5"/>
  <c r="S46" i="5"/>
  <c r="S44" i="5"/>
  <c r="S65" i="5"/>
  <c r="S70" i="5"/>
  <c r="S41" i="5"/>
  <c r="S9" i="5"/>
  <c r="S16" i="5"/>
  <c r="S13" i="5"/>
  <c r="S12" i="5"/>
  <c r="S20" i="5"/>
  <c r="S86" i="5"/>
  <c r="S28" i="5"/>
  <c r="S10" i="5"/>
  <c r="S26" i="5"/>
  <c r="S33" i="5"/>
  <c r="S6" i="5"/>
  <c r="S5" i="5"/>
  <c r="S8" i="5"/>
  <c r="A11" i="19"/>
  <c r="BV40" i="5" l="1"/>
  <c r="CJ40" i="5" s="1"/>
  <c r="BI40" i="5"/>
  <c r="DP40" i="5"/>
  <c r="AV123" i="5"/>
  <c r="BV123" i="5"/>
  <c r="AV77" i="5"/>
  <c r="BV77" i="5"/>
  <c r="BV110" i="5"/>
  <c r="AV110" i="5"/>
  <c r="BI110" i="5" s="1"/>
  <c r="U21" i="5"/>
  <c r="F30" i="2"/>
  <c r="U29" i="5" s="1"/>
  <c r="U107" i="5"/>
  <c r="AV27" i="5"/>
  <c r="BI27" i="5" s="1"/>
  <c r="BV27" i="5"/>
  <c r="BV80" i="5"/>
  <c r="CJ80" i="5" s="1"/>
  <c r="AV80" i="5"/>
  <c r="BI80" i="5" s="1"/>
  <c r="BV129" i="5"/>
  <c r="CJ129" i="5" s="1"/>
  <c r="AV129" i="5"/>
  <c r="U71" i="5"/>
  <c r="U32" i="5"/>
  <c r="U7" i="5"/>
  <c r="AV79" i="5"/>
  <c r="BI79" i="5" s="1"/>
  <c r="BV79" i="5"/>
  <c r="U82" i="5"/>
  <c r="AV82" i="5" s="1"/>
  <c r="BI82" i="5" s="1"/>
  <c r="U69" i="5"/>
  <c r="U63" i="5"/>
  <c r="U64" i="5"/>
  <c r="U48" i="5"/>
  <c r="U47" i="5"/>
  <c r="U30" i="5"/>
  <c r="U31" i="5"/>
  <c r="U36" i="5"/>
  <c r="AV36" i="5" s="1"/>
  <c r="BI36" i="5" s="1"/>
  <c r="U38" i="5"/>
  <c r="U68" i="5"/>
  <c r="A12" i="19"/>
  <c r="DC40" i="5" l="1"/>
  <c r="AJ40" i="5"/>
  <c r="C41" i="6" s="1"/>
  <c r="CJ77" i="5"/>
  <c r="BI77" i="5"/>
  <c r="DP77" i="5"/>
  <c r="CJ123" i="5"/>
  <c r="CL123" i="5"/>
  <c r="CN123" i="5"/>
  <c r="CM123" i="5"/>
  <c r="CK123" i="5"/>
  <c r="Q123" i="5"/>
  <c r="AA123" i="5" s="1"/>
  <c r="BI123" i="5"/>
  <c r="DP123" i="5"/>
  <c r="DP129" i="5"/>
  <c r="DC129" i="5" s="1"/>
  <c r="BI129" i="5"/>
  <c r="DP110" i="5"/>
  <c r="CK110" i="5"/>
  <c r="CJ110" i="5"/>
  <c r="CJ27" i="5"/>
  <c r="DP27" i="5"/>
  <c r="AJ80" i="5"/>
  <c r="DP80" i="5"/>
  <c r="DC80" i="5" s="1"/>
  <c r="BV82" i="5"/>
  <c r="CJ82" i="5" s="1"/>
  <c r="DP79" i="5"/>
  <c r="BV7" i="5"/>
  <c r="CJ7" i="5" s="1"/>
  <c r="AV7" i="5"/>
  <c r="BI7" i="5" s="1"/>
  <c r="CJ79" i="5"/>
  <c r="BV36" i="5"/>
  <c r="CL36" i="5" s="1"/>
  <c r="AV38" i="5"/>
  <c r="BI38" i="5" s="1"/>
  <c r="BV38" i="5"/>
  <c r="AJ129" i="5"/>
  <c r="DP36" i="5"/>
  <c r="DP82" i="5"/>
  <c r="A13" i="19"/>
  <c r="DD123" i="5" l="1"/>
  <c r="DC123" i="5"/>
  <c r="DG123" i="5"/>
  <c r="DF123" i="5"/>
  <c r="DE123" i="5"/>
  <c r="DC77" i="5"/>
  <c r="AJ123" i="5"/>
  <c r="C124" i="6" s="1"/>
  <c r="AK123" i="5"/>
  <c r="C124" i="7" s="1"/>
  <c r="AL123" i="5"/>
  <c r="C124" i="8" s="1"/>
  <c r="AN123" i="5"/>
  <c r="C124" i="10" s="1"/>
  <c r="AM123" i="5"/>
  <c r="C124" i="9" s="1"/>
  <c r="AJ77" i="5"/>
  <c r="C78" i="6" s="1"/>
  <c r="DU123" i="5"/>
  <c r="AB123" i="5"/>
  <c r="DH123" i="5"/>
  <c r="AJ110" i="5"/>
  <c r="AK110" i="5"/>
  <c r="DD110" i="5"/>
  <c r="DC110" i="5"/>
  <c r="AJ27" i="5"/>
  <c r="DC27" i="5"/>
  <c r="DP7" i="5"/>
  <c r="DC7" i="5" s="1"/>
  <c r="AJ7" i="5"/>
  <c r="DC79" i="5"/>
  <c r="AJ79" i="5"/>
  <c r="CM36" i="5"/>
  <c r="CJ36" i="5"/>
  <c r="CK36" i="5"/>
  <c r="CJ38" i="5"/>
  <c r="CK38" i="5"/>
  <c r="CL38" i="5"/>
  <c r="DP38" i="5"/>
  <c r="DE36" i="5"/>
  <c r="DF36" i="5"/>
  <c r="DC36" i="5"/>
  <c r="DD36" i="5"/>
  <c r="AJ36" i="5"/>
  <c r="AK36" i="5"/>
  <c r="AL36" i="5"/>
  <c r="AM36" i="5"/>
  <c r="DC82" i="5"/>
  <c r="AJ82" i="5"/>
  <c r="A14" i="19"/>
  <c r="DJ123" i="5" l="1"/>
  <c r="DK123" i="5"/>
  <c r="DI123" i="5"/>
  <c r="BN123" i="5"/>
  <c r="C124" i="11"/>
  <c r="DC38" i="5"/>
  <c r="DD38" i="5"/>
  <c r="DE38" i="5"/>
  <c r="AJ38" i="5"/>
  <c r="AL38" i="5"/>
  <c r="AK38" i="5"/>
  <c r="A15" i="19"/>
  <c r="AO123" i="5" l="1"/>
  <c r="C124" i="12" s="1"/>
  <c r="AP123" i="5"/>
  <c r="C124" i="13" s="1"/>
  <c r="AQ123" i="5"/>
  <c r="C124" i="14" s="1"/>
  <c r="F124" i="14" s="1"/>
  <c r="C37" i="9"/>
  <c r="F37" i="9" s="1"/>
  <c r="Y36" i="5" s="1"/>
  <c r="C37" i="8"/>
  <c r="C37" i="7"/>
  <c r="C37" i="6"/>
  <c r="A16" i="19"/>
  <c r="AZ36" i="5" l="1"/>
  <c r="BM36" i="5" s="1"/>
  <c r="BZ36" i="5"/>
  <c r="Y27" i="5"/>
  <c r="Y38" i="5"/>
  <c r="A17" i="19"/>
  <c r="CN36" i="5" l="1"/>
  <c r="Q36" i="5"/>
  <c r="AA36" i="5" s="1"/>
  <c r="AB36" i="5" s="1"/>
  <c r="AN36" i="5"/>
  <c r="DT36" i="5"/>
  <c r="DG36" i="5" s="1"/>
  <c r="AZ38" i="5"/>
  <c r="BM38" i="5" s="1"/>
  <c r="BZ38" i="5"/>
  <c r="BZ27" i="5"/>
  <c r="AZ27" i="5"/>
  <c r="BM27" i="5" s="1"/>
  <c r="A18" i="19"/>
  <c r="AK2" i="3"/>
  <c r="Y2" i="3"/>
  <c r="P2" i="3"/>
  <c r="M2" i="3"/>
  <c r="DU36" i="5" l="1"/>
  <c r="DH36" i="5"/>
  <c r="DT27" i="5"/>
  <c r="DT38" i="5"/>
  <c r="A19" i="19"/>
  <c r="C37" i="10" l="1"/>
  <c r="A20" i="19"/>
  <c r="AH62" i="5"/>
  <c r="AH96" i="5"/>
  <c r="AH95" i="5"/>
  <c r="AH92" i="5"/>
  <c r="AH89" i="5"/>
  <c r="AH78" i="5"/>
  <c r="AH72" i="5"/>
  <c r="AH67" i="5"/>
  <c r="AH60" i="5"/>
  <c r="AH41" i="5"/>
  <c r="AG49" i="5"/>
  <c r="AG116" i="5"/>
  <c r="AG113" i="5"/>
  <c r="AG105" i="5"/>
  <c r="AG96" i="5"/>
  <c r="AG95" i="5"/>
  <c r="AG93" i="5"/>
  <c r="AG92" i="5"/>
  <c r="AG89" i="5"/>
  <c r="AG87" i="5"/>
  <c r="AG73" i="5"/>
  <c r="AG72" i="5"/>
  <c r="AF105" i="5"/>
  <c r="AF92" i="5"/>
  <c r="AF89" i="5"/>
  <c r="AF72" i="5"/>
  <c r="AF60" i="5"/>
  <c r="AF35" i="5"/>
  <c r="AE113" i="5"/>
  <c r="AE111" i="5"/>
  <c r="AE108" i="5"/>
  <c r="AE99" i="5"/>
  <c r="AE92" i="5"/>
  <c r="AE89" i="5"/>
  <c r="AE83" i="5"/>
  <c r="AE35" i="5"/>
  <c r="AD113" i="5"/>
  <c r="AD99" i="5"/>
  <c r="AD96" i="5"/>
  <c r="AD95" i="5"/>
  <c r="AD92" i="5"/>
  <c r="AD87" i="5"/>
  <c r="AD72" i="5"/>
  <c r="AD67" i="5"/>
  <c r="AD60" i="5"/>
  <c r="AD35" i="5"/>
  <c r="AD20" i="5"/>
  <c r="AD10" i="5"/>
  <c r="AD8" i="5"/>
  <c r="AD5" i="5"/>
  <c r="AC92" i="5"/>
  <c r="AC87" i="5"/>
  <c r="AC83" i="5"/>
  <c r="AC20" i="5"/>
  <c r="AC13" i="5"/>
  <c r="AC12" i="5"/>
  <c r="AC10" i="5"/>
  <c r="AC9" i="5"/>
  <c r="AC8" i="5"/>
  <c r="Z49" i="5"/>
  <c r="Z118" i="5"/>
  <c r="Z101" i="5"/>
  <c r="Z96" i="5"/>
  <c r="Z95" i="5"/>
  <c r="Z92" i="5"/>
  <c r="Z89" i="5"/>
  <c r="Z83" i="5"/>
  <c r="Z73" i="5"/>
  <c r="Z41" i="5"/>
  <c r="Z35" i="5"/>
  <c r="Z26" i="5"/>
  <c r="Z20" i="5"/>
  <c r="Z13" i="5"/>
  <c r="Z12" i="5"/>
  <c r="Z10" i="5"/>
  <c r="Z9" i="5"/>
  <c r="Z8" i="5"/>
  <c r="Y50" i="5"/>
  <c r="Y49" i="5"/>
  <c r="Y41" i="5"/>
  <c r="Y35" i="5"/>
  <c r="Y13" i="5"/>
  <c r="Y12" i="5"/>
  <c r="Y8" i="5"/>
  <c r="Y5" i="5"/>
  <c r="X50" i="5"/>
  <c r="X49" i="5"/>
  <c r="X108" i="5"/>
  <c r="X106" i="5"/>
  <c r="X96" i="5"/>
  <c r="X95" i="5"/>
  <c r="X93" i="5"/>
  <c r="X92" i="5"/>
  <c r="X73" i="5"/>
  <c r="X60" i="5"/>
  <c r="X41" i="5"/>
  <c r="X35" i="5"/>
  <c r="X33" i="5"/>
  <c r="X20" i="5"/>
  <c r="X13" i="5"/>
  <c r="X12" i="5"/>
  <c r="X10" i="5"/>
  <c r="X9" i="5"/>
  <c r="X8" i="5"/>
  <c r="U8" i="5"/>
  <c r="U9" i="5"/>
  <c r="U10" i="5"/>
  <c r="U12" i="5"/>
  <c r="U13" i="5"/>
  <c r="U16" i="5"/>
  <c r="U20" i="5"/>
  <c r="U19" i="5"/>
  <c r="U86" i="5"/>
  <c r="U28" i="5"/>
  <c r="U33" i="5"/>
  <c r="U35" i="5"/>
  <c r="U41" i="5"/>
  <c r="U42" i="5"/>
  <c r="U46" i="5"/>
  <c r="U60" i="5"/>
  <c r="U65" i="5"/>
  <c r="U66" i="5"/>
  <c r="U67" i="5"/>
  <c r="U70" i="5"/>
  <c r="U72" i="5"/>
  <c r="U73" i="5"/>
  <c r="U76" i="5"/>
  <c r="U78" i="5"/>
  <c r="U39" i="5"/>
  <c r="U83" i="5"/>
  <c r="U89" i="5"/>
  <c r="U92" i="5"/>
  <c r="U95" i="5"/>
  <c r="U96" i="5"/>
  <c r="U99" i="5"/>
  <c r="U100" i="5"/>
  <c r="U101" i="5"/>
  <c r="AV101" i="5" s="1"/>
  <c r="U102" i="5"/>
  <c r="U104" i="5"/>
  <c r="U109" i="5"/>
  <c r="U111" i="5"/>
  <c r="U112" i="5"/>
  <c r="U113" i="5"/>
  <c r="U114" i="5"/>
  <c r="U115" i="5"/>
  <c r="U116" i="5"/>
  <c r="U124" i="5"/>
  <c r="U127" i="5"/>
  <c r="U128" i="5"/>
  <c r="U49" i="5"/>
  <c r="U50" i="5"/>
  <c r="F201" i="2"/>
  <c r="J201" i="2"/>
  <c r="DP101" i="5" l="1"/>
  <c r="DC101" i="5" s="1"/>
  <c r="BI101" i="5"/>
  <c r="AC28" i="5"/>
  <c r="AF62" i="5"/>
  <c r="AG102" i="5"/>
  <c r="AH112" i="5"/>
  <c r="AH105" i="5"/>
  <c r="AH115" i="5"/>
  <c r="AH50" i="5"/>
  <c r="AH108" i="5"/>
  <c r="AH111" i="5"/>
  <c r="AF50" i="5"/>
  <c r="AG50" i="5"/>
  <c r="AE102" i="5"/>
  <c r="AE50" i="5"/>
  <c r="AE105" i="5"/>
  <c r="AD100" i="5"/>
  <c r="AD102" i="5"/>
  <c r="AC108" i="5"/>
  <c r="AC113" i="5"/>
  <c r="AD115" i="5"/>
  <c r="AC105" i="5"/>
  <c r="AC62" i="5"/>
  <c r="Z104" i="5"/>
  <c r="Z113" i="5"/>
  <c r="Z116" i="5"/>
  <c r="Z127" i="5"/>
  <c r="Z50" i="5"/>
  <c r="Z108" i="5"/>
  <c r="Z112" i="5"/>
  <c r="Z124" i="5"/>
  <c r="AH61" i="5"/>
  <c r="AF67" i="5"/>
  <c r="AG67" i="5"/>
  <c r="W8" i="5"/>
  <c r="AF8" i="5"/>
  <c r="AF20" i="5"/>
  <c r="AH20" i="5"/>
  <c r="W9" i="5"/>
  <c r="W12" i="5"/>
  <c r="AF16" i="5"/>
  <c r="AG8" i="5"/>
  <c r="AH9" i="5"/>
  <c r="AH12" i="5"/>
  <c r="W20" i="5"/>
  <c r="AG9" i="5"/>
  <c r="AH13" i="5"/>
  <c r="AE8" i="5"/>
  <c r="AH5" i="5"/>
  <c r="A21" i="19"/>
  <c r="V60" i="5"/>
  <c r="V42" i="5"/>
  <c r="V13" i="5"/>
  <c r="V12" i="5"/>
  <c r="V100" i="5" l="1"/>
  <c r="A22" i="19"/>
  <c r="A23" i="19" l="1"/>
  <c r="A24" i="19" l="1"/>
  <c r="A25" i="19" l="1"/>
  <c r="A26" i="19" l="1"/>
  <c r="A27" i="19" l="1"/>
  <c r="A28" i="19" l="1"/>
  <c r="A29" i="19" l="1"/>
  <c r="A30" i="19" l="1"/>
  <c r="A31" i="19" l="1"/>
  <c r="A32" i="19" l="1"/>
  <c r="A33" i="19" l="1"/>
  <c r="A34" i="19" l="1"/>
  <c r="A35" i="19" l="1"/>
  <c r="A36" i="19" l="1"/>
  <c r="A37" i="19" l="1"/>
  <c r="A38" i="19" l="1"/>
  <c r="A39" i="19" l="1"/>
  <c r="A40" i="19" l="1"/>
  <c r="A41" i="19" l="1"/>
  <c r="A42" i="19" l="1"/>
  <c r="A43" i="19" l="1"/>
  <c r="A44" i="19" l="1"/>
  <c r="A45" i="19" l="1"/>
  <c r="A46" i="19" l="1"/>
  <c r="A47" i="19" l="1"/>
  <c r="A48" i="19" l="1"/>
  <c r="A49" i="19" l="1"/>
  <c r="A50" i="19" l="1"/>
  <c r="A51" i="19" l="1"/>
  <c r="A52" i="19" l="1"/>
  <c r="A53" i="19" l="1"/>
  <c r="A54" i="19" l="1"/>
  <c r="A55" i="19" l="1"/>
  <c r="A56" i="19" l="1"/>
  <c r="A57" i="19" l="1"/>
  <c r="A58" i="19" l="1"/>
  <c r="A59" i="19" l="1"/>
  <c r="A60" i="19" l="1"/>
  <c r="A61" i="19" l="1"/>
  <c r="A62" i="19" l="1"/>
  <c r="A63" i="19" l="1"/>
  <c r="A64" i="19" l="1"/>
  <c r="A65" i="19" l="1"/>
  <c r="A66" i="19" l="1"/>
  <c r="A67" i="19" l="1"/>
  <c r="A68" i="19" l="1"/>
  <c r="A69" i="19" l="1"/>
  <c r="A70" i="19" l="1"/>
  <c r="A71" i="19" l="1"/>
  <c r="A72" i="19" l="1"/>
  <c r="A73" i="19" l="1"/>
  <c r="A74" i="19" l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2" i="19" s="1"/>
  <c r="A153" i="19" s="1"/>
  <c r="A154" i="19" s="1"/>
  <c r="A155" i="19" s="1"/>
  <c r="A156" i="19" s="1"/>
  <c r="A157" i="19" s="1"/>
  <c r="A158" i="19" s="1"/>
  <c r="A159" i="19" s="1"/>
  <c r="A160" i="19" s="1"/>
  <c r="A161" i="19" s="1"/>
  <c r="A162" i="19" s="1"/>
  <c r="A163" i="19" s="1"/>
  <c r="A164" i="19" s="1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82" i="19" s="1"/>
  <c r="A183" i="19" s="1"/>
  <c r="A184" i="19" s="1"/>
  <c r="A185" i="19" s="1"/>
  <c r="A186" i="19" s="1"/>
  <c r="A187" i="19" s="1"/>
  <c r="A188" i="19" s="1"/>
  <c r="A189" i="19" s="1"/>
  <c r="A190" i="19" s="1"/>
  <c r="A191" i="19" s="1"/>
  <c r="A192" i="19" s="1"/>
  <c r="A193" i="19" s="1"/>
  <c r="A194" i="19" s="1"/>
  <c r="A195" i="19" s="1"/>
  <c r="A196" i="19" s="1"/>
  <c r="A197" i="19" s="1"/>
  <c r="A198" i="19" s="1"/>
  <c r="A199" i="19" s="1"/>
  <c r="A200" i="19" s="1"/>
  <c r="A201" i="19" s="1"/>
  <c r="BV67" i="5" l="1"/>
  <c r="CC67" i="5"/>
  <c r="BE67" i="5"/>
  <c r="BR67" i="5" s="1"/>
  <c r="CG67" i="5"/>
  <c r="AV67" i="5"/>
  <c r="BV19" i="5"/>
  <c r="AV19" i="5"/>
  <c r="BV61" i="5"/>
  <c r="CG61" i="5"/>
  <c r="BV30" i="5"/>
  <c r="BV4" i="5"/>
  <c r="BX4" i="5"/>
  <c r="BY4" i="5"/>
  <c r="BZ4" i="5"/>
  <c r="CA4" i="5"/>
  <c r="CC4" i="5"/>
  <c r="CD4" i="5"/>
  <c r="CG4" i="5"/>
  <c r="AV4" i="5"/>
  <c r="CA88" i="5"/>
  <c r="CG88" i="5"/>
  <c r="BV21" i="5"/>
  <c r="BY21" i="5"/>
  <c r="BZ21" i="5"/>
  <c r="CC21" i="5"/>
  <c r="CD21" i="5"/>
  <c r="CE21" i="5"/>
  <c r="BV15" i="5"/>
  <c r="CA15" i="5"/>
  <c r="BV59" i="5"/>
  <c r="CD69" i="5"/>
  <c r="BF69" i="5"/>
  <c r="BS69" i="5" s="1"/>
  <c r="BX94" i="5"/>
  <c r="CA94" i="5"/>
  <c r="BF94" i="5"/>
  <c r="BS94" i="5" s="1"/>
  <c r="BV11" i="5"/>
  <c r="BW11" i="5"/>
  <c r="BZ11" i="5"/>
  <c r="CC75" i="5"/>
  <c r="CG75" i="5"/>
  <c r="CG63" i="5"/>
  <c r="CC32" i="5"/>
  <c r="BD32" i="5"/>
  <c r="BQ32" i="5" s="1"/>
  <c r="CE32" i="5"/>
  <c r="BX85" i="5"/>
  <c r="CA85" i="5"/>
  <c r="BD85" i="5"/>
  <c r="BQ85" i="5" s="1"/>
  <c r="CE85" i="5"/>
  <c r="CA97" i="5"/>
  <c r="CC97" i="5"/>
  <c r="CG97" i="5"/>
  <c r="CA14" i="5"/>
  <c r="CC14" i="5"/>
  <c r="BD84" i="5"/>
  <c r="BQ84" i="5" s="1"/>
  <c r="BX51" i="5"/>
  <c r="BY51" i="5"/>
  <c r="CC51" i="5"/>
  <c r="BD51" i="5"/>
  <c r="BQ51" i="5" s="1"/>
  <c r="CE51" i="5"/>
  <c r="CG51" i="5"/>
  <c r="BY52" i="5"/>
  <c r="CC52" i="5"/>
  <c r="CD52" i="5"/>
  <c r="CG52" i="5"/>
  <c r="BW53" i="5"/>
  <c r="BA53" i="5"/>
  <c r="CC53" i="5"/>
  <c r="BE53" i="5"/>
  <c r="BR53" i="5" s="1"/>
  <c r="CG53" i="5"/>
  <c r="BW54" i="5"/>
  <c r="BA54" i="5"/>
  <c r="CE54" i="5"/>
  <c r="CG54" i="5"/>
  <c r="BX55" i="5"/>
  <c r="BA55" i="5"/>
  <c r="CA31" i="5"/>
  <c r="BW45" i="5"/>
  <c r="BA45" i="5"/>
  <c r="CG45" i="5"/>
  <c r="CG125" i="5"/>
  <c r="CA48" i="5"/>
  <c r="BX47" i="5"/>
  <c r="BA47" i="5"/>
  <c r="CG47" i="5"/>
  <c r="CA56" i="5"/>
  <c r="BY23" i="5"/>
  <c r="CC23" i="5"/>
  <c r="CD23" i="5"/>
  <c r="BY17" i="5"/>
  <c r="BA17" i="5"/>
  <c r="CC17" i="5"/>
  <c r="CD17" i="5"/>
  <c r="BE17" i="5"/>
  <c r="BR17" i="5" s="1"/>
  <c r="BX34" i="5"/>
  <c r="CC34" i="5"/>
  <c r="AX64" i="5"/>
  <c r="BK64" i="5" s="1"/>
  <c r="BY64" i="5"/>
  <c r="CC64" i="5"/>
  <c r="CG64" i="5"/>
  <c r="BA74" i="5"/>
  <c r="CC74" i="5"/>
  <c r="CE74" i="5"/>
  <c r="CG74" i="5"/>
  <c r="CG41" i="5"/>
  <c r="CG20" i="5"/>
  <c r="CG13" i="5"/>
  <c r="CG12" i="5"/>
  <c r="CG9" i="5"/>
  <c r="DP4" i="5" l="1"/>
  <c r="BI4" i="5"/>
  <c r="DP19" i="5"/>
  <c r="DC19" i="5" s="1"/>
  <c r="BI19" i="5"/>
  <c r="DP67" i="5"/>
  <c r="DC67" i="5" s="1"/>
  <c r="BI67" i="5"/>
  <c r="CJ11" i="5"/>
  <c r="CK11" i="5"/>
  <c r="DC4" i="5"/>
  <c r="DR64" i="5"/>
  <c r="DX85" i="5"/>
  <c r="DZ94" i="5"/>
  <c r="DY53" i="5"/>
  <c r="DX84" i="5"/>
  <c r="DY17" i="5"/>
  <c r="DX32" i="5"/>
  <c r="DZ69" i="5"/>
  <c r="DX51" i="5"/>
  <c r="DY67" i="5"/>
  <c r="CJ59" i="5"/>
  <c r="CJ21" i="5"/>
  <c r="CJ4" i="5"/>
  <c r="CJ30" i="5"/>
  <c r="CJ61" i="5"/>
  <c r="CJ19" i="5"/>
  <c r="CJ15" i="5"/>
  <c r="CJ67" i="5"/>
  <c r="AY4" i="5"/>
  <c r="BL4" i="5" s="1"/>
  <c r="AX4" i="5"/>
  <c r="BK4" i="5" s="1"/>
  <c r="BA4" i="5"/>
  <c r="AZ4" i="5"/>
  <c r="BM4" i="5" s="1"/>
  <c r="CA45" i="5"/>
  <c r="AW11" i="5"/>
  <c r="BJ11" i="5" s="1"/>
  <c r="AZ11" i="5"/>
  <c r="BM11" i="5" s="1"/>
  <c r="AV15" i="5"/>
  <c r="AV11" i="5"/>
  <c r="AV61" i="5"/>
  <c r="BA15" i="5"/>
  <c r="AV59" i="5"/>
  <c r="CA112" i="5"/>
  <c r="BB108" i="5"/>
  <c r="BO108" i="5" s="1"/>
  <c r="BB113" i="5"/>
  <c r="BO113" i="5" s="1"/>
  <c r="BD21" i="5"/>
  <c r="BQ21" i="5" s="1"/>
  <c r="CC95" i="5"/>
  <c r="CC100" i="5"/>
  <c r="CC113" i="5"/>
  <c r="BD17" i="5"/>
  <c r="BQ17" i="5" s="1"/>
  <c r="CG95" i="5"/>
  <c r="CG108" i="5"/>
  <c r="BA48" i="5"/>
  <c r="BE51" i="5"/>
  <c r="BR51" i="5" s="1"/>
  <c r="CF72" i="5"/>
  <c r="BF93" i="5"/>
  <c r="BS93" i="5" s="1"/>
  <c r="CF50" i="5"/>
  <c r="CG60" i="5"/>
  <c r="CG112" i="5"/>
  <c r="CG50" i="5"/>
  <c r="BF73" i="5"/>
  <c r="BS73" i="5" s="1"/>
  <c r="CF89" i="5"/>
  <c r="BF96" i="5"/>
  <c r="BS96" i="5" s="1"/>
  <c r="CF105" i="5"/>
  <c r="CG96" i="5"/>
  <c r="CG105" i="5"/>
  <c r="AW45" i="5"/>
  <c r="BJ45" i="5" s="1"/>
  <c r="AY51" i="5"/>
  <c r="BL51" i="5" s="1"/>
  <c r="CG92" i="5"/>
  <c r="CG115" i="5"/>
  <c r="BD102" i="5"/>
  <c r="BQ102" i="5" s="1"/>
  <c r="CF92" i="5"/>
  <c r="CF102" i="5"/>
  <c r="CF49" i="5"/>
  <c r="AW53" i="5"/>
  <c r="BJ53" i="5" s="1"/>
  <c r="CD51" i="5"/>
  <c r="BD108" i="5"/>
  <c r="BQ108" i="5" s="1"/>
  <c r="BD113" i="5"/>
  <c r="BQ113" i="5" s="1"/>
  <c r="BF95" i="5"/>
  <c r="BS95" i="5" s="1"/>
  <c r="CF113" i="5"/>
  <c r="AX55" i="5"/>
  <c r="BK55" i="5" s="1"/>
  <c r="CA53" i="5"/>
  <c r="BE89" i="5"/>
  <c r="BR89" i="5" s="1"/>
  <c r="BE105" i="5"/>
  <c r="BR105" i="5" s="1"/>
  <c r="BX64" i="5"/>
  <c r="BA85" i="5"/>
  <c r="CF69" i="5"/>
  <c r="CE72" i="5"/>
  <c r="BE50" i="5"/>
  <c r="BR50" i="5" s="1"/>
  <c r="BD83" i="5"/>
  <c r="BQ83" i="5" s="1"/>
  <c r="BD89" i="5"/>
  <c r="BQ89" i="5" s="1"/>
  <c r="BD105" i="5"/>
  <c r="BQ105" i="5" s="1"/>
  <c r="AX34" i="5"/>
  <c r="BK34" i="5" s="1"/>
  <c r="AX85" i="5"/>
  <c r="BK85" i="5" s="1"/>
  <c r="BA88" i="5"/>
  <c r="AY64" i="5"/>
  <c r="BL64" i="5" s="1"/>
  <c r="BZ50" i="5"/>
  <c r="BA92" i="5"/>
  <c r="CA127" i="5"/>
  <c r="BD99" i="5"/>
  <c r="BQ99" i="5" s="1"/>
  <c r="CD50" i="5"/>
  <c r="AY23" i="5"/>
  <c r="BL23" i="5" s="1"/>
  <c r="BA56" i="5"/>
  <c r="BY63" i="5"/>
  <c r="AY63" i="5"/>
  <c r="BL63" i="5" s="1"/>
  <c r="CC92" i="5"/>
  <c r="BC102" i="5"/>
  <c r="BP102" i="5" s="1"/>
  <c r="BC115" i="5"/>
  <c r="BP115" i="5" s="1"/>
  <c r="BX23" i="5"/>
  <c r="AX23" i="5"/>
  <c r="BK23" i="5" s="1"/>
  <c r="CA47" i="5"/>
  <c r="AX47" i="5"/>
  <c r="BK47" i="5" s="1"/>
  <c r="BY54" i="5"/>
  <c r="AY54" i="5"/>
  <c r="BL54" i="5" s="1"/>
  <c r="BY53" i="5"/>
  <c r="AY53" i="5"/>
  <c r="BL53" i="5" s="1"/>
  <c r="CA126" i="5"/>
  <c r="BA126" i="5"/>
  <c r="CD94" i="5"/>
  <c r="BD94" i="5"/>
  <c r="BQ94" i="5" s="1"/>
  <c r="CE67" i="5"/>
  <c r="BE74" i="5"/>
  <c r="BR74" i="5" s="1"/>
  <c r="BA125" i="5"/>
  <c r="CA125" i="5"/>
  <c r="BY29" i="5"/>
  <c r="AY29" i="5"/>
  <c r="BL29" i="5" s="1"/>
  <c r="CA55" i="5"/>
  <c r="BA14" i="5"/>
  <c r="CD85" i="5"/>
  <c r="BX32" i="5"/>
  <c r="AX32" i="5"/>
  <c r="BK32" i="5" s="1"/>
  <c r="CC94" i="5"/>
  <c r="BC94" i="5"/>
  <c r="BP94" i="5" s="1"/>
  <c r="BC72" i="5"/>
  <c r="BP72" i="5" s="1"/>
  <c r="CC99" i="5"/>
  <c r="BA95" i="5"/>
  <c r="BA113" i="5"/>
  <c r="CA49" i="5"/>
  <c r="CB83" i="5"/>
  <c r="CE17" i="5"/>
  <c r="CB92" i="5"/>
  <c r="CB62" i="5"/>
  <c r="CA17" i="5"/>
  <c r="BA97" i="5"/>
  <c r="BA31" i="5"/>
  <c r="BX14" i="5"/>
  <c r="AX14" i="5"/>
  <c r="BK14" i="5" s="1"/>
  <c r="CD53" i="5"/>
  <c r="BD53" i="5"/>
  <c r="BQ53" i="5" s="1"/>
  <c r="CC87" i="5"/>
  <c r="BC87" i="5"/>
  <c r="BP87" i="5" s="1"/>
  <c r="CA74" i="5"/>
  <c r="AX117" i="5"/>
  <c r="BK117" i="5" s="1"/>
  <c r="BX117" i="5"/>
  <c r="CA91" i="5"/>
  <c r="BA91" i="5"/>
  <c r="BA83" i="5"/>
  <c r="BA89" i="5"/>
  <c r="CA101" i="5"/>
  <c r="BA124" i="5"/>
  <c r="BA50" i="5"/>
  <c r="BE64" i="5"/>
  <c r="BR64" i="5" s="1"/>
  <c r="CE64" i="5"/>
  <c r="BA51" i="5"/>
  <c r="CA51" i="5"/>
  <c r="BA63" i="5"/>
  <c r="CA63" i="5"/>
  <c r="AY52" i="5"/>
  <c r="BL52" i="5" s="1"/>
  <c r="AX94" i="5"/>
  <c r="BK94" i="5" s="1"/>
  <c r="AY17" i="5"/>
  <c r="BL17" i="5" s="1"/>
  <c r="CA54" i="5"/>
  <c r="CE53" i="5"/>
  <c r="AY21" i="5"/>
  <c r="BL21" i="5" s="1"/>
  <c r="BE85" i="5"/>
  <c r="BR85" i="5" s="1"/>
  <c r="BE32" i="5"/>
  <c r="BR32" i="5" s="1"/>
  <c r="BC4" i="5"/>
  <c r="BP4" i="5" s="1"/>
  <c r="CD84" i="5"/>
  <c r="CD32" i="5"/>
  <c r="BZ49" i="5"/>
  <c r="CF94" i="5"/>
  <c r="BE21" i="5"/>
  <c r="BR21" i="5" s="1"/>
  <c r="CE34" i="5"/>
  <c r="BE34" i="5"/>
  <c r="BR34" i="5" s="1"/>
  <c r="BA34" i="5"/>
  <c r="CA34" i="5"/>
  <c r="BW34" i="5"/>
  <c r="AW34" i="5"/>
  <c r="BJ34" i="5" s="1"/>
  <c r="AX48" i="5"/>
  <c r="BK48" i="5" s="1"/>
  <c r="BX48" i="5"/>
  <c r="CC8" i="5"/>
  <c r="BC8" i="5"/>
  <c r="BP8" i="5" s="1"/>
  <c r="CA29" i="5"/>
  <c r="BA29" i="5"/>
  <c r="AW29" i="5"/>
  <c r="BJ29" i="5" s="1"/>
  <c r="BW29" i="5"/>
  <c r="CE4" i="5"/>
  <c r="BE4" i="5"/>
  <c r="BR4" i="5" s="1"/>
  <c r="BY74" i="5"/>
  <c r="AY74" i="5"/>
  <c r="BL74" i="5" s="1"/>
  <c r="CE52" i="5"/>
  <c r="BE52" i="5"/>
  <c r="BR52" i="5" s="1"/>
  <c r="CA52" i="5"/>
  <c r="BA52" i="5"/>
  <c r="AW52" i="5"/>
  <c r="BJ52" i="5" s="1"/>
  <c r="BW52" i="5"/>
  <c r="BF11" i="5"/>
  <c r="BS11" i="5" s="1"/>
  <c r="CF11" i="5"/>
  <c r="AX21" i="5"/>
  <c r="BK21" i="5" s="1"/>
  <c r="BX21" i="5"/>
  <c r="CA23" i="5"/>
  <c r="BA23" i="5"/>
  <c r="CA117" i="5"/>
  <c r="BA117" i="5"/>
  <c r="AX31" i="5"/>
  <c r="BK31" i="5" s="1"/>
  <c r="BX31" i="5"/>
  <c r="BA84" i="5"/>
  <c r="CA84" i="5"/>
  <c r="BY97" i="5"/>
  <c r="AY97" i="5"/>
  <c r="BL97" i="5" s="1"/>
  <c r="CE75" i="5"/>
  <c r="BE75" i="5"/>
  <c r="BR75" i="5" s="1"/>
  <c r="BV94" i="5"/>
  <c r="AV94" i="5"/>
  <c r="BB15" i="5"/>
  <c r="CB15" i="5"/>
  <c r="CA64" i="5"/>
  <c r="BA64" i="5"/>
  <c r="BY107" i="5"/>
  <c r="AY107" i="5"/>
  <c r="BL107" i="5" s="1"/>
  <c r="BD52" i="5"/>
  <c r="BQ52" i="5" s="1"/>
  <c r="BD69" i="5"/>
  <c r="BQ69" i="5" s="1"/>
  <c r="BD23" i="5"/>
  <c r="BQ23" i="5" s="1"/>
  <c r="BE54" i="5"/>
  <c r="BR54" i="5" s="1"/>
  <c r="AW54" i="5"/>
  <c r="BJ54" i="5" s="1"/>
  <c r="AX51" i="5"/>
  <c r="BK51" i="5" s="1"/>
  <c r="AW14" i="5"/>
  <c r="BJ14" i="5" s="1"/>
  <c r="BW14" i="5"/>
  <c r="AV69" i="5"/>
  <c r="BV69" i="5"/>
  <c r="BY14" i="5"/>
  <c r="AY14" i="5"/>
  <c r="BL14" i="5" s="1"/>
  <c r="AW32" i="5"/>
  <c r="BJ32" i="5" s="1"/>
  <c r="BW32" i="5"/>
  <c r="BY75" i="5"/>
  <c r="AY75" i="5"/>
  <c r="BL75" i="5" s="1"/>
  <c r="BB94" i="5"/>
  <c r="CB94" i="5"/>
  <c r="BD4" i="5"/>
  <c r="BQ4" i="5" s="1"/>
  <c r="BC67" i="5"/>
  <c r="BP67" i="5" s="1"/>
  <c r="BY9" i="5"/>
  <c r="AY9" i="5"/>
  <c r="BL9" i="5" s="1"/>
  <c r="AY73" i="5"/>
  <c r="BL73" i="5" s="1"/>
  <c r="BY73" i="5"/>
  <c r="BY50" i="5"/>
  <c r="AY50" i="5"/>
  <c r="BL50" i="5" s="1"/>
  <c r="BZ47" i="5"/>
  <c r="AZ47" i="5"/>
  <c r="BM47" i="5" s="1"/>
  <c r="BZ54" i="5"/>
  <c r="AZ54" i="5"/>
  <c r="BM54" i="5" s="1"/>
  <c r="BV68" i="5"/>
  <c r="AV68" i="5"/>
  <c r="BY8" i="5"/>
  <c r="AY8" i="5"/>
  <c r="BL8" i="5" s="1"/>
  <c r="BY35" i="5"/>
  <c r="AY35" i="5"/>
  <c r="BL35" i="5" s="1"/>
  <c r="CA8" i="5"/>
  <c r="BA8" i="5"/>
  <c r="CB9" i="5"/>
  <c r="BB9" i="5"/>
  <c r="CE8" i="5"/>
  <c r="BE8" i="5"/>
  <c r="BR8" i="5" s="1"/>
  <c r="CE16" i="5"/>
  <c r="BE16" i="5"/>
  <c r="BR16" i="5" s="1"/>
  <c r="CF8" i="5"/>
  <c r="BF8" i="5"/>
  <c r="BS8" i="5" s="1"/>
  <c r="BZ34" i="5"/>
  <c r="AZ34" i="5"/>
  <c r="BM34" i="5" s="1"/>
  <c r="BV34" i="5"/>
  <c r="AV34" i="5"/>
  <c r="BV107" i="5"/>
  <c r="AV107" i="5"/>
  <c r="BV125" i="5"/>
  <c r="AV125" i="5"/>
  <c r="BZ55" i="5"/>
  <c r="AZ55" i="5"/>
  <c r="BM55" i="5" s="1"/>
  <c r="BV55" i="5"/>
  <c r="AV55" i="5"/>
  <c r="BZ51" i="5"/>
  <c r="AZ51" i="5"/>
  <c r="BM51" i="5" s="1"/>
  <c r="BV51" i="5"/>
  <c r="AV51" i="5"/>
  <c r="BV57" i="5"/>
  <c r="AV57" i="5"/>
  <c r="BV63" i="5"/>
  <c r="AV63" i="5"/>
  <c r="BY106" i="5"/>
  <c r="AY106" i="5"/>
  <c r="BL106" i="5" s="1"/>
  <c r="CB20" i="5"/>
  <c r="BB20" i="5"/>
  <c r="CE20" i="5"/>
  <c r="BE20" i="5"/>
  <c r="BR20" i="5" s="1"/>
  <c r="CF9" i="5"/>
  <c r="BF9" i="5"/>
  <c r="BS9" i="5" s="1"/>
  <c r="BV17" i="5"/>
  <c r="AV17" i="5"/>
  <c r="BV45" i="5"/>
  <c r="AV45" i="5"/>
  <c r="BV54" i="5"/>
  <c r="AV54" i="5"/>
  <c r="BV97" i="5"/>
  <c r="AV97" i="5"/>
  <c r="BV91" i="5"/>
  <c r="AV91" i="5"/>
  <c r="BD8" i="5"/>
  <c r="BQ8" i="5" s="1"/>
  <c r="CD8" i="5"/>
  <c r="BY12" i="5"/>
  <c r="AY12" i="5"/>
  <c r="BL12" i="5" s="1"/>
  <c r="BY33" i="5"/>
  <c r="AY33" i="5"/>
  <c r="BL33" i="5" s="1"/>
  <c r="AZ13" i="5"/>
  <c r="BM13" i="5" s="1"/>
  <c r="BZ13" i="5"/>
  <c r="AZ35" i="5"/>
  <c r="BM35" i="5" s="1"/>
  <c r="BZ35" i="5"/>
  <c r="BA12" i="5"/>
  <c r="CA12" i="5"/>
  <c r="CB8" i="5"/>
  <c r="BB8" i="5"/>
  <c r="BB13" i="5"/>
  <c r="CB13" i="5"/>
  <c r="CC35" i="5"/>
  <c r="BC35" i="5"/>
  <c r="BP35" i="5" s="1"/>
  <c r="BD35" i="5"/>
  <c r="BQ35" i="5" s="1"/>
  <c r="CD35" i="5"/>
  <c r="CE35" i="5"/>
  <c r="BE35" i="5"/>
  <c r="BR35" i="5" s="1"/>
  <c r="BZ64" i="5"/>
  <c r="AZ64" i="5"/>
  <c r="BM64" i="5" s="1"/>
  <c r="BV64" i="5"/>
  <c r="AV64" i="5"/>
  <c r="BZ56" i="5"/>
  <c r="AZ56" i="5"/>
  <c r="BM56" i="5" s="1"/>
  <c r="BV56" i="5"/>
  <c r="AV56" i="5"/>
  <c r="BV117" i="5"/>
  <c r="AV117" i="5"/>
  <c r="BV31" i="5"/>
  <c r="AV31" i="5"/>
  <c r="BZ52" i="5"/>
  <c r="AZ52" i="5"/>
  <c r="BM52" i="5" s="1"/>
  <c r="BV52" i="5"/>
  <c r="AV52" i="5"/>
  <c r="BV126" i="5"/>
  <c r="AV126" i="5"/>
  <c r="BV37" i="5"/>
  <c r="AV37" i="5"/>
  <c r="BZ32" i="5"/>
  <c r="AZ32" i="5"/>
  <c r="BM32" i="5" s="1"/>
  <c r="BV32" i="5"/>
  <c r="AV32" i="5"/>
  <c r="BV71" i="5"/>
  <c r="AV71" i="5"/>
  <c r="BX20" i="5"/>
  <c r="AX20" i="5"/>
  <c r="BK20" i="5" s="1"/>
  <c r="CA9" i="5"/>
  <c r="BA9" i="5"/>
  <c r="CB10" i="5"/>
  <c r="BB10" i="5"/>
  <c r="BC20" i="5"/>
  <c r="BP20" i="5" s="1"/>
  <c r="CC20" i="5"/>
  <c r="BV47" i="5"/>
  <c r="AV47" i="5"/>
  <c r="BZ45" i="5"/>
  <c r="AZ45" i="5"/>
  <c r="BM45" i="5" s="1"/>
  <c r="BV84" i="5"/>
  <c r="AV84" i="5"/>
  <c r="BX9" i="5"/>
  <c r="AX9" i="5"/>
  <c r="BK9" i="5" s="1"/>
  <c r="AY13" i="5"/>
  <c r="BL13" i="5" s="1"/>
  <c r="BY13" i="5"/>
  <c r="BY49" i="5"/>
  <c r="AY49" i="5"/>
  <c r="BL49" i="5" s="1"/>
  <c r="BA13" i="5"/>
  <c r="CA13" i="5"/>
  <c r="CA35" i="5"/>
  <c r="BA35" i="5"/>
  <c r="BX8" i="5"/>
  <c r="AX8" i="5"/>
  <c r="BK8" i="5" s="1"/>
  <c r="BY96" i="5"/>
  <c r="AY96" i="5"/>
  <c r="BL96" i="5" s="1"/>
  <c r="AZ8" i="5"/>
  <c r="BM8" i="5" s="1"/>
  <c r="BZ8" i="5"/>
  <c r="BX12" i="5"/>
  <c r="AX12" i="5"/>
  <c r="BK12" i="5" s="1"/>
  <c r="BY10" i="5"/>
  <c r="AY10" i="5"/>
  <c r="BL10" i="5" s="1"/>
  <c r="AY20" i="5"/>
  <c r="BL20" i="5" s="1"/>
  <c r="BY20" i="5"/>
  <c r="BY41" i="5"/>
  <c r="AY41" i="5"/>
  <c r="BL41" i="5" s="1"/>
  <c r="BY95" i="5"/>
  <c r="AY95" i="5"/>
  <c r="BL95" i="5" s="1"/>
  <c r="AZ12" i="5"/>
  <c r="BM12" i="5" s="1"/>
  <c r="BZ12" i="5"/>
  <c r="CA10" i="5"/>
  <c r="BA10" i="5"/>
  <c r="CA20" i="5"/>
  <c r="BA20" i="5"/>
  <c r="CA41" i="5"/>
  <c r="BA41" i="5"/>
  <c r="CB12" i="5"/>
  <c r="BB12" i="5"/>
  <c r="CC10" i="5"/>
  <c r="BC10" i="5"/>
  <c r="BP10" i="5" s="1"/>
  <c r="BV74" i="5"/>
  <c r="AV74" i="5"/>
  <c r="BV23" i="5"/>
  <c r="AV23" i="5"/>
  <c r="BZ48" i="5"/>
  <c r="AZ48" i="5"/>
  <c r="BM48" i="5" s="1"/>
  <c r="BV48" i="5"/>
  <c r="AV48" i="5"/>
  <c r="BZ29" i="5"/>
  <c r="AZ29" i="5"/>
  <c r="BM29" i="5" s="1"/>
  <c r="BV29" i="5"/>
  <c r="AV29" i="5"/>
  <c r="BZ53" i="5"/>
  <c r="AZ53" i="5"/>
  <c r="BM53" i="5" s="1"/>
  <c r="BV53" i="5"/>
  <c r="AV53" i="5"/>
  <c r="BZ14" i="5"/>
  <c r="AZ14" i="5"/>
  <c r="BM14" i="5" s="1"/>
  <c r="BV14" i="5"/>
  <c r="AV14" i="5"/>
  <c r="BV85" i="5"/>
  <c r="AV85" i="5"/>
  <c r="BV75" i="5"/>
  <c r="AV75" i="5"/>
  <c r="BA94" i="5"/>
  <c r="CF74" i="5"/>
  <c r="BF74" i="5"/>
  <c r="BS74" i="5" s="1"/>
  <c r="CF64" i="5"/>
  <c r="BF64" i="5"/>
  <c r="BS64" i="5" s="1"/>
  <c r="CB64" i="5"/>
  <c r="BB64" i="5"/>
  <c r="CF34" i="5"/>
  <c r="BF34" i="5"/>
  <c r="BS34" i="5" s="1"/>
  <c r="CF17" i="5"/>
  <c r="BF17" i="5"/>
  <c r="BS17" i="5" s="1"/>
  <c r="CB17" i="5"/>
  <c r="BB17" i="5"/>
  <c r="CF23" i="5"/>
  <c r="BF23" i="5"/>
  <c r="BS23" i="5" s="1"/>
  <c r="CB23" i="5"/>
  <c r="BB23" i="5"/>
  <c r="CF47" i="5"/>
  <c r="BF47" i="5"/>
  <c r="BS47" i="5" s="1"/>
  <c r="CF48" i="5"/>
  <c r="BF48" i="5"/>
  <c r="BS48" i="5" s="1"/>
  <c r="CF117" i="5"/>
  <c r="BF117" i="5"/>
  <c r="BS117" i="5" s="1"/>
  <c r="CF125" i="5"/>
  <c r="BF125" i="5"/>
  <c r="BS125" i="5" s="1"/>
  <c r="CB125" i="5"/>
  <c r="BB125" i="5"/>
  <c r="CF31" i="5"/>
  <c r="BF31" i="5"/>
  <c r="BS31" i="5" s="1"/>
  <c r="CB54" i="5"/>
  <c r="BB54" i="5"/>
  <c r="CF53" i="5"/>
  <c r="BF53" i="5"/>
  <c r="BS53" i="5" s="1"/>
  <c r="CB53" i="5"/>
  <c r="BB53" i="5"/>
  <c r="CF52" i="5"/>
  <c r="BF52" i="5"/>
  <c r="BS52" i="5" s="1"/>
  <c r="CB52" i="5"/>
  <c r="BB52" i="5"/>
  <c r="CF51" i="5"/>
  <c r="BF51" i="5"/>
  <c r="BS51" i="5" s="1"/>
  <c r="CB51" i="5"/>
  <c r="BB51" i="5"/>
  <c r="CB14" i="5"/>
  <c r="BB14" i="5"/>
  <c r="CF126" i="5"/>
  <c r="BF126" i="5"/>
  <c r="BS126" i="5" s="1"/>
  <c r="CB126" i="5"/>
  <c r="BB126" i="5"/>
  <c r="CF85" i="5"/>
  <c r="BF85" i="5"/>
  <c r="BS85" i="5" s="1"/>
  <c r="CF32" i="5"/>
  <c r="BF32" i="5"/>
  <c r="BS32" i="5" s="1"/>
  <c r="CF75" i="5"/>
  <c r="BF75" i="5"/>
  <c r="BS75" i="5" s="1"/>
  <c r="BC74" i="5"/>
  <c r="BP74" i="5" s="1"/>
  <c r="BC64" i="5"/>
  <c r="BP64" i="5" s="1"/>
  <c r="BC34" i="5"/>
  <c r="BP34" i="5" s="1"/>
  <c r="BC17" i="5"/>
  <c r="BP17" i="5" s="1"/>
  <c r="BC23" i="5"/>
  <c r="BP23" i="5" s="1"/>
  <c r="BC53" i="5"/>
  <c r="BP53" i="5" s="1"/>
  <c r="BC52" i="5"/>
  <c r="BP52" i="5" s="1"/>
  <c r="BC51" i="5"/>
  <c r="BP51" i="5" s="1"/>
  <c r="BC14" i="5"/>
  <c r="BP14" i="5" s="1"/>
  <c r="BC97" i="5"/>
  <c r="BP97" i="5" s="1"/>
  <c r="BC32" i="5"/>
  <c r="BP32" i="5" s="1"/>
  <c r="BC75" i="5"/>
  <c r="BP75" i="5" s="1"/>
  <c r="CC15" i="5"/>
  <c r="BC15" i="5"/>
  <c r="BP15" i="5" s="1"/>
  <c r="AZ21" i="5"/>
  <c r="BM21" i="5" s="1"/>
  <c r="AV21" i="5"/>
  <c r="CF21" i="5"/>
  <c r="BF21" i="5"/>
  <c r="BS21" i="5" s="1"/>
  <c r="CB88" i="5"/>
  <c r="BB88" i="5"/>
  <c r="AV30" i="5"/>
  <c r="CF4" i="5"/>
  <c r="BF4" i="5"/>
  <c r="BS4" i="5" s="1"/>
  <c r="CF67" i="5"/>
  <c r="BF67" i="5"/>
  <c r="BS67" i="5" s="1"/>
  <c r="CF87" i="5"/>
  <c r="BF87" i="5"/>
  <c r="BS87" i="5" s="1"/>
  <c r="CB87" i="5"/>
  <c r="BB87" i="5"/>
  <c r="BC21" i="5"/>
  <c r="BP21" i="5" s="1"/>
  <c r="AZ73" i="3"/>
  <c r="AZ74" i="3"/>
  <c r="AZ75" i="3"/>
  <c r="AZ77" i="3"/>
  <c r="BB77" i="3"/>
  <c r="AY78" i="3"/>
  <c r="BC78" i="3"/>
  <c r="BC79" i="3"/>
  <c r="BC80" i="3"/>
  <c r="AY81" i="3"/>
  <c r="BC81" i="3"/>
  <c r="BC83" i="3"/>
  <c r="AZ84" i="3"/>
  <c r="BC84" i="3"/>
  <c r="AZ86" i="3"/>
  <c r="BC86" i="3"/>
  <c r="AZ88" i="3"/>
  <c r="BA88" i="3"/>
  <c r="AZ92" i="3"/>
  <c r="BA92" i="3"/>
  <c r="BC93" i="3"/>
  <c r="BC95" i="3"/>
  <c r="AW96" i="3"/>
  <c r="AW98" i="3"/>
  <c r="AW99" i="3"/>
  <c r="BA99" i="3"/>
  <c r="BC99" i="3"/>
  <c r="AW100" i="3"/>
  <c r="BB100" i="3"/>
  <c r="BC100" i="3"/>
  <c r="AW101" i="3"/>
  <c r="BA101" i="3"/>
  <c r="BC101" i="3"/>
  <c r="BC102" i="3"/>
  <c r="AW103" i="3"/>
  <c r="BB103" i="3"/>
  <c r="BC103" i="3"/>
  <c r="BB104" i="3"/>
  <c r="BC104" i="3"/>
  <c r="BC105" i="3"/>
  <c r="BC106" i="3"/>
  <c r="BC107" i="3"/>
  <c r="AW108" i="3"/>
  <c r="BC109" i="3"/>
  <c r="AV111" i="3"/>
  <c r="AW111" i="3"/>
  <c r="AT112" i="3"/>
  <c r="AW112" i="3"/>
  <c r="AW113" i="3"/>
  <c r="BC114" i="3"/>
  <c r="AT115" i="3"/>
  <c r="AW115" i="3"/>
  <c r="BB115" i="3"/>
  <c r="AR116" i="3"/>
  <c r="AS116" i="3"/>
  <c r="AU116" i="3"/>
  <c r="AV116" i="3"/>
  <c r="AW116" i="3"/>
  <c r="AY116" i="3"/>
  <c r="AY117" i="3"/>
  <c r="AZ117" i="3"/>
  <c r="AR118" i="3"/>
  <c r="AS118" i="3"/>
  <c r="AT118" i="3"/>
  <c r="AV118" i="3"/>
  <c r="AW118" i="3"/>
  <c r="AX118" i="3"/>
  <c r="AZ118" i="3"/>
  <c r="BB118" i="3"/>
  <c r="BC118" i="3"/>
  <c r="AR119" i="3"/>
  <c r="AS119" i="3"/>
  <c r="AU119" i="3"/>
  <c r="AV119" i="3"/>
  <c r="AW119" i="3"/>
  <c r="BB119" i="3"/>
  <c r="BC119" i="3"/>
  <c r="AS120" i="3"/>
  <c r="AT120" i="3"/>
  <c r="AU120" i="3"/>
  <c r="AV120" i="3"/>
  <c r="AW120" i="3"/>
  <c r="AX120" i="3"/>
  <c r="AY120" i="3"/>
  <c r="BC120" i="3"/>
  <c r="AY121" i="3"/>
  <c r="AZ121" i="3"/>
  <c r="BC121" i="3"/>
  <c r="AR122" i="3"/>
  <c r="AS122" i="3"/>
  <c r="AU122" i="3"/>
  <c r="AV122" i="3"/>
  <c r="AW122" i="3"/>
  <c r="AX122" i="3"/>
  <c r="AY122" i="3"/>
  <c r="AZ122" i="3"/>
  <c r="BB122" i="3"/>
  <c r="BC122" i="3"/>
  <c r="BC123" i="3"/>
  <c r="AS124" i="3"/>
  <c r="AT124" i="3"/>
  <c r="AU124" i="3"/>
  <c r="AV124" i="3"/>
  <c r="AW124" i="3"/>
  <c r="AX124" i="3"/>
  <c r="AY124" i="3"/>
  <c r="AZ124" i="3"/>
  <c r="BB124" i="3"/>
  <c r="BC124" i="3"/>
  <c r="AR125" i="3"/>
  <c r="AS125" i="3"/>
  <c r="AT125" i="3"/>
  <c r="AU125" i="3"/>
  <c r="AV125" i="3"/>
  <c r="AW125" i="3"/>
  <c r="AX125" i="3"/>
  <c r="AY125" i="3"/>
  <c r="AZ125" i="3"/>
  <c r="BA125" i="3"/>
  <c r="BC125" i="3"/>
  <c r="AR126" i="3"/>
  <c r="AS126" i="3"/>
  <c r="AU126" i="3"/>
  <c r="AV126" i="3"/>
  <c r="AW126" i="3"/>
  <c r="AX126" i="3"/>
  <c r="AY126" i="3"/>
  <c r="AZ126" i="3"/>
  <c r="BC126" i="3"/>
  <c r="BC127" i="3"/>
  <c r="AR128" i="3"/>
  <c r="AS128" i="3"/>
  <c r="AT128" i="3"/>
  <c r="AU128" i="3"/>
  <c r="AV128" i="3"/>
  <c r="AW128" i="3"/>
  <c r="AX128" i="3"/>
  <c r="AY128" i="3"/>
  <c r="AZ128" i="3"/>
  <c r="BA128" i="3"/>
  <c r="BC128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DP94" i="5" l="1"/>
  <c r="BI94" i="5"/>
  <c r="DP61" i="5"/>
  <c r="DC61" i="5" s="1"/>
  <c r="BI61" i="5"/>
  <c r="DP11" i="5"/>
  <c r="DC11" i="5" s="1"/>
  <c r="BI11" i="5"/>
  <c r="DP74" i="5"/>
  <c r="DC74" i="5" s="1"/>
  <c r="BI74" i="5"/>
  <c r="DP71" i="5"/>
  <c r="BI71" i="5"/>
  <c r="DP91" i="5"/>
  <c r="DC91" i="5" s="1"/>
  <c r="BI91" i="5"/>
  <c r="DP107" i="5"/>
  <c r="DC107" i="5" s="1"/>
  <c r="BI107" i="5"/>
  <c r="DP21" i="5"/>
  <c r="DC21" i="5" s="1"/>
  <c r="BI21" i="5"/>
  <c r="DP69" i="5"/>
  <c r="DC69" i="5" s="1"/>
  <c r="BI69" i="5"/>
  <c r="DP59" i="5"/>
  <c r="DC59" i="5" s="1"/>
  <c r="BI59" i="5"/>
  <c r="DP15" i="5"/>
  <c r="DC15" i="5" s="1"/>
  <c r="BI15" i="5"/>
  <c r="DP30" i="5"/>
  <c r="DC30" i="5" s="1"/>
  <c r="BI30" i="5"/>
  <c r="DP85" i="5"/>
  <c r="DC85" i="5" s="1"/>
  <c r="BI85" i="5"/>
  <c r="DP54" i="5"/>
  <c r="DC54" i="5" s="1"/>
  <c r="BI54" i="5"/>
  <c r="DP17" i="5"/>
  <c r="DC17" i="5" s="1"/>
  <c r="BI17" i="5"/>
  <c r="DP57" i="5"/>
  <c r="DC57" i="5" s="1"/>
  <c r="BI57" i="5"/>
  <c r="DP75" i="5"/>
  <c r="DC75" i="5" s="1"/>
  <c r="BI75" i="5"/>
  <c r="DP14" i="5"/>
  <c r="DC14" i="5" s="1"/>
  <c r="BI14" i="5"/>
  <c r="DP53" i="5"/>
  <c r="DC53" i="5" s="1"/>
  <c r="BI53" i="5"/>
  <c r="DP29" i="5"/>
  <c r="DC29" i="5" s="1"/>
  <c r="BI29" i="5"/>
  <c r="DP48" i="5"/>
  <c r="DC48" i="5" s="1"/>
  <c r="BI48" i="5"/>
  <c r="DP23" i="5"/>
  <c r="DC23" i="5" s="1"/>
  <c r="BI23" i="5"/>
  <c r="DP84" i="5"/>
  <c r="DC84" i="5" s="1"/>
  <c r="BI84" i="5"/>
  <c r="DP47" i="5"/>
  <c r="DC47" i="5" s="1"/>
  <c r="BI47" i="5"/>
  <c r="DP32" i="5"/>
  <c r="DC32" i="5" s="1"/>
  <c r="BI32" i="5"/>
  <c r="DP37" i="5"/>
  <c r="DC37" i="5" s="1"/>
  <c r="BI37" i="5"/>
  <c r="DP52" i="5"/>
  <c r="DC52" i="5" s="1"/>
  <c r="BI52" i="5"/>
  <c r="DP31" i="5"/>
  <c r="DC31" i="5" s="1"/>
  <c r="BI31" i="5"/>
  <c r="DP56" i="5"/>
  <c r="DC56" i="5" s="1"/>
  <c r="BI56" i="5"/>
  <c r="DP64" i="5"/>
  <c r="DC64" i="5" s="1"/>
  <c r="BI64" i="5"/>
  <c r="DP97" i="5"/>
  <c r="DC97" i="5" s="1"/>
  <c r="BI97" i="5"/>
  <c r="DP45" i="5"/>
  <c r="DC45" i="5" s="1"/>
  <c r="BI45" i="5"/>
  <c r="DP63" i="5"/>
  <c r="DC63" i="5" s="1"/>
  <c r="BI63" i="5"/>
  <c r="DP51" i="5"/>
  <c r="DC51" i="5" s="1"/>
  <c r="BI51" i="5"/>
  <c r="DP55" i="5"/>
  <c r="DC55" i="5" s="1"/>
  <c r="BI55" i="5"/>
  <c r="DP34" i="5"/>
  <c r="DC34" i="5" s="1"/>
  <c r="BI34" i="5"/>
  <c r="DP68" i="5"/>
  <c r="DC68" i="5" s="1"/>
  <c r="BI68" i="5"/>
  <c r="DP125" i="5"/>
  <c r="DC125" i="5" s="1"/>
  <c r="BI125" i="5"/>
  <c r="DP126" i="5"/>
  <c r="DC126" i="5" s="1"/>
  <c r="BI126" i="5"/>
  <c r="DP117" i="5"/>
  <c r="DC117" i="5" s="1"/>
  <c r="BI117" i="5"/>
  <c r="DV126" i="5"/>
  <c r="BO126" i="5"/>
  <c r="DV125" i="5"/>
  <c r="BO125" i="5"/>
  <c r="DV88" i="5"/>
  <c r="BO88" i="5"/>
  <c r="DV14" i="5"/>
  <c r="BO14" i="5"/>
  <c r="DV23" i="5"/>
  <c r="BO23" i="5"/>
  <c r="DV17" i="5"/>
  <c r="BO17" i="5"/>
  <c r="DV13" i="5"/>
  <c r="BO13" i="5"/>
  <c r="DV94" i="5"/>
  <c r="BO94" i="5"/>
  <c r="DV12" i="5"/>
  <c r="BO12" i="5"/>
  <c r="DV10" i="5"/>
  <c r="BO10" i="5"/>
  <c r="DV8" i="5"/>
  <c r="BO8" i="5"/>
  <c r="DV20" i="5"/>
  <c r="BO20" i="5"/>
  <c r="DV9" i="5"/>
  <c r="BO9" i="5"/>
  <c r="DV15" i="5"/>
  <c r="BO15" i="5"/>
  <c r="DV51" i="5"/>
  <c r="BO51" i="5"/>
  <c r="DV52" i="5"/>
  <c r="BO52" i="5"/>
  <c r="DV53" i="5"/>
  <c r="BO53" i="5"/>
  <c r="DV54" i="5"/>
  <c r="BO54" i="5"/>
  <c r="DV64" i="5"/>
  <c r="BO64" i="5"/>
  <c r="DV87" i="5"/>
  <c r="BO87" i="5"/>
  <c r="DV108" i="5"/>
  <c r="DV113" i="5"/>
  <c r="CP62" i="5"/>
  <c r="CJ91" i="5"/>
  <c r="CJ84" i="5"/>
  <c r="CL32" i="5"/>
  <c r="CJ32" i="5"/>
  <c r="CK32" i="5"/>
  <c r="CJ37" i="5"/>
  <c r="CP20" i="5"/>
  <c r="CJ85" i="5"/>
  <c r="CJ117" i="5"/>
  <c r="CP94" i="5"/>
  <c r="CJ69" i="5"/>
  <c r="CJ94" i="5"/>
  <c r="DC71" i="5"/>
  <c r="DC94" i="5"/>
  <c r="DT21" i="5"/>
  <c r="DW75" i="5"/>
  <c r="DW14" i="5"/>
  <c r="DW53" i="5"/>
  <c r="DW23" i="5"/>
  <c r="DW74" i="5"/>
  <c r="DZ75" i="5"/>
  <c r="DZ32" i="5"/>
  <c r="DZ85" i="5"/>
  <c r="DZ126" i="5"/>
  <c r="DZ51" i="5"/>
  <c r="DZ52" i="5"/>
  <c r="DZ53" i="5"/>
  <c r="DZ31" i="5"/>
  <c r="DZ125" i="5"/>
  <c r="DZ117" i="5"/>
  <c r="DZ48" i="5"/>
  <c r="DZ47" i="5"/>
  <c r="DZ23" i="5"/>
  <c r="DZ17" i="5"/>
  <c r="DZ34" i="5"/>
  <c r="DZ64" i="5"/>
  <c r="DZ74" i="5"/>
  <c r="DT12" i="5"/>
  <c r="DT8" i="5"/>
  <c r="DS13" i="5"/>
  <c r="DX35" i="5"/>
  <c r="DT35" i="5"/>
  <c r="DS106" i="5"/>
  <c r="DS73" i="5"/>
  <c r="DX4" i="5"/>
  <c r="DQ54" i="5"/>
  <c r="DX23" i="5"/>
  <c r="DX69" i="5"/>
  <c r="DY75" i="5"/>
  <c r="DY4" i="5"/>
  <c r="DR48" i="5"/>
  <c r="DY32" i="5"/>
  <c r="DR94" i="5"/>
  <c r="DY64" i="5"/>
  <c r="DW87" i="5"/>
  <c r="DX53" i="5"/>
  <c r="DW72" i="5"/>
  <c r="DW94" i="5"/>
  <c r="DX94" i="5"/>
  <c r="DS53" i="5"/>
  <c r="DX99" i="5"/>
  <c r="DS64" i="5"/>
  <c r="DX89" i="5"/>
  <c r="DZ95" i="5"/>
  <c r="DX108" i="5"/>
  <c r="DQ53" i="5"/>
  <c r="DQ45" i="5"/>
  <c r="DY51" i="5"/>
  <c r="DT4" i="5"/>
  <c r="DW21" i="5"/>
  <c r="DZ87" i="5"/>
  <c r="DZ4" i="5"/>
  <c r="DZ21" i="5"/>
  <c r="DW97" i="5"/>
  <c r="DW17" i="5"/>
  <c r="DT14" i="5"/>
  <c r="DT53" i="5"/>
  <c r="DT29" i="5"/>
  <c r="DT48" i="5"/>
  <c r="DS96" i="5"/>
  <c r="DR8" i="5"/>
  <c r="DT45" i="5"/>
  <c r="DY35" i="5"/>
  <c r="DS33" i="5"/>
  <c r="DY8" i="5"/>
  <c r="DS8" i="5"/>
  <c r="DT54" i="5"/>
  <c r="DS50" i="5"/>
  <c r="DS9" i="5"/>
  <c r="DR51" i="5"/>
  <c r="DY54" i="5"/>
  <c r="DR31" i="5"/>
  <c r="DR21" i="5"/>
  <c r="DZ11" i="5"/>
  <c r="DQ29" i="5"/>
  <c r="DQ34" i="5"/>
  <c r="DY34" i="5"/>
  <c r="DY85" i="5"/>
  <c r="DR23" i="5"/>
  <c r="DW115" i="5"/>
  <c r="DS23" i="5"/>
  <c r="DR85" i="5"/>
  <c r="DX83" i="5"/>
  <c r="DQ11" i="5"/>
  <c r="DR4" i="5"/>
  <c r="DS4" i="5"/>
  <c r="DW51" i="5"/>
  <c r="DW34" i="5"/>
  <c r="DS20" i="5"/>
  <c r="DR20" i="5"/>
  <c r="DT32" i="5"/>
  <c r="DT52" i="5"/>
  <c r="DT56" i="5"/>
  <c r="DT64" i="5"/>
  <c r="DT13" i="5"/>
  <c r="DX8" i="5"/>
  <c r="DZ9" i="5"/>
  <c r="DY20" i="5"/>
  <c r="DT51" i="5"/>
  <c r="DT55" i="5"/>
  <c r="DT34" i="5"/>
  <c r="DS75" i="5"/>
  <c r="DQ32" i="5"/>
  <c r="DQ14" i="5"/>
  <c r="DS107" i="5"/>
  <c r="DS97" i="5"/>
  <c r="DY52" i="5"/>
  <c r="DS74" i="5"/>
  <c r="DW4" i="5"/>
  <c r="DS21" i="5"/>
  <c r="DS17" i="5"/>
  <c r="DS52" i="5"/>
  <c r="DR14" i="5"/>
  <c r="DR32" i="5"/>
  <c r="DS54" i="5"/>
  <c r="DR47" i="5"/>
  <c r="DR34" i="5"/>
  <c r="DX105" i="5"/>
  <c r="DY50" i="5"/>
  <c r="DY105" i="5"/>
  <c r="DX102" i="5"/>
  <c r="DZ73" i="5"/>
  <c r="DX21" i="5"/>
  <c r="DZ67" i="5"/>
  <c r="DW15" i="5"/>
  <c r="DW32" i="5"/>
  <c r="DW52" i="5"/>
  <c r="DW64" i="5"/>
  <c r="DW10" i="5"/>
  <c r="DS95" i="5"/>
  <c r="DS41" i="5"/>
  <c r="DS10" i="5"/>
  <c r="DR12" i="5"/>
  <c r="DS49" i="5"/>
  <c r="DR9" i="5"/>
  <c r="DW20" i="5"/>
  <c r="DW35" i="5"/>
  <c r="DS12" i="5"/>
  <c r="DZ8" i="5"/>
  <c r="DY16" i="5"/>
  <c r="DS35" i="5"/>
  <c r="DT47" i="5"/>
  <c r="DW67" i="5"/>
  <c r="DS14" i="5"/>
  <c r="DX52" i="5"/>
  <c r="DQ52" i="5"/>
  <c r="DW8" i="5"/>
  <c r="DY21" i="5"/>
  <c r="DR117" i="5"/>
  <c r="DS29" i="5"/>
  <c r="DY74" i="5"/>
  <c r="DW102" i="5"/>
  <c r="DS63" i="5"/>
  <c r="DY89" i="5"/>
  <c r="DR55" i="5"/>
  <c r="DX113" i="5"/>
  <c r="DS51" i="5"/>
  <c r="DZ96" i="5"/>
  <c r="DZ93" i="5"/>
  <c r="DX17" i="5"/>
  <c r="DT11" i="5"/>
  <c r="R51" i="5"/>
  <c r="R52" i="5"/>
  <c r="R53" i="5"/>
  <c r="CJ75" i="5"/>
  <c r="CJ14" i="5"/>
  <c r="Q14" i="5"/>
  <c r="AA14" i="5" s="1"/>
  <c r="AB14" i="5" s="1"/>
  <c r="CJ53" i="5"/>
  <c r="CJ29" i="5"/>
  <c r="CJ48" i="5"/>
  <c r="CJ23" i="5"/>
  <c r="CJ74" i="5"/>
  <c r="CJ97" i="5"/>
  <c r="CJ45" i="5"/>
  <c r="CJ71" i="5"/>
  <c r="CJ126" i="5"/>
  <c r="CJ52" i="5"/>
  <c r="CJ31" i="5"/>
  <c r="CJ56" i="5"/>
  <c r="CJ64" i="5"/>
  <c r="CJ63" i="5"/>
  <c r="CJ57" i="5"/>
  <c r="CJ51" i="5"/>
  <c r="CJ55" i="5"/>
  <c r="CJ125" i="5"/>
  <c r="CJ107" i="5"/>
  <c r="CJ34" i="5"/>
  <c r="CJ47" i="5"/>
  <c r="CJ54" i="5"/>
  <c r="CJ17" i="5"/>
  <c r="CJ68" i="5"/>
  <c r="N87" i="5"/>
  <c r="O87" i="5" s="1"/>
  <c r="CK53" i="5"/>
  <c r="CK54" i="5"/>
  <c r="CK45" i="5"/>
  <c r="BL199" i="3"/>
  <c r="BM194" i="3"/>
  <c r="BG191" i="3"/>
  <c r="BI181" i="3"/>
  <c r="BM180" i="3"/>
  <c r="BH168" i="3"/>
  <c r="BK140" i="3"/>
  <c r="CP12" i="5"/>
  <c r="CK52" i="5"/>
  <c r="CP92" i="5"/>
  <c r="CP10" i="5"/>
  <c r="CN14" i="5"/>
  <c r="CK14" i="5"/>
  <c r="CL14" i="5"/>
  <c r="CM14" i="5"/>
  <c r="CP83" i="5"/>
  <c r="CP8" i="5"/>
  <c r="CS8" i="5" s="1"/>
  <c r="CP9" i="5"/>
  <c r="CK29" i="5"/>
  <c r="CP87" i="5"/>
  <c r="CP88" i="5"/>
  <c r="CP126" i="5"/>
  <c r="CP14" i="5"/>
  <c r="CP51" i="5"/>
  <c r="CR51" i="5" s="1"/>
  <c r="CP52" i="5"/>
  <c r="CQ52" i="5" s="1"/>
  <c r="CP53" i="5"/>
  <c r="CQ53" i="5" s="1"/>
  <c r="CP54" i="5"/>
  <c r="CP125" i="5"/>
  <c r="CP23" i="5"/>
  <c r="CP17" i="5"/>
  <c r="CQ17" i="5" s="1"/>
  <c r="CP64" i="5"/>
  <c r="CP13" i="5"/>
  <c r="CP15" i="5"/>
  <c r="CL34" i="5"/>
  <c r="CK34" i="5"/>
  <c r="AV116" i="5"/>
  <c r="BV95" i="5"/>
  <c r="AV113" i="5"/>
  <c r="AV70" i="5"/>
  <c r="BV78" i="5"/>
  <c r="AV42" i="5"/>
  <c r="BV114" i="5"/>
  <c r="BV83" i="5"/>
  <c r="BV73" i="5"/>
  <c r="AV60" i="5"/>
  <c r="BV104" i="5"/>
  <c r="AV99" i="5"/>
  <c r="BV39" i="5"/>
  <c r="AV66" i="5"/>
  <c r="BV115" i="5"/>
  <c r="AV102" i="5"/>
  <c r="AV76" i="5"/>
  <c r="CB113" i="5"/>
  <c r="BC95" i="5"/>
  <c r="BP95" i="5" s="1"/>
  <c r="CB108" i="5"/>
  <c r="BA112" i="5"/>
  <c r="BC113" i="5"/>
  <c r="BP113" i="5" s="1"/>
  <c r="BC100" i="5"/>
  <c r="BP100" i="5" s="1"/>
  <c r="BF105" i="5"/>
  <c r="BS105" i="5" s="1"/>
  <c r="CD113" i="5"/>
  <c r="BF113" i="5"/>
  <c r="BS113" i="5" s="1"/>
  <c r="BF92" i="5"/>
  <c r="BS92" i="5" s="1"/>
  <c r="CD102" i="5"/>
  <c r="BA127" i="5"/>
  <c r="BD50" i="5"/>
  <c r="BQ50" i="5" s="1"/>
  <c r="CF95" i="5"/>
  <c r="BF50" i="5"/>
  <c r="BS50" i="5" s="1"/>
  <c r="CC102" i="5"/>
  <c r="CF73" i="5"/>
  <c r="CE89" i="5"/>
  <c r="CA113" i="5"/>
  <c r="CF93" i="5"/>
  <c r="BF72" i="5"/>
  <c r="BS72" i="5" s="1"/>
  <c r="CD108" i="5"/>
  <c r="CA89" i="5"/>
  <c r="BF89" i="5"/>
  <c r="BS89" i="5" s="1"/>
  <c r="CF96" i="5"/>
  <c r="BF49" i="5"/>
  <c r="BS49" i="5" s="1"/>
  <c r="CA95" i="5"/>
  <c r="BC99" i="5"/>
  <c r="BP99" i="5" s="1"/>
  <c r="CC72" i="5"/>
  <c r="AZ50" i="5"/>
  <c r="BM50" i="5" s="1"/>
  <c r="CE50" i="5"/>
  <c r="CD83" i="5"/>
  <c r="BF102" i="5"/>
  <c r="BS102" i="5" s="1"/>
  <c r="CD89" i="5"/>
  <c r="CA50" i="5"/>
  <c r="BB92" i="5"/>
  <c r="CA83" i="5"/>
  <c r="CC115" i="5"/>
  <c r="CE105" i="5"/>
  <c r="CD99" i="5"/>
  <c r="CA92" i="5"/>
  <c r="BE72" i="5"/>
  <c r="BR72" i="5" s="1"/>
  <c r="CD105" i="5"/>
  <c r="BC92" i="5"/>
  <c r="BP92" i="5" s="1"/>
  <c r="BA101" i="5"/>
  <c r="BA49" i="5"/>
  <c r="BB62" i="5"/>
  <c r="CA124" i="5"/>
  <c r="AZ49" i="5"/>
  <c r="BM49" i="5" s="1"/>
  <c r="BB83" i="5"/>
  <c r="BV49" i="5"/>
  <c r="AV49" i="5"/>
  <c r="BV50" i="5"/>
  <c r="AV50" i="5"/>
  <c r="BF196" i="3"/>
  <c r="BJ196" i="3"/>
  <c r="BG196" i="3"/>
  <c r="BK196" i="3"/>
  <c r="BH196" i="3"/>
  <c r="BL196" i="3"/>
  <c r="BI196" i="3"/>
  <c r="BM196" i="3"/>
  <c r="BE196" i="3"/>
  <c r="BH193" i="3"/>
  <c r="BG193" i="3"/>
  <c r="BM193" i="3"/>
  <c r="BI193" i="3"/>
  <c r="BE193" i="3"/>
  <c r="BJ193" i="3"/>
  <c r="BF193" i="3"/>
  <c r="BK193" i="3"/>
  <c r="BG186" i="3"/>
  <c r="BI186" i="3"/>
  <c r="BE186" i="3"/>
  <c r="BJ186" i="3"/>
  <c r="BF186" i="3"/>
  <c r="BL186" i="3"/>
  <c r="BM186" i="3"/>
  <c r="BH186" i="3"/>
  <c r="BG182" i="3"/>
  <c r="BF182" i="3"/>
  <c r="BL182" i="3"/>
  <c r="BH182" i="3"/>
  <c r="BM182" i="3"/>
  <c r="BI182" i="3"/>
  <c r="BJ182" i="3"/>
  <c r="BE182" i="3"/>
  <c r="BG178" i="3"/>
  <c r="BE178" i="3"/>
  <c r="BJ178" i="3"/>
  <c r="BF178" i="3"/>
  <c r="BL178" i="3"/>
  <c r="BH178" i="3"/>
  <c r="BM178" i="3"/>
  <c r="BI178" i="3"/>
  <c r="BG174" i="3"/>
  <c r="BH174" i="3"/>
  <c r="BM174" i="3"/>
  <c r="BI174" i="3"/>
  <c r="BE174" i="3"/>
  <c r="BJ174" i="3"/>
  <c r="BF174" i="3"/>
  <c r="BL174" i="3"/>
  <c r="BG170" i="3"/>
  <c r="BE170" i="3"/>
  <c r="BJ170" i="3"/>
  <c r="BF170" i="3"/>
  <c r="BL170" i="3"/>
  <c r="BH170" i="3"/>
  <c r="BM170" i="3"/>
  <c r="BI170" i="3"/>
  <c r="BG166" i="3"/>
  <c r="BH166" i="3"/>
  <c r="BM166" i="3"/>
  <c r="BI166" i="3"/>
  <c r="BE166" i="3"/>
  <c r="BJ166" i="3"/>
  <c r="BF166" i="3"/>
  <c r="BL166" i="3"/>
  <c r="BF162" i="3"/>
  <c r="BE162" i="3"/>
  <c r="BI162" i="3"/>
  <c r="BM162" i="3"/>
  <c r="BF158" i="3"/>
  <c r="BE158" i="3"/>
  <c r="BI158" i="3"/>
  <c r="BM158" i="3"/>
  <c r="BF154" i="3"/>
  <c r="BE154" i="3"/>
  <c r="BI154" i="3"/>
  <c r="BM154" i="3"/>
  <c r="BF150" i="3"/>
  <c r="BE150" i="3"/>
  <c r="BI150" i="3"/>
  <c r="BM150" i="3"/>
  <c r="BF146" i="3"/>
  <c r="BM146" i="3"/>
  <c r="BE146" i="3"/>
  <c r="BI146" i="3"/>
  <c r="BF142" i="3"/>
  <c r="BE142" i="3"/>
  <c r="BI142" i="3"/>
  <c r="BM142" i="3"/>
  <c r="BF138" i="3"/>
  <c r="BI138" i="3"/>
  <c r="BM138" i="3"/>
  <c r="BE138" i="3"/>
  <c r="BF134" i="3"/>
  <c r="BI134" i="3"/>
  <c r="BM134" i="3"/>
  <c r="BE134" i="3"/>
  <c r="BG129" i="3"/>
  <c r="BE129" i="3"/>
  <c r="BI129" i="3"/>
  <c r="BK129" i="3"/>
  <c r="BM129" i="3"/>
  <c r="BF155" i="3"/>
  <c r="BG155" i="3"/>
  <c r="BL155" i="3"/>
  <c r="BH155" i="3"/>
  <c r="BM155" i="3"/>
  <c r="BI155" i="3"/>
  <c r="BE155" i="3"/>
  <c r="BK155" i="3"/>
  <c r="BG190" i="3"/>
  <c r="BF190" i="3"/>
  <c r="BL190" i="3"/>
  <c r="BH190" i="3"/>
  <c r="BM190" i="3"/>
  <c r="BI190" i="3"/>
  <c r="BE190" i="3"/>
  <c r="BJ190" i="3"/>
  <c r="BH200" i="3"/>
  <c r="BL200" i="3"/>
  <c r="BE200" i="3"/>
  <c r="BI200" i="3"/>
  <c r="BM200" i="3"/>
  <c r="BF200" i="3"/>
  <c r="BJ200" i="3"/>
  <c r="BK200" i="3"/>
  <c r="BG200" i="3"/>
  <c r="BH197" i="3"/>
  <c r="BE197" i="3"/>
  <c r="BJ197" i="3"/>
  <c r="BF197" i="3"/>
  <c r="BK197" i="3"/>
  <c r="BG197" i="3"/>
  <c r="BM197" i="3"/>
  <c r="BI197" i="3"/>
  <c r="BH192" i="3"/>
  <c r="BL192" i="3"/>
  <c r="BE192" i="3"/>
  <c r="BI192" i="3"/>
  <c r="BM192" i="3"/>
  <c r="BF192" i="3"/>
  <c r="BJ192" i="3"/>
  <c r="BG192" i="3"/>
  <c r="BK192" i="3"/>
  <c r="BE130" i="3"/>
  <c r="BI130" i="3"/>
  <c r="BM130" i="3"/>
  <c r="BF130" i="3"/>
  <c r="BJ130" i="3"/>
  <c r="BG130" i="3"/>
  <c r="BK130" i="3"/>
  <c r="BH130" i="3"/>
  <c r="BL130" i="3"/>
  <c r="BH189" i="3"/>
  <c r="BE189" i="3"/>
  <c r="BJ189" i="3"/>
  <c r="BF189" i="3"/>
  <c r="BK189" i="3"/>
  <c r="BG189" i="3"/>
  <c r="BM189" i="3"/>
  <c r="BI189" i="3"/>
  <c r="BH185" i="3"/>
  <c r="BG185" i="3"/>
  <c r="BM185" i="3"/>
  <c r="BI185" i="3"/>
  <c r="BE185" i="3"/>
  <c r="BJ185" i="3"/>
  <c r="BF185" i="3"/>
  <c r="BF175" i="3"/>
  <c r="BI175" i="3"/>
  <c r="BE175" i="3"/>
  <c r="BK175" i="3"/>
  <c r="BG175" i="3"/>
  <c r="BL175" i="3"/>
  <c r="BH175" i="3"/>
  <c r="BM175" i="3"/>
  <c r="BF171" i="3"/>
  <c r="BG171" i="3"/>
  <c r="BL171" i="3"/>
  <c r="BH171" i="3"/>
  <c r="BM171" i="3"/>
  <c r="BI171" i="3"/>
  <c r="BE171" i="3"/>
  <c r="BK171" i="3"/>
  <c r="BF163" i="3"/>
  <c r="BE163" i="3"/>
  <c r="BK163" i="3"/>
  <c r="BG163" i="3"/>
  <c r="BL163" i="3"/>
  <c r="BH163" i="3"/>
  <c r="BM163" i="3"/>
  <c r="BI163" i="3"/>
  <c r="BG161" i="3"/>
  <c r="BF161" i="3"/>
  <c r="BM161" i="3"/>
  <c r="BI161" i="3"/>
  <c r="BJ161" i="3"/>
  <c r="BE161" i="3"/>
  <c r="BH149" i="3"/>
  <c r="BI149" i="3"/>
  <c r="BE149" i="3"/>
  <c r="BJ149" i="3"/>
  <c r="BF149" i="3"/>
  <c r="BK149" i="3"/>
  <c r="BG149" i="3"/>
  <c r="BM149" i="3"/>
  <c r="BF143" i="3"/>
  <c r="BG143" i="3"/>
  <c r="BL143" i="3"/>
  <c r="BH143" i="3"/>
  <c r="BM143" i="3"/>
  <c r="BI143" i="3"/>
  <c r="BK143" i="3"/>
  <c r="BE143" i="3"/>
  <c r="BG141" i="3"/>
  <c r="BI141" i="3"/>
  <c r="BJ141" i="3"/>
  <c r="BE141" i="3"/>
  <c r="BK141" i="3"/>
  <c r="BM141" i="3"/>
  <c r="BF141" i="3"/>
  <c r="BF135" i="3"/>
  <c r="BH135" i="3"/>
  <c r="BM135" i="3"/>
  <c r="BI135" i="3"/>
  <c r="BE135" i="3"/>
  <c r="BK135" i="3"/>
  <c r="BL135" i="3"/>
  <c r="BG135" i="3"/>
  <c r="BH133" i="3"/>
  <c r="BE133" i="3"/>
  <c r="BJ133" i="3"/>
  <c r="BF133" i="3"/>
  <c r="BK133" i="3"/>
  <c r="BG133" i="3"/>
  <c r="BM133" i="3"/>
  <c r="BI133" i="3"/>
  <c r="BF187" i="3"/>
  <c r="BE187" i="3"/>
  <c r="BK187" i="3"/>
  <c r="BG187" i="3"/>
  <c r="BL187" i="3"/>
  <c r="BH187" i="3"/>
  <c r="BM187" i="3"/>
  <c r="BI187" i="3"/>
  <c r="BF183" i="3"/>
  <c r="BH183" i="3"/>
  <c r="BM183" i="3"/>
  <c r="BI183" i="3"/>
  <c r="BE183" i="3"/>
  <c r="BK183" i="3"/>
  <c r="BG183" i="3"/>
  <c r="BL183" i="3"/>
  <c r="BH181" i="3"/>
  <c r="BE181" i="3"/>
  <c r="BJ181" i="3"/>
  <c r="BF181" i="3"/>
  <c r="BK181" i="3"/>
  <c r="BG181" i="3"/>
  <c r="BM181" i="3"/>
  <c r="BF179" i="3"/>
  <c r="BE179" i="3"/>
  <c r="BK179" i="3"/>
  <c r="BG179" i="3"/>
  <c r="BL179" i="3"/>
  <c r="BH179" i="3"/>
  <c r="BM179" i="3"/>
  <c r="BI179" i="3"/>
  <c r="BH177" i="3"/>
  <c r="BI177" i="3"/>
  <c r="BE177" i="3"/>
  <c r="BJ177" i="3"/>
  <c r="BF177" i="3"/>
  <c r="BK177" i="3"/>
  <c r="BM177" i="3"/>
  <c r="BG177" i="3"/>
  <c r="BF167" i="3"/>
  <c r="BI167" i="3"/>
  <c r="BE167" i="3"/>
  <c r="BK167" i="3"/>
  <c r="BG167" i="3"/>
  <c r="BL167" i="3"/>
  <c r="BH167" i="3"/>
  <c r="BM167" i="3"/>
  <c r="BF151" i="3"/>
  <c r="BG151" i="3"/>
  <c r="BL151" i="3"/>
  <c r="BH151" i="3"/>
  <c r="BM151" i="3"/>
  <c r="BI151" i="3"/>
  <c r="BE151" i="3"/>
  <c r="BK151" i="3"/>
  <c r="BF147" i="3"/>
  <c r="BI147" i="3"/>
  <c r="BE147" i="3"/>
  <c r="BK147" i="3"/>
  <c r="BG147" i="3"/>
  <c r="BL147" i="3"/>
  <c r="BH147" i="3"/>
  <c r="BH145" i="3"/>
  <c r="BF145" i="3"/>
  <c r="BK145" i="3"/>
  <c r="BG145" i="3"/>
  <c r="BM145" i="3"/>
  <c r="BI145" i="3"/>
  <c r="BE145" i="3"/>
  <c r="BJ145" i="3"/>
  <c r="BG137" i="3"/>
  <c r="BI137" i="3"/>
  <c r="BJ137" i="3"/>
  <c r="BE137" i="3"/>
  <c r="BM137" i="3"/>
  <c r="BF137" i="3"/>
  <c r="BK161" i="3"/>
  <c r="BG198" i="3"/>
  <c r="BF198" i="3"/>
  <c r="BL198" i="3"/>
  <c r="BH198" i="3"/>
  <c r="BM198" i="3"/>
  <c r="BI198" i="3"/>
  <c r="BE198" i="3"/>
  <c r="BJ198" i="3"/>
  <c r="BG194" i="3"/>
  <c r="BI194" i="3"/>
  <c r="BE194" i="3"/>
  <c r="BJ194" i="3"/>
  <c r="BF194" i="3"/>
  <c r="BL194" i="3"/>
  <c r="BH194" i="3"/>
  <c r="BK131" i="3"/>
  <c r="BE131" i="3"/>
  <c r="BL131" i="3"/>
  <c r="BG131" i="3"/>
  <c r="BM131" i="3"/>
  <c r="BI131" i="3"/>
  <c r="BH173" i="3"/>
  <c r="BF173" i="3"/>
  <c r="BK173" i="3"/>
  <c r="BG173" i="3"/>
  <c r="BM173" i="3"/>
  <c r="BI173" i="3"/>
  <c r="BJ173" i="3"/>
  <c r="BE173" i="3"/>
  <c r="BH169" i="3"/>
  <c r="BI169" i="3"/>
  <c r="BE169" i="3"/>
  <c r="BJ169" i="3"/>
  <c r="BF169" i="3"/>
  <c r="BK169" i="3"/>
  <c r="BG169" i="3"/>
  <c r="BM169" i="3"/>
  <c r="BG165" i="3"/>
  <c r="BE165" i="3"/>
  <c r="BK165" i="3"/>
  <c r="BF165" i="3"/>
  <c r="BM165" i="3"/>
  <c r="BI165" i="3"/>
  <c r="BJ165" i="3"/>
  <c r="BF159" i="3"/>
  <c r="BG159" i="3"/>
  <c r="BL159" i="3"/>
  <c r="BH159" i="3"/>
  <c r="BM159" i="3"/>
  <c r="BI159" i="3"/>
  <c r="BE159" i="3"/>
  <c r="BK159" i="3"/>
  <c r="BG157" i="3"/>
  <c r="BF157" i="3"/>
  <c r="BI157" i="3"/>
  <c r="BJ157" i="3"/>
  <c r="BE157" i="3"/>
  <c r="BM157" i="3"/>
  <c r="BG153" i="3"/>
  <c r="BF153" i="3"/>
  <c r="BI153" i="3"/>
  <c r="BJ153" i="3"/>
  <c r="BE153" i="3"/>
  <c r="BM153" i="3"/>
  <c r="BF139" i="3"/>
  <c r="BH139" i="3"/>
  <c r="BM139" i="3"/>
  <c r="BI139" i="3"/>
  <c r="BE139" i="3"/>
  <c r="BK139" i="3"/>
  <c r="BG139" i="3"/>
  <c r="BL139" i="3"/>
  <c r="BM147" i="3"/>
  <c r="BF199" i="3"/>
  <c r="BH199" i="3"/>
  <c r="BM199" i="3"/>
  <c r="BI199" i="3"/>
  <c r="BE199" i="3"/>
  <c r="BK199" i="3"/>
  <c r="BG199" i="3"/>
  <c r="BF195" i="3"/>
  <c r="BE195" i="3"/>
  <c r="BK195" i="3"/>
  <c r="BG195" i="3"/>
  <c r="BL195" i="3"/>
  <c r="BH195" i="3"/>
  <c r="BM195" i="3"/>
  <c r="BF191" i="3"/>
  <c r="BH191" i="3"/>
  <c r="BM191" i="3"/>
  <c r="BI191" i="3"/>
  <c r="BE191" i="3"/>
  <c r="BK191" i="3"/>
  <c r="BL191" i="3"/>
  <c r="BF188" i="3"/>
  <c r="BJ188" i="3"/>
  <c r="BG188" i="3"/>
  <c r="BK188" i="3"/>
  <c r="BH188" i="3"/>
  <c r="BL188" i="3"/>
  <c r="BE188" i="3"/>
  <c r="BI188" i="3"/>
  <c r="BM188" i="3"/>
  <c r="BH184" i="3"/>
  <c r="BL184" i="3"/>
  <c r="BE184" i="3"/>
  <c r="BI184" i="3"/>
  <c r="BM184" i="3"/>
  <c r="BF184" i="3"/>
  <c r="BJ184" i="3"/>
  <c r="BG184" i="3"/>
  <c r="BK184" i="3"/>
  <c r="BF180" i="3"/>
  <c r="BJ180" i="3"/>
  <c r="BG180" i="3"/>
  <c r="BK180" i="3"/>
  <c r="BH180" i="3"/>
  <c r="BL180" i="3"/>
  <c r="BE180" i="3"/>
  <c r="BI180" i="3"/>
  <c r="BE176" i="3"/>
  <c r="BI176" i="3"/>
  <c r="BM176" i="3"/>
  <c r="BF176" i="3"/>
  <c r="BJ176" i="3"/>
  <c r="BG176" i="3"/>
  <c r="BK176" i="3"/>
  <c r="BH176" i="3"/>
  <c r="BL176" i="3"/>
  <c r="BG172" i="3"/>
  <c r="BK172" i="3"/>
  <c r="BH172" i="3"/>
  <c r="BL172" i="3"/>
  <c r="BE172" i="3"/>
  <c r="BI172" i="3"/>
  <c r="BM172" i="3"/>
  <c r="BF172" i="3"/>
  <c r="BJ172" i="3"/>
  <c r="BE168" i="3"/>
  <c r="BI168" i="3"/>
  <c r="BM168" i="3"/>
  <c r="BF168" i="3"/>
  <c r="BJ168" i="3"/>
  <c r="BG168" i="3"/>
  <c r="BK168" i="3"/>
  <c r="BL168" i="3"/>
  <c r="BF164" i="3"/>
  <c r="BJ164" i="3"/>
  <c r="BG164" i="3"/>
  <c r="BK164" i="3"/>
  <c r="BH164" i="3"/>
  <c r="BL164" i="3"/>
  <c r="BI164" i="3"/>
  <c r="BM164" i="3"/>
  <c r="BE164" i="3"/>
  <c r="BG160" i="3"/>
  <c r="BK160" i="3"/>
  <c r="BH160" i="3"/>
  <c r="BL160" i="3"/>
  <c r="BE160" i="3"/>
  <c r="BI160" i="3"/>
  <c r="BM160" i="3"/>
  <c r="BF160" i="3"/>
  <c r="BJ160" i="3"/>
  <c r="BG156" i="3"/>
  <c r="BK156" i="3"/>
  <c r="BH156" i="3"/>
  <c r="BL156" i="3"/>
  <c r="BE156" i="3"/>
  <c r="BI156" i="3"/>
  <c r="BM156" i="3"/>
  <c r="BJ156" i="3"/>
  <c r="BF156" i="3"/>
  <c r="BG152" i="3"/>
  <c r="BK152" i="3"/>
  <c r="BH152" i="3"/>
  <c r="BL152" i="3"/>
  <c r="BE152" i="3"/>
  <c r="BI152" i="3"/>
  <c r="BM152" i="3"/>
  <c r="BF152" i="3"/>
  <c r="BJ152" i="3"/>
  <c r="BE148" i="3"/>
  <c r="BI148" i="3"/>
  <c r="BM148" i="3"/>
  <c r="BF148" i="3"/>
  <c r="BJ148" i="3"/>
  <c r="BG148" i="3"/>
  <c r="BK148" i="3"/>
  <c r="BL148" i="3"/>
  <c r="BH148" i="3"/>
  <c r="BG144" i="3"/>
  <c r="BK144" i="3"/>
  <c r="BH144" i="3"/>
  <c r="BL144" i="3"/>
  <c r="BE144" i="3"/>
  <c r="BI144" i="3"/>
  <c r="BM144" i="3"/>
  <c r="BF144" i="3"/>
  <c r="BJ144" i="3"/>
  <c r="BH140" i="3"/>
  <c r="BL140" i="3"/>
  <c r="BE140" i="3"/>
  <c r="BI140" i="3"/>
  <c r="BM140" i="3"/>
  <c r="BF140" i="3"/>
  <c r="BJ140" i="3"/>
  <c r="BG140" i="3"/>
  <c r="BH136" i="3"/>
  <c r="BL136" i="3"/>
  <c r="BE136" i="3"/>
  <c r="BI136" i="3"/>
  <c r="BM136" i="3"/>
  <c r="BF136" i="3"/>
  <c r="BJ136" i="3"/>
  <c r="BG136" i="3"/>
  <c r="BK136" i="3"/>
  <c r="BF132" i="3"/>
  <c r="BJ132" i="3"/>
  <c r="BG132" i="3"/>
  <c r="BK132" i="3"/>
  <c r="BH132" i="3"/>
  <c r="BL132" i="3"/>
  <c r="BE132" i="3"/>
  <c r="BI132" i="3"/>
  <c r="BM132" i="3"/>
  <c r="BI195" i="3"/>
  <c r="BK185" i="3"/>
  <c r="BL162" i="3"/>
  <c r="BH162" i="3"/>
  <c r="BL158" i="3"/>
  <c r="BH158" i="3"/>
  <c r="BL154" i="3"/>
  <c r="BH154" i="3"/>
  <c r="BL150" i="3"/>
  <c r="BH150" i="3"/>
  <c r="BL146" i="3"/>
  <c r="BH146" i="3"/>
  <c r="BL142" i="3"/>
  <c r="BH142" i="3"/>
  <c r="BL138" i="3"/>
  <c r="BH138" i="3"/>
  <c r="BL134" i="3"/>
  <c r="BH134" i="3"/>
  <c r="BH131" i="3"/>
  <c r="BF131" i="3"/>
  <c r="BJ199" i="3"/>
  <c r="BK198" i="3"/>
  <c r="BL197" i="3"/>
  <c r="BJ195" i="3"/>
  <c r="BK194" i="3"/>
  <c r="BL193" i="3"/>
  <c r="BJ191" i="3"/>
  <c r="BK190" i="3"/>
  <c r="BL189" i="3"/>
  <c r="BJ187" i="3"/>
  <c r="BK186" i="3"/>
  <c r="BL185" i="3"/>
  <c r="BJ183" i="3"/>
  <c r="BK182" i="3"/>
  <c r="BL181" i="3"/>
  <c r="BJ179" i="3"/>
  <c r="BK178" i="3"/>
  <c r="BL177" i="3"/>
  <c r="BJ175" i="3"/>
  <c r="BK174" i="3"/>
  <c r="BL173" i="3"/>
  <c r="BJ171" i="3"/>
  <c r="BK170" i="3"/>
  <c r="BL169" i="3"/>
  <c r="BJ167" i="3"/>
  <c r="BK166" i="3"/>
  <c r="BL165" i="3"/>
  <c r="BH165" i="3"/>
  <c r="BJ163" i="3"/>
  <c r="BK162" i="3"/>
  <c r="BG162" i="3"/>
  <c r="BL161" i="3"/>
  <c r="BH161" i="3"/>
  <c r="BJ159" i="3"/>
  <c r="BK158" i="3"/>
  <c r="BG158" i="3"/>
  <c r="BL157" i="3"/>
  <c r="BH157" i="3"/>
  <c r="BJ155" i="3"/>
  <c r="BK154" i="3"/>
  <c r="BG154" i="3"/>
  <c r="BL153" i="3"/>
  <c r="BH153" i="3"/>
  <c r="BJ151" i="3"/>
  <c r="BK150" i="3"/>
  <c r="BG150" i="3"/>
  <c r="BL149" i="3"/>
  <c r="BJ147" i="3"/>
  <c r="BK146" i="3"/>
  <c r="BG146" i="3"/>
  <c r="BL145" i="3"/>
  <c r="BJ143" i="3"/>
  <c r="BK142" i="3"/>
  <c r="BG142" i="3"/>
  <c r="BL141" i="3"/>
  <c r="BH141" i="3"/>
  <c r="BJ139" i="3"/>
  <c r="BK138" i="3"/>
  <c r="BG138" i="3"/>
  <c r="BL137" i="3"/>
  <c r="BH137" i="3"/>
  <c r="BJ135" i="3"/>
  <c r="BK134" i="3"/>
  <c r="BG134" i="3"/>
  <c r="BL133" i="3"/>
  <c r="BJ131" i="3"/>
  <c r="BJ162" i="3"/>
  <c r="BJ158" i="3"/>
  <c r="BK157" i="3"/>
  <c r="BJ154" i="3"/>
  <c r="BK153" i="3"/>
  <c r="BJ150" i="3"/>
  <c r="BJ146" i="3"/>
  <c r="BJ142" i="3"/>
  <c r="BJ138" i="3"/>
  <c r="BK137" i="3"/>
  <c r="BJ134" i="3"/>
  <c r="BF129" i="3"/>
  <c r="BJ129" i="3"/>
  <c r="BH129" i="3"/>
  <c r="BL129" i="3"/>
  <c r="DD14" i="5" l="1"/>
  <c r="DD45" i="5"/>
  <c r="DP50" i="5"/>
  <c r="DC50" i="5" s="1"/>
  <c r="BI50" i="5"/>
  <c r="DP76" i="5"/>
  <c r="DC76" i="5" s="1"/>
  <c r="BI76" i="5"/>
  <c r="DP116" i="5"/>
  <c r="DC116" i="5" s="1"/>
  <c r="BI116" i="5"/>
  <c r="DP102" i="5"/>
  <c r="DC102" i="5" s="1"/>
  <c r="BI102" i="5"/>
  <c r="DP99" i="5"/>
  <c r="DC99" i="5" s="1"/>
  <c r="BI99" i="5"/>
  <c r="DP70" i="5"/>
  <c r="DC70" i="5" s="1"/>
  <c r="BI70" i="5"/>
  <c r="DP49" i="5"/>
  <c r="DC49" i="5" s="1"/>
  <c r="BI49" i="5"/>
  <c r="DP113" i="5"/>
  <c r="DC113" i="5" s="1"/>
  <c r="BI113" i="5"/>
  <c r="DP66" i="5"/>
  <c r="DC66" i="5" s="1"/>
  <c r="BI66" i="5"/>
  <c r="DP60" i="5"/>
  <c r="DC60" i="5" s="1"/>
  <c r="BI60" i="5"/>
  <c r="DP42" i="5"/>
  <c r="DC42" i="5" s="1"/>
  <c r="BI42" i="5"/>
  <c r="DV62" i="5"/>
  <c r="BO62" i="5"/>
  <c r="DV83" i="5"/>
  <c r="BO83" i="5"/>
  <c r="DV92" i="5"/>
  <c r="BO92" i="5"/>
  <c r="CR94" i="5"/>
  <c r="CQ20" i="5"/>
  <c r="CJ39" i="5"/>
  <c r="CQ94" i="5"/>
  <c r="DH14" i="5"/>
  <c r="C109" i="2"/>
  <c r="F109" i="2" s="1"/>
  <c r="C88" i="2"/>
  <c r="C107" i="2"/>
  <c r="C73" i="2"/>
  <c r="DG14" i="5"/>
  <c r="DD29" i="5"/>
  <c r="DE34" i="5"/>
  <c r="DD54" i="5"/>
  <c r="DD53" i="5"/>
  <c r="DE14" i="5"/>
  <c r="DF14" i="5"/>
  <c r="DD34" i="5"/>
  <c r="DD52" i="5"/>
  <c r="U88" i="5"/>
  <c r="BV88" i="5" s="1"/>
  <c r="DE32" i="5"/>
  <c r="DU14" i="5"/>
  <c r="DD32" i="5"/>
  <c r="DD11" i="5"/>
  <c r="DT49" i="5"/>
  <c r="DT50" i="5"/>
  <c r="DZ89" i="5"/>
  <c r="DW100" i="5"/>
  <c r="DW99" i="5"/>
  <c r="DZ49" i="5"/>
  <c r="DZ72" i="5"/>
  <c r="DX50" i="5"/>
  <c r="DW95" i="5"/>
  <c r="DW92" i="5"/>
  <c r="DZ50" i="5"/>
  <c r="DZ92" i="5"/>
  <c r="DW113" i="5"/>
  <c r="DY72" i="5"/>
  <c r="DZ102" i="5"/>
  <c r="DZ113" i="5"/>
  <c r="DZ105" i="5"/>
  <c r="U87" i="5"/>
  <c r="CJ73" i="5"/>
  <c r="CJ104" i="5"/>
  <c r="CJ83" i="5"/>
  <c r="CJ114" i="5"/>
  <c r="CJ95" i="5"/>
  <c r="CJ115" i="5"/>
  <c r="CJ78" i="5"/>
  <c r="CJ49" i="5"/>
  <c r="CJ50" i="5"/>
  <c r="AV78" i="5"/>
  <c r="AN164" i="3"/>
  <c r="AN180" i="3"/>
  <c r="AV115" i="5"/>
  <c r="AV39" i="5"/>
  <c r="BV102" i="5"/>
  <c r="AV114" i="5"/>
  <c r="AV83" i="5"/>
  <c r="AN153" i="3"/>
  <c r="AN159" i="3"/>
  <c r="AN198" i="3"/>
  <c r="AN145" i="3"/>
  <c r="AN183" i="3"/>
  <c r="AN150" i="3"/>
  <c r="AN178" i="3"/>
  <c r="AN148" i="3"/>
  <c r="AN129" i="3"/>
  <c r="AN162" i="3"/>
  <c r="AN152" i="3"/>
  <c r="AN172" i="3"/>
  <c r="AN184" i="3"/>
  <c r="AN195" i="3"/>
  <c r="AN199" i="3"/>
  <c r="AN133" i="3"/>
  <c r="AN171" i="3"/>
  <c r="AN175" i="3"/>
  <c r="AN189" i="3"/>
  <c r="AN166" i="3"/>
  <c r="AN174" i="3"/>
  <c r="AN193" i="3"/>
  <c r="AN136" i="3"/>
  <c r="AN168" i="3"/>
  <c r="AN194" i="3"/>
  <c r="AN179" i="3"/>
  <c r="AN158" i="3"/>
  <c r="AN156" i="3"/>
  <c r="AN176" i="3"/>
  <c r="AN188" i="3"/>
  <c r="AN139" i="3"/>
  <c r="AN157" i="3"/>
  <c r="AN173" i="3"/>
  <c r="AN131" i="3"/>
  <c r="AN135" i="3"/>
  <c r="AN141" i="3"/>
  <c r="AN143" i="3"/>
  <c r="AN161" i="3"/>
  <c r="AN163" i="3"/>
  <c r="AN185" i="3"/>
  <c r="AN192" i="3"/>
  <c r="AN134" i="3"/>
  <c r="AN138" i="3"/>
  <c r="AN182" i="3"/>
  <c r="AN196" i="3"/>
  <c r="AN140" i="3"/>
  <c r="AN165" i="3"/>
  <c r="AN142" i="3"/>
  <c r="AN154" i="3"/>
  <c r="AN170" i="3"/>
  <c r="AN132" i="3"/>
  <c r="AN144" i="3"/>
  <c r="AN160" i="3"/>
  <c r="AN191" i="3"/>
  <c r="AN169" i="3"/>
  <c r="AN137" i="3"/>
  <c r="AN147" i="3"/>
  <c r="AN151" i="3"/>
  <c r="AN167" i="3"/>
  <c r="AN177" i="3"/>
  <c r="AN181" i="3"/>
  <c r="AN187" i="3"/>
  <c r="AN149" i="3"/>
  <c r="AN130" i="3"/>
  <c r="AN197" i="3"/>
  <c r="AN200" i="3"/>
  <c r="AN190" i="3"/>
  <c r="AN155" i="3"/>
  <c r="AN146" i="3"/>
  <c r="AN186" i="3"/>
  <c r="CS51" i="5"/>
  <c r="CT52" i="5"/>
  <c r="CT17" i="5"/>
  <c r="CQ64" i="5"/>
  <c r="CT51" i="5"/>
  <c r="CS17" i="5"/>
  <c r="CQ51" i="5"/>
  <c r="CR17" i="5"/>
  <c r="CR53" i="5"/>
  <c r="CQ10" i="5"/>
  <c r="CQ14" i="5"/>
  <c r="CQ87" i="5"/>
  <c r="CT53" i="5"/>
  <c r="CR52" i="5"/>
  <c r="CQ8" i="5"/>
  <c r="CQ15" i="5"/>
  <c r="CS53" i="5"/>
  <c r="CT8" i="5"/>
  <c r="CP108" i="5"/>
  <c r="CP113" i="5"/>
  <c r="CQ23" i="5"/>
  <c r="CS52" i="5"/>
  <c r="CR8" i="5"/>
  <c r="CR23" i="5"/>
  <c r="CQ92" i="5"/>
  <c r="BV116" i="5"/>
  <c r="BV76" i="5"/>
  <c r="BV113" i="5"/>
  <c r="AV104" i="5"/>
  <c r="AV73" i="5"/>
  <c r="BV42" i="5"/>
  <c r="AV95" i="5"/>
  <c r="BV70" i="5"/>
  <c r="BV60" i="5"/>
  <c r="BV66" i="5"/>
  <c r="BV99" i="5"/>
  <c r="BC70" i="3"/>
  <c r="BC69" i="3"/>
  <c r="BC68" i="3"/>
  <c r="BC54" i="3"/>
  <c r="BC53" i="3"/>
  <c r="BC50" i="3"/>
  <c r="BC49" i="3"/>
  <c r="BC48" i="3"/>
  <c r="BC47" i="3"/>
  <c r="BC46" i="3"/>
  <c r="BC44" i="3"/>
  <c r="BC43" i="3"/>
  <c r="BC39" i="3"/>
  <c r="BC37" i="3"/>
  <c r="BC32" i="3"/>
  <c r="BC30" i="3"/>
  <c r="BC29" i="3"/>
  <c r="BC28" i="3"/>
  <c r="BC23" i="3"/>
  <c r="BC18" i="3"/>
  <c r="BC12" i="3"/>
  <c r="BC10" i="3"/>
  <c r="BC9" i="3"/>
  <c r="BC7" i="3"/>
  <c r="BB70" i="3"/>
  <c r="BB68" i="3"/>
  <c r="BB66" i="3"/>
  <c r="BB53" i="3"/>
  <c r="BB52" i="3"/>
  <c r="BB51" i="3"/>
  <c r="BB50" i="3"/>
  <c r="BB49" i="3"/>
  <c r="BB48" i="3"/>
  <c r="BB43" i="3"/>
  <c r="BB38" i="3"/>
  <c r="BB37" i="3"/>
  <c r="BB32" i="3"/>
  <c r="BB31" i="3"/>
  <c r="BB30" i="3"/>
  <c r="BB16" i="3"/>
  <c r="BB12" i="3"/>
  <c r="BB11" i="3"/>
  <c r="BB10" i="3"/>
  <c r="BB7" i="3"/>
  <c r="BB6" i="3"/>
  <c r="BB4" i="3"/>
  <c r="BA54" i="3"/>
  <c r="BA53" i="3"/>
  <c r="BA52" i="3"/>
  <c r="BA51" i="3"/>
  <c r="BA47" i="3"/>
  <c r="BA45" i="3"/>
  <c r="BA39" i="3"/>
  <c r="BA30" i="3"/>
  <c r="BA6" i="3"/>
  <c r="BA4" i="3"/>
  <c r="AZ52" i="3"/>
  <c r="AZ20" i="3"/>
  <c r="AZ19" i="3"/>
  <c r="AZ14" i="3"/>
  <c r="AZ11" i="3"/>
  <c r="AZ7" i="3"/>
  <c r="AY49" i="3"/>
  <c r="AY11" i="3"/>
  <c r="AY6" i="3"/>
  <c r="AY3" i="3"/>
  <c r="AX10" i="3"/>
  <c r="AX9" i="3"/>
  <c r="AX7" i="3"/>
  <c r="AX6" i="3"/>
  <c r="AW63" i="3"/>
  <c r="AW48" i="3"/>
  <c r="AW40" i="3"/>
  <c r="AW13" i="3"/>
  <c r="AW10" i="3"/>
  <c r="AW7" i="3"/>
  <c r="AW6" i="3"/>
  <c r="AV19" i="3"/>
  <c r="AU45" i="3"/>
  <c r="AU44" i="3"/>
  <c r="AU7" i="3"/>
  <c r="AU6" i="3"/>
  <c r="AT4" i="3"/>
  <c r="DP73" i="5" l="1"/>
  <c r="DC73" i="5" s="1"/>
  <c r="BI73" i="5"/>
  <c r="DP104" i="5"/>
  <c r="DC104" i="5" s="1"/>
  <c r="BI104" i="5"/>
  <c r="DP39" i="5"/>
  <c r="DC39" i="5" s="1"/>
  <c r="BI39" i="5"/>
  <c r="DP95" i="5"/>
  <c r="DC95" i="5" s="1"/>
  <c r="BI95" i="5"/>
  <c r="DP83" i="5"/>
  <c r="DC83" i="5" s="1"/>
  <c r="BI83" i="5"/>
  <c r="DP115" i="5"/>
  <c r="DC115" i="5" s="1"/>
  <c r="BI115" i="5"/>
  <c r="DP78" i="5"/>
  <c r="DC78" i="5" s="1"/>
  <c r="BI78" i="5"/>
  <c r="DP114" i="5"/>
  <c r="DC114" i="5" s="1"/>
  <c r="BI114" i="5"/>
  <c r="F107" i="2"/>
  <c r="U106" i="5" s="1"/>
  <c r="DJ14" i="5"/>
  <c r="DI14" i="5"/>
  <c r="AV88" i="5"/>
  <c r="CJ88" i="5"/>
  <c r="CJ113" i="5"/>
  <c r="CJ70" i="5"/>
  <c r="CJ60" i="5"/>
  <c r="CJ116" i="5"/>
  <c r="CJ102" i="5"/>
  <c r="CJ66" i="5"/>
  <c r="CJ42" i="5"/>
  <c r="CJ76" i="5"/>
  <c r="CJ99" i="5"/>
  <c r="CQ113" i="5"/>
  <c r="CR113" i="5"/>
  <c r="BW13" i="5"/>
  <c r="AW13" i="5"/>
  <c r="BJ13" i="5" s="1"/>
  <c r="AW12" i="5"/>
  <c r="BJ12" i="5" s="1"/>
  <c r="BW12" i="5"/>
  <c r="BW42" i="5"/>
  <c r="AW42" i="5"/>
  <c r="AS5" i="3"/>
  <c r="AR7" i="3"/>
  <c r="AR6" i="3"/>
  <c r="DQ42" i="5" l="1"/>
  <c r="DD42" i="5" s="1"/>
  <c r="BJ42" i="5"/>
  <c r="DP88" i="5"/>
  <c r="DC88" i="5" s="1"/>
  <c r="BI88" i="5"/>
  <c r="C3" i="3"/>
  <c r="DQ12" i="5"/>
  <c r="DQ13" i="5"/>
  <c r="CK42" i="5"/>
  <c r="M2" i="5" l="1"/>
  <c r="AA2" i="5" l="1"/>
  <c r="S87" i="5"/>
  <c r="BN36" i="5" l="1"/>
  <c r="BH44" i="5"/>
  <c r="BH75" i="5"/>
  <c r="BH97" i="5"/>
  <c r="BH120" i="5"/>
  <c r="BH32" i="5"/>
  <c r="BH23" i="5"/>
  <c r="BH70" i="5"/>
  <c r="BH34" i="5"/>
  <c r="BH37" i="5"/>
  <c r="BH30" i="5"/>
  <c r="BH42" i="5"/>
  <c r="BH85" i="5"/>
  <c r="BH72" i="5"/>
  <c r="BH55" i="5"/>
  <c r="BH83" i="5"/>
  <c r="BH126" i="5"/>
  <c r="BH13" i="5"/>
  <c r="BH105" i="5"/>
  <c r="BH52" i="5"/>
  <c r="BH39" i="5"/>
  <c r="BH29" i="5"/>
  <c r="BH95" i="5"/>
  <c r="BH116" i="5"/>
  <c r="BH68" i="5"/>
  <c r="BH94" i="5"/>
  <c r="BH53" i="5"/>
  <c r="BH35" i="5"/>
  <c r="BH63" i="5"/>
  <c r="BH96" i="5"/>
  <c r="BH102" i="5"/>
  <c r="BH9" i="5"/>
  <c r="BH56" i="5"/>
  <c r="BH84" i="5"/>
  <c r="BH101" i="5"/>
  <c r="BH64" i="5"/>
  <c r="BH108" i="5"/>
  <c r="BH31" i="5"/>
  <c r="BH49" i="5"/>
  <c r="BH107" i="5"/>
  <c r="BH17" i="5"/>
  <c r="BH99" i="5"/>
  <c r="BH62" i="5"/>
  <c r="BH12" i="5"/>
  <c r="BH113" i="5"/>
  <c r="BH20" i="5"/>
  <c r="BH115" i="5"/>
  <c r="BH74" i="5"/>
  <c r="BH100" i="5"/>
  <c r="BH14" i="5"/>
  <c r="BH48" i="5"/>
  <c r="BH8" i="5"/>
  <c r="BH50" i="5"/>
  <c r="BH67" i="5"/>
  <c r="BH109" i="5"/>
  <c r="BH87" i="5"/>
  <c r="BH65" i="5"/>
  <c r="BH21" i="5"/>
  <c r="BH61" i="5"/>
  <c r="BH51" i="5"/>
  <c r="BH59" i="5"/>
  <c r="BH45" i="5"/>
  <c r="BH88" i="5"/>
  <c r="BH19" i="5"/>
  <c r="BH117" i="5"/>
  <c r="BH57" i="5"/>
  <c r="BH28" i="5"/>
  <c r="BH4" i="5"/>
  <c r="BH128" i="5"/>
  <c r="BH114" i="5"/>
  <c r="BH125" i="5"/>
  <c r="BH26" i="5"/>
  <c r="BH54" i="5"/>
  <c r="BH15" i="5"/>
  <c r="BH104" i="5"/>
  <c r="BH11" i="5"/>
  <c r="BH91" i="5"/>
  <c r="BH71" i="5"/>
  <c r="BH69" i="5"/>
  <c r="BH66" i="5"/>
  <c r="BH47" i="5"/>
  <c r="BH127" i="5"/>
  <c r="BH46" i="5"/>
  <c r="BH92" i="5"/>
  <c r="BH98" i="5"/>
  <c r="BH41" i="5"/>
  <c r="BH33" i="5"/>
  <c r="BH86" i="5"/>
  <c r="BH10" i="5"/>
  <c r="BH89" i="5"/>
  <c r="BH124" i="5"/>
  <c r="BH5" i="5"/>
  <c r="CG5" i="5"/>
  <c r="C37" i="11" l="1"/>
  <c r="F37" i="11" s="1"/>
  <c r="AC36" i="5" s="1"/>
  <c r="AJ99" i="5"/>
  <c r="AJ70" i="5"/>
  <c r="AJ49" i="5"/>
  <c r="BN14" i="5"/>
  <c r="AJ15" i="5"/>
  <c r="AJ54" i="5"/>
  <c r="AK54" i="5"/>
  <c r="AJ19" i="5"/>
  <c r="AK45" i="5"/>
  <c r="AJ45" i="5"/>
  <c r="AJ61" i="5"/>
  <c r="AJ21" i="5"/>
  <c r="AJ50" i="5"/>
  <c r="C111" i="6" s="1"/>
  <c r="AK14" i="5"/>
  <c r="AN14" i="5"/>
  <c r="AJ14" i="5"/>
  <c r="AL14" i="5"/>
  <c r="AM14" i="5"/>
  <c r="AJ53" i="5"/>
  <c r="AK53" i="5"/>
  <c r="AJ94" i="5"/>
  <c r="AJ68" i="5"/>
  <c r="AJ116" i="5"/>
  <c r="AJ42" i="5"/>
  <c r="AK42" i="5"/>
  <c r="AJ71" i="5"/>
  <c r="AJ104" i="5"/>
  <c r="AJ48" i="5"/>
  <c r="AJ115" i="5"/>
  <c r="AJ113" i="5"/>
  <c r="AJ17" i="5"/>
  <c r="AJ107" i="5"/>
  <c r="AJ52" i="5"/>
  <c r="AK52" i="5"/>
  <c r="AJ126" i="5"/>
  <c r="AJ23" i="5"/>
  <c r="AJ32" i="5"/>
  <c r="AK32" i="5"/>
  <c r="AL32" i="5"/>
  <c r="AJ75" i="5"/>
  <c r="AJ47" i="5"/>
  <c r="AJ125" i="5"/>
  <c r="AJ114" i="5"/>
  <c r="AJ4" i="5"/>
  <c r="AJ57" i="5"/>
  <c r="AJ117" i="5"/>
  <c r="AJ88" i="5"/>
  <c r="AJ59" i="5"/>
  <c r="AJ51" i="5"/>
  <c r="AJ67" i="5"/>
  <c r="AJ31" i="5"/>
  <c r="AJ64" i="5"/>
  <c r="AJ84" i="5"/>
  <c r="AJ102" i="5"/>
  <c r="AJ63" i="5"/>
  <c r="AJ29" i="5"/>
  <c r="AK29" i="5"/>
  <c r="AJ39" i="5"/>
  <c r="AJ55" i="5"/>
  <c r="AJ85" i="5"/>
  <c r="AJ66" i="5"/>
  <c r="AJ69" i="5"/>
  <c r="AJ91" i="5"/>
  <c r="AK11" i="5"/>
  <c r="AJ11" i="5"/>
  <c r="AJ74" i="5"/>
  <c r="AJ56" i="5"/>
  <c r="AJ95" i="5"/>
  <c r="AJ83" i="5"/>
  <c r="AJ30" i="5"/>
  <c r="AJ37" i="5"/>
  <c r="AK34" i="5"/>
  <c r="AJ34" i="5"/>
  <c r="AL34" i="5"/>
  <c r="AJ97" i="5"/>
  <c r="AV13" i="5"/>
  <c r="BV13" i="5"/>
  <c r="AV12" i="5"/>
  <c r="BV12" i="5"/>
  <c r="Q12" i="5" s="1"/>
  <c r="BV16" i="5"/>
  <c r="AV16" i="5"/>
  <c r="AV35" i="5"/>
  <c r="BV35" i="5"/>
  <c r="AV10" i="5"/>
  <c r="BV10" i="5"/>
  <c r="AV33" i="5"/>
  <c r="BV33" i="5"/>
  <c r="BV9" i="5"/>
  <c r="AV9" i="5"/>
  <c r="AV41" i="5"/>
  <c r="BV41" i="5"/>
  <c r="AV86" i="5"/>
  <c r="BV86" i="5"/>
  <c r="BV20" i="5"/>
  <c r="AV20" i="5"/>
  <c r="AV8" i="5"/>
  <c r="BV8" i="5"/>
  <c r="BC5" i="5"/>
  <c r="BP5" i="5" s="1"/>
  <c r="CC5" i="5"/>
  <c r="AZ5" i="5"/>
  <c r="BM5" i="5" s="1"/>
  <c r="BZ5" i="5"/>
  <c r="DP8" i="5" l="1"/>
  <c r="BI8" i="5"/>
  <c r="DP20" i="5"/>
  <c r="DC20" i="5" s="1"/>
  <c r="BI20" i="5"/>
  <c r="DP9" i="5"/>
  <c r="DC9" i="5" s="1"/>
  <c r="BI9" i="5"/>
  <c r="DP16" i="5"/>
  <c r="DC16" i="5" s="1"/>
  <c r="BI16" i="5"/>
  <c r="DP86" i="5"/>
  <c r="DC86" i="5" s="1"/>
  <c r="BI86" i="5"/>
  <c r="DP10" i="5"/>
  <c r="DC10" i="5" s="1"/>
  <c r="BI10" i="5"/>
  <c r="AJ10" i="5" s="1"/>
  <c r="DP13" i="5"/>
  <c r="DD13" i="5" s="1"/>
  <c r="BI13" i="5"/>
  <c r="DP41" i="5"/>
  <c r="DC41" i="5" s="1"/>
  <c r="BI41" i="5"/>
  <c r="AJ41" i="5" s="1"/>
  <c r="C42" i="6" s="1"/>
  <c r="DP33" i="5"/>
  <c r="DC33" i="5" s="1"/>
  <c r="BI33" i="5"/>
  <c r="AJ33" i="5" s="1"/>
  <c r="C30" i="6" s="1"/>
  <c r="DP35" i="5"/>
  <c r="DC35" i="5" s="1"/>
  <c r="BI35" i="5"/>
  <c r="AJ35" i="5" s="1"/>
  <c r="DP12" i="5"/>
  <c r="DE12" i="5" s="1"/>
  <c r="BI12" i="5"/>
  <c r="CJ20" i="5"/>
  <c r="CJ86" i="5"/>
  <c r="C95" i="6"/>
  <c r="C69" i="6"/>
  <c r="F69" i="6" s="1"/>
  <c r="C50" i="6"/>
  <c r="C35" i="6"/>
  <c r="CB36" i="5"/>
  <c r="BB36" i="5"/>
  <c r="BO36" i="5" s="1"/>
  <c r="C49" i="6"/>
  <c r="C57" i="6"/>
  <c r="AC91" i="5"/>
  <c r="C31" i="6"/>
  <c r="C58" i="6"/>
  <c r="AC29" i="5"/>
  <c r="BB29" i="5" s="1"/>
  <c r="C55" i="6"/>
  <c r="C114" i="6"/>
  <c r="F114" i="6" s="1"/>
  <c r="C116" i="6"/>
  <c r="C62" i="6"/>
  <c r="DC8" i="5"/>
  <c r="AA12" i="5"/>
  <c r="AB12" i="5" s="1"/>
  <c r="DT5" i="5"/>
  <c r="DW5" i="5"/>
  <c r="V21" i="5"/>
  <c r="AJ86" i="5"/>
  <c r="BW100" i="5"/>
  <c r="AW100" i="5"/>
  <c r="BJ100" i="5" s="1"/>
  <c r="Z102" i="5"/>
  <c r="CJ41" i="5"/>
  <c r="CJ10" i="5"/>
  <c r="CJ33" i="5"/>
  <c r="CJ16" i="5"/>
  <c r="CJ9" i="5"/>
  <c r="CJ35" i="5"/>
  <c r="CJ12" i="5"/>
  <c r="CK12" i="5"/>
  <c r="CL12" i="5"/>
  <c r="CM12" i="5"/>
  <c r="CN12" i="5"/>
  <c r="CJ8" i="5"/>
  <c r="CJ13" i="5"/>
  <c r="CK13" i="5"/>
  <c r="AO14" i="5"/>
  <c r="AP14" i="5"/>
  <c r="DD12" i="5" l="1"/>
  <c r="DG12" i="5"/>
  <c r="DF12" i="5"/>
  <c r="DC12" i="5"/>
  <c r="DC13" i="5"/>
  <c r="DV29" i="5"/>
  <c r="BO29" i="5"/>
  <c r="DU12" i="5"/>
  <c r="DI12" i="5" s="1"/>
  <c r="DV36" i="5"/>
  <c r="CP36" i="5"/>
  <c r="CQ36" i="5" s="1"/>
  <c r="C34" i="6"/>
  <c r="F34" i="6" s="1"/>
  <c r="CB91" i="5"/>
  <c r="BB91" i="5"/>
  <c r="BO91" i="5" s="1"/>
  <c r="V63" i="5"/>
  <c r="AW63" i="5" s="1"/>
  <c r="BJ63" i="5" s="1"/>
  <c r="CB29" i="5"/>
  <c r="CP29" i="5" s="1"/>
  <c r="AD85" i="5"/>
  <c r="CC85" i="5" s="1"/>
  <c r="DH12" i="5"/>
  <c r="DQ100" i="5"/>
  <c r="AW21" i="5"/>
  <c r="BW21" i="5"/>
  <c r="AJ13" i="5"/>
  <c r="C14" i="6" s="1"/>
  <c r="AJ20" i="5"/>
  <c r="AJ8" i="5"/>
  <c r="C9" i="6" s="1"/>
  <c r="AK13" i="5"/>
  <c r="AL12" i="5"/>
  <c r="AJ9" i="5"/>
  <c r="AK12" i="5"/>
  <c r="AM12" i="5"/>
  <c r="AN12" i="5"/>
  <c r="AJ12" i="5"/>
  <c r="DQ21" i="5" l="1"/>
  <c r="DE21" i="5" s="1"/>
  <c r="BJ21" i="5"/>
  <c r="CP91" i="5"/>
  <c r="AO36" i="5"/>
  <c r="AP36" i="5"/>
  <c r="DJ36" i="5"/>
  <c r="DI36" i="5"/>
  <c r="DV91" i="5"/>
  <c r="C13" i="6"/>
  <c r="C10" i="6"/>
  <c r="F10" i="6" s="1"/>
  <c r="BW63" i="5"/>
  <c r="CK63" i="5" s="1"/>
  <c r="AD31" i="5"/>
  <c r="AK63" i="5"/>
  <c r="DQ63" i="5"/>
  <c r="DD63" i="5" s="1"/>
  <c r="BC85" i="5"/>
  <c r="DF21" i="5"/>
  <c r="CL21" i="5"/>
  <c r="CM21" i="5"/>
  <c r="CN21" i="5"/>
  <c r="CK21" i="5"/>
  <c r="V33" i="5"/>
  <c r="C16" i="6"/>
  <c r="F16" i="6" s="1"/>
  <c r="C11" i="6"/>
  <c r="BA104" i="5"/>
  <c r="CA104" i="5"/>
  <c r="BN12" i="5"/>
  <c r="AC35" i="5"/>
  <c r="BW60" i="5"/>
  <c r="AW60" i="5"/>
  <c r="BY93" i="5"/>
  <c r="AY93" i="5"/>
  <c r="BL93" i="5" s="1"/>
  <c r="BC2" i="3"/>
  <c r="DD21" i="5" l="1"/>
  <c r="DG21" i="5"/>
  <c r="DQ60" i="5"/>
  <c r="DD60" i="5" s="1"/>
  <c r="BJ60" i="5"/>
  <c r="DW85" i="5"/>
  <c r="BP85" i="5"/>
  <c r="V7" i="5"/>
  <c r="V9" i="5"/>
  <c r="CC31" i="5"/>
  <c r="BC31" i="5"/>
  <c r="BP31" i="5" s="1"/>
  <c r="DS93" i="5"/>
  <c r="AK21" i="5"/>
  <c r="AM21" i="5"/>
  <c r="AN21" i="5"/>
  <c r="AL21" i="5"/>
  <c r="AO12" i="5"/>
  <c r="CK60" i="5"/>
  <c r="AY2" i="3"/>
  <c r="AU2" i="3"/>
  <c r="AV2" i="3"/>
  <c r="BW9" i="5" l="1"/>
  <c r="AW9" i="5"/>
  <c r="BJ9" i="5" s="1"/>
  <c r="AW7" i="5"/>
  <c r="BJ7" i="5" s="1"/>
  <c r="BW7" i="5"/>
  <c r="DW31" i="5"/>
  <c r="AD12" i="5"/>
  <c r="CC12" i="5" s="1"/>
  <c r="BB35" i="5"/>
  <c r="CB35" i="5"/>
  <c r="AC102" i="5"/>
  <c r="DV35" i="5" l="1"/>
  <c r="BO35" i="5"/>
  <c r="CM9" i="5"/>
  <c r="CK9" i="5"/>
  <c r="CL9" i="5"/>
  <c r="CK7" i="5"/>
  <c r="DQ9" i="5"/>
  <c r="DQ7" i="5"/>
  <c r="BC12" i="5"/>
  <c r="BP12" i="5" s="1"/>
  <c r="CP35" i="5"/>
  <c r="CS35" i="5" s="1"/>
  <c r="CQ12" i="5"/>
  <c r="CB105" i="5"/>
  <c r="AL9" i="5" l="1"/>
  <c r="AK9" i="5"/>
  <c r="AM9" i="5"/>
  <c r="DD7" i="5"/>
  <c r="AK7" i="5"/>
  <c r="DE9" i="5"/>
  <c r="DF9" i="5"/>
  <c r="DD9" i="5"/>
  <c r="DW12" i="5"/>
  <c r="CR35" i="5"/>
  <c r="CQ35" i="5"/>
  <c r="CP105" i="5"/>
  <c r="BB105" i="5"/>
  <c r="BO105" i="5" s="1"/>
  <c r="DV105" i="5" l="1"/>
  <c r="DJ12" i="5"/>
  <c r="AP12" i="5"/>
  <c r="BY60" i="5" l="1"/>
  <c r="AY60" i="5"/>
  <c r="DS60" i="5" l="1"/>
  <c r="BL60" i="5"/>
  <c r="AC67" i="5"/>
  <c r="CB67" i="5" s="1"/>
  <c r="AC61" i="5"/>
  <c r="BB67" i="5" l="1"/>
  <c r="CB61" i="5"/>
  <c r="CP61" i="5" s="1"/>
  <c r="BB61" i="5"/>
  <c r="CP67" i="5"/>
  <c r="DV61" i="5" l="1"/>
  <c r="BO61" i="5"/>
  <c r="DV67" i="5"/>
  <c r="BO67" i="5"/>
  <c r="CQ67" i="5"/>
  <c r="Z39" i="5" l="1"/>
  <c r="CA39" i="5" l="1"/>
  <c r="BA39" i="5"/>
  <c r="Z99" i="5" l="1"/>
  <c r="BB102" i="5"/>
  <c r="BO102" i="5" s="1"/>
  <c r="CB102" i="5"/>
  <c r="DV102" i="5" l="1"/>
  <c r="BA99" i="5"/>
  <c r="CA99" i="5"/>
  <c r="CP102" i="5"/>
  <c r="CQ102" i="5" s="1"/>
  <c r="CR102" i="5" l="1"/>
  <c r="V10" i="5" l="1"/>
  <c r="BW10" i="5" l="1"/>
  <c r="AW10" i="5"/>
  <c r="DQ10" i="5" l="1"/>
  <c r="DD10" i="5" s="1"/>
  <c r="BJ10" i="5"/>
  <c r="CK10" i="5"/>
  <c r="AK10" i="5" l="1"/>
  <c r="C13" i="7" l="1"/>
  <c r="Y9" i="5"/>
  <c r="W10" i="5"/>
  <c r="AZ9" i="5" l="1"/>
  <c r="BM9" i="5" s="1"/>
  <c r="BZ9" i="5"/>
  <c r="BX10" i="5"/>
  <c r="AX10" i="5"/>
  <c r="BK10" i="5" s="1"/>
  <c r="Q9" i="5" l="1"/>
  <c r="AA9" i="5" s="1"/>
  <c r="AB9" i="5" s="1"/>
  <c r="CN9" i="5"/>
  <c r="DT9" i="5"/>
  <c r="DG9" i="5" s="1"/>
  <c r="DR10" i="5"/>
  <c r="CL10" i="5"/>
  <c r="CM10" i="5"/>
  <c r="BZ41" i="5"/>
  <c r="AN9" i="5" l="1"/>
  <c r="DU9" i="5"/>
  <c r="DH9" i="5"/>
  <c r="AM10" i="5"/>
  <c r="AL10" i="5"/>
  <c r="DF10" i="5"/>
  <c r="DE10" i="5"/>
  <c r="AZ41" i="5"/>
  <c r="DT41" i="5" l="1"/>
  <c r="BM41" i="5"/>
  <c r="C13" i="9"/>
  <c r="C13" i="8"/>
  <c r="DI9" i="5"/>
  <c r="BN9" i="5"/>
  <c r="AO9" i="5" l="1"/>
  <c r="AS6" i="3" l="1"/>
  <c r="J2" i="3" l="1"/>
  <c r="AT2" i="3" s="1"/>
  <c r="AX12" i="3" l="1"/>
  <c r="AW46" i="3"/>
  <c r="BA14" i="3" l="1"/>
  <c r="S2" i="3" l="1"/>
  <c r="AW2" i="3" s="1"/>
  <c r="AY13" i="3"/>
  <c r="BC27" i="3" l="1"/>
  <c r="BB21" i="3" l="1"/>
  <c r="AY12" i="3" l="1"/>
  <c r="BA15" i="3"/>
  <c r="BA46" i="3"/>
  <c r="BA12" i="3" l="1"/>
  <c r="AZ13" i="3"/>
  <c r="BA13" i="3"/>
  <c r="AE2" i="3" l="1"/>
  <c r="BA2" i="3" s="1"/>
  <c r="AZ12" i="3" l="1"/>
  <c r="AZ15" i="3"/>
  <c r="AB2" i="3" l="1"/>
  <c r="AZ2" i="3" s="1"/>
  <c r="BB69" i="3"/>
  <c r="BB13" i="3"/>
  <c r="BC67" i="3" l="1"/>
  <c r="BC13" i="3" l="1"/>
  <c r="BB22" i="3"/>
  <c r="BC36" i="3" l="1"/>
  <c r="BC31" i="3" l="1"/>
  <c r="BC22" i="3"/>
  <c r="BH76" i="5" l="1"/>
  <c r="BH43" i="5"/>
  <c r="BH73" i="5"/>
  <c r="BH118" i="5"/>
  <c r="BH60" i="5"/>
  <c r="BH119" i="5"/>
  <c r="BH122" i="5"/>
  <c r="BH6" i="5"/>
  <c r="BH112" i="5"/>
  <c r="BH78" i="5" l="1"/>
  <c r="BH121" i="5"/>
  <c r="AJ76" i="5"/>
  <c r="BH93" i="5"/>
  <c r="AJ73" i="5"/>
  <c r="BH106" i="5"/>
  <c r="AK60" i="5"/>
  <c r="AJ60" i="5"/>
  <c r="C48" i="6" s="1"/>
  <c r="BH111" i="5"/>
  <c r="BH16" i="5"/>
  <c r="AJ16" i="5" l="1"/>
  <c r="AJ78" i="5"/>
  <c r="C79" i="6" s="1"/>
  <c r="F79" i="6" s="1"/>
  <c r="C77" i="6" l="1"/>
  <c r="F77" i="6" s="1"/>
  <c r="V77" i="5" s="1"/>
  <c r="C20" i="6"/>
  <c r="F20" i="6" s="1"/>
  <c r="C15" i="6"/>
  <c r="AD61" i="5"/>
  <c r="C17" i="6"/>
  <c r="F17" i="6" s="1"/>
  <c r="AD16" i="5"/>
  <c r="AV20" i="3"/>
  <c r="CA73" i="5"/>
  <c r="BA73" i="5"/>
  <c r="CC60" i="5"/>
  <c r="BC60" i="5"/>
  <c r="BP60" i="5" s="1"/>
  <c r="AW77" i="5" l="1"/>
  <c r="BW77" i="5"/>
  <c r="DW60" i="5"/>
  <c r="CC61" i="5"/>
  <c r="BC61" i="5"/>
  <c r="BP61" i="5" s="1"/>
  <c r="CC16" i="5"/>
  <c r="CL77" i="5" l="1"/>
  <c r="CM77" i="5"/>
  <c r="CK77" i="5"/>
  <c r="BJ77" i="5"/>
  <c r="DQ77" i="5"/>
  <c r="DW61" i="5"/>
  <c r="AE61" i="5"/>
  <c r="CQ61" i="5"/>
  <c r="AD73" i="5"/>
  <c r="BC16" i="5"/>
  <c r="BP16" i="5" s="1"/>
  <c r="DF77" i="5" l="1"/>
  <c r="DE77" i="5"/>
  <c r="DD77" i="5"/>
  <c r="AL77" i="5"/>
  <c r="C78" i="8" s="1"/>
  <c r="AM77" i="5"/>
  <c r="C78" i="9" s="1"/>
  <c r="AK77" i="5"/>
  <c r="C78" i="7" s="1"/>
  <c r="DW16" i="5"/>
  <c r="CD61" i="5"/>
  <c r="BD61" i="5"/>
  <c r="BQ61" i="5" s="1"/>
  <c r="CC73" i="5"/>
  <c r="BC73" i="5"/>
  <c r="BP73" i="5" s="1"/>
  <c r="DW73" i="5" l="1"/>
  <c r="DX61" i="5"/>
  <c r="CR61" i="5"/>
  <c r="AF61" i="5" l="1"/>
  <c r="AE72" i="5"/>
  <c r="CE61" i="5" l="1"/>
  <c r="BE61" i="5"/>
  <c r="BR61" i="5" s="1"/>
  <c r="CE60" i="5"/>
  <c r="BE60" i="5"/>
  <c r="BR60" i="5" s="1"/>
  <c r="DY60" i="5" l="1"/>
  <c r="DY61" i="5"/>
  <c r="CS61" i="5"/>
  <c r="AZ3" i="3"/>
  <c r="AF73" i="5" l="1"/>
  <c r="CE73" i="5" l="1"/>
  <c r="BE73" i="5"/>
  <c r="BR73" i="5" s="1"/>
  <c r="BC55" i="3"/>
  <c r="DY73" i="5" l="1"/>
  <c r="AU9" i="3"/>
  <c r="BA3" i="3"/>
  <c r="AH73" i="5" l="1"/>
  <c r="CG73" i="5" s="1"/>
  <c r="BB20" i="3"/>
  <c r="CG78" i="5" l="1"/>
  <c r="BB65" i="3"/>
  <c r="BB3" i="3" l="1"/>
  <c r="BC66" i="3" l="1"/>
  <c r="BC3" i="3" l="1"/>
  <c r="Z16" i="5" l="1"/>
  <c r="CA16" i="5" l="1"/>
  <c r="BA16" i="5"/>
  <c r="AW9" i="3" l="1"/>
  <c r="U108" i="5" l="1"/>
  <c r="AD108" i="5"/>
  <c r="U5" i="5"/>
  <c r="U26" i="5"/>
  <c r="U120" i="5"/>
  <c r="Y120" i="5"/>
  <c r="U93" i="5"/>
  <c r="U98" i="5"/>
  <c r="U122" i="5"/>
  <c r="AD26" i="5"/>
  <c r="AE26" i="5"/>
  <c r="AG26" i="5"/>
  <c r="AG43" i="5"/>
  <c r="Z5" i="5"/>
  <c r="U119" i="5" l="1"/>
  <c r="U44" i="5"/>
  <c r="AV44" i="5" s="1"/>
  <c r="U43" i="5"/>
  <c r="U6" i="5"/>
  <c r="BV6" i="5" s="1"/>
  <c r="AG5" i="5"/>
  <c r="BF5" i="5" s="1"/>
  <c r="BS5" i="5" s="1"/>
  <c r="AF5" i="5"/>
  <c r="BE5" i="5" s="1"/>
  <c r="BR5" i="5" s="1"/>
  <c r="AE5" i="5"/>
  <c r="BV87" i="5"/>
  <c r="AV65" i="5"/>
  <c r="AV98" i="5"/>
  <c r="BV72" i="5"/>
  <c r="BV26" i="5"/>
  <c r="CJ26" i="5" s="1"/>
  <c r="AV26" i="5"/>
  <c r="AV46" i="5"/>
  <c r="AV28" i="5"/>
  <c r="CA5" i="5"/>
  <c r="AV5" i="5"/>
  <c r="AV112" i="5"/>
  <c r="BV101" i="5"/>
  <c r="CJ101" i="5" s="1"/>
  <c r="BV5" i="5"/>
  <c r="AV128" i="5"/>
  <c r="BV128" i="5"/>
  <c r="CG89" i="5"/>
  <c r="DP28" i="5" l="1"/>
  <c r="DC28" i="5" s="1"/>
  <c r="BI28" i="5"/>
  <c r="AJ28" i="5" s="1"/>
  <c r="DP112" i="5"/>
  <c r="BI112" i="5"/>
  <c r="DP46" i="5"/>
  <c r="DC46" i="5" s="1"/>
  <c r="BI46" i="5"/>
  <c r="AJ46" i="5" s="1"/>
  <c r="DP98" i="5"/>
  <c r="DC98" i="5" s="1"/>
  <c r="BI98" i="5"/>
  <c r="DP44" i="5"/>
  <c r="DC44" i="5" s="1"/>
  <c r="BI44" i="5"/>
  <c r="AJ44" i="5" s="1"/>
  <c r="DP5" i="5"/>
  <c r="DC5" i="5" s="1"/>
  <c r="BI5" i="5"/>
  <c r="AJ5" i="5" s="1"/>
  <c r="C5" i="6" s="1"/>
  <c r="DP26" i="5"/>
  <c r="DC26" i="5" s="1"/>
  <c r="BI26" i="5"/>
  <c r="AJ26" i="5" s="1"/>
  <c r="C22" i="6" s="1"/>
  <c r="DP65" i="5"/>
  <c r="DC65" i="5" s="1"/>
  <c r="BI65" i="5"/>
  <c r="AJ65" i="5" s="1"/>
  <c r="C64" i="6" s="1"/>
  <c r="DP128" i="5"/>
  <c r="DC128" i="5" s="1"/>
  <c r="BI128" i="5"/>
  <c r="AJ128" i="5" s="1"/>
  <c r="C118" i="6" s="1"/>
  <c r="F118" i="6" s="1"/>
  <c r="DC112" i="5"/>
  <c r="DY5" i="5"/>
  <c r="DZ5" i="5"/>
  <c r="AR9" i="3"/>
  <c r="CF5" i="5"/>
  <c r="CE5" i="5"/>
  <c r="BD5" i="5"/>
  <c r="BQ5" i="5" s="1"/>
  <c r="CD5" i="5"/>
  <c r="AV72" i="5"/>
  <c r="BF26" i="5"/>
  <c r="BS26" i="5" s="1"/>
  <c r="CF26" i="5"/>
  <c r="BF43" i="5"/>
  <c r="BS43" i="5" s="1"/>
  <c r="CF43" i="5"/>
  <c r="BV65" i="5"/>
  <c r="CJ65" i="5" s="1"/>
  <c r="BD72" i="5"/>
  <c r="BQ72" i="5" s="1"/>
  <c r="CD72" i="5"/>
  <c r="CC108" i="5"/>
  <c r="BC108" i="5"/>
  <c r="BP108" i="5" s="1"/>
  <c r="BZ120" i="5"/>
  <c r="AZ120" i="5"/>
  <c r="BM120" i="5" s="1"/>
  <c r="BV44" i="5"/>
  <c r="CJ44" i="5" s="1"/>
  <c r="AV87" i="5"/>
  <c r="AV43" i="5"/>
  <c r="BV43" i="5"/>
  <c r="BV93" i="5"/>
  <c r="AV93" i="5"/>
  <c r="AV119" i="5"/>
  <c r="BV119" i="5"/>
  <c r="AV120" i="5"/>
  <c r="BV120" i="5"/>
  <c r="AV6" i="5"/>
  <c r="BV28" i="5"/>
  <c r="CJ28" i="5" s="1"/>
  <c r="BA5" i="5"/>
  <c r="CJ6" i="5"/>
  <c r="CG72" i="5"/>
  <c r="BV46" i="5"/>
  <c r="CJ46" i="5" s="1"/>
  <c r="CJ87" i="5"/>
  <c r="BV112" i="5"/>
  <c r="BC96" i="5"/>
  <c r="BP96" i="5" s="1"/>
  <c r="CC96" i="5"/>
  <c r="BA96" i="5"/>
  <c r="CA96" i="5"/>
  <c r="BV98" i="5"/>
  <c r="AV111" i="5"/>
  <c r="BV111" i="5"/>
  <c r="AV100" i="5"/>
  <c r="BV100" i="5"/>
  <c r="BV96" i="5"/>
  <c r="AV96" i="5"/>
  <c r="BV122" i="5"/>
  <c r="AV122" i="5"/>
  <c r="CJ5" i="5"/>
  <c r="CJ72" i="5"/>
  <c r="CJ128" i="5"/>
  <c r="DP72" i="5" l="1"/>
  <c r="DC72" i="5" s="1"/>
  <c r="BI72" i="5"/>
  <c r="AJ72" i="5" s="1"/>
  <c r="DP96" i="5"/>
  <c r="DC96" i="5" s="1"/>
  <c r="BI96" i="5"/>
  <c r="DP6" i="5"/>
  <c r="DC6" i="5" s="1"/>
  <c r="BI6" i="5"/>
  <c r="AJ6" i="5" s="1"/>
  <c r="C7" i="6" s="1"/>
  <c r="DP43" i="5"/>
  <c r="DC43" i="5" s="1"/>
  <c r="BI43" i="5"/>
  <c r="AJ43" i="5" s="1"/>
  <c r="C53" i="6" s="1"/>
  <c r="DP111" i="5"/>
  <c r="BI111" i="5"/>
  <c r="AJ111" i="5" s="1"/>
  <c r="DP93" i="5"/>
  <c r="DC93" i="5" s="1"/>
  <c r="BI93" i="5"/>
  <c r="DP87" i="5"/>
  <c r="DC87" i="5" s="1"/>
  <c r="BI87" i="5"/>
  <c r="AJ87" i="5" s="1"/>
  <c r="DP122" i="5"/>
  <c r="DC122" i="5" s="1"/>
  <c r="BI122" i="5"/>
  <c r="AJ122" i="5" s="1"/>
  <c r="DP120" i="5"/>
  <c r="BI120" i="5"/>
  <c r="DP100" i="5"/>
  <c r="DC100" i="5" s="1"/>
  <c r="BI100" i="5"/>
  <c r="AJ100" i="5" s="1"/>
  <c r="C101" i="6" s="1"/>
  <c r="DP119" i="5"/>
  <c r="DC119" i="5" s="1"/>
  <c r="BI119" i="5"/>
  <c r="AJ119" i="5" s="1"/>
  <c r="CK100" i="5"/>
  <c r="CJ100" i="5"/>
  <c r="CJ120" i="5"/>
  <c r="C46" i="6"/>
  <c r="C47" i="6"/>
  <c r="F47" i="6" s="1"/>
  <c r="C24" i="6"/>
  <c r="F24" i="6" s="1"/>
  <c r="C60" i="6"/>
  <c r="C45" i="6"/>
  <c r="C51" i="6"/>
  <c r="F51" i="6" s="1"/>
  <c r="V59" i="5"/>
  <c r="BW59" i="5" s="1"/>
  <c r="V69" i="5"/>
  <c r="DC111" i="5"/>
  <c r="DC120" i="5"/>
  <c r="DW96" i="5"/>
  <c r="DW108" i="5"/>
  <c r="DZ26" i="5"/>
  <c r="DX72" i="5"/>
  <c r="DX5" i="5"/>
  <c r="DT120" i="5"/>
  <c r="DZ43" i="5"/>
  <c r="V4" i="5"/>
  <c r="C56" i="6"/>
  <c r="C32" i="6"/>
  <c r="F32" i="6" s="1"/>
  <c r="V31" i="5" s="1"/>
  <c r="C36" i="6"/>
  <c r="V61" i="5"/>
  <c r="AJ98" i="5"/>
  <c r="C99" i="6" s="1"/>
  <c r="F99" i="6" s="1"/>
  <c r="AJ112" i="5"/>
  <c r="AJ101" i="5"/>
  <c r="C100" i="6" s="1"/>
  <c r="V28" i="5"/>
  <c r="CB28" i="5"/>
  <c r="CP28" i="5" s="1"/>
  <c r="AC26" i="5"/>
  <c r="CQ108" i="5"/>
  <c r="CR108" i="5"/>
  <c r="CJ43" i="5"/>
  <c r="CJ119" i="5"/>
  <c r="CJ93" i="5"/>
  <c r="BB28" i="5"/>
  <c r="CJ112" i="5"/>
  <c r="CJ98" i="5"/>
  <c r="CJ122" i="5"/>
  <c r="CJ96" i="5"/>
  <c r="CJ111" i="5"/>
  <c r="V23" i="5" l="1"/>
  <c r="BW23" i="5" s="1"/>
  <c r="V24" i="5"/>
  <c r="V25" i="5"/>
  <c r="DD100" i="5"/>
  <c r="DV28" i="5"/>
  <c r="BO28" i="5"/>
  <c r="AW31" i="5"/>
  <c r="BJ31" i="5" s="1"/>
  <c r="BW31" i="5"/>
  <c r="C61" i="6"/>
  <c r="C73" i="6"/>
  <c r="F73" i="6" s="1"/>
  <c r="C44" i="6"/>
  <c r="F44" i="6" s="1"/>
  <c r="C72" i="6"/>
  <c r="V41" i="5"/>
  <c r="BW41" i="5" s="1"/>
  <c r="CK41" i="5" s="1"/>
  <c r="V51" i="5"/>
  <c r="V15" i="5"/>
  <c r="V26" i="5"/>
  <c r="V120" i="5"/>
  <c r="BW120" i="5" s="1"/>
  <c r="F56" i="6"/>
  <c r="V55" i="5" s="1"/>
  <c r="V94" i="5"/>
  <c r="BW94" i="5" s="1"/>
  <c r="V35" i="5"/>
  <c r="C83" i="6"/>
  <c r="AW59" i="5"/>
  <c r="BW69" i="5"/>
  <c r="AW69" i="5"/>
  <c r="BJ69" i="5" s="1"/>
  <c r="CK59" i="5"/>
  <c r="V44" i="5"/>
  <c r="BW44" i="5" s="1"/>
  <c r="CK44" i="5" s="1"/>
  <c r="BW4" i="5"/>
  <c r="AW4" i="5"/>
  <c r="C54" i="6"/>
  <c r="C84" i="6"/>
  <c r="F84" i="6" s="1"/>
  <c r="C85" i="6"/>
  <c r="C6" i="6"/>
  <c r="C8" i="6"/>
  <c r="C117" i="6"/>
  <c r="F117" i="6" s="1"/>
  <c r="C120" i="6"/>
  <c r="C38" i="6"/>
  <c r="V8" i="5"/>
  <c r="BW61" i="5"/>
  <c r="AW61" i="5"/>
  <c r="AJ120" i="5"/>
  <c r="C68" i="6"/>
  <c r="C98" i="6"/>
  <c r="AJ93" i="5"/>
  <c r="C74" i="6" s="1"/>
  <c r="AJ96" i="5"/>
  <c r="C97" i="6" s="1"/>
  <c r="AK100" i="5"/>
  <c r="AW28" i="5"/>
  <c r="BW28" i="5"/>
  <c r="C52" i="6"/>
  <c r="W33" i="5"/>
  <c r="U118" i="5"/>
  <c r="V118" i="5"/>
  <c r="AH33" i="5"/>
  <c r="AW23" i="5" l="1"/>
  <c r="BJ23" i="5" s="1"/>
  <c r="AW25" i="5"/>
  <c r="BW25" i="5"/>
  <c r="AW24" i="5"/>
  <c r="BW24" i="5"/>
  <c r="DQ59" i="5"/>
  <c r="BJ59" i="5"/>
  <c r="DQ28" i="5"/>
  <c r="DD28" i="5" s="1"/>
  <c r="BJ28" i="5"/>
  <c r="AK28" i="5" s="1"/>
  <c r="DQ61" i="5"/>
  <c r="BJ61" i="5"/>
  <c r="DQ4" i="5"/>
  <c r="DE4" i="5" s="1"/>
  <c r="BJ4" i="5"/>
  <c r="CK69" i="5"/>
  <c r="CK94" i="5"/>
  <c r="CL94" i="5"/>
  <c r="CK120" i="5"/>
  <c r="C81" i="6"/>
  <c r="F81" i="6" s="1"/>
  <c r="V81" i="5" s="1"/>
  <c r="C121" i="6"/>
  <c r="CK31" i="5"/>
  <c r="CL31" i="5"/>
  <c r="DQ31" i="5"/>
  <c r="BW55" i="5"/>
  <c r="AW55" i="5"/>
  <c r="BJ55" i="5" s="1"/>
  <c r="DQ23" i="5"/>
  <c r="V117" i="5"/>
  <c r="BW117" i="5" s="1"/>
  <c r="CK23" i="5"/>
  <c r="CL23" i="5"/>
  <c r="CM23" i="5"/>
  <c r="C94" i="6"/>
  <c r="AW41" i="5"/>
  <c r="C115" i="6"/>
  <c r="C96" i="6"/>
  <c r="F96" i="6" s="1"/>
  <c r="BW15" i="5"/>
  <c r="CK15" i="5" s="1"/>
  <c r="AW15" i="5"/>
  <c r="BJ15" i="5" s="1"/>
  <c r="V47" i="5"/>
  <c r="AW47" i="5" s="1"/>
  <c r="BJ47" i="5" s="1"/>
  <c r="V56" i="5"/>
  <c r="BW51" i="5"/>
  <c r="AW51" i="5"/>
  <c r="BJ51" i="5" s="1"/>
  <c r="V46" i="5"/>
  <c r="AW46" i="5" s="1"/>
  <c r="V48" i="5"/>
  <c r="AW120" i="5"/>
  <c r="BJ120" i="5" s="1"/>
  <c r="DQ41" i="5"/>
  <c r="DD41" i="5" s="1"/>
  <c r="F6" i="6"/>
  <c r="V5" i="5" s="1"/>
  <c r="AW5" i="5" s="1"/>
  <c r="AW94" i="5"/>
  <c r="BW35" i="5"/>
  <c r="CK35" i="5" s="1"/>
  <c r="AW35" i="5"/>
  <c r="BJ35" i="5" s="1"/>
  <c r="AK59" i="5"/>
  <c r="DQ69" i="5"/>
  <c r="DD59" i="5"/>
  <c r="DD61" i="5"/>
  <c r="AW44" i="5"/>
  <c r="Q4" i="5"/>
  <c r="CM4" i="5"/>
  <c r="CN4" i="5"/>
  <c r="CK4" i="5"/>
  <c r="CL4" i="5"/>
  <c r="V6" i="5"/>
  <c r="AW6" i="5" s="1"/>
  <c r="C113" i="6"/>
  <c r="C66" i="6"/>
  <c r="F66" i="6" s="1"/>
  <c r="C67" i="6"/>
  <c r="C76" i="6"/>
  <c r="C80" i="6"/>
  <c r="BW8" i="5"/>
  <c r="AW8" i="5"/>
  <c r="CK61" i="5"/>
  <c r="CK28" i="5"/>
  <c r="V43" i="5"/>
  <c r="U121" i="5"/>
  <c r="U62" i="5"/>
  <c r="U105" i="5"/>
  <c r="CG33" i="5"/>
  <c r="AV127" i="5"/>
  <c r="AV108" i="5"/>
  <c r="AV92" i="5"/>
  <c r="BV109" i="5"/>
  <c r="CJ109" i="5" s="1"/>
  <c r="AV109" i="5"/>
  <c r="CK24" i="5" l="1"/>
  <c r="CM24" i="5"/>
  <c r="CL24" i="5"/>
  <c r="BJ24" i="5"/>
  <c r="DQ24" i="5"/>
  <c r="CL25" i="5"/>
  <c r="CK25" i="5"/>
  <c r="CM25" i="5"/>
  <c r="AW81" i="5"/>
  <c r="BW81" i="5"/>
  <c r="BJ25" i="5"/>
  <c r="DQ25" i="5"/>
  <c r="DF4" i="5"/>
  <c r="DG4" i="5"/>
  <c r="DD4" i="5"/>
  <c r="DP108" i="5"/>
  <c r="DC108" i="5" s="1"/>
  <c r="BI108" i="5"/>
  <c r="AJ108" i="5" s="1"/>
  <c r="DQ44" i="5"/>
  <c r="DD44" i="5" s="1"/>
  <c r="BJ44" i="5"/>
  <c r="AK44" i="5" s="1"/>
  <c r="DQ94" i="5"/>
  <c r="DD94" i="5" s="1"/>
  <c r="BJ94" i="5"/>
  <c r="DQ5" i="5"/>
  <c r="DD5" i="5" s="1"/>
  <c r="BJ5" i="5"/>
  <c r="DQ46" i="5"/>
  <c r="DD46" i="5" s="1"/>
  <c r="BJ46" i="5"/>
  <c r="AK46" i="5" s="1"/>
  <c r="DP109" i="5"/>
  <c r="DC109" i="5" s="1"/>
  <c r="BI109" i="5"/>
  <c r="AJ109" i="5" s="1"/>
  <c r="DQ6" i="5"/>
  <c r="DD6" i="5" s="1"/>
  <c r="BJ6" i="5"/>
  <c r="BJ41" i="5"/>
  <c r="AK41" i="5" s="1"/>
  <c r="C42" i="7" s="1"/>
  <c r="DP92" i="5"/>
  <c r="DC92" i="5" s="1"/>
  <c r="BI92" i="5"/>
  <c r="DQ8" i="5"/>
  <c r="DF8" i="5" s="1"/>
  <c r="BJ8" i="5"/>
  <c r="DP127" i="5"/>
  <c r="DC127" i="5" s="1"/>
  <c r="BI127" i="5"/>
  <c r="AJ127" i="5" s="1"/>
  <c r="CK117" i="5"/>
  <c r="CL117" i="5"/>
  <c r="AK31" i="5"/>
  <c r="AL31" i="5"/>
  <c r="DD31" i="5"/>
  <c r="DE31" i="5"/>
  <c r="AW117" i="5"/>
  <c r="DD23" i="5"/>
  <c r="DE23" i="5"/>
  <c r="DF23" i="5"/>
  <c r="DQ55" i="5"/>
  <c r="AL23" i="5"/>
  <c r="AK23" i="5"/>
  <c r="AM23" i="5"/>
  <c r="CK55" i="5"/>
  <c r="CL55" i="5"/>
  <c r="BW47" i="5"/>
  <c r="CK47" i="5" s="1"/>
  <c r="V37" i="5"/>
  <c r="AW37" i="5" s="1"/>
  <c r="BW56" i="5"/>
  <c r="AW56" i="5"/>
  <c r="BJ56" i="5" s="1"/>
  <c r="AK15" i="5"/>
  <c r="C16" i="7" s="1"/>
  <c r="DQ15" i="5"/>
  <c r="DD15" i="5" s="1"/>
  <c r="CK51" i="5"/>
  <c r="CL51" i="5"/>
  <c r="Q51" i="5"/>
  <c r="AA51" i="5" s="1"/>
  <c r="AB51" i="5" s="1"/>
  <c r="CM51" i="5"/>
  <c r="CN51" i="5"/>
  <c r="DQ51" i="5"/>
  <c r="DQ47" i="5"/>
  <c r="BW46" i="5"/>
  <c r="CK46" i="5" s="1"/>
  <c r="BW48" i="5"/>
  <c r="AW48" i="5"/>
  <c r="BJ48" i="5" s="1"/>
  <c r="DQ120" i="5"/>
  <c r="DD120" i="5" s="1"/>
  <c r="V49" i="5"/>
  <c r="V50" i="5"/>
  <c r="AK120" i="5"/>
  <c r="DQ35" i="5"/>
  <c r="DD35" i="5" s="1"/>
  <c r="AK35" i="5"/>
  <c r="DD69" i="5"/>
  <c r="AK69" i="5"/>
  <c r="BW6" i="5"/>
  <c r="CK6" i="5" s="1"/>
  <c r="AA4" i="5"/>
  <c r="AB4" i="5" s="1"/>
  <c r="BW5" i="5"/>
  <c r="AL4" i="5"/>
  <c r="AN4" i="5"/>
  <c r="AM4" i="5"/>
  <c r="AK4" i="5"/>
  <c r="Q8" i="5"/>
  <c r="CK8" i="5"/>
  <c r="CL8" i="5"/>
  <c r="CN8" i="5"/>
  <c r="CM8" i="5"/>
  <c r="AK61" i="5"/>
  <c r="BW43" i="5"/>
  <c r="AW43" i="5"/>
  <c r="AW118" i="5"/>
  <c r="BJ118" i="5" s="1"/>
  <c r="BW118" i="5"/>
  <c r="BV118" i="5"/>
  <c r="AV118" i="5"/>
  <c r="AV62" i="5"/>
  <c r="BV62" i="5"/>
  <c r="BV121" i="5"/>
  <c r="AV121" i="5"/>
  <c r="AV105" i="5"/>
  <c r="BV105" i="5"/>
  <c r="AD106" i="5"/>
  <c r="BV127" i="5"/>
  <c r="AY92" i="5"/>
  <c r="BL92" i="5" s="1"/>
  <c r="BY92" i="5"/>
  <c r="BV108" i="5"/>
  <c r="BA108" i="5"/>
  <c r="CA108" i="5"/>
  <c r="BY108" i="5"/>
  <c r="AY108" i="5"/>
  <c r="BL108" i="5" s="1"/>
  <c r="AV106" i="5"/>
  <c r="BV106" i="5"/>
  <c r="AV124" i="5"/>
  <c r="BV124" i="5"/>
  <c r="BV92" i="5"/>
  <c r="AV89" i="5"/>
  <c r="BV89" i="5"/>
  <c r="DD25" i="5" l="1"/>
  <c r="DE25" i="5"/>
  <c r="DF25" i="5"/>
  <c r="AL25" i="5"/>
  <c r="C26" i="8" s="1"/>
  <c r="AK25" i="5"/>
  <c r="C26" i="7" s="1"/>
  <c r="AM25" i="5"/>
  <c r="C26" i="9" s="1"/>
  <c r="DD24" i="5"/>
  <c r="DE24" i="5"/>
  <c r="DF24" i="5"/>
  <c r="CK81" i="5"/>
  <c r="CL81" i="5"/>
  <c r="AK24" i="5"/>
  <c r="C25" i="7" s="1"/>
  <c r="AM24" i="5"/>
  <c r="C25" i="9" s="1"/>
  <c r="AL24" i="5"/>
  <c r="C25" i="8" s="1"/>
  <c r="BJ81" i="5"/>
  <c r="DQ81" i="5"/>
  <c r="DD8" i="5"/>
  <c r="DE94" i="5"/>
  <c r="DE8" i="5"/>
  <c r="DG8" i="5"/>
  <c r="DQ37" i="5"/>
  <c r="BJ37" i="5"/>
  <c r="AK37" i="5" s="1"/>
  <c r="DQ43" i="5"/>
  <c r="DD43" i="5" s="1"/>
  <c r="BJ43" i="5"/>
  <c r="DP106" i="5"/>
  <c r="DC106" i="5" s="1"/>
  <c r="BI106" i="5"/>
  <c r="AJ106" i="5" s="1"/>
  <c r="DP89" i="5"/>
  <c r="DC89" i="5" s="1"/>
  <c r="BI89" i="5"/>
  <c r="AJ89" i="5" s="1"/>
  <c r="C110" i="6" s="1"/>
  <c r="DP105" i="5"/>
  <c r="DC105" i="5" s="1"/>
  <c r="BI105" i="5"/>
  <c r="AJ105" i="5" s="1"/>
  <c r="C88" i="6" s="1"/>
  <c r="DP121" i="5"/>
  <c r="DC121" i="5" s="1"/>
  <c r="BI121" i="5"/>
  <c r="AJ121" i="5" s="1"/>
  <c r="DP118" i="5"/>
  <c r="DC118" i="5" s="1"/>
  <c r="BI118" i="5"/>
  <c r="AJ118" i="5" s="1"/>
  <c r="C119" i="6" s="1"/>
  <c r="DP124" i="5"/>
  <c r="DC124" i="5" s="1"/>
  <c r="BI124" i="5"/>
  <c r="DP62" i="5"/>
  <c r="DC62" i="5" s="1"/>
  <c r="BI62" i="5"/>
  <c r="AJ62" i="5" s="1"/>
  <c r="C63" i="6" s="1"/>
  <c r="F63" i="6" s="1"/>
  <c r="DQ117" i="5"/>
  <c r="DD117" i="5" s="1"/>
  <c r="BJ117" i="5"/>
  <c r="AL117" i="5" s="1"/>
  <c r="CJ121" i="5"/>
  <c r="CJ118" i="5"/>
  <c r="CK118" i="5"/>
  <c r="CJ62" i="5"/>
  <c r="CL47" i="5"/>
  <c r="DD55" i="5"/>
  <c r="DE55" i="5"/>
  <c r="AK55" i="5"/>
  <c r="C55" i="7" s="1"/>
  <c r="AL55" i="5"/>
  <c r="BW37" i="5"/>
  <c r="DE51" i="5"/>
  <c r="DD51" i="5"/>
  <c r="DG51" i="5"/>
  <c r="DF51" i="5"/>
  <c r="DH51" i="5"/>
  <c r="DU51" i="5"/>
  <c r="BN51" i="5"/>
  <c r="DQ56" i="5"/>
  <c r="AK51" i="5"/>
  <c r="AL51" i="5"/>
  <c r="AM51" i="5"/>
  <c r="AN51" i="5"/>
  <c r="CK56" i="5"/>
  <c r="AL47" i="5"/>
  <c r="AK47" i="5"/>
  <c r="DD47" i="5"/>
  <c r="DE47" i="5"/>
  <c r="DQ48" i="5"/>
  <c r="CK48" i="5"/>
  <c r="CL48" i="5"/>
  <c r="AL94" i="5"/>
  <c r="AK94" i="5"/>
  <c r="AW50" i="5"/>
  <c r="BJ50" i="5" s="1"/>
  <c r="BW50" i="5"/>
  <c r="BW49" i="5"/>
  <c r="AW49" i="5"/>
  <c r="BJ49" i="5" s="1"/>
  <c r="DD37" i="5"/>
  <c r="C62" i="7"/>
  <c r="W59" i="5"/>
  <c r="CK5" i="5"/>
  <c r="DH4" i="5"/>
  <c r="DU4" i="5"/>
  <c r="BN4" i="5"/>
  <c r="AA8" i="5"/>
  <c r="AB8" i="5" s="1"/>
  <c r="DS92" i="5"/>
  <c r="DQ118" i="5"/>
  <c r="DS108" i="5"/>
  <c r="C64" i="7"/>
  <c r="C33" i="6"/>
  <c r="C75" i="6"/>
  <c r="F75" i="6" s="1"/>
  <c r="AK5" i="5"/>
  <c r="W61" i="5"/>
  <c r="AX61" i="5" s="1"/>
  <c r="AN8" i="5"/>
  <c r="AK8" i="5"/>
  <c r="AM8" i="5"/>
  <c r="C11" i="9" s="1"/>
  <c r="AL8" i="5"/>
  <c r="AJ92" i="5"/>
  <c r="C112" i="6" s="1"/>
  <c r="AK6" i="5"/>
  <c r="CK43" i="5"/>
  <c r="CJ105" i="5"/>
  <c r="CJ127" i="5"/>
  <c r="CJ108" i="5"/>
  <c r="CJ124" i="5"/>
  <c r="CJ106" i="5"/>
  <c r="CJ92" i="5"/>
  <c r="CJ89" i="5"/>
  <c r="AG114" i="5"/>
  <c r="AE114" i="5"/>
  <c r="AH114" i="5"/>
  <c r="AD86" i="5"/>
  <c r="AF86" i="5"/>
  <c r="AK81" i="5" l="1"/>
  <c r="C82" i="7" s="1"/>
  <c r="AL81" i="5"/>
  <c r="C82" i="8" s="1"/>
  <c r="DE81" i="5"/>
  <c r="DD81" i="5"/>
  <c r="C71" i="6"/>
  <c r="F71" i="6" s="1"/>
  <c r="C122" i="6"/>
  <c r="DE117" i="5"/>
  <c r="DR61" i="5"/>
  <c r="DE61" i="5" s="1"/>
  <c r="BK61" i="5"/>
  <c r="AK117" i="5"/>
  <c r="CK37" i="5"/>
  <c r="DU8" i="5"/>
  <c r="DK8" i="5" s="1"/>
  <c r="C95" i="7"/>
  <c r="C95" i="8"/>
  <c r="F95" i="8" s="1"/>
  <c r="X94" i="5" s="1"/>
  <c r="C93" i="6"/>
  <c r="C7" i="7"/>
  <c r="C11" i="8"/>
  <c r="C9" i="8"/>
  <c r="C11" i="7"/>
  <c r="C9" i="7"/>
  <c r="C47" i="7"/>
  <c r="F47" i="7" s="1"/>
  <c r="DD56" i="5"/>
  <c r="C92" i="6"/>
  <c r="F92" i="6" s="1"/>
  <c r="V91" i="5" s="1"/>
  <c r="C123" i="6"/>
  <c r="F123" i="6" s="1"/>
  <c r="V57" i="5"/>
  <c r="AW57" i="5" s="1"/>
  <c r="BJ57" i="5" s="1"/>
  <c r="AK56" i="5"/>
  <c r="DL51" i="5"/>
  <c r="DM51" i="5"/>
  <c r="DI51" i="5"/>
  <c r="DJ51" i="5"/>
  <c r="DK51" i="5"/>
  <c r="AR51" i="5"/>
  <c r="AQ51" i="5"/>
  <c r="AS51" i="5"/>
  <c r="AO51" i="5"/>
  <c r="AP51" i="5"/>
  <c r="C90" i="6"/>
  <c r="C89" i="6"/>
  <c r="DD48" i="5"/>
  <c r="DE48" i="5"/>
  <c r="AK48" i="5"/>
  <c r="AL48" i="5"/>
  <c r="W35" i="5"/>
  <c r="BX35" i="5" s="1"/>
  <c r="W57" i="5"/>
  <c r="DQ49" i="5"/>
  <c r="CK49" i="5"/>
  <c r="CK50" i="5"/>
  <c r="DQ50" i="5"/>
  <c r="W63" i="5"/>
  <c r="C5" i="7"/>
  <c r="AC127" i="5"/>
  <c r="BX59" i="5"/>
  <c r="AX59" i="5"/>
  <c r="BK59" i="5" s="1"/>
  <c r="W60" i="5"/>
  <c r="DH8" i="5"/>
  <c r="DD118" i="5"/>
  <c r="BX61" i="5"/>
  <c r="CL61" i="5" s="1"/>
  <c r="C10" i="9"/>
  <c r="C105" i="6"/>
  <c r="C6" i="7"/>
  <c r="F6" i="7" s="1"/>
  <c r="C10" i="8"/>
  <c r="C8" i="7"/>
  <c r="F8" i="7" s="1"/>
  <c r="W7" i="5" s="1"/>
  <c r="C10" i="7"/>
  <c r="C5" i="11"/>
  <c r="C129" i="6"/>
  <c r="F129" i="6" s="1"/>
  <c r="C108" i="6"/>
  <c r="F108" i="6" s="1"/>
  <c r="C109" i="6"/>
  <c r="F109" i="6" s="1"/>
  <c r="AJ124" i="5"/>
  <c r="C126" i="6" s="1"/>
  <c r="AK118" i="5"/>
  <c r="W6" i="5"/>
  <c r="AK43" i="5"/>
  <c r="C44" i="7" s="1"/>
  <c r="C102" i="6"/>
  <c r="C87" i="6"/>
  <c r="CG114" i="5"/>
  <c r="C130" i="6"/>
  <c r="F130" i="6" s="1"/>
  <c r="C39" i="6"/>
  <c r="C106" i="6"/>
  <c r="C103" i="6"/>
  <c r="F103" i="6" s="1"/>
  <c r="V103" i="5" s="1"/>
  <c r="CD26" i="5"/>
  <c r="C28" i="6"/>
  <c r="F28" i="6" s="1"/>
  <c r="V27" i="5" s="1"/>
  <c r="C86" i="6"/>
  <c r="F86" i="6" s="1"/>
  <c r="V85" i="5" s="1"/>
  <c r="C65" i="6"/>
  <c r="F65" i="6" s="1"/>
  <c r="V64" i="5" s="1"/>
  <c r="CC26" i="5"/>
  <c r="CC106" i="5"/>
  <c r="BC106" i="5"/>
  <c r="BP106" i="5" s="1"/>
  <c r="BB26" i="5"/>
  <c r="AE104" i="5"/>
  <c r="BA26" i="5"/>
  <c r="AW33" i="5"/>
  <c r="CE86" i="5"/>
  <c r="CG111" i="5"/>
  <c r="AW26" i="5"/>
  <c r="BW26" i="5"/>
  <c r="BE86" i="5"/>
  <c r="BR86" i="5" s="1"/>
  <c r="AW103" i="5" l="1"/>
  <c r="BW103" i="5"/>
  <c r="DJ8" i="5"/>
  <c r="DQ33" i="5"/>
  <c r="BJ33" i="5"/>
  <c r="AK33" i="5" s="1"/>
  <c r="DQ26" i="5"/>
  <c r="DD26" i="5" s="1"/>
  <c r="BJ26" i="5"/>
  <c r="AK26" i="5" s="1"/>
  <c r="DV26" i="5"/>
  <c r="BO26" i="5"/>
  <c r="DM8" i="5"/>
  <c r="DL8" i="5"/>
  <c r="DI8" i="5"/>
  <c r="BY94" i="5"/>
  <c r="AY94" i="5"/>
  <c r="BL94" i="5" s="1"/>
  <c r="AW91" i="5"/>
  <c r="BJ91" i="5" s="1"/>
  <c r="BW91" i="5"/>
  <c r="AX7" i="5"/>
  <c r="BK7" i="5" s="1"/>
  <c r="BX7" i="5"/>
  <c r="BW85" i="5"/>
  <c r="AW85" i="5"/>
  <c r="BJ85" i="5" s="1"/>
  <c r="BW64" i="5"/>
  <c r="AW64" i="5"/>
  <c r="BJ64" i="5" s="1"/>
  <c r="BW27" i="5"/>
  <c r="AW27" i="5"/>
  <c r="BJ27" i="5" s="1"/>
  <c r="BW57" i="5"/>
  <c r="CK57" i="5" s="1"/>
  <c r="X100" i="5"/>
  <c r="W5" i="5"/>
  <c r="BX5" i="5" s="1"/>
  <c r="C48" i="7"/>
  <c r="DQ57" i="5"/>
  <c r="DD57" i="5" s="1"/>
  <c r="AK57" i="5"/>
  <c r="C57" i="7" s="1"/>
  <c r="F57" i="7" s="1"/>
  <c r="W56" i="5" s="1"/>
  <c r="AX35" i="5"/>
  <c r="AX57" i="5"/>
  <c r="BK57" i="5" s="1"/>
  <c r="BX57" i="5"/>
  <c r="W11" i="5"/>
  <c r="BX11" i="5" s="1"/>
  <c r="DD50" i="5"/>
  <c r="AK49" i="5"/>
  <c r="C49" i="7" s="1"/>
  <c r="C12" i="6"/>
  <c r="C107" i="6"/>
  <c r="AK50" i="5"/>
  <c r="C61" i="7" s="1"/>
  <c r="DD49" i="5"/>
  <c r="CM35" i="5"/>
  <c r="CL35" i="5"/>
  <c r="CN35" i="5"/>
  <c r="Q35" i="5"/>
  <c r="AA35" i="5" s="1"/>
  <c r="AB35" i="5" s="1"/>
  <c r="BX63" i="5"/>
  <c r="AX63" i="5"/>
  <c r="BK63" i="5" s="1"/>
  <c r="BB127" i="5"/>
  <c r="BO127" i="5" s="1"/>
  <c r="CB127" i="5"/>
  <c r="AC4" i="5"/>
  <c r="DR59" i="5"/>
  <c r="CL59" i="5"/>
  <c r="C22" i="7"/>
  <c r="AX60" i="5"/>
  <c r="BK60" i="5" s="1"/>
  <c r="BX60" i="5"/>
  <c r="BN8" i="5"/>
  <c r="DD33" i="5"/>
  <c r="DW106" i="5"/>
  <c r="DY86" i="5"/>
  <c r="C52" i="7"/>
  <c r="C53" i="7"/>
  <c r="F53" i="7" s="1"/>
  <c r="C70" i="6"/>
  <c r="C40" i="6"/>
  <c r="F40" i="6" s="1"/>
  <c r="AL61" i="5"/>
  <c r="AX6" i="5"/>
  <c r="BX6" i="5"/>
  <c r="V121" i="5"/>
  <c r="V86" i="5"/>
  <c r="AW86" i="5" s="1"/>
  <c r="C128" i="6"/>
  <c r="BC26" i="5"/>
  <c r="BP26" i="5" s="1"/>
  <c r="CB26" i="5"/>
  <c r="CP26" i="5" s="1"/>
  <c r="C29" i="6"/>
  <c r="CF114" i="5"/>
  <c r="BF114" i="5"/>
  <c r="BS114" i="5" s="1"/>
  <c r="CA26" i="5"/>
  <c r="BD26" i="5"/>
  <c r="BQ26" i="5" s="1"/>
  <c r="C43" i="6"/>
  <c r="C27" i="6"/>
  <c r="V30" i="5" s="1"/>
  <c r="C125" i="6"/>
  <c r="F125" i="6" s="1"/>
  <c r="BD114" i="5"/>
  <c r="BQ114" i="5" s="1"/>
  <c r="CD114" i="5"/>
  <c r="CC86" i="5"/>
  <c r="BC86" i="5"/>
  <c r="BP86" i="5" s="1"/>
  <c r="AX33" i="5"/>
  <c r="BK33" i="5" s="1"/>
  <c r="BW33" i="5"/>
  <c r="BX33" i="5"/>
  <c r="BF116" i="5"/>
  <c r="BS116" i="5" s="1"/>
  <c r="CF116" i="5"/>
  <c r="CD111" i="5"/>
  <c r="BD111" i="5"/>
  <c r="BQ111" i="5" s="1"/>
  <c r="CD92" i="5"/>
  <c r="BD92" i="5"/>
  <c r="BQ92" i="5" s="1"/>
  <c r="CA116" i="5"/>
  <c r="BA116" i="5"/>
  <c r="CK26" i="5"/>
  <c r="V39" i="5" l="1"/>
  <c r="AW39" i="5" s="1"/>
  <c r="BJ39" i="5" s="1"/>
  <c r="V40" i="5"/>
  <c r="CL103" i="5"/>
  <c r="CK103" i="5"/>
  <c r="BJ103" i="5"/>
  <c r="DQ103" i="5"/>
  <c r="DQ86" i="5"/>
  <c r="DD86" i="5" s="1"/>
  <c r="BJ86" i="5"/>
  <c r="AK86" i="5" s="1"/>
  <c r="DR6" i="5"/>
  <c r="DE6" i="5" s="1"/>
  <c r="BK6" i="5"/>
  <c r="DR35" i="5"/>
  <c r="DG35" i="5" s="1"/>
  <c r="BK35" i="5"/>
  <c r="AN35" i="5" s="1"/>
  <c r="CK91" i="5"/>
  <c r="CL11" i="5"/>
  <c r="CK85" i="5"/>
  <c r="CL85" i="5"/>
  <c r="CM94" i="5"/>
  <c r="DS94" i="5"/>
  <c r="AK91" i="5"/>
  <c r="DQ91" i="5"/>
  <c r="DD91" i="5" s="1"/>
  <c r="AX56" i="5"/>
  <c r="BK56" i="5" s="1"/>
  <c r="BX56" i="5"/>
  <c r="CL56" i="5" s="1"/>
  <c r="CL7" i="5"/>
  <c r="CM7" i="5"/>
  <c r="DR7" i="5"/>
  <c r="DQ85" i="5"/>
  <c r="DQ64" i="5"/>
  <c r="CL64" i="5"/>
  <c r="Q64" i="5"/>
  <c r="AA64" i="5" s="1"/>
  <c r="AB64" i="5" s="1"/>
  <c r="CN64" i="5"/>
  <c r="CM64" i="5"/>
  <c r="CK64" i="5"/>
  <c r="CL57" i="5"/>
  <c r="DQ27" i="5"/>
  <c r="CK27" i="5"/>
  <c r="C51" i="7"/>
  <c r="C58" i="7"/>
  <c r="W52" i="5"/>
  <c r="AX5" i="5"/>
  <c r="BY100" i="5"/>
  <c r="AY100" i="5"/>
  <c r="BL100" i="5" s="1"/>
  <c r="CL5" i="5"/>
  <c r="C60" i="7"/>
  <c r="C50" i="7"/>
  <c r="C45" i="7"/>
  <c r="F45" i="7" s="1"/>
  <c r="C56" i="7"/>
  <c r="AX11" i="5"/>
  <c r="C54" i="7"/>
  <c r="F54" i="7" s="1"/>
  <c r="W53" i="5" s="1"/>
  <c r="AL57" i="5"/>
  <c r="DR57" i="5"/>
  <c r="DE57" i="5" s="1"/>
  <c r="W46" i="5"/>
  <c r="BX46" i="5" s="1"/>
  <c r="CL46" i="5" s="1"/>
  <c r="BW30" i="5"/>
  <c r="CK30" i="5" s="1"/>
  <c r="AW30" i="5"/>
  <c r="BJ30" i="5" s="1"/>
  <c r="DU35" i="5"/>
  <c r="BN35" i="5"/>
  <c r="DH35" i="5"/>
  <c r="CL63" i="5"/>
  <c r="CM63" i="5"/>
  <c r="DR63" i="5"/>
  <c r="CP127" i="5"/>
  <c r="DV127" i="5"/>
  <c r="CB4" i="5"/>
  <c r="BB4" i="5"/>
  <c r="BO4" i="5" s="1"/>
  <c r="AL59" i="5"/>
  <c r="W41" i="5"/>
  <c r="DE59" i="5"/>
  <c r="W43" i="5"/>
  <c r="AX43" i="5" s="1"/>
  <c r="CL60" i="5"/>
  <c r="CM60" i="5"/>
  <c r="DR60" i="5"/>
  <c r="AS8" i="5"/>
  <c r="AO8" i="5"/>
  <c r="AR8" i="5"/>
  <c r="AQ8" i="5"/>
  <c r="AP8" i="5"/>
  <c r="DX92" i="5"/>
  <c r="DZ116" i="5"/>
  <c r="DR33" i="5"/>
  <c r="DX111" i="5"/>
  <c r="DX114" i="5"/>
  <c r="DW86" i="5"/>
  <c r="DX26" i="5"/>
  <c r="DZ114" i="5"/>
  <c r="DW26" i="5"/>
  <c r="V16" i="5"/>
  <c r="X67" i="5"/>
  <c r="CL6" i="5"/>
  <c r="AS9" i="3"/>
  <c r="BW86" i="5"/>
  <c r="V19" i="5"/>
  <c r="AW121" i="5"/>
  <c r="BW121" i="5"/>
  <c r="CQ26" i="5"/>
  <c r="CR26" i="5"/>
  <c r="C127" i="6"/>
  <c r="BE62" i="5"/>
  <c r="BR62" i="5" s="1"/>
  <c r="BD104" i="5"/>
  <c r="BQ104" i="5" s="1"/>
  <c r="CD104" i="5"/>
  <c r="CL33" i="5"/>
  <c r="CK33" i="5"/>
  <c r="CM33" i="5"/>
  <c r="CR92" i="5"/>
  <c r="BA118" i="5"/>
  <c r="Z42" i="5"/>
  <c r="AH42" i="5"/>
  <c r="Z100" i="5"/>
  <c r="BW39" i="5" l="1"/>
  <c r="CK39" i="5" s="1"/>
  <c r="DE35" i="5"/>
  <c r="DF35" i="5"/>
  <c r="AW40" i="5"/>
  <c r="BW40" i="5"/>
  <c r="AL103" i="5"/>
  <c r="C104" i="8" s="1"/>
  <c r="AK103" i="5"/>
  <c r="C104" i="7" s="1"/>
  <c r="DE103" i="5"/>
  <c r="DD103" i="5"/>
  <c r="DR5" i="5"/>
  <c r="BK5" i="5"/>
  <c r="AL5" i="5" s="1"/>
  <c r="C5" i="8" s="1"/>
  <c r="DR11" i="5"/>
  <c r="DE11" i="5" s="1"/>
  <c r="BK11" i="5"/>
  <c r="AL11" i="5" s="1"/>
  <c r="DR43" i="5"/>
  <c r="DE43" i="5" s="1"/>
  <c r="BK43" i="5"/>
  <c r="DQ121" i="5"/>
  <c r="DD121" i="5" s="1"/>
  <c r="BJ121" i="5"/>
  <c r="AK121" i="5" s="1"/>
  <c r="CK86" i="5"/>
  <c r="CK121" i="5"/>
  <c r="DQ39" i="5"/>
  <c r="DD39" i="5" s="1"/>
  <c r="AK39" i="5"/>
  <c r="AM94" i="5"/>
  <c r="DF94" i="5"/>
  <c r="AL56" i="5"/>
  <c r="C57" i="8" s="1"/>
  <c r="F57" i="8" s="1"/>
  <c r="DR56" i="5"/>
  <c r="DE56" i="5" s="1"/>
  <c r="AL7" i="5"/>
  <c r="AM7" i="5"/>
  <c r="DE7" i="5"/>
  <c r="DF7" i="5"/>
  <c r="AK85" i="5"/>
  <c r="AL85" i="5"/>
  <c r="DE85" i="5"/>
  <c r="DD85" i="5"/>
  <c r="AK64" i="5"/>
  <c r="AN64" i="5"/>
  <c r="AL64" i="5"/>
  <c r="AM64" i="5"/>
  <c r="DH64" i="5"/>
  <c r="DU64" i="5"/>
  <c r="BN64" i="5"/>
  <c r="DD64" i="5"/>
  <c r="DG64" i="5"/>
  <c r="DE64" i="5"/>
  <c r="DF64" i="5"/>
  <c r="AK27" i="5"/>
  <c r="DD27" i="5"/>
  <c r="AX53" i="5"/>
  <c r="BK53" i="5" s="1"/>
  <c r="BX53" i="5"/>
  <c r="Q53" i="5" s="1"/>
  <c r="AA53" i="5" s="1"/>
  <c r="AB53" i="5" s="1"/>
  <c r="AX52" i="5"/>
  <c r="BK52" i="5" s="1"/>
  <c r="BX52" i="5"/>
  <c r="C58" i="8"/>
  <c r="DS100" i="5"/>
  <c r="W45" i="5"/>
  <c r="AX45" i="5" s="1"/>
  <c r="BK45" i="5" s="1"/>
  <c r="W54" i="5"/>
  <c r="AL35" i="5"/>
  <c r="AM35" i="5"/>
  <c r="DE5" i="5"/>
  <c r="W44" i="5"/>
  <c r="C34" i="7"/>
  <c r="W42" i="5" s="1"/>
  <c r="BX42" i="5" s="1"/>
  <c r="C32" i="7"/>
  <c r="AX46" i="5"/>
  <c r="W120" i="5"/>
  <c r="W49" i="5"/>
  <c r="W50" i="5"/>
  <c r="DQ30" i="5"/>
  <c r="DD30" i="5" s="1"/>
  <c r="AK30" i="5"/>
  <c r="DJ35" i="5"/>
  <c r="DK35" i="5"/>
  <c r="DL35" i="5"/>
  <c r="DI35" i="5"/>
  <c r="AL63" i="5"/>
  <c r="C62" i="8" s="1"/>
  <c r="X76" i="5" s="1"/>
  <c r="AM63" i="5"/>
  <c r="DF63" i="5"/>
  <c r="DE63" i="5"/>
  <c r="AO35" i="5"/>
  <c r="AQ35" i="5"/>
  <c r="AP35" i="5"/>
  <c r="AR35" i="5"/>
  <c r="DV4" i="5"/>
  <c r="R4" i="5"/>
  <c r="CP4" i="5"/>
  <c r="CS4" i="5" s="1"/>
  <c r="X59" i="5"/>
  <c r="BX41" i="5"/>
  <c r="AX41" i="5"/>
  <c r="BK41" i="5" s="1"/>
  <c r="BX43" i="5"/>
  <c r="CL43" i="5" s="1"/>
  <c r="AL60" i="5"/>
  <c r="AM60" i="5"/>
  <c r="DE60" i="5"/>
  <c r="DF60" i="5"/>
  <c r="W26" i="5"/>
  <c r="AM33" i="5"/>
  <c r="AL33" i="5"/>
  <c r="DE33" i="5"/>
  <c r="DF33" i="5"/>
  <c r="DY62" i="5"/>
  <c r="DX104" i="5"/>
  <c r="AW16" i="5"/>
  <c r="BW16" i="5"/>
  <c r="X61" i="5"/>
  <c r="BY61" i="5" s="1"/>
  <c r="BY67" i="5"/>
  <c r="AY67" i="5"/>
  <c r="AL6" i="5"/>
  <c r="AW19" i="5"/>
  <c r="BW19" i="5"/>
  <c r="V62" i="5"/>
  <c r="CE62" i="5"/>
  <c r="CA42" i="5"/>
  <c r="BA42" i="5"/>
  <c r="Z115" i="5"/>
  <c r="CA118" i="5"/>
  <c r="CK40" i="5" l="1"/>
  <c r="BJ40" i="5"/>
  <c r="DQ40" i="5"/>
  <c r="DS67" i="5"/>
  <c r="BL67" i="5"/>
  <c r="DQ19" i="5"/>
  <c r="DD19" i="5" s="1"/>
  <c r="BJ19" i="5"/>
  <c r="AK19" i="5" s="1"/>
  <c r="C20" i="7" s="1"/>
  <c r="DQ16" i="5"/>
  <c r="DD16" i="5" s="1"/>
  <c r="BJ16" i="5"/>
  <c r="BK46" i="5"/>
  <c r="AL46" i="5" s="1"/>
  <c r="C47" i="8" s="1"/>
  <c r="AO64" i="5"/>
  <c r="AP64" i="5"/>
  <c r="DI64" i="5"/>
  <c r="DJ64" i="5"/>
  <c r="BX45" i="5"/>
  <c r="CL45" i="5" s="1"/>
  <c r="CL53" i="5"/>
  <c r="CM53" i="5"/>
  <c r="DR53" i="5"/>
  <c r="DG53" i="5" s="1"/>
  <c r="CN53" i="5"/>
  <c r="Q52" i="5"/>
  <c r="AA52" i="5" s="1"/>
  <c r="AB52" i="5" s="1"/>
  <c r="CL52" i="5"/>
  <c r="CM52" i="5"/>
  <c r="CN52" i="5"/>
  <c r="C30" i="7"/>
  <c r="F30" i="7" s="1"/>
  <c r="W29" i="5" s="1"/>
  <c r="C31" i="7"/>
  <c r="DR52" i="5"/>
  <c r="AY76" i="5"/>
  <c r="BY76" i="5"/>
  <c r="AN53" i="5"/>
  <c r="AM53" i="5"/>
  <c r="AL53" i="5"/>
  <c r="BX54" i="5"/>
  <c r="AX54" i="5"/>
  <c r="BK54" i="5" s="1"/>
  <c r="DH53" i="5"/>
  <c r="DU53" i="5"/>
  <c r="BN53" i="5"/>
  <c r="DR45" i="5"/>
  <c r="AX42" i="5"/>
  <c r="BK42" i="5" s="1"/>
  <c r="AX44" i="5"/>
  <c r="BK44" i="5" s="1"/>
  <c r="BX44" i="5"/>
  <c r="CL44" i="5" s="1"/>
  <c r="DR46" i="5"/>
  <c r="DE46" i="5" s="1"/>
  <c r="C48" i="8"/>
  <c r="CL42" i="5"/>
  <c r="BX50" i="5"/>
  <c r="AX50" i="5"/>
  <c r="BK50" i="5" s="1"/>
  <c r="AX120" i="5"/>
  <c r="BK120" i="5" s="1"/>
  <c r="BX120" i="5"/>
  <c r="BX49" i="5"/>
  <c r="AX49" i="5"/>
  <c r="BK49" i="5" s="1"/>
  <c r="DI4" i="5"/>
  <c r="DL4" i="5"/>
  <c r="DM4" i="5"/>
  <c r="DJ4" i="5"/>
  <c r="DK4" i="5"/>
  <c r="CT4" i="5"/>
  <c r="C46" i="7"/>
  <c r="C36" i="7"/>
  <c r="CQ4" i="5"/>
  <c r="CR4" i="5"/>
  <c r="AP4" i="5"/>
  <c r="C5" i="13" s="1"/>
  <c r="AQ4" i="5"/>
  <c r="C5" i="14" s="1"/>
  <c r="AO4" i="5"/>
  <c r="C5" i="12" s="1"/>
  <c r="AS4" i="5"/>
  <c r="C5" i="16" s="1"/>
  <c r="AR4" i="5"/>
  <c r="C5" i="15" s="1"/>
  <c r="Y60" i="5"/>
  <c r="BY59" i="5"/>
  <c r="AY59" i="5"/>
  <c r="BL59" i="5" s="1"/>
  <c r="DR41" i="5"/>
  <c r="CM41" i="5"/>
  <c r="CL41" i="5"/>
  <c r="Q41" i="5"/>
  <c r="AA41" i="5" s="1"/>
  <c r="AB41" i="5" s="1"/>
  <c r="CN41" i="5"/>
  <c r="C64" i="8"/>
  <c r="BX26" i="5"/>
  <c r="AX26" i="5"/>
  <c r="BK26" i="5" s="1"/>
  <c r="CK16" i="5"/>
  <c r="C6" i="8"/>
  <c r="F6" i="8" s="1"/>
  <c r="C8" i="8"/>
  <c r="C39" i="7"/>
  <c r="C43" i="7"/>
  <c r="C33" i="7"/>
  <c r="AY61" i="5"/>
  <c r="BL61" i="5" s="1"/>
  <c r="CM61" i="5"/>
  <c r="X72" i="5"/>
  <c r="AL43" i="5"/>
  <c r="W121" i="5"/>
  <c r="BW62" i="5"/>
  <c r="AW62" i="5"/>
  <c r="CK19" i="5"/>
  <c r="AG104" i="5"/>
  <c r="CG42" i="5"/>
  <c r="CA100" i="5"/>
  <c r="BA100" i="5"/>
  <c r="BE92" i="5"/>
  <c r="BR92" i="5" s="1"/>
  <c r="CE92" i="5"/>
  <c r="CA102" i="5"/>
  <c r="BA102" i="5"/>
  <c r="DD40" i="5" l="1"/>
  <c r="AK40" i="5"/>
  <c r="C41" i="7" s="1"/>
  <c r="DS76" i="5"/>
  <c r="BL76" i="5"/>
  <c r="DQ62" i="5"/>
  <c r="DD62" i="5" s="1"/>
  <c r="BJ62" i="5"/>
  <c r="AK62" i="5" s="1"/>
  <c r="CK62" i="5"/>
  <c r="CL120" i="5"/>
  <c r="AX29" i="5"/>
  <c r="BK29" i="5" s="1"/>
  <c r="BX29" i="5"/>
  <c r="DE53" i="5"/>
  <c r="DF53" i="5"/>
  <c r="DG52" i="5"/>
  <c r="DF52" i="5"/>
  <c r="DE52" i="5"/>
  <c r="AM52" i="5"/>
  <c r="AL52" i="5"/>
  <c r="AN52" i="5"/>
  <c r="DH52" i="5"/>
  <c r="DU52" i="5"/>
  <c r="BN52" i="5"/>
  <c r="X5" i="5"/>
  <c r="BY5" i="5" s="1"/>
  <c r="X37" i="5"/>
  <c r="DR54" i="5"/>
  <c r="AO53" i="5"/>
  <c r="AQ53" i="5"/>
  <c r="AR53" i="5"/>
  <c r="AS53" i="5"/>
  <c r="AP53" i="5"/>
  <c r="CN54" i="5"/>
  <c r="CM54" i="5"/>
  <c r="Q54" i="5"/>
  <c r="AA54" i="5" s="1"/>
  <c r="AB54" i="5" s="1"/>
  <c r="CL54" i="5"/>
  <c r="DL53" i="5"/>
  <c r="DI53" i="5"/>
  <c r="DK53" i="5"/>
  <c r="DJ53" i="5"/>
  <c r="DM53" i="5"/>
  <c r="AL45" i="5"/>
  <c r="DE45" i="5"/>
  <c r="X69" i="5"/>
  <c r="BY69" i="5" s="1"/>
  <c r="F45" i="8"/>
  <c r="X45" i="5" s="1"/>
  <c r="DR42" i="5"/>
  <c r="DE42" i="5" s="1"/>
  <c r="DR44" i="5"/>
  <c r="DE44" i="5" s="1"/>
  <c r="AL44" i="5"/>
  <c r="C44" i="8" s="1"/>
  <c r="C12" i="7"/>
  <c r="C29" i="7"/>
  <c r="C15" i="7"/>
  <c r="W13" i="5" s="1"/>
  <c r="DR49" i="5"/>
  <c r="DR50" i="5"/>
  <c r="Q49" i="5"/>
  <c r="AA49" i="5" s="1"/>
  <c r="AB49" i="5" s="1"/>
  <c r="CL49" i="5"/>
  <c r="CM49" i="5"/>
  <c r="CN49" i="5"/>
  <c r="CN50" i="5"/>
  <c r="Q50" i="5"/>
  <c r="AA50" i="5" s="1"/>
  <c r="AB50" i="5" s="1"/>
  <c r="CM50" i="5"/>
  <c r="CL50" i="5"/>
  <c r="DR120" i="5"/>
  <c r="AL42" i="5"/>
  <c r="X6" i="5"/>
  <c r="AY6" i="5" s="1"/>
  <c r="X32" i="5"/>
  <c r="C111" i="7"/>
  <c r="F111" i="7" s="1"/>
  <c r="C70" i="7"/>
  <c r="AZ60" i="5"/>
  <c r="BM60" i="5" s="1"/>
  <c r="BZ60" i="5"/>
  <c r="DS59" i="5"/>
  <c r="CM59" i="5"/>
  <c r="AM41" i="5"/>
  <c r="AL41" i="5"/>
  <c r="AN41" i="5"/>
  <c r="DF41" i="5"/>
  <c r="DE41" i="5"/>
  <c r="DG41" i="5"/>
  <c r="DH41" i="5"/>
  <c r="BN41" i="5"/>
  <c r="DU41" i="5"/>
  <c r="C38" i="7"/>
  <c r="F38" i="7" s="1"/>
  <c r="W37" i="5" s="1"/>
  <c r="DR26" i="5"/>
  <c r="CL26" i="5"/>
  <c r="DY92" i="5"/>
  <c r="AM61" i="5"/>
  <c r="DS61" i="5"/>
  <c r="C121" i="7"/>
  <c r="C40" i="7"/>
  <c r="F40" i="7" s="1"/>
  <c r="W40" i="5" s="1"/>
  <c r="AK16" i="5"/>
  <c r="C14" i="7" s="1"/>
  <c r="C28" i="7"/>
  <c r="F28" i="7" s="1"/>
  <c r="W27" i="5" s="1"/>
  <c r="AY72" i="5"/>
  <c r="BY72" i="5"/>
  <c r="BX121" i="5"/>
  <c r="AX121" i="5"/>
  <c r="W28" i="5"/>
  <c r="BF104" i="5"/>
  <c r="BS104" i="5" s="1"/>
  <c r="CF104" i="5"/>
  <c r="CA115" i="5"/>
  <c r="BA115" i="5"/>
  <c r="R92" i="5"/>
  <c r="CS92" i="5"/>
  <c r="CT92" i="5"/>
  <c r="BX40" i="5" l="1"/>
  <c r="AX40" i="5"/>
  <c r="DS72" i="5"/>
  <c r="BL72" i="5"/>
  <c r="DS6" i="5"/>
  <c r="DF6" i="5" s="1"/>
  <c r="BL6" i="5"/>
  <c r="DR121" i="5"/>
  <c r="DE121" i="5" s="1"/>
  <c r="BK121" i="5"/>
  <c r="CL121" i="5"/>
  <c r="W110" i="5"/>
  <c r="AX37" i="5"/>
  <c r="BK37" i="5" s="1"/>
  <c r="BX37" i="5"/>
  <c r="BX27" i="5"/>
  <c r="AX27" i="5"/>
  <c r="BK27" i="5" s="1"/>
  <c r="CM29" i="5"/>
  <c r="CN29" i="5"/>
  <c r="Q29" i="5"/>
  <c r="AA29" i="5" s="1"/>
  <c r="AB29" i="5" s="1"/>
  <c r="CL29" i="5"/>
  <c r="DR29" i="5"/>
  <c r="AY5" i="5"/>
  <c r="BL5" i="5" s="1"/>
  <c r="C46" i="8"/>
  <c r="AR52" i="5"/>
  <c r="AS52" i="5"/>
  <c r="AO52" i="5"/>
  <c r="AP52" i="5"/>
  <c r="AQ52" i="5"/>
  <c r="DK52" i="5"/>
  <c r="DL52" i="5"/>
  <c r="DI52" i="5"/>
  <c r="DJ52" i="5"/>
  <c r="DM52" i="5"/>
  <c r="C52" i="8"/>
  <c r="C42" i="8"/>
  <c r="BY45" i="5"/>
  <c r="AY45" i="5"/>
  <c r="BL45" i="5" s="1"/>
  <c r="C45" i="8"/>
  <c r="BY37" i="5"/>
  <c r="AY37" i="5"/>
  <c r="BL37" i="5" s="1"/>
  <c r="DH54" i="5"/>
  <c r="DU54" i="5"/>
  <c r="BN54" i="5"/>
  <c r="DG54" i="5"/>
  <c r="DF54" i="5"/>
  <c r="DE54" i="5"/>
  <c r="AL54" i="5"/>
  <c r="AM54" i="5"/>
  <c r="AN54" i="5"/>
  <c r="AY69" i="5"/>
  <c r="BL69" i="5" s="1"/>
  <c r="Q5" i="5"/>
  <c r="AA5" i="5" s="1"/>
  <c r="AB5" i="5" s="1"/>
  <c r="CN5" i="5"/>
  <c r="CM5" i="5"/>
  <c r="C27" i="7"/>
  <c r="DE50" i="5"/>
  <c r="DF50" i="5"/>
  <c r="DG50" i="5"/>
  <c r="AN49" i="5"/>
  <c r="AM49" i="5"/>
  <c r="AL49" i="5"/>
  <c r="DG49" i="5"/>
  <c r="DE49" i="5"/>
  <c r="DF49" i="5"/>
  <c r="AL50" i="5"/>
  <c r="AN50" i="5"/>
  <c r="AM50" i="5"/>
  <c r="C53" i="8"/>
  <c r="DE120" i="5"/>
  <c r="DU50" i="5"/>
  <c r="DH50" i="5"/>
  <c r="DH49" i="5"/>
  <c r="DU49" i="5"/>
  <c r="AL120" i="5"/>
  <c r="BX13" i="5"/>
  <c r="AX13" i="5"/>
  <c r="BK13" i="5" s="1"/>
  <c r="BY6" i="5"/>
  <c r="CM6" i="5" s="1"/>
  <c r="BY32" i="5"/>
  <c r="AY32" i="5"/>
  <c r="BL32" i="5" s="1"/>
  <c r="C24" i="7"/>
  <c r="W30" i="5" s="1"/>
  <c r="C17" i="7"/>
  <c r="CN60" i="5"/>
  <c r="DT60" i="5"/>
  <c r="DG60" i="5" s="1"/>
  <c r="DF59" i="5"/>
  <c r="AM59" i="5"/>
  <c r="DE26" i="5"/>
  <c r="AL26" i="5"/>
  <c r="DF61" i="5"/>
  <c r="DZ104" i="5"/>
  <c r="AX28" i="5"/>
  <c r="BX28" i="5"/>
  <c r="AE115" i="5"/>
  <c r="CD115" i="5" s="1"/>
  <c r="CG62" i="5"/>
  <c r="C21" i="6"/>
  <c r="F21" i="6" s="1"/>
  <c r="V20" i="5" s="1"/>
  <c r="BK40" i="5" l="1"/>
  <c r="DR40" i="5"/>
  <c r="CL40" i="5"/>
  <c r="DR28" i="5"/>
  <c r="DE28" i="5" s="1"/>
  <c r="BK28" i="5"/>
  <c r="CM37" i="5"/>
  <c r="CL37" i="5"/>
  <c r="CM32" i="5"/>
  <c r="CN32" i="5"/>
  <c r="BX110" i="5"/>
  <c r="CL110" i="5" s="1"/>
  <c r="AX110" i="5"/>
  <c r="BK110" i="5" s="1"/>
  <c r="DR37" i="5"/>
  <c r="DE37" i="5" s="1"/>
  <c r="AL37" i="5"/>
  <c r="C7" i="8" s="1"/>
  <c r="DR27" i="5"/>
  <c r="CL27" i="5"/>
  <c r="DH29" i="5"/>
  <c r="DU29" i="5"/>
  <c r="DI29" i="5" s="1"/>
  <c r="BN29" i="5"/>
  <c r="AO29" i="5" s="1"/>
  <c r="AM29" i="5"/>
  <c r="AL29" i="5"/>
  <c r="AN29" i="5"/>
  <c r="DE29" i="5"/>
  <c r="DF29" i="5"/>
  <c r="DG29" i="5"/>
  <c r="AW20" i="5"/>
  <c r="BJ20" i="5" s="1"/>
  <c r="BW20" i="5"/>
  <c r="DS5" i="5"/>
  <c r="DF5" i="5" s="1"/>
  <c r="C50" i="8"/>
  <c r="C55" i="8"/>
  <c r="C35" i="8"/>
  <c r="F35" i="8" s="1"/>
  <c r="X34" i="5" s="1"/>
  <c r="C49" i="8"/>
  <c r="DS45" i="5"/>
  <c r="DS37" i="5"/>
  <c r="CN45" i="5"/>
  <c r="Q45" i="5"/>
  <c r="AA45" i="5" s="1"/>
  <c r="AB45" i="5" s="1"/>
  <c r="CM45" i="5"/>
  <c r="DI54" i="5"/>
  <c r="AO54" i="5"/>
  <c r="DS69" i="5"/>
  <c r="AM5" i="5"/>
  <c r="C5" i="9" s="1"/>
  <c r="AN5" i="5"/>
  <c r="C5" i="10" s="1"/>
  <c r="DH5" i="5"/>
  <c r="BN5" i="5"/>
  <c r="DU5" i="5"/>
  <c r="C60" i="8"/>
  <c r="C12" i="8"/>
  <c r="F12" i="8" s="1"/>
  <c r="C62" i="9"/>
  <c r="C54" i="8"/>
  <c r="C56" i="8"/>
  <c r="F56" i="8" s="1"/>
  <c r="X55" i="5" s="1"/>
  <c r="C61" i="9"/>
  <c r="BX30" i="5"/>
  <c r="CL30" i="5" s="1"/>
  <c r="AX30" i="5"/>
  <c r="BN50" i="5"/>
  <c r="C118" i="8"/>
  <c r="F118" i="8" s="1"/>
  <c r="X118" i="5" s="1"/>
  <c r="C61" i="8"/>
  <c r="BN49" i="5"/>
  <c r="DR13" i="5"/>
  <c r="CM13" i="5"/>
  <c r="CN13" i="5"/>
  <c r="CL13" i="5"/>
  <c r="Q13" i="5"/>
  <c r="AA13" i="5" s="1"/>
  <c r="AB13" i="5" s="1"/>
  <c r="DS32" i="5"/>
  <c r="W16" i="5"/>
  <c r="AX16" i="5" s="1"/>
  <c r="BK16" i="5" s="1"/>
  <c r="W15" i="5"/>
  <c r="W19" i="5"/>
  <c r="AN60" i="5"/>
  <c r="X88" i="5"/>
  <c r="Y61" i="5"/>
  <c r="BZ61" i="5" s="1"/>
  <c r="Y44" i="5"/>
  <c r="AM6" i="5"/>
  <c r="W62" i="5"/>
  <c r="CL28" i="5"/>
  <c r="AL121" i="5"/>
  <c r="BD115" i="5"/>
  <c r="BQ115" i="5" s="1"/>
  <c r="C18" i="6"/>
  <c r="F18" i="6" s="1"/>
  <c r="V18" i="5" s="1"/>
  <c r="AY118" i="5" l="1"/>
  <c r="BY118" i="5"/>
  <c r="DE40" i="5"/>
  <c r="AL40" i="5"/>
  <c r="C41" i="8" s="1"/>
  <c r="BW18" i="5"/>
  <c r="AW18" i="5"/>
  <c r="DR30" i="5"/>
  <c r="DE30" i="5" s="1"/>
  <c r="BK30" i="5"/>
  <c r="AL30" i="5" s="1"/>
  <c r="C31" i="8" s="1"/>
  <c r="X129" i="5"/>
  <c r="X127" i="5"/>
  <c r="X115" i="5"/>
  <c r="DG5" i="5"/>
  <c r="CM20" i="5"/>
  <c r="CL20" i="5"/>
  <c r="CK20" i="5"/>
  <c r="DR110" i="5"/>
  <c r="DE110" i="5" s="1"/>
  <c r="AL110" i="5"/>
  <c r="BY34" i="5"/>
  <c r="AY34" i="5"/>
  <c r="BL34" i="5" s="1"/>
  <c r="DE27" i="5"/>
  <c r="AL27" i="5"/>
  <c r="DQ20" i="5"/>
  <c r="V119" i="5"/>
  <c r="AW119" i="5" s="1"/>
  <c r="V17" i="5"/>
  <c r="V113" i="5"/>
  <c r="AW113" i="5" s="1"/>
  <c r="BJ113" i="5" s="1"/>
  <c r="V97" i="5"/>
  <c r="V125" i="5"/>
  <c r="V75" i="5"/>
  <c r="V92" i="5"/>
  <c r="V89" i="5"/>
  <c r="V112" i="5"/>
  <c r="V79" i="5"/>
  <c r="V78" i="5"/>
  <c r="V76" i="5"/>
  <c r="V73" i="5"/>
  <c r="V67" i="5"/>
  <c r="V65" i="5"/>
  <c r="V74" i="5"/>
  <c r="V93" i="5"/>
  <c r="V68" i="5"/>
  <c r="V99" i="5"/>
  <c r="V111" i="5"/>
  <c r="V66" i="5"/>
  <c r="V84" i="5"/>
  <c r="V72" i="5"/>
  <c r="V83" i="5"/>
  <c r="V80" i="5"/>
  <c r="V116" i="5"/>
  <c r="V96" i="5"/>
  <c r="V95" i="5"/>
  <c r="V98" i="5"/>
  <c r="V127" i="5"/>
  <c r="V70" i="5"/>
  <c r="V71" i="5"/>
  <c r="V114" i="5"/>
  <c r="V104" i="5"/>
  <c r="V106" i="5"/>
  <c r="V109" i="5"/>
  <c r="V129" i="5"/>
  <c r="V88" i="5"/>
  <c r="V107" i="5"/>
  <c r="V82" i="5"/>
  <c r="V87" i="5"/>
  <c r="V102" i="5"/>
  <c r="V108" i="5"/>
  <c r="V128" i="5"/>
  <c r="V126" i="5"/>
  <c r="V105" i="5"/>
  <c r="V101" i="5"/>
  <c r="V122" i="5"/>
  <c r="V124" i="5"/>
  <c r="V115" i="5"/>
  <c r="AY55" i="5"/>
  <c r="BL55" i="5" s="1"/>
  <c r="BY55" i="5"/>
  <c r="X68" i="5"/>
  <c r="X84" i="5"/>
  <c r="AM37" i="5"/>
  <c r="C7" i="9" s="1"/>
  <c r="F7" i="9" s="1"/>
  <c r="DG45" i="5"/>
  <c r="DF45" i="5"/>
  <c r="X47" i="5"/>
  <c r="BY47" i="5" s="1"/>
  <c r="X56" i="5"/>
  <c r="DF37" i="5"/>
  <c r="AM45" i="5"/>
  <c r="AN45" i="5"/>
  <c r="DU45" i="5"/>
  <c r="DH45" i="5"/>
  <c r="X46" i="5"/>
  <c r="BY46" i="5" s="1"/>
  <c r="CM46" i="5" s="1"/>
  <c r="X48" i="5"/>
  <c r="X125" i="5"/>
  <c r="X57" i="5"/>
  <c r="X71" i="5"/>
  <c r="C51" i="8"/>
  <c r="DU13" i="5"/>
  <c r="DH13" i="5"/>
  <c r="DE13" i="5"/>
  <c r="DG13" i="5"/>
  <c r="DF13" i="5"/>
  <c r="AN13" i="5"/>
  <c r="AM13" i="5"/>
  <c r="AL13" i="5"/>
  <c r="DF32" i="5"/>
  <c r="DG32" i="5"/>
  <c r="AN32" i="5"/>
  <c r="C9" i="10" s="1"/>
  <c r="AM32" i="5"/>
  <c r="C9" i="9" s="1"/>
  <c r="BX16" i="5"/>
  <c r="CL16" i="5" s="1"/>
  <c r="Z11" i="5"/>
  <c r="BX19" i="5"/>
  <c r="CL19" i="5" s="1"/>
  <c r="AX19" i="5"/>
  <c r="BK19" i="5" s="1"/>
  <c r="AX15" i="5"/>
  <c r="BK15" i="5" s="1"/>
  <c r="BX15" i="5"/>
  <c r="CL15" i="5" s="1"/>
  <c r="BY88" i="5"/>
  <c r="AY88" i="5"/>
  <c r="BL88" i="5" s="1"/>
  <c r="DR16" i="5"/>
  <c r="DX115" i="5"/>
  <c r="AZ61" i="5"/>
  <c r="BM61" i="5" s="1"/>
  <c r="C6" i="9"/>
  <c r="C8" i="9"/>
  <c r="F8" i="9" s="1"/>
  <c r="CN61" i="5"/>
  <c r="BZ44" i="5"/>
  <c r="AZ44" i="5"/>
  <c r="X105" i="5"/>
  <c r="BX62" i="5"/>
  <c r="AX62" i="5"/>
  <c r="AL28" i="5"/>
  <c r="AG115" i="5"/>
  <c r="BL118" i="5" l="1"/>
  <c r="DS118" i="5"/>
  <c r="BJ18" i="5"/>
  <c r="DQ18" i="5"/>
  <c r="CK18" i="5"/>
  <c r="DT44" i="5"/>
  <c r="BM44" i="5"/>
  <c r="DR62" i="5"/>
  <c r="DE62" i="5" s="1"/>
  <c r="BK62" i="5"/>
  <c r="DQ119" i="5"/>
  <c r="DD119" i="5" s="1"/>
  <c r="BJ119" i="5"/>
  <c r="AK119" i="5" s="1"/>
  <c r="C120" i="7" s="1"/>
  <c r="BY115" i="5"/>
  <c r="AY115" i="5"/>
  <c r="BL115" i="5" s="1"/>
  <c r="BY127" i="5"/>
  <c r="AY127" i="5"/>
  <c r="BL127" i="5" s="1"/>
  <c r="BY129" i="5"/>
  <c r="AY129" i="5"/>
  <c r="BL129" i="5" s="1"/>
  <c r="CL62" i="5"/>
  <c r="DS34" i="5"/>
  <c r="CM34" i="5"/>
  <c r="Q34" i="5"/>
  <c r="AA34" i="5" s="1"/>
  <c r="AB34" i="5" s="1"/>
  <c r="CN34" i="5"/>
  <c r="BW119" i="5"/>
  <c r="DD20" i="5"/>
  <c r="DE20" i="5"/>
  <c r="DF20" i="5"/>
  <c r="AK20" i="5"/>
  <c r="AL20" i="5"/>
  <c r="AM20" i="5"/>
  <c r="BW113" i="5"/>
  <c r="CK113" i="5" s="1"/>
  <c r="AW17" i="5"/>
  <c r="BJ17" i="5" s="1"/>
  <c r="BW17" i="5"/>
  <c r="AW115" i="5"/>
  <c r="BJ115" i="5" s="1"/>
  <c r="BW115" i="5"/>
  <c r="BW128" i="5"/>
  <c r="AW128" i="5"/>
  <c r="BJ128" i="5" s="1"/>
  <c r="AW109" i="5"/>
  <c r="BJ109" i="5" s="1"/>
  <c r="BW109" i="5"/>
  <c r="BW71" i="5"/>
  <c r="AW71" i="5"/>
  <c r="BJ71" i="5" s="1"/>
  <c r="BW83" i="5"/>
  <c r="AW83" i="5"/>
  <c r="BJ83" i="5" s="1"/>
  <c r="BW111" i="5"/>
  <c r="AW111" i="5"/>
  <c r="BJ111" i="5" s="1"/>
  <c r="AW74" i="5"/>
  <c r="BJ74" i="5" s="1"/>
  <c r="BW74" i="5"/>
  <c r="AW76" i="5"/>
  <c r="BJ76" i="5" s="1"/>
  <c r="BW76" i="5"/>
  <c r="BW89" i="5"/>
  <c r="AW89" i="5"/>
  <c r="BJ89" i="5" s="1"/>
  <c r="AW97" i="5"/>
  <c r="BJ97" i="5" s="1"/>
  <c r="BW97" i="5"/>
  <c r="AW101" i="5"/>
  <c r="BJ101" i="5" s="1"/>
  <c r="BW101" i="5"/>
  <c r="BW108" i="5"/>
  <c r="AW108" i="5"/>
  <c r="BJ108" i="5" s="1"/>
  <c r="BW107" i="5"/>
  <c r="AW107" i="5"/>
  <c r="BJ107" i="5" s="1"/>
  <c r="BW106" i="5"/>
  <c r="AW106" i="5"/>
  <c r="BJ106" i="5" s="1"/>
  <c r="BW70" i="5"/>
  <c r="AW70" i="5"/>
  <c r="BJ70" i="5" s="1"/>
  <c r="BW96" i="5"/>
  <c r="CK96" i="5" s="1"/>
  <c r="AW96" i="5"/>
  <c r="BJ96" i="5" s="1"/>
  <c r="AW72" i="5"/>
  <c r="BJ72" i="5" s="1"/>
  <c r="BW72" i="5"/>
  <c r="AW99" i="5"/>
  <c r="BJ99" i="5" s="1"/>
  <c r="BW99" i="5"/>
  <c r="BW65" i="5"/>
  <c r="AW65" i="5"/>
  <c r="BJ65" i="5" s="1"/>
  <c r="BW78" i="5"/>
  <c r="AW78" i="5"/>
  <c r="BJ78" i="5" s="1"/>
  <c r="BW92" i="5"/>
  <c r="AW92" i="5"/>
  <c r="BJ92" i="5" s="1"/>
  <c r="BW122" i="5"/>
  <c r="AW122" i="5"/>
  <c r="BJ122" i="5" s="1"/>
  <c r="BW82" i="5"/>
  <c r="AW82" i="5"/>
  <c r="BJ82" i="5" s="1"/>
  <c r="BW95" i="5"/>
  <c r="AW95" i="5"/>
  <c r="BJ95" i="5" s="1"/>
  <c r="AW105" i="5"/>
  <c r="BJ105" i="5" s="1"/>
  <c r="BW105" i="5"/>
  <c r="AW102" i="5"/>
  <c r="BJ102" i="5" s="1"/>
  <c r="BW102" i="5"/>
  <c r="CK102" i="5" s="1"/>
  <c r="BW88" i="5"/>
  <c r="AW88" i="5"/>
  <c r="BJ88" i="5" s="1"/>
  <c r="BW104" i="5"/>
  <c r="AW104" i="5"/>
  <c r="BJ104" i="5" s="1"/>
  <c r="BW127" i="5"/>
  <c r="AW127" i="5"/>
  <c r="BJ127" i="5" s="1"/>
  <c r="AW116" i="5"/>
  <c r="BJ116" i="5" s="1"/>
  <c r="BW116" i="5"/>
  <c r="CK116" i="5" s="1"/>
  <c r="AW84" i="5"/>
  <c r="BJ84" i="5" s="1"/>
  <c r="BW84" i="5"/>
  <c r="AW68" i="5"/>
  <c r="BJ68" i="5" s="1"/>
  <c r="BW68" i="5"/>
  <c r="BW67" i="5"/>
  <c r="AW67" i="5"/>
  <c r="BJ67" i="5" s="1"/>
  <c r="AW79" i="5"/>
  <c r="BJ79" i="5" s="1"/>
  <c r="BW79" i="5"/>
  <c r="BW75" i="5"/>
  <c r="AW75" i="5"/>
  <c r="BJ75" i="5" s="1"/>
  <c r="AW124" i="5"/>
  <c r="BJ124" i="5" s="1"/>
  <c r="BW124" i="5"/>
  <c r="AW126" i="5"/>
  <c r="BJ126" i="5" s="1"/>
  <c r="BW126" i="5"/>
  <c r="BW87" i="5"/>
  <c r="AW87" i="5"/>
  <c r="BJ87" i="5" s="1"/>
  <c r="BW129" i="5"/>
  <c r="AW129" i="5"/>
  <c r="BJ129" i="5" s="1"/>
  <c r="BW114" i="5"/>
  <c r="AW114" i="5"/>
  <c r="BJ114" i="5" s="1"/>
  <c r="AW98" i="5"/>
  <c r="BJ98" i="5" s="1"/>
  <c r="BW98" i="5"/>
  <c r="AW80" i="5"/>
  <c r="BJ80" i="5" s="1"/>
  <c r="BW80" i="5"/>
  <c r="AW66" i="5"/>
  <c r="BJ66" i="5" s="1"/>
  <c r="BW66" i="5"/>
  <c r="BW93" i="5"/>
  <c r="AW93" i="5"/>
  <c r="BJ93" i="5" s="1"/>
  <c r="BW73" i="5"/>
  <c r="AW73" i="5"/>
  <c r="BJ73" i="5" s="1"/>
  <c r="AW112" i="5"/>
  <c r="BJ112" i="5" s="1"/>
  <c r="BW112" i="5"/>
  <c r="BW125" i="5"/>
  <c r="AW125" i="5"/>
  <c r="BJ125" i="5" s="1"/>
  <c r="Q55" i="5"/>
  <c r="AA55" i="5" s="1"/>
  <c r="AB55" i="5" s="1"/>
  <c r="CM55" i="5"/>
  <c r="CN55" i="5"/>
  <c r="DS55" i="5"/>
  <c r="AY47" i="5"/>
  <c r="BL47" i="5" s="1"/>
  <c r="C30" i="8"/>
  <c r="Y6" i="5"/>
  <c r="AZ6" i="5" s="1"/>
  <c r="Y7" i="5"/>
  <c r="BY56" i="5"/>
  <c r="AY56" i="5"/>
  <c r="BL56" i="5" s="1"/>
  <c r="AY84" i="5"/>
  <c r="BL84" i="5" s="1"/>
  <c r="BY84" i="5"/>
  <c r="BY68" i="5"/>
  <c r="AY68" i="5"/>
  <c r="BL68" i="5" s="1"/>
  <c r="BN45" i="5"/>
  <c r="AY46" i="5"/>
  <c r="CN47" i="5"/>
  <c r="Q47" i="5"/>
  <c r="AA47" i="5" s="1"/>
  <c r="AB47" i="5" s="1"/>
  <c r="CM47" i="5"/>
  <c r="BY48" i="5"/>
  <c r="AY48" i="5"/>
  <c r="BL48" i="5" s="1"/>
  <c r="AY125" i="5"/>
  <c r="BL125" i="5" s="1"/>
  <c r="BY125" i="5"/>
  <c r="F73" i="9"/>
  <c r="F103" i="8"/>
  <c r="X103" i="5" s="1"/>
  <c r="C39" i="8"/>
  <c r="C43" i="8"/>
  <c r="F43" i="8" s="1"/>
  <c r="DQ113" i="5"/>
  <c r="AC49" i="5"/>
  <c r="AC50" i="5"/>
  <c r="X112" i="5"/>
  <c r="X111" i="5"/>
  <c r="BY71" i="5"/>
  <c r="AY71" i="5"/>
  <c r="BL71" i="5" s="1"/>
  <c r="BY57" i="5"/>
  <c r="AY57" i="5"/>
  <c r="BL57" i="5" s="1"/>
  <c r="DI13" i="5"/>
  <c r="BN13" i="5"/>
  <c r="DR15" i="5"/>
  <c r="DE15" i="5" s="1"/>
  <c r="AL15" i="5"/>
  <c r="C16" i="8" s="1"/>
  <c r="DR19" i="5"/>
  <c r="DE19" i="5" s="1"/>
  <c r="AL19" i="5"/>
  <c r="C29" i="8" s="1"/>
  <c r="CA11" i="5"/>
  <c r="BA11" i="5"/>
  <c r="AC95" i="5"/>
  <c r="X121" i="5"/>
  <c r="BY121" i="5" s="1"/>
  <c r="X78" i="5"/>
  <c r="DS88" i="5"/>
  <c r="AL16" i="5"/>
  <c r="C14" i="8" s="1"/>
  <c r="DE16" i="5"/>
  <c r="DT61" i="5"/>
  <c r="DG61" i="5" s="1"/>
  <c r="C32" i="8"/>
  <c r="C34" i="8"/>
  <c r="C36" i="8"/>
  <c r="BY105" i="5"/>
  <c r="AY105" i="5"/>
  <c r="CK119" i="5"/>
  <c r="BF115" i="5"/>
  <c r="BS115" i="5" s="1"/>
  <c r="CF115" i="5"/>
  <c r="AY103" i="5" l="1"/>
  <c r="BY103" i="5"/>
  <c r="DD18" i="5"/>
  <c r="AK18" i="5"/>
  <c r="C19" i="7" s="1"/>
  <c r="DT6" i="5"/>
  <c r="DG6" i="5" s="1"/>
  <c r="BM6" i="5"/>
  <c r="BL46" i="5"/>
  <c r="AM46" i="5" s="1"/>
  <c r="C46" i="9" s="1"/>
  <c r="DS105" i="5"/>
  <c r="BL105" i="5"/>
  <c r="DS127" i="5"/>
  <c r="DS129" i="5"/>
  <c r="DS115" i="5"/>
  <c r="CK84" i="5"/>
  <c r="CM121" i="5"/>
  <c r="DH34" i="5"/>
  <c r="DU34" i="5"/>
  <c r="BN34" i="5"/>
  <c r="AN34" i="5"/>
  <c r="AM34" i="5"/>
  <c r="C35" i="9" s="1"/>
  <c r="DF34" i="5"/>
  <c r="DG34" i="5"/>
  <c r="X44" i="5"/>
  <c r="BY44" i="5" s="1"/>
  <c r="CM44" i="5" s="1"/>
  <c r="F39" i="8"/>
  <c r="CK17" i="5"/>
  <c r="DQ17" i="5"/>
  <c r="CK95" i="5"/>
  <c r="CK106" i="5"/>
  <c r="CK71" i="5"/>
  <c r="DQ125" i="5"/>
  <c r="DQ73" i="5"/>
  <c r="CK66" i="5"/>
  <c r="CK98" i="5"/>
  <c r="DQ129" i="5"/>
  <c r="CK126" i="5"/>
  <c r="DQ79" i="5"/>
  <c r="DQ68" i="5"/>
  <c r="DQ116" i="5"/>
  <c r="DD116" i="5" s="1"/>
  <c r="AK116" i="5"/>
  <c r="C117" i="7" s="1"/>
  <c r="CK104" i="5"/>
  <c r="DQ102" i="5"/>
  <c r="DD102" i="5" s="1"/>
  <c r="AK102" i="5"/>
  <c r="C103" i="7" s="1"/>
  <c r="DQ82" i="5"/>
  <c r="DQ92" i="5"/>
  <c r="DQ65" i="5"/>
  <c r="CK72" i="5"/>
  <c r="DQ70" i="5"/>
  <c r="DQ107" i="5"/>
  <c r="CK101" i="5"/>
  <c r="DQ89" i="5"/>
  <c r="CK74" i="5"/>
  <c r="DQ83" i="5"/>
  <c r="CK109" i="5"/>
  <c r="CK115" i="5"/>
  <c r="DQ112" i="5"/>
  <c r="DQ80" i="5"/>
  <c r="CK87" i="5"/>
  <c r="CK79" i="5"/>
  <c r="CK122" i="5"/>
  <c r="CK78" i="5"/>
  <c r="DQ99" i="5"/>
  <c r="CK108" i="5"/>
  <c r="DQ76" i="5"/>
  <c r="CK111" i="5"/>
  <c r="CK125" i="5"/>
  <c r="CK73" i="5"/>
  <c r="DQ66" i="5"/>
  <c r="DQ98" i="5"/>
  <c r="CK129" i="5"/>
  <c r="DQ126" i="5"/>
  <c r="DQ75" i="5"/>
  <c r="DQ67" i="5"/>
  <c r="DQ127" i="5"/>
  <c r="DQ88" i="5"/>
  <c r="CK105" i="5"/>
  <c r="CK82" i="5"/>
  <c r="CK92" i="5"/>
  <c r="CK65" i="5"/>
  <c r="DQ72" i="5"/>
  <c r="CK70" i="5"/>
  <c r="CK107" i="5"/>
  <c r="DQ101" i="5"/>
  <c r="CK89" i="5"/>
  <c r="DQ74" i="5"/>
  <c r="CK83" i="5"/>
  <c r="DQ109" i="5"/>
  <c r="DQ115" i="5"/>
  <c r="CK93" i="5"/>
  <c r="CK114" i="5"/>
  <c r="DQ124" i="5"/>
  <c r="CK68" i="5"/>
  <c r="DQ104" i="5"/>
  <c r="DQ97" i="5"/>
  <c r="CK128" i="5"/>
  <c r="CK112" i="5"/>
  <c r="DQ93" i="5"/>
  <c r="CK80" i="5"/>
  <c r="DQ114" i="5"/>
  <c r="DQ87" i="5"/>
  <c r="CK124" i="5"/>
  <c r="CK75" i="5"/>
  <c r="CK67" i="5"/>
  <c r="DQ84" i="5"/>
  <c r="CK127" i="5"/>
  <c r="CK88" i="5"/>
  <c r="DQ105" i="5"/>
  <c r="DQ95" i="5"/>
  <c r="DQ122" i="5"/>
  <c r="DQ78" i="5"/>
  <c r="CK99" i="5"/>
  <c r="DQ96" i="5"/>
  <c r="DD96" i="5" s="1"/>
  <c r="AK96" i="5"/>
  <c r="C97" i="7" s="1"/>
  <c r="DQ106" i="5"/>
  <c r="DQ108" i="5"/>
  <c r="CK97" i="5"/>
  <c r="CK76" i="5"/>
  <c r="DQ111" i="5"/>
  <c r="DQ71" i="5"/>
  <c r="DQ128" i="5"/>
  <c r="BZ6" i="5"/>
  <c r="CN6" i="5" s="1"/>
  <c r="DG55" i="5"/>
  <c r="DF55" i="5"/>
  <c r="AN55" i="5"/>
  <c r="C55" i="10" s="1"/>
  <c r="AM55" i="5"/>
  <c r="C55" i="9" s="1"/>
  <c r="X104" i="5"/>
  <c r="AY104" i="5" s="1"/>
  <c r="BL104" i="5" s="1"/>
  <c r="X102" i="5"/>
  <c r="DS47" i="5"/>
  <c r="DG47" i="5" s="1"/>
  <c r="DH55" i="5"/>
  <c r="DU55" i="5"/>
  <c r="X42" i="5"/>
  <c r="AY42" i="5" s="1"/>
  <c r="BL42" i="5" s="1"/>
  <c r="Y59" i="5"/>
  <c r="BZ59" i="5" s="1"/>
  <c r="CN59" i="5" s="1"/>
  <c r="AZ7" i="5"/>
  <c r="BM7" i="5" s="1"/>
  <c r="BZ7" i="5"/>
  <c r="X31" i="5"/>
  <c r="AY31" i="5" s="1"/>
  <c r="BL31" i="5" s="1"/>
  <c r="X43" i="5"/>
  <c r="DS68" i="5"/>
  <c r="DS56" i="5"/>
  <c r="DS84" i="5"/>
  <c r="C20" i="8"/>
  <c r="F20" i="8" s="1"/>
  <c r="X19" i="5" s="1"/>
  <c r="BY19" i="5" s="1"/>
  <c r="X11" i="5"/>
  <c r="CN56" i="5"/>
  <c r="CM56" i="5"/>
  <c r="Q56" i="5"/>
  <c r="AA56" i="5" s="1"/>
  <c r="AB56" i="5" s="1"/>
  <c r="C17" i="8"/>
  <c r="DS46" i="5"/>
  <c r="DF46" i="5" s="1"/>
  <c r="AN47" i="5"/>
  <c r="AM47" i="5"/>
  <c r="DH47" i="5"/>
  <c r="DU47" i="5"/>
  <c r="DS48" i="5"/>
  <c r="CN48" i="5"/>
  <c r="Q48" i="5"/>
  <c r="AA48" i="5" s="1"/>
  <c r="AB48" i="5" s="1"/>
  <c r="CM48" i="5"/>
  <c r="DS125" i="5"/>
  <c r="X82" i="5"/>
  <c r="C121" i="8"/>
  <c r="C27" i="8"/>
  <c r="C92" i="7"/>
  <c r="F92" i="7" s="1"/>
  <c r="W91" i="5" s="1"/>
  <c r="C33" i="8"/>
  <c r="C86" i="8"/>
  <c r="F86" i="8" s="1"/>
  <c r="X86" i="5" s="1"/>
  <c r="C21" i="8"/>
  <c r="C21" i="9"/>
  <c r="AK113" i="5"/>
  <c r="DD113" i="5"/>
  <c r="CB50" i="5"/>
  <c r="CP50" i="5" s="1"/>
  <c r="BB50" i="5"/>
  <c r="BO50" i="5" s="1"/>
  <c r="CB49" i="5"/>
  <c r="CP49" i="5" s="1"/>
  <c r="BB49" i="5"/>
  <c r="BO49" i="5" s="1"/>
  <c r="C50" i="9"/>
  <c r="CM57" i="5"/>
  <c r="C28" i="8"/>
  <c r="F28" i="8" s="1"/>
  <c r="X27" i="5" s="1"/>
  <c r="C15" i="8"/>
  <c r="AY111" i="5"/>
  <c r="BL111" i="5" s="1"/>
  <c r="BY111" i="5"/>
  <c r="DS57" i="5"/>
  <c r="DS71" i="5"/>
  <c r="BY112" i="5"/>
  <c r="AY112" i="5"/>
  <c r="BL112" i="5" s="1"/>
  <c r="AO13" i="5"/>
  <c r="AH126" i="5"/>
  <c r="CG126" i="5" s="1"/>
  <c r="C22" i="8"/>
  <c r="C101" i="7"/>
  <c r="C86" i="7"/>
  <c r="CB95" i="5"/>
  <c r="BB95" i="5"/>
  <c r="BO95" i="5" s="1"/>
  <c r="AY121" i="5"/>
  <c r="X26" i="5"/>
  <c r="BY78" i="5"/>
  <c r="AY78" i="5"/>
  <c r="BL78" i="5" s="1"/>
  <c r="C24" i="8"/>
  <c r="X30" i="5" s="1"/>
  <c r="BY30" i="5" s="1"/>
  <c r="CM30" i="5" s="1"/>
  <c r="AN61" i="5"/>
  <c r="DZ115" i="5"/>
  <c r="C21" i="7"/>
  <c r="C87" i="7"/>
  <c r="F87" i="7" s="1"/>
  <c r="W86" i="5" s="1"/>
  <c r="Z65" i="5"/>
  <c r="Z67" i="5"/>
  <c r="AV3" i="3"/>
  <c r="AL62" i="5"/>
  <c r="C63" i="8" s="1"/>
  <c r="F63" i="8" s="1"/>
  <c r="CM103" i="5" l="1"/>
  <c r="CN103" i="5"/>
  <c r="Q103" i="5"/>
  <c r="AA103" i="5" s="1"/>
  <c r="BL103" i="5"/>
  <c r="DS103" i="5"/>
  <c r="DS121" i="5"/>
  <c r="DF121" i="5" s="1"/>
  <c r="BL121" i="5"/>
  <c r="X38" i="5"/>
  <c r="AY38" i="5" s="1"/>
  <c r="BL38" i="5" s="1"/>
  <c r="AX91" i="5"/>
  <c r="BK91" i="5" s="1"/>
  <c r="BX91" i="5"/>
  <c r="CN44" i="5"/>
  <c r="AY44" i="5"/>
  <c r="AY27" i="5"/>
  <c r="BL27" i="5" s="1"/>
  <c r="BY27" i="5"/>
  <c r="AX86" i="5"/>
  <c r="BK86" i="5" s="1"/>
  <c r="BX86" i="5"/>
  <c r="AY86" i="5"/>
  <c r="BL86" i="5" s="1"/>
  <c r="BY86" i="5"/>
  <c r="X114" i="5"/>
  <c r="BY114" i="5" s="1"/>
  <c r="X85" i="5"/>
  <c r="AK17" i="5"/>
  <c r="C18" i="7" s="1"/>
  <c r="DD17" i="5"/>
  <c r="BY104" i="5"/>
  <c r="DD87" i="5"/>
  <c r="DD97" i="5"/>
  <c r="AK74" i="5"/>
  <c r="C75" i="7" s="1"/>
  <c r="AK101" i="5"/>
  <c r="C102" i="7" s="1"/>
  <c r="F102" i="7" s="1"/>
  <c r="DD127" i="5"/>
  <c r="DD98" i="5"/>
  <c r="DD99" i="5"/>
  <c r="DD71" i="5"/>
  <c r="DD108" i="5"/>
  <c r="DD78" i="5"/>
  <c r="DD95" i="5"/>
  <c r="DD114" i="5"/>
  <c r="AK93" i="5"/>
  <c r="C94" i="7" s="1"/>
  <c r="AK97" i="5"/>
  <c r="C98" i="7" s="1"/>
  <c r="DD109" i="5"/>
  <c r="DD74" i="5"/>
  <c r="DD101" i="5"/>
  <c r="DD72" i="5"/>
  <c r="AK88" i="5"/>
  <c r="AK75" i="5"/>
  <c r="C76" i="7" s="1"/>
  <c r="AK98" i="5"/>
  <c r="C99" i="7" s="1"/>
  <c r="AK80" i="5"/>
  <c r="C81" i="7" s="1"/>
  <c r="AK70" i="5"/>
  <c r="AK92" i="5"/>
  <c r="C93" i="7" s="1"/>
  <c r="DD79" i="5"/>
  <c r="DD129" i="5"/>
  <c r="AK125" i="5"/>
  <c r="AK71" i="5"/>
  <c r="C72" i="7" s="1"/>
  <c r="AK108" i="5"/>
  <c r="C109" i="7" s="1"/>
  <c r="AK78" i="5"/>
  <c r="C79" i="7" s="1"/>
  <c r="AK95" i="5"/>
  <c r="C96" i="7" s="1"/>
  <c r="DD84" i="5"/>
  <c r="AK109" i="5"/>
  <c r="C110" i="7" s="1"/>
  <c r="AK72" i="5"/>
  <c r="C73" i="7" s="1"/>
  <c r="DD67" i="5"/>
  <c r="AK126" i="5"/>
  <c r="C127" i="7" s="1"/>
  <c r="AK112" i="5"/>
  <c r="C113" i="7" s="1"/>
  <c r="AK89" i="5"/>
  <c r="C90" i="7" s="1"/>
  <c r="W39" i="5" s="1"/>
  <c r="AK107" i="5"/>
  <c r="DD92" i="5"/>
  <c r="AK79" i="5"/>
  <c r="C80" i="7" s="1"/>
  <c r="AK129" i="5"/>
  <c r="DD125" i="5"/>
  <c r="DD128" i="5"/>
  <c r="AK111" i="5"/>
  <c r="C112" i="7" s="1"/>
  <c r="AK106" i="5"/>
  <c r="AK122" i="5"/>
  <c r="C123" i="7" s="1"/>
  <c r="F123" i="7" s="1"/>
  <c r="AK105" i="5"/>
  <c r="C106" i="7" s="1"/>
  <c r="AK114" i="5"/>
  <c r="C115" i="7" s="1"/>
  <c r="DD93" i="5"/>
  <c r="DD104" i="5"/>
  <c r="AK124" i="5"/>
  <c r="C125" i="7" s="1"/>
  <c r="F125" i="7" s="1"/>
  <c r="AK115" i="5"/>
  <c r="C116" i="7" s="1"/>
  <c r="DD88" i="5"/>
  <c r="DD75" i="5"/>
  <c r="AK66" i="5"/>
  <c r="C67" i="7" s="1"/>
  <c r="F67" i="7" s="1"/>
  <c r="AK76" i="5"/>
  <c r="C77" i="7" s="1"/>
  <c r="DD80" i="5"/>
  <c r="AK83" i="5"/>
  <c r="DD70" i="5"/>
  <c r="AK65" i="5"/>
  <c r="C66" i="7" s="1"/>
  <c r="F66" i="7" s="1"/>
  <c r="AK82" i="5"/>
  <c r="C83" i="7" s="1"/>
  <c r="AK68" i="5"/>
  <c r="C69" i="7" s="1"/>
  <c r="F69" i="7" s="1"/>
  <c r="W69" i="5" s="1"/>
  <c r="DD73" i="5"/>
  <c r="AK128" i="5"/>
  <c r="DD111" i="5"/>
  <c r="DD106" i="5"/>
  <c r="DD122" i="5"/>
  <c r="DD105" i="5"/>
  <c r="AK84" i="5"/>
  <c r="C85" i="7" s="1"/>
  <c r="AK87" i="5"/>
  <c r="C88" i="7" s="1"/>
  <c r="AK104" i="5"/>
  <c r="C105" i="7" s="1"/>
  <c r="DD124" i="5"/>
  <c r="DD115" i="5"/>
  <c r="AK127" i="5"/>
  <c r="AK67" i="5"/>
  <c r="C68" i="7" s="1"/>
  <c r="DD126" i="5"/>
  <c r="DD66" i="5"/>
  <c r="DD76" i="5"/>
  <c r="AK99" i="5"/>
  <c r="C100" i="7" s="1"/>
  <c r="F100" i="7" s="1"/>
  <c r="W100" i="5" s="1"/>
  <c r="DD112" i="5"/>
  <c r="DD83" i="5"/>
  <c r="DD89" i="5"/>
  <c r="DD107" i="5"/>
  <c r="DD65" i="5"/>
  <c r="DD82" i="5"/>
  <c r="DD68" i="5"/>
  <c r="AK73" i="5"/>
  <c r="C74" i="7" s="1"/>
  <c r="BY42" i="5"/>
  <c r="CM42" i="5" s="1"/>
  <c r="DF47" i="5"/>
  <c r="BN55" i="5"/>
  <c r="C55" i="11"/>
  <c r="AY102" i="5"/>
  <c r="BL102" i="5" s="1"/>
  <c r="BY102" i="5"/>
  <c r="BY31" i="5"/>
  <c r="CM31" i="5" s="1"/>
  <c r="C114" i="7"/>
  <c r="AZ59" i="5"/>
  <c r="Q7" i="5"/>
  <c r="AA7" i="5" s="1"/>
  <c r="AB7" i="5" s="1"/>
  <c r="CN7" i="5"/>
  <c r="DT7" i="5"/>
  <c r="DG7" i="5" s="1"/>
  <c r="C47" i="9"/>
  <c r="F47" i="9" s="1"/>
  <c r="Y46" i="5" s="1"/>
  <c r="AM56" i="5"/>
  <c r="AN56" i="5"/>
  <c r="AY11" i="5"/>
  <c r="BL11" i="5" s="1"/>
  <c r="BY11" i="5"/>
  <c r="AY43" i="5"/>
  <c r="BL43" i="5" s="1"/>
  <c r="BY43" i="5"/>
  <c r="CM43" i="5" s="1"/>
  <c r="DU56" i="5"/>
  <c r="DH56" i="5"/>
  <c r="DS104" i="5"/>
  <c r="DF56" i="5"/>
  <c r="DG56" i="5"/>
  <c r="BN47" i="5"/>
  <c r="DH48" i="5"/>
  <c r="DU48" i="5"/>
  <c r="DG48" i="5"/>
  <c r="DF48" i="5"/>
  <c r="AM48" i="5"/>
  <c r="C49" i="9" s="1"/>
  <c r="AN48" i="5"/>
  <c r="C49" i="10" s="1"/>
  <c r="DS31" i="5"/>
  <c r="BY82" i="5"/>
  <c r="AY82" i="5"/>
  <c r="BL82" i="5" s="1"/>
  <c r="X126" i="5"/>
  <c r="BY126" i="5" s="1"/>
  <c r="F40" i="8"/>
  <c r="C65" i="7"/>
  <c r="C54" i="9"/>
  <c r="DV49" i="5"/>
  <c r="DI49" i="5" s="1"/>
  <c r="AO49" i="5"/>
  <c r="DV50" i="5"/>
  <c r="DI50" i="5" s="1"/>
  <c r="AO50" i="5"/>
  <c r="AY30" i="5"/>
  <c r="C62" i="10"/>
  <c r="C46" i="10"/>
  <c r="Z59" i="5" s="1"/>
  <c r="DS42" i="5"/>
  <c r="DS112" i="5"/>
  <c r="DF57" i="5"/>
  <c r="X28" i="5"/>
  <c r="AM57" i="5"/>
  <c r="C60" i="9" s="1"/>
  <c r="DS111" i="5"/>
  <c r="X15" i="5"/>
  <c r="BY15" i="5" s="1"/>
  <c r="AY19" i="5"/>
  <c r="DV95" i="5"/>
  <c r="CP95" i="5"/>
  <c r="AM121" i="5"/>
  <c r="BY26" i="5"/>
  <c r="AY26" i="5"/>
  <c r="BL26" i="5" s="1"/>
  <c r="DS78" i="5"/>
  <c r="X16" i="5"/>
  <c r="Z61" i="5"/>
  <c r="BA61" i="5" s="1"/>
  <c r="Z111" i="5"/>
  <c r="CA67" i="5"/>
  <c r="BA67" i="5"/>
  <c r="CA65" i="5"/>
  <c r="BA65" i="5"/>
  <c r="AN6" i="5"/>
  <c r="C7" i="10" s="1"/>
  <c r="X62" i="5"/>
  <c r="CM19" i="5"/>
  <c r="X39" i="5" l="1"/>
  <c r="BY39" i="5" s="1"/>
  <c r="X40" i="5"/>
  <c r="DU103" i="5"/>
  <c r="DH103" i="5"/>
  <c r="AB103" i="5"/>
  <c r="AM103" i="5"/>
  <c r="C104" i="9" s="1"/>
  <c r="AN103" i="5"/>
  <c r="C104" i="10" s="1"/>
  <c r="DG103" i="5"/>
  <c r="DF103" i="5"/>
  <c r="BX100" i="5"/>
  <c r="AX100" i="5"/>
  <c r="DT59" i="5"/>
  <c r="DG59" i="5" s="1"/>
  <c r="BM59" i="5"/>
  <c r="AN59" i="5" s="1"/>
  <c r="BL44" i="5"/>
  <c r="AM44" i="5" s="1"/>
  <c r="DS19" i="5"/>
  <c r="DF19" i="5" s="1"/>
  <c r="BL19" i="5"/>
  <c r="AM19" i="5" s="1"/>
  <c r="BL30" i="5"/>
  <c r="AM30" i="5" s="1"/>
  <c r="CM11" i="5"/>
  <c r="CN11" i="5"/>
  <c r="CL86" i="5"/>
  <c r="CM86" i="5"/>
  <c r="CL91" i="5"/>
  <c r="BY38" i="5"/>
  <c r="CN38" i="5" s="1"/>
  <c r="BX69" i="5"/>
  <c r="AX69" i="5"/>
  <c r="BK69" i="5" s="1"/>
  <c r="AZ46" i="5"/>
  <c r="BM46" i="5" s="1"/>
  <c r="BZ46" i="5"/>
  <c r="CN46" i="5" s="1"/>
  <c r="DS44" i="5"/>
  <c r="DG44" i="5" s="1"/>
  <c r="DR91" i="5"/>
  <c r="AY114" i="5"/>
  <c r="DS38" i="5"/>
  <c r="CM27" i="5"/>
  <c r="CN27" i="5"/>
  <c r="Q27" i="5"/>
  <c r="AA27" i="5" s="1"/>
  <c r="AB27" i="5" s="1"/>
  <c r="DS27" i="5"/>
  <c r="DR86" i="5"/>
  <c r="DE86" i="5" s="1"/>
  <c r="AL86" i="5"/>
  <c r="DS86" i="5"/>
  <c r="BY85" i="5"/>
  <c r="AY85" i="5"/>
  <c r="BL85" i="5" s="1"/>
  <c r="C118" i="7"/>
  <c r="C129" i="7"/>
  <c r="F129" i="7" s="1"/>
  <c r="C119" i="7"/>
  <c r="F119" i="7" s="1"/>
  <c r="W118" i="5" s="1"/>
  <c r="C130" i="7"/>
  <c r="C35" i="7"/>
  <c r="C108" i="7"/>
  <c r="C63" i="7"/>
  <c r="C128" i="7"/>
  <c r="F128" i="7" s="1"/>
  <c r="C89" i="7"/>
  <c r="C107" i="7"/>
  <c r="F107" i="7" s="1"/>
  <c r="AX39" i="5"/>
  <c r="BK39" i="5" s="1"/>
  <c r="BX39" i="5"/>
  <c r="C122" i="7"/>
  <c r="C126" i="7"/>
  <c r="C84" i="7"/>
  <c r="C71" i="7"/>
  <c r="C48" i="11"/>
  <c r="C49" i="11"/>
  <c r="F49" i="11" s="1"/>
  <c r="AC38" i="5" s="1"/>
  <c r="DS102" i="5"/>
  <c r="C48" i="10"/>
  <c r="AN7" i="5"/>
  <c r="C10" i="10" s="1"/>
  <c r="C58" i="9"/>
  <c r="C48" i="9"/>
  <c r="DH7" i="5"/>
  <c r="DU7" i="5"/>
  <c r="C57" i="9"/>
  <c r="Q11" i="5"/>
  <c r="AA11" i="5" s="1"/>
  <c r="AB11" i="5" s="1"/>
  <c r="BN56" i="5"/>
  <c r="DS11" i="5"/>
  <c r="DS43" i="5"/>
  <c r="AM43" i="5"/>
  <c r="C53" i="9" s="1"/>
  <c r="BN48" i="5"/>
  <c r="AM31" i="5"/>
  <c r="DF31" i="5"/>
  <c r="DS82" i="5"/>
  <c r="AY126" i="5"/>
  <c r="F18" i="7"/>
  <c r="DS30" i="5"/>
  <c r="DF30" i="5" s="1"/>
  <c r="Z70" i="5"/>
  <c r="CA70" i="5" s="1"/>
  <c r="C56" i="9"/>
  <c r="C33" i="9"/>
  <c r="DF42" i="5"/>
  <c r="AY28" i="5"/>
  <c r="BL28" i="5" s="1"/>
  <c r="BY28" i="5"/>
  <c r="CM28" i="5" s="1"/>
  <c r="AM42" i="5"/>
  <c r="C42" i="9" s="1"/>
  <c r="AY15" i="5"/>
  <c r="BL15" i="5" s="1"/>
  <c r="CQ95" i="5"/>
  <c r="U116" i="3"/>
  <c r="CA59" i="5"/>
  <c r="Q59" i="5" s="1"/>
  <c r="AA59" i="5" s="1"/>
  <c r="AB59" i="5" s="1"/>
  <c r="BA59" i="5"/>
  <c r="DS26" i="5"/>
  <c r="CM26" i="5"/>
  <c r="AY16" i="5"/>
  <c r="BL16" i="5" s="1"/>
  <c r="BY16" i="5"/>
  <c r="CM15" i="5"/>
  <c r="C6" i="10"/>
  <c r="CA61" i="5"/>
  <c r="Q61" i="5" s="1"/>
  <c r="AA61" i="5" s="1"/>
  <c r="AB61" i="5" s="1"/>
  <c r="BA111" i="5"/>
  <c r="CA111" i="5"/>
  <c r="Z72" i="5"/>
  <c r="Y121" i="5"/>
  <c r="AY62" i="5"/>
  <c r="BY62" i="5"/>
  <c r="A6" i="17"/>
  <c r="AY39" i="5" l="1"/>
  <c r="BL39" i="5" s="1"/>
  <c r="AN44" i="5"/>
  <c r="C54" i="10" s="1"/>
  <c r="Z120" i="5" s="1"/>
  <c r="CA120" i="5" s="1"/>
  <c r="BN103" i="5"/>
  <c r="AO103" i="5" s="1"/>
  <c r="C104" i="12" s="1"/>
  <c r="C104" i="11"/>
  <c r="DJ103" i="5"/>
  <c r="DI103" i="5"/>
  <c r="DK103" i="5"/>
  <c r="AY40" i="5"/>
  <c r="BY40" i="5"/>
  <c r="AX118" i="5"/>
  <c r="BX118" i="5"/>
  <c r="W17" i="5"/>
  <c r="AX17" i="5" s="1"/>
  <c r="BK17" i="5" s="1"/>
  <c r="W18" i="5"/>
  <c r="BK100" i="5"/>
  <c r="DR100" i="5"/>
  <c r="CL100" i="5"/>
  <c r="CM100" i="5"/>
  <c r="CM38" i="5"/>
  <c r="DS114" i="5"/>
  <c r="BL114" i="5"/>
  <c r="DS126" i="5"/>
  <c r="BL126" i="5"/>
  <c r="DS62" i="5"/>
  <c r="DF62" i="5" s="1"/>
  <c r="BL62" i="5"/>
  <c r="Q38" i="5"/>
  <c r="AA38" i="5" s="1"/>
  <c r="AB38" i="5" s="1"/>
  <c r="BN38" i="5" s="1"/>
  <c r="CL39" i="5"/>
  <c r="CM39" i="5"/>
  <c r="CL69" i="5"/>
  <c r="CM69" i="5"/>
  <c r="CM85" i="5"/>
  <c r="CM62" i="5"/>
  <c r="DS39" i="5"/>
  <c r="DU61" i="5"/>
  <c r="DK61" i="5" s="1"/>
  <c r="DR69" i="5"/>
  <c r="DF44" i="5"/>
  <c r="DT46" i="5"/>
  <c r="DG46" i="5" s="1"/>
  <c r="AN46" i="5"/>
  <c r="C47" i="10" s="1"/>
  <c r="F47" i="10" s="1"/>
  <c r="Z46" i="5" s="1"/>
  <c r="CA46" i="5" s="1"/>
  <c r="Q46" i="5" s="1"/>
  <c r="AA46" i="5" s="1"/>
  <c r="AB46" i="5" s="1"/>
  <c r="AL91" i="5"/>
  <c r="DE91" i="5"/>
  <c r="AM38" i="5"/>
  <c r="AN38" i="5"/>
  <c r="DF38" i="5"/>
  <c r="DG38" i="5"/>
  <c r="AN27" i="5"/>
  <c r="AM27" i="5"/>
  <c r="DH27" i="5"/>
  <c r="BN27" i="5"/>
  <c r="DU27" i="5"/>
  <c r="AM86" i="5"/>
  <c r="DF27" i="5"/>
  <c r="DG27" i="5"/>
  <c r="DF86" i="5"/>
  <c r="DS85" i="5"/>
  <c r="W129" i="5"/>
  <c r="BX129" i="5" s="1"/>
  <c r="W113" i="5"/>
  <c r="BX113" i="5" s="1"/>
  <c r="CL113" i="5" s="1"/>
  <c r="W82" i="5"/>
  <c r="W79" i="5"/>
  <c r="W75" i="5"/>
  <c r="W126" i="5"/>
  <c r="W97" i="5"/>
  <c r="W84" i="5"/>
  <c r="W125" i="5"/>
  <c r="W107" i="5"/>
  <c r="W74" i="5"/>
  <c r="W115" i="5"/>
  <c r="W83" i="5"/>
  <c r="W104" i="5"/>
  <c r="W73" i="5"/>
  <c r="W89" i="5"/>
  <c r="W127" i="5"/>
  <c r="W76" i="5"/>
  <c r="W93" i="5"/>
  <c r="W128" i="5"/>
  <c r="W67" i="5"/>
  <c r="W72" i="5"/>
  <c r="W112" i="5"/>
  <c r="W78" i="5"/>
  <c r="W111" i="5"/>
  <c r="W92" i="5"/>
  <c r="W68" i="5"/>
  <c r="W98" i="5"/>
  <c r="W65" i="5"/>
  <c r="W71" i="5"/>
  <c r="W95" i="5"/>
  <c r="W88" i="5"/>
  <c r="W70" i="5"/>
  <c r="W105" i="5"/>
  <c r="W87" i="5"/>
  <c r="W114" i="5"/>
  <c r="W122" i="5"/>
  <c r="W109" i="5"/>
  <c r="W80" i="5"/>
  <c r="W124" i="5"/>
  <c r="W99" i="5"/>
  <c r="W106" i="5"/>
  <c r="W101" i="5"/>
  <c r="W102" i="5"/>
  <c r="W96" i="5"/>
  <c r="W119" i="5"/>
  <c r="W108" i="5"/>
  <c r="BX108" i="5" s="1"/>
  <c r="W116" i="5"/>
  <c r="AX116" i="5" s="1"/>
  <c r="BK116" i="5" s="1"/>
  <c r="W66" i="5"/>
  <c r="AX66" i="5" s="1"/>
  <c r="BK66" i="5" s="1"/>
  <c r="DR39" i="5"/>
  <c r="CB38" i="5"/>
  <c r="CP38" i="5" s="1"/>
  <c r="BB38" i="5"/>
  <c r="BO38" i="5" s="1"/>
  <c r="C8" i="10"/>
  <c r="DI7" i="5"/>
  <c r="DJ7" i="5"/>
  <c r="C44" i="9"/>
  <c r="C31" i="9"/>
  <c r="BN7" i="5"/>
  <c r="C10" i="11"/>
  <c r="DF43" i="5"/>
  <c r="AN11" i="5"/>
  <c r="AM11" i="5"/>
  <c r="C12" i="9" s="1"/>
  <c r="DU11" i="5"/>
  <c r="DH11" i="5"/>
  <c r="DG11" i="5"/>
  <c r="DF11" i="5"/>
  <c r="C52" i="9"/>
  <c r="C51" i="9"/>
  <c r="BA70" i="5"/>
  <c r="C64" i="9"/>
  <c r="F64" i="9" s="1"/>
  <c r="Y63" i="5" s="1"/>
  <c r="C15" i="9"/>
  <c r="Y10" i="5" s="1"/>
  <c r="C52" i="10"/>
  <c r="DS28" i="5"/>
  <c r="DF28" i="5" s="1"/>
  <c r="AM28" i="5"/>
  <c r="C29" i="9" s="1"/>
  <c r="DS15" i="5"/>
  <c r="DF15" i="5" s="1"/>
  <c r="Z32" i="5"/>
  <c r="Z6" i="5"/>
  <c r="BA6" i="5" s="1"/>
  <c r="DU59" i="5"/>
  <c r="DH59" i="5"/>
  <c r="DF26" i="5"/>
  <c r="AM26" i="5"/>
  <c r="CM16" i="5"/>
  <c r="DS16" i="5"/>
  <c r="AM15" i="5"/>
  <c r="C16" i="9" s="1"/>
  <c r="DH61" i="5"/>
  <c r="C51" i="10"/>
  <c r="C32" i="9"/>
  <c r="F32" i="9" s="1"/>
  <c r="CA72" i="5"/>
  <c r="BA72" i="5"/>
  <c r="AW61" i="3"/>
  <c r="Y28" i="5"/>
  <c r="BZ121" i="5"/>
  <c r="CN121" i="5" s="1"/>
  <c r="AZ121" i="5"/>
  <c r="A7" i="17"/>
  <c r="AQ103" i="5" l="1"/>
  <c r="C104" i="14" s="1"/>
  <c r="BA120" i="5"/>
  <c r="AP103" i="5"/>
  <c r="C104" i="13" s="1"/>
  <c r="BX17" i="5"/>
  <c r="CL17" i="5" s="1"/>
  <c r="CM40" i="5"/>
  <c r="BL40" i="5"/>
  <c r="DS40" i="5"/>
  <c r="CL118" i="5"/>
  <c r="CM118" i="5"/>
  <c r="BK118" i="5"/>
  <c r="DR118" i="5"/>
  <c r="AX18" i="5"/>
  <c r="BX18" i="5"/>
  <c r="DE100" i="5"/>
  <c r="DF100" i="5"/>
  <c r="AL100" i="5"/>
  <c r="C101" i="8" s="1"/>
  <c r="AM100" i="5"/>
  <c r="DT121" i="5"/>
  <c r="DG121" i="5" s="1"/>
  <c r="BM121" i="5"/>
  <c r="DU38" i="5"/>
  <c r="DH38" i="5"/>
  <c r="DJ61" i="5"/>
  <c r="DI61" i="5"/>
  <c r="DL61" i="5"/>
  <c r="DU46" i="5"/>
  <c r="C47" i="11"/>
  <c r="F47" i="11" s="1"/>
  <c r="DH46" i="5"/>
  <c r="BA46" i="5"/>
  <c r="AL69" i="5"/>
  <c r="C70" i="8" s="1"/>
  <c r="AM69" i="5"/>
  <c r="C70" i="9" s="1"/>
  <c r="F70" i="9" s="1"/>
  <c r="Y69" i="5" s="1"/>
  <c r="DE69" i="5"/>
  <c r="DF69" i="5"/>
  <c r="BZ63" i="5"/>
  <c r="AZ63" i="5"/>
  <c r="BM63" i="5" s="1"/>
  <c r="AM85" i="5"/>
  <c r="C86" i="9" s="1"/>
  <c r="F86" i="9" s="1"/>
  <c r="DF85" i="5"/>
  <c r="AX113" i="5"/>
  <c r="DR17" i="5"/>
  <c r="AX108" i="5"/>
  <c r="BX66" i="5"/>
  <c r="CL66" i="5" s="1"/>
  <c r="DR116" i="5"/>
  <c r="DE116" i="5" s="1"/>
  <c r="BX116" i="5"/>
  <c r="CL116" i="5" s="1"/>
  <c r="BX96" i="5"/>
  <c r="AX96" i="5"/>
  <c r="BK96" i="5" s="1"/>
  <c r="BX70" i="5"/>
  <c r="AX70" i="5"/>
  <c r="BK70" i="5" s="1"/>
  <c r="AX67" i="5"/>
  <c r="BK67" i="5" s="1"/>
  <c r="BX67" i="5"/>
  <c r="BX125" i="5"/>
  <c r="AX125" i="5"/>
  <c r="BK125" i="5" s="1"/>
  <c r="AX102" i="5"/>
  <c r="BK102" i="5" s="1"/>
  <c r="BX102" i="5"/>
  <c r="BX124" i="5"/>
  <c r="CL124" i="5" s="1"/>
  <c r="AX124" i="5"/>
  <c r="BK124" i="5" s="1"/>
  <c r="BX114" i="5"/>
  <c r="AX114" i="5"/>
  <c r="BK114" i="5" s="1"/>
  <c r="BX88" i="5"/>
  <c r="AX88" i="5"/>
  <c r="BK88" i="5" s="1"/>
  <c r="BX98" i="5"/>
  <c r="AX98" i="5"/>
  <c r="BK98" i="5" s="1"/>
  <c r="AX78" i="5"/>
  <c r="BK78" i="5" s="1"/>
  <c r="BX78" i="5"/>
  <c r="AX128" i="5"/>
  <c r="BK128" i="5" s="1"/>
  <c r="BX128" i="5"/>
  <c r="BX89" i="5"/>
  <c r="AX89" i="5"/>
  <c r="BK89" i="5" s="1"/>
  <c r="AX115" i="5"/>
  <c r="BK115" i="5" s="1"/>
  <c r="BX115" i="5"/>
  <c r="BX84" i="5"/>
  <c r="AX84" i="5"/>
  <c r="BK84" i="5" s="1"/>
  <c r="BX79" i="5"/>
  <c r="AX79" i="5"/>
  <c r="BK79" i="5" s="1"/>
  <c r="BX99" i="5"/>
  <c r="CL99" i="5" s="1"/>
  <c r="AX99" i="5"/>
  <c r="BK99" i="5" s="1"/>
  <c r="BX65" i="5"/>
  <c r="AX65" i="5"/>
  <c r="BK65" i="5" s="1"/>
  <c r="AX83" i="5"/>
  <c r="BK83" i="5" s="1"/>
  <c r="BX83" i="5"/>
  <c r="CL83" i="5" s="1"/>
  <c r="AX129" i="5"/>
  <c r="BX101" i="5"/>
  <c r="CL101" i="5" s="1"/>
  <c r="AX101" i="5"/>
  <c r="BK101" i="5" s="1"/>
  <c r="AX80" i="5"/>
  <c r="BK80" i="5" s="1"/>
  <c r="BX80" i="5"/>
  <c r="BX87" i="5"/>
  <c r="CL87" i="5" s="1"/>
  <c r="AX87" i="5"/>
  <c r="BK87" i="5" s="1"/>
  <c r="BX95" i="5"/>
  <c r="AX95" i="5"/>
  <c r="BK95" i="5" s="1"/>
  <c r="AX68" i="5"/>
  <c r="BK68" i="5" s="1"/>
  <c r="BX68" i="5"/>
  <c r="BX112" i="5"/>
  <c r="AX112" i="5"/>
  <c r="BK112" i="5" s="1"/>
  <c r="AX93" i="5"/>
  <c r="BK93" i="5" s="1"/>
  <c r="BX93" i="5"/>
  <c r="BX73" i="5"/>
  <c r="AX73" i="5"/>
  <c r="BK73" i="5" s="1"/>
  <c r="AX74" i="5"/>
  <c r="BK74" i="5" s="1"/>
  <c r="BX74" i="5"/>
  <c r="BX97" i="5"/>
  <c r="AX97" i="5"/>
  <c r="BK97" i="5" s="1"/>
  <c r="BX82" i="5"/>
  <c r="AX82" i="5"/>
  <c r="BK82" i="5" s="1"/>
  <c r="AX122" i="5"/>
  <c r="BK122" i="5" s="1"/>
  <c r="BX122" i="5"/>
  <c r="CL122" i="5" s="1"/>
  <c r="AX111" i="5"/>
  <c r="BK111" i="5" s="1"/>
  <c r="BX111" i="5"/>
  <c r="AX127" i="5"/>
  <c r="BK127" i="5" s="1"/>
  <c r="BX127" i="5"/>
  <c r="BX75" i="5"/>
  <c r="AX75" i="5"/>
  <c r="BK75" i="5" s="1"/>
  <c r="AX119" i="5"/>
  <c r="BK119" i="5" s="1"/>
  <c r="BX119" i="5"/>
  <c r="CL119" i="5" s="1"/>
  <c r="AX106" i="5"/>
  <c r="BK106" i="5" s="1"/>
  <c r="BX106" i="5"/>
  <c r="AX109" i="5"/>
  <c r="BK109" i="5" s="1"/>
  <c r="BX109" i="5"/>
  <c r="AX105" i="5"/>
  <c r="BK105" i="5" s="1"/>
  <c r="BX105" i="5"/>
  <c r="BX71" i="5"/>
  <c r="AX71" i="5"/>
  <c r="BK71" i="5" s="1"/>
  <c r="BX92" i="5"/>
  <c r="AX92" i="5"/>
  <c r="BK92" i="5" s="1"/>
  <c r="BX72" i="5"/>
  <c r="AX72" i="5"/>
  <c r="BK72" i="5" s="1"/>
  <c r="BX76" i="5"/>
  <c r="AX76" i="5"/>
  <c r="BK76" i="5" s="1"/>
  <c r="AX104" i="5"/>
  <c r="BK104" i="5" s="1"/>
  <c r="BX104" i="5"/>
  <c r="AX107" i="5"/>
  <c r="BK107" i="5" s="1"/>
  <c r="BX107" i="5"/>
  <c r="BX126" i="5"/>
  <c r="AX126" i="5"/>
  <c r="BK126" i="5" s="1"/>
  <c r="CL108" i="5"/>
  <c r="CM108" i="5"/>
  <c r="DE39" i="5"/>
  <c r="DF39" i="5"/>
  <c r="CM129" i="5"/>
  <c r="CL129" i="5"/>
  <c r="DR66" i="5"/>
  <c r="DE66" i="5" s="1"/>
  <c r="AL66" i="5"/>
  <c r="C67" i="8" s="1"/>
  <c r="AM39" i="5"/>
  <c r="AL39" i="5"/>
  <c r="C40" i="8" s="1"/>
  <c r="DV38" i="5"/>
  <c r="BN59" i="5"/>
  <c r="AO7" i="5"/>
  <c r="C10" i="12" s="1"/>
  <c r="AP7" i="5"/>
  <c r="BN11" i="5"/>
  <c r="C92" i="8"/>
  <c r="F92" i="8" s="1"/>
  <c r="X91" i="5" s="1"/>
  <c r="AL116" i="5"/>
  <c r="C117" i="8" s="1"/>
  <c r="F117" i="8" s="1"/>
  <c r="C30" i="9"/>
  <c r="C39" i="9"/>
  <c r="C36" i="9"/>
  <c r="C45" i="9"/>
  <c r="Y57" i="5" s="1"/>
  <c r="AZ57" i="5" s="1"/>
  <c r="BM57" i="5" s="1"/>
  <c r="C43" i="9"/>
  <c r="F43" i="9" s="1"/>
  <c r="Y42" i="5" s="1"/>
  <c r="C22" i="9"/>
  <c r="AZ10" i="5"/>
  <c r="BM10" i="5" s="1"/>
  <c r="BZ10" i="5"/>
  <c r="C28" i="9"/>
  <c r="C34" i="9"/>
  <c r="F34" i="9" s="1"/>
  <c r="Y33" i="5" s="1"/>
  <c r="C20" i="9"/>
  <c r="F20" i="9" s="1"/>
  <c r="Y19" i="5" s="1"/>
  <c r="BZ19" i="5" s="1"/>
  <c r="CA32" i="5"/>
  <c r="Q32" i="5" s="1"/>
  <c r="AA32" i="5" s="1"/>
  <c r="AB32" i="5" s="1"/>
  <c r="BA32" i="5"/>
  <c r="CA6" i="5"/>
  <c r="Q6" i="5" s="1"/>
  <c r="AA6" i="5" s="1"/>
  <c r="AB6" i="5" s="1"/>
  <c r="Z106" i="5"/>
  <c r="DF16" i="5"/>
  <c r="AM16" i="5"/>
  <c r="BN61" i="5"/>
  <c r="C38" i="8"/>
  <c r="C65" i="8"/>
  <c r="BN46" i="5"/>
  <c r="AW3" i="3"/>
  <c r="AZ28" i="5"/>
  <c r="BZ28" i="5"/>
  <c r="AM62" i="5"/>
  <c r="C63" i="9" s="1"/>
  <c r="A8" i="17"/>
  <c r="CM17" i="5" l="1"/>
  <c r="AM40" i="5"/>
  <c r="C41" i="9" s="1"/>
  <c r="DF40" i="5"/>
  <c r="DE118" i="5"/>
  <c r="DF118" i="5"/>
  <c r="AM118" i="5"/>
  <c r="C119" i="9" s="1"/>
  <c r="AL118" i="5"/>
  <c r="C119" i="8" s="1"/>
  <c r="CL18" i="5"/>
  <c r="CM18" i="5"/>
  <c r="BK18" i="5"/>
  <c r="DR18" i="5"/>
  <c r="X116" i="5"/>
  <c r="AY116" i="5" s="1"/>
  <c r="BL116" i="5" s="1"/>
  <c r="X117" i="5"/>
  <c r="DT28" i="5"/>
  <c r="DG28" i="5" s="1"/>
  <c r="BM28" i="5"/>
  <c r="DR108" i="5"/>
  <c r="DE108" i="5" s="1"/>
  <c r="BK108" i="5"/>
  <c r="AL108" i="5" s="1"/>
  <c r="C109" i="8" s="1"/>
  <c r="DR113" i="5"/>
  <c r="DE113" i="5" s="1"/>
  <c r="BK113" i="5"/>
  <c r="AL113" i="5" s="1"/>
  <c r="C114" i="8" s="1"/>
  <c r="DR129" i="5"/>
  <c r="DF129" i="5" s="1"/>
  <c r="BK129" i="5"/>
  <c r="AL129" i="5" s="1"/>
  <c r="C130" i="8" s="1"/>
  <c r="CM84" i="5"/>
  <c r="CL84" i="5"/>
  <c r="DU6" i="5"/>
  <c r="AN63" i="5"/>
  <c r="DT63" i="5"/>
  <c r="DG63" i="5" s="1"/>
  <c r="CN63" i="5"/>
  <c r="Q63" i="5"/>
  <c r="AA63" i="5" s="1"/>
  <c r="AB63" i="5" s="1"/>
  <c r="BZ33" i="5"/>
  <c r="CN33" i="5" s="1"/>
  <c r="AZ33" i="5"/>
  <c r="BM33" i="5" s="1"/>
  <c r="AY91" i="5"/>
  <c r="BL91" i="5" s="1"/>
  <c r="BY91" i="5"/>
  <c r="Y85" i="5"/>
  <c r="AZ85" i="5" s="1"/>
  <c r="BM85" i="5" s="1"/>
  <c r="Y86" i="5"/>
  <c r="DE17" i="5"/>
  <c r="DF17" i="5"/>
  <c r="AL17" i="5"/>
  <c r="C18" i="8" s="1"/>
  <c r="AM17" i="5"/>
  <c r="DR107" i="5"/>
  <c r="DR74" i="5"/>
  <c r="CL65" i="5"/>
  <c r="CL79" i="5"/>
  <c r="DR115" i="5"/>
  <c r="DR128" i="5"/>
  <c r="CL114" i="5"/>
  <c r="CM114" i="5"/>
  <c r="DR102" i="5"/>
  <c r="CL125" i="5"/>
  <c r="CM125" i="5"/>
  <c r="CL70" i="5"/>
  <c r="DR126" i="5"/>
  <c r="CL104" i="5"/>
  <c r="CM104" i="5"/>
  <c r="DR72" i="5"/>
  <c r="DR71" i="5"/>
  <c r="CL109" i="5"/>
  <c r="DR127" i="5"/>
  <c r="DR122" i="5"/>
  <c r="DR97" i="5"/>
  <c r="DR73" i="5"/>
  <c r="DR112" i="5"/>
  <c r="DR95" i="5"/>
  <c r="CL80" i="5"/>
  <c r="DR99" i="5"/>
  <c r="DE99" i="5" s="1"/>
  <c r="AL99" i="5"/>
  <c r="C100" i="8" s="1"/>
  <c r="DR84" i="5"/>
  <c r="DR89" i="5"/>
  <c r="CL78" i="5"/>
  <c r="CM78" i="5"/>
  <c r="DR88" i="5"/>
  <c r="AL124" i="5"/>
  <c r="C125" i="8" s="1"/>
  <c r="F125" i="8" s="1"/>
  <c r="X124" i="5" s="1"/>
  <c r="DR124" i="5"/>
  <c r="DE124" i="5" s="1"/>
  <c r="CL67" i="5"/>
  <c r="CM67" i="5"/>
  <c r="DR96" i="5"/>
  <c r="CL92" i="5"/>
  <c r="CM92" i="5"/>
  <c r="DR106" i="5"/>
  <c r="CM127" i="5"/>
  <c r="CL127" i="5"/>
  <c r="DR68" i="5"/>
  <c r="CL126" i="5"/>
  <c r="CM126" i="5"/>
  <c r="DR104" i="5"/>
  <c r="CL72" i="5"/>
  <c r="CM72" i="5"/>
  <c r="CL71" i="5"/>
  <c r="CM71" i="5"/>
  <c r="DR109" i="5"/>
  <c r="DR119" i="5"/>
  <c r="DE119" i="5" s="1"/>
  <c r="AL119" i="5"/>
  <c r="C120" i="8" s="1"/>
  <c r="F120" i="8" s="1"/>
  <c r="DR75" i="5"/>
  <c r="CL111" i="5"/>
  <c r="CM111" i="5"/>
  <c r="CL97" i="5"/>
  <c r="CM97" i="5"/>
  <c r="CL73" i="5"/>
  <c r="CM73" i="5"/>
  <c r="CL112" i="5"/>
  <c r="CM112" i="5"/>
  <c r="CM95" i="5"/>
  <c r="CL95" i="5"/>
  <c r="DR80" i="5"/>
  <c r="AL83" i="5"/>
  <c r="C84" i="8" s="1"/>
  <c r="F84" i="8" s="1"/>
  <c r="X83" i="5" s="1"/>
  <c r="DR83" i="5"/>
  <c r="DE83" i="5" s="1"/>
  <c r="CL89" i="5"/>
  <c r="DR78" i="5"/>
  <c r="CM88" i="5"/>
  <c r="CL88" i="5"/>
  <c r="DR67" i="5"/>
  <c r="CL96" i="5"/>
  <c r="CM96" i="5"/>
  <c r="CM76" i="5"/>
  <c r="CL76" i="5"/>
  <c r="DR105" i="5"/>
  <c r="CL82" i="5"/>
  <c r="CM82" i="5"/>
  <c r="DR93" i="5"/>
  <c r="CL98" i="5"/>
  <c r="CM107" i="5"/>
  <c r="CL107" i="5"/>
  <c r="DR76" i="5"/>
  <c r="DR92" i="5"/>
  <c r="CL105" i="5"/>
  <c r="CM105" i="5"/>
  <c r="CM106" i="5"/>
  <c r="CL106" i="5"/>
  <c r="CM75" i="5"/>
  <c r="CL75" i="5"/>
  <c r="DR111" i="5"/>
  <c r="DR82" i="5"/>
  <c r="CL74" i="5"/>
  <c r="CM74" i="5"/>
  <c r="CM93" i="5"/>
  <c r="CL93" i="5"/>
  <c r="CM68" i="5"/>
  <c r="CL68" i="5"/>
  <c r="DR87" i="5"/>
  <c r="AL87" i="5"/>
  <c r="C88" i="8" s="1"/>
  <c r="DR101" i="5"/>
  <c r="DR65" i="5"/>
  <c r="DR79" i="5"/>
  <c r="CM115" i="5"/>
  <c r="CL115" i="5"/>
  <c r="CL128" i="5"/>
  <c r="DR98" i="5"/>
  <c r="DR114" i="5"/>
  <c r="CL102" i="5"/>
  <c r="CM102" i="5"/>
  <c r="DR125" i="5"/>
  <c r="DR70" i="5"/>
  <c r="DF108" i="5"/>
  <c r="DI38" i="5"/>
  <c r="AO38" i="5"/>
  <c r="C37" i="12" s="1"/>
  <c r="C35" i="11"/>
  <c r="BZ42" i="5"/>
  <c r="AZ42" i="5"/>
  <c r="BM42" i="5" s="1"/>
  <c r="C101" i="9"/>
  <c r="C35" i="10"/>
  <c r="C27" i="9"/>
  <c r="C17" i="9"/>
  <c r="Y31" i="5"/>
  <c r="BZ31" i="5" s="1"/>
  <c r="Y43" i="5"/>
  <c r="C87" i="8"/>
  <c r="BZ57" i="5"/>
  <c r="CN57" i="5" s="1"/>
  <c r="C12" i="10"/>
  <c r="AZ19" i="5"/>
  <c r="Q10" i="5"/>
  <c r="AA10" i="5" s="1"/>
  <c r="AB10" i="5" s="1"/>
  <c r="CN10" i="5"/>
  <c r="DT10" i="5"/>
  <c r="DG10" i="5" s="1"/>
  <c r="C24" i="9"/>
  <c r="C14" i="9"/>
  <c r="Y20" i="5" s="1"/>
  <c r="AZ69" i="5"/>
  <c r="BM69" i="5" s="1"/>
  <c r="BZ69" i="5"/>
  <c r="CN69" i="5" s="1"/>
  <c r="DT57" i="5"/>
  <c r="DG57" i="5" s="1"/>
  <c r="DU32" i="5"/>
  <c r="DH32" i="5"/>
  <c r="CA106" i="5"/>
  <c r="BA106" i="5"/>
  <c r="Y16" i="5"/>
  <c r="X113" i="5"/>
  <c r="AO61" i="5"/>
  <c r="AQ61" i="5"/>
  <c r="AP61" i="5"/>
  <c r="AR61" i="5"/>
  <c r="DH6" i="5"/>
  <c r="C6" i="11"/>
  <c r="F6" i="11" s="1"/>
  <c r="Z86" i="5"/>
  <c r="AN121" i="5"/>
  <c r="Y62" i="5"/>
  <c r="CN28" i="5"/>
  <c r="CN19" i="5"/>
  <c r="A9" i="17"/>
  <c r="BY116" i="5" l="1"/>
  <c r="CM116" i="5" s="1"/>
  <c r="DF18" i="5"/>
  <c r="DE18" i="5"/>
  <c r="AL18" i="5"/>
  <c r="AM18" i="5"/>
  <c r="C19" i="9" s="1"/>
  <c r="BY117" i="5"/>
  <c r="CM117" i="5" s="1"/>
  <c r="AY117" i="5"/>
  <c r="DE129" i="5"/>
  <c r="DT19" i="5"/>
  <c r="DG19" i="5" s="1"/>
  <c r="BM19" i="5"/>
  <c r="AN19" i="5" s="1"/>
  <c r="CM91" i="5"/>
  <c r="X119" i="5"/>
  <c r="AY119" i="5" s="1"/>
  <c r="BL119" i="5" s="1"/>
  <c r="X120" i="5"/>
  <c r="DU63" i="5"/>
  <c r="BN63" i="5"/>
  <c r="DH63" i="5"/>
  <c r="AN33" i="5"/>
  <c r="DT33" i="5"/>
  <c r="DG33" i="5" s="1"/>
  <c r="AM91" i="5"/>
  <c r="DS91" i="5"/>
  <c r="DF91" i="5" s="1"/>
  <c r="BZ85" i="5"/>
  <c r="AZ86" i="5"/>
  <c r="BM86" i="5" s="1"/>
  <c r="BZ86" i="5"/>
  <c r="CN86" i="5" s="1"/>
  <c r="AM108" i="5"/>
  <c r="C109" i="9" s="1"/>
  <c r="DT85" i="5"/>
  <c r="DG85" i="5" s="1"/>
  <c r="AY124" i="5"/>
  <c r="BL124" i="5" s="1"/>
  <c r="BY124" i="5"/>
  <c r="CM124" i="5" s="1"/>
  <c r="AM129" i="5"/>
  <c r="C130" i="9" s="1"/>
  <c r="F130" i="9" s="1"/>
  <c r="AL79" i="5"/>
  <c r="C80" i="8" s="1"/>
  <c r="F80" i="8" s="1"/>
  <c r="X79" i="5" s="1"/>
  <c r="DF76" i="5"/>
  <c r="DE76" i="5"/>
  <c r="DE102" i="5"/>
  <c r="DF102" i="5"/>
  <c r="DE128" i="5"/>
  <c r="AL74" i="5"/>
  <c r="C75" i="8" s="1"/>
  <c r="AM74" i="5"/>
  <c r="C75" i="9" s="1"/>
  <c r="DE70" i="5"/>
  <c r="DE114" i="5"/>
  <c r="DF114" i="5"/>
  <c r="DE79" i="5"/>
  <c r="AL101" i="5"/>
  <c r="C102" i="8" s="1"/>
  <c r="F102" i="8" s="1"/>
  <c r="X101" i="5" s="1"/>
  <c r="DE111" i="5"/>
  <c r="DF111" i="5"/>
  <c r="DE92" i="5"/>
  <c r="DF92" i="5"/>
  <c r="DF93" i="5"/>
  <c r="DE93" i="5"/>
  <c r="AM105" i="5"/>
  <c r="C106" i="9" s="1"/>
  <c r="AL105" i="5"/>
  <c r="C106" i="8" s="1"/>
  <c r="AL80" i="5"/>
  <c r="C81" i="8" s="1"/>
  <c r="F81" i="8" s="1"/>
  <c r="X81" i="5" s="1"/>
  <c r="DF106" i="5"/>
  <c r="DE106" i="5"/>
  <c r="AM88" i="5"/>
  <c r="AL88" i="5"/>
  <c r="C89" i="8" s="1"/>
  <c r="AL89" i="5"/>
  <c r="C90" i="8" s="1"/>
  <c r="AL95" i="5"/>
  <c r="C96" i="8" s="1"/>
  <c r="AM95" i="5"/>
  <c r="C96" i="9" s="1"/>
  <c r="F96" i="9" s="1"/>
  <c r="DE73" i="5"/>
  <c r="DF73" i="5"/>
  <c r="DE122" i="5"/>
  <c r="DE72" i="5"/>
  <c r="DF72" i="5"/>
  <c r="DE126" i="5"/>
  <c r="DF126" i="5"/>
  <c r="DF115" i="5"/>
  <c r="DE115" i="5"/>
  <c r="DE107" i="5"/>
  <c r="DF107" i="5"/>
  <c r="DE101" i="5"/>
  <c r="AM75" i="5"/>
  <c r="C76" i="9" s="1"/>
  <c r="AL75" i="5"/>
  <c r="C76" i="8" s="1"/>
  <c r="DE96" i="5"/>
  <c r="DF96" i="5"/>
  <c r="DF88" i="5"/>
  <c r="DE88" i="5"/>
  <c r="AM73" i="5"/>
  <c r="C74" i="9" s="1"/>
  <c r="AL73" i="5"/>
  <c r="C74" i="8" s="1"/>
  <c r="DF125" i="5"/>
  <c r="DE125" i="5"/>
  <c r="AL98" i="5"/>
  <c r="C99" i="8" s="1"/>
  <c r="F99" i="8" s="1"/>
  <c r="DE65" i="5"/>
  <c r="AL111" i="5"/>
  <c r="C112" i="8" s="1"/>
  <c r="AM111" i="5"/>
  <c r="C112" i="9" s="1"/>
  <c r="AM92" i="5"/>
  <c r="C93" i="9" s="1"/>
  <c r="AL92" i="5"/>
  <c r="C93" i="8" s="1"/>
  <c r="AL93" i="5"/>
  <c r="C94" i="8" s="1"/>
  <c r="AM93" i="5"/>
  <c r="DF105" i="5"/>
  <c r="DE105" i="5"/>
  <c r="AL67" i="5"/>
  <c r="C68" i="8" s="1"/>
  <c r="AM67" i="5"/>
  <c r="C68" i="9" s="1"/>
  <c r="F68" i="9" s="1"/>
  <c r="AL78" i="5"/>
  <c r="C79" i="8" s="1"/>
  <c r="AM78" i="5"/>
  <c r="C79" i="9" s="1"/>
  <c r="DE104" i="5"/>
  <c r="DF104" i="5"/>
  <c r="DE68" i="5"/>
  <c r="DF68" i="5"/>
  <c r="DE84" i="5"/>
  <c r="DF84" i="5"/>
  <c r="DE112" i="5"/>
  <c r="DF112" i="5"/>
  <c r="DF97" i="5"/>
  <c r="DE97" i="5"/>
  <c r="DE127" i="5"/>
  <c r="DF127" i="5"/>
  <c r="AM71" i="5"/>
  <c r="AL71" i="5"/>
  <c r="C72" i="8" s="1"/>
  <c r="AM115" i="5"/>
  <c r="AL115" i="5"/>
  <c r="C116" i="8" s="1"/>
  <c r="AM107" i="5"/>
  <c r="C108" i="9" s="1"/>
  <c r="AL107" i="5"/>
  <c r="C108" i="8" s="1"/>
  <c r="AL70" i="5"/>
  <c r="C71" i="8" s="1"/>
  <c r="AL114" i="5"/>
  <c r="C115" i="8" s="1"/>
  <c r="AM114" i="5"/>
  <c r="C115" i="9" s="1"/>
  <c r="DE82" i="5"/>
  <c r="DF82" i="5"/>
  <c r="DE80" i="5"/>
  <c r="DE109" i="5"/>
  <c r="AM106" i="5"/>
  <c r="C107" i="9" s="1"/>
  <c r="AL106" i="5"/>
  <c r="C107" i="8" s="1"/>
  <c r="DE89" i="5"/>
  <c r="DF95" i="5"/>
  <c r="DE95" i="5"/>
  <c r="AL122" i="5"/>
  <c r="C123" i="8" s="1"/>
  <c r="F123" i="8" s="1"/>
  <c r="X122" i="5" s="1"/>
  <c r="AL72" i="5"/>
  <c r="C73" i="8" s="1"/>
  <c r="AM72" i="5"/>
  <c r="C73" i="9" s="1"/>
  <c r="AL126" i="5"/>
  <c r="C127" i="8" s="1"/>
  <c r="AM126" i="5"/>
  <c r="C127" i="9" s="1"/>
  <c r="F127" i="9" s="1"/>
  <c r="AL125" i="5"/>
  <c r="AM125" i="5"/>
  <c r="C122" i="9" s="1"/>
  <c r="DE98" i="5"/>
  <c r="AL65" i="5"/>
  <c r="C66" i="8" s="1"/>
  <c r="F66" i="8" s="1"/>
  <c r="DE87" i="5"/>
  <c r="AL82" i="5"/>
  <c r="C83" i="8" s="1"/>
  <c r="AM82" i="5"/>
  <c r="C83" i="9" s="1"/>
  <c r="F83" i="9" s="1"/>
  <c r="AM76" i="5"/>
  <c r="C77" i="9" s="1"/>
  <c r="F77" i="9" s="1"/>
  <c r="Y77" i="5" s="1"/>
  <c r="AL76" i="5"/>
  <c r="C77" i="8" s="1"/>
  <c r="DF67" i="5"/>
  <c r="DE67" i="5"/>
  <c r="DE78" i="5"/>
  <c r="DF78" i="5"/>
  <c r="AY83" i="5"/>
  <c r="BL83" i="5" s="1"/>
  <c r="BY83" i="5"/>
  <c r="DE75" i="5"/>
  <c r="DF75" i="5"/>
  <c r="AL109" i="5"/>
  <c r="C110" i="8" s="1"/>
  <c r="F110" i="8" s="1"/>
  <c r="X110" i="5" s="1"/>
  <c r="AL104" i="5"/>
  <c r="C105" i="8" s="1"/>
  <c r="AM104" i="5"/>
  <c r="C105" i="9" s="1"/>
  <c r="AM68" i="5"/>
  <c r="C69" i="9" s="1"/>
  <c r="AL68" i="5"/>
  <c r="C69" i="8" s="1"/>
  <c r="AL96" i="5"/>
  <c r="C97" i="8" s="1"/>
  <c r="AM96" i="5"/>
  <c r="C97" i="9" s="1"/>
  <c r="AL84" i="5"/>
  <c r="C85" i="8" s="1"/>
  <c r="AM84" i="5"/>
  <c r="C85" i="9" s="1"/>
  <c r="AL112" i="5"/>
  <c r="C113" i="8" s="1"/>
  <c r="AM112" i="5"/>
  <c r="AM97" i="5"/>
  <c r="C98" i="9" s="1"/>
  <c r="AL97" i="5"/>
  <c r="C98" i="8" s="1"/>
  <c r="AL127" i="5"/>
  <c r="C128" i="8" s="1"/>
  <c r="AM127" i="5"/>
  <c r="C128" i="9" s="1"/>
  <c r="DE71" i="5"/>
  <c r="DF71" i="5"/>
  <c r="AL102" i="5"/>
  <c r="C103" i="8" s="1"/>
  <c r="AM102" i="5"/>
  <c r="C103" i="9" s="1"/>
  <c r="AL128" i="5"/>
  <c r="C129" i="8" s="1"/>
  <c r="F129" i="8" s="1"/>
  <c r="DF74" i="5"/>
  <c r="DE74" i="5"/>
  <c r="DT42" i="5"/>
  <c r="DG42" i="5" s="1"/>
  <c r="CN42" i="5"/>
  <c r="Q42" i="5"/>
  <c r="AA42" i="5" s="1"/>
  <c r="AB42" i="5" s="1"/>
  <c r="DS116" i="5"/>
  <c r="AZ31" i="5"/>
  <c r="BN6" i="5"/>
  <c r="C7" i="11"/>
  <c r="AC5" i="5"/>
  <c r="CB5" i="5" s="1"/>
  <c r="AC37" i="5"/>
  <c r="AC60" i="5"/>
  <c r="BB60" i="5" s="1"/>
  <c r="BO60" i="5" s="1"/>
  <c r="AC75" i="5"/>
  <c r="AZ43" i="5"/>
  <c r="BM43" i="5" s="1"/>
  <c r="BZ43" i="5"/>
  <c r="CN43" i="5" s="1"/>
  <c r="CN31" i="5"/>
  <c r="Q31" i="5"/>
  <c r="AA31" i="5" s="1"/>
  <c r="AB31" i="5" s="1"/>
  <c r="Y30" i="5"/>
  <c r="BZ30" i="5" s="1"/>
  <c r="CN30" i="5" s="1"/>
  <c r="F24" i="9"/>
  <c r="C33" i="10"/>
  <c r="DT69" i="5"/>
  <c r="DG69" i="5" s="1"/>
  <c r="AN57" i="5"/>
  <c r="C58" i="10" s="1"/>
  <c r="AZ20" i="5"/>
  <c r="BM20" i="5" s="1"/>
  <c r="BZ20" i="5"/>
  <c r="CN20" i="5" s="1"/>
  <c r="AN10" i="5"/>
  <c r="DU10" i="5"/>
  <c r="DH10" i="5"/>
  <c r="BN32" i="5"/>
  <c r="C9" i="11"/>
  <c r="Z114" i="5"/>
  <c r="Z21" i="5"/>
  <c r="AZ16" i="5"/>
  <c r="BM16" i="5" s="1"/>
  <c r="BZ16" i="5"/>
  <c r="BY113" i="5"/>
  <c r="AY113" i="5"/>
  <c r="BL113" i="5" s="1"/>
  <c r="C8" i="11"/>
  <c r="AC32" i="5" s="1"/>
  <c r="C50" i="11"/>
  <c r="C51" i="11"/>
  <c r="Z87" i="5"/>
  <c r="Z105" i="5"/>
  <c r="BA86" i="5"/>
  <c r="CA86" i="5"/>
  <c r="Z109" i="5"/>
  <c r="Z121" i="5"/>
  <c r="AN28" i="5"/>
  <c r="AZ62" i="5"/>
  <c r="BZ62" i="5"/>
  <c r="CN62" i="5" s="1"/>
  <c r="A10" i="17"/>
  <c r="C111" i="8" l="1"/>
  <c r="C19" i="8"/>
  <c r="AZ77" i="5"/>
  <c r="BZ77" i="5"/>
  <c r="AY81" i="5"/>
  <c r="BY81" i="5"/>
  <c r="Y23" i="5"/>
  <c r="BZ23" i="5" s="1"/>
  <c r="Y24" i="5"/>
  <c r="Y25" i="5"/>
  <c r="BL117" i="5"/>
  <c r="DS117" i="5"/>
  <c r="DF117" i="5" s="1"/>
  <c r="DT31" i="5"/>
  <c r="DG31" i="5" s="1"/>
  <c r="BM31" i="5"/>
  <c r="AN31" i="5" s="1"/>
  <c r="C32" i="10" s="1"/>
  <c r="DT62" i="5"/>
  <c r="DG62" i="5" s="1"/>
  <c r="BM62" i="5"/>
  <c r="Q85" i="5"/>
  <c r="AA85" i="5" s="1"/>
  <c r="AB85" i="5" s="1"/>
  <c r="BN85" i="5" s="1"/>
  <c r="CN85" i="5"/>
  <c r="BY119" i="5"/>
  <c r="CM119" i="5" s="1"/>
  <c r="DS119" i="5"/>
  <c r="DF119" i="5" s="1"/>
  <c r="AY120" i="5"/>
  <c r="BL120" i="5" s="1"/>
  <c r="BY120" i="5"/>
  <c r="AY110" i="5"/>
  <c r="BL110" i="5" s="1"/>
  <c r="BY110" i="5"/>
  <c r="Q86" i="5"/>
  <c r="AA86" i="5" s="1"/>
  <c r="AB86" i="5" s="1"/>
  <c r="X87" i="5"/>
  <c r="BY87" i="5" s="1"/>
  <c r="F71" i="8"/>
  <c r="X70" i="5" s="1"/>
  <c r="AY101" i="5"/>
  <c r="BL101" i="5" s="1"/>
  <c r="BY101" i="5"/>
  <c r="CM101" i="5" s="1"/>
  <c r="AY122" i="5"/>
  <c r="BL122" i="5" s="1"/>
  <c r="BY122" i="5"/>
  <c r="CM122" i="5" s="1"/>
  <c r="X65" i="5"/>
  <c r="X128" i="5"/>
  <c r="DT86" i="5"/>
  <c r="DG86" i="5" s="1"/>
  <c r="AN85" i="5"/>
  <c r="C86" i="10" s="1"/>
  <c r="X99" i="5"/>
  <c r="AY99" i="5" s="1"/>
  <c r="BL99" i="5" s="1"/>
  <c r="X98" i="5"/>
  <c r="X66" i="5"/>
  <c r="BY66" i="5" s="1"/>
  <c r="CM66" i="5" s="1"/>
  <c r="X80" i="5"/>
  <c r="X89" i="5"/>
  <c r="BY89" i="5" s="1"/>
  <c r="X109" i="5"/>
  <c r="AM124" i="5"/>
  <c r="C125" i="9" s="1"/>
  <c r="F125" i="9" s="1"/>
  <c r="DS124" i="5"/>
  <c r="DF124" i="5" s="1"/>
  <c r="C122" i="8"/>
  <c r="C126" i="8"/>
  <c r="DS83" i="5"/>
  <c r="AY79" i="5"/>
  <c r="BL79" i="5" s="1"/>
  <c r="BY79" i="5"/>
  <c r="C40" i="9"/>
  <c r="F40" i="9" s="1"/>
  <c r="C126" i="9"/>
  <c r="CM83" i="5"/>
  <c r="C89" i="9"/>
  <c r="F89" i="9" s="1"/>
  <c r="C72" i="9"/>
  <c r="BB5" i="5"/>
  <c r="C29" i="10"/>
  <c r="Z33" i="5" s="1"/>
  <c r="BA33" i="5" s="1"/>
  <c r="CB60" i="5"/>
  <c r="CP60" i="5" s="1"/>
  <c r="CQ60" i="5" s="1"/>
  <c r="DH42" i="5"/>
  <c r="DU42" i="5"/>
  <c r="AN42" i="5"/>
  <c r="C42" i="10" s="1"/>
  <c r="AZ23" i="5"/>
  <c r="BM23" i="5" s="1"/>
  <c r="AM116" i="5"/>
  <c r="DF116" i="5"/>
  <c r="AD45" i="5"/>
  <c r="CC45" i="5" s="1"/>
  <c r="BB75" i="5"/>
  <c r="BO75" i="5" s="1"/>
  <c r="CB75" i="5"/>
  <c r="AC65" i="5"/>
  <c r="BB65" i="5" s="1"/>
  <c r="BO65" i="5" s="1"/>
  <c r="AC11" i="5"/>
  <c r="C13" i="11"/>
  <c r="C11" i="11"/>
  <c r="CB37" i="5"/>
  <c r="BB37" i="5"/>
  <c r="BO37" i="5" s="1"/>
  <c r="C11" i="10"/>
  <c r="C60" i="10"/>
  <c r="C57" i="10"/>
  <c r="Y15" i="5"/>
  <c r="BZ15" i="5" s="1"/>
  <c r="Y26" i="5"/>
  <c r="DT43" i="5"/>
  <c r="DG43" i="5" s="1"/>
  <c r="AZ30" i="5"/>
  <c r="CP5" i="5"/>
  <c r="CQ5" i="5" s="1"/>
  <c r="R5" i="5"/>
  <c r="AC93" i="5"/>
  <c r="BB93" i="5" s="1"/>
  <c r="F73" i="11"/>
  <c r="AC72" i="5" s="1"/>
  <c r="DV60" i="5"/>
  <c r="DH31" i="5"/>
  <c r="DU31" i="5"/>
  <c r="C56" i="10"/>
  <c r="Z71" i="5" s="1"/>
  <c r="BA71" i="5" s="1"/>
  <c r="C45" i="10"/>
  <c r="Z69" i="5" s="1"/>
  <c r="C22" i="10"/>
  <c r="C64" i="10"/>
  <c r="C15" i="10"/>
  <c r="C13" i="10"/>
  <c r="Z57" i="5"/>
  <c r="BN10" i="5"/>
  <c r="Q20" i="5"/>
  <c r="AA20" i="5" s="1"/>
  <c r="AB20" i="5" s="1"/>
  <c r="DI10" i="5"/>
  <c r="DJ10" i="5"/>
  <c r="DT20" i="5"/>
  <c r="DG20" i="5" s="1"/>
  <c r="AN69" i="5"/>
  <c r="C70" i="10" s="1"/>
  <c r="CB32" i="5"/>
  <c r="BB32" i="5"/>
  <c r="BO32" i="5" s="1"/>
  <c r="AC6" i="5"/>
  <c r="BA114" i="5"/>
  <c r="CA114" i="5"/>
  <c r="BA21" i="5"/>
  <c r="CA21" i="5"/>
  <c r="Q21" i="5" s="1"/>
  <c r="AA21" i="5" s="1"/>
  <c r="AB21" i="5" s="1"/>
  <c r="CN16" i="5"/>
  <c r="Q16" i="5"/>
  <c r="AA16" i="5" s="1"/>
  <c r="AB16" i="5" s="1"/>
  <c r="DT16" i="5"/>
  <c r="DG16" i="5" s="1"/>
  <c r="DS113" i="5"/>
  <c r="CM113" i="5"/>
  <c r="C34" i="10"/>
  <c r="Z19" i="5"/>
  <c r="BA121" i="5"/>
  <c r="CA121" i="5"/>
  <c r="Q121" i="5" s="1"/>
  <c r="AA121" i="5" s="1"/>
  <c r="AB121" i="5" s="1"/>
  <c r="C122" i="11" s="1"/>
  <c r="BA105" i="5"/>
  <c r="CA105" i="5"/>
  <c r="AW12" i="3"/>
  <c r="CA109" i="5"/>
  <c r="BA109" i="5"/>
  <c r="BA87" i="5"/>
  <c r="CA87" i="5"/>
  <c r="AM119" i="5"/>
  <c r="A11" i="17"/>
  <c r="Y39" i="5" l="1"/>
  <c r="BZ39" i="5" s="1"/>
  <c r="CN39" i="5" s="1"/>
  <c r="Y40" i="5"/>
  <c r="CN77" i="5"/>
  <c r="BM77" i="5"/>
  <c r="DT77" i="5"/>
  <c r="DG77" i="5" s="1"/>
  <c r="AZ24" i="5"/>
  <c r="BZ24" i="5"/>
  <c r="CM81" i="5"/>
  <c r="AZ25" i="5"/>
  <c r="BZ25" i="5"/>
  <c r="BL81" i="5"/>
  <c r="DS81" i="5"/>
  <c r="AM117" i="5"/>
  <c r="DT30" i="5"/>
  <c r="DG30" i="5" s="1"/>
  <c r="BM30" i="5"/>
  <c r="AN30" i="5" s="1"/>
  <c r="C30" i="10" s="1"/>
  <c r="DV93" i="5"/>
  <c r="BO93" i="5"/>
  <c r="DV5" i="5"/>
  <c r="DM5" i="5" s="1"/>
  <c r="BO5" i="5"/>
  <c r="AP5" i="5" s="1"/>
  <c r="C6" i="13" s="1"/>
  <c r="DH85" i="5"/>
  <c r="DU85" i="5"/>
  <c r="CP32" i="5"/>
  <c r="CT32" i="5" s="1"/>
  <c r="CM120" i="5"/>
  <c r="CN120" i="5"/>
  <c r="CP37" i="5"/>
  <c r="Q120" i="5"/>
  <c r="AA120" i="5" s="1"/>
  <c r="DS120" i="5"/>
  <c r="CM110" i="5"/>
  <c r="DS110" i="5"/>
  <c r="AY87" i="5"/>
  <c r="BL87" i="5" s="1"/>
  <c r="AY70" i="5"/>
  <c r="BL70" i="5" s="1"/>
  <c r="BY70" i="5"/>
  <c r="CM70" i="5" s="1"/>
  <c r="AM101" i="5"/>
  <c r="C102" i="9" s="1"/>
  <c r="F102" i="9" s="1"/>
  <c r="DS101" i="5"/>
  <c r="DF101" i="5" s="1"/>
  <c r="AM122" i="5"/>
  <c r="C123" i="9" s="1"/>
  <c r="F123" i="9" s="1"/>
  <c r="DS122" i="5"/>
  <c r="DF122" i="5" s="1"/>
  <c r="AY65" i="5"/>
  <c r="BL65" i="5" s="1"/>
  <c r="BY65" i="5"/>
  <c r="CM65" i="5" s="1"/>
  <c r="BY128" i="5"/>
  <c r="CM128" i="5" s="1"/>
  <c r="AY128" i="5"/>
  <c r="BL128" i="5" s="1"/>
  <c r="AN86" i="5"/>
  <c r="BY99" i="5"/>
  <c r="CM99" i="5" s="1"/>
  <c r="AY89" i="5"/>
  <c r="BL89" i="5" s="1"/>
  <c r="CB65" i="5"/>
  <c r="CP65" i="5" s="1"/>
  <c r="AY66" i="5"/>
  <c r="BY80" i="5"/>
  <c r="CM80" i="5" s="1"/>
  <c r="AY80" i="5"/>
  <c r="BL80" i="5" s="1"/>
  <c r="BY109" i="5"/>
  <c r="CM109" i="5" s="1"/>
  <c r="AY109" i="5"/>
  <c r="BL109" i="5" s="1"/>
  <c r="AY98" i="5"/>
  <c r="BL98" i="5" s="1"/>
  <c r="BY98" i="5"/>
  <c r="CM98" i="5" s="1"/>
  <c r="DS79" i="5"/>
  <c r="DF83" i="5"/>
  <c r="CM79" i="5"/>
  <c r="DS99" i="5"/>
  <c r="DF99" i="5" s="1"/>
  <c r="AM99" i="5"/>
  <c r="AM83" i="5"/>
  <c r="C84" i="9" s="1"/>
  <c r="F84" i="9" s="1"/>
  <c r="CM89" i="5"/>
  <c r="CM87" i="5"/>
  <c r="CA33" i="5"/>
  <c r="Q33" i="5" s="1"/>
  <c r="AA33" i="5" s="1"/>
  <c r="AB33" i="5" s="1"/>
  <c r="CB72" i="5"/>
  <c r="BB72" i="5"/>
  <c r="BO72" i="5" s="1"/>
  <c r="DT23" i="5"/>
  <c r="DG23" i="5" s="1"/>
  <c r="C116" i="9"/>
  <c r="C117" i="9"/>
  <c r="F117" i="9" s="1"/>
  <c r="Q23" i="5"/>
  <c r="AA23" i="5" s="1"/>
  <c r="AB23" i="5" s="1"/>
  <c r="CN23" i="5"/>
  <c r="C42" i="11"/>
  <c r="F42" i="11" s="1"/>
  <c r="BN42" i="5"/>
  <c r="BC45" i="5"/>
  <c r="AC59" i="5"/>
  <c r="BB59" i="5" s="1"/>
  <c r="BO59" i="5" s="1"/>
  <c r="AC74" i="5"/>
  <c r="DV37" i="5"/>
  <c r="BB11" i="5"/>
  <c r="BO11" i="5" s="1"/>
  <c r="CB11" i="5"/>
  <c r="CP75" i="5"/>
  <c r="CQ75" i="5" s="1"/>
  <c r="DV75" i="5"/>
  <c r="C92" i="9"/>
  <c r="F92" i="9" s="1"/>
  <c r="Y91" i="5" s="1"/>
  <c r="C120" i="9"/>
  <c r="AZ15" i="5"/>
  <c r="BM15" i="5" s="1"/>
  <c r="AN43" i="5"/>
  <c r="C53" i="10" s="1"/>
  <c r="AZ26" i="5"/>
  <c r="BM26" i="5" s="1"/>
  <c r="BZ26" i="5"/>
  <c r="CR5" i="5"/>
  <c r="CS5" i="5"/>
  <c r="CT5" i="5"/>
  <c r="DV65" i="5"/>
  <c r="CB93" i="5"/>
  <c r="CP93" i="5" s="1"/>
  <c r="BN31" i="5"/>
  <c r="Q15" i="5"/>
  <c r="AA15" i="5" s="1"/>
  <c r="AB15" i="5" s="1"/>
  <c r="CN15" i="5"/>
  <c r="CA71" i="5"/>
  <c r="AE67" i="5"/>
  <c r="BD67" i="5" s="1"/>
  <c r="BQ67" i="5" s="1"/>
  <c r="AE95" i="5"/>
  <c r="AC98" i="5"/>
  <c r="CA57" i="5"/>
  <c r="Q57" i="5" s="1"/>
  <c r="AA57" i="5" s="1"/>
  <c r="AB57" i="5" s="1"/>
  <c r="BA57" i="5"/>
  <c r="BA69" i="5"/>
  <c r="CA69" i="5"/>
  <c r="Q69" i="5" s="1"/>
  <c r="AA69" i="5" s="1"/>
  <c r="AB69" i="5" s="1"/>
  <c r="C87" i="9"/>
  <c r="AP10" i="5"/>
  <c r="C11" i="13" s="1"/>
  <c r="AO10" i="5"/>
  <c r="C11" i="12" s="1"/>
  <c r="AD9" i="5" s="1"/>
  <c r="C61" i="10"/>
  <c r="F61" i="10" s="1"/>
  <c r="Z60" i="5" s="1"/>
  <c r="AN20" i="5"/>
  <c r="C21" i="10" s="1"/>
  <c r="DU20" i="5"/>
  <c r="DH20" i="5"/>
  <c r="AD49" i="5"/>
  <c r="AD50" i="5"/>
  <c r="DV32" i="5"/>
  <c r="CB6" i="5"/>
  <c r="BB6" i="5"/>
  <c r="BO6" i="5" s="1"/>
  <c r="Z28" i="5"/>
  <c r="CA28" i="5" s="1"/>
  <c r="Q28" i="5" s="1"/>
  <c r="DU21" i="5"/>
  <c r="DH21" i="5"/>
  <c r="AN16" i="5"/>
  <c r="C17" i="10" s="1"/>
  <c r="C17" i="11"/>
  <c r="DH16" i="5"/>
  <c r="DU16" i="5"/>
  <c r="AM113" i="5"/>
  <c r="C114" i="9" s="1"/>
  <c r="DF113" i="5"/>
  <c r="DH121" i="5"/>
  <c r="DU121" i="5"/>
  <c r="DH86" i="5"/>
  <c r="DU86" i="5"/>
  <c r="C50" i="12"/>
  <c r="C38" i="9"/>
  <c r="F38" i="9" s="1"/>
  <c r="Y37" i="5" s="1"/>
  <c r="BN86" i="5"/>
  <c r="CA19" i="5"/>
  <c r="Q19" i="5" s="1"/>
  <c r="BA19" i="5"/>
  <c r="AN62" i="5"/>
  <c r="A12" i="17"/>
  <c r="AZ39" i="5" l="1"/>
  <c r="BM39" i="5" s="1"/>
  <c r="AZ40" i="5"/>
  <c r="BZ40" i="5"/>
  <c r="DI5" i="5"/>
  <c r="AM81" i="5"/>
  <c r="C82" i="9" s="1"/>
  <c r="Q25" i="5"/>
  <c r="AA25" i="5" s="1"/>
  <c r="CN25" i="5"/>
  <c r="AN77" i="5"/>
  <c r="C78" i="10" s="1"/>
  <c r="BM25" i="5"/>
  <c r="DT25" i="5"/>
  <c r="DG25" i="5" s="1"/>
  <c r="CN24" i="5"/>
  <c r="Q24" i="5"/>
  <c r="AA24" i="5" s="1"/>
  <c r="DF81" i="5"/>
  <c r="BM24" i="5"/>
  <c r="DT24" i="5"/>
  <c r="DG24" i="5" s="1"/>
  <c r="DL5" i="5"/>
  <c r="DK5" i="5"/>
  <c r="DJ5" i="5"/>
  <c r="C95" i="9"/>
  <c r="F95" i="9" s="1"/>
  <c r="Y94" i="5" s="1"/>
  <c r="BZ94" i="5" s="1"/>
  <c r="C118" i="9"/>
  <c r="F118" i="9" s="1"/>
  <c r="DS87" i="5"/>
  <c r="DF87" i="5" s="1"/>
  <c r="DS89" i="5"/>
  <c r="DF89" i="5" s="1"/>
  <c r="BL66" i="5"/>
  <c r="AM66" i="5" s="1"/>
  <c r="C67" i="9" s="1"/>
  <c r="DW45" i="5"/>
  <c r="BP45" i="5"/>
  <c r="CP11" i="5"/>
  <c r="CR32" i="5"/>
  <c r="CS32" i="5"/>
  <c r="CQ32" i="5"/>
  <c r="Q39" i="5"/>
  <c r="AA39" i="5" s="1"/>
  <c r="AN39" i="5"/>
  <c r="DT39" i="5"/>
  <c r="DG39" i="5" s="1"/>
  <c r="DG120" i="5"/>
  <c r="DF120" i="5"/>
  <c r="AB120" i="5"/>
  <c r="DU120" i="5"/>
  <c r="DH120" i="5"/>
  <c r="AM120" i="5"/>
  <c r="C121" i="9" s="1"/>
  <c r="AN120" i="5"/>
  <c r="C121" i="10" s="1"/>
  <c r="DH33" i="5"/>
  <c r="BA60" i="5"/>
  <c r="CA60" i="5"/>
  <c r="Q60" i="5" s="1"/>
  <c r="AA60" i="5" s="1"/>
  <c r="AB60" i="5" s="1"/>
  <c r="AM110" i="5"/>
  <c r="C111" i="9" s="1"/>
  <c r="F111" i="9" s="1"/>
  <c r="DF110" i="5"/>
  <c r="BZ37" i="5"/>
  <c r="CN37" i="5" s="1"/>
  <c r="AZ37" i="5"/>
  <c r="BM37" i="5" s="1"/>
  <c r="BZ91" i="5"/>
  <c r="CN91" i="5" s="1"/>
  <c r="AZ91" i="5"/>
  <c r="BM91" i="5" s="1"/>
  <c r="DS70" i="5"/>
  <c r="DF70" i="5" s="1"/>
  <c r="AM70" i="5"/>
  <c r="C71" i="9" s="1"/>
  <c r="DS65" i="5"/>
  <c r="DF65" i="5" s="1"/>
  <c r="AM65" i="5"/>
  <c r="C66" i="9" s="1"/>
  <c r="F66" i="9" s="1"/>
  <c r="DS128" i="5"/>
  <c r="DF128" i="5" s="1"/>
  <c r="AM128" i="5"/>
  <c r="C129" i="9" s="1"/>
  <c r="F129" i="9" s="1"/>
  <c r="BN20" i="5"/>
  <c r="AO20" i="5" s="1"/>
  <c r="C21" i="12" s="1"/>
  <c r="C21" i="11"/>
  <c r="DS66" i="5"/>
  <c r="DF66" i="5" s="1"/>
  <c r="AR5" i="5"/>
  <c r="C6" i="15" s="1"/>
  <c r="AO5" i="5"/>
  <c r="C6" i="12" s="1"/>
  <c r="AQ5" i="5"/>
  <c r="C6" i="14" s="1"/>
  <c r="AM80" i="5"/>
  <c r="C81" i="9" s="1"/>
  <c r="F81" i="9" s="1"/>
  <c r="Y81" i="5" s="1"/>
  <c r="DS80" i="5"/>
  <c r="DF80" i="5" s="1"/>
  <c r="DS109" i="5"/>
  <c r="DF109" i="5" s="1"/>
  <c r="AM109" i="5"/>
  <c r="C110" i="9" s="1"/>
  <c r="AS5" i="5"/>
  <c r="C6" i="16" s="1"/>
  <c r="DS98" i="5"/>
  <c r="DF98" i="5" s="1"/>
  <c r="AM98" i="5"/>
  <c r="C99" i="9" s="1"/>
  <c r="AM89" i="5"/>
  <c r="C90" i="9" s="1"/>
  <c r="C100" i="9"/>
  <c r="F100" i="9" s="1"/>
  <c r="Y100" i="5" s="1"/>
  <c r="C46" i="11"/>
  <c r="F46" i="11" s="1"/>
  <c r="AC45" i="5" s="1"/>
  <c r="CB45" i="5" s="1"/>
  <c r="AM87" i="5"/>
  <c r="C88" i="9" s="1"/>
  <c r="AM79" i="5"/>
  <c r="C80" i="9" s="1"/>
  <c r="DU33" i="5"/>
  <c r="DF79" i="5"/>
  <c r="DV72" i="5"/>
  <c r="C86" i="11"/>
  <c r="F86" i="11" s="1"/>
  <c r="CP72" i="5"/>
  <c r="CQ72" i="5" s="1"/>
  <c r="R72" i="5"/>
  <c r="AC42" i="5"/>
  <c r="BB42" i="5" s="1"/>
  <c r="BO42" i="5" s="1"/>
  <c r="AC41" i="5"/>
  <c r="C31" i="10"/>
  <c r="C44" i="10"/>
  <c r="DH23" i="5"/>
  <c r="DU23" i="5"/>
  <c r="BN23" i="5"/>
  <c r="AN23" i="5"/>
  <c r="CB59" i="5"/>
  <c r="CP59" i="5" s="1"/>
  <c r="DT15" i="5"/>
  <c r="DG15" i="5" s="1"/>
  <c r="CC9" i="5"/>
  <c r="CQ9" i="5" s="1"/>
  <c r="BC9" i="5"/>
  <c r="BP9" i="5" s="1"/>
  <c r="DV11" i="5"/>
  <c r="CB74" i="5"/>
  <c r="BB74" i="5"/>
  <c r="BO74" i="5" s="1"/>
  <c r="C62" i="11"/>
  <c r="C33" i="11"/>
  <c r="C18" i="9"/>
  <c r="F18" i="9" s="1"/>
  <c r="Y17" i="5" s="1"/>
  <c r="C113" i="9"/>
  <c r="Q26" i="5"/>
  <c r="AA26" i="5" s="1"/>
  <c r="AB26" i="5" s="1"/>
  <c r="CN26" i="5"/>
  <c r="DT26" i="5"/>
  <c r="DG26" i="5" s="1"/>
  <c r="AC33" i="5"/>
  <c r="BB33" i="5" s="1"/>
  <c r="BO33" i="5" s="1"/>
  <c r="AC34" i="5"/>
  <c r="AO59" i="5"/>
  <c r="DV59" i="5"/>
  <c r="DI59" i="5" s="1"/>
  <c r="BN33" i="5"/>
  <c r="DH15" i="5"/>
  <c r="BN15" i="5"/>
  <c r="DU15" i="5"/>
  <c r="AN15" i="5"/>
  <c r="C28" i="10"/>
  <c r="C39" i="10"/>
  <c r="C43" i="10"/>
  <c r="C56" i="11"/>
  <c r="F56" i="11" s="1"/>
  <c r="CD67" i="5"/>
  <c r="CS67" i="5" s="1"/>
  <c r="C13" i="13"/>
  <c r="CD95" i="5"/>
  <c r="BD95" i="5"/>
  <c r="BQ95" i="5" s="1"/>
  <c r="C13" i="12"/>
  <c r="CB98" i="5"/>
  <c r="CP98" i="5" s="1"/>
  <c r="BB98" i="5"/>
  <c r="BO98" i="5" s="1"/>
  <c r="BN21" i="5"/>
  <c r="AC71" i="5"/>
  <c r="BN16" i="5"/>
  <c r="C14" i="11"/>
  <c r="C14" i="10"/>
  <c r="DU69" i="5"/>
  <c r="C70" i="11"/>
  <c r="DH69" i="5"/>
  <c r="DU57" i="5"/>
  <c r="DH57" i="5"/>
  <c r="C58" i="11"/>
  <c r="Z30" i="5"/>
  <c r="Z44" i="5"/>
  <c r="C65" i="9"/>
  <c r="C94" i="9"/>
  <c r="DI20" i="5"/>
  <c r="DJ20" i="5"/>
  <c r="DX67" i="5"/>
  <c r="CC50" i="5"/>
  <c r="BC50" i="5"/>
  <c r="BP50" i="5" s="1"/>
  <c r="CC49" i="5"/>
  <c r="BC49" i="5"/>
  <c r="BP49" i="5" s="1"/>
  <c r="DI32" i="5"/>
  <c r="DJ32" i="5"/>
  <c r="DM32" i="5"/>
  <c r="DK32" i="5"/>
  <c r="DL32" i="5"/>
  <c r="AR32" i="5"/>
  <c r="C9" i="15" s="1"/>
  <c r="AS32" i="5"/>
  <c r="C9" i="16" s="1"/>
  <c r="AP32" i="5"/>
  <c r="C9" i="13" s="1"/>
  <c r="AO32" i="5"/>
  <c r="C9" i="12" s="1"/>
  <c r="AQ32" i="5"/>
  <c r="C9" i="14" s="1"/>
  <c r="DV6" i="5"/>
  <c r="CP6" i="5"/>
  <c r="BA28" i="5"/>
  <c r="AA28" i="5"/>
  <c r="AB28" i="5" s="1"/>
  <c r="AA19" i="5"/>
  <c r="AB19" i="5" s="1"/>
  <c r="AW11" i="3"/>
  <c r="BN121" i="5"/>
  <c r="Z62" i="5"/>
  <c r="A13" i="17"/>
  <c r="Y117" i="5" l="1"/>
  <c r="Y118" i="5"/>
  <c r="CN40" i="5"/>
  <c r="Q40" i="5"/>
  <c r="AA40" i="5" s="1"/>
  <c r="BM40" i="5"/>
  <c r="DT40" i="5"/>
  <c r="DG40" i="5" s="1"/>
  <c r="AZ81" i="5"/>
  <c r="BZ81" i="5"/>
  <c r="DH24" i="5"/>
  <c r="AB24" i="5"/>
  <c r="DU24" i="5"/>
  <c r="AN25" i="5"/>
  <c r="C26" i="10" s="1"/>
  <c r="AN24" i="5"/>
  <c r="C25" i="10" s="1"/>
  <c r="AB25" i="5"/>
  <c r="DU25" i="5"/>
  <c r="DH25" i="5"/>
  <c r="AZ94" i="5"/>
  <c r="BM94" i="5" s="1"/>
  <c r="AN94" i="5" s="1"/>
  <c r="CN94" i="5"/>
  <c r="Q94" i="5"/>
  <c r="AA94" i="5" s="1"/>
  <c r="AZ100" i="5"/>
  <c r="BZ100" i="5"/>
  <c r="AB39" i="5"/>
  <c r="BN39" i="5" s="1"/>
  <c r="DU39" i="5"/>
  <c r="DH39" i="5"/>
  <c r="AP20" i="5"/>
  <c r="C21" i="13" s="1"/>
  <c r="BN120" i="5"/>
  <c r="C121" i="11"/>
  <c r="F121" i="11" s="1"/>
  <c r="AC121" i="5" s="1"/>
  <c r="DH60" i="5"/>
  <c r="DU60" i="5"/>
  <c r="BN60" i="5"/>
  <c r="Y18" i="5"/>
  <c r="BZ18" i="5" s="1"/>
  <c r="Y110" i="5"/>
  <c r="AN37" i="5"/>
  <c r="DT37" i="5"/>
  <c r="DG37" i="5" s="1"/>
  <c r="DT91" i="5"/>
  <c r="DG91" i="5" s="1"/>
  <c r="Q91" i="5"/>
  <c r="AA91" i="5" s="1"/>
  <c r="AB91" i="5" s="1"/>
  <c r="AC85" i="5"/>
  <c r="BB85" i="5" s="1"/>
  <c r="BO85" i="5" s="1"/>
  <c r="AC86" i="5"/>
  <c r="BZ17" i="5"/>
  <c r="AZ17" i="5"/>
  <c r="BM17" i="5" s="1"/>
  <c r="BB45" i="5"/>
  <c r="Y79" i="5"/>
  <c r="Y97" i="5"/>
  <c r="Y95" i="5"/>
  <c r="Y96" i="5"/>
  <c r="Y92" i="5"/>
  <c r="Y102" i="5"/>
  <c r="Y89" i="5"/>
  <c r="Y127" i="5"/>
  <c r="Y75" i="5"/>
  <c r="Y70" i="5"/>
  <c r="Y115" i="5"/>
  <c r="Y93" i="5"/>
  <c r="Y72" i="5"/>
  <c r="Y73" i="5"/>
  <c r="Y106" i="5"/>
  <c r="Y65" i="5"/>
  <c r="Y74" i="5"/>
  <c r="Y129" i="5"/>
  <c r="Y128" i="5"/>
  <c r="Y107" i="5"/>
  <c r="Y67" i="5"/>
  <c r="Y83" i="5"/>
  <c r="Y109" i="5"/>
  <c r="Y105" i="5"/>
  <c r="Y88" i="5"/>
  <c r="Y114" i="5"/>
  <c r="Y98" i="5"/>
  <c r="Y104" i="5"/>
  <c r="Y68" i="5"/>
  <c r="Y71" i="5"/>
  <c r="Y78" i="5"/>
  <c r="Y111" i="5"/>
  <c r="Y80" i="5"/>
  <c r="Y66" i="5"/>
  <c r="Y99" i="5"/>
  <c r="Y82" i="5"/>
  <c r="Y101" i="5"/>
  <c r="Y126" i="5"/>
  <c r="Y124" i="5"/>
  <c r="Y125" i="5"/>
  <c r="Y122" i="5"/>
  <c r="Y87" i="5"/>
  <c r="Y76" i="5"/>
  <c r="Y112" i="5"/>
  <c r="Y119" i="5"/>
  <c r="Y108" i="5"/>
  <c r="Y113" i="5"/>
  <c r="AZ113" i="5" s="1"/>
  <c r="BM113" i="5" s="1"/>
  <c r="Y84" i="5"/>
  <c r="Y116" i="5"/>
  <c r="AZ116" i="5" s="1"/>
  <c r="BM116" i="5" s="1"/>
  <c r="CB42" i="5"/>
  <c r="CP42" i="5" s="1"/>
  <c r="CS72" i="5"/>
  <c r="CR72" i="5"/>
  <c r="CT72" i="5"/>
  <c r="BB41" i="5"/>
  <c r="BO41" i="5" s="1"/>
  <c r="CB41" i="5"/>
  <c r="CP45" i="5"/>
  <c r="CQ45" i="5" s="1"/>
  <c r="AC56" i="5"/>
  <c r="BB56" i="5" s="1"/>
  <c r="BO56" i="5" s="1"/>
  <c r="AC55" i="5"/>
  <c r="C16" i="11"/>
  <c r="AZ117" i="5"/>
  <c r="BM117" i="5" s="1"/>
  <c r="BZ117" i="5"/>
  <c r="CN117" i="5" s="1"/>
  <c r="AO23" i="5"/>
  <c r="AQ23" i="5"/>
  <c r="AP23" i="5"/>
  <c r="DV42" i="5"/>
  <c r="DI42" i="5" s="1"/>
  <c r="AO42" i="5"/>
  <c r="C122" i="10"/>
  <c r="DJ23" i="5"/>
  <c r="DI23" i="5"/>
  <c r="DK23" i="5"/>
  <c r="C12" i="11"/>
  <c r="CB33" i="5"/>
  <c r="CP33" i="5" s="1"/>
  <c r="AE60" i="5"/>
  <c r="AE75" i="5"/>
  <c r="AP9" i="5"/>
  <c r="C10" i="13" s="1"/>
  <c r="DW9" i="5"/>
  <c r="DJ9" i="5" s="1"/>
  <c r="C29" i="11"/>
  <c r="C20" i="11"/>
  <c r="C57" i="11"/>
  <c r="DV74" i="5"/>
  <c r="AO11" i="5"/>
  <c r="C12" i="12" s="1"/>
  <c r="F12" i="12" s="1"/>
  <c r="CP74" i="5"/>
  <c r="DI11" i="5"/>
  <c r="C16" i="10"/>
  <c r="AN26" i="5"/>
  <c r="DH26" i="5"/>
  <c r="DU26" i="5"/>
  <c r="BN26" i="5"/>
  <c r="CB34" i="5"/>
  <c r="BB34" i="5"/>
  <c r="BO34" i="5" s="1"/>
  <c r="AC48" i="5"/>
  <c r="BB48" i="5" s="1"/>
  <c r="BO48" i="5" s="1"/>
  <c r="AC47" i="5"/>
  <c r="DV33" i="5"/>
  <c r="DI33" i="5" s="1"/>
  <c r="AO33" i="5"/>
  <c r="DI15" i="5"/>
  <c r="DJ15" i="5"/>
  <c r="AO15" i="5"/>
  <c r="AP15" i="5"/>
  <c r="CT67" i="5"/>
  <c r="CR67" i="5"/>
  <c r="R67" i="5"/>
  <c r="AH32" i="5"/>
  <c r="CG32" i="5" s="1"/>
  <c r="R32" i="5" s="1"/>
  <c r="AH85" i="5"/>
  <c r="CG85" i="5" s="1"/>
  <c r="AH8" i="5"/>
  <c r="CG8" i="5" s="1"/>
  <c r="R8" i="5" s="1"/>
  <c r="CR95" i="5"/>
  <c r="AE14" i="5"/>
  <c r="AE15" i="5"/>
  <c r="AE10" i="5"/>
  <c r="AE13" i="5"/>
  <c r="AE12" i="5"/>
  <c r="DX95" i="5"/>
  <c r="AC109" i="5"/>
  <c r="C64" i="11"/>
  <c r="AC111" i="5"/>
  <c r="CB71" i="5"/>
  <c r="CP71" i="5" s="1"/>
  <c r="BB71" i="5"/>
  <c r="BO71" i="5" s="1"/>
  <c r="C28" i="11"/>
  <c r="F28" i="11" s="1"/>
  <c r="AC27" i="5" s="1"/>
  <c r="C15" i="11"/>
  <c r="C22" i="11"/>
  <c r="F22" i="11" s="1"/>
  <c r="AC22" i="5" s="1"/>
  <c r="AC69" i="5"/>
  <c r="AC57" i="5"/>
  <c r="DV98" i="5"/>
  <c r="C61" i="11"/>
  <c r="BN69" i="5"/>
  <c r="CA30" i="5"/>
  <c r="Q30" i="5" s="1"/>
  <c r="AA30" i="5" s="1"/>
  <c r="AB30" i="5" s="1"/>
  <c r="BA30" i="5"/>
  <c r="AD33" i="5"/>
  <c r="BN57" i="5"/>
  <c r="C60" i="11"/>
  <c r="CA44" i="5"/>
  <c r="Q44" i="5" s="1"/>
  <c r="AA44" i="5" s="1"/>
  <c r="AB44" i="5" s="1"/>
  <c r="BA44" i="5"/>
  <c r="DW49" i="5"/>
  <c r="DW50" i="5"/>
  <c r="CQ49" i="5"/>
  <c r="CS50" i="5"/>
  <c r="CQ50" i="5"/>
  <c r="R50" i="5"/>
  <c r="CT50" i="5"/>
  <c r="CR50" i="5"/>
  <c r="DI6" i="5"/>
  <c r="AC19" i="5"/>
  <c r="AO6" i="5"/>
  <c r="C8" i="12" s="1"/>
  <c r="AD6" i="5" s="1"/>
  <c r="AC114" i="5"/>
  <c r="DH19" i="5"/>
  <c r="DU19" i="5"/>
  <c r="DH28" i="5"/>
  <c r="DU28" i="5"/>
  <c r="C34" i="11"/>
  <c r="C36" i="11"/>
  <c r="C32" i="11"/>
  <c r="BN28" i="5"/>
  <c r="BA62" i="5"/>
  <c r="CA62" i="5"/>
  <c r="Q62" i="5" s="1"/>
  <c r="AA62" i="5" s="1"/>
  <c r="AB62" i="5" s="1"/>
  <c r="C63" i="11" s="1"/>
  <c r="BN19" i="5"/>
  <c r="A14" i="17"/>
  <c r="BZ118" i="5" l="1"/>
  <c r="AZ118" i="5"/>
  <c r="AN40" i="5"/>
  <c r="C41" i="10" s="1"/>
  <c r="DU40" i="5"/>
  <c r="AB40" i="5"/>
  <c r="DH40" i="5"/>
  <c r="DI25" i="5"/>
  <c r="DJ25" i="5"/>
  <c r="DK25" i="5"/>
  <c r="BN24" i="5"/>
  <c r="C25" i="11"/>
  <c r="CB22" i="5"/>
  <c r="BB22" i="5"/>
  <c r="BN25" i="5"/>
  <c r="C26" i="11"/>
  <c r="CN81" i="5"/>
  <c r="DK24" i="5"/>
  <c r="DI24" i="5"/>
  <c r="DJ24" i="5"/>
  <c r="BM81" i="5"/>
  <c r="DT81" i="5"/>
  <c r="DG81" i="5" s="1"/>
  <c r="DT94" i="5"/>
  <c r="DG94" i="5" s="1"/>
  <c r="AB94" i="5"/>
  <c r="DH94" i="5"/>
  <c r="DU94" i="5"/>
  <c r="C40" i="11"/>
  <c r="F40" i="11" s="1"/>
  <c r="CN100" i="5"/>
  <c r="Q100" i="5"/>
  <c r="AA100" i="5" s="1"/>
  <c r="DT100" i="5"/>
  <c r="DG100" i="5" s="1"/>
  <c r="BM100" i="5"/>
  <c r="DV45" i="5"/>
  <c r="DI45" i="5" s="1"/>
  <c r="BO45" i="5"/>
  <c r="AP45" i="5" s="1"/>
  <c r="CB27" i="5"/>
  <c r="BB27" i="5"/>
  <c r="BO27" i="5" s="1"/>
  <c r="AC21" i="5"/>
  <c r="AP60" i="5"/>
  <c r="AO60" i="5"/>
  <c r="AZ18" i="5"/>
  <c r="DJ60" i="5"/>
  <c r="DI60" i="5"/>
  <c r="BZ110" i="5"/>
  <c r="AZ110" i="5"/>
  <c r="BM110" i="5" s="1"/>
  <c r="CN18" i="5"/>
  <c r="Q18" i="5"/>
  <c r="AA18" i="5" s="1"/>
  <c r="AB18" i="5" s="1"/>
  <c r="C19" i="11" s="1"/>
  <c r="DH91" i="5"/>
  <c r="DU91" i="5"/>
  <c r="DI91" i="5" s="1"/>
  <c r="BN91" i="5"/>
  <c r="AO91" i="5" s="1"/>
  <c r="AN91" i="5"/>
  <c r="CB85" i="5"/>
  <c r="CB86" i="5"/>
  <c r="BB86" i="5"/>
  <c r="BO86" i="5" s="1"/>
  <c r="DV85" i="5"/>
  <c r="BZ116" i="5"/>
  <c r="CN116" i="5" s="1"/>
  <c r="AN17" i="5"/>
  <c r="DT17" i="5"/>
  <c r="DG17" i="5" s="1"/>
  <c r="Q17" i="5"/>
  <c r="AA17" i="5" s="1"/>
  <c r="AB17" i="5" s="1"/>
  <c r="CN17" i="5"/>
  <c r="BZ113" i="5"/>
  <c r="Q113" i="5" s="1"/>
  <c r="AA113" i="5" s="1"/>
  <c r="AB113" i="5" s="1"/>
  <c r="AZ84" i="5"/>
  <c r="BM84" i="5" s="1"/>
  <c r="BZ84" i="5"/>
  <c r="CN84" i="5" s="1"/>
  <c r="AZ125" i="5"/>
  <c r="BM125" i="5" s="1"/>
  <c r="BZ125" i="5"/>
  <c r="BZ111" i="5"/>
  <c r="AZ111" i="5"/>
  <c r="BM111" i="5" s="1"/>
  <c r="BZ105" i="5"/>
  <c r="AZ105" i="5"/>
  <c r="BM105" i="5" s="1"/>
  <c r="AZ65" i="5"/>
  <c r="BM65" i="5" s="1"/>
  <c r="BZ65" i="5"/>
  <c r="AZ93" i="5"/>
  <c r="BM93" i="5" s="1"/>
  <c r="BZ93" i="5"/>
  <c r="CN93" i="5" s="1"/>
  <c r="AZ127" i="5"/>
  <c r="BM127" i="5" s="1"/>
  <c r="BZ127" i="5"/>
  <c r="AZ96" i="5"/>
  <c r="BM96" i="5" s="1"/>
  <c r="BZ96" i="5"/>
  <c r="BZ76" i="5"/>
  <c r="CN76" i="5" s="1"/>
  <c r="AZ76" i="5"/>
  <c r="BM76" i="5" s="1"/>
  <c r="AZ124" i="5"/>
  <c r="BM124" i="5" s="1"/>
  <c r="BZ124" i="5"/>
  <c r="BZ99" i="5"/>
  <c r="AZ99" i="5"/>
  <c r="BM99" i="5" s="1"/>
  <c r="AZ78" i="5"/>
  <c r="BM78" i="5" s="1"/>
  <c r="BZ78" i="5"/>
  <c r="AZ98" i="5"/>
  <c r="BM98" i="5" s="1"/>
  <c r="BZ98" i="5"/>
  <c r="AZ109" i="5"/>
  <c r="BM109" i="5" s="1"/>
  <c r="BZ109" i="5"/>
  <c r="BZ128" i="5"/>
  <c r="AZ128" i="5"/>
  <c r="BM128" i="5" s="1"/>
  <c r="AZ106" i="5"/>
  <c r="BM106" i="5" s="1"/>
  <c r="BZ106" i="5"/>
  <c r="AZ115" i="5"/>
  <c r="BM115" i="5" s="1"/>
  <c r="BZ115" i="5"/>
  <c r="BZ89" i="5"/>
  <c r="AZ89" i="5"/>
  <c r="BM89" i="5" s="1"/>
  <c r="AZ95" i="5"/>
  <c r="BM95" i="5" s="1"/>
  <c r="BZ95" i="5"/>
  <c r="AZ104" i="5"/>
  <c r="BM104" i="5" s="1"/>
  <c r="BZ104" i="5"/>
  <c r="BZ108" i="5"/>
  <c r="AZ108" i="5"/>
  <c r="BM108" i="5" s="1"/>
  <c r="BZ87" i="5"/>
  <c r="AZ87" i="5"/>
  <c r="BM87" i="5" s="1"/>
  <c r="AZ126" i="5"/>
  <c r="BM126" i="5" s="1"/>
  <c r="BZ126" i="5"/>
  <c r="BZ66" i="5"/>
  <c r="AZ66" i="5"/>
  <c r="BM66" i="5" s="1"/>
  <c r="BZ71" i="5"/>
  <c r="AZ71" i="5"/>
  <c r="BM71" i="5" s="1"/>
  <c r="AZ114" i="5"/>
  <c r="BM114" i="5" s="1"/>
  <c r="BZ114" i="5"/>
  <c r="BZ83" i="5"/>
  <c r="AZ83" i="5"/>
  <c r="BM83" i="5" s="1"/>
  <c r="AZ129" i="5"/>
  <c r="BM129" i="5" s="1"/>
  <c r="BZ129" i="5"/>
  <c r="AZ73" i="5"/>
  <c r="BM73" i="5" s="1"/>
  <c r="BZ73" i="5"/>
  <c r="AZ70" i="5"/>
  <c r="BM70" i="5" s="1"/>
  <c r="BZ70" i="5"/>
  <c r="AZ102" i="5"/>
  <c r="BM102" i="5" s="1"/>
  <c r="BZ102" i="5"/>
  <c r="BZ97" i="5"/>
  <c r="AZ97" i="5"/>
  <c r="BM97" i="5" s="1"/>
  <c r="AZ112" i="5"/>
  <c r="BM112" i="5" s="1"/>
  <c r="BZ112" i="5"/>
  <c r="BZ82" i="5"/>
  <c r="AZ82" i="5"/>
  <c r="BM82" i="5" s="1"/>
  <c r="AZ107" i="5"/>
  <c r="BM107" i="5" s="1"/>
  <c r="BZ107" i="5"/>
  <c r="BZ119" i="5"/>
  <c r="CN119" i="5" s="1"/>
  <c r="AZ119" i="5"/>
  <c r="BM119" i="5" s="1"/>
  <c r="BZ122" i="5"/>
  <c r="AZ122" i="5"/>
  <c r="BM122" i="5" s="1"/>
  <c r="AZ101" i="5"/>
  <c r="BM101" i="5" s="1"/>
  <c r="BZ101" i="5"/>
  <c r="BZ80" i="5"/>
  <c r="AZ80" i="5"/>
  <c r="BM80" i="5" s="1"/>
  <c r="BZ68" i="5"/>
  <c r="AZ68" i="5"/>
  <c r="BM68" i="5" s="1"/>
  <c r="AZ88" i="5"/>
  <c r="BM88" i="5" s="1"/>
  <c r="BZ88" i="5"/>
  <c r="BZ67" i="5"/>
  <c r="AZ67" i="5"/>
  <c r="BM67" i="5" s="1"/>
  <c r="AZ74" i="5"/>
  <c r="BM74" i="5" s="1"/>
  <c r="BZ74" i="5"/>
  <c r="AZ72" i="5"/>
  <c r="BM72" i="5" s="1"/>
  <c r="BZ72" i="5"/>
  <c r="BZ75" i="5"/>
  <c r="AZ75" i="5"/>
  <c r="BM75" i="5" s="1"/>
  <c r="BZ92" i="5"/>
  <c r="AZ92" i="5"/>
  <c r="BM92" i="5" s="1"/>
  <c r="AZ79" i="5"/>
  <c r="BM79" i="5" s="1"/>
  <c r="BZ79" i="5"/>
  <c r="DV41" i="5"/>
  <c r="CB56" i="5"/>
  <c r="CP56" i="5" s="1"/>
  <c r="CP41" i="5"/>
  <c r="C27" i="11"/>
  <c r="CB55" i="5"/>
  <c r="BB55" i="5"/>
  <c r="BO55" i="5" s="1"/>
  <c r="C24" i="10"/>
  <c r="C27" i="10"/>
  <c r="Q117" i="5"/>
  <c r="AA117" i="5" s="1"/>
  <c r="AB117" i="5" s="1"/>
  <c r="C118" i="11" s="1"/>
  <c r="F118" i="11" s="1"/>
  <c r="DT116" i="5"/>
  <c r="DG116" i="5" s="1"/>
  <c r="DT117" i="5"/>
  <c r="DG117" i="5" s="1"/>
  <c r="AN117" i="5"/>
  <c r="C16" i="12"/>
  <c r="C16" i="13"/>
  <c r="CQ74" i="5"/>
  <c r="CD75" i="5"/>
  <c r="BD75" i="5"/>
  <c r="BQ75" i="5" s="1"/>
  <c r="CD60" i="5"/>
  <c r="BD60" i="5"/>
  <c r="BQ60" i="5" s="1"/>
  <c r="C7" i="12"/>
  <c r="AC82" i="5"/>
  <c r="AC110" i="5"/>
  <c r="AC78" i="5"/>
  <c r="BB78" i="5" s="1"/>
  <c r="BO78" i="5" s="1"/>
  <c r="AC97" i="5"/>
  <c r="DV56" i="5"/>
  <c r="AP26" i="5"/>
  <c r="AQ26" i="5"/>
  <c r="AO26" i="5"/>
  <c r="C20" i="10"/>
  <c r="C36" i="10"/>
  <c r="Z43" i="5" s="1"/>
  <c r="DI26" i="5"/>
  <c r="DJ26" i="5"/>
  <c r="DK26" i="5"/>
  <c r="DV34" i="5"/>
  <c r="CP34" i="5"/>
  <c r="CB48" i="5"/>
  <c r="CP48" i="5" s="1"/>
  <c r="BB47" i="5"/>
  <c r="BO47" i="5" s="1"/>
  <c r="CB47" i="5"/>
  <c r="DV48" i="5"/>
  <c r="AG35" i="5"/>
  <c r="CF35" i="5" s="1"/>
  <c r="AG60" i="5"/>
  <c r="AG61" i="5"/>
  <c r="CD12" i="5"/>
  <c r="BD12" i="5"/>
  <c r="BQ12" i="5" s="1"/>
  <c r="BD14" i="5"/>
  <c r="BQ14" i="5" s="1"/>
  <c r="CD14" i="5"/>
  <c r="BD13" i="5"/>
  <c r="BQ13" i="5" s="1"/>
  <c r="CD13" i="5"/>
  <c r="CD10" i="5"/>
  <c r="BD10" i="5"/>
  <c r="BQ10" i="5" s="1"/>
  <c r="CD15" i="5"/>
  <c r="BD15" i="5"/>
  <c r="BQ15" i="5" s="1"/>
  <c r="C51" i="12"/>
  <c r="BB69" i="5"/>
  <c r="BO69" i="5" s="1"/>
  <c r="CB69" i="5"/>
  <c r="DV71" i="5"/>
  <c r="CB109" i="5"/>
  <c r="BB109" i="5"/>
  <c r="BO109" i="5" s="1"/>
  <c r="CB57" i="5"/>
  <c r="CP57" i="5" s="1"/>
  <c r="BB57" i="5"/>
  <c r="BO57" i="5" s="1"/>
  <c r="BB111" i="5"/>
  <c r="BO111" i="5" s="1"/>
  <c r="CB111" i="5"/>
  <c r="DH44" i="5"/>
  <c r="DU44" i="5"/>
  <c r="BC33" i="5"/>
  <c r="BP33" i="5" s="1"/>
  <c r="CC33" i="5"/>
  <c r="DU30" i="5"/>
  <c r="DH30" i="5"/>
  <c r="DJ50" i="5"/>
  <c r="DM50" i="5"/>
  <c r="DK50" i="5"/>
  <c r="DL50" i="5"/>
  <c r="AQ50" i="5"/>
  <c r="AP50" i="5"/>
  <c r="AR50" i="5"/>
  <c r="AS50" i="5"/>
  <c r="AP49" i="5"/>
  <c r="DJ49" i="5"/>
  <c r="BC6" i="5"/>
  <c r="BP6" i="5" s="1"/>
  <c r="CC6" i="5"/>
  <c r="DI28" i="5"/>
  <c r="AC16" i="5"/>
  <c r="CB19" i="5"/>
  <c r="BB19" i="5"/>
  <c r="BO19" i="5" s="1"/>
  <c r="CB114" i="5"/>
  <c r="BB114" i="5"/>
  <c r="BO114" i="5" s="1"/>
  <c r="CB121" i="5"/>
  <c r="BB121" i="5"/>
  <c r="BO121" i="5" s="1"/>
  <c r="C33" i="16"/>
  <c r="DT113" i="5"/>
  <c r="DG113" i="5" s="1"/>
  <c r="DH62" i="5"/>
  <c r="DU62" i="5"/>
  <c r="AO28" i="5"/>
  <c r="A15" i="17"/>
  <c r="DT118" i="5" l="1"/>
  <c r="DG118" i="5" s="1"/>
  <c r="BM118" i="5"/>
  <c r="AN118" i="5" s="1"/>
  <c r="C119" i="10" s="1"/>
  <c r="CN118" i="5"/>
  <c r="Q118" i="5"/>
  <c r="AA118" i="5" s="1"/>
  <c r="AC117" i="5"/>
  <c r="BN40" i="5"/>
  <c r="C41" i="11"/>
  <c r="DJ45" i="5"/>
  <c r="AC39" i="5"/>
  <c r="BB39" i="5" s="1"/>
  <c r="BO39" i="5" s="1"/>
  <c r="AC40" i="5"/>
  <c r="CP22" i="5"/>
  <c r="CQ22" i="5" s="1"/>
  <c r="AN81" i="5"/>
  <c r="C82" i="10" s="1"/>
  <c r="AO25" i="5"/>
  <c r="C26" i="12" s="1"/>
  <c r="AQ25" i="5"/>
  <c r="C26" i="14" s="1"/>
  <c r="F26" i="14" s="1"/>
  <c r="AP25" i="5"/>
  <c r="C26" i="13" s="1"/>
  <c r="AQ24" i="5"/>
  <c r="C25" i="14" s="1"/>
  <c r="F25" i="14" s="1"/>
  <c r="AO24" i="5"/>
  <c r="C25" i="12" s="1"/>
  <c r="AP24" i="5"/>
  <c r="C25" i="13" s="1"/>
  <c r="BO22" i="5"/>
  <c r="DV22" i="5"/>
  <c r="AO45" i="5"/>
  <c r="CB117" i="5"/>
  <c r="CP117" i="5" s="1"/>
  <c r="BB117" i="5"/>
  <c r="C95" i="10"/>
  <c r="C118" i="10"/>
  <c r="DI94" i="5"/>
  <c r="DK94" i="5"/>
  <c r="DJ94" i="5"/>
  <c r="BN94" i="5"/>
  <c r="C95" i="11"/>
  <c r="AN100" i="5"/>
  <c r="AB100" i="5"/>
  <c r="DH100" i="5"/>
  <c r="DU100" i="5"/>
  <c r="BM18" i="5"/>
  <c r="CP121" i="5"/>
  <c r="CP69" i="5"/>
  <c r="CP86" i="5"/>
  <c r="R85" i="5"/>
  <c r="CT85" i="5"/>
  <c r="CP85" i="5"/>
  <c r="CQ85" i="5"/>
  <c r="CS85" i="5"/>
  <c r="CR85" i="5"/>
  <c r="Q116" i="5"/>
  <c r="AA116" i="5" s="1"/>
  <c r="AB116" i="5" s="1"/>
  <c r="C117" i="11" s="1"/>
  <c r="DV27" i="5"/>
  <c r="CP27" i="5"/>
  <c r="CB21" i="5"/>
  <c r="BB21" i="5"/>
  <c r="BO21" i="5" s="1"/>
  <c r="DT18" i="5"/>
  <c r="DG18" i="5" s="1"/>
  <c r="DT110" i="5"/>
  <c r="DG110" i="5" s="1"/>
  <c r="AN110" i="5"/>
  <c r="C111" i="10" s="1"/>
  <c r="Q110" i="5"/>
  <c r="AA110" i="5" s="1"/>
  <c r="AB110" i="5" s="1"/>
  <c r="CN110" i="5"/>
  <c r="DU18" i="5"/>
  <c r="BN18" i="5"/>
  <c r="DH18" i="5"/>
  <c r="DV86" i="5"/>
  <c r="AO85" i="5"/>
  <c r="AP85" i="5"/>
  <c r="AS85" i="5"/>
  <c r="AQ85" i="5"/>
  <c r="AR85" i="5"/>
  <c r="DJ85" i="5"/>
  <c r="DM85" i="5"/>
  <c r="DL85" i="5"/>
  <c r="DI85" i="5"/>
  <c r="DK85" i="5"/>
  <c r="DH17" i="5"/>
  <c r="DU17" i="5"/>
  <c r="BN17" i="5"/>
  <c r="CN113" i="5"/>
  <c r="CN72" i="5"/>
  <c r="Q72" i="5"/>
  <c r="AA72" i="5" s="1"/>
  <c r="AB72" i="5" s="1"/>
  <c r="DT68" i="5"/>
  <c r="DG68" i="5" s="1"/>
  <c r="AN68" i="5"/>
  <c r="C69" i="10" s="1"/>
  <c r="F69" i="10" s="1"/>
  <c r="Z68" i="5" s="1"/>
  <c r="CN107" i="5"/>
  <c r="CN97" i="5"/>
  <c r="Q97" i="5"/>
  <c r="AA97" i="5" s="1"/>
  <c r="AB97" i="5" s="1"/>
  <c r="CN66" i="5"/>
  <c r="Q104" i="5"/>
  <c r="AA104" i="5" s="1"/>
  <c r="AB104" i="5" s="1"/>
  <c r="CN104" i="5"/>
  <c r="CN106" i="5"/>
  <c r="Q106" i="5"/>
  <c r="AA106" i="5" s="1"/>
  <c r="AB106" i="5" s="1"/>
  <c r="Q124" i="5"/>
  <c r="AA124" i="5" s="1"/>
  <c r="AB124" i="5" s="1"/>
  <c r="CN124" i="5"/>
  <c r="CN125" i="5"/>
  <c r="Q125" i="5"/>
  <c r="AA125" i="5" s="1"/>
  <c r="AB125" i="5" s="1"/>
  <c r="CN92" i="5"/>
  <c r="Q92" i="5"/>
  <c r="AA92" i="5" s="1"/>
  <c r="AB92" i="5" s="1"/>
  <c r="DT72" i="5"/>
  <c r="DG72" i="5" s="1"/>
  <c r="AN72" i="5"/>
  <c r="C73" i="10" s="1"/>
  <c r="Z93" i="5" s="1"/>
  <c r="Q67" i="5"/>
  <c r="AA67" i="5" s="1"/>
  <c r="AB67" i="5" s="1"/>
  <c r="CN67" i="5"/>
  <c r="CN68" i="5"/>
  <c r="DT101" i="5"/>
  <c r="DG101" i="5" s="1"/>
  <c r="AN101" i="5"/>
  <c r="AN107" i="5"/>
  <c r="C108" i="10" s="1"/>
  <c r="F108" i="10" s="1"/>
  <c r="Z107" i="5" s="1"/>
  <c r="DT107" i="5"/>
  <c r="DG107" i="5" s="1"/>
  <c r="DT112" i="5"/>
  <c r="DG112" i="5" s="1"/>
  <c r="AN112" i="5"/>
  <c r="Q102" i="5"/>
  <c r="AA102" i="5" s="1"/>
  <c r="AB102" i="5" s="1"/>
  <c r="CN102" i="5"/>
  <c r="CN73" i="5"/>
  <c r="Q73" i="5"/>
  <c r="AA73" i="5" s="1"/>
  <c r="AB73" i="5" s="1"/>
  <c r="AN83" i="5"/>
  <c r="C84" i="10" s="1"/>
  <c r="DT83" i="5"/>
  <c r="DG83" i="5" s="1"/>
  <c r="DT71" i="5"/>
  <c r="DG71" i="5" s="1"/>
  <c r="AN71" i="5"/>
  <c r="C72" i="10" s="1"/>
  <c r="CN126" i="5"/>
  <c r="Q126" i="5"/>
  <c r="AA126" i="5" s="1"/>
  <c r="AB126" i="5" s="1"/>
  <c r="AN108" i="5"/>
  <c r="C109" i="10" s="1"/>
  <c r="DT108" i="5"/>
  <c r="DG108" i="5" s="1"/>
  <c r="AN104" i="5"/>
  <c r="C105" i="10" s="1"/>
  <c r="DT104" i="5"/>
  <c r="DG104" i="5" s="1"/>
  <c r="Q89" i="5"/>
  <c r="AA89" i="5" s="1"/>
  <c r="AB89" i="5" s="1"/>
  <c r="CN89" i="5"/>
  <c r="DT106" i="5"/>
  <c r="DG106" i="5" s="1"/>
  <c r="AN106" i="5"/>
  <c r="C107" i="10" s="1"/>
  <c r="DT109" i="5"/>
  <c r="DG109" i="5" s="1"/>
  <c r="AN109" i="5"/>
  <c r="C110" i="10" s="1"/>
  <c r="DT78" i="5"/>
  <c r="DG78" i="5" s="1"/>
  <c r="AN78" i="5"/>
  <c r="C79" i="10" s="1"/>
  <c r="F79" i="10" s="1"/>
  <c r="Z78" i="5" s="1"/>
  <c r="AN124" i="5"/>
  <c r="C125" i="10" s="1"/>
  <c r="DT124" i="5"/>
  <c r="DG124" i="5" s="1"/>
  <c r="AN96" i="5"/>
  <c r="C97" i="10" s="1"/>
  <c r="DT96" i="5"/>
  <c r="DG96" i="5" s="1"/>
  <c r="AN93" i="5"/>
  <c r="DT93" i="5"/>
  <c r="DG93" i="5" s="1"/>
  <c r="CN105" i="5"/>
  <c r="Q105" i="5"/>
  <c r="AA105" i="5" s="1"/>
  <c r="AB105" i="5" s="1"/>
  <c r="AN125" i="5"/>
  <c r="C126" i="10" s="1"/>
  <c r="DT125" i="5"/>
  <c r="DG125" i="5" s="1"/>
  <c r="Q101" i="5"/>
  <c r="AA101" i="5" s="1"/>
  <c r="AB101" i="5" s="1"/>
  <c r="CN101" i="5"/>
  <c r="DT119" i="5"/>
  <c r="DG119" i="5" s="1"/>
  <c r="AN119" i="5"/>
  <c r="C120" i="10" s="1"/>
  <c r="CN112" i="5"/>
  <c r="Q112" i="5"/>
  <c r="AA112" i="5" s="1"/>
  <c r="AB112" i="5" s="1"/>
  <c r="AN70" i="5"/>
  <c r="C71" i="10" s="1"/>
  <c r="DT70" i="5"/>
  <c r="DG70" i="5" s="1"/>
  <c r="DT114" i="5"/>
  <c r="DG114" i="5" s="1"/>
  <c r="AN114" i="5"/>
  <c r="C115" i="10" s="1"/>
  <c r="Q87" i="5"/>
  <c r="AA87" i="5" s="1"/>
  <c r="AB87" i="5" s="1"/>
  <c r="CN87" i="5"/>
  <c r="AN89" i="5"/>
  <c r="C90" i="10" s="1"/>
  <c r="DT89" i="5"/>
  <c r="DG89" i="5" s="1"/>
  <c r="CN109" i="5"/>
  <c r="Q109" i="5"/>
  <c r="AA109" i="5" s="1"/>
  <c r="AB109" i="5" s="1"/>
  <c r="CN78" i="5"/>
  <c r="CN96" i="5"/>
  <c r="Q96" i="5"/>
  <c r="AA96" i="5" s="1"/>
  <c r="AB96" i="5" s="1"/>
  <c r="DT105" i="5"/>
  <c r="DG105" i="5" s="1"/>
  <c r="AN105" i="5"/>
  <c r="C106" i="10" s="1"/>
  <c r="Q79" i="5"/>
  <c r="AA79" i="5" s="1"/>
  <c r="AB79" i="5" s="1"/>
  <c r="CN79" i="5"/>
  <c r="DT75" i="5"/>
  <c r="DG75" i="5" s="1"/>
  <c r="AN75" i="5"/>
  <c r="Q74" i="5"/>
  <c r="AA74" i="5" s="1"/>
  <c r="AB74" i="5" s="1"/>
  <c r="CN74" i="5"/>
  <c r="Q88" i="5"/>
  <c r="AA88" i="5" s="1"/>
  <c r="AB88" i="5" s="1"/>
  <c r="CN88" i="5"/>
  <c r="AN80" i="5"/>
  <c r="C81" i="10" s="1"/>
  <c r="F81" i="10" s="1"/>
  <c r="DT80" i="5"/>
  <c r="DG80" i="5" s="1"/>
  <c r="AN122" i="5"/>
  <c r="DT122" i="5"/>
  <c r="DG122" i="5" s="1"/>
  <c r="DT82" i="5"/>
  <c r="DG82" i="5" s="1"/>
  <c r="AN82" i="5"/>
  <c r="C83" i="10" s="1"/>
  <c r="DT102" i="5"/>
  <c r="DG102" i="5" s="1"/>
  <c r="AN102" i="5"/>
  <c r="C103" i="10" s="1"/>
  <c r="DT73" i="5"/>
  <c r="DG73" i="5" s="1"/>
  <c r="AN73" i="5"/>
  <c r="C74" i="10" s="1"/>
  <c r="Q83" i="5"/>
  <c r="AA83" i="5" s="1"/>
  <c r="AB83" i="5" s="1"/>
  <c r="CN83" i="5"/>
  <c r="CN71" i="5"/>
  <c r="Q71" i="5"/>
  <c r="AA71" i="5" s="1"/>
  <c r="AB71" i="5" s="1"/>
  <c r="DT126" i="5"/>
  <c r="DG126" i="5" s="1"/>
  <c r="AN126" i="5"/>
  <c r="CN108" i="5"/>
  <c r="Q108" i="5"/>
  <c r="AA108" i="5" s="1"/>
  <c r="AB108" i="5" s="1"/>
  <c r="Q95" i="5"/>
  <c r="AA95" i="5" s="1"/>
  <c r="AB95" i="5" s="1"/>
  <c r="CN95" i="5"/>
  <c r="Q115" i="5"/>
  <c r="AA115" i="5" s="1"/>
  <c r="AB115" i="5" s="1"/>
  <c r="CN115" i="5"/>
  <c r="DT128" i="5"/>
  <c r="DG128" i="5" s="1"/>
  <c r="AN128" i="5"/>
  <c r="CN98" i="5"/>
  <c r="DT99" i="5"/>
  <c r="DG99" i="5" s="1"/>
  <c r="AN99" i="5"/>
  <c r="DT76" i="5"/>
  <c r="DG76" i="5" s="1"/>
  <c r="AN76" i="5"/>
  <c r="Q127" i="5"/>
  <c r="AA127" i="5" s="1"/>
  <c r="AB127" i="5" s="1"/>
  <c r="CN127" i="5"/>
  <c r="Q65" i="5"/>
  <c r="AA65" i="5" s="1"/>
  <c r="AB65" i="5" s="1"/>
  <c r="CN65" i="5"/>
  <c r="DT111" i="5"/>
  <c r="DG111" i="5" s="1"/>
  <c r="AN111" i="5"/>
  <c r="C112" i="10" s="1"/>
  <c r="Q84" i="5"/>
  <c r="AA84" i="5" s="1"/>
  <c r="AB84" i="5" s="1"/>
  <c r="AN92" i="5"/>
  <c r="C93" i="10" s="1"/>
  <c r="DT92" i="5"/>
  <c r="DG92" i="5" s="1"/>
  <c r="DT67" i="5"/>
  <c r="DG67" i="5" s="1"/>
  <c r="AN67" i="5"/>
  <c r="C68" i="10" s="1"/>
  <c r="DT129" i="5"/>
  <c r="DG129" i="5" s="1"/>
  <c r="AN129" i="5"/>
  <c r="C130" i="10" s="1"/>
  <c r="DT79" i="5"/>
  <c r="DG79" i="5" s="1"/>
  <c r="AN79" i="5"/>
  <c r="C80" i="10" s="1"/>
  <c r="CN75" i="5"/>
  <c r="AN74" i="5"/>
  <c r="C75" i="10" s="1"/>
  <c r="DT74" i="5"/>
  <c r="DG74" i="5" s="1"/>
  <c r="DT88" i="5"/>
  <c r="DG88" i="5" s="1"/>
  <c r="AN88" i="5"/>
  <c r="C89" i="10" s="1"/>
  <c r="CN80" i="5"/>
  <c r="CN122" i="5"/>
  <c r="Q82" i="5"/>
  <c r="AA82" i="5" s="1"/>
  <c r="AB82" i="5" s="1"/>
  <c r="CN82" i="5"/>
  <c r="AN97" i="5"/>
  <c r="C98" i="10" s="1"/>
  <c r="DT97" i="5"/>
  <c r="DG97" i="5" s="1"/>
  <c r="Q70" i="5"/>
  <c r="AA70" i="5" s="1"/>
  <c r="AB70" i="5" s="1"/>
  <c r="CN70" i="5"/>
  <c r="Q129" i="5"/>
  <c r="AA129" i="5" s="1"/>
  <c r="AB129" i="5" s="1"/>
  <c r="CN129" i="5"/>
  <c r="CN114" i="5"/>
  <c r="Q114" i="5"/>
  <c r="AA114" i="5" s="1"/>
  <c r="AB114" i="5" s="1"/>
  <c r="DT66" i="5"/>
  <c r="DG66" i="5" s="1"/>
  <c r="AN66" i="5"/>
  <c r="C67" i="10" s="1"/>
  <c r="F67" i="10" s="1"/>
  <c r="Z66" i="5" s="1"/>
  <c r="AN87" i="5"/>
  <c r="C88" i="10" s="1"/>
  <c r="DT87" i="5"/>
  <c r="DG87" i="5" s="1"/>
  <c r="DT95" i="5"/>
  <c r="DG95" i="5" s="1"/>
  <c r="AN95" i="5"/>
  <c r="C96" i="10" s="1"/>
  <c r="AN115" i="5"/>
  <c r="DT115" i="5"/>
  <c r="DG115" i="5" s="1"/>
  <c r="CN128" i="5"/>
  <c r="AN98" i="5"/>
  <c r="DT98" i="5"/>
  <c r="DG98" i="5" s="1"/>
  <c r="Q99" i="5"/>
  <c r="AA99" i="5" s="1"/>
  <c r="AB99" i="5" s="1"/>
  <c r="CN99" i="5"/>
  <c r="AN127" i="5"/>
  <c r="C128" i="10" s="1"/>
  <c r="DT127" i="5"/>
  <c r="DG127" i="5" s="1"/>
  <c r="AN65" i="5"/>
  <c r="DT65" i="5"/>
  <c r="DG65" i="5" s="1"/>
  <c r="CN111" i="5"/>
  <c r="Q111" i="5"/>
  <c r="AA111" i="5" s="1"/>
  <c r="AB111" i="5" s="1"/>
  <c r="AN84" i="5"/>
  <c r="C85" i="10" s="1"/>
  <c r="DT84" i="5"/>
  <c r="DG84" i="5" s="1"/>
  <c r="AE74" i="5"/>
  <c r="DV55" i="5"/>
  <c r="AO41" i="5"/>
  <c r="C42" i="12" s="1"/>
  <c r="F42" i="12" s="1"/>
  <c r="CP55" i="5"/>
  <c r="DI41" i="5"/>
  <c r="C45" i="11"/>
  <c r="C30" i="11"/>
  <c r="C31" i="11"/>
  <c r="DH117" i="5"/>
  <c r="DU117" i="5"/>
  <c r="BN117" i="5"/>
  <c r="AN116" i="5"/>
  <c r="CB78" i="5"/>
  <c r="CP78" i="5" s="1"/>
  <c r="AE49" i="5"/>
  <c r="DX60" i="5"/>
  <c r="DX75" i="5"/>
  <c r="CR60" i="5"/>
  <c r="CS60" i="5"/>
  <c r="CT75" i="5"/>
  <c r="R75" i="5"/>
  <c r="CR75" i="5"/>
  <c r="CS75" i="5"/>
  <c r="AD104" i="5"/>
  <c r="CC104" i="5" s="1"/>
  <c r="AO56" i="5"/>
  <c r="CB110" i="5"/>
  <c r="CP110" i="5" s="1"/>
  <c r="BB110" i="5"/>
  <c r="BO110" i="5" s="1"/>
  <c r="DI56" i="5"/>
  <c r="CB97" i="5"/>
  <c r="BB97" i="5"/>
  <c r="BO97" i="5" s="1"/>
  <c r="CB82" i="5"/>
  <c r="BB82" i="5"/>
  <c r="BO82" i="5" s="1"/>
  <c r="C92" i="10"/>
  <c r="BA43" i="5"/>
  <c r="CA43" i="5"/>
  <c r="Q43" i="5" s="1"/>
  <c r="AA43" i="5" s="1"/>
  <c r="AB43" i="5" s="1"/>
  <c r="AO34" i="5"/>
  <c r="AP34" i="5"/>
  <c r="CQ34" i="5"/>
  <c r="DI34" i="5"/>
  <c r="DJ34" i="5"/>
  <c r="CP47" i="5"/>
  <c r="DV47" i="5"/>
  <c r="AO48" i="5"/>
  <c r="DI48" i="5"/>
  <c r="C24" i="11"/>
  <c r="C52" i="13"/>
  <c r="C52" i="12"/>
  <c r="BF35" i="5"/>
  <c r="BS35" i="5" s="1"/>
  <c r="CF61" i="5"/>
  <c r="BF61" i="5"/>
  <c r="BS61" i="5" s="1"/>
  <c r="CF60" i="5"/>
  <c r="BF60" i="5"/>
  <c r="BS60" i="5" s="1"/>
  <c r="DX15" i="5"/>
  <c r="CR14" i="5"/>
  <c r="DX13" i="5"/>
  <c r="CR12" i="5"/>
  <c r="CR15" i="5"/>
  <c r="DX14" i="5"/>
  <c r="CR10" i="5"/>
  <c r="DX10" i="5"/>
  <c r="AE87" i="5"/>
  <c r="DX12" i="5"/>
  <c r="AD93" i="5"/>
  <c r="DV111" i="5"/>
  <c r="CP109" i="5"/>
  <c r="DV69" i="5"/>
  <c r="DV109" i="5"/>
  <c r="CP111" i="5"/>
  <c r="DV57" i="5"/>
  <c r="DI57" i="5" s="1"/>
  <c r="AO57" i="5"/>
  <c r="C60" i="12" s="1"/>
  <c r="C39" i="11"/>
  <c r="AC30" i="5" s="1"/>
  <c r="BN30" i="5"/>
  <c r="C87" i="10"/>
  <c r="CQ33" i="5"/>
  <c r="DW33" i="5"/>
  <c r="C54" i="11"/>
  <c r="BN44" i="5"/>
  <c r="CT35" i="5"/>
  <c r="AE57" i="5"/>
  <c r="CQ6" i="5"/>
  <c r="DW6" i="5"/>
  <c r="DI62" i="5"/>
  <c r="BB16" i="5"/>
  <c r="BO16" i="5" s="1"/>
  <c r="CB16" i="5"/>
  <c r="DV19" i="5"/>
  <c r="CP19" i="5"/>
  <c r="DV114" i="5"/>
  <c r="CP114" i="5"/>
  <c r="DV121" i="5"/>
  <c r="DV78" i="5"/>
  <c r="AN113" i="5"/>
  <c r="C114" i="10" s="1"/>
  <c r="C114" i="11"/>
  <c r="DU113" i="5"/>
  <c r="DH113" i="5"/>
  <c r="C36" i="13"/>
  <c r="C34" i="12"/>
  <c r="C36" i="12"/>
  <c r="C38" i="10"/>
  <c r="F38" i="10" s="1"/>
  <c r="Z119" i="5"/>
  <c r="BN62" i="5"/>
  <c r="A16" i="17"/>
  <c r="DH118" i="5" l="1"/>
  <c r="DU118" i="5"/>
  <c r="AB118" i="5"/>
  <c r="CB39" i="5"/>
  <c r="CP39" i="5" s="1"/>
  <c r="CB40" i="5"/>
  <c r="BB40" i="5"/>
  <c r="CR22" i="5"/>
  <c r="AF123" i="5"/>
  <c r="AF125" i="5"/>
  <c r="AF126" i="5"/>
  <c r="AF124" i="5"/>
  <c r="AF115" i="5"/>
  <c r="DK22" i="5"/>
  <c r="DJ22" i="5"/>
  <c r="DI22" i="5"/>
  <c r="Z80" i="5"/>
  <c r="CA80" i="5" s="1"/>
  <c r="Q80" i="5" s="1"/>
  <c r="AA80" i="5" s="1"/>
  <c r="AB80" i="5" s="1"/>
  <c r="Z81" i="5"/>
  <c r="AN18" i="5"/>
  <c r="C19" i="10" s="1"/>
  <c r="AP22" i="5"/>
  <c r="C23" i="13" s="1"/>
  <c r="AQ22" i="5"/>
  <c r="C23" i="14" s="1"/>
  <c r="F23" i="14" s="1"/>
  <c r="AF22" i="5" s="1"/>
  <c r="AO22" i="5"/>
  <c r="C23" i="12" s="1"/>
  <c r="DV117" i="5"/>
  <c r="DI117" i="5" s="1"/>
  <c r="BO117" i="5"/>
  <c r="AO117" i="5" s="1"/>
  <c r="C118" i="12" s="1"/>
  <c r="F118" i="12" s="1"/>
  <c r="AD118" i="5" s="1"/>
  <c r="AO94" i="5"/>
  <c r="C95" i="12" s="1"/>
  <c r="AP94" i="5"/>
  <c r="AQ94" i="5"/>
  <c r="BN100" i="5"/>
  <c r="C101" i="11"/>
  <c r="DU116" i="5"/>
  <c r="DH116" i="5"/>
  <c r="CQ86" i="5"/>
  <c r="DI27" i="5"/>
  <c r="AO27" i="5"/>
  <c r="DV21" i="5"/>
  <c r="CP21" i="5"/>
  <c r="CQ21" i="5"/>
  <c r="CR21" i="5"/>
  <c r="CS21" i="5"/>
  <c r="CA66" i="5"/>
  <c r="Q66" i="5" s="1"/>
  <c r="AA66" i="5" s="1"/>
  <c r="AB66" i="5" s="1"/>
  <c r="BA66" i="5"/>
  <c r="CA78" i="5"/>
  <c r="Q78" i="5" s="1"/>
  <c r="AA78" i="5" s="1"/>
  <c r="AB78" i="5" s="1"/>
  <c r="BA78" i="5"/>
  <c r="BA107" i="5"/>
  <c r="CA107" i="5"/>
  <c r="Q107" i="5" s="1"/>
  <c r="AA107" i="5" s="1"/>
  <c r="AB107" i="5" s="1"/>
  <c r="BA80" i="5"/>
  <c r="Z37" i="5"/>
  <c r="CA68" i="5"/>
  <c r="Q68" i="5" s="1"/>
  <c r="AA68" i="5" s="1"/>
  <c r="AB68" i="5" s="1"/>
  <c r="BA68" i="5"/>
  <c r="DU110" i="5"/>
  <c r="DH110" i="5"/>
  <c r="AQ18" i="5"/>
  <c r="C19" i="14" s="1"/>
  <c r="F19" i="14" s="1"/>
  <c r="AF18" i="5" s="1"/>
  <c r="AO18" i="5"/>
  <c r="C19" i="12" s="1"/>
  <c r="AP18" i="5"/>
  <c r="C19" i="13" s="1"/>
  <c r="DI18" i="5"/>
  <c r="DJ18" i="5"/>
  <c r="DK18" i="5"/>
  <c r="AO86" i="5"/>
  <c r="AP86" i="5"/>
  <c r="DI86" i="5"/>
  <c r="DJ86" i="5"/>
  <c r="AQ17" i="5"/>
  <c r="AR17" i="5"/>
  <c r="AS17" i="5"/>
  <c r="AO17" i="5"/>
  <c r="AP17" i="5"/>
  <c r="DM17" i="5"/>
  <c r="DK17" i="5"/>
  <c r="DI17" i="5"/>
  <c r="DL17" i="5"/>
  <c r="DJ17" i="5"/>
  <c r="C100" i="10"/>
  <c r="BN99" i="5"/>
  <c r="DH99" i="5"/>
  <c r="DU99" i="5"/>
  <c r="DH129" i="5"/>
  <c r="DU129" i="5"/>
  <c r="DH96" i="5"/>
  <c r="DU96" i="5"/>
  <c r="DU73" i="5"/>
  <c r="DH73" i="5"/>
  <c r="DU92" i="5"/>
  <c r="DH92" i="5"/>
  <c r="C102" i="10"/>
  <c r="DH111" i="5"/>
  <c r="DU111" i="5"/>
  <c r="DI111" i="5" s="1"/>
  <c r="DU114" i="5"/>
  <c r="DI114" i="5" s="1"/>
  <c r="DH114" i="5"/>
  <c r="C99" i="10"/>
  <c r="F99" i="10" s="1"/>
  <c r="Z98" i="5" s="1"/>
  <c r="C63" i="10"/>
  <c r="C129" i="10"/>
  <c r="F129" i="10" s="1"/>
  <c r="Z128" i="5" s="1"/>
  <c r="C101" i="10"/>
  <c r="C127" i="10"/>
  <c r="DH87" i="5"/>
  <c r="DU87" i="5"/>
  <c r="DU89" i="5"/>
  <c r="DH89" i="5"/>
  <c r="DH67" i="5"/>
  <c r="DU67" i="5"/>
  <c r="DH124" i="5"/>
  <c r="DU124" i="5"/>
  <c r="DU104" i="5"/>
  <c r="DH104" i="5"/>
  <c r="DU65" i="5"/>
  <c r="DI65" i="5" s="1"/>
  <c r="DH65" i="5"/>
  <c r="DH115" i="5"/>
  <c r="DU115" i="5"/>
  <c r="BN115" i="5"/>
  <c r="DU79" i="5"/>
  <c r="DH79" i="5"/>
  <c r="DH70" i="5"/>
  <c r="DU70" i="5"/>
  <c r="DH82" i="5"/>
  <c r="DU82" i="5"/>
  <c r="DH127" i="5"/>
  <c r="DU127" i="5"/>
  <c r="DI127" i="5" s="1"/>
  <c r="DH95" i="5"/>
  <c r="DU95" i="5"/>
  <c r="DU83" i="5"/>
  <c r="DI83" i="5" s="1"/>
  <c r="DH83" i="5"/>
  <c r="C40" i="10"/>
  <c r="C123" i="10"/>
  <c r="F123" i="10" s="1"/>
  <c r="Z122" i="5" s="1"/>
  <c r="DH88" i="5"/>
  <c r="DU88" i="5"/>
  <c r="DI88" i="5" s="1"/>
  <c r="DU112" i="5"/>
  <c r="BN112" i="5"/>
  <c r="DH112" i="5"/>
  <c r="DU105" i="5"/>
  <c r="DI105" i="5" s="1"/>
  <c r="DH105" i="5"/>
  <c r="DH126" i="5"/>
  <c r="DU126" i="5"/>
  <c r="DI126" i="5" s="1"/>
  <c r="CA93" i="5"/>
  <c r="Q93" i="5" s="1"/>
  <c r="AA93" i="5" s="1"/>
  <c r="AB93" i="5" s="1"/>
  <c r="BA93" i="5"/>
  <c r="DU125" i="5"/>
  <c r="DI125" i="5" s="1"/>
  <c r="DH125" i="5"/>
  <c r="DU106" i="5"/>
  <c r="DH106" i="5"/>
  <c r="DH72" i="5"/>
  <c r="DU72" i="5"/>
  <c r="C50" i="10"/>
  <c r="C66" i="10"/>
  <c r="DU74" i="5"/>
  <c r="DH74" i="5"/>
  <c r="DH109" i="5"/>
  <c r="DU109" i="5"/>
  <c r="DI109" i="5" s="1"/>
  <c r="DH97" i="5"/>
  <c r="DU97" i="5"/>
  <c r="DU84" i="5"/>
  <c r="DH84" i="5"/>
  <c r="C76" i="10"/>
  <c r="F76" i="10" s="1"/>
  <c r="Z75" i="5" s="1"/>
  <c r="C77" i="10"/>
  <c r="F77" i="10" s="1"/>
  <c r="DH108" i="5"/>
  <c r="DU108" i="5"/>
  <c r="DU71" i="5"/>
  <c r="DI71" i="5" s="1"/>
  <c r="DH71" i="5"/>
  <c r="DU101" i="5"/>
  <c r="DH101" i="5"/>
  <c r="DH102" i="5"/>
  <c r="DU102" i="5"/>
  <c r="C35" i="13"/>
  <c r="BD74" i="5"/>
  <c r="BQ74" i="5" s="1"/>
  <c r="CD74" i="5"/>
  <c r="C58" i="12"/>
  <c r="C49" i="12"/>
  <c r="C35" i="12"/>
  <c r="AD41" i="5"/>
  <c r="AO55" i="5"/>
  <c r="C55" i="12" s="1"/>
  <c r="F55" i="12" s="1"/>
  <c r="DI55" i="5"/>
  <c r="C116" i="10"/>
  <c r="C117" i="10"/>
  <c r="BN116" i="5"/>
  <c r="CD49" i="5"/>
  <c r="BD49" i="5"/>
  <c r="BQ49" i="5" s="1"/>
  <c r="BC104" i="5"/>
  <c r="BP104" i="5" s="1"/>
  <c r="AQ60" i="5"/>
  <c r="AR60" i="5"/>
  <c r="DK60" i="5"/>
  <c r="DL60" i="5"/>
  <c r="CP82" i="5"/>
  <c r="DV39" i="5"/>
  <c r="DV82" i="5"/>
  <c r="DV97" i="5"/>
  <c r="C18" i="11"/>
  <c r="DV110" i="5"/>
  <c r="CP97" i="5"/>
  <c r="CQ97" i="5" s="1"/>
  <c r="C18" i="10"/>
  <c r="C113" i="10"/>
  <c r="DU43" i="5"/>
  <c r="DH43" i="5"/>
  <c r="AO47" i="5"/>
  <c r="C48" i="12" s="1"/>
  <c r="DI47" i="5"/>
  <c r="DZ35" i="5"/>
  <c r="DM35" i="5" s="1"/>
  <c r="DZ60" i="5"/>
  <c r="DM60" i="5" s="1"/>
  <c r="R60" i="5"/>
  <c r="CT60" i="5"/>
  <c r="DZ61" i="5"/>
  <c r="DM61" i="5" s="1"/>
  <c r="AG97" i="5"/>
  <c r="CT61" i="5"/>
  <c r="R61" i="5"/>
  <c r="DK12" i="5"/>
  <c r="DK10" i="5"/>
  <c r="AQ12" i="5"/>
  <c r="AQ10" i="5"/>
  <c r="DK14" i="5"/>
  <c r="AE88" i="5"/>
  <c r="AE124" i="5"/>
  <c r="DK15" i="5"/>
  <c r="AE28" i="5"/>
  <c r="BD28" i="5" s="1"/>
  <c r="BQ28" i="5" s="1"/>
  <c r="CD87" i="5"/>
  <c r="BD87" i="5"/>
  <c r="BQ87" i="5" s="1"/>
  <c r="AQ14" i="5"/>
  <c r="AQ15" i="5"/>
  <c r="C62" i="12"/>
  <c r="AD59" i="5" s="1"/>
  <c r="AD63" i="5"/>
  <c r="CC63" i="5" s="1"/>
  <c r="BC93" i="5"/>
  <c r="BP93" i="5" s="1"/>
  <c r="CC93" i="5"/>
  <c r="DI69" i="5"/>
  <c r="BN113" i="5"/>
  <c r="AC44" i="5"/>
  <c r="CB44" i="5" s="1"/>
  <c r="AC120" i="5"/>
  <c r="AC70" i="5"/>
  <c r="AO69" i="5"/>
  <c r="C70" i="12" s="1"/>
  <c r="C65" i="10"/>
  <c r="C94" i="10"/>
  <c r="DJ33" i="5"/>
  <c r="BB30" i="5"/>
  <c r="BO30" i="5" s="1"/>
  <c r="CB30" i="5"/>
  <c r="CP30" i="5" s="1"/>
  <c r="AP33" i="5"/>
  <c r="C34" i="13" s="1"/>
  <c r="AS35" i="5"/>
  <c r="BD57" i="5"/>
  <c r="BQ57" i="5" s="1"/>
  <c r="CD57" i="5"/>
  <c r="DJ6" i="5"/>
  <c r="AP6" i="5"/>
  <c r="DJ113" i="5"/>
  <c r="DK113" i="5"/>
  <c r="DI113" i="5"/>
  <c r="DI121" i="5"/>
  <c r="DI19" i="5"/>
  <c r="CP16" i="5"/>
  <c r="CQ16" i="5" s="1"/>
  <c r="DV16" i="5"/>
  <c r="AO19" i="5"/>
  <c r="AO121" i="5"/>
  <c r="BA119" i="5"/>
  <c r="CA119" i="5"/>
  <c r="Q119" i="5" s="1"/>
  <c r="AA119" i="5" s="1"/>
  <c r="AB119" i="5" s="1"/>
  <c r="AO62" i="5"/>
  <c r="A17" i="17"/>
  <c r="BN118" i="5" l="1"/>
  <c r="C119" i="11"/>
  <c r="F119" i="11" s="1"/>
  <c r="AC118" i="5" s="1"/>
  <c r="BC118" i="5"/>
  <c r="CC118" i="5"/>
  <c r="BO40" i="5"/>
  <c r="DV40" i="5"/>
  <c r="CP40" i="5"/>
  <c r="BE18" i="5"/>
  <c r="CE18" i="5"/>
  <c r="CE22" i="5"/>
  <c r="BE22" i="5"/>
  <c r="CE124" i="5"/>
  <c r="BE124" i="5"/>
  <c r="CE115" i="5"/>
  <c r="BE115" i="5"/>
  <c r="BE126" i="5"/>
  <c r="CE126" i="5"/>
  <c r="BA81" i="5"/>
  <c r="CA81" i="5"/>
  <c r="Q81" i="5" s="1"/>
  <c r="AA81" i="5" s="1"/>
  <c r="BE125" i="5"/>
  <c r="CE125" i="5"/>
  <c r="Z76" i="5"/>
  <c r="BA76" i="5" s="1"/>
  <c r="Z77" i="5"/>
  <c r="BE123" i="5"/>
  <c r="CE123" i="5"/>
  <c r="R60" i="3"/>
  <c r="DW104" i="5"/>
  <c r="DU107" i="5"/>
  <c r="DH66" i="5"/>
  <c r="DU66" i="5"/>
  <c r="DH80" i="5"/>
  <c r="DU68" i="5"/>
  <c r="DH68" i="5"/>
  <c r="CT21" i="5"/>
  <c r="AR21" i="5"/>
  <c r="AO21" i="5"/>
  <c r="C22" i="12" s="1"/>
  <c r="AP21" i="5"/>
  <c r="C22" i="13" s="1"/>
  <c r="AQ21" i="5"/>
  <c r="AS21" i="5"/>
  <c r="DJ21" i="5"/>
  <c r="DK21" i="5"/>
  <c r="DM21" i="5"/>
  <c r="DL21" i="5"/>
  <c r="DI21" i="5"/>
  <c r="C120" i="11"/>
  <c r="DU80" i="5"/>
  <c r="DU78" i="5"/>
  <c r="DI78" i="5" s="1"/>
  <c r="DI110" i="5"/>
  <c r="DH78" i="5"/>
  <c r="DH107" i="5"/>
  <c r="CA122" i="5"/>
  <c r="Q122" i="5" s="1"/>
  <c r="AA122" i="5" s="1"/>
  <c r="BA122" i="5"/>
  <c r="CA75" i="5"/>
  <c r="Q75" i="5" s="1"/>
  <c r="AA75" i="5" s="1"/>
  <c r="AB75" i="5" s="1"/>
  <c r="BA75" i="5"/>
  <c r="CA98" i="5"/>
  <c r="Q98" i="5" s="1"/>
  <c r="AA98" i="5" s="1"/>
  <c r="AB98" i="5" s="1"/>
  <c r="BA98" i="5"/>
  <c r="CA128" i="5"/>
  <c r="Q128" i="5" s="1"/>
  <c r="AA128" i="5" s="1"/>
  <c r="AB128" i="5" s="1"/>
  <c r="BA128" i="5"/>
  <c r="CA37" i="5"/>
  <c r="Q37" i="5" s="1"/>
  <c r="AA37" i="5" s="1"/>
  <c r="AB37" i="5" s="1"/>
  <c r="BA37" i="5"/>
  <c r="C111" i="11"/>
  <c r="BN110" i="5"/>
  <c r="AO110" i="5" s="1"/>
  <c r="C111" i="12" s="1"/>
  <c r="C116" i="11"/>
  <c r="F116" i="11" s="1"/>
  <c r="AC115" i="5" s="1"/>
  <c r="BN72" i="5"/>
  <c r="C73" i="11"/>
  <c r="BN106" i="5"/>
  <c r="C107" i="11"/>
  <c r="F107" i="11" s="1"/>
  <c r="AC106" i="5" s="1"/>
  <c r="C69" i="11"/>
  <c r="F69" i="11" s="1"/>
  <c r="AC68" i="5" s="1"/>
  <c r="BN68" i="5"/>
  <c r="BN65" i="5"/>
  <c r="AO65" i="5" s="1"/>
  <c r="C66" i="12" s="1"/>
  <c r="F66" i="12" s="1"/>
  <c r="C66" i="11"/>
  <c r="DI67" i="5"/>
  <c r="DJ67" i="5"/>
  <c r="DM67" i="5"/>
  <c r="DL67" i="5"/>
  <c r="DK67" i="5"/>
  <c r="BN96" i="5"/>
  <c r="C97" i="11"/>
  <c r="F97" i="11" s="1"/>
  <c r="AC96" i="5" s="1"/>
  <c r="BN107" i="5"/>
  <c r="C108" i="11"/>
  <c r="F108" i="11" s="1"/>
  <c r="AC107" i="5" s="1"/>
  <c r="DI108" i="5"/>
  <c r="DK108" i="5"/>
  <c r="DJ108" i="5"/>
  <c r="BN74" i="5"/>
  <c r="C75" i="11"/>
  <c r="DL72" i="5"/>
  <c r="DJ72" i="5"/>
  <c r="DI72" i="5"/>
  <c r="DK72" i="5"/>
  <c r="DM72" i="5"/>
  <c r="C67" i="11"/>
  <c r="F67" i="11" s="1"/>
  <c r="AC66" i="5" s="1"/>
  <c r="BN66" i="5"/>
  <c r="DU93" i="5"/>
  <c r="DI93" i="5" s="1"/>
  <c r="DH93" i="5"/>
  <c r="BN105" i="5"/>
  <c r="AO105" i="5" s="1"/>
  <c r="C106" i="12" s="1"/>
  <c r="C106" i="11"/>
  <c r="DI95" i="5"/>
  <c r="DJ95" i="5"/>
  <c r="DK95" i="5"/>
  <c r="BN87" i="5"/>
  <c r="C88" i="11"/>
  <c r="BN111" i="5"/>
  <c r="AO111" i="5" s="1"/>
  <c r="C112" i="12" s="1"/>
  <c r="C112" i="11"/>
  <c r="BN127" i="5"/>
  <c r="AO127" i="5" s="1"/>
  <c r="C128" i="12" s="1"/>
  <c r="F128" i="12" s="1"/>
  <c r="C128" i="11"/>
  <c r="C113" i="11"/>
  <c r="DK102" i="5"/>
  <c r="DI102" i="5"/>
  <c r="DJ102" i="5"/>
  <c r="C109" i="11"/>
  <c r="BN108" i="5"/>
  <c r="BN97" i="5"/>
  <c r="AO97" i="5" s="1"/>
  <c r="C98" i="11"/>
  <c r="C110" i="11"/>
  <c r="BN109" i="5"/>
  <c r="AO109" i="5" s="1"/>
  <c r="C110" i="12" s="1"/>
  <c r="BN125" i="5"/>
  <c r="AO125" i="5" s="1"/>
  <c r="C122" i="12" s="1"/>
  <c r="F122" i="12" s="1"/>
  <c r="C126" i="11"/>
  <c r="BN126" i="5"/>
  <c r="AO126" i="5" s="1"/>
  <c r="C127" i="11"/>
  <c r="BN88" i="5"/>
  <c r="AO88" i="5" s="1"/>
  <c r="C89" i="12" s="1"/>
  <c r="F89" i="12" s="1"/>
  <c r="AD89" i="5" s="1"/>
  <c r="C89" i="11"/>
  <c r="BN82" i="5"/>
  <c r="AO82" i="5" s="1"/>
  <c r="C83" i="11"/>
  <c r="BN70" i="5"/>
  <c r="C71" i="11"/>
  <c r="C125" i="11"/>
  <c r="F125" i="11" s="1"/>
  <c r="AC124" i="5" s="1"/>
  <c r="BN124" i="5"/>
  <c r="BN89" i="5"/>
  <c r="C90" i="11"/>
  <c r="F90" i="11" s="1"/>
  <c r="DI87" i="5"/>
  <c r="DJ87" i="5"/>
  <c r="BN114" i="5"/>
  <c r="AO114" i="5" s="1"/>
  <c r="C115" i="11"/>
  <c r="DJ92" i="5"/>
  <c r="DL92" i="5"/>
  <c r="DI92" i="5"/>
  <c r="DM92" i="5"/>
  <c r="DK92" i="5"/>
  <c r="C74" i="11"/>
  <c r="F74" i="11" s="1"/>
  <c r="AC73" i="5" s="1"/>
  <c r="BN73" i="5"/>
  <c r="DJ74" i="5"/>
  <c r="DI74" i="5"/>
  <c r="BN102" i="5"/>
  <c r="C103" i="11"/>
  <c r="C100" i="11"/>
  <c r="F100" i="11" s="1"/>
  <c r="BN101" i="5"/>
  <c r="BN71" i="5"/>
  <c r="AO71" i="5" s="1"/>
  <c r="C72" i="12" s="1"/>
  <c r="C72" i="11"/>
  <c r="C85" i="11"/>
  <c r="F85" i="11" s="1"/>
  <c r="AC84" i="5" s="1"/>
  <c r="BN84" i="5"/>
  <c r="C79" i="11"/>
  <c r="BN78" i="5"/>
  <c r="AO78" i="5" s="1"/>
  <c r="C84" i="11"/>
  <c r="BN83" i="5"/>
  <c r="AO83" i="5" s="1"/>
  <c r="BN95" i="5"/>
  <c r="C96" i="11"/>
  <c r="BN80" i="5"/>
  <c r="C81" i="11"/>
  <c r="F81" i="11" s="1"/>
  <c r="BN79" i="5"/>
  <c r="C80" i="11"/>
  <c r="F80" i="11" s="1"/>
  <c r="AC79" i="5" s="1"/>
  <c r="BN104" i="5"/>
  <c r="C105" i="11"/>
  <c r="F105" i="11" s="1"/>
  <c r="AC104" i="5" s="1"/>
  <c r="BN67" i="5"/>
  <c r="C68" i="11"/>
  <c r="AC63" i="5" s="1"/>
  <c r="BN92" i="5"/>
  <c r="C93" i="11"/>
  <c r="AC112" i="5" s="1"/>
  <c r="BN129" i="5"/>
  <c r="C130" i="11"/>
  <c r="F130" i="11" s="1"/>
  <c r="AC129" i="5" s="1"/>
  <c r="DX74" i="5"/>
  <c r="R74" i="5"/>
  <c r="CS74" i="5"/>
  <c r="CT74" i="5"/>
  <c r="CR74" i="5"/>
  <c r="AD54" i="5"/>
  <c r="BC41" i="5"/>
  <c r="BP41" i="5" s="1"/>
  <c r="CC41" i="5"/>
  <c r="AC116" i="5"/>
  <c r="CB116" i="5" s="1"/>
  <c r="C43" i="11"/>
  <c r="AC46" i="5" s="1"/>
  <c r="C44" i="11"/>
  <c r="F44" i="11" s="1"/>
  <c r="CR49" i="5"/>
  <c r="C8" i="13"/>
  <c r="C7" i="13"/>
  <c r="AE37" i="5" s="1"/>
  <c r="DX49" i="5"/>
  <c r="C86" i="12"/>
  <c r="C29" i="12"/>
  <c r="F29" i="12" s="1"/>
  <c r="C20" i="12"/>
  <c r="F20" i="12" s="1"/>
  <c r="AD13" i="5" s="1"/>
  <c r="C57" i="12"/>
  <c r="C33" i="12"/>
  <c r="DJ97" i="5"/>
  <c r="DI97" i="5"/>
  <c r="DI82" i="5"/>
  <c r="AO39" i="5"/>
  <c r="DI39" i="5"/>
  <c r="C52" i="11"/>
  <c r="BN43" i="5"/>
  <c r="C53" i="11"/>
  <c r="C16" i="14"/>
  <c r="C61" i="12"/>
  <c r="CD28" i="5"/>
  <c r="BC63" i="5"/>
  <c r="BP63" i="5" s="1"/>
  <c r="BF97" i="5"/>
  <c r="BS97" i="5" s="1"/>
  <c r="CF97" i="5"/>
  <c r="AS61" i="5"/>
  <c r="AS60" i="5"/>
  <c r="C13" i="14"/>
  <c r="AQ113" i="5"/>
  <c r="BD88" i="5"/>
  <c r="BQ88" i="5" s="1"/>
  <c r="CD88" i="5"/>
  <c r="CR87" i="5"/>
  <c r="DX87" i="5"/>
  <c r="CD124" i="5"/>
  <c r="BD124" i="5"/>
  <c r="BQ124" i="5" s="1"/>
  <c r="BC59" i="5"/>
  <c r="BP59" i="5" s="1"/>
  <c r="CC59" i="5"/>
  <c r="BB44" i="5"/>
  <c r="BO44" i="5" s="1"/>
  <c r="AD69" i="5"/>
  <c r="AD57" i="5"/>
  <c r="DW93" i="5"/>
  <c r="C28" i="12"/>
  <c r="F28" i="12" s="1"/>
  <c r="AD27" i="5" s="1"/>
  <c r="C15" i="12"/>
  <c r="CQ93" i="5"/>
  <c r="BB120" i="5"/>
  <c r="BO120" i="5" s="1"/>
  <c r="CB120" i="5"/>
  <c r="AO113" i="5"/>
  <c r="C114" i="12" s="1"/>
  <c r="AP113" i="5"/>
  <c r="CB70" i="5"/>
  <c r="BB70" i="5"/>
  <c r="BO70" i="5" s="1"/>
  <c r="DV30" i="5"/>
  <c r="DI30" i="5" s="1"/>
  <c r="AO30" i="5"/>
  <c r="CP44" i="5"/>
  <c r="DX57" i="5"/>
  <c r="DX28" i="5"/>
  <c r="DI16" i="5"/>
  <c r="DJ16" i="5"/>
  <c r="AO16" i="5"/>
  <c r="AP16" i="5"/>
  <c r="DH119" i="5"/>
  <c r="DU119" i="5"/>
  <c r="A18" i="17"/>
  <c r="BB118" i="5" l="1"/>
  <c r="CB118" i="5"/>
  <c r="CP118" i="5" s="1"/>
  <c r="BP118" i="5"/>
  <c r="DW118" i="5"/>
  <c r="DI40" i="5"/>
  <c r="AO40" i="5"/>
  <c r="C41" i="12" s="1"/>
  <c r="CA76" i="5"/>
  <c r="Q76" i="5" s="1"/>
  <c r="AA76" i="5" s="1"/>
  <c r="AB76" i="5" s="1"/>
  <c r="BN76" i="5" s="1"/>
  <c r="DY22" i="5"/>
  <c r="BR22" i="5"/>
  <c r="CT22" i="5"/>
  <c r="CS22" i="5"/>
  <c r="CS18" i="5"/>
  <c r="R18" i="5"/>
  <c r="CT18" i="5"/>
  <c r="BR18" i="5"/>
  <c r="DY18" i="5"/>
  <c r="AC80" i="5"/>
  <c r="BB80" i="5" s="1"/>
  <c r="BO80" i="5" s="1"/>
  <c r="AC81" i="5"/>
  <c r="DH81" i="5"/>
  <c r="DU81" i="5"/>
  <c r="AB81" i="5"/>
  <c r="CS123" i="5"/>
  <c r="R123" i="5"/>
  <c r="CT123" i="5"/>
  <c r="BA77" i="5"/>
  <c r="CA77" i="5"/>
  <c r="Q77" i="5" s="1"/>
  <c r="AA77" i="5" s="1"/>
  <c r="BR124" i="5"/>
  <c r="DY124" i="5"/>
  <c r="BR115" i="5"/>
  <c r="DY115" i="5"/>
  <c r="AC89" i="5"/>
  <c r="BB89" i="5" s="1"/>
  <c r="BO89" i="5" s="1"/>
  <c r="AC90" i="5"/>
  <c r="BR125" i="5"/>
  <c r="DY125" i="5"/>
  <c r="BR123" i="5"/>
  <c r="DY123" i="5"/>
  <c r="BR126" i="5"/>
  <c r="DY126" i="5"/>
  <c r="AE6" i="5"/>
  <c r="CD6" i="5" s="1"/>
  <c r="CR6" i="5" s="1"/>
  <c r="F8" i="13"/>
  <c r="AE7" i="5" s="1"/>
  <c r="AC99" i="5"/>
  <c r="BB99" i="5" s="1"/>
  <c r="BO99" i="5" s="1"/>
  <c r="AC100" i="5"/>
  <c r="CC27" i="5"/>
  <c r="BC27" i="5"/>
  <c r="BP27" i="5" s="1"/>
  <c r="CP120" i="5"/>
  <c r="BB66" i="5"/>
  <c r="BO66" i="5" s="1"/>
  <c r="CB66" i="5"/>
  <c r="CP66" i="5" s="1"/>
  <c r="BB84" i="5"/>
  <c r="BO84" i="5" s="1"/>
  <c r="CB84" i="5"/>
  <c r="BB104" i="5"/>
  <c r="BO104" i="5" s="1"/>
  <c r="CB104" i="5"/>
  <c r="BB68" i="5"/>
  <c r="BO68" i="5" s="1"/>
  <c r="CB68" i="5"/>
  <c r="CP68" i="5" s="1"/>
  <c r="BB107" i="5"/>
  <c r="BO107" i="5" s="1"/>
  <c r="CB107" i="5"/>
  <c r="CP107" i="5" s="1"/>
  <c r="AB122" i="5"/>
  <c r="C123" i="11" s="1"/>
  <c r="F123" i="11" s="1"/>
  <c r="AC122" i="5" s="1"/>
  <c r="DH76" i="5"/>
  <c r="DH122" i="5"/>
  <c r="DU122" i="5"/>
  <c r="DH75" i="5"/>
  <c r="DU75" i="5"/>
  <c r="DH98" i="5"/>
  <c r="DU98" i="5"/>
  <c r="DI98" i="5" s="1"/>
  <c r="DH128" i="5"/>
  <c r="DU128" i="5"/>
  <c r="DH37" i="5"/>
  <c r="DU37" i="5"/>
  <c r="BN37" i="5"/>
  <c r="AD88" i="5"/>
  <c r="CC88" i="5" s="1"/>
  <c r="CQ88" i="5" s="1"/>
  <c r="BB106" i="5"/>
  <c r="BO106" i="5" s="1"/>
  <c r="CB106" i="5"/>
  <c r="CB73" i="5"/>
  <c r="BB73" i="5"/>
  <c r="BO73" i="5" s="1"/>
  <c r="AP97" i="5"/>
  <c r="AP108" i="5"/>
  <c r="AQ108" i="5"/>
  <c r="AO108" i="5"/>
  <c r="C109" i="12" s="1"/>
  <c r="AO92" i="5"/>
  <c r="C93" i="12" s="1"/>
  <c r="AQ92" i="5"/>
  <c r="AP92" i="5"/>
  <c r="AS92" i="5"/>
  <c r="AR92" i="5"/>
  <c r="C127" i="12"/>
  <c r="F127" i="12" s="1"/>
  <c r="AP87" i="5"/>
  <c r="AO87" i="5"/>
  <c r="BB112" i="5"/>
  <c r="BO112" i="5" s="1"/>
  <c r="CB112" i="5"/>
  <c r="CP112" i="5" s="1"/>
  <c r="CB63" i="5"/>
  <c r="BB63" i="5"/>
  <c r="BO63" i="5" s="1"/>
  <c r="CB79" i="5"/>
  <c r="CP79" i="5" s="1"/>
  <c r="BB79" i="5"/>
  <c r="BO79" i="5" s="1"/>
  <c r="BN93" i="5"/>
  <c r="AO93" i="5" s="1"/>
  <c r="C94" i="12" s="1"/>
  <c r="C94" i="11"/>
  <c r="CB96" i="5"/>
  <c r="CP96" i="5" s="1"/>
  <c r="CQ96" i="5" s="1"/>
  <c r="BB96" i="5"/>
  <c r="BO96" i="5" s="1"/>
  <c r="AS72" i="5"/>
  <c r="AR72" i="5"/>
  <c r="AO72" i="5"/>
  <c r="C73" i="12" s="1"/>
  <c r="AP72" i="5"/>
  <c r="AQ72" i="5"/>
  <c r="BB129" i="5"/>
  <c r="BO129" i="5" s="1"/>
  <c r="CB129" i="5"/>
  <c r="AO67" i="5"/>
  <c r="C68" i="12" s="1"/>
  <c r="AP67" i="5"/>
  <c r="AQ67" i="5"/>
  <c r="AS67" i="5"/>
  <c r="AR67" i="5"/>
  <c r="AO95" i="5"/>
  <c r="C96" i="12" s="1"/>
  <c r="AP95" i="5"/>
  <c r="AQ95" i="5"/>
  <c r="AP102" i="5"/>
  <c r="AO102" i="5"/>
  <c r="C103" i="12" s="1"/>
  <c r="AQ102" i="5"/>
  <c r="BB124" i="5"/>
  <c r="BO124" i="5" s="1"/>
  <c r="CB124" i="5"/>
  <c r="CP124" i="5" s="1"/>
  <c r="BC89" i="5"/>
  <c r="BP89" i="5" s="1"/>
  <c r="CC89" i="5"/>
  <c r="AO74" i="5"/>
  <c r="C75" i="12" s="1"/>
  <c r="AP74" i="5"/>
  <c r="C98" i="12"/>
  <c r="BB116" i="5"/>
  <c r="BO116" i="5" s="1"/>
  <c r="AS74" i="5"/>
  <c r="AQ74" i="5"/>
  <c r="AR74" i="5"/>
  <c r="DM74" i="5"/>
  <c r="DK74" i="5"/>
  <c r="DL74" i="5"/>
  <c r="C83" i="12"/>
  <c r="CC54" i="5"/>
  <c r="BC54" i="5"/>
  <c r="BP54" i="5" s="1"/>
  <c r="DW41" i="5"/>
  <c r="AD29" i="5"/>
  <c r="CC29" i="5" s="1"/>
  <c r="AD28" i="5"/>
  <c r="CQ41" i="5"/>
  <c r="AC31" i="5"/>
  <c r="AC43" i="5"/>
  <c r="BB46" i="5"/>
  <c r="BO46" i="5" s="1"/>
  <c r="CB46" i="5"/>
  <c r="CP46" i="5" s="1"/>
  <c r="BB115" i="5"/>
  <c r="BO115" i="5" s="1"/>
  <c r="CB115" i="5"/>
  <c r="CP116" i="5"/>
  <c r="AQ49" i="5"/>
  <c r="AD19" i="5"/>
  <c r="BC19" i="5" s="1"/>
  <c r="BP19" i="5" s="1"/>
  <c r="BD37" i="5"/>
  <c r="BQ37" i="5" s="1"/>
  <c r="CD37" i="5"/>
  <c r="C27" i="13"/>
  <c r="C17" i="13"/>
  <c r="DK49" i="5"/>
  <c r="C56" i="12"/>
  <c r="F56" i="12" s="1"/>
  <c r="AD55" i="5" s="1"/>
  <c r="C27" i="12"/>
  <c r="C17" i="12"/>
  <c r="AD105" i="5"/>
  <c r="BC105" i="5" s="1"/>
  <c r="BP105" i="5" s="1"/>
  <c r="C30" i="12"/>
  <c r="AD110" i="5"/>
  <c r="CC13" i="5"/>
  <c r="BC13" i="5"/>
  <c r="BP13" i="5" s="1"/>
  <c r="C92" i="11"/>
  <c r="AD46" i="5"/>
  <c r="BC46" i="5" s="1"/>
  <c r="BP46" i="5" s="1"/>
  <c r="AD48" i="5"/>
  <c r="C18" i="12"/>
  <c r="AD114" i="5" s="1"/>
  <c r="BC114" i="5" s="1"/>
  <c r="BP114" i="5" s="1"/>
  <c r="DW63" i="5"/>
  <c r="AH35" i="5"/>
  <c r="CG35" i="5" s="1"/>
  <c r="R35" i="5" s="1"/>
  <c r="DZ97" i="5"/>
  <c r="AF13" i="5"/>
  <c r="AF12" i="5"/>
  <c r="AF10" i="5"/>
  <c r="AQ87" i="5"/>
  <c r="DX124" i="5"/>
  <c r="DX88" i="5"/>
  <c r="DK87" i="5"/>
  <c r="CQ59" i="5"/>
  <c r="DJ93" i="5"/>
  <c r="BC57" i="5"/>
  <c r="BP57" i="5" s="1"/>
  <c r="CC57" i="5"/>
  <c r="DW59" i="5"/>
  <c r="C24" i="12"/>
  <c r="C14" i="12"/>
  <c r="DV44" i="5"/>
  <c r="DI44" i="5" s="1"/>
  <c r="CC69" i="5"/>
  <c r="BC69" i="5"/>
  <c r="BP69" i="5" s="1"/>
  <c r="AD111" i="5"/>
  <c r="AD112" i="5"/>
  <c r="AD109" i="5"/>
  <c r="DV70" i="5"/>
  <c r="CP70" i="5"/>
  <c r="C87" i="11"/>
  <c r="C102" i="11"/>
  <c r="F102" i="11" s="1"/>
  <c r="AC101" i="5" s="1"/>
  <c r="DV120" i="5"/>
  <c r="AO44" i="5"/>
  <c r="AC119" i="5"/>
  <c r="C38" i="11"/>
  <c r="C65" i="11"/>
  <c r="BN119" i="5"/>
  <c r="A19" i="17"/>
  <c r="BO118" i="5" l="1"/>
  <c r="AO118" i="5" s="1"/>
  <c r="DV118" i="5"/>
  <c r="DI118" i="5" s="1"/>
  <c r="CQ118" i="5"/>
  <c r="CB80" i="5"/>
  <c r="CP80" i="5" s="1"/>
  <c r="C77" i="11"/>
  <c r="F77" i="11" s="1"/>
  <c r="AC76" i="5" s="1"/>
  <c r="BB76" i="5" s="1"/>
  <c r="BO76" i="5" s="1"/>
  <c r="DU76" i="5"/>
  <c r="CB89" i="5"/>
  <c r="CP89" i="5" s="1"/>
  <c r="AR18" i="5"/>
  <c r="C19" i="15" s="1"/>
  <c r="AS18" i="5"/>
  <c r="C19" i="16" s="1"/>
  <c r="BD6" i="5"/>
  <c r="BQ6" i="5" s="1"/>
  <c r="AQ6" i="5" s="1"/>
  <c r="AS22" i="5"/>
  <c r="C23" i="16" s="1"/>
  <c r="AR22" i="5"/>
  <c r="C23" i="15" s="1"/>
  <c r="DM18" i="5"/>
  <c r="DL18" i="5"/>
  <c r="DL22" i="5"/>
  <c r="DM22" i="5"/>
  <c r="DM123" i="5"/>
  <c r="DL123" i="5"/>
  <c r="AC77" i="5"/>
  <c r="AS123" i="5"/>
  <c r="C124" i="16" s="1"/>
  <c r="AR123" i="5"/>
  <c r="C124" i="15" s="1"/>
  <c r="AB77" i="5"/>
  <c r="DH77" i="5"/>
  <c r="DU77" i="5"/>
  <c r="CB81" i="5"/>
  <c r="BB81" i="5"/>
  <c r="CB90" i="5"/>
  <c r="BB90" i="5"/>
  <c r="BN81" i="5"/>
  <c r="C82" i="11"/>
  <c r="CB99" i="5"/>
  <c r="CP99" i="5" s="1"/>
  <c r="CQ99" i="5" s="1"/>
  <c r="CD7" i="5"/>
  <c r="CR7" i="5" s="1"/>
  <c r="BD7" i="5"/>
  <c r="CB100" i="5"/>
  <c r="BB100" i="5"/>
  <c r="DW114" i="5"/>
  <c r="DJ114" i="5" s="1"/>
  <c r="DW27" i="5"/>
  <c r="CQ27" i="5"/>
  <c r="CQ69" i="5"/>
  <c r="CR69" i="5"/>
  <c r="CP84" i="5"/>
  <c r="BB101" i="5"/>
  <c r="BO101" i="5" s="1"/>
  <c r="CB101" i="5"/>
  <c r="CP101" i="5" s="1"/>
  <c r="AO66" i="5"/>
  <c r="C67" i="12" s="1"/>
  <c r="F67" i="12" s="1"/>
  <c r="DV66" i="5"/>
  <c r="DI66" i="5" s="1"/>
  <c r="CB122" i="5"/>
  <c r="CP122" i="5" s="1"/>
  <c r="BB122" i="5"/>
  <c r="BO122" i="5" s="1"/>
  <c r="DV84" i="5"/>
  <c r="DI84" i="5" s="1"/>
  <c r="AO84" i="5"/>
  <c r="CP104" i="5"/>
  <c r="CQ104" i="5"/>
  <c r="CR104" i="5"/>
  <c r="DV104" i="5"/>
  <c r="DV68" i="5"/>
  <c r="DI68" i="5" s="1"/>
  <c r="AO68" i="5"/>
  <c r="DV107" i="5"/>
  <c r="DV89" i="5"/>
  <c r="DI89" i="5" s="1"/>
  <c r="AO89" i="5"/>
  <c r="C90" i="12" s="1"/>
  <c r="BN122" i="5"/>
  <c r="DL75" i="5"/>
  <c r="DK75" i="5"/>
  <c r="DI75" i="5"/>
  <c r="DM75" i="5"/>
  <c r="DJ75" i="5"/>
  <c r="BN75" i="5"/>
  <c r="C76" i="11"/>
  <c r="BN98" i="5"/>
  <c r="AO98" i="5" s="1"/>
  <c r="C99" i="12" s="1"/>
  <c r="F99" i="12" s="1"/>
  <c r="C99" i="11"/>
  <c r="BN128" i="5"/>
  <c r="C129" i="11"/>
  <c r="F129" i="11" s="1"/>
  <c r="AC128" i="5" s="1"/>
  <c r="AO37" i="5"/>
  <c r="DI37" i="5"/>
  <c r="CR88" i="5"/>
  <c r="BC88" i="5"/>
  <c r="AP93" i="5"/>
  <c r="DV99" i="5"/>
  <c r="DV73" i="5"/>
  <c r="CP106" i="5"/>
  <c r="CQ106" i="5" s="1"/>
  <c r="CP73" i="5"/>
  <c r="CQ73" i="5" s="1"/>
  <c r="DV106" i="5"/>
  <c r="DW89" i="5"/>
  <c r="CP129" i="5"/>
  <c r="DV63" i="5"/>
  <c r="DI63" i="5" s="1"/>
  <c r="DV129" i="5"/>
  <c r="AO80" i="5"/>
  <c r="DV80" i="5"/>
  <c r="DI80" i="5" s="1"/>
  <c r="CP63" i="5"/>
  <c r="CQ63" i="5" s="1"/>
  <c r="DV96" i="5"/>
  <c r="AO112" i="5"/>
  <c r="C113" i="12" s="1"/>
  <c r="DV112" i="5"/>
  <c r="DI112" i="5" s="1"/>
  <c r="DV124" i="5"/>
  <c r="DI124" i="5" s="1"/>
  <c r="AO124" i="5"/>
  <c r="C126" i="12" s="1"/>
  <c r="AO79" i="5"/>
  <c r="DV79" i="5"/>
  <c r="DI79" i="5" s="1"/>
  <c r="C63" i="12"/>
  <c r="F63" i="12" s="1"/>
  <c r="AD62" i="5" s="1"/>
  <c r="DV116" i="5"/>
  <c r="DI116" i="5" s="1"/>
  <c r="BC29" i="5"/>
  <c r="DW19" i="5"/>
  <c r="DJ19" i="5" s="1"/>
  <c r="DJ41" i="5"/>
  <c r="CC28" i="5"/>
  <c r="BC28" i="5"/>
  <c r="BP28" i="5" s="1"/>
  <c r="AP41" i="5"/>
  <c r="C53" i="12"/>
  <c r="C45" i="12"/>
  <c r="DW54" i="5"/>
  <c r="CC55" i="5"/>
  <c r="CQ55" i="5" s="1"/>
  <c r="BC55" i="5"/>
  <c r="BP55" i="5" s="1"/>
  <c r="CQ54" i="5"/>
  <c r="AO46" i="5"/>
  <c r="DV46" i="5"/>
  <c r="DI46" i="5" s="1"/>
  <c r="CB43" i="5"/>
  <c r="CP43" i="5" s="1"/>
  <c r="BB43" i="5"/>
  <c r="BO43" i="5" s="1"/>
  <c r="CP115" i="5"/>
  <c r="CQ115" i="5" s="1"/>
  <c r="R115" i="5"/>
  <c r="CB31" i="5"/>
  <c r="CP31" i="5" s="1"/>
  <c r="CQ31" i="5" s="1"/>
  <c r="BB31" i="5"/>
  <c r="BO31" i="5" s="1"/>
  <c r="DV115" i="5"/>
  <c r="AO116" i="5"/>
  <c r="CC19" i="5"/>
  <c r="CQ19" i="5" s="1"/>
  <c r="DX37" i="5"/>
  <c r="CQ29" i="5"/>
  <c r="DW13" i="5"/>
  <c r="CC105" i="5"/>
  <c r="CR105" i="5" s="1"/>
  <c r="CQ13" i="5"/>
  <c r="CR13" i="5"/>
  <c r="AD47" i="5"/>
  <c r="AD56" i="5"/>
  <c r="BC110" i="5"/>
  <c r="BP110" i="5" s="1"/>
  <c r="CC110" i="5"/>
  <c r="CQ110" i="5" s="1"/>
  <c r="CC46" i="5"/>
  <c r="CQ46" i="5" s="1"/>
  <c r="CC48" i="5"/>
  <c r="BC48" i="5"/>
  <c r="BP48" i="5" s="1"/>
  <c r="DW105" i="5"/>
  <c r="DW46" i="5"/>
  <c r="AP114" i="5"/>
  <c r="C86" i="13" s="1"/>
  <c r="CC114" i="5"/>
  <c r="CQ114" i="5" s="1"/>
  <c r="C51" i="15"/>
  <c r="BE10" i="5"/>
  <c r="BR10" i="5" s="1"/>
  <c r="CE10" i="5"/>
  <c r="C51" i="14"/>
  <c r="BE12" i="5"/>
  <c r="BR12" i="5" s="1"/>
  <c r="CE12" i="5"/>
  <c r="CE13" i="5"/>
  <c r="BE13" i="5"/>
  <c r="BR13" i="5" s="1"/>
  <c r="C50" i="14"/>
  <c r="AE9" i="5"/>
  <c r="AE20" i="5"/>
  <c r="AE16" i="5"/>
  <c r="AE93" i="5"/>
  <c r="BD93" i="5" s="1"/>
  <c r="BQ93" i="5" s="1"/>
  <c r="C51" i="13"/>
  <c r="BC111" i="5"/>
  <c r="BP111" i="5" s="1"/>
  <c r="CC111" i="5"/>
  <c r="CQ57" i="5"/>
  <c r="CR57" i="5"/>
  <c r="DJ59" i="5"/>
  <c r="DW57" i="5"/>
  <c r="DW69" i="5"/>
  <c r="AP59" i="5"/>
  <c r="C73" i="13" s="1"/>
  <c r="CC109" i="5"/>
  <c r="BC109" i="5"/>
  <c r="BP109" i="5" s="1"/>
  <c r="BC112" i="5"/>
  <c r="BP112" i="5" s="1"/>
  <c r="CC112" i="5"/>
  <c r="C39" i="12"/>
  <c r="F39" i="12" s="1"/>
  <c r="AO120" i="5"/>
  <c r="AO70" i="5"/>
  <c r="DI120" i="5"/>
  <c r="DI70" i="5"/>
  <c r="AP19" i="5"/>
  <c r="CB119" i="5"/>
  <c r="BB119" i="5"/>
  <c r="BO119" i="5" s="1"/>
  <c r="A20" i="17"/>
  <c r="DJ118" i="5" l="1"/>
  <c r="AP118" i="5"/>
  <c r="CQ89" i="5"/>
  <c r="CT89" i="5"/>
  <c r="CS89" i="5"/>
  <c r="R89" i="5"/>
  <c r="CR89" i="5"/>
  <c r="DX6" i="5"/>
  <c r="DK6" i="5" s="1"/>
  <c r="CB76" i="5"/>
  <c r="CP76" i="5" s="1"/>
  <c r="BO90" i="5"/>
  <c r="DV90" i="5"/>
  <c r="CP90" i="5"/>
  <c r="CQ90" i="5" s="1"/>
  <c r="CB77" i="5"/>
  <c r="BB77" i="5"/>
  <c r="DK114" i="5"/>
  <c r="BO81" i="5"/>
  <c r="AO81" i="5" s="1"/>
  <c r="C82" i="12" s="1"/>
  <c r="DV81" i="5"/>
  <c r="BN77" i="5"/>
  <c r="C78" i="11"/>
  <c r="CP81" i="5"/>
  <c r="DX7" i="5"/>
  <c r="DK7" i="5" s="1"/>
  <c r="BQ7" i="5"/>
  <c r="AQ7" i="5" s="1"/>
  <c r="C8" i="14" s="1"/>
  <c r="AF6" i="5" s="1"/>
  <c r="BC62" i="5"/>
  <c r="CC62" i="5"/>
  <c r="DV100" i="5"/>
  <c r="BO100" i="5"/>
  <c r="CP100" i="5"/>
  <c r="CQ100" i="5" s="1"/>
  <c r="DW29" i="5"/>
  <c r="DJ29" i="5" s="1"/>
  <c r="BP29" i="5"/>
  <c r="DW88" i="5"/>
  <c r="DJ88" i="5" s="1"/>
  <c r="BP88" i="5"/>
  <c r="AP88" i="5" s="1"/>
  <c r="DJ27" i="5"/>
  <c r="AP27" i="5"/>
  <c r="AD38" i="5"/>
  <c r="C88" i="12"/>
  <c r="C121" i="12"/>
  <c r="F121" i="12" s="1"/>
  <c r="DV101" i="5"/>
  <c r="DI101" i="5" s="1"/>
  <c r="AO101" i="5"/>
  <c r="DV122" i="5"/>
  <c r="DI122" i="5" s="1"/>
  <c r="AO122" i="5"/>
  <c r="CB128" i="5"/>
  <c r="CP128" i="5" s="1"/>
  <c r="BB128" i="5"/>
  <c r="BO128" i="5" s="1"/>
  <c r="DI104" i="5"/>
  <c r="DK104" i="5"/>
  <c r="DJ104" i="5"/>
  <c r="AO104" i="5"/>
  <c r="C105" i="12" s="1"/>
  <c r="AP104" i="5"/>
  <c r="AQ104" i="5"/>
  <c r="DI107" i="5"/>
  <c r="AO107" i="5"/>
  <c r="C108" i="12" s="1"/>
  <c r="F108" i="12" s="1"/>
  <c r="AD107" i="5" s="1"/>
  <c r="AO75" i="5"/>
  <c r="C76" i="12" s="1"/>
  <c r="AR75" i="5"/>
  <c r="AP75" i="5"/>
  <c r="AS75" i="5"/>
  <c r="AQ75" i="5"/>
  <c r="CR99" i="5"/>
  <c r="DJ106" i="5"/>
  <c r="DI106" i="5"/>
  <c r="AO106" i="5"/>
  <c r="C107" i="12" s="1"/>
  <c r="AP106" i="5"/>
  <c r="AO73" i="5"/>
  <c r="C74" i="12" s="1"/>
  <c r="AP73" i="5"/>
  <c r="C74" i="13" s="1"/>
  <c r="F74" i="13" s="1"/>
  <c r="AE73" i="5" s="1"/>
  <c r="AP99" i="5"/>
  <c r="AQ99" i="5"/>
  <c r="AO99" i="5"/>
  <c r="C100" i="12" s="1"/>
  <c r="DI73" i="5"/>
  <c r="DJ73" i="5"/>
  <c r="DI99" i="5"/>
  <c r="DK99" i="5"/>
  <c r="DJ99" i="5"/>
  <c r="AO63" i="5"/>
  <c r="C64" i="12" s="1"/>
  <c r="AP63" i="5"/>
  <c r="AS89" i="5"/>
  <c r="AQ89" i="5"/>
  <c r="AP89" i="5"/>
  <c r="AR89" i="5"/>
  <c r="DJ96" i="5"/>
  <c r="DI96" i="5"/>
  <c r="DJ89" i="5"/>
  <c r="DM89" i="5"/>
  <c r="DK89" i="5"/>
  <c r="DL89" i="5"/>
  <c r="DV76" i="5"/>
  <c r="DI76" i="5" s="1"/>
  <c r="AO76" i="5"/>
  <c r="C77" i="12" s="1"/>
  <c r="F77" i="12" s="1"/>
  <c r="AO129" i="5"/>
  <c r="DJ63" i="5"/>
  <c r="AP96" i="5"/>
  <c r="AO96" i="5"/>
  <c r="C97" i="12" s="1"/>
  <c r="DI129" i="5"/>
  <c r="DJ46" i="5"/>
  <c r="C46" i="12"/>
  <c r="C47" i="12"/>
  <c r="DW55" i="5"/>
  <c r="DJ55" i="5" s="1"/>
  <c r="AP55" i="5"/>
  <c r="DJ54" i="5"/>
  <c r="CT115" i="5"/>
  <c r="AP54" i="5"/>
  <c r="AP46" i="5"/>
  <c r="DW28" i="5"/>
  <c r="C69" i="12"/>
  <c r="C71" i="12"/>
  <c r="C117" i="12"/>
  <c r="F117" i="12" s="1"/>
  <c r="CS115" i="5"/>
  <c r="CQ28" i="5"/>
  <c r="CR28" i="5"/>
  <c r="DM115" i="5"/>
  <c r="DJ115" i="5"/>
  <c r="DL115" i="5"/>
  <c r="DK115" i="5"/>
  <c r="DI115" i="5"/>
  <c r="DV43" i="5"/>
  <c r="DI43" i="5" s="1"/>
  <c r="AO43" i="5"/>
  <c r="DV31" i="5"/>
  <c r="CR115" i="5"/>
  <c r="AQ115" i="5"/>
  <c r="AO115" i="5"/>
  <c r="C115" i="12" s="1"/>
  <c r="AP115" i="5"/>
  <c r="AR115" i="5"/>
  <c r="AS115" i="5"/>
  <c r="CT105" i="5"/>
  <c r="R105" i="5"/>
  <c r="AF49" i="5"/>
  <c r="CQ105" i="5"/>
  <c r="CS105" i="5"/>
  <c r="CC56" i="5"/>
  <c r="BC56" i="5"/>
  <c r="BP56" i="5" s="1"/>
  <c r="AP110" i="5"/>
  <c r="C111" i="13" s="1"/>
  <c r="DW110" i="5"/>
  <c r="DJ110" i="5" s="1"/>
  <c r="CC47" i="5"/>
  <c r="CQ47" i="5" s="1"/>
  <c r="BC47" i="5"/>
  <c r="BP47" i="5" s="1"/>
  <c r="DJ13" i="5"/>
  <c r="DK13" i="5"/>
  <c r="AP13" i="5"/>
  <c r="AQ13" i="5"/>
  <c r="DW48" i="5"/>
  <c r="CQ48" i="5"/>
  <c r="AQ114" i="5"/>
  <c r="C86" i="14" s="1"/>
  <c r="DK105" i="5"/>
  <c r="DL105" i="5"/>
  <c r="DJ105" i="5"/>
  <c r="DM105" i="5"/>
  <c r="AP105" i="5"/>
  <c r="AR105" i="5"/>
  <c r="AQ105" i="5"/>
  <c r="AS105" i="5"/>
  <c r="CR114" i="5"/>
  <c r="C125" i="12"/>
  <c r="F125" i="12" s="1"/>
  <c r="C79" i="12"/>
  <c r="F79" i="12" s="1"/>
  <c r="AD78" i="5" s="1"/>
  <c r="C84" i="12"/>
  <c r="F84" i="12" s="1"/>
  <c r="AD83" i="5" s="1"/>
  <c r="C80" i="12"/>
  <c r="F80" i="12" s="1"/>
  <c r="AD79" i="5" s="1"/>
  <c r="C85" i="12"/>
  <c r="C36" i="14"/>
  <c r="CD93" i="5"/>
  <c r="CR93" i="5" s="1"/>
  <c r="C18" i="15"/>
  <c r="AF87" i="5"/>
  <c r="C18" i="14"/>
  <c r="DY13" i="5"/>
  <c r="CS12" i="5"/>
  <c r="CS10" i="5"/>
  <c r="CS13" i="5"/>
  <c r="DY12" i="5"/>
  <c r="DY10" i="5"/>
  <c r="BD16" i="5"/>
  <c r="BQ16" i="5" s="1"/>
  <c r="CD16" i="5"/>
  <c r="C15" i="13"/>
  <c r="CD20" i="5"/>
  <c r="BD20" i="5"/>
  <c r="BQ20" i="5" s="1"/>
  <c r="BD9" i="5"/>
  <c r="BQ9" i="5" s="1"/>
  <c r="CD9" i="5"/>
  <c r="C18" i="13"/>
  <c r="C46" i="13"/>
  <c r="AP57" i="5"/>
  <c r="C60" i="13" s="1"/>
  <c r="AQ57" i="5"/>
  <c r="DJ69" i="5"/>
  <c r="DK69" i="5"/>
  <c r="DJ57" i="5"/>
  <c r="DK57" i="5"/>
  <c r="C81" i="12"/>
  <c r="CQ112" i="5"/>
  <c r="DW109" i="5"/>
  <c r="AP69" i="5"/>
  <c r="AQ69" i="5"/>
  <c r="DX93" i="5"/>
  <c r="CR111" i="5"/>
  <c r="CQ111" i="5"/>
  <c r="AD70" i="5"/>
  <c r="CC70" i="5" s="1"/>
  <c r="AD98" i="5"/>
  <c r="AD30" i="5"/>
  <c r="AD44" i="5"/>
  <c r="DW112" i="5"/>
  <c r="CQ109" i="5"/>
  <c r="C54" i="12"/>
  <c r="DW111" i="5"/>
  <c r="DV119" i="5"/>
  <c r="CP119" i="5"/>
  <c r="C18" i="16"/>
  <c r="AH113" i="5" s="1"/>
  <c r="CG113" i="5" s="1"/>
  <c r="C38" i="12"/>
  <c r="F38" i="12" s="1"/>
  <c r="AD37" i="5" s="1"/>
  <c r="C65" i="12"/>
  <c r="A21" i="17"/>
  <c r="DK88" i="5" l="1"/>
  <c r="CR90" i="5"/>
  <c r="AD76" i="5"/>
  <c r="BC76" i="5" s="1"/>
  <c r="BP76" i="5" s="1"/>
  <c r="AD77" i="5"/>
  <c r="BO77" i="5"/>
  <c r="AO77" i="5" s="1"/>
  <c r="C78" i="12" s="1"/>
  <c r="DV77" i="5"/>
  <c r="DI81" i="5"/>
  <c r="CP77" i="5"/>
  <c r="DJ90" i="5"/>
  <c r="DI90" i="5"/>
  <c r="DK90" i="5"/>
  <c r="AP90" i="5"/>
  <c r="C91" i="13" s="1"/>
  <c r="AO90" i="5"/>
  <c r="C91" i="12" s="1"/>
  <c r="AQ90" i="5"/>
  <c r="C91" i="14" s="1"/>
  <c r="F91" i="14" s="1"/>
  <c r="AF90" i="5" s="1"/>
  <c r="CE6" i="5"/>
  <c r="CS6" i="5" s="1"/>
  <c r="BE6" i="5"/>
  <c r="BR6" i="5" s="1"/>
  <c r="CQ62" i="5"/>
  <c r="BP62" i="5"/>
  <c r="DW62" i="5"/>
  <c r="AP100" i="5"/>
  <c r="AO100" i="5"/>
  <c r="C101" i="12" s="1"/>
  <c r="DJ100" i="5"/>
  <c r="DI100" i="5"/>
  <c r="CC37" i="5"/>
  <c r="BC37" i="5"/>
  <c r="BP37" i="5" s="1"/>
  <c r="BC78" i="5"/>
  <c r="BP78" i="5" s="1"/>
  <c r="CC78" i="5"/>
  <c r="CQ78" i="5" s="1"/>
  <c r="CC107" i="5"/>
  <c r="BC107" i="5"/>
  <c r="BP107" i="5" s="1"/>
  <c r="CR20" i="5"/>
  <c r="CS20" i="5"/>
  <c r="CC38" i="5"/>
  <c r="BC38" i="5"/>
  <c r="BP38" i="5" s="1"/>
  <c r="AQ88" i="5"/>
  <c r="C40" i="12"/>
  <c r="F40" i="12" s="1"/>
  <c r="C123" i="12"/>
  <c r="DV128" i="5"/>
  <c r="DI128" i="5" s="1"/>
  <c r="AO128" i="5"/>
  <c r="C129" i="12" s="1"/>
  <c r="F129" i="12" s="1"/>
  <c r="BD73" i="5"/>
  <c r="BQ73" i="5" s="1"/>
  <c r="CD73" i="5"/>
  <c r="AP29" i="5"/>
  <c r="C119" i="12"/>
  <c r="C130" i="12"/>
  <c r="C119" i="13"/>
  <c r="C55" i="13"/>
  <c r="F55" i="13" s="1"/>
  <c r="CC79" i="5"/>
  <c r="CQ79" i="5" s="1"/>
  <c r="BC79" i="5"/>
  <c r="BP79" i="5" s="1"/>
  <c r="AD117" i="5"/>
  <c r="AD116" i="5"/>
  <c r="DJ28" i="5"/>
  <c r="DK28" i="5"/>
  <c r="BC83" i="5"/>
  <c r="BP83" i="5" s="1"/>
  <c r="CC83" i="5"/>
  <c r="C43" i="12"/>
  <c r="F43" i="12" s="1"/>
  <c r="C44" i="12"/>
  <c r="C116" i="12"/>
  <c r="AP28" i="5"/>
  <c r="C29" i="13" s="1"/>
  <c r="AQ28" i="5"/>
  <c r="C22" i="14" s="1"/>
  <c r="AD122" i="5"/>
  <c r="BC122" i="5" s="1"/>
  <c r="BP122" i="5" s="1"/>
  <c r="AD124" i="5"/>
  <c r="AP31" i="5"/>
  <c r="AO31" i="5"/>
  <c r="DI31" i="5"/>
  <c r="DJ31" i="5"/>
  <c r="CE49" i="5"/>
  <c r="BE49" i="5"/>
  <c r="BR49" i="5" s="1"/>
  <c r="C105" i="14"/>
  <c r="C20" i="13"/>
  <c r="F20" i="13" s="1"/>
  <c r="C14" i="13"/>
  <c r="C105" i="13"/>
  <c r="C94" i="13"/>
  <c r="C76" i="13"/>
  <c r="AD65" i="5"/>
  <c r="CC65" i="5" s="1"/>
  <c r="AD11" i="5"/>
  <c r="DW56" i="5"/>
  <c r="AD68" i="5"/>
  <c r="BC68" i="5" s="1"/>
  <c r="BP68" i="5" s="1"/>
  <c r="AD84" i="5"/>
  <c r="AD121" i="5"/>
  <c r="CQ56" i="5"/>
  <c r="DW47" i="5"/>
  <c r="DJ47" i="5" s="1"/>
  <c r="AP47" i="5"/>
  <c r="AP48" i="5"/>
  <c r="C49" i="13" s="1"/>
  <c r="F49" i="13" s="1"/>
  <c r="DJ48" i="5"/>
  <c r="F46" i="13"/>
  <c r="AE45" i="5" s="1"/>
  <c r="AD71" i="5"/>
  <c r="CC71" i="5" s="1"/>
  <c r="CQ71" i="5" s="1"/>
  <c r="F81" i="12"/>
  <c r="C61" i="14"/>
  <c r="C61" i="13"/>
  <c r="AH43" i="5"/>
  <c r="CG43" i="5" s="1"/>
  <c r="AR10" i="5"/>
  <c r="AR12" i="5"/>
  <c r="DL10" i="5"/>
  <c r="AR13" i="5"/>
  <c r="CE87" i="5"/>
  <c r="BE87" i="5"/>
  <c r="BR87" i="5" s="1"/>
  <c r="DL12" i="5"/>
  <c r="DL13" i="5"/>
  <c r="DX9" i="5"/>
  <c r="DX20" i="5"/>
  <c r="BC70" i="5"/>
  <c r="C62" i="13"/>
  <c r="AE59" i="5" s="1"/>
  <c r="CR16" i="5"/>
  <c r="CS16" i="5"/>
  <c r="CR9" i="5"/>
  <c r="DX16" i="5"/>
  <c r="DJ111" i="5"/>
  <c r="DK111" i="5"/>
  <c r="DJ109" i="5"/>
  <c r="AP111" i="5"/>
  <c r="AQ111" i="5"/>
  <c r="DK93" i="5"/>
  <c r="DJ112" i="5"/>
  <c r="BC98" i="5"/>
  <c r="BP98" i="5" s="1"/>
  <c r="CC98" i="5"/>
  <c r="BC30" i="5"/>
  <c r="BP30" i="5" s="1"/>
  <c r="CC30" i="5"/>
  <c r="AP112" i="5"/>
  <c r="BC44" i="5"/>
  <c r="BP44" i="5" s="1"/>
  <c r="CC44" i="5"/>
  <c r="AQ93" i="5"/>
  <c r="AP109" i="5"/>
  <c r="AD101" i="5"/>
  <c r="CQ70" i="5"/>
  <c r="DI119" i="5"/>
  <c r="AO119" i="5"/>
  <c r="A22" i="17"/>
  <c r="AD39" i="5" l="1"/>
  <c r="CC39" i="5" s="1"/>
  <c r="CQ39" i="5" s="1"/>
  <c r="AD40" i="5"/>
  <c r="CC76" i="5"/>
  <c r="CQ76" i="5" s="1"/>
  <c r="CE90" i="5"/>
  <c r="BE90" i="5"/>
  <c r="DY6" i="5"/>
  <c r="DL6" i="5" s="1"/>
  <c r="AD80" i="5"/>
  <c r="BC80" i="5" s="1"/>
  <c r="BP80" i="5" s="1"/>
  <c r="AD81" i="5"/>
  <c r="DI77" i="5"/>
  <c r="BC77" i="5"/>
  <c r="CC77" i="5"/>
  <c r="AP62" i="5"/>
  <c r="C63" i="13" s="1"/>
  <c r="F63" i="13" s="1"/>
  <c r="AE62" i="5" s="1"/>
  <c r="DJ62" i="5"/>
  <c r="DW70" i="5"/>
  <c r="DJ70" i="5" s="1"/>
  <c r="BP70" i="5"/>
  <c r="AP70" i="5" s="1"/>
  <c r="DW37" i="5"/>
  <c r="CQ37" i="5"/>
  <c r="CR37" i="5"/>
  <c r="AP78" i="5"/>
  <c r="DW78" i="5"/>
  <c r="DJ78" i="5" s="1"/>
  <c r="DW107" i="5"/>
  <c r="CQ107" i="5"/>
  <c r="DW38" i="5"/>
  <c r="CQ38" i="5"/>
  <c r="CS73" i="5"/>
  <c r="CR73" i="5"/>
  <c r="R73" i="5"/>
  <c r="CT73" i="5"/>
  <c r="DX73" i="5"/>
  <c r="AP76" i="5"/>
  <c r="C77" i="13" s="1"/>
  <c r="F77" i="13" s="1"/>
  <c r="DW76" i="5"/>
  <c r="DJ76" i="5" s="1"/>
  <c r="C110" i="13"/>
  <c r="BD45" i="5"/>
  <c r="BQ45" i="5" s="1"/>
  <c r="CD45" i="5"/>
  <c r="CC122" i="5"/>
  <c r="CQ122" i="5" s="1"/>
  <c r="C32" i="13"/>
  <c r="C112" i="13"/>
  <c r="C113" i="13"/>
  <c r="F113" i="13" s="1"/>
  <c r="AE112" i="5" s="1"/>
  <c r="C101" i="13"/>
  <c r="F101" i="13" s="1"/>
  <c r="AE100" i="5" s="1"/>
  <c r="AE54" i="5"/>
  <c r="BC116" i="5"/>
  <c r="BP116" i="5" s="1"/>
  <c r="CC116" i="5"/>
  <c r="CC68" i="5"/>
  <c r="CQ68" i="5" s="1"/>
  <c r="C31" i="12"/>
  <c r="C32" i="12"/>
  <c r="CQ83" i="5"/>
  <c r="CR83" i="5"/>
  <c r="CC117" i="5"/>
  <c r="BC117" i="5"/>
  <c r="BP117" i="5" s="1"/>
  <c r="CC124" i="5"/>
  <c r="BC124" i="5"/>
  <c r="BP124" i="5" s="1"/>
  <c r="DW83" i="5"/>
  <c r="AP79" i="5"/>
  <c r="DW79" i="5"/>
  <c r="DJ79" i="5" s="1"/>
  <c r="AD43" i="5"/>
  <c r="AD42" i="5"/>
  <c r="C13" i="15"/>
  <c r="BC65" i="5"/>
  <c r="DY49" i="5"/>
  <c r="CS49" i="5"/>
  <c r="CT49" i="5"/>
  <c r="AE110" i="5"/>
  <c r="C47" i="13"/>
  <c r="C33" i="13"/>
  <c r="C109" i="13"/>
  <c r="C58" i="13"/>
  <c r="C48" i="13"/>
  <c r="DW122" i="5"/>
  <c r="CC11" i="5"/>
  <c r="BC11" i="5"/>
  <c r="BP11" i="5" s="1"/>
  <c r="AD66" i="5"/>
  <c r="CC66" i="5" s="1"/>
  <c r="AD82" i="5"/>
  <c r="BC121" i="5"/>
  <c r="BP121" i="5" s="1"/>
  <c r="CC121" i="5"/>
  <c r="AP56" i="5"/>
  <c r="C57" i="13" s="1"/>
  <c r="CC80" i="5"/>
  <c r="C92" i="12"/>
  <c r="F92" i="12" s="1"/>
  <c r="AD91" i="5" s="1"/>
  <c r="C120" i="12"/>
  <c r="F120" i="12" s="1"/>
  <c r="AD120" i="5" s="1"/>
  <c r="CC84" i="5"/>
  <c r="BC84" i="5"/>
  <c r="BP84" i="5" s="1"/>
  <c r="DJ56" i="5"/>
  <c r="AE33" i="5"/>
  <c r="CD33" i="5" s="1"/>
  <c r="CR33" i="5" s="1"/>
  <c r="AE34" i="5"/>
  <c r="BC71" i="5"/>
  <c r="CQ65" i="5"/>
  <c r="DW68" i="5"/>
  <c r="C70" i="13"/>
  <c r="C75" i="13"/>
  <c r="C65" i="13"/>
  <c r="C96" i="13"/>
  <c r="C97" i="13"/>
  <c r="F97" i="13" s="1"/>
  <c r="AE96" i="5" s="1"/>
  <c r="C70" i="14"/>
  <c r="C112" i="14"/>
  <c r="AG15" i="5"/>
  <c r="AG14" i="5"/>
  <c r="AG10" i="5"/>
  <c r="AG12" i="5"/>
  <c r="AG13" i="5"/>
  <c r="CS87" i="5"/>
  <c r="CT87" i="5"/>
  <c r="C90" i="13"/>
  <c r="AE109" i="5" s="1"/>
  <c r="C93" i="14"/>
  <c r="DY87" i="5"/>
  <c r="C93" i="13"/>
  <c r="DL16" i="5"/>
  <c r="DK16" i="5"/>
  <c r="AQ20" i="5"/>
  <c r="C21" i="14" s="1"/>
  <c r="AR20" i="5"/>
  <c r="C21" i="15" s="1"/>
  <c r="F21" i="15" s="1"/>
  <c r="AG20" i="5" s="1"/>
  <c r="AQ9" i="5"/>
  <c r="C10" i="14" s="1"/>
  <c r="F10" i="14" s="1"/>
  <c r="AF7" i="5" s="1"/>
  <c r="AR16" i="5"/>
  <c r="C17" i="15" s="1"/>
  <c r="F17" i="15" s="1"/>
  <c r="AG16" i="5" s="1"/>
  <c r="AQ16" i="5"/>
  <c r="C17" i="14" s="1"/>
  <c r="DK20" i="5"/>
  <c r="DL20" i="5"/>
  <c r="C28" i="13"/>
  <c r="F28" i="13" s="1"/>
  <c r="AE27" i="5" s="1"/>
  <c r="CD59" i="5"/>
  <c r="BD59" i="5"/>
  <c r="BQ59" i="5" s="1"/>
  <c r="DK9" i="5"/>
  <c r="DW44" i="5"/>
  <c r="CQ30" i="5"/>
  <c r="C87" i="12"/>
  <c r="C102" i="12"/>
  <c r="BC101" i="5"/>
  <c r="BP101" i="5" s="1"/>
  <c r="CC101" i="5"/>
  <c r="DW30" i="5"/>
  <c r="CQ98" i="5"/>
  <c r="CQ44" i="5"/>
  <c r="DW98" i="5"/>
  <c r="AG57" i="5"/>
  <c r="AR6" i="5"/>
  <c r="U2" i="3"/>
  <c r="A23" i="17"/>
  <c r="BC39" i="5" l="1"/>
  <c r="BP39" i="5" s="1"/>
  <c r="AP39" i="5" s="1"/>
  <c r="BC40" i="5"/>
  <c r="CC40" i="5"/>
  <c r="CF16" i="5"/>
  <c r="CT16" i="5" s="1"/>
  <c r="BF16" i="5"/>
  <c r="BF20" i="5"/>
  <c r="CF20" i="5"/>
  <c r="BR90" i="5"/>
  <c r="DY90" i="5"/>
  <c r="CS90" i="5"/>
  <c r="AE76" i="5"/>
  <c r="BD76" i="5" s="1"/>
  <c r="BQ76" i="5" s="1"/>
  <c r="AE77" i="5"/>
  <c r="CC81" i="5"/>
  <c r="BC81" i="5"/>
  <c r="BP77" i="5"/>
  <c r="DW77" i="5"/>
  <c r="CQ77" i="5"/>
  <c r="BD27" i="5"/>
  <c r="CD27" i="5"/>
  <c r="CD100" i="5"/>
  <c r="CR100" i="5" s="1"/>
  <c r="BD100" i="5"/>
  <c r="CD62" i="5"/>
  <c r="BD62" i="5"/>
  <c r="BD112" i="5"/>
  <c r="CD112" i="5"/>
  <c r="CR112" i="5" s="1"/>
  <c r="AD119" i="5"/>
  <c r="CC119" i="5" s="1"/>
  <c r="CQ119" i="5" s="1"/>
  <c r="BP71" i="5"/>
  <c r="AP71" i="5" s="1"/>
  <c r="C72" i="13" s="1"/>
  <c r="DW65" i="5"/>
  <c r="DJ65" i="5" s="1"/>
  <c r="BP65" i="5"/>
  <c r="AP65" i="5" s="1"/>
  <c r="CC120" i="5"/>
  <c r="CQ120" i="5" s="1"/>
  <c r="BC120" i="5"/>
  <c r="BP120" i="5" s="1"/>
  <c r="AP37" i="5"/>
  <c r="C38" i="13" s="1"/>
  <c r="AQ37" i="5"/>
  <c r="DJ37" i="5"/>
  <c r="DK37" i="5"/>
  <c r="DJ107" i="5"/>
  <c r="AP107" i="5"/>
  <c r="C108" i="13" s="1"/>
  <c r="F108" i="13" s="1"/>
  <c r="AE107" i="5" s="1"/>
  <c r="CQ11" i="5"/>
  <c r="AP38" i="5"/>
  <c r="C37" i="13" s="1"/>
  <c r="F37" i="13" s="1"/>
  <c r="AE36" i="5" s="1"/>
  <c r="CR84" i="5"/>
  <c r="CQ84" i="5"/>
  <c r="CQ117" i="5"/>
  <c r="CQ121" i="5"/>
  <c r="DJ38" i="5"/>
  <c r="CC91" i="5"/>
  <c r="BC91" i="5"/>
  <c r="BP91" i="5" s="1"/>
  <c r="AD129" i="5"/>
  <c r="AD128" i="5"/>
  <c r="AD125" i="5"/>
  <c r="AD127" i="5"/>
  <c r="AD126" i="5"/>
  <c r="AR73" i="5"/>
  <c r="C74" i="15" s="1"/>
  <c r="AS73" i="5"/>
  <c r="AQ73" i="5"/>
  <c r="C74" i="14" s="1"/>
  <c r="DM73" i="5"/>
  <c r="DK73" i="5"/>
  <c r="DL73" i="5"/>
  <c r="CD54" i="5"/>
  <c r="BD54" i="5"/>
  <c r="BQ54" i="5" s="1"/>
  <c r="C71" i="13"/>
  <c r="F71" i="13" s="1"/>
  <c r="CR45" i="5"/>
  <c r="CD96" i="5"/>
  <c r="CR96" i="5" s="1"/>
  <c r="BD96" i="5"/>
  <c r="BQ96" i="5" s="1"/>
  <c r="DX45" i="5"/>
  <c r="CC43" i="5"/>
  <c r="CQ43" i="5" s="1"/>
  <c r="BC43" i="5"/>
  <c r="BP43" i="5" s="1"/>
  <c r="DK83" i="5"/>
  <c r="DJ83" i="5"/>
  <c r="CQ124" i="5"/>
  <c r="CR124" i="5"/>
  <c r="CS124" i="5"/>
  <c r="CQ116" i="5"/>
  <c r="AP117" i="5"/>
  <c r="DW117" i="5"/>
  <c r="DJ117" i="5" s="1"/>
  <c r="DW116" i="5"/>
  <c r="CC42" i="5"/>
  <c r="BC42" i="5"/>
  <c r="BP42" i="5" s="1"/>
  <c r="AQ83" i="5"/>
  <c r="AP83" i="5"/>
  <c r="DW124" i="5"/>
  <c r="BC66" i="5"/>
  <c r="C7" i="15"/>
  <c r="CE7" i="5"/>
  <c r="BE7" i="5"/>
  <c r="BR7" i="5" s="1"/>
  <c r="DL49" i="5"/>
  <c r="DM49" i="5"/>
  <c r="AR49" i="5"/>
  <c r="AS49" i="5"/>
  <c r="DW71" i="5"/>
  <c r="DJ71" i="5" s="1"/>
  <c r="AE97" i="5"/>
  <c r="CD110" i="5"/>
  <c r="BD110" i="5"/>
  <c r="BQ110" i="5" s="1"/>
  <c r="CC82" i="5"/>
  <c r="BC82" i="5"/>
  <c r="BP82" i="5" s="1"/>
  <c r="DJ122" i="5"/>
  <c r="DW80" i="5"/>
  <c r="DW121" i="5"/>
  <c r="DJ121" i="5" s="1"/>
  <c r="AP121" i="5"/>
  <c r="C107" i="13" s="1"/>
  <c r="AP122" i="5"/>
  <c r="DW84" i="5"/>
  <c r="CQ80" i="5"/>
  <c r="DW11" i="5"/>
  <c r="BD33" i="5"/>
  <c r="BD34" i="5"/>
  <c r="BQ34" i="5" s="1"/>
  <c r="CD34" i="5"/>
  <c r="AF93" i="5"/>
  <c r="CE93" i="5" s="1"/>
  <c r="CS93" i="5" s="1"/>
  <c r="F109" i="14"/>
  <c r="CQ66" i="5"/>
  <c r="DJ68" i="5"/>
  <c r="AP68" i="5"/>
  <c r="C69" i="13" s="1"/>
  <c r="F69" i="13" s="1"/>
  <c r="AE68" i="5" s="1"/>
  <c r="C88" i="13"/>
  <c r="C89" i="13"/>
  <c r="C27" i="14"/>
  <c r="C14" i="15"/>
  <c r="C11" i="15"/>
  <c r="BF14" i="5"/>
  <c r="BS14" i="5" s="1"/>
  <c r="CF14" i="5"/>
  <c r="BF10" i="5"/>
  <c r="BS10" i="5" s="1"/>
  <c r="CF10" i="5"/>
  <c r="CT10" i="5" s="1"/>
  <c r="BF13" i="5"/>
  <c r="BS13" i="5" s="1"/>
  <c r="CF13" i="5"/>
  <c r="CF15" i="5"/>
  <c r="BF15" i="5"/>
  <c r="BS15" i="5" s="1"/>
  <c r="CF12" i="5"/>
  <c r="BF12" i="5"/>
  <c r="BS12" i="5" s="1"/>
  <c r="DL87" i="5"/>
  <c r="DM87" i="5"/>
  <c r="AS87" i="5"/>
  <c r="AR87" i="5"/>
  <c r="C14" i="14"/>
  <c r="C11" i="14"/>
  <c r="AF112" i="5"/>
  <c r="AF111" i="5"/>
  <c r="AF33" i="5"/>
  <c r="C56" i="13"/>
  <c r="DX59" i="5"/>
  <c r="AE19" i="5"/>
  <c r="CR59" i="5"/>
  <c r="CD109" i="5"/>
  <c r="CR109" i="5" s="1"/>
  <c r="BD109" i="5"/>
  <c r="BQ109" i="5" s="1"/>
  <c r="AP98" i="5"/>
  <c r="C99" i="13" s="1"/>
  <c r="F99" i="13" s="1"/>
  <c r="DJ44" i="5"/>
  <c r="C115" i="14"/>
  <c r="C115" i="13"/>
  <c r="DJ98" i="5"/>
  <c r="DJ30" i="5"/>
  <c r="CQ101" i="5"/>
  <c r="AP44" i="5"/>
  <c r="AP30" i="5"/>
  <c r="C31" i="13" s="1"/>
  <c r="DW101" i="5"/>
  <c r="CF57" i="5"/>
  <c r="BF57" i="5"/>
  <c r="BS57" i="5" s="1"/>
  <c r="A24" i="17"/>
  <c r="C40" i="13" l="1"/>
  <c r="F40" i="13" s="1"/>
  <c r="AE40" i="5" s="1"/>
  <c r="BD40" i="5" s="1"/>
  <c r="DW39" i="5"/>
  <c r="DJ39" i="5" s="1"/>
  <c r="CQ40" i="5"/>
  <c r="BP40" i="5"/>
  <c r="DW40" i="5"/>
  <c r="BS16" i="5"/>
  <c r="AS16" i="5" s="1"/>
  <c r="DZ16" i="5"/>
  <c r="DM16" i="5" s="1"/>
  <c r="CT20" i="5"/>
  <c r="R20" i="5"/>
  <c r="BS20" i="5"/>
  <c r="AS20" i="5" s="1"/>
  <c r="C21" i="16" s="1"/>
  <c r="DZ20" i="5"/>
  <c r="DM20" i="5" s="1"/>
  <c r="CD76" i="5"/>
  <c r="CR76" i="5" s="1"/>
  <c r="DL90" i="5"/>
  <c r="AR90" i="5"/>
  <c r="C91" i="15" s="1"/>
  <c r="F91" i="15" s="1"/>
  <c r="AG90" i="5" s="1"/>
  <c r="BP81" i="5"/>
  <c r="DW81" i="5"/>
  <c r="CQ81" i="5"/>
  <c r="DJ77" i="5"/>
  <c r="BD77" i="5"/>
  <c r="CD77" i="5"/>
  <c r="AP77" i="5"/>
  <c r="C78" i="13" s="1"/>
  <c r="CD68" i="5"/>
  <c r="CR68" i="5" s="1"/>
  <c r="BD68" i="5"/>
  <c r="CR27" i="5"/>
  <c r="CS27" i="5"/>
  <c r="BQ27" i="5"/>
  <c r="DX27" i="5"/>
  <c r="BQ100" i="5"/>
  <c r="AQ100" i="5" s="1"/>
  <c r="C101" i="14" s="1"/>
  <c r="DX100" i="5"/>
  <c r="DK100" i="5" s="1"/>
  <c r="BD107" i="5"/>
  <c r="CD107" i="5"/>
  <c r="CR107" i="5" s="1"/>
  <c r="BQ62" i="5"/>
  <c r="DX62" i="5"/>
  <c r="CS62" i="5"/>
  <c r="CR62" i="5"/>
  <c r="C95" i="13"/>
  <c r="C118" i="13"/>
  <c r="F118" i="13" s="1"/>
  <c r="AE118" i="5" s="1"/>
  <c r="BC119" i="5"/>
  <c r="BP119" i="5" s="1"/>
  <c r="AP119" i="5" s="1"/>
  <c r="BQ112" i="5"/>
  <c r="AQ112" i="5" s="1"/>
  <c r="C113" i="14" s="1"/>
  <c r="DX112" i="5"/>
  <c r="DK112" i="5" s="1"/>
  <c r="DX33" i="5"/>
  <c r="DK33" i="5" s="1"/>
  <c r="BQ33" i="5"/>
  <c r="AQ33" i="5" s="1"/>
  <c r="DW66" i="5"/>
  <c r="DJ66" i="5" s="1"/>
  <c r="BP66" i="5"/>
  <c r="AP66" i="5" s="1"/>
  <c r="AE122" i="5"/>
  <c r="BD122" i="5" s="1"/>
  <c r="BQ122" i="5" s="1"/>
  <c r="AP120" i="5"/>
  <c r="C121" i="13" s="1"/>
  <c r="F121" i="13" s="1"/>
  <c r="AE120" i="5" s="1"/>
  <c r="DW120" i="5"/>
  <c r="DJ120" i="5" s="1"/>
  <c r="C7" i="14"/>
  <c r="C38" i="14"/>
  <c r="F38" i="14" s="1"/>
  <c r="AF37" i="5" s="1"/>
  <c r="CQ91" i="5"/>
  <c r="BD36" i="5"/>
  <c r="BQ36" i="5" s="1"/>
  <c r="CD36" i="5"/>
  <c r="AP91" i="5"/>
  <c r="C50" i="13" s="1"/>
  <c r="DW91" i="5"/>
  <c r="DJ91" i="5" s="1"/>
  <c r="BC127" i="5"/>
  <c r="BP127" i="5" s="1"/>
  <c r="CC127" i="5"/>
  <c r="CC125" i="5"/>
  <c r="BC125" i="5"/>
  <c r="BP125" i="5" s="1"/>
  <c r="BC128" i="5"/>
  <c r="BP128" i="5" s="1"/>
  <c r="CC128" i="5"/>
  <c r="BC126" i="5"/>
  <c r="BP126" i="5" s="1"/>
  <c r="CC126" i="5"/>
  <c r="CC129" i="5"/>
  <c r="CQ129" i="5" s="1"/>
  <c r="BC129" i="5"/>
  <c r="BP129" i="5" s="1"/>
  <c r="AF108" i="5"/>
  <c r="AQ45" i="5"/>
  <c r="AQ96" i="5"/>
  <c r="DX96" i="5"/>
  <c r="DK96" i="5" s="1"/>
  <c r="DX54" i="5"/>
  <c r="C45" i="13"/>
  <c r="DK45" i="5"/>
  <c r="CS54" i="5"/>
  <c r="CR54" i="5"/>
  <c r="DJ116" i="5"/>
  <c r="AP116" i="5"/>
  <c r="C117" i="13" s="1"/>
  <c r="F117" i="13" s="1"/>
  <c r="DW42" i="5"/>
  <c r="DW43" i="5"/>
  <c r="DJ43" i="5" s="1"/>
  <c r="AP43" i="5"/>
  <c r="C44" i="13" s="1"/>
  <c r="F44" i="13" s="1"/>
  <c r="AE31" i="5" s="1"/>
  <c r="AP124" i="5"/>
  <c r="AQ124" i="5"/>
  <c r="AR124" i="5"/>
  <c r="DJ124" i="5"/>
  <c r="DL124" i="5"/>
  <c r="DK124" i="5"/>
  <c r="CQ42" i="5"/>
  <c r="DY7" i="5"/>
  <c r="CT7" i="5"/>
  <c r="R7" i="5"/>
  <c r="CS7" i="5"/>
  <c r="C64" i="13"/>
  <c r="C98" i="13"/>
  <c r="C68" i="13"/>
  <c r="DX110" i="5"/>
  <c r="CD97" i="5"/>
  <c r="BD97" i="5"/>
  <c r="BQ97" i="5" s="1"/>
  <c r="C30" i="13"/>
  <c r="F30" i="13" s="1"/>
  <c r="AE29" i="5" s="1"/>
  <c r="CT110" i="5"/>
  <c r="R110" i="5"/>
  <c r="CS110" i="5"/>
  <c r="CR110" i="5"/>
  <c r="DJ11" i="5"/>
  <c r="DK84" i="5"/>
  <c r="DJ84" i="5"/>
  <c r="AP11" i="5"/>
  <c r="C12" i="13" s="1"/>
  <c r="F12" i="13" s="1"/>
  <c r="AQ84" i="5"/>
  <c r="AP84" i="5"/>
  <c r="DJ80" i="5"/>
  <c r="DW82" i="5"/>
  <c r="AP80" i="5"/>
  <c r="CQ82" i="5"/>
  <c r="CT93" i="5"/>
  <c r="BE93" i="5"/>
  <c r="CR34" i="5"/>
  <c r="CS34" i="5"/>
  <c r="CT34" i="5"/>
  <c r="DX34" i="5"/>
  <c r="AE71" i="5"/>
  <c r="CD71" i="5" s="1"/>
  <c r="F56" i="13"/>
  <c r="AE55" i="5" s="1"/>
  <c r="C54" i="13"/>
  <c r="C53" i="13"/>
  <c r="C114" i="13"/>
  <c r="AE98" i="5" s="1"/>
  <c r="CD98" i="5" s="1"/>
  <c r="C116" i="13"/>
  <c r="C90" i="16"/>
  <c r="C51" i="16"/>
  <c r="R12" i="5"/>
  <c r="CT12" i="5"/>
  <c r="DZ13" i="5"/>
  <c r="DM13" i="5" s="1"/>
  <c r="DZ14" i="5"/>
  <c r="R13" i="5"/>
  <c r="CT13" i="5"/>
  <c r="DZ15" i="5"/>
  <c r="C50" i="15"/>
  <c r="DZ12" i="5"/>
  <c r="DM12" i="5" s="1"/>
  <c r="DZ10" i="5"/>
  <c r="DM10" i="5" s="1"/>
  <c r="CE112" i="5"/>
  <c r="BE112" i="5"/>
  <c r="BR112" i="5" s="1"/>
  <c r="CE111" i="5"/>
  <c r="BE111" i="5"/>
  <c r="BR111" i="5" s="1"/>
  <c r="DX76" i="5"/>
  <c r="DK59" i="5"/>
  <c r="BD19" i="5"/>
  <c r="BQ19" i="5" s="1"/>
  <c r="CD19" i="5"/>
  <c r="C39" i="13"/>
  <c r="C24" i="13"/>
  <c r="AQ59" i="5"/>
  <c r="C60" i="14" s="1"/>
  <c r="AE70" i="5"/>
  <c r="DX109" i="5"/>
  <c r="DK109" i="5" s="1"/>
  <c r="AQ109" i="5"/>
  <c r="C79" i="13"/>
  <c r="F79" i="13" s="1"/>
  <c r="BE33" i="5"/>
  <c r="BR33" i="5" s="1"/>
  <c r="CE33" i="5"/>
  <c r="CS33" i="5" s="1"/>
  <c r="DJ101" i="5"/>
  <c r="AP101" i="5"/>
  <c r="DZ57" i="5"/>
  <c r="A25" i="17"/>
  <c r="CD118" i="5" l="1"/>
  <c r="CR118" i="5" s="1"/>
  <c r="BD118" i="5"/>
  <c r="CD40" i="5"/>
  <c r="CR40" i="5" s="1"/>
  <c r="AE39" i="5"/>
  <c r="AP40" i="5"/>
  <c r="C41" i="13" s="1"/>
  <c r="BQ40" i="5"/>
  <c r="AQ40" i="5" s="1"/>
  <c r="C41" i="14" s="1"/>
  <c r="DX40" i="5"/>
  <c r="DK40" i="5" s="1"/>
  <c r="DJ40" i="5"/>
  <c r="BF90" i="5"/>
  <c r="CF90" i="5"/>
  <c r="BQ77" i="5"/>
  <c r="DX77" i="5"/>
  <c r="DJ81" i="5"/>
  <c r="CR77" i="5"/>
  <c r="AP81" i="5"/>
  <c r="C82" i="13" s="1"/>
  <c r="CE37" i="5"/>
  <c r="BE37" i="5"/>
  <c r="CD122" i="5"/>
  <c r="CR122" i="5" s="1"/>
  <c r="BQ68" i="5"/>
  <c r="AQ68" i="5" s="1"/>
  <c r="DX68" i="5"/>
  <c r="DK68" i="5" s="1"/>
  <c r="AE30" i="5"/>
  <c r="BD30" i="5" s="1"/>
  <c r="BQ30" i="5" s="1"/>
  <c r="F39" i="13"/>
  <c r="AE38" i="5" s="1"/>
  <c r="DK27" i="5"/>
  <c r="DL27" i="5"/>
  <c r="AQ27" i="5"/>
  <c r="AR27" i="5"/>
  <c r="BQ107" i="5"/>
  <c r="DX107" i="5"/>
  <c r="DK62" i="5"/>
  <c r="DL62" i="5"/>
  <c r="AR62" i="5"/>
  <c r="AQ62" i="5"/>
  <c r="C63" i="14" s="1"/>
  <c r="CD29" i="5"/>
  <c r="CR29" i="5" s="1"/>
  <c r="BD29" i="5"/>
  <c r="C92" i="13"/>
  <c r="F92" i="13" s="1"/>
  <c r="AE91" i="5" s="1"/>
  <c r="CD91" i="5" s="1"/>
  <c r="DW119" i="5"/>
  <c r="DJ119" i="5" s="1"/>
  <c r="DY93" i="5"/>
  <c r="DM93" i="5" s="1"/>
  <c r="BR93" i="5"/>
  <c r="AR93" i="5" s="1"/>
  <c r="CD39" i="5"/>
  <c r="CR39" i="5" s="1"/>
  <c r="BD39" i="5"/>
  <c r="BQ39" i="5" s="1"/>
  <c r="DX36" i="5"/>
  <c r="CS36" i="5"/>
  <c r="CR36" i="5"/>
  <c r="AE125" i="5"/>
  <c r="AE126" i="5"/>
  <c r="AE127" i="5"/>
  <c r="CQ126" i="5"/>
  <c r="DW128" i="5"/>
  <c r="CQ125" i="5"/>
  <c r="CQ128" i="5"/>
  <c r="DW125" i="5"/>
  <c r="DW126" i="5"/>
  <c r="CQ127" i="5"/>
  <c r="AP129" i="5"/>
  <c r="C130" i="13" s="1"/>
  <c r="F130" i="13" s="1"/>
  <c r="AE129" i="5" s="1"/>
  <c r="DW129" i="5"/>
  <c r="DJ129" i="5" s="1"/>
  <c r="DW127" i="5"/>
  <c r="C109" i="14"/>
  <c r="C110" i="14"/>
  <c r="BE108" i="5"/>
  <c r="BR108" i="5" s="1"/>
  <c r="CE108" i="5"/>
  <c r="CD31" i="5"/>
  <c r="CR31" i="5" s="1"/>
  <c r="BD31" i="5"/>
  <c r="BQ31" i="5" s="1"/>
  <c r="AE117" i="5"/>
  <c r="BD117" i="5" s="1"/>
  <c r="BQ117" i="5" s="1"/>
  <c r="AE116" i="5"/>
  <c r="C66" i="13"/>
  <c r="F66" i="13" s="1"/>
  <c r="C67" i="13"/>
  <c r="F67" i="13" s="1"/>
  <c r="DL54" i="5"/>
  <c r="DK54" i="5"/>
  <c r="AR54" i="5"/>
  <c r="AQ54" i="5"/>
  <c r="AE78" i="5"/>
  <c r="BD55" i="5"/>
  <c r="BQ55" i="5" s="1"/>
  <c r="CD55" i="5"/>
  <c r="C106" i="13"/>
  <c r="C85" i="13"/>
  <c r="AP42" i="5"/>
  <c r="DJ42" i="5"/>
  <c r="AH107" i="5"/>
  <c r="CG107" i="5" s="1"/>
  <c r="AG38" i="5"/>
  <c r="AG91" i="5"/>
  <c r="DM7" i="5"/>
  <c r="DL7" i="5"/>
  <c r="AR7" i="5"/>
  <c r="AS7" i="5"/>
  <c r="C100" i="13"/>
  <c r="C84" i="13"/>
  <c r="C80" i="13"/>
  <c r="F80" i="13" s="1"/>
  <c r="AE79" i="5" s="1"/>
  <c r="DX97" i="5"/>
  <c r="AS110" i="5"/>
  <c r="C111" i="16" s="1"/>
  <c r="AR110" i="5"/>
  <c r="C111" i="15" s="1"/>
  <c r="AQ110" i="5"/>
  <c r="C111" i="14" s="1"/>
  <c r="AE47" i="5"/>
  <c r="CD47" i="5" s="1"/>
  <c r="AE56" i="5"/>
  <c r="CR97" i="5"/>
  <c r="DK110" i="5"/>
  <c r="DL110" i="5"/>
  <c r="DM110" i="5"/>
  <c r="DJ82" i="5"/>
  <c r="DX122" i="5"/>
  <c r="AP82" i="5"/>
  <c r="AE63" i="5"/>
  <c r="BD63" i="5" s="1"/>
  <c r="BQ63" i="5" s="1"/>
  <c r="AE64" i="5"/>
  <c r="AS34" i="5"/>
  <c r="AQ34" i="5"/>
  <c r="C35" i="14" s="1"/>
  <c r="AR34" i="5"/>
  <c r="DL34" i="5"/>
  <c r="DK34" i="5"/>
  <c r="DM34" i="5"/>
  <c r="BD71" i="5"/>
  <c r="BQ71" i="5" s="1"/>
  <c r="AE46" i="5"/>
  <c r="CD46" i="5" s="1"/>
  <c r="AE48" i="5"/>
  <c r="C123" i="13"/>
  <c r="C125" i="13"/>
  <c r="C73" i="14"/>
  <c r="C33" i="14"/>
  <c r="AF109" i="5" s="1"/>
  <c r="CE109" i="5" s="1"/>
  <c r="C75" i="14"/>
  <c r="BD98" i="5"/>
  <c r="BQ98" i="5" s="1"/>
  <c r="AE44" i="5"/>
  <c r="BD44" i="5" s="1"/>
  <c r="BQ44" i="5" s="1"/>
  <c r="C74" i="16"/>
  <c r="AS10" i="5"/>
  <c r="AS12" i="5"/>
  <c r="AS13" i="5"/>
  <c r="DY111" i="5"/>
  <c r="CS111" i="5"/>
  <c r="DY112" i="5"/>
  <c r="CS112" i="5"/>
  <c r="DY33" i="5"/>
  <c r="DL33" i="5" s="1"/>
  <c r="AR33" i="5"/>
  <c r="CD70" i="5"/>
  <c r="BD70" i="5"/>
  <c r="BQ70" i="5" s="1"/>
  <c r="DX19" i="5"/>
  <c r="C120" i="13"/>
  <c r="AQ76" i="5"/>
  <c r="C96" i="14" s="1"/>
  <c r="F96" i="14" s="1"/>
  <c r="C87" i="13"/>
  <c r="C102" i="13"/>
  <c r="BD120" i="5"/>
  <c r="BQ120" i="5" s="1"/>
  <c r="CD120" i="5"/>
  <c r="CR19" i="5"/>
  <c r="DK76" i="5"/>
  <c r="CR71" i="5"/>
  <c r="CR98" i="5"/>
  <c r="A26" i="17"/>
  <c r="BQ118" i="5" l="1"/>
  <c r="AQ118" i="5" s="1"/>
  <c r="C119" i="14" s="1"/>
  <c r="F119" i="14" s="1"/>
  <c r="DX118" i="5"/>
  <c r="DK118" i="5" s="1"/>
  <c r="R90" i="5"/>
  <c r="CT90" i="5"/>
  <c r="BS90" i="5"/>
  <c r="AS90" i="5" s="1"/>
  <c r="C91" i="16" s="1"/>
  <c r="DZ90" i="5"/>
  <c r="DM90" i="5" s="1"/>
  <c r="DK77" i="5"/>
  <c r="AQ77" i="5"/>
  <c r="C78" i="14" s="1"/>
  <c r="F78" i="14" s="1"/>
  <c r="AF77" i="5" s="1"/>
  <c r="BR37" i="5"/>
  <c r="DY37" i="5"/>
  <c r="CS37" i="5"/>
  <c r="DX30" i="5"/>
  <c r="DK30" i="5" s="1"/>
  <c r="CD30" i="5"/>
  <c r="CR30" i="5" s="1"/>
  <c r="BD38" i="5"/>
  <c r="CD38" i="5"/>
  <c r="DK107" i="5"/>
  <c r="AQ107" i="5"/>
  <c r="C108" i="14" s="1"/>
  <c r="F108" i="14" s="1"/>
  <c r="AF107" i="5" s="1"/>
  <c r="BQ29" i="5"/>
  <c r="AQ29" i="5" s="1"/>
  <c r="DX29" i="5"/>
  <c r="DK29" i="5" s="1"/>
  <c r="AE119" i="5"/>
  <c r="BD119" i="5" s="1"/>
  <c r="BQ119" i="5" s="1"/>
  <c r="F87" i="13"/>
  <c r="AE86" i="5" s="1"/>
  <c r="BD91" i="5"/>
  <c r="BQ91" i="5" s="1"/>
  <c r="DL93" i="5"/>
  <c r="DX98" i="5"/>
  <c r="DK98" i="5" s="1"/>
  <c r="AQ39" i="5"/>
  <c r="DX39" i="5"/>
  <c r="DK39" i="5" s="1"/>
  <c r="CR91" i="5"/>
  <c r="CR120" i="5"/>
  <c r="DK36" i="5"/>
  <c r="DL36" i="5"/>
  <c r="AR36" i="5"/>
  <c r="C37" i="15" s="1"/>
  <c r="F37" i="15" s="1"/>
  <c r="AG36" i="5" s="1"/>
  <c r="AQ36" i="5"/>
  <c r="C37" i="14" s="1"/>
  <c r="BD126" i="5"/>
  <c r="BQ126" i="5" s="1"/>
  <c r="CD126" i="5"/>
  <c r="BD125" i="5"/>
  <c r="BQ125" i="5" s="1"/>
  <c r="CD125" i="5"/>
  <c r="CD127" i="5"/>
  <c r="BD127" i="5"/>
  <c r="BQ127" i="5" s="1"/>
  <c r="DX31" i="5"/>
  <c r="DK31" i="5" s="1"/>
  <c r="AP126" i="5"/>
  <c r="C127" i="13" s="1"/>
  <c r="DJ125" i="5"/>
  <c r="DJ128" i="5"/>
  <c r="AP127" i="5"/>
  <c r="C128" i="13" s="1"/>
  <c r="AP128" i="5"/>
  <c r="C129" i="13" s="1"/>
  <c r="DJ127" i="5"/>
  <c r="BD129" i="5"/>
  <c r="BQ129" i="5" s="1"/>
  <c r="CD129" i="5"/>
  <c r="DJ126" i="5"/>
  <c r="AP125" i="5"/>
  <c r="CD117" i="5"/>
  <c r="AS93" i="5"/>
  <c r="C35" i="16"/>
  <c r="F35" i="16" s="1"/>
  <c r="DY108" i="5"/>
  <c r="C35" i="15"/>
  <c r="CS108" i="5"/>
  <c r="BD79" i="5"/>
  <c r="BQ79" i="5" s="1"/>
  <c r="CD79" i="5"/>
  <c r="CR79" i="5" s="1"/>
  <c r="C42" i="13"/>
  <c r="F42" i="13" s="1"/>
  <c r="AE41" i="5" s="1"/>
  <c r="C43" i="13"/>
  <c r="F43" i="13" s="1"/>
  <c r="DX55" i="5"/>
  <c r="CD116" i="5"/>
  <c r="BD116" i="5"/>
  <c r="BQ116" i="5" s="1"/>
  <c r="CD78" i="5"/>
  <c r="CR78" i="5" s="1"/>
  <c r="BD78" i="5"/>
  <c r="BQ78" i="5" s="1"/>
  <c r="C103" i="13"/>
  <c r="C83" i="13"/>
  <c r="F83" i="13" s="1"/>
  <c r="AE82" i="5" s="1"/>
  <c r="DX71" i="5"/>
  <c r="DK71" i="5" s="1"/>
  <c r="CR55" i="5"/>
  <c r="C34" i="14"/>
  <c r="C81" i="13"/>
  <c r="F81" i="13" s="1"/>
  <c r="C17" i="16"/>
  <c r="F17" i="16" s="1"/>
  <c r="C13" i="16"/>
  <c r="BF91" i="5"/>
  <c r="BS91" i="5" s="1"/>
  <c r="CF91" i="5"/>
  <c r="CF38" i="5"/>
  <c r="BF38" i="5"/>
  <c r="BS38" i="5" s="1"/>
  <c r="C8" i="15"/>
  <c r="AG6" i="5" s="1"/>
  <c r="BD47" i="5"/>
  <c r="BQ47" i="5" s="1"/>
  <c r="AF76" i="5"/>
  <c r="BE76" i="5" s="1"/>
  <c r="BR76" i="5" s="1"/>
  <c r="BD56" i="5"/>
  <c r="BQ56" i="5" s="1"/>
  <c r="CD56" i="5"/>
  <c r="AQ31" i="5"/>
  <c r="C32" i="14" s="1"/>
  <c r="AE65" i="5"/>
  <c r="AE11" i="5"/>
  <c r="DX117" i="5"/>
  <c r="DK97" i="5"/>
  <c r="AE66" i="5"/>
  <c r="BD66" i="5" s="1"/>
  <c r="BQ66" i="5" s="1"/>
  <c r="CD63" i="5"/>
  <c r="CR63" i="5" s="1"/>
  <c r="AQ97" i="5"/>
  <c r="C97" i="14" s="1"/>
  <c r="F97" i="14" s="1"/>
  <c r="AF96" i="5" s="1"/>
  <c r="DK122" i="5"/>
  <c r="AQ122" i="5"/>
  <c r="CD64" i="5"/>
  <c r="BD64" i="5"/>
  <c r="BQ64" i="5" s="1"/>
  <c r="BD46" i="5"/>
  <c r="BQ46" i="5" s="1"/>
  <c r="CR47" i="5"/>
  <c r="CD48" i="5"/>
  <c r="BD48" i="5"/>
  <c r="BQ48" i="5" s="1"/>
  <c r="BE109" i="5"/>
  <c r="BR109" i="5" s="1"/>
  <c r="AQ63" i="5"/>
  <c r="C76" i="14" s="1"/>
  <c r="DX63" i="5"/>
  <c r="DK63" i="5" s="1"/>
  <c r="AQ98" i="5"/>
  <c r="C106" i="14"/>
  <c r="C63" i="15"/>
  <c r="C90" i="14"/>
  <c r="C94" i="14"/>
  <c r="DX44" i="5"/>
  <c r="DK44" i="5" s="1"/>
  <c r="CD44" i="5"/>
  <c r="CR44" i="5" s="1"/>
  <c r="C14" i="16"/>
  <c r="C11" i="16"/>
  <c r="AH93" i="5"/>
  <c r="CG93" i="5" s="1"/>
  <c r="R93" i="5" s="1"/>
  <c r="AF59" i="5"/>
  <c r="AR111" i="5"/>
  <c r="AR112" i="5"/>
  <c r="C68" i="14"/>
  <c r="AF63" i="5" s="1"/>
  <c r="DL111" i="5"/>
  <c r="DL112" i="5"/>
  <c r="CS109" i="5"/>
  <c r="CR70" i="5"/>
  <c r="AG33" i="5"/>
  <c r="AE101" i="5"/>
  <c r="DX70" i="5"/>
  <c r="AQ19" i="5"/>
  <c r="DX120" i="5"/>
  <c r="CR46" i="5"/>
  <c r="DK19" i="5"/>
  <c r="AQ71" i="5"/>
  <c r="AQ44" i="5"/>
  <c r="C45" i="14" s="1"/>
  <c r="AQ30" i="5"/>
  <c r="A27" i="17"/>
  <c r="CD119" i="5" l="1"/>
  <c r="CE77" i="5"/>
  <c r="BE77" i="5"/>
  <c r="C30" i="14"/>
  <c r="AE80" i="5"/>
  <c r="BD80" i="5" s="1"/>
  <c r="BQ80" i="5" s="1"/>
  <c r="AE81" i="5"/>
  <c r="BE107" i="5"/>
  <c r="CE107" i="5"/>
  <c r="DX119" i="5"/>
  <c r="DK119" i="5" s="1"/>
  <c r="DL37" i="5"/>
  <c r="AR37" i="5"/>
  <c r="C38" i="15" s="1"/>
  <c r="F38" i="15" s="1"/>
  <c r="AG37" i="5" s="1"/>
  <c r="CR38" i="5"/>
  <c r="BQ38" i="5"/>
  <c r="DX38" i="5"/>
  <c r="CD41" i="5"/>
  <c r="CR41" i="5" s="1"/>
  <c r="BD41" i="5"/>
  <c r="DX91" i="5"/>
  <c r="AE106" i="5"/>
  <c r="CD106" i="5" s="1"/>
  <c r="CR106" i="5" s="1"/>
  <c r="F129" i="13"/>
  <c r="AE128" i="5" s="1"/>
  <c r="CD86" i="5"/>
  <c r="BD86" i="5"/>
  <c r="C40" i="14"/>
  <c r="F40" i="14" s="1"/>
  <c r="CR117" i="5"/>
  <c r="CF36" i="5"/>
  <c r="CT36" i="5" s="1"/>
  <c r="BF36" i="5"/>
  <c r="BS36" i="5" s="1"/>
  <c r="AQ91" i="5"/>
  <c r="DX125" i="5"/>
  <c r="DX127" i="5"/>
  <c r="CR127" i="5"/>
  <c r="R126" i="5"/>
  <c r="CT126" i="5"/>
  <c r="CS126" i="5"/>
  <c r="CR126" i="5"/>
  <c r="CS125" i="5"/>
  <c r="CR125" i="5"/>
  <c r="CT125" i="5"/>
  <c r="R125" i="5"/>
  <c r="DX126" i="5"/>
  <c r="DX129" i="5"/>
  <c r="C122" i="13"/>
  <c r="F122" i="13" s="1"/>
  <c r="C126" i="13"/>
  <c r="CR129" i="5"/>
  <c r="AH129" i="5"/>
  <c r="CG129" i="5" s="1"/>
  <c r="AH34" i="5"/>
  <c r="CG34" i="5" s="1"/>
  <c r="R34" i="5" s="1"/>
  <c r="CD66" i="5"/>
  <c r="CR66" i="5" s="1"/>
  <c r="DX79" i="5"/>
  <c r="DK79" i="5" s="1"/>
  <c r="DX47" i="5"/>
  <c r="DK47" i="5" s="1"/>
  <c r="C112" i="15"/>
  <c r="C98" i="14"/>
  <c r="C72" i="14"/>
  <c r="DL108" i="5"/>
  <c r="AR108" i="5"/>
  <c r="CR116" i="5"/>
  <c r="AQ78" i="5"/>
  <c r="C77" i="14" s="1"/>
  <c r="DX78" i="5"/>
  <c r="DK78" i="5" s="1"/>
  <c r="DK55" i="5"/>
  <c r="AQ55" i="5"/>
  <c r="C55" i="14" s="1"/>
  <c r="DX116" i="5"/>
  <c r="AE43" i="5"/>
  <c r="AE42" i="5"/>
  <c r="CE76" i="5"/>
  <c r="CS76" i="5" s="1"/>
  <c r="C62" i="14"/>
  <c r="CF6" i="5"/>
  <c r="CT6" i="5" s="1"/>
  <c r="BF6" i="5"/>
  <c r="BS6" i="5" s="1"/>
  <c r="DZ91" i="5"/>
  <c r="DZ38" i="5"/>
  <c r="C29" i="14"/>
  <c r="F29" i="14" s="1"/>
  <c r="AF28" i="5" s="1"/>
  <c r="C20" i="14"/>
  <c r="F20" i="14" s="1"/>
  <c r="C31" i="14"/>
  <c r="F31" i="14" s="1"/>
  <c r="CE96" i="5"/>
  <c r="BE96" i="5"/>
  <c r="BR96" i="5" s="1"/>
  <c r="AF78" i="5"/>
  <c r="AF97" i="5"/>
  <c r="BD82" i="5"/>
  <c r="BQ82" i="5" s="1"/>
  <c r="CD82" i="5"/>
  <c r="CR82" i="5" s="1"/>
  <c r="AQ117" i="5"/>
  <c r="BD65" i="5"/>
  <c r="BQ65" i="5" s="1"/>
  <c r="CD65" i="5"/>
  <c r="CR65" i="5" s="1"/>
  <c r="DK117" i="5"/>
  <c r="CR56" i="5"/>
  <c r="C53" i="14"/>
  <c r="BD11" i="5"/>
  <c r="BQ11" i="5" s="1"/>
  <c r="CD11" i="5"/>
  <c r="DX56" i="5"/>
  <c r="AQ79" i="5"/>
  <c r="C99" i="14" s="1"/>
  <c r="F99" i="14" s="1"/>
  <c r="DX64" i="5"/>
  <c r="R64" i="5"/>
  <c r="CT64" i="5"/>
  <c r="CR64" i="5"/>
  <c r="CS64" i="5"/>
  <c r="DY109" i="5"/>
  <c r="DL109" i="5" s="1"/>
  <c r="F63" i="15"/>
  <c r="DX46" i="5"/>
  <c r="DK46" i="5" s="1"/>
  <c r="AQ47" i="5"/>
  <c r="DX48" i="5"/>
  <c r="CR48" i="5"/>
  <c r="AR76" i="5"/>
  <c r="DY76" i="5"/>
  <c r="DL76" i="5" s="1"/>
  <c r="DX66" i="5"/>
  <c r="C89" i="14"/>
  <c r="F89" i="14" s="1"/>
  <c r="AF88" i="5" s="1"/>
  <c r="CR119" i="5"/>
  <c r="C114" i="14"/>
  <c r="C93" i="15"/>
  <c r="C28" i="14"/>
  <c r="C15" i="14"/>
  <c r="F15" i="14" s="1"/>
  <c r="AF69" i="5"/>
  <c r="AF57" i="5"/>
  <c r="CE63" i="5"/>
  <c r="CS63" i="5" s="1"/>
  <c r="BE63" i="5"/>
  <c r="BR63" i="5" s="1"/>
  <c r="C24" i="14"/>
  <c r="F24" i="14" s="1"/>
  <c r="BE59" i="5"/>
  <c r="BR59" i="5" s="1"/>
  <c r="CE59" i="5"/>
  <c r="AQ46" i="5"/>
  <c r="C46" i="14" s="1"/>
  <c r="F46" i="14" s="1"/>
  <c r="AF45" i="5" s="1"/>
  <c r="DK120" i="5"/>
  <c r="BD101" i="5"/>
  <c r="BQ101" i="5" s="1"/>
  <c r="CD101" i="5"/>
  <c r="CR101" i="5" s="1"/>
  <c r="DK70" i="5"/>
  <c r="AQ120" i="5"/>
  <c r="AR109" i="5"/>
  <c r="C75" i="15" s="1"/>
  <c r="AQ70" i="5"/>
  <c r="C71" i="14" s="1"/>
  <c r="BF33" i="5"/>
  <c r="BS33" i="5" s="1"/>
  <c r="CF33" i="5"/>
  <c r="AQ119" i="5"/>
  <c r="A28" i="17"/>
  <c r="AF39" i="5" l="1"/>
  <c r="AF40" i="5"/>
  <c r="BF37" i="5"/>
  <c r="CF37" i="5"/>
  <c r="CT37" i="5" s="1"/>
  <c r="CD80" i="5"/>
  <c r="CR80" i="5" s="1"/>
  <c r="BR77" i="5"/>
  <c r="DY77" i="5"/>
  <c r="CS77" i="5"/>
  <c r="AF23" i="5"/>
  <c r="BE23" i="5" s="1"/>
  <c r="BR23" i="5" s="1"/>
  <c r="AF25" i="5"/>
  <c r="AF24" i="5"/>
  <c r="BD81" i="5"/>
  <c r="CD81" i="5"/>
  <c r="BE45" i="5"/>
  <c r="CE45" i="5"/>
  <c r="CS107" i="5"/>
  <c r="BR107" i="5"/>
  <c r="DY107" i="5"/>
  <c r="CE88" i="5"/>
  <c r="CS88" i="5" s="1"/>
  <c r="BE88" i="5"/>
  <c r="DK91" i="5"/>
  <c r="DK38" i="5"/>
  <c r="AQ38" i="5"/>
  <c r="C39" i="14" s="1"/>
  <c r="F39" i="14" s="1"/>
  <c r="AF38" i="5" s="1"/>
  <c r="BQ41" i="5"/>
  <c r="AQ41" i="5" s="1"/>
  <c r="DX41" i="5"/>
  <c r="DK41" i="5" s="1"/>
  <c r="BD106" i="5"/>
  <c r="BQ106" i="5" s="1"/>
  <c r="AQ106" i="5" s="1"/>
  <c r="C107" i="14" s="1"/>
  <c r="CD128" i="5"/>
  <c r="BD128" i="5"/>
  <c r="BQ86" i="5"/>
  <c r="DX86" i="5"/>
  <c r="CR86" i="5"/>
  <c r="CS86" i="5"/>
  <c r="AE121" i="5"/>
  <c r="AG127" i="5"/>
  <c r="CF127" i="5" s="1"/>
  <c r="AG62" i="5"/>
  <c r="C95" i="14"/>
  <c r="F95" i="14" s="1"/>
  <c r="AF94" i="5" s="1"/>
  <c r="BE94" i="5" s="1"/>
  <c r="BR94" i="5" s="1"/>
  <c r="C118" i="14"/>
  <c r="F118" i="14" s="1"/>
  <c r="BE39" i="5"/>
  <c r="BR39" i="5" s="1"/>
  <c r="CE39" i="5"/>
  <c r="CS39" i="5" s="1"/>
  <c r="CR11" i="5"/>
  <c r="AS36" i="5"/>
  <c r="DZ36" i="5"/>
  <c r="DM36" i="5" s="1"/>
  <c r="C88" i="14"/>
  <c r="C121" i="14"/>
  <c r="C92" i="14"/>
  <c r="F92" i="14" s="1"/>
  <c r="AF91" i="5" s="1"/>
  <c r="DM126" i="5"/>
  <c r="DL126" i="5"/>
  <c r="DK126" i="5"/>
  <c r="AQ126" i="5"/>
  <c r="C127" i="14" s="1"/>
  <c r="AS126" i="5"/>
  <c r="AR126" i="5"/>
  <c r="AQ127" i="5"/>
  <c r="C128" i="14" s="1"/>
  <c r="F128" i="14" s="1"/>
  <c r="AF127" i="5" s="1"/>
  <c r="DM125" i="5"/>
  <c r="DK125" i="5"/>
  <c r="DL125" i="5"/>
  <c r="DK127" i="5"/>
  <c r="AS125" i="5"/>
  <c r="AR125" i="5"/>
  <c r="AQ125" i="5"/>
  <c r="C126" i="14" s="1"/>
  <c r="AQ129" i="5"/>
  <c r="C130" i="14" s="1"/>
  <c r="F130" i="14" s="1"/>
  <c r="AF129" i="5" s="1"/>
  <c r="DK129" i="5"/>
  <c r="CE28" i="5"/>
  <c r="BE28" i="5"/>
  <c r="BR28" i="5" s="1"/>
  <c r="BD42" i="5"/>
  <c r="BQ42" i="5" s="1"/>
  <c r="CD42" i="5"/>
  <c r="CR42" i="5" s="1"/>
  <c r="BD43" i="5"/>
  <c r="BQ43" i="5" s="1"/>
  <c r="CD43" i="5"/>
  <c r="CR43" i="5" s="1"/>
  <c r="DK116" i="5"/>
  <c r="AQ116" i="5"/>
  <c r="C116" i="14" s="1"/>
  <c r="DZ6" i="5"/>
  <c r="DM6" i="5" s="1"/>
  <c r="C109" i="15"/>
  <c r="F109" i="15" s="1"/>
  <c r="AF15" i="5"/>
  <c r="BE15" i="5" s="1"/>
  <c r="BR15" i="5" s="1"/>
  <c r="AF26" i="5"/>
  <c r="DY96" i="5"/>
  <c r="CS96" i="5"/>
  <c r="R96" i="5"/>
  <c r="CT96" i="5"/>
  <c r="AF9" i="5"/>
  <c r="CE9" i="5" s="1"/>
  <c r="AF14" i="5"/>
  <c r="BE97" i="5"/>
  <c r="BR97" i="5" s="1"/>
  <c r="CE97" i="5"/>
  <c r="C47" i="14"/>
  <c r="CE78" i="5"/>
  <c r="CS78" i="5" s="1"/>
  <c r="BE78" i="5"/>
  <c r="BR78" i="5" s="1"/>
  <c r="AF19" i="5"/>
  <c r="AF29" i="5"/>
  <c r="AQ82" i="5"/>
  <c r="DX82" i="5"/>
  <c r="DK82" i="5" s="1"/>
  <c r="DX11" i="5"/>
  <c r="AQ56" i="5"/>
  <c r="C69" i="14" s="1"/>
  <c r="DK56" i="5"/>
  <c r="AQ65" i="5"/>
  <c r="C64" i="14" s="1"/>
  <c r="DX65" i="5"/>
  <c r="DK65" i="5" s="1"/>
  <c r="DX80" i="5"/>
  <c r="DK80" i="5" s="1"/>
  <c r="DL64" i="5"/>
  <c r="DM64" i="5"/>
  <c r="DK64" i="5"/>
  <c r="AQ64" i="5"/>
  <c r="C65" i="14" s="1"/>
  <c r="AS64" i="5"/>
  <c r="AR64" i="5"/>
  <c r="C65" i="15" s="1"/>
  <c r="DK48" i="5"/>
  <c r="AQ48" i="5"/>
  <c r="C49" i="14" s="1"/>
  <c r="F49" i="14" s="1"/>
  <c r="AF98" i="5"/>
  <c r="BE98" i="5" s="1"/>
  <c r="BR98" i="5" s="1"/>
  <c r="F114" i="14"/>
  <c r="AQ66" i="5"/>
  <c r="DK66" i="5"/>
  <c r="C79" i="14"/>
  <c r="C84" i="14"/>
  <c r="F84" i="14" s="1"/>
  <c r="AF83" i="5" s="1"/>
  <c r="C85" i="14"/>
  <c r="F85" i="14" s="1"/>
  <c r="C33" i="15"/>
  <c r="C90" i="15"/>
  <c r="AG78" i="5"/>
  <c r="AG112" i="5"/>
  <c r="AG111" i="5"/>
  <c r="CE57" i="5"/>
  <c r="BE57" i="5"/>
  <c r="BR57" i="5" s="1"/>
  <c r="CS59" i="5"/>
  <c r="DY63" i="5"/>
  <c r="DL63" i="5" s="1"/>
  <c r="AR63" i="5"/>
  <c r="C76" i="15" s="1"/>
  <c r="BE69" i="5"/>
  <c r="BR69" i="5" s="1"/>
  <c r="CE69" i="5"/>
  <c r="C54" i="14"/>
  <c r="DY59" i="5"/>
  <c r="AQ101" i="5"/>
  <c r="DX101" i="5"/>
  <c r="DK101" i="5" s="1"/>
  <c r="DZ33" i="5"/>
  <c r="DM33" i="5" s="1"/>
  <c r="R33" i="5"/>
  <c r="CT33" i="5"/>
  <c r="A29" i="17"/>
  <c r="AF119" i="5" l="1"/>
  <c r="AF118" i="5"/>
  <c r="BE40" i="5"/>
  <c r="CE40" i="5"/>
  <c r="BS37" i="5"/>
  <c r="AS37" i="5" s="1"/>
  <c r="DZ37" i="5"/>
  <c r="DM37" i="5" s="1"/>
  <c r="CE23" i="5"/>
  <c r="CS23" i="5" s="1"/>
  <c r="DL77" i="5"/>
  <c r="BE127" i="5"/>
  <c r="CE127" i="5"/>
  <c r="CS127" i="5" s="1"/>
  <c r="AR77" i="5"/>
  <c r="C78" i="15" s="1"/>
  <c r="F78" i="15" s="1"/>
  <c r="AG77" i="5" s="1"/>
  <c r="BQ81" i="5"/>
  <c r="DX81" i="5"/>
  <c r="BE24" i="5"/>
  <c r="CE24" i="5"/>
  <c r="BE25" i="5"/>
  <c r="CE25" i="5"/>
  <c r="CR81" i="5"/>
  <c r="CS45" i="5"/>
  <c r="BR45" i="5"/>
  <c r="DY45" i="5"/>
  <c r="DL107" i="5"/>
  <c r="AR107" i="5"/>
  <c r="C108" i="15" s="1"/>
  <c r="F108" i="15" s="1"/>
  <c r="AG107" i="5" s="1"/>
  <c r="DY88" i="5"/>
  <c r="DL88" i="5" s="1"/>
  <c r="BR88" i="5"/>
  <c r="AR88" i="5" s="1"/>
  <c r="BE38" i="5"/>
  <c r="CE38" i="5"/>
  <c r="CE91" i="5"/>
  <c r="BE91" i="5"/>
  <c r="DX106" i="5"/>
  <c r="DK106" i="5" s="1"/>
  <c r="BF127" i="5"/>
  <c r="BS127" i="5" s="1"/>
  <c r="BQ128" i="5"/>
  <c r="DX128" i="5"/>
  <c r="CR128" i="5"/>
  <c r="DL86" i="5"/>
  <c r="DK86" i="5"/>
  <c r="AQ86" i="5"/>
  <c r="C87" i="14" s="1"/>
  <c r="AR86" i="5"/>
  <c r="C87" i="15" s="1"/>
  <c r="CD121" i="5"/>
  <c r="CR121" i="5" s="1"/>
  <c r="BD121" i="5"/>
  <c r="CE94" i="5"/>
  <c r="CS94" i="5" s="1"/>
  <c r="BF62" i="5"/>
  <c r="CF62" i="5"/>
  <c r="DY39" i="5"/>
  <c r="DL39" i="5" s="1"/>
  <c r="AR39" i="5"/>
  <c r="CS69" i="5"/>
  <c r="CT69" i="5"/>
  <c r="DY94" i="5"/>
  <c r="CE129" i="5"/>
  <c r="BE129" i="5"/>
  <c r="BR129" i="5" s="1"/>
  <c r="C57" i="14"/>
  <c r="AG108" i="5"/>
  <c r="C117" i="14"/>
  <c r="F117" i="14" s="1"/>
  <c r="AF116" i="5" s="1"/>
  <c r="C66" i="14"/>
  <c r="F66" i="14" s="1"/>
  <c r="C67" i="14"/>
  <c r="F67" i="14" s="1"/>
  <c r="AF66" i="5" s="1"/>
  <c r="DY28" i="5"/>
  <c r="AF114" i="5"/>
  <c r="CE114" i="5" s="1"/>
  <c r="AF113" i="5"/>
  <c r="CS28" i="5"/>
  <c r="CE83" i="5"/>
  <c r="BE83" i="5"/>
  <c r="BR83" i="5" s="1"/>
  <c r="C103" i="14"/>
  <c r="F103" i="14" s="1"/>
  <c r="AF103" i="5" s="1"/>
  <c r="C83" i="14"/>
  <c r="F83" i="14" s="1"/>
  <c r="AF82" i="5" s="1"/>
  <c r="BE82" i="5" s="1"/>
  <c r="BR82" i="5" s="1"/>
  <c r="DY23" i="5"/>
  <c r="DX43" i="5"/>
  <c r="DK43" i="5" s="1"/>
  <c r="AQ43" i="5"/>
  <c r="C44" i="14" s="1"/>
  <c r="F44" i="14" s="1"/>
  <c r="AF31" i="5" s="1"/>
  <c r="AQ42" i="5"/>
  <c r="C42" i="14" s="1"/>
  <c r="F42" i="14" s="1"/>
  <c r="DX42" i="5"/>
  <c r="DK42" i="5" s="1"/>
  <c r="C56" i="14"/>
  <c r="F56" i="14" s="1"/>
  <c r="BE9" i="5"/>
  <c r="CE15" i="5"/>
  <c r="CT15" i="5" s="1"/>
  <c r="C37" i="16"/>
  <c r="F37" i="16" s="1"/>
  <c r="AH49" i="5"/>
  <c r="CG49" i="5" s="1"/>
  <c r="R49" i="5" s="1"/>
  <c r="AS6" i="5"/>
  <c r="AF68" i="5"/>
  <c r="CE68" i="5" s="1"/>
  <c r="AF84" i="5"/>
  <c r="AR78" i="5"/>
  <c r="DY78" i="5"/>
  <c r="DL78" i="5" s="1"/>
  <c r="R97" i="5"/>
  <c r="CS97" i="5"/>
  <c r="CT97" i="5"/>
  <c r="AS96" i="5"/>
  <c r="AR96" i="5"/>
  <c r="AF30" i="5"/>
  <c r="BE30" i="5" s="1"/>
  <c r="BR30" i="5" s="1"/>
  <c r="C58" i="14"/>
  <c r="C48" i="14"/>
  <c r="DY97" i="5"/>
  <c r="DL96" i="5"/>
  <c r="DM96" i="5"/>
  <c r="AF104" i="5"/>
  <c r="CE29" i="5"/>
  <c r="BE29" i="5"/>
  <c r="BR29" i="5" s="1"/>
  <c r="CE14" i="5"/>
  <c r="BE14" i="5"/>
  <c r="BR14" i="5" s="1"/>
  <c r="BE26" i="5"/>
  <c r="BR26" i="5" s="1"/>
  <c r="CE26" i="5"/>
  <c r="CE19" i="5"/>
  <c r="CS19" i="5" s="1"/>
  <c r="BE19" i="5"/>
  <c r="BR19" i="5" s="1"/>
  <c r="AQ11" i="5"/>
  <c r="AQ80" i="5"/>
  <c r="C81" i="14" s="1"/>
  <c r="DK11" i="5"/>
  <c r="F118" i="16"/>
  <c r="AF48" i="5"/>
  <c r="BE48" i="5" s="1"/>
  <c r="BR48" i="5" s="1"/>
  <c r="AF47" i="5"/>
  <c r="DY15" i="5"/>
  <c r="CE98" i="5"/>
  <c r="CS98" i="5" s="1"/>
  <c r="DY98" i="5"/>
  <c r="CT9" i="5"/>
  <c r="CS9" i="5"/>
  <c r="R9" i="5"/>
  <c r="AF95" i="5"/>
  <c r="C123" i="14"/>
  <c r="F123" i="14" s="1"/>
  <c r="AF122" i="5" s="1"/>
  <c r="C125" i="14"/>
  <c r="AG76" i="5"/>
  <c r="AG109" i="5"/>
  <c r="CF111" i="5"/>
  <c r="BF111" i="5"/>
  <c r="BS111" i="5" s="1"/>
  <c r="BF112" i="5"/>
  <c r="BS112" i="5" s="1"/>
  <c r="CF112" i="5"/>
  <c r="BF78" i="5"/>
  <c r="BS78" i="5" s="1"/>
  <c r="CF78" i="5"/>
  <c r="AF44" i="5"/>
  <c r="AF70" i="5"/>
  <c r="AF120" i="5"/>
  <c r="DY57" i="5"/>
  <c r="C120" i="14"/>
  <c r="DL59" i="5"/>
  <c r="AR59" i="5"/>
  <c r="DY69" i="5"/>
  <c r="CS57" i="5"/>
  <c r="CT57" i="5"/>
  <c r="AF46" i="5"/>
  <c r="AF71" i="5"/>
  <c r="AS33" i="5"/>
  <c r="AR98" i="5"/>
  <c r="A30" i="17"/>
  <c r="CE118" i="5" l="1"/>
  <c r="CS118" i="5" s="1"/>
  <c r="BE118" i="5"/>
  <c r="BE119" i="5"/>
  <c r="CE119" i="5"/>
  <c r="CS119" i="5" s="1"/>
  <c r="AH128" i="5"/>
  <c r="CG128" i="5" s="1"/>
  <c r="AH118" i="5"/>
  <c r="CG118" i="5" s="1"/>
  <c r="CT23" i="5"/>
  <c r="BE103" i="5"/>
  <c r="CE103" i="5"/>
  <c r="CS40" i="5"/>
  <c r="BR40" i="5"/>
  <c r="DY40" i="5"/>
  <c r="CF77" i="5"/>
  <c r="BF77" i="5"/>
  <c r="CF107" i="5"/>
  <c r="BF107" i="5"/>
  <c r="AG119" i="5"/>
  <c r="CF119" i="5" s="1"/>
  <c r="F87" i="15"/>
  <c r="AG86" i="5" s="1"/>
  <c r="BR127" i="5"/>
  <c r="AR127" i="5" s="1"/>
  <c r="C128" i="15" s="1"/>
  <c r="DY127" i="5"/>
  <c r="DL127" i="5" s="1"/>
  <c r="CE122" i="5"/>
  <c r="CS122" i="5" s="1"/>
  <c r="BE122" i="5"/>
  <c r="CT127" i="5"/>
  <c r="CS24" i="5"/>
  <c r="CT24" i="5"/>
  <c r="BR24" i="5"/>
  <c r="DY24" i="5"/>
  <c r="CS25" i="5"/>
  <c r="DK81" i="5"/>
  <c r="BR25" i="5"/>
  <c r="DY25" i="5"/>
  <c r="AQ81" i="5"/>
  <c r="C82" i="14" s="1"/>
  <c r="F82" i="14" s="1"/>
  <c r="AR45" i="5"/>
  <c r="DL45" i="5"/>
  <c r="F81" i="14"/>
  <c r="CE66" i="5"/>
  <c r="CS66" i="5" s="1"/>
  <c r="BE66" i="5"/>
  <c r="C40" i="15"/>
  <c r="F40" i="15" s="1"/>
  <c r="CT38" i="5"/>
  <c r="CS38" i="5"/>
  <c r="BR38" i="5"/>
  <c r="DY38" i="5"/>
  <c r="BR91" i="5"/>
  <c r="DY91" i="5"/>
  <c r="CS91" i="5"/>
  <c r="CT91" i="5"/>
  <c r="DZ127" i="5"/>
  <c r="DK128" i="5"/>
  <c r="AQ128" i="5"/>
  <c r="C129" i="14" s="1"/>
  <c r="BQ121" i="5"/>
  <c r="AQ121" i="5" s="1"/>
  <c r="C122" i="14" s="1"/>
  <c r="F122" i="14" s="1"/>
  <c r="DX121" i="5"/>
  <c r="DK121" i="5" s="1"/>
  <c r="CT94" i="5"/>
  <c r="CT62" i="5"/>
  <c r="R62" i="5"/>
  <c r="BS62" i="5"/>
  <c r="DZ62" i="5"/>
  <c r="DM62" i="5" s="1"/>
  <c r="AF117" i="5"/>
  <c r="CE117" i="5" s="1"/>
  <c r="CS117" i="5" s="1"/>
  <c r="DY9" i="5"/>
  <c r="DL9" i="5" s="1"/>
  <c r="BR9" i="5"/>
  <c r="AS9" i="5" s="1"/>
  <c r="C102" i="14"/>
  <c r="F102" i="14" s="1"/>
  <c r="C12" i="14"/>
  <c r="F12" i="14" s="1"/>
  <c r="DM94" i="5"/>
  <c r="DL94" i="5"/>
  <c r="AR94" i="5"/>
  <c r="AS94" i="5"/>
  <c r="DY129" i="5"/>
  <c r="CT129" i="5"/>
  <c r="CS129" i="5"/>
  <c r="R129" i="5"/>
  <c r="BE114" i="5"/>
  <c r="BR114" i="5" s="1"/>
  <c r="AF102" i="5"/>
  <c r="BE102" i="5" s="1"/>
  <c r="BR102" i="5" s="1"/>
  <c r="C34" i="16"/>
  <c r="AH91" i="5"/>
  <c r="CG91" i="5" s="1"/>
  <c r="R91" i="5" s="1"/>
  <c r="AH36" i="5"/>
  <c r="CG36" i="5" s="1"/>
  <c r="R36" i="5" s="1"/>
  <c r="BF108" i="5"/>
  <c r="BS108" i="5" s="1"/>
  <c r="CF108" i="5"/>
  <c r="CS83" i="5"/>
  <c r="BE116" i="5"/>
  <c r="BR116" i="5" s="1"/>
  <c r="CE116" i="5"/>
  <c r="DL28" i="5"/>
  <c r="AF41" i="5"/>
  <c r="CE31" i="5"/>
  <c r="BE31" i="5"/>
  <c r="BR31" i="5" s="1"/>
  <c r="DM23" i="5"/>
  <c r="DL23" i="5"/>
  <c r="AR28" i="5"/>
  <c r="AS23" i="5"/>
  <c r="AR23" i="5"/>
  <c r="CE113" i="5"/>
  <c r="BE113" i="5"/>
  <c r="BR113" i="5" s="1"/>
  <c r="AF56" i="5"/>
  <c r="AF55" i="5"/>
  <c r="DY83" i="5"/>
  <c r="C52" i="14"/>
  <c r="C43" i="14"/>
  <c r="F43" i="14" s="1"/>
  <c r="AF43" i="5" s="1"/>
  <c r="CE43" i="5" s="1"/>
  <c r="CS15" i="5"/>
  <c r="CE30" i="5"/>
  <c r="CS30" i="5" s="1"/>
  <c r="BE68" i="5"/>
  <c r="AH38" i="5"/>
  <c r="CG38" i="5" s="1"/>
  <c r="R38" i="5" s="1"/>
  <c r="C8" i="16"/>
  <c r="AH6" i="5" s="1"/>
  <c r="CG6" i="5" s="1"/>
  <c r="R6" i="5" s="1"/>
  <c r="C7" i="16"/>
  <c r="AH37" i="5" s="1"/>
  <c r="CG37" i="5" s="1"/>
  <c r="R37" i="5" s="1"/>
  <c r="CE82" i="5"/>
  <c r="CS82" i="5" s="1"/>
  <c r="C77" i="15"/>
  <c r="CS14" i="5"/>
  <c r="CT14" i="5"/>
  <c r="DL97" i="5"/>
  <c r="DM97" i="5"/>
  <c r="R114" i="5"/>
  <c r="CT114" i="5"/>
  <c r="CS114" i="5"/>
  <c r="C100" i="14"/>
  <c r="F100" i="14" s="1"/>
  <c r="C80" i="14"/>
  <c r="F80" i="14" s="1"/>
  <c r="AF79" i="5" s="1"/>
  <c r="CS26" i="5"/>
  <c r="CT26" i="5"/>
  <c r="DY29" i="5"/>
  <c r="DL29" i="5" s="1"/>
  <c r="DY26" i="5"/>
  <c r="CS29" i="5"/>
  <c r="BE84" i="5"/>
  <c r="BR84" i="5" s="1"/>
  <c r="CE84" i="5"/>
  <c r="DY19" i="5"/>
  <c r="DL19" i="5" s="1"/>
  <c r="AR19" i="5"/>
  <c r="DY14" i="5"/>
  <c r="CE104" i="5"/>
  <c r="BE104" i="5"/>
  <c r="BR104" i="5" s="1"/>
  <c r="AR97" i="5"/>
  <c r="C97" i="15" s="1"/>
  <c r="AS97" i="5"/>
  <c r="C98" i="16" s="1"/>
  <c r="DY82" i="5"/>
  <c r="CE48" i="5"/>
  <c r="CE47" i="5"/>
  <c r="BE47" i="5"/>
  <c r="BR47" i="5" s="1"/>
  <c r="DY48" i="5"/>
  <c r="AR15" i="5"/>
  <c r="AS15" i="5"/>
  <c r="DL15" i="5"/>
  <c r="DM15" i="5"/>
  <c r="CS68" i="5"/>
  <c r="AR30" i="5"/>
  <c r="DY30" i="5"/>
  <c r="DL30" i="5" s="1"/>
  <c r="DL98" i="5"/>
  <c r="BE95" i="5"/>
  <c r="BR95" i="5" s="1"/>
  <c r="CE95" i="5"/>
  <c r="C73" i="15"/>
  <c r="CT78" i="5"/>
  <c r="R78" i="5"/>
  <c r="DZ112" i="5"/>
  <c r="DM112" i="5" s="1"/>
  <c r="C28" i="15"/>
  <c r="F28" i="15" s="1"/>
  <c r="AG27" i="5" s="1"/>
  <c r="C62" i="15"/>
  <c r="DZ78" i="5"/>
  <c r="DM78" i="5" s="1"/>
  <c r="DZ111" i="5"/>
  <c r="DM111" i="5" s="1"/>
  <c r="CF109" i="5"/>
  <c r="BF109" i="5"/>
  <c r="BS109" i="5" s="1"/>
  <c r="R112" i="5"/>
  <c r="CT112" i="5"/>
  <c r="R111" i="5"/>
  <c r="CT111" i="5"/>
  <c r="BF76" i="5"/>
  <c r="BS76" i="5" s="1"/>
  <c r="CF76" i="5"/>
  <c r="CT76" i="5" s="1"/>
  <c r="CE46" i="5"/>
  <c r="CS46" i="5" s="1"/>
  <c r="BE46" i="5"/>
  <c r="BR46" i="5" s="1"/>
  <c r="AR69" i="5"/>
  <c r="AS69" i="5"/>
  <c r="C70" i="16" s="1"/>
  <c r="CE120" i="5"/>
  <c r="BE120" i="5"/>
  <c r="BR120" i="5" s="1"/>
  <c r="DL69" i="5"/>
  <c r="DM69" i="5"/>
  <c r="BE70" i="5"/>
  <c r="BR70" i="5" s="1"/>
  <c r="CE70" i="5"/>
  <c r="DL57" i="5"/>
  <c r="DM57" i="5"/>
  <c r="BE71" i="5"/>
  <c r="BR71" i="5" s="1"/>
  <c r="CE71" i="5"/>
  <c r="AR57" i="5"/>
  <c r="C60" i="15" s="1"/>
  <c r="AS57" i="5"/>
  <c r="C61" i="16" s="1"/>
  <c r="BE44" i="5"/>
  <c r="BR44" i="5" s="1"/>
  <c r="CE44" i="5"/>
  <c r="CS44" i="5" s="1"/>
  <c r="A31" i="17"/>
  <c r="BR119" i="5" l="1"/>
  <c r="AR119" i="5" s="1"/>
  <c r="DY119" i="5"/>
  <c r="DL119" i="5" s="1"/>
  <c r="DY118" i="5"/>
  <c r="DL118" i="5" s="1"/>
  <c r="BR118" i="5"/>
  <c r="AR118" i="5" s="1"/>
  <c r="CT119" i="5"/>
  <c r="DM127" i="5"/>
  <c r="DL40" i="5"/>
  <c r="AG39" i="5"/>
  <c r="BF39" i="5" s="1"/>
  <c r="BS39" i="5" s="1"/>
  <c r="AS39" i="5" s="1"/>
  <c r="AR40" i="5"/>
  <c r="C41" i="15" s="1"/>
  <c r="F41" i="15" s="1"/>
  <c r="AG40" i="5" s="1"/>
  <c r="CS103" i="5"/>
  <c r="BR103" i="5"/>
  <c r="DY103" i="5"/>
  <c r="AS127" i="5"/>
  <c r="C128" i="16" s="1"/>
  <c r="CF27" i="5"/>
  <c r="CT27" i="5" s="1"/>
  <c r="BF27" i="5"/>
  <c r="DZ77" i="5"/>
  <c r="DM77" i="5" s="1"/>
  <c r="BS77" i="5"/>
  <c r="AS77" i="5" s="1"/>
  <c r="C78" i="16" s="1"/>
  <c r="R77" i="5"/>
  <c r="CT77" i="5"/>
  <c r="BF119" i="5"/>
  <c r="BS119" i="5" s="1"/>
  <c r="AS119" i="5" s="1"/>
  <c r="C120" i="16" s="1"/>
  <c r="BS107" i="5"/>
  <c r="AS107" i="5" s="1"/>
  <c r="DZ107" i="5"/>
  <c r="DM107" i="5" s="1"/>
  <c r="CT107" i="5"/>
  <c r="R107" i="5"/>
  <c r="BF86" i="5"/>
  <c r="CF86" i="5"/>
  <c r="CT86" i="5" s="1"/>
  <c r="AF81" i="5"/>
  <c r="BE81" i="5" s="1"/>
  <c r="BR122" i="5"/>
  <c r="AR122" i="5" s="1"/>
  <c r="DY122" i="5"/>
  <c r="DL122" i="5" s="1"/>
  <c r="AR25" i="5"/>
  <c r="C26" i="15" s="1"/>
  <c r="F26" i="15" s="1"/>
  <c r="AG25" i="5" s="1"/>
  <c r="AR24" i="5"/>
  <c r="C25" i="15" s="1"/>
  <c r="AS24" i="5"/>
  <c r="C25" i="16" s="1"/>
  <c r="DL25" i="5"/>
  <c r="DL24" i="5"/>
  <c r="DM24" i="5"/>
  <c r="AF106" i="5"/>
  <c r="CE106" i="5" s="1"/>
  <c r="F129" i="14"/>
  <c r="AF128" i="5" s="1"/>
  <c r="BR66" i="5"/>
  <c r="AR66" i="5" s="1"/>
  <c r="C67" i="15" s="1"/>
  <c r="DY66" i="5"/>
  <c r="DL66" i="5" s="1"/>
  <c r="DM9" i="5"/>
  <c r="DL38" i="5"/>
  <c r="DM38" i="5"/>
  <c r="AR38" i="5"/>
  <c r="AS38" i="5"/>
  <c r="AF121" i="5"/>
  <c r="DL91" i="5"/>
  <c r="DM91" i="5"/>
  <c r="AR91" i="5"/>
  <c r="C92" i="15" s="1"/>
  <c r="AS91" i="5"/>
  <c r="C92" i="16" s="1"/>
  <c r="AH119" i="5" s="1"/>
  <c r="CG119" i="5" s="1"/>
  <c r="R119" i="5" s="1"/>
  <c r="BE117" i="5"/>
  <c r="DY117" i="5" s="1"/>
  <c r="CT117" i="5"/>
  <c r="AS62" i="5"/>
  <c r="C63" i="16" s="1"/>
  <c r="AH127" i="5" s="1"/>
  <c r="CG127" i="5" s="1"/>
  <c r="R127" i="5" s="1"/>
  <c r="AF99" i="5"/>
  <c r="CE99" i="5" s="1"/>
  <c r="AF100" i="5"/>
  <c r="DY68" i="5"/>
  <c r="DL68" i="5" s="1"/>
  <c r="BR68" i="5"/>
  <c r="AR68" i="5" s="1"/>
  <c r="C68" i="15" s="1"/>
  <c r="DY114" i="5"/>
  <c r="DL114" i="5" s="1"/>
  <c r="CS120" i="5"/>
  <c r="CS84" i="5"/>
  <c r="DM129" i="5"/>
  <c r="DL129" i="5"/>
  <c r="AS129" i="5"/>
  <c r="AR129" i="5"/>
  <c r="AR9" i="5"/>
  <c r="C10" i="15" s="1"/>
  <c r="AS114" i="5"/>
  <c r="DY102" i="5"/>
  <c r="DM102" i="5" s="1"/>
  <c r="CE102" i="5"/>
  <c r="CT102" i="5" s="1"/>
  <c r="C98" i="15"/>
  <c r="BE43" i="5"/>
  <c r="CT108" i="5"/>
  <c r="R108" i="5"/>
  <c r="DZ108" i="5"/>
  <c r="DM108" i="5" s="1"/>
  <c r="BE79" i="5"/>
  <c r="BR79" i="5" s="1"/>
  <c r="CE79" i="5"/>
  <c r="AR83" i="5"/>
  <c r="CS113" i="5"/>
  <c r="CT113" i="5"/>
  <c r="R113" i="5"/>
  <c r="AF42" i="5"/>
  <c r="DY116" i="5"/>
  <c r="BE55" i="5"/>
  <c r="BR55" i="5" s="1"/>
  <c r="CE55" i="5"/>
  <c r="DY31" i="5"/>
  <c r="CE56" i="5"/>
  <c r="CS56" i="5" s="1"/>
  <c r="BE56" i="5"/>
  <c r="BR56" i="5" s="1"/>
  <c r="CS31" i="5"/>
  <c r="CT31" i="5"/>
  <c r="DL83" i="5"/>
  <c r="DY113" i="5"/>
  <c r="CE41" i="5"/>
  <c r="BE41" i="5"/>
  <c r="BR41" i="5" s="1"/>
  <c r="CS116" i="5"/>
  <c r="CT116" i="5"/>
  <c r="AF80" i="5"/>
  <c r="CE80" i="5" s="1"/>
  <c r="CS80" i="5" s="1"/>
  <c r="C10" i="16"/>
  <c r="AF101" i="5"/>
  <c r="CE101" i="5" s="1"/>
  <c r="CS101" i="5" s="1"/>
  <c r="C16" i="15"/>
  <c r="C20" i="15"/>
  <c r="CT104" i="5"/>
  <c r="CS104" i="5"/>
  <c r="DL14" i="5"/>
  <c r="DM14" i="5"/>
  <c r="AR29" i="5"/>
  <c r="C30" i="15" s="1"/>
  <c r="AF65" i="5"/>
  <c r="AF11" i="5"/>
  <c r="AR114" i="5"/>
  <c r="AR14" i="5"/>
  <c r="C22" i="15" s="1"/>
  <c r="AS14" i="5"/>
  <c r="C22" i="16" s="1"/>
  <c r="F22" i="16" s="1"/>
  <c r="AH22" i="5" s="1"/>
  <c r="CG22" i="5" s="1"/>
  <c r="R22" i="5" s="1"/>
  <c r="DY84" i="5"/>
  <c r="DM26" i="5"/>
  <c r="DL26" i="5"/>
  <c r="CS43" i="5"/>
  <c r="CT43" i="5"/>
  <c r="R43" i="5"/>
  <c r="DY104" i="5"/>
  <c r="AR26" i="5"/>
  <c r="AS26" i="5"/>
  <c r="C36" i="16" s="1"/>
  <c r="DL82" i="5"/>
  <c r="AR82" i="5"/>
  <c r="AH98" i="5"/>
  <c r="CG98" i="5" s="1"/>
  <c r="CS48" i="5"/>
  <c r="CT48" i="5"/>
  <c r="DY47" i="5"/>
  <c r="CT47" i="5"/>
  <c r="R47" i="5"/>
  <c r="CS47" i="5"/>
  <c r="AR48" i="5"/>
  <c r="C49" i="15" s="1"/>
  <c r="AS48" i="5"/>
  <c r="C49" i="16" s="1"/>
  <c r="F49" i="16" s="1"/>
  <c r="AH48" i="5" s="1"/>
  <c r="CG48" i="5" s="1"/>
  <c r="R48" i="5" s="1"/>
  <c r="DM48" i="5"/>
  <c r="DL48" i="5"/>
  <c r="R95" i="5"/>
  <c r="CT95" i="5"/>
  <c r="CS95" i="5"/>
  <c r="DY95" i="5"/>
  <c r="C70" i="15"/>
  <c r="C61" i="15"/>
  <c r="AR102" i="5"/>
  <c r="AS102" i="5"/>
  <c r="CT109" i="5"/>
  <c r="AG19" i="5"/>
  <c r="DZ76" i="5"/>
  <c r="DM76" i="5" s="1"/>
  <c r="AS111" i="5"/>
  <c r="AG59" i="5"/>
  <c r="DZ109" i="5"/>
  <c r="DM109" i="5" s="1"/>
  <c r="AS78" i="5"/>
  <c r="AS112" i="5"/>
  <c r="C65" i="16" s="1"/>
  <c r="DY120" i="5"/>
  <c r="DY46" i="5"/>
  <c r="DL46" i="5" s="1"/>
  <c r="AR46" i="5"/>
  <c r="C46" i="15" s="1"/>
  <c r="F46" i="15" s="1"/>
  <c r="AG45" i="5" s="1"/>
  <c r="CS70" i="5"/>
  <c r="DY44" i="5"/>
  <c r="DL44" i="5" s="1"/>
  <c r="AR44" i="5"/>
  <c r="CS71" i="5"/>
  <c r="DY71" i="5"/>
  <c r="DY70" i="5"/>
  <c r="A32" i="17"/>
  <c r="DZ39" i="5" l="1"/>
  <c r="DM39" i="5" s="1"/>
  <c r="DZ119" i="5"/>
  <c r="DM119" i="5" s="1"/>
  <c r="CF39" i="5"/>
  <c r="CT39" i="5" s="1"/>
  <c r="CF40" i="5"/>
  <c r="BF40" i="5"/>
  <c r="DL103" i="5"/>
  <c r="AR103" i="5"/>
  <c r="C104" i="15" s="1"/>
  <c r="F104" i="15" s="1"/>
  <c r="AG103" i="5" s="1"/>
  <c r="BS27" i="5"/>
  <c r="AS27" i="5" s="1"/>
  <c r="DZ27" i="5"/>
  <c r="DM27" i="5" s="1"/>
  <c r="CF45" i="5"/>
  <c r="BF45" i="5"/>
  <c r="BF25" i="5"/>
  <c r="CF25" i="5"/>
  <c r="CT25" i="5" s="1"/>
  <c r="BS86" i="5"/>
  <c r="AS86" i="5" s="1"/>
  <c r="DZ86" i="5"/>
  <c r="DM86" i="5" s="1"/>
  <c r="CE81" i="5"/>
  <c r="CS81" i="5" s="1"/>
  <c r="BE106" i="5"/>
  <c r="DY106" i="5" s="1"/>
  <c r="BE128" i="5"/>
  <c r="CE128" i="5"/>
  <c r="BR81" i="5"/>
  <c r="DY81" i="5"/>
  <c r="CE121" i="5"/>
  <c r="CS121" i="5" s="1"/>
  <c r="BE121" i="5"/>
  <c r="CS106" i="5"/>
  <c r="DL117" i="5"/>
  <c r="DM117" i="5"/>
  <c r="BR117" i="5"/>
  <c r="AR117" i="5" s="1"/>
  <c r="BE99" i="5"/>
  <c r="BR99" i="5" s="1"/>
  <c r="BE100" i="5"/>
  <c r="CE100" i="5"/>
  <c r="DY43" i="5"/>
  <c r="DM43" i="5" s="1"/>
  <c r="BR43" i="5"/>
  <c r="AR43" i="5" s="1"/>
  <c r="C52" i="15" s="1"/>
  <c r="DM114" i="5"/>
  <c r="C119" i="15"/>
  <c r="F119" i="15" s="1"/>
  <c r="AG118" i="5" s="1"/>
  <c r="C130" i="15"/>
  <c r="C130" i="16"/>
  <c r="AH106" i="5" s="1"/>
  <c r="CG106" i="5" s="1"/>
  <c r="DL102" i="5"/>
  <c r="CS102" i="5"/>
  <c r="BE80" i="5"/>
  <c r="BE101" i="5"/>
  <c r="BR101" i="5" s="1"/>
  <c r="C86" i="16"/>
  <c r="C115" i="16"/>
  <c r="C45" i="15"/>
  <c r="C36" i="15"/>
  <c r="C27" i="15"/>
  <c r="C86" i="15"/>
  <c r="C115" i="15"/>
  <c r="AS108" i="5"/>
  <c r="C108" i="16" s="1"/>
  <c r="DY41" i="5"/>
  <c r="AR56" i="5"/>
  <c r="DY56" i="5"/>
  <c r="DL56" i="5" s="1"/>
  <c r="CS55" i="5"/>
  <c r="DM116" i="5"/>
  <c r="DL116" i="5"/>
  <c r="CS41" i="5"/>
  <c r="DY55" i="5"/>
  <c r="DL55" i="5" s="1"/>
  <c r="AS116" i="5"/>
  <c r="C117" i="16" s="1"/>
  <c r="F117" i="16" s="1"/>
  <c r="AR116" i="5"/>
  <c r="CS79" i="5"/>
  <c r="CT79" i="5"/>
  <c r="DM113" i="5"/>
  <c r="DL113" i="5"/>
  <c r="DM31" i="5"/>
  <c r="DL31" i="5"/>
  <c r="CE42" i="5"/>
  <c r="CS42" i="5" s="1"/>
  <c r="BE42" i="5"/>
  <c r="BR42" i="5" s="1"/>
  <c r="DY79" i="5"/>
  <c r="AS113" i="5"/>
  <c r="C113" i="16" s="1"/>
  <c r="AR113" i="5"/>
  <c r="C113" i="15" s="1"/>
  <c r="AR31" i="5"/>
  <c r="AS31" i="5"/>
  <c r="CS99" i="5"/>
  <c r="C38" i="16"/>
  <c r="C24" i="16"/>
  <c r="F24" i="16" s="1"/>
  <c r="C97" i="16"/>
  <c r="C15" i="16"/>
  <c r="AH14" i="5"/>
  <c r="CG14" i="5" s="1"/>
  <c r="R14" i="5" s="1"/>
  <c r="AH21" i="5"/>
  <c r="CG21" i="5" s="1"/>
  <c r="R21" i="5" s="1"/>
  <c r="AH94" i="5"/>
  <c r="CG94" i="5" s="1"/>
  <c r="R94" i="5" s="1"/>
  <c r="AH86" i="5"/>
  <c r="CG86" i="5" s="1"/>
  <c r="R86" i="5" s="1"/>
  <c r="C29" i="15"/>
  <c r="F29" i="15" s="1"/>
  <c r="C15" i="15"/>
  <c r="C24" i="15"/>
  <c r="C58" i="15"/>
  <c r="DL104" i="5"/>
  <c r="DM104" i="5"/>
  <c r="AR104" i="5"/>
  <c r="C105" i="15" s="1"/>
  <c r="AS104" i="5"/>
  <c r="C127" i="16" s="1"/>
  <c r="DL84" i="5"/>
  <c r="BE11" i="5"/>
  <c r="BR11" i="5" s="1"/>
  <c r="CE11" i="5"/>
  <c r="C53" i="15"/>
  <c r="AR84" i="5"/>
  <c r="C106" i="15" s="1"/>
  <c r="BE65" i="5"/>
  <c r="BR65" i="5" s="1"/>
  <c r="CE65" i="5"/>
  <c r="AR47" i="5"/>
  <c r="C48" i="15" s="1"/>
  <c r="AS47" i="5"/>
  <c r="DL47" i="5"/>
  <c r="DM47" i="5"/>
  <c r="DM95" i="5"/>
  <c r="DL95" i="5"/>
  <c r="AS95" i="5"/>
  <c r="AR95" i="5"/>
  <c r="C126" i="15"/>
  <c r="C94" i="16"/>
  <c r="BF59" i="5"/>
  <c r="BS59" i="5" s="1"/>
  <c r="CF59" i="5"/>
  <c r="CT59" i="5" s="1"/>
  <c r="BF19" i="5"/>
  <c r="BS19" i="5" s="1"/>
  <c r="CF19" i="5"/>
  <c r="AS76" i="5"/>
  <c r="C77" i="16" s="1"/>
  <c r="AS109" i="5"/>
  <c r="C75" i="16" s="1"/>
  <c r="AR71" i="5"/>
  <c r="AR70" i="5"/>
  <c r="C69" i="15" s="1"/>
  <c r="F69" i="15" s="1"/>
  <c r="AR120" i="5"/>
  <c r="C121" i="15" s="1"/>
  <c r="DL120" i="5"/>
  <c r="DL70" i="5"/>
  <c r="C83" i="15"/>
  <c r="DL71" i="5"/>
  <c r="A33" i="17"/>
  <c r="BF103" i="5" l="1"/>
  <c r="CF103" i="5"/>
  <c r="CT103" i="5" s="1"/>
  <c r="BS40" i="5"/>
  <c r="DZ40" i="5"/>
  <c r="DM40" i="5" s="1"/>
  <c r="CT40" i="5"/>
  <c r="BS45" i="5"/>
  <c r="AS45" i="5" s="1"/>
  <c r="DZ45" i="5"/>
  <c r="DM45" i="5" s="1"/>
  <c r="CT45" i="5"/>
  <c r="R45" i="5"/>
  <c r="CF118" i="5"/>
  <c r="BF118" i="5"/>
  <c r="DZ25" i="5"/>
  <c r="DM25" i="5" s="1"/>
  <c r="BS25" i="5"/>
  <c r="AS25" i="5" s="1"/>
  <c r="C26" i="16" s="1"/>
  <c r="BR106" i="5"/>
  <c r="AR106" i="5" s="1"/>
  <c r="C107" i="15" s="1"/>
  <c r="F107" i="15" s="1"/>
  <c r="CS128" i="5"/>
  <c r="BR128" i="5"/>
  <c r="DY128" i="5"/>
  <c r="DL81" i="5"/>
  <c r="AH23" i="5"/>
  <c r="CG23" i="5" s="1"/>
  <c r="R23" i="5" s="1"/>
  <c r="AH24" i="5"/>
  <c r="CG24" i="5" s="1"/>
  <c r="R24" i="5" s="1"/>
  <c r="AH25" i="5"/>
  <c r="CG25" i="5" s="1"/>
  <c r="R25" i="5" s="1"/>
  <c r="AR81" i="5"/>
  <c r="C82" i="15" s="1"/>
  <c r="AS117" i="5"/>
  <c r="C118" i="16" s="1"/>
  <c r="BR121" i="5"/>
  <c r="AR121" i="5" s="1"/>
  <c r="C122" i="15" s="1"/>
  <c r="F122" i="15" s="1"/>
  <c r="DY121" i="5"/>
  <c r="DL121" i="5" s="1"/>
  <c r="DL106" i="5"/>
  <c r="DY99" i="5"/>
  <c r="DL99" i="5" s="1"/>
  <c r="C95" i="16"/>
  <c r="C95" i="15"/>
  <c r="C118" i="15"/>
  <c r="DL43" i="5"/>
  <c r="CS100" i="5"/>
  <c r="BR100" i="5"/>
  <c r="DY100" i="5"/>
  <c r="BR80" i="5"/>
  <c r="AR80" i="5" s="1"/>
  <c r="C81" i="15" s="1"/>
  <c r="F81" i="15" s="1"/>
  <c r="AG81" i="5" s="1"/>
  <c r="AR101" i="5"/>
  <c r="C125" i="15" s="1"/>
  <c r="F125" i="15" s="1"/>
  <c r="AG124" i="5" s="1"/>
  <c r="AS43" i="5"/>
  <c r="C53" i="16" s="1"/>
  <c r="CS11" i="5"/>
  <c r="CT11" i="5"/>
  <c r="DY101" i="5"/>
  <c r="DL101" i="5" s="1"/>
  <c r="DY80" i="5"/>
  <c r="DL80" i="5" s="1"/>
  <c r="C32" i="16"/>
  <c r="AH117" i="5"/>
  <c r="CG117" i="5" s="1"/>
  <c r="R117" i="5" s="1"/>
  <c r="AH116" i="5"/>
  <c r="CG116" i="5" s="1"/>
  <c r="R116" i="5" s="1"/>
  <c r="C48" i="16"/>
  <c r="C110" i="16"/>
  <c r="C116" i="15"/>
  <c r="C117" i="15"/>
  <c r="C94" i="15"/>
  <c r="C96" i="15"/>
  <c r="AG29" i="5"/>
  <c r="BF29" i="5" s="1"/>
  <c r="BS29" i="5" s="1"/>
  <c r="AG28" i="5"/>
  <c r="C71" i="15"/>
  <c r="C72" i="15"/>
  <c r="C31" i="15"/>
  <c r="F31" i="15" s="1"/>
  <c r="C32" i="15"/>
  <c r="C44" i="15"/>
  <c r="DY42" i="5"/>
  <c r="DL42" i="5" s="1"/>
  <c r="AR42" i="5"/>
  <c r="C43" i="15" s="1"/>
  <c r="C87" i="16"/>
  <c r="C116" i="16"/>
  <c r="DL79" i="5"/>
  <c r="DM79" i="5"/>
  <c r="DL41" i="5"/>
  <c r="AR79" i="5"/>
  <c r="AS79" i="5"/>
  <c r="AR99" i="5"/>
  <c r="C100" i="15" s="1"/>
  <c r="F100" i="15" s="1"/>
  <c r="AR55" i="5"/>
  <c r="C55" i="15" s="1"/>
  <c r="F55" i="15" s="1"/>
  <c r="AR41" i="5"/>
  <c r="C39" i="15" s="1"/>
  <c r="C79" i="16"/>
  <c r="C62" i="16"/>
  <c r="AH15" i="5"/>
  <c r="CG15" i="5" s="1"/>
  <c r="R15" i="5" s="1"/>
  <c r="C109" i="16"/>
  <c r="C96" i="16"/>
  <c r="C76" i="16"/>
  <c r="C57" i="15"/>
  <c r="C47" i="15"/>
  <c r="C127" i="15"/>
  <c r="C103" i="15"/>
  <c r="CS65" i="5"/>
  <c r="DY65" i="5"/>
  <c r="DY11" i="5"/>
  <c r="C110" i="15"/>
  <c r="C114" i="15"/>
  <c r="C112" i="16"/>
  <c r="C114" i="16"/>
  <c r="C88" i="15"/>
  <c r="C89" i="15"/>
  <c r="F89" i="15" s="1"/>
  <c r="C85" i="15"/>
  <c r="F85" i="15" s="1"/>
  <c r="C79" i="15"/>
  <c r="C84" i="15"/>
  <c r="F84" i="15" s="1"/>
  <c r="AG83" i="5" s="1"/>
  <c r="C120" i="15"/>
  <c r="AG101" i="5" s="1"/>
  <c r="BF101" i="5" s="1"/>
  <c r="BS101" i="5" s="1"/>
  <c r="C123" i="15"/>
  <c r="F123" i="15" s="1"/>
  <c r="C93" i="16"/>
  <c r="AH109" i="5" s="1"/>
  <c r="CG109" i="5" s="1"/>
  <c r="R109" i="5" s="1"/>
  <c r="C50" i="16"/>
  <c r="DZ59" i="5"/>
  <c r="DM59" i="5" s="1"/>
  <c r="CT19" i="5"/>
  <c r="C54" i="15"/>
  <c r="DZ19" i="5"/>
  <c r="DM19" i="5" s="1"/>
  <c r="A34" i="17"/>
  <c r="BS103" i="5" l="1"/>
  <c r="DZ103" i="5"/>
  <c r="DM103" i="5" s="1"/>
  <c r="AS40" i="5"/>
  <c r="C41" i="16" s="1"/>
  <c r="AG122" i="5"/>
  <c r="BF122" i="5" s="1"/>
  <c r="BS122" i="5" s="1"/>
  <c r="AG30" i="5"/>
  <c r="CF30" i="5" s="1"/>
  <c r="CT30" i="5" s="1"/>
  <c r="BS118" i="5"/>
  <c r="AS118" i="5" s="1"/>
  <c r="C119" i="16" s="1"/>
  <c r="DZ118" i="5"/>
  <c r="DM118" i="5" s="1"/>
  <c r="CT118" i="5"/>
  <c r="R118" i="5"/>
  <c r="AG88" i="5"/>
  <c r="DL128" i="5"/>
  <c r="AR128" i="5"/>
  <c r="C129" i="15" s="1"/>
  <c r="CF81" i="5"/>
  <c r="BF81" i="5"/>
  <c r="DL100" i="5"/>
  <c r="AR100" i="5"/>
  <c r="C101" i="15" s="1"/>
  <c r="F101" i="15" s="1"/>
  <c r="AG100" i="5" s="1"/>
  <c r="DZ101" i="5"/>
  <c r="DM101" i="5" s="1"/>
  <c r="CF29" i="5"/>
  <c r="CT29" i="5" s="1"/>
  <c r="DZ29" i="5"/>
  <c r="DM29" i="5" s="1"/>
  <c r="AS29" i="5"/>
  <c r="C56" i="15"/>
  <c r="F56" i="15" s="1"/>
  <c r="AG56" i="5" s="1"/>
  <c r="CF56" i="5" s="1"/>
  <c r="CT56" i="5" s="1"/>
  <c r="AG54" i="5"/>
  <c r="BF28" i="5"/>
  <c r="BS28" i="5" s="1"/>
  <c r="CF28" i="5"/>
  <c r="AG80" i="5"/>
  <c r="CF80" i="5" s="1"/>
  <c r="CT80" i="5" s="1"/>
  <c r="AG99" i="5"/>
  <c r="BF124" i="5"/>
  <c r="BS124" i="5" s="1"/>
  <c r="CF124" i="5"/>
  <c r="CF83" i="5"/>
  <c r="BF83" i="5"/>
  <c r="BS83" i="5" s="1"/>
  <c r="C99" i="15"/>
  <c r="F99" i="15" s="1"/>
  <c r="AG98" i="5" s="1"/>
  <c r="C34" i="15"/>
  <c r="C42" i="15"/>
  <c r="F42" i="15" s="1"/>
  <c r="AG68" i="5"/>
  <c r="CF68" i="5" s="1"/>
  <c r="AG84" i="5"/>
  <c r="AG121" i="5"/>
  <c r="AG66" i="5"/>
  <c r="BF66" i="5" s="1"/>
  <c r="BS66" i="5" s="1"/>
  <c r="AG82" i="5"/>
  <c r="DL11" i="5"/>
  <c r="DM11" i="5"/>
  <c r="DL65" i="5"/>
  <c r="AR65" i="5"/>
  <c r="C66" i="15" s="1"/>
  <c r="F66" i="15" s="1"/>
  <c r="AG65" i="5" s="1"/>
  <c r="AR11" i="5"/>
  <c r="AS11" i="5"/>
  <c r="CF101" i="5"/>
  <c r="CT101" i="5" s="1"/>
  <c r="AS19" i="5"/>
  <c r="C20" i="16" s="1"/>
  <c r="AS59" i="5"/>
  <c r="AG44" i="5"/>
  <c r="AG70" i="5"/>
  <c r="AG120" i="5"/>
  <c r="AG46" i="5"/>
  <c r="AG71" i="5"/>
  <c r="A35" i="17"/>
  <c r="CF122" i="5" l="1"/>
  <c r="CT122" i="5" s="1"/>
  <c r="AS103" i="5"/>
  <c r="C104" i="16" s="1"/>
  <c r="DZ122" i="5"/>
  <c r="DM122" i="5" s="1"/>
  <c r="BF30" i="5"/>
  <c r="BS30" i="5" s="1"/>
  <c r="AS30" i="5" s="1"/>
  <c r="BF98" i="5"/>
  <c r="CF98" i="5"/>
  <c r="CF65" i="5"/>
  <c r="CT65" i="5" s="1"/>
  <c r="BF65" i="5"/>
  <c r="AG106" i="5"/>
  <c r="BF106" i="5" s="1"/>
  <c r="F129" i="15"/>
  <c r="AG128" i="5" s="1"/>
  <c r="CF100" i="5"/>
  <c r="CT100" i="5" s="1"/>
  <c r="BF100" i="5"/>
  <c r="DZ100" i="5" s="1"/>
  <c r="DM100" i="5" s="1"/>
  <c r="CF88" i="5"/>
  <c r="BF88" i="5"/>
  <c r="BS81" i="5"/>
  <c r="DZ81" i="5"/>
  <c r="DM81" i="5" s="1"/>
  <c r="CT81" i="5"/>
  <c r="C102" i="15"/>
  <c r="C12" i="15"/>
  <c r="BF68" i="5"/>
  <c r="BF56" i="5"/>
  <c r="BS56" i="5" s="1"/>
  <c r="AG55" i="5"/>
  <c r="CF55" i="5" s="1"/>
  <c r="CT55" i="5" s="1"/>
  <c r="BF80" i="5"/>
  <c r="BS80" i="5" s="1"/>
  <c r="CT124" i="5"/>
  <c r="DZ28" i="5"/>
  <c r="DM28" i="5" s="1"/>
  <c r="CF66" i="5"/>
  <c r="CT66" i="5" s="1"/>
  <c r="AG42" i="5"/>
  <c r="BF42" i="5" s="1"/>
  <c r="BS42" i="5" s="1"/>
  <c r="AG41" i="5"/>
  <c r="DZ83" i="5"/>
  <c r="DM83" i="5" s="1"/>
  <c r="CF99" i="5"/>
  <c r="BF99" i="5"/>
  <c r="BS99" i="5" s="1"/>
  <c r="CF54" i="5"/>
  <c r="BF54" i="5"/>
  <c r="BS54" i="5" s="1"/>
  <c r="CT28" i="5"/>
  <c r="DZ124" i="5"/>
  <c r="DM124" i="5" s="1"/>
  <c r="CT83" i="5"/>
  <c r="C73" i="16"/>
  <c r="C58" i="16"/>
  <c r="AS122" i="5"/>
  <c r="C40" i="16" s="1"/>
  <c r="F40" i="16" s="1"/>
  <c r="BF82" i="5"/>
  <c r="BS82" i="5" s="1"/>
  <c r="CF82" i="5"/>
  <c r="CT82" i="5" s="1"/>
  <c r="BF121" i="5"/>
  <c r="BS121" i="5" s="1"/>
  <c r="CF121" i="5"/>
  <c r="CT121" i="5" s="1"/>
  <c r="BF84" i="5"/>
  <c r="BS84" i="5" s="1"/>
  <c r="CF84" i="5"/>
  <c r="CT84" i="5" s="1"/>
  <c r="C80" i="15"/>
  <c r="C64" i="15"/>
  <c r="F64" i="15" s="1"/>
  <c r="AG63" i="5" s="1"/>
  <c r="AS101" i="5"/>
  <c r="DZ66" i="5"/>
  <c r="DM66" i="5" s="1"/>
  <c r="CT68" i="5"/>
  <c r="AH69" i="5"/>
  <c r="CG69" i="5" s="1"/>
  <c r="R69" i="5" s="1"/>
  <c r="AH57" i="5"/>
  <c r="CG57" i="5" s="1"/>
  <c r="R57" i="5" s="1"/>
  <c r="C16" i="16"/>
  <c r="BF70" i="5"/>
  <c r="BS70" i="5" s="1"/>
  <c r="CF70" i="5"/>
  <c r="BF71" i="5"/>
  <c r="BS71" i="5" s="1"/>
  <c r="CF71" i="5"/>
  <c r="BF44" i="5"/>
  <c r="BS44" i="5" s="1"/>
  <c r="CF44" i="5"/>
  <c r="CT44" i="5" s="1"/>
  <c r="BF46" i="5"/>
  <c r="BS46" i="5" s="1"/>
  <c r="CF46" i="5"/>
  <c r="CT46" i="5" s="1"/>
  <c r="CF120" i="5"/>
  <c r="CT120" i="5" s="1"/>
  <c r="BF120" i="5"/>
  <c r="BS120" i="5" s="1"/>
  <c r="A36" i="17"/>
  <c r="DZ30" i="5" l="1"/>
  <c r="DM30" i="5" s="1"/>
  <c r="AH39" i="5"/>
  <c r="CG39" i="5" s="1"/>
  <c r="R39" i="5" s="1"/>
  <c r="AH40" i="5"/>
  <c r="CG40" i="5" s="1"/>
  <c r="R40" i="5" s="1"/>
  <c r="CF63" i="5"/>
  <c r="BF63" i="5"/>
  <c r="CT98" i="5"/>
  <c r="R98" i="5"/>
  <c r="BS98" i="5"/>
  <c r="AS98" i="5" s="1"/>
  <c r="DZ98" i="5"/>
  <c r="DM98" i="5" s="1"/>
  <c r="CF106" i="5"/>
  <c r="CT106" i="5" s="1"/>
  <c r="BS65" i="5"/>
  <c r="AS65" i="5" s="1"/>
  <c r="DZ65" i="5"/>
  <c r="DM65" i="5" s="1"/>
  <c r="BS100" i="5"/>
  <c r="AS100" i="5" s="1"/>
  <c r="C101" i="16" s="1"/>
  <c r="BF128" i="5"/>
  <c r="CF128" i="5"/>
  <c r="BS88" i="5"/>
  <c r="AS88" i="5" s="1"/>
  <c r="DZ88" i="5"/>
  <c r="DM88" i="5" s="1"/>
  <c r="CT88" i="5"/>
  <c r="R88" i="5"/>
  <c r="BS106" i="5"/>
  <c r="AS106" i="5" s="1"/>
  <c r="DZ106" i="5"/>
  <c r="DM106" i="5" s="1"/>
  <c r="AS81" i="5"/>
  <c r="C82" i="16" s="1"/>
  <c r="DZ68" i="5"/>
  <c r="DM68" i="5" s="1"/>
  <c r="BS68" i="5"/>
  <c r="AS68" i="5" s="1"/>
  <c r="C68" i="16" s="1"/>
  <c r="CF42" i="5"/>
  <c r="R42" i="5" s="1"/>
  <c r="DZ56" i="5"/>
  <c r="DM56" i="5" s="1"/>
  <c r="BF55" i="5"/>
  <c r="BS55" i="5" s="1"/>
  <c r="DZ80" i="5"/>
  <c r="DM80" i="5" s="1"/>
  <c r="C123" i="16"/>
  <c r="C30" i="16"/>
  <c r="C31" i="16"/>
  <c r="F31" i="16" s="1"/>
  <c r="AH31" i="5" s="1"/>
  <c r="CG31" i="5" s="1"/>
  <c r="R31" i="5" s="1"/>
  <c r="C102" i="16"/>
  <c r="DZ99" i="5"/>
  <c r="DM99" i="5" s="1"/>
  <c r="BF41" i="5"/>
  <c r="BS41" i="5" s="1"/>
  <c r="CF41" i="5"/>
  <c r="AS28" i="5"/>
  <c r="CT54" i="5"/>
  <c r="R54" i="5"/>
  <c r="CT99" i="5"/>
  <c r="AS124" i="5"/>
  <c r="C125" i="16" s="1"/>
  <c r="F125" i="16" s="1"/>
  <c r="AH124" i="5" s="1"/>
  <c r="CG124" i="5" s="1"/>
  <c r="R124" i="5" s="1"/>
  <c r="DZ54" i="5"/>
  <c r="DM54" i="5" s="1"/>
  <c r="AS83" i="5"/>
  <c r="DZ42" i="5"/>
  <c r="DM42" i="5" s="1"/>
  <c r="AH122" i="5"/>
  <c r="CG122" i="5" s="1"/>
  <c r="R122" i="5" s="1"/>
  <c r="DZ121" i="5"/>
  <c r="DM121" i="5" s="1"/>
  <c r="DZ84" i="5"/>
  <c r="DM84" i="5" s="1"/>
  <c r="DZ82" i="5"/>
  <c r="DM82" i="5" s="1"/>
  <c r="AS56" i="5"/>
  <c r="C57" i="16" s="1"/>
  <c r="AH101" i="5"/>
  <c r="CG101" i="5" s="1"/>
  <c r="R101" i="5" s="1"/>
  <c r="AS66" i="5"/>
  <c r="C27" i="16"/>
  <c r="F27" i="16" s="1"/>
  <c r="AH59" i="5"/>
  <c r="CG59" i="5" s="1"/>
  <c r="R59" i="5" s="1"/>
  <c r="AH76" i="5"/>
  <c r="CG76" i="5" s="1"/>
  <c r="R76" i="5" s="1"/>
  <c r="AH10" i="5"/>
  <c r="CG10" i="5" s="1"/>
  <c r="R10" i="5" s="1"/>
  <c r="AH19" i="5"/>
  <c r="CG19" i="5" s="1"/>
  <c r="R19" i="5" s="1"/>
  <c r="C105" i="16"/>
  <c r="DZ70" i="5"/>
  <c r="DM70" i="5" s="1"/>
  <c r="DZ46" i="5"/>
  <c r="DM46" i="5" s="1"/>
  <c r="DZ71" i="5"/>
  <c r="DM71" i="5" s="1"/>
  <c r="DZ44" i="5"/>
  <c r="DM44" i="5" s="1"/>
  <c r="CT70" i="5"/>
  <c r="DZ120" i="5"/>
  <c r="DM120" i="5" s="1"/>
  <c r="CT71" i="5"/>
  <c r="A37" i="17"/>
  <c r="R106" i="5" l="1"/>
  <c r="BS63" i="5"/>
  <c r="AS63" i="5" s="1"/>
  <c r="C64" i="16" s="1"/>
  <c r="DZ63" i="5"/>
  <c r="DM63" i="5" s="1"/>
  <c r="R63" i="5"/>
  <c r="CT63" i="5"/>
  <c r="CT128" i="5"/>
  <c r="R128" i="5"/>
  <c r="DZ128" i="5"/>
  <c r="DM128" i="5" s="1"/>
  <c r="BS128" i="5"/>
  <c r="AS128" i="5" s="1"/>
  <c r="C129" i="16" s="1"/>
  <c r="CT42" i="5"/>
  <c r="DZ55" i="5"/>
  <c r="DM55" i="5" s="1"/>
  <c r="AS80" i="5"/>
  <c r="AH27" i="5"/>
  <c r="CG27" i="5" s="1"/>
  <c r="R27" i="5" s="1"/>
  <c r="AH26" i="5"/>
  <c r="CG26" i="5" s="1"/>
  <c r="R26" i="5" s="1"/>
  <c r="C66" i="16"/>
  <c r="C67" i="16"/>
  <c r="C28" i="16"/>
  <c r="C29" i="16"/>
  <c r="F29" i="16" s="1"/>
  <c r="C12" i="16"/>
  <c r="C126" i="16"/>
  <c r="DZ41" i="5"/>
  <c r="DM41" i="5" s="1"/>
  <c r="CT41" i="5"/>
  <c r="R41" i="5"/>
  <c r="AS54" i="5"/>
  <c r="C55" i="16" s="1"/>
  <c r="AS99" i="5"/>
  <c r="AS42" i="5"/>
  <c r="AS84" i="5"/>
  <c r="C106" i="16" s="1"/>
  <c r="AS121" i="5"/>
  <c r="AS82" i="5"/>
  <c r="C103" i="16" s="1"/>
  <c r="F103" i="16" s="1"/>
  <c r="AH16" i="5"/>
  <c r="CG16" i="5" s="1"/>
  <c r="R16" i="5" s="1"/>
  <c r="AH17" i="5"/>
  <c r="CG17" i="5" s="1"/>
  <c r="R17" i="5" s="1"/>
  <c r="C84" i="16"/>
  <c r="F84" i="16" s="1"/>
  <c r="AH83" i="5" s="1"/>
  <c r="CG83" i="5" s="1"/>
  <c r="R83" i="5" s="1"/>
  <c r="AS70" i="5"/>
  <c r="C69" i="16" s="1"/>
  <c r="F69" i="16" s="1"/>
  <c r="AS120" i="5"/>
  <c r="C121" i="16" s="1"/>
  <c r="AS44" i="5"/>
  <c r="AS46" i="5"/>
  <c r="AS71" i="5"/>
  <c r="A38" i="17"/>
  <c r="AH102" i="5" l="1"/>
  <c r="CG102" i="5" s="1"/>
  <c r="R102" i="5" s="1"/>
  <c r="AH103" i="5"/>
  <c r="CG103" i="5" s="1"/>
  <c r="R103" i="5" s="1"/>
  <c r="C107" i="16"/>
  <c r="C122" i="16"/>
  <c r="AS55" i="5"/>
  <c r="C56" i="16" s="1"/>
  <c r="F56" i="16" s="1"/>
  <c r="C99" i="16"/>
  <c r="C100" i="16"/>
  <c r="F100" i="16" s="1"/>
  <c r="AH29" i="5"/>
  <c r="CG29" i="5" s="1"/>
  <c r="R29" i="5" s="1"/>
  <c r="AH28" i="5"/>
  <c r="CG28" i="5" s="1"/>
  <c r="R28" i="5" s="1"/>
  <c r="C46" i="16"/>
  <c r="C47" i="16"/>
  <c r="C71" i="16"/>
  <c r="C72" i="16"/>
  <c r="AS41" i="5"/>
  <c r="C39" i="16" s="1"/>
  <c r="C52" i="16"/>
  <c r="C54" i="16"/>
  <c r="C44" i="16"/>
  <c r="AH104" i="5"/>
  <c r="CG104" i="5" s="1"/>
  <c r="R104" i="5" s="1"/>
  <c r="AH68" i="5"/>
  <c r="CG68" i="5" s="1"/>
  <c r="R68" i="5" s="1"/>
  <c r="AH121" i="5"/>
  <c r="CG121" i="5" s="1"/>
  <c r="R121" i="5" s="1"/>
  <c r="C80" i="16"/>
  <c r="F80" i="16" s="1"/>
  <c r="AH79" i="5" s="1"/>
  <c r="CG79" i="5" s="1"/>
  <c r="R79" i="5" s="1"/>
  <c r="C85" i="16"/>
  <c r="F85" i="16" s="1"/>
  <c r="AH87" i="5" s="1"/>
  <c r="CG87" i="5" s="1"/>
  <c r="R87" i="5" s="1"/>
  <c r="C83" i="16"/>
  <c r="C89" i="16"/>
  <c r="C81" i="16"/>
  <c r="F81" i="16" s="1"/>
  <c r="C88" i="16"/>
  <c r="C43" i="16"/>
  <c r="AH30" i="5" s="1"/>
  <c r="CG30" i="5" s="1"/>
  <c r="R30" i="5" s="1"/>
  <c r="C60" i="16"/>
  <c r="C45" i="16"/>
  <c r="A39" i="17"/>
  <c r="AH66" i="5" l="1"/>
  <c r="CG66" i="5" s="1"/>
  <c r="R66" i="5" s="1"/>
  <c r="AH81" i="5"/>
  <c r="CG81" i="5" s="1"/>
  <c r="R81" i="5" s="1"/>
  <c r="AH99" i="5"/>
  <c r="CG99" i="5" s="1"/>
  <c r="R99" i="5" s="1"/>
  <c r="AH100" i="5"/>
  <c r="CG100" i="5" s="1"/>
  <c r="R100" i="5" s="1"/>
  <c r="C42" i="16"/>
  <c r="AH56" i="5"/>
  <c r="CG56" i="5" s="1"/>
  <c r="R56" i="5" s="1"/>
  <c r="AH55" i="5"/>
  <c r="CG55" i="5" s="1"/>
  <c r="R55" i="5" s="1"/>
  <c r="AH84" i="5"/>
  <c r="CG84" i="5" s="1"/>
  <c r="R84" i="5" s="1"/>
  <c r="AH82" i="5"/>
  <c r="CG82" i="5" s="1"/>
  <c r="R82" i="5" s="1"/>
  <c r="AH65" i="5"/>
  <c r="CG65" i="5" s="1"/>
  <c r="R65" i="5" s="1"/>
  <c r="AH11" i="5"/>
  <c r="CG11" i="5" s="1"/>
  <c r="R11" i="5" s="1"/>
  <c r="AH80" i="5"/>
  <c r="CG80" i="5" s="1"/>
  <c r="R80" i="5" s="1"/>
  <c r="AH46" i="5"/>
  <c r="CG46" i="5" s="1"/>
  <c r="R46" i="5" s="1"/>
  <c r="AH71" i="5"/>
  <c r="CG71" i="5" s="1"/>
  <c r="R71" i="5" s="1"/>
  <c r="AH44" i="5"/>
  <c r="CG44" i="5" s="1"/>
  <c r="R44" i="5" s="1"/>
  <c r="AH70" i="5"/>
  <c r="CG70" i="5" s="1"/>
  <c r="R70" i="5" s="1"/>
  <c r="AH120" i="5"/>
  <c r="CG120" i="5" s="1"/>
  <c r="R120" i="5" s="1"/>
  <c r="A40" i="17"/>
  <c r="T2" i="3" l="1"/>
  <c r="V2" i="3" s="1"/>
  <c r="AX2" i="3" s="1"/>
  <c r="A41" i="17"/>
  <c r="A42" i="17" l="1"/>
  <c r="A43" i="17" l="1"/>
  <c r="K46" i="3" l="1"/>
  <c r="N6" i="3"/>
  <c r="O6" i="3"/>
  <c r="A44" i="17"/>
  <c r="P6" i="3" l="1"/>
  <c r="AV6" i="3" s="1"/>
  <c r="A45" i="17"/>
  <c r="A46" i="17" l="1"/>
  <c r="A47" i="17" l="1"/>
  <c r="A48" i="17" l="1"/>
  <c r="A49" i="17" l="1"/>
  <c r="A50" i="17" l="1"/>
  <c r="A51" i="17" l="1"/>
  <c r="A52" i="17" l="1"/>
  <c r="AS4" i="3" l="1"/>
  <c r="A53" i="17"/>
  <c r="A54" i="17" l="1"/>
  <c r="A55" i="17" l="1"/>
  <c r="A56" i="17" l="1"/>
  <c r="A57" i="17" l="1"/>
  <c r="A58" i="17" l="1"/>
  <c r="A59" i="17" l="1"/>
  <c r="A60" i="17" l="1"/>
  <c r="A61" i="17" l="1"/>
  <c r="A62" i="17" l="1"/>
  <c r="A63" i="17" l="1"/>
  <c r="A64" i="17" l="1"/>
  <c r="A65" i="17" l="1"/>
  <c r="A66" i="17" l="1"/>
  <c r="A67" i="17" l="1"/>
  <c r="A68" i="17" l="1"/>
  <c r="A69" i="17" l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3" i="17" s="1"/>
  <c r="A194" i="17" s="1"/>
  <c r="A195" i="17" s="1"/>
  <c r="A196" i="17" s="1"/>
  <c r="A197" i="17" s="1"/>
  <c r="A198" i="17" s="1"/>
  <c r="A199" i="17" s="1"/>
  <c r="A200" i="17" s="1"/>
  <c r="A201" i="17" s="1"/>
  <c r="R47" i="3" l="1"/>
  <c r="Q47" i="3"/>
  <c r="S47" i="3" l="1"/>
  <c r="AW47" i="3" s="1"/>
  <c r="L46" i="3" l="1"/>
  <c r="M46" i="3" s="1"/>
  <c r="AU46" i="3" s="1"/>
  <c r="E10" i="3" l="1"/>
  <c r="F10" i="3"/>
  <c r="G10" i="3" l="1"/>
  <c r="AS10" i="3" s="1"/>
  <c r="R14" i="3" l="1"/>
  <c r="R28" i="3"/>
  <c r="Q14" i="3"/>
  <c r="Q28" i="3"/>
  <c r="R49" i="3"/>
  <c r="R73" i="3"/>
  <c r="Q49" i="3"/>
  <c r="Q73" i="3"/>
  <c r="S28" i="3" l="1"/>
  <c r="AW28" i="3" s="1"/>
  <c r="S49" i="3"/>
  <c r="AW49" i="3" s="1"/>
  <c r="S14" i="3"/>
  <c r="AW14" i="3" s="1"/>
  <c r="S73" i="3"/>
  <c r="AW73" i="3" s="1"/>
  <c r="U13" i="3" l="1"/>
  <c r="K10" i="3"/>
  <c r="N21" i="3"/>
  <c r="L10" i="3"/>
  <c r="O21" i="3"/>
  <c r="T13" i="3"/>
  <c r="T11" i="3"/>
  <c r="U11" i="3"/>
  <c r="O7" i="3"/>
  <c r="N7" i="3"/>
  <c r="V13" i="3" l="1"/>
  <c r="AX13" i="3" s="1"/>
  <c r="M10" i="3"/>
  <c r="AU10" i="3" s="1"/>
  <c r="P21" i="3"/>
  <c r="AV21" i="3" s="1"/>
  <c r="P7" i="3"/>
  <c r="AV7" i="3" s="1"/>
  <c r="V11" i="3"/>
  <c r="AX11" i="3" s="1"/>
  <c r="I70" i="3" l="1"/>
  <c r="H70" i="3"/>
  <c r="J70" i="3" l="1"/>
  <c r="AT70" i="3" s="1"/>
  <c r="AA29" i="3" l="1"/>
  <c r="O11" i="3" l="1"/>
  <c r="U5" i="3" l="1"/>
  <c r="N114" i="3" l="1"/>
  <c r="I7" i="3"/>
  <c r="I17" i="3"/>
  <c r="H7" i="3"/>
  <c r="H17" i="3"/>
  <c r="N11" i="3" l="1"/>
  <c r="P11" i="3" s="1"/>
  <c r="AV11" i="3" s="1"/>
  <c r="K3" i="3"/>
  <c r="J7" i="3"/>
  <c r="AT7" i="3" s="1"/>
  <c r="J17" i="3"/>
  <c r="AT17" i="3" s="1"/>
  <c r="Q15" i="3" l="1"/>
  <c r="Q29" i="3"/>
  <c r="R15" i="3"/>
  <c r="R29" i="3"/>
  <c r="S15" i="3" l="1"/>
  <c r="AW15" i="3" s="1"/>
  <c r="S29" i="3"/>
  <c r="AW29" i="3" s="1"/>
  <c r="K11" i="3" l="1"/>
  <c r="L11" i="3"/>
  <c r="O22" i="3"/>
  <c r="O12" i="3"/>
  <c r="N12" i="3"/>
  <c r="N22" i="3"/>
  <c r="U14" i="3"/>
  <c r="T14" i="3"/>
  <c r="P12" i="3" l="1"/>
  <c r="AV12" i="3" s="1"/>
  <c r="V14" i="3"/>
  <c r="AX14" i="3" s="1"/>
  <c r="M11" i="3"/>
  <c r="AU11" i="3" s="1"/>
  <c r="P22" i="3"/>
  <c r="AV22" i="3" s="1"/>
  <c r="B10" i="3" l="1"/>
  <c r="C10" i="3"/>
  <c r="D10" i="3" l="1"/>
  <c r="AR10" i="3" s="1"/>
  <c r="AD7" i="3" l="1"/>
  <c r="AG5" i="3" l="1"/>
  <c r="AF5" i="3" l="1"/>
  <c r="AH5" i="3" s="1"/>
  <c r="BB5" i="3" s="1"/>
  <c r="AC7" i="3" l="1"/>
  <c r="AE7" i="3" s="1"/>
  <c r="BA7" i="3" s="1"/>
  <c r="AC31" i="3"/>
  <c r="I116" i="3" l="1"/>
  <c r="H12" i="3" l="1"/>
  <c r="H50" i="3"/>
  <c r="I12" i="3"/>
  <c r="I50" i="3"/>
  <c r="I51" i="3"/>
  <c r="I18" i="3"/>
  <c r="H18" i="3"/>
  <c r="H51" i="3"/>
  <c r="J12" i="3" l="1"/>
  <c r="AT12" i="3" s="1"/>
  <c r="J50" i="3"/>
  <c r="AT50" i="3" s="1"/>
  <c r="J51" i="3"/>
  <c r="AT51" i="3" s="1"/>
  <c r="J18" i="3"/>
  <c r="AT18" i="3" s="1"/>
  <c r="R16" i="3" l="1"/>
  <c r="R4" i="3"/>
  <c r="R83" i="3"/>
  <c r="R31" i="3"/>
  <c r="R20" i="3"/>
  <c r="Q16" i="3"/>
  <c r="Q83" i="3"/>
  <c r="Q4" i="3"/>
  <c r="Q31" i="3"/>
  <c r="Q20" i="3"/>
  <c r="R41" i="3"/>
  <c r="Q41" i="3"/>
  <c r="S4" i="3" l="1"/>
  <c r="AW4" i="3" s="1"/>
  <c r="S83" i="3"/>
  <c r="AW83" i="3" s="1"/>
  <c r="S31" i="3"/>
  <c r="AW31" i="3" s="1"/>
  <c r="S20" i="3"/>
  <c r="AW20" i="3" s="1"/>
  <c r="S16" i="3"/>
  <c r="AW16" i="3" s="1"/>
  <c r="S41" i="3"/>
  <c r="AW41" i="3" s="1"/>
  <c r="U4" i="3" l="1"/>
  <c r="T4" i="3"/>
  <c r="L4" i="3"/>
  <c r="L19" i="3"/>
  <c r="L12" i="3"/>
  <c r="O13" i="3"/>
  <c r="N13" i="3"/>
  <c r="K4" i="3"/>
  <c r="K19" i="3"/>
  <c r="K12" i="3"/>
  <c r="O9" i="3"/>
  <c r="O23" i="3"/>
  <c r="N23" i="3"/>
  <c r="N9" i="3"/>
  <c r="U15" i="3"/>
  <c r="T15" i="3"/>
  <c r="P13" i="3" l="1"/>
  <c r="AV13" i="3" s="1"/>
  <c r="M4" i="3"/>
  <c r="AU4" i="3" s="1"/>
  <c r="V4" i="3"/>
  <c r="AX4" i="3" s="1"/>
  <c r="M19" i="3"/>
  <c r="AU19" i="3" s="1"/>
  <c r="M12" i="3"/>
  <c r="AU12" i="3" s="1"/>
  <c r="P23" i="3"/>
  <c r="AV23" i="3" s="1"/>
  <c r="V15" i="3"/>
  <c r="AX15" i="3" s="1"/>
  <c r="P9" i="3"/>
  <c r="AV9" i="3" s="1"/>
  <c r="E28" i="3" l="1"/>
  <c r="E11" i="3"/>
  <c r="F28" i="3"/>
  <c r="F11" i="3"/>
  <c r="E22" i="3"/>
  <c r="F22" i="3"/>
  <c r="G28" i="3" l="1"/>
  <c r="AS28" i="3" s="1"/>
  <c r="G11" i="3"/>
  <c r="AS11" i="3" s="1"/>
  <c r="G22" i="3"/>
  <c r="AS22" i="3" s="1"/>
  <c r="AG110" i="3" l="1"/>
  <c r="I13" i="3" l="1"/>
  <c r="I9" i="3"/>
  <c r="H13" i="3"/>
  <c r="H9" i="3"/>
  <c r="H44" i="3"/>
  <c r="H52" i="3"/>
  <c r="H19" i="3"/>
  <c r="I44" i="3"/>
  <c r="I52" i="3"/>
  <c r="I19" i="3"/>
  <c r="J13" i="3" l="1"/>
  <c r="AT13" i="3" s="1"/>
  <c r="J9" i="3"/>
  <c r="AT9" i="3" s="1"/>
  <c r="J52" i="3"/>
  <c r="AT52" i="3" s="1"/>
  <c r="J19" i="3"/>
  <c r="AT19" i="3" s="1"/>
  <c r="J44" i="3"/>
  <c r="AT44" i="3" s="1"/>
  <c r="Q17" i="3" l="1"/>
  <c r="Q32" i="3"/>
  <c r="Q53" i="3"/>
  <c r="R17" i="3"/>
  <c r="R32" i="3"/>
  <c r="R53" i="3"/>
  <c r="R5" i="3"/>
  <c r="R42" i="3"/>
  <c r="R78" i="3"/>
  <c r="R21" i="3"/>
  <c r="Q78" i="3"/>
  <c r="Q42" i="3"/>
  <c r="Q5" i="3"/>
  <c r="Q21" i="3"/>
  <c r="S5" i="3" l="1"/>
  <c r="AW5" i="3" s="1"/>
  <c r="S21" i="3"/>
  <c r="AW21" i="3" s="1"/>
  <c r="S17" i="3"/>
  <c r="AW17" i="3" s="1"/>
  <c r="S32" i="3"/>
  <c r="AW32" i="3" s="1"/>
  <c r="S53" i="3"/>
  <c r="AW53" i="3" s="1"/>
  <c r="S42" i="3"/>
  <c r="AW42" i="3" s="1"/>
  <c r="S78" i="3"/>
  <c r="AW78" i="3" s="1"/>
  <c r="U22" i="3" l="1"/>
  <c r="T22" i="3"/>
  <c r="L13" i="3"/>
  <c r="O10" i="3"/>
  <c r="O14" i="3"/>
  <c r="K13" i="3"/>
  <c r="N10" i="3"/>
  <c r="N14" i="3"/>
  <c r="U16" i="3"/>
  <c r="U60" i="3"/>
  <c r="T16" i="3"/>
  <c r="T60" i="3"/>
  <c r="O40" i="3"/>
  <c r="N40" i="3"/>
  <c r="L5" i="3"/>
  <c r="K5" i="3"/>
  <c r="P40" i="3" l="1"/>
  <c r="AV40" i="3" s="1"/>
  <c r="V22" i="3"/>
  <c r="AX22" i="3" s="1"/>
  <c r="M13" i="3"/>
  <c r="AU13" i="3" s="1"/>
  <c r="M5" i="3"/>
  <c r="AU5" i="3" s="1"/>
  <c r="P14" i="3"/>
  <c r="AV14" i="3" s="1"/>
  <c r="P10" i="3"/>
  <c r="AV10" i="3" s="1"/>
  <c r="V16" i="3"/>
  <c r="AX16" i="3" s="1"/>
  <c r="V60" i="3"/>
  <c r="AX60" i="3" s="1"/>
  <c r="C11" i="3" l="1"/>
  <c r="B11" i="3"/>
  <c r="D11" i="3" l="1"/>
  <c r="AR11" i="3" s="1"/>
  <c r="H24" i="3" l="1"/>
  <c r="H14" i="3"/>
  <c r="H10" i="3"/>
  <c r="H77" i="3"/>
  <c r="H31" i="3"/>
  <c r="I24" i="3"/>
  <c r="I10" i="3"/>
  <c r="I14" i="3"/>
  <c r="I77" i="3"/>
  <c r="I31" i="3"/>
  <c r="I40" i="3"/>
  <c r="H40" i="3"/>
  <c r="J24" i="3" l="1"/>
  <c r="AT24" i="3" s="1"/>
  <c r="J31" i="3"/>
  <c r="AT31" i="3" s="1"/>
  <c r="J10" i="3"/>
  <c r="AT10" i="3" s="1"/>
  <c r="J77" i="3"/>
  <c r="AT77" i="3" s="1"/>
  <c r="J14" i="3"/>
  <c r="AT14" i="3" s="1"/>
  <c r="J40" i="3"/>
  <c r="AT40" i="3" s="1"/>
  <c r="L16" i="3" l="1"/>
  <c r="Q24" i="3"/>
  <c r="K16" i="3" l="1"/>
  <c r="M16" i="3" s="1"/>
  <c r="AU16" i="3" s="1"/>
  <c r="T79" i="3" l="1"/>
  <c r="U79" i="3"/>
  <c r="V79" i="3" l="1"/>
  <c r="AX79" i="3" s="1"/>
  <c r="R89" i="3" l="1"/>
  <c r="R54" i="3"/>
  <c r="Q89" i="3"/>
  <c r="Q54" i="3"/>
  <c r="R80" i="3"/>
  <c r="Q80" i="3"/>
  <c r="S54" i="3" l="1"/>
  <c r="AW54" i="3" s="1"/>
  <c r="S89" i="3"/>
  <c r="AW89" i="3" s="1"/>
  <c r="S80" i="3"/>
  <c r="AW80" i="3" s="1"/>
  <c r="T36" i="3" l="1"/>
  <c r="T61" i="3"/>
  <c r="Z48" i="3"/>
  <c r="Z44" i="3"/>
  <c r="N41" i="3"/>
  <c r="O41" i="3"/>
  <c r="K92" i="3"/>
  <c r="K41" i="3"/>
  <c r="U61" i="3"/>
  <c r="U36" i="3"/>
  <c r="L92" i="3"/>
  <c r="L41" i="3"/>
  <c r="AA48" i="3"/>
  <c r="AA44" i="3"/>
  <c r="Z63" i="3"/>
  <c r="AA63" i="3"/>
  <c r="Z80" i="3"/>
  <c r="AA80" i="3"/>
  <c r="Z4" i="3"/>
  <c r="AA4" i="3"/>
  <c r="M92" i="3" l="1"/>
  <c r="AU92" i="3" s="1"/>
  <c r="P41" i="3"/>
  <c r="AV41" i="3" s="1"/>
  <c r="AB44" i="3"/>
  <c r="AZ44" i="3" s="1"/>
  <c r="V61" i="3"/>
  <c r="AX61" i="3" s="1"/>
  <c r="AB48" i="3"/>
  <c r="AZ48" i="3" s="1"/>
  <c r="M41" i="3"/>
  <c r="AU41" i="3" s="1"/>
  <c r="V36" i="3"/>
  <c r="AX36" i="3" s="1"/>
  <c r="AB80" i="3"/>
  <c r="AZ80" i="3" s="1"/>
  <c r="AB63" i="3"/>
  <c r="AZ63" i="3" s="1"/>
  <c r="AB4" i="3"/>
  <c r="AZ4" i="3" s="1"/>
  <c r="C12" i="3" l="1"/>
  <c r="B12" i="3"/>
  <c r="D12" i="3" l="1"/>
  <c r="AR12" i="3" s="1"/>
  <c r="AF95" i="3" l="1"/>
  <c r="AF40" i="3"/>
  <c r="AG40" i="3"/>
  <c r="AG95" i="3"/>
  <c r="AG74" i="3"/>
  <c r="AF74" i="3"/>
  <c r="AG54" i="3"/>
  <c r="AF45" i="3"/>
  <c r="AF54" i="3"/>
  <c r="AG45" i="3"/>
  <c r="AH40" i="3" l="1"/>
  <c r="BB40" i="3" s="1"/>
  <c r="AD48" i="3"/>
  <c r="AH95" i="3"/>
  <c r="BB95" i="3" s="1"/>
  <c r="AC48" i="3"/>
  <c r="AH54" i="3"/>
  <c r="BB54" i="3" s="1"/>
  <c r="AH74" i="3"/>
  <c r="BB74" i="3" s="1"/>
  <c r="AH45" i="3"/>
  <c r="BB45" i="3" s="1"/>
  <c r="AC5" i="3"/>
  <c r="AD5" i="3"/>
  <c r="AE48" i="3" l="1"/>
  <c r="BA48" i="3" s="1"/>
  <c r="AE5" i="3"/>
  <c r="BA5" i="3" s="1"/>
  <c r="I78" i="3" l="1"/>
  <c r="H78" i="3"/>
  <c r="J78" i="3" l="1"/>
  <c r="AT78" i="3" s="1"/>
  <c r="Q18" i="3" l="1"/>
  <c r="Q33" i="3"/>
  <c r="Q25" i="3"/>
  <c r="Q90" i="3"/>
  <c r="Q87" i="3"/>
  <c r="Q22" i="3"/>
  <c r="R18" i="3"/>
  <c r="R33" i="3"/>
  <c r="R25" i="3"/>
  <c r="R87" i="3"/>
  <c r="R90" i="3"/>
  <c r="R22" i="3"/>
  <c r="R81" i="3"/>
  <c r="R44" i="3"/>
  <c r="Q81" i="3"/>
  <c r="Q44" i="3"/>
  <c r="S87" i="3" l="1"/>
  <c r="AW87" i="3" s="1"/>
  <c r="S33" i="3"/>
  <c r="AW33" i="3" s="1"/>
  <c r="S90" i="3"/>
  <c r="AW90" i="3" s="1"/>
  <c r="S25" i="3"/>
  <c r="AW25" i="3" s="1"/>
  <c r="S18" i="3"/>
  <c r="AW18" i="3" s="1"/>
  <c r="S22" i="3"/>
  <c r="AW22" i="3" s="1"/>
  <c r="S81" i="3"/>
  <c r="AW81" i="3" s="1"/>
  <c r="S44" i="3"/>
  <c r="AW44" i="3" s="1"/>
  <c r="U41" i="3" l="1"/>
  <c r="U23" i="3"/>
  <c r="U44" i="3"/>
  <c r="U46" i="3"/>
  <c r="Z49" i="3"/>
  <c r="Z22" i="3"/>
  <c r="Z70" i="3"/>
  <c r="Z45" i="3"/>
  <c r="Z41" i="3"/>
  <c r="Z31" i="3"/>
  <c r="K14" i="3"/>
  <c r="K23" i="3"/>
  <c r="K21" i="3"/>
  <c r="K34" i="3"/>
  <c r="L14" i="3"/>
  <c r="L23" i="3"/>
  <c r="L34" i="3"/>
  <c r="L21" i="3"/>
  <c r="N44" i="3"/>
  <c r="N34" i="3"/>
  <c r="N42" i="3"/>
  <c r="N73" i="3"/>
  <c r="T23" i="3"/>
  <c r="T41" i="3"/>
  <c r="T44" i="3"/>
  <c r="T46" i="3"/>
  <c r="O44" i="3"/>
  <c r="O34" i="3"/>
  <c r="O42" i="3"/>
  <c r="O73" i="3"/>
  <c r="AA49" i="3"/>
  <c r="AA22" i="3"/>
  <c r="AA70" i="3"/>
  <c r="AA31" i="3"/>
  <c r="AA45" i="3"/>
  <c r="AA41" i="3"/>
  <c r="L42" i="3"/>
  <c r="K42" i="3"/>
  <c r="V23" i="3" l="1"/>
  <c r="AX23" i="3" s="1"/>
  <c r="V46" i="3"/>
  <c r="AX46" i="3" s="1"/>
  <c r="AB49" i="3"/>
  <c r="AZ49" i="3" s="1"/>
  <c r="V44" i="3"/>
  <c r="AX44" i="3" s="1"/>
  <c r="V41" i="3"/>
  <c r="AX41" i="3" s="1"/>
  <c r="P73" i="3"/>
  <c r="AV73" i="3" s="1"/>
  <c r="P42" i="3"/>
  <c r="AV42" i="3" s="1"/>
  <c r="P34" i="3"/>
  <c r="AV34" i="3" s="1"/>
  <c r="M34" i="3"/>
  <c r="AU34" i="3" s="1"/>
  <c r="M14" i="3"/>
  <c r="AU14" i="3" s="1"/>
  <c r="AB45" i="3"/>
  <c r="AZ45" i="3" s="1"/>
  <c r="M21" i="3"/>
  <c r="AU21" i="3" s="1"/>
  <c r="AB31" i="3"/>
  <c r="AZ31" i="3" s="1"/>
  <c r="AB70" i="3"/>
  <c r="AZ70" i="3" s="1"/>
  <c r="P44" i="3"/>
  <c r="AV44" i="3" s="1"/>
  <c r="M23" i="3"/>
  <c r="AU23" i="3" s="1"/>
  <c r="AB41" i="3"/>
  <c r="AZ41" i="3" s="1"/>
  <c r="AB22" i="3"/>
  <c r="AZ22" i="3" s="1"/>
  <c r="M42" i="3"/>
  <c r="AU42" i="3" s="1"/>
  <c r="I46" i="3" l="1"/>
  <c r="I41" i="3"/>
  <c r="H46" i="3"/>
  <c r="H41" i="3"/>
  <c r="J46" i="3" l="1"/>
  <c r="AT46" i="3" s="1"/>
  <c r="J41" i="3"/>
  <c r="AT41" i="3" s="1"/>
  <c r="C4" i="3" l="1"/>
  <c r="B4" i="3"/>
  <c r="D4" i="3" l="1"/>
  <c r="AR4" i="3" s="1"/>
  <c r="AF41" i="3" l="1"/>
  <c r="AF81" i="3"/>
  <c r="AF90" i="3"/>
  <c r="AF17" i="3"/>
  <c r="AF33" i="3"/>
  <c r="AF55" i="3"/>
  <c r="AG41" i="3"/>
  <c r="AG90" i="3"/>
  <c r="AG81" i="3"/>
  <c r="AG55" i="3"/>
  <c r="AG33" i="3"/>
  <c r="AG17" i="3"/>
  <c r="AG75" i="3"/>
  <c r="AG92" i="3"/>
  <c r="AG46" i="3"/>
  <c r="AF46" i="3"/>
  <c r="AF75" i="3"/>
  <c r="AF92" i="3"/>
  <c r="AH46" i="3" l="1"/>
  <c r="BB46" i="3" s="1"/>
  <c r="AH41" i="3"/>
  <c r="BB41" i="3" s="1"/>
  <c r="AH92" i="3"/>
  <c r="BB92" i="3" s="1"/>
  <c r="AH33" i="3"/>
  <c r="BB33" i="3" s="1"/>
  <c r="AH17" i="3"/>
  <c r="BB17" i="3" s="1"/>
  <c r="AH81" i="3"/>
  <c r="BB81" i="3" s="1"/>
  <c r="AD56" i="3"/>
  <c r="AD49" i="3"/>
  <c r="AD96" i="3"/>
  <c r="AD41" i="3"/>
  <c r="AD25" i="3"/>
  <c r="AC49" i="3"/>
  <c r="AC96" i="3"/>
  <c r="AC56" i="3"/>
  <c r="AC41" i="3"/>
  <c r="AC25" i="3"/>
  <c r="AH55" i="3"/>
  <c r="BB55" i="3" s="1"/>
  <c r="AH90" i="3"/>
  <c r="BB90" i="3" s="1"/>
  <c r="AH75" i="3"/>
  <c r="BB75" i="3" s="1"/>
  <c r="AE56" i="3" l="1"/>
  <c r="BA56" i="3" s="1"/>
  <c r="AE41" i="3"/>
  <c r="BA41" i="3" s="1"/>
  <c r="AE96" i="3"/>
  <c r="BA96" i="3" s="1"/>
  <c r="AE25" i="3"/>
  <c r="BA25" i="3" s="1"/>
  <c r="AE49" i="3"/>
  <c r="BA49" i="3" s="1"/>
  <c r="AJ16" i="3" l="1"/>
  <c r="AJ75" i="3"/>
  <c r="AI75" i="3" l="1"/>
  <c r="AK75" i="3" s="1"/>
  <c r="BC75" i="3" s="1"/>
  <c r="X51" i="3" l="1"/>
  <c r="W51" i="3" l="1"/>
  <c r="Y51" i="3" s="1"/>
  <c r="AY51" i="3" s="1"/>
  <c r="W50" i="3" l="1"/>
  <c r="I15" i="3" l="1"/>
  <c r="I42" i="3"/>
  <c r="I32" i="3"/>
  <c r="H15" i="3"/>
  <c r="H42" i="3"/>
  <c r="H32" i="3"/>
  <c r="J32" i="3" l="1"/>
  <c r="AT32" i="3" s="1"/>
  <c r="J15" i="3"/>
  <c r="AT15" i="3" s="1"/>
  <c r="J42" i="3"/>
  <c r="AT42" i="3" s="1"/>
  <c r="Q19" i="3" l="1"/>
  <c r="Q39" i="3"/>
  <c r="Q34" i="3"/>
  <c r="Q23" i="3"/>
  <c r="Q26" i="3"/>
  <c r="Q88" i="3"/>
  <c r="R19" i="3"/>
  <c r="R39" i="3"/>
  <c r="R34" i="3"/>
  <c r="R23" i="3"/>
  <c r="R26" i="3"/>
  <c r="R88" i="3"/>
  <c r="Q27" i="3"/>
  <c r="Q82" i="3"/>
  <c r="R27" i="3"/>
  <c r="R82" i="3"/>
  <c r="S26" i="3" l="1"/>
  <c r="AW26" i="3" s="1"/>
  <c r="S23" i="3"/>
  <c r="AW23" i="3" s="1"/>
  <c r="S39" i="3"/>
  <c r="AW39" i="3" s="1"/>
  <c r="S88" i="3"/>
  <c r="AW88" i="3" s="1"/>
  <c r="S34" i="3"/>
  <c r="AW34" i="3" s="1"/>
  <c r="S19" i="3"/>
  <c r="AW19" i="3" s="1"/>
  <c r="S27" i="3"/>
  <c r="AW27" i="3" s="1"/>
  <c r="S82" i="3"/>
  <c r="AW82" i="3" s="1"/>
  <c r="O33" i="3" l="1"/>
  <c r="AA50" i="3"/>
  <c r="AA9" i="3"/>
  <c r="AA10" i="3"/>
  <c r="AA42" i="3"/>
  <c r="AA46" i="3"/>
  <c r="T42" i="3"/>
  <c r="T94" i="3"/>
  <c r="T47" i="3"/>
  <c r="K24" i="3"/>
  <c r="K89" i="3"/>
  <c r="K72" i="3"/>
  <c r="K63" i="3"/>
  <c r="L24" i="3"/>
  <c r="L63" i="3"/>
  <c r="L72" i="3"/>
  <c r="L89" i="3"/>
  <c r="Z50" i="3"/>
  <c r="Z9" i="3"/>
  <c r="Z10" i="3"/>
  <c r="Z42" i="3"/>
  <c r="Z46" i="3"/>
  <c r="U35" i="3"/>
  <c r="U94" i="3"/>
  <c r="U47" i="3"/>
  <c r="L43" i="3"/>
  <c r="L22" i="3"/>
  <c r="K43" i="3"/>
  <c r="K22" i="3"/>
  <c r="N33" i="3"/>
  <c r="U98" i="3"/>
  <c r="U18" i="3"/>
  <c r="U63" i="3"/>
  <c r="T18" i="3"/>
  <c r="T98" i="3"/>
  <c r="T63" i="3"/>
  <c r="T35" i="3"/>
  <c r="Z35" i="3"/>
  <c r="Z43" i="3"/>
  <c r="Z47" i="3"/>
  <c r="AA35" i="3"/>
  <c r="AA43" i="3"/>
  <c r="AA47" i="3"/>
  <c r="AB46" i="3" l="1"/>
  <c r="AZ46" i="3" s="1"/>
  <c r="AB10" i="3"/>
  <c r="AZ10" i="3" s="1"/>
  <c r="P33" i="3"/>
  <c r="AV33" i="3" s="1"/>
  <c r="V35" i="3"/>
  <c r="AX35" i="3" s="1"/>
  <c r="V63" i="3"/>
  <c r="AX63" i="3" s="1"/>
  <c r="AB42" i="3"/>
  <c r="AZ42" i="3" s="1"/>
  <c r="AB9" i="3"/>
  <c r="AZ9" i="3" s="1"/>
  <c r="V47" i="3"/>
  <c r="AX47" i="3" s="1"/>
  <c r="M63" i="3"/>
  <c r="AU63" i="3" s="1"/>
  <c r="M72" i="3"/>
  <c r="AU72" i="3" s="1"/>
  <c r="V94" i="3"/>
  <c r="AX94" i="3" s="1"/>
  <c r="M89" i="3"/>
  <c r="AU89" i="3" s="1"/>
  <c r="M24" i="3"/>
  <c r="AU24" i="3" s="1"/>
  <c r="AB50" i="3"/>
  <c r="AZ50" i="3" s="1"/>
  <c r="M43" i="3"/>
  <c r="AU43" i="3" s="1"/>
  <c r="V98" i="3"/>
  <c r="AX98" i="3" s="1"/>
  <c r="M22" i="3"/>
  <c r="AU22" i="3" s="1"/>
  <c r="V18" i="3"/>
  <c r="AX18" i="3" s="1"/>
  <c r="AB35" i="3"/>
  <c r="AZ35" i="3" s="1"/>
  <c r="AB47" i="3"/>
  <c r="AZ47" i="3" s="1"/>
  <c r="AB43" i="3"/>
  <c r="AZ43" i="3" s="1"/>
  <c r="E2" i="3" l="1"/>
  <c r="AG98" i="3" l="1"/>
  <c r="AG56" i="3"/>
  <c r="AG9" i="3"/>
  <c r="AG27" i="3"/>
  <c r="AG34" i="3"/>
  <c r="AG91" i="3"/>
  <c r="AF98" i="3"/>
  <c r="AF34" i="3"/>
  <c r="AF91" i="3"/>
  <c r="AF27" i="3"/>
  <c r="AF9" i="3"/>
  <c r="AF56" i="3"/>
  <c r="AF93" i="3"/>
  <c r="AF47" i="3"/>
  <c r="AF63" i="3"/>
  <c r="AG63" i="3"/>
  <c r="AG93" i="3"/>
  <c r="AG47" i="3"/>
  <c r="AH56" i="3" l="1"/>
  <c r="BB56" i="3" s="1"/>
  <c r="AH98" i="3"/>
  <c r="BB98" i="3" s="1"/>
  <c r="AH27" i="3"/>
  <c r="BB27" i="3" s="1"/>
  <c r="AH34" i="3"/>
  <c r="BB34" i="3" s="1"/>
  <c r="AH91" i="3"/>
  <c r="BB91" i="3" s="1"/>
  <c r="AD50" i="3"/>
  <c r="AD27" i="3"/>
  <c r="AD98" i="3"/>
  <c r="AD34" i="3"/>
  <c r="AC50" i="3"/>
  <c r="AC27" i="3"/>
  <c r="AC98" i="3"/>
  <c r="AC34" i="3"/>
  <c r="AH9" i="3"/>
  <c r="BB9" i="3" s="1"/>
  <c r="AH63" i="3"/>
  <c r="BB63" i="3" s="1"/>
  <c r="AD63" i="3"/>
  <c r="AD43" i="3"/>
  <c r="AC43" i="3"/>
  <c r="AC63" i="3"/>
  <c r="AH93" i="3"/>
  <c r="BB93" i="3" s="1"/>
  <c r="AH47" i="3"/>
  <c r="BB47" i="3" s="1"/>
  <c r="AE98" i="3" l="1"/>
  <c r="BA98" i="3" s="1"/>
  <c r="AE34" i="3"/>
  <c r="BA34" i="3" s="1"/>
  <c r="AE27" i="3"/>
  <c r="BA27" i="3" s="1"/>
  <c r="AE50" i="3"/>
  <c r="BA50" i="3" s="1"/>
  <c r="AE63" i="3"/>
  <c r="BA63" i="3" s="1"/>
  <c r="AE43" i="3"/>
  <c r="BA43" i="3" s="1"/>
  <c r="L3" i="3" l="1"/>
  <c r="M3" i="3" s="1"/>
  <c r="AU3" i="3" s="1"/>
  <c r="W5" i="3" l="1"/>
  <c r="H11" i="3" l="1"/>
  <c r="H16" i="3"/>
  <c r="H81" i="3"/>
  <c r="I16" i="3"/>
  <c r="I11" i="3"/>
  <c r="I81" i="3"/>
  <c r="J16" i="3" l="1"/>
  <c r="AT16" i="3" s="1"/>
  <c r="J11" i="3"/>
  <c r="AT11" i="3" s="1"/>
  <c r="J81" i="3"/>
  <c r="AT81" i="3" s="1"/>
  <c r="L50" i="3" l="1"/>
  <c r="L35" i="3"/>
  <c r="L91" i="3"/>
  <c r="L49" i="3"/>
  <c r="K50" i="3"/>
  <c r="K35" i="3"/>
  <c r="K91" i="3"/>
  <c r="K49" i="3"/>
  <c r="M35" i="3" l="1"/>
  <c r="AU35" i="3" s="1"/>
  <c r="M49" i="3"/>
  <c r="AU49" i="3" s="1"/>
  <c r="M50" i="3"/>
  <c r="AU50" i="3" s="1"/>
  <c r="M91" i="3"/>
  <c r="AU91" i="3" s="1"/>
  <c r="E3" i="3"/>
  <c r="H79" i="3" l="1"/>
  <c r="I79" i="3"/>
  <c r="J79" i="3" l="1"/>
  <c r="AT79" i="3" s="1"/>
  <c r="W4" i="3" l="1"/>
  <c r="W7" i="3"/>
  <c r="X4" i="3"/>
  <c r="X7" i="3"/>
  <c r="X15" i="3"/>
  <c r="W15" i="3"/>
  <c r="Y15" i="3" l="1"/>
  <c r="AY15" i="3" s="1"/>
  <c r="Y7" i="3"/>
  <c r="AY7" i="3" s="1"/>
  <c r="Y4" i="3"/>
  <c r="AY4" i="3" s="1"/>
  <c r="E16" i="3" l="1"/>
  <c r="F16" i="3"/>
  <c r="G16" i="3" l="1"/>
  <c r="AS16" i="3" s="1"/>
  <c r="I63" i="3" l="1"/>
  <c r="I80" i="3"/>
  <c r="I33" i="3"/>
  <c r="H63" i="3"/>
  <c r="H80" i="3"/>
  <c r="H33" i="3"/>
  <c r="J33" i="3" l="1"/>
  <c r="AT33" i="3" s="1"/>
  <c r="J63" i="3"/>
  <c r="AT63" i="3" s="1"/>
  <c r="J80" i="3"/>
  <c r="AT80" i="3" s="1"/>
  <c r="O46" i="3" l="1"/>
  <c r="O92" i="3"/>
  <c r="N46" i="3"/>
  <c r="N92" i="3"/>
  <c r="K51" i="3"/>
  <c r="L51" i="3"/>
  <c r="P46" i="3" l="1"/>
  <c r="AV46" i="3" s="1"/>
  <c r="P92" i="3"/>
  <c r="AV92" i="3" s="1"/>
  <c r="M51" i="3"/>
  <c r="AU51" i="3" s="1"/>
  <c r="X22" i="3" l="1"/>
  <c r="X42" i="3"/>
  <c r="W42" i="3"/>
  <c r="W22" i="3"/>
  <c r="X33" i="3"/>
  <c r="X16" i="3"/>
  <c r="X92" i="3"/>
  <c r="W33" i="3"/>
  <c r="W92" i="3"/>
  <c r="W16" i="3"/>
  <c r="Y16" i="3" l="1"/>
  <c r="AY16" i="3" s="1"/>
  <c r="Y92" i="3"/>
  <c r="AY92" i="3" s="1"/>
  <c r="Y42" i="3"/>
  <c r="AY42" i="3" s="1"/>
  <c r="Y22" i="3"/>
  <c r="AY22" i="3" s="1"/>
  <c r="Y33" i="3"/>
  <c r="AY33" i="3" s="1"/>
  <c r="I34" i="3" l="1"/>
  <c r="H34" i="3"/>
  <c r="J34" i="3" l="1"/>
  <c r="AT34" i="3" s="1"/>
  <c r="T101" i="3" l="1"/>
  <c r="O47" i="3"/>
  <c r="K74" i="3"/>
  <c r="K52" i="3"/>
  <c r="K65" i="3"/>
  <c r="N47" i="3"/>
  <c r="L74" i="3"/>
  <c r="L52" i="3"/>
  <c r="L65" i="3"/>
  <c r="U101" i="3"/>
  <c r="M65" i="3" l="1"/>
  <c r="AU65" i="3" s="1"/>
  <c r="M52" i="3"/>
  <c r="AU52" i="3" s="1"/>
  <c r="P47" i="3"/>
  <c r="AV47" i="3" s="1"/>
  <c r="M74" i="3"/>
  <c r="AU74" i="3" s="1"/>
  <c r="V101" i="3"/>
  <c r="AX101" i="3" s="1"/>
  <c r="F7" i="3" l="1"/>
  <c r="E7" i="3"/>
  <c r="G7" i="3" l="1"/>
  <c r="AS7" i="3" s="1"/>
  <c r="BK7" i="3" s="1"/>
  <c r="BH7" i="3" l="1"/>
  <c r="BE7" i="3"/>
  <c r="BM7" i="3"/>
  <c r="BJ7" i="3"/>
  <c r="BL7" i="3"/>
  <c r="BI7" i="3"/>
  <c r="BF7" i="3"/>
  <c r="BG7" i="3"/>
  <c r="AN7" i="3" l="1"/>
  <c r="C42" i="3" l="1"/>
  <c r="B42" i="3"/>
  <c r="D42" i="3" l="1"/>
  <c r="AR42" i="3" s="1"/>
  <c r="AI19" i="3" l="1"/>
  <c r="X27" i="3" l="1"/>
  <c r="W45" i="3" l="1"/>
  <c r="W69" i="3" l="1"/>
  <c r="X69" i="3"/>
  <c r="Y69" i="3" l="1"/>
  <c r="AY69" i="3" s="1"/>
  <c r="W46" i="3" l="1"/>
  <c r="W43" i="3"/>
  <c r="X46" i="3"/>
  <c r="X43" i="3"/>
  <c r="Y43" i="3" l="1"/>
  <c r="AY43" i="3" s="1"/>
  <c r="Y46" i="3"/>
  <c r="AY46" i="3" s="1"/>
  <c r="I66" i="3" l="1"/>
  <c r="I93" i="3"/>
  <c r="H66" i="3"/>
  <c r="H93" i="3"/>
  <c r="J66" i="3" l="1"/>
  <c r="AT66" i="3" s="1"/>
  <c r="J93" i="3"/>
  <c r="AT93" i="3" s="1"/>
  <c r="N67" i="3" l="1"/>
  <c r="N48" i="3"/>
  <c r="N89" i="3"/>
  <c r="O67" i="3"/>
  <c r="O48" i="3"/>
  <c r="O89" i="3"/>
  <c r="L95" i="3"/>
  <c r="L38" i="3"/>
  <c r="U27" i="3"/>
  <c r="U95" i="3"/>
  <c r="U48" i="3"/>
  <c r="K95" i="3"/>
  <c r="K38" i="3"/>
  <c r="T27" i="3"/>
  <c r="T95" i="3"/>
  <c r="T48" i="3"/>
  <c r="U3" i="3"/>
  <c r="T3" i="3"/>
  <c r="L75" i="3"/>
  <c r="K75" i="3"/>
  <c r="N51" i="3"/>
  <c r="O51" i="3"/>
  <c r="V95" i="3" l="1"/>
  <c r="AX95" i="3" s="1"/>
  <c r="V27" i="3"/>
  <c r="AX27" i="3" s="1"/>
  <c r="V48" i="3"/>
  <c r="AX48" i="3" s="1"/>
  <c r="M95" i="3"/>
  <c r="AU95" i="3" s="1"/>
  <c r="V3" i="3"/>
  <c r="AX3" i="3" s="1"/>
  <c r="M38" i="3"/>
  <c r="AU38" i="3" s="1"/>
  <c r="P48" i="3"/>
  <c r="AV48" i="3" s="1"/>
  <c r="P67" i="3"/>
  <c r="AV67" i="3" s="1"/>
  <c r="P89" i="3"/>
  <c r="AV89" i="3" s="1"/>
  <c r="M75" i="3"/>
  <c r="AU75" i="3" s="1"/>
  <c r="P51" i="3"/>
  <c r="AV51" i="3" s="1"/>
  <c r="AJ96" i="3" l="1"/>
  <c r="AJ14" i="3"/>
  <c r="AJ20" i="3"/>
  <c r="AI96" i="3"/>
  <c r="AI20" i="3"/>
  <c r="AI14" i="3"/>
  <c r="AJ11" i="3"/>
  <c r="AI11" i="3"/>
  <c r="AJ72" i="3"/>
  <c r="AI72" i="3"/>
  <c r="AI6" i="3"/>
  <c r="AJ6" i="3"/>
  <c r="AI56" i="3"/>
  <c r="AJ56" i="3"/>
  <c r="AJ5" i="3"/>
  <c r="AJ82" i="3"/>
  <c r="AI5" i="3"/>
  <c r="AI82" i="3"/>
  <c r="AJ38" i="3"/>
  <c r="AJ4" i="3"/>
  <c r="AI38" i="3"/>
  <c r="AI4" i="3"/>
  <c r="AJ45" i="3"/>
  <c r="AI45" i="3"/>
  <c r="AJ87" i="3"/>
  <c r="AI87" i="3"/>
  <c r="AK20" i="3" l="1"/>
  <c r="BC20" i="3" s="1"/>
  <c r="AK14" i="3"/>
  <c r="BC14" i="3" s="1"/>
  <c r="AK96" i="3"/>
  <c r="BC96" i="3" s="1"/>
  <c r="AK72" i="3"/>
  <c r="BC72" i="3" s="1"/>
  <c r="AK11" i="3"/>
  <c r="BC11" i="3" s="1"/>
  <c r="AK6" i="3"/>
  <c r="BC6" i="3" s="1"/>
  <c r="AK56" i="3"/>
  <c r="BC56" i="3" s="1"/>
  <c r="AK38" i="3"/>
  <c r="BC38" i="3" s="1"/>
  <c r="AK5" i="3"/>
  <c r="BC5" i="3" s="1"/>
  <c r="AK82" i="3"/>
  <c r="BC82" i="3" s="1"/>
  <c r="AK4" i="3"/>
  <c r="BC4" i="3" s="1"/>
  <c r="AK45" i="3"/>
  <c r="BC45" i="3" s="1"/>
  <c r="AK87" i="3"/>
  <c r="BC87" i="3" s="1"/>
  <c r="W47" i="3" l="1"/>
  <c r="W41" i="3"/>
  <c r="W67" i="3"/>
  <c r="W23" i="3"/>
  <c r="W44" i="3"/>
  <c r="W17" i="3"/>
  <c r="W95" i="3"/>
  <c r="X47" i="3"/>
  <c r="X41" i="3"/>
  <c r="X23" i="3"/>
  <c r="X67" i="3"/>
  <c r="X44" i="3"/>
  <c r="X17" i="3"/>
  <c r="X95" i="3"/>
  <c r="W96" i="3"/>
  <c r="W75" i="3"/>
  <c r="X96" i="3"/>
  <c r="X75" i="3"/>
  <c r="Y67" i="3" l="1"/>
  <c r="AY67" i="3" s="1"/>
  <c r="Y95" i="3"/>
  <c r="AY95" i="3" s="1"/>
  <c r="Y44" i="3"/>
  <c r="AY44" i="3" s="1"/>
  <c r="Y41" i="3"/>
  <c r="AY41" i="3" s="1"/>
  <c r="Y23" i="3"/>
  <c r="AY23" i="3" s="1"/>
  <c r="Y17" i="3"/>
  <c r="AY17" i="3" s="1"/>
  <c r="Y47" i="3"/>
  <c r="AY47" i="3" s="1"/>
  <c r="Y75" i="3"/>
  <c r="AY75" i="3" s="1"/>
  <c r="Y96" i="3"/>
  <c r="AY96" i="3" s="1"/>
  <c r="H84" i="3" l="1"/>
  <c r="I84" i="3"/>
  <c r="J84" i="3" l="1"/>
  <c r="AT84" i="3" s="1"/>
  <c r="O49" i="3" l="1"/>
  <c r="L96" i="3"/>
  <c r="L39" i="3"/>
  <c r="L67" i="3"/>
  <c r="U54" i="3"/>
  <c r="U96" i="3"/>
  <c r="U49" i="3"/>
  <c r="N49" i="3"/>
  <c r="T49" i="3"/>
  <c r="T96" i="3"/>
  <c r="T54" i="3"/>
  <c r="K96" i="3"/>
  <c r="K39" i="3"/>
  <c r="K67" i="3"/>
  <c r="F44" i="3"/>
  <c r="E44" i="3"/>
  <c r="P49" i="3" l="1"/>
  <c r="AV49" i="3" s="1"/>
  <c r="M39" i="3"/>
  <c r="AU39" i="3" s="1"/>
  <c r="V96" i="3"/>
  <c r="AX96" i="3" s="1"/>
  <c r="V54" i="3"/>
  <c r="AX54" i="3" s="1"/>
  <c r="M67" i="3"/>
  <c r="AU67" i="3" s="1"/>
  <c r="M96" i="3"/>
  <c r="AU96" i="3" s="1"/>
  <c r="V49" i="3"/>
  <c r="AX49" i="3" s="1"/>
  <c r="G44" i="3"/>
  <c r="AS44" i="3" s="1"/>
  <c r="W8" i="3" l="1"/>
  <c r="W48" i="3"/>
  <c r="W24" i="3"/>
  <c r="W72" i="3"/>
  <c r="W73" i="3"/>
  <c r="X8" i="3"/>
  <c r="X48" i="3"/>
  <c r="X45" i="3"/>
  <c r="Y45" i="3" s="1"/>
  <c r="AY45" i="3" s="1"/>
  <c r="X24" i="3"/>
  <c r="X72" i="3"/>
  <c r="X73" i="3"/>
  <c r="X98" i="3"/>
  <c r="X18" i="3"/>
  <c r="X29" i="3"/>
  <c r="W18" i="3"/>
  <c r="W98" i="3"/>
  <c r="W29" i="3"/>
  <c r="Y98" i="3" l="1"/>
  <c r="AY98" i="3" s="1"/>
  <c r="Y18" i="3"/>
  <c r="AY18" i="3" s="1"/>
  <c r="Y73" i="3"/>
  <c r="AY73" i="3" s="1"/>
  <c r="Y8" i="3"/>
  <c r="AY8" i="3" s="1"/>
  <c r="BE8" i="3" s="1"/>
  <c r="Y29" i="3"/>
  <c r="AY29" i="3" s="1"/>
  <c r="Y24" i="3"/>
  <c r="AY24" i="3" s="1"/>
  <c r="Y72" i="3"/>
  <c r="AY72" i="3" s="1"/>
  <c r="Y48" i="3"/>
  <c r="AY48" i="3" s="1"/>
  <c r="BK8" i="3" l="1"/>
  <c r="BG8" i="3"/>
  <c r="BL8" i="3"/>
  <c r="BF8" i="3"/>
  <c r="BI8" i="3"/>
  <c r="BH8" i="3"/>
  <c r="BJ8" i="3"/>
  <c r="BM8" i="3"/>
  <c r="AN8" i="3" l="1"/>
  <c r="H68" i="3" l="1"/>
  <c r="H95" i="3"/>
  <c r="I95" i="3"/>
  <c r="I68" i="3"/>
  <c r="J68" i="3" l="1"/>
  <c r="AT68" i="3" s="1"/>
  <c r="J95" i="3"/>
  <c r="AT95" i="3" s="1"/>
  <c r="E51" i="3" l="1"/>
  <c r="F51" i="3"/>
  <c r="G51" i="3" l="1"/>
  <c r="AS51" i="3" s="1"/>
  <c r="N28" i="3" l="1"/>
  <c r="T34" i="3"/>
  <c r="T31" i="3"/>
  <c r="T29" i="3"/>
  <c r="U34" i="3"/>
  <c r="U31" i="3"/>
  <c r="U29" i="3"/>
  <c r="O28" i="3"/>
  <c r="K30" i="3"/>
  <c r="L30" i="3"/>
  <c r="P28" i="3" l="1"/>
  <c r="AV28" i="3" s="1"/>
  <c r="V31" i="3"/>
  <c r="AX31" i="3" s="1"/>
  <c r="V34" i="3"/>
  <c r="AX34" i="3" s="1"/>
  <c r="V29" i="3"/>
  <c r="AX29" i="3" s="1"/>
  <c r="M30" i="3"/>
  <c r="AU30" i="3" s="1"/>
  <c r="K71" i="3" l="1"/>
  <c r="K68" i="3"/>
  <c r="O50" i="3"/>
  <c r="O101" i="3"/>
  <c r="N50" i="3"/>
  <c r="N101" i="3"/>
  <c r="L68" i="3"/>
  <c r="L71" i="3"/>
  <c r="P101" i="3" l="1"/>
  <c r="AV101" i="3" s="1"/>
  <c r="P50" i="3"/>
  <c r="AV50" i="3" s="1"/>
  <c r="M68" i="3"/>
  <c r="AU68" i="3" s="1"/>
  <c r="M71" i="3"/>
  <c r="AU71" i="3" s="1"/>
  <c r="B82" i="3" l="1"/>
  <c r="C82" i="3"/>
  <c r="B44" i="3"/>
  <c r="C44" i="3"/>
  <c r="D82" i="3" l="1"/>
  <c r="AR82" i="3" s="1"/>
  <c r="D44" i="3"/>
  <c r="AR44" i="3" s="1"/>
  <c r="F89" i="3" l="1"/>
  <c r="F46" i="3"/>
  <c r="E89" i="3"/>
  <c r="E46" i="3"/>
  <c r="G46" i="3" l="1"/>
  <c r="AS46" i="3" s="1"/>
  <c r="G89" i="3"/>
  <c r="AS89" i="3" s="1"/>
  <c r="N103" i="3" l="1"/>
  <c r="O103" i="3"/>
  <c r="L111" i="3"/>
  <c r="K111" i="3"/>
  <c r="N112" i="3"/>
  <c r="O112" i="3"/>
  <c r="P103" i="3" l="1"/>
  <c r="AV103" i="3" s="1"/>
  <c r="M111" i="3"/>
  <c r="AU111" i="3" s="1"/>
  <c r="P112" i="3"/>
  <c r="AV112" i="3" s="1"/>
  <c r="H111" i="3"/>
  <c r="H96" i="3"/>
  <c r="H69" i="3"/>
  <c r="I111" i="3"/>
  <c r="I69" i="3"/>
  <c r="I96" i="3"/>
  <c r="J69" i="3" l="1"/>
  <c r="AT69" i="3" s="1"/>
  <c r="J96" i="3"/>
  <c r="AT96" i="3" s="1"/>
  <c r="J111" i="3"/>
  <c r="AT111" i="3" s="1"/>
  <c r="N106" i="3" l="1"/>
  <c r="O106" i="3"/>
  <c r="L113" i="3"/>
  <c r="L40" i="3"/>
  <c r="L73" i="3"/>
  <c r="L70" i="3"/>
  <c r="L29" i="3"/>
  <c r="L57" i="3"/>
  <c r="L108" i="3"/>
  <c r="L112" i="3"/>
  <c r="O113" i="3"/>
  <c r="O99" i="3"/>
  <c r="N113" i="3"/>
  <c r="N99" i="3"/>
  <c r="K113" i="3"/>
  <c r="K40" i="3"/>
  <c r="K73" i="3"/>
  <c r="K29" i="3"/>
  <c r="K57" i="3"/>
  <c r="K70" i="3"/>
  <c r="K108" i="3"/>
  <c r="K112" i="3"/>
  <c r="M108" i="3" l="1"/>
  <c r="AU108" i="3" s="1"/>
  <c r="M113" i="3"/>
  <c r="AU113" i="3" s="1"/>
  <c r="M29" i="3"/>
  <c r="AU29" i="3" s="1"/>
  <c r="M40" i="3"/>
  <c r="AU40" i="3" s="1"/>
  <c r="P99" i="3"/>
  <c r="AV99" i="3" s="1"/>
  <c r="P113" i="3"/>
  <c r="AV113" i="3" s="1"/>
  <c r="M73" i="3"/>
  <c r="AU73" i="3" s="1"/>
  <c r="M112" i="3"/>
  <c r="AU112" i="3" s="1"/>
  <c r="M57" i="3"/>
  <c r="AU57" i="3" s="1"/>
  <c r="P106" i="3"/>
  <c r="AV106" i="3" s="1"/>
  <c r="M70" i="3"/>
  <c r="AU70" i="3" s="1"/>
  <c r="E49" i="3" l="1"/>
  <c r="F49" i="3"/>
  <c r="E47" i="3"/>
  <c r="F47" i="3"/>
  <c r="G49" i="3" l="1"/>
  <c r="AS49" i="3" s="1"/>
  <c r="G47" i="3"/>
  <c r="AS47" i="3" s="1"/>
  <c r="I113" i="3" l="1"/>
  <c r="H113" i="3"/>
  <c r="J113" i="3" l="1"/>
  <c r="AT113" i="3" s="1"/>
  <c r="B34" i="3" l="1"/>
  <c r="B46" i="3"/>
  <c r="C46" i="3"/>
  <c r="C34" i="3"/>
  <c r="D34" i="3" l="1"/>
  <c r="AR34" i="3" s="1"/>
  <c r="D46" i="3"/>
  <c r="AR46" i="3" s="1"/>
  <c r="BG46" i="3" l="1"/>
  <c r="BL46" i="3"/>
  <c r="BF46" i="3"/>
  <c r="BJ46" i="3"/>
  <c r="BE46" i="3"/>
  <c r="BI46" i="3"/>
  <c r="BK46" i="3"/>
  <c r="BM46" i="3"/>
  <c r="BH46" i="3"/>
  <c r="AN46" i="3" l="1"/>
  <c r="H114" i="3" l="1"/>
  <c r="H71" i="3"/>
  <c r="H29" i="3"/>
  <c r="I114" i="3"/>
  <c r="I71" i="3"/>
  <c r="I29" i="3"/>
  <c r="J114" i="3" l="1"/>
  <c r="AT114" i="3" s="1"/>
  <c r="J29" i="3"/>
  <c r="AT29" i="3" s="1"/>
  <c r="J71" i="3"/>
  <c r="AT71" i="3" s="1"/>
  <c r="L115" i="3" l="1"/>
  <c r="K115" i="3"/>
  <c r="N115" i="3"/>
  <c r="O115" i="3"/>
  <c r="P115" i="3" l="1"/>
  <c r="AV115" i="3" s="1"/>
  <c r="M115" i="3"/>
  <c r="AU115" i="3" s="1"/>
  <c r="F101" i="3" l="1"/>
  <c r="E101" i="3"/>
  <c r="F48" i="3"/>
  <c r="E48" i="3"/>
  <c r="G101" i="3" l="1"/>
  <c r="AS101" i="3" s="1"/>
  <c r="G48" i="3"/>
  <c r="AS48" i="3" s="1"/>
  <c r="F111" i="3" l="1"/>
  <c r="E111" i="3"/>
  <c r="G111" i="3" l="1"/>
  <c r="AS111" i="3" s="1"/>
  <c r="W52" i="3" l="1"/>
  <c r="X52" i="3"/>
  <c r="W99" i="3"/>
  <c r="X99" i="3"/>
  <c r="X19" i="3"/>
  <c r="X14" i="3"/>
  <c r="W19" i="3"/>
  <c r="W14" i="3"/>
  <c r="X82" i="3"/>
  <c r="W82" i="3"/>
  <c r="E50" i="3" l="1"/>
  <c r="F50" i="3"/>
  <c r="F99" i="3"/>
  <c r="F82" i="3"/>
  <c r="E99" i="3"/>
  <c r="E82" i="3"/>
  <c r="F108" i="3"/>
  <c r="E108" i="3"/>
  <c r="E96" i="3"/>
  <c r="F96" i="3"/>
  <c r="E112" i="3"/>
  <c r="F112" i="3"/>
  <c r="E113" i="3"/>
  <c r="F113" i="3"/>
  <c r="Y52" i="3"/>
  <c r="AY52" i="3" s="1"/>
  <c r="Y99" i="3"/>
  <c r="AY99" i="3" s="1"/>
  <c r="Y82" i="3"/>
  <c r="AY82" i="3" s="1"/>
  <c r="Y19" i="3"/>
  <c r="AY19" i="3" s="1"/>
  <c r="Y14" i="3"/>
  <c r="AY14" i="3" s="1"/>
  <c r="G82" i="3" l="1"/>
  <c r="AS82" i="3" s="1"/>
  <c r="G108" i="3"/>
  <c r="AS108" i="3" s="1"/>
  <c r="G96" i="3"/>
  <c r="AS96" i="3" s="1"/>
  <c r="G99" i="3"/>
  <c r="AS99" i="3" s="1"/>
  <c r="G112" i="3"/>
  <c r="AS112" i="3" s="1"/>
  <c r="G50" i="3"/>
  <c r="AS50" i="3" s="1"/>
  <c r="G113" i="3"/>
  <c r="AS113" i="3" s="1"/>
  <c r="F2" i="3" l="1"/>
  <c r="G2" i="3" s="1"/>
  <c r="AS2" i="3" s="1"/>
  <c r="C76" i="3" l="1"/>
  <c r="B76" i="3"/>
  <c r="D76" i="3" l="1"/>
  <c r="AR76" i="3" s="1"/>
  <c r="AD104" i="3" l="1"/>
  <c r="AD11" i="3"/>
  <c r="AD19" i="3"/>
  <c r="AD111" i="3"/>
  <c r="AC104" i="3" l="1"/>
  <c r="AE104" i="3" s="1"/>
  <c r="BA104" i="3" s="1"/>
  <c r="AC19" i="3"/>
  <c r="AE19" i="3" s="1"/>
  <c r="BA19" i="3" s="1"/>
  <c r="AC111" i="3"/>
  <c r="AE111" i="3" s="1"/>
  <c r="BA111" i="3" s="1"/>
  <c r="AC11" i="3"/>
  <c r="AE11" i="3" s="1"/>
  <c r="BA11" i="3" s="1"/>
  <c r="W28" i="3"/>
  <c r="X28" i="3"/>
  <c r="W100" i="3" l="1"/>
  <c r="X100" i="3"/>
  <c r="BH11" i="3"/>
  <c r="BK11" i="3"/>
  <c r="BL11" i="3"/>
  <c r="BE11" i="3"/>
  <c r="BI11" i="3"/>
  <c r="BM11" i="3"/>
  <c r="BJ11" i="3"/>
  <c r="BG11" i="3"/>
  <c r="BF11" i="3"/>
  <c r="Y28" i="3"/>
  <c r="AY28" i="3" s="1"/>
  <c r="Y100" i="3" l="1"/>
  <c r="AY100" i="3" s="1"/>
  <c r="AN11" i="3"/>
  <c r="B2" i="3" l="1"/>
  <c r="AC66" i="3" l="1"/>
  <c r="AC55" i="3"/>
  <c r="AC91" i="3"/>
  <c r="AC69" i="3"/>
  <c r="AD66" i="3"/>
  <c r="AD55" i="3"/>
  <c r="AD69" i="3"/>
  <c r="AD91" i="3"/>
  <c r="AC110" i="3"/>
  <c r="AC105" i="3"/>
  <c r="AD110" i="3"/>
  <c r="AD105" i="3"/>
  <c r="W53" i="3" l="1"/>
  <c r="W83" i="3"/>
  <c r="W89" i="3"/>
  <c r="W105" i="3"/>
  <c r="X83" i="3"/>
  <c r="X53" i="3"/>
  <c r="X89" i="3"/>
  <c r="X105" i="3"/>
  <c r="Z91" i="3"/>
  <c r="Z83" i="3"/>
  <c r="Z51" i="3"/>
  <c r="AA91" i="3"/>
  <c r="AA51" i="3"/>
  <c r="AA83" i="3"/>
  <c r="AE66" i="3"/>
  <c r="BA66" i="3" s="1"/>
  <c r="AE69" i="3"/>
  <c r="BA69" i="3" s="1"/>
  <c r="AE91" i="3"/>
  <c r="BA91" i="3" s="1"/>
  <c r="AE55" i="3"/>
  <c r="BA55" i="3" s="1"/>
  <c r="AE105" i="3"/>
  <c r="BA105" i="3" s="1"/>
  <c r="AE110" i="3"/>
  <c r="BA110" i="3" s="1"/>
  <c r="AA101" i="3"/>
  <c r="AA110" i="3"/>
  <c r="Z101" i="3"/>
  <c r="Z110" i="3"/>
  <c r="T111" i="3" l="1"/>
  <c r="T66" i="3"/>
  <c r="T82" i="3"/>
  <c r="T69" i="3"/>
  <c r="T50" i="3"/>
  <c r="T51" i="3"/>
  <c r="Y89" i="3"/>
  <c r="AY89" i="3" s="1"/>
  <c r="AB51" i="3"/>
  <c r="AZ51" i="3" s="1"/>
  <c r="Y105" i="3"/>
  <c r="AY105" i="3" s="1"/>
  <c r="Y83" i="3"/>
  <c r="AY83" i="3" s="1"/>
  <c r="U111" i="3"/>
  <c r="U66" i="3"/>
  <c r="U69" i="3"/>
  <c r="U82" i="3"/>
  <c r="U51" i="3"/>
  <c r="U50" i="3"/>
  <c r="AB83" i="3"/>
  <c r="AZ83" i="3" s="1"/>
  <c r="Y53" i="3"/>
  <c r="AY53" i="3" s="1"/>
  <c r="AB91" i="3"/>
  <c r="AZ91" i="3" s="1"/>
  <c r="AB110" i="3"/>
  <c r="AZ110" i="3" s="1"/>
  <c r="AB101" i="3"/>
  <c r="AZ101" i="3" s="1"/>
  <c r="V111" i="3" l="1"/>
  <c r="AX111" i="3" s="1"/>
  <c r="V51" i="3"/>
  <c r="AX51" i="3" s="1"/>
  <c r="V50" i="3"/>
  <c r="AX50" i="3" s="1"/>
  <c r="V69" i="3"/>
  <c r="AX69" i="3" s="1"/>
  <c r="V66" i="3"/>
  <c r="AX66" i="3" s="1"/>
  <c r="V82" i="3"/>
  <c r="AX82" i="3" s="1"/>
  <c r="B112" i="3" l="1"/>
  <c r="C112" i="3"/>
  <c r="D112" i="3" l="1"/>
  <c r="AR112" i="3" s="1"/>
  <c r="AG111" i="3" l="1"/>
  <c r="AG107" i="3"/>
  <c r="AD112" i="3" l="1"/>
  <c r="AD107" i="3"/>
  <c r="AC107" i="3"/>
  <c r="AC112" i="3"/>
  <c r="AF111" i="3"/>
  <c r="AH111" i="3" s="1"/>
  <c r="BB111" i="3" s="1"/>
  <c r="AF107" i="3"/>
  <c r="AH107" i="3" s="1"/>
  <c r="BB107" i="3" s="1"/>
  <c r="AE107" i="3" l="1"/>
  <c r="BA107" i="3" s="1"/>
  <c r="AE112" i="3"/>
  <c r="BA112" i="3" s="1"/>
  <c r="AA103" i="3" l="1"/>
  <c r="Z103" i="3"/>
  <c r="AB103" i="3" l="1"/>
  <c r="AZ103" i="3" s="1"/>
  <c r="T112" i="3" l="1"/>
  <c r="U112" i="3"/>
  <c r="F80" i="3" l="1"/>
  <c r="E80" i="3"/>
  <c r="V112" i="3"/>
  <c r="AX112" i="3" s="1"/>
  <c r="G80" i="3" l="1"/>
  <c r="AS80" i="3" s="1"/>
  <c r="F115" i="3" l="1"/>
  <c r="E115" i="3"/>
  <c r="F41" i="3"/>
  <c r="E41" i="3"/>
  <c r="B50" i="3"/>
  <c r="C50" i="3"/>
  <c r="B77" i="3"/>
  <c r="C77" i="3"/>
  <c r="C40" i="3"/>
  <c r="B40" i="3"/>
  <c r="C108" i="3"/>
  <c r="C113" i="3"/>
  <c r="B113" i="3"/>
  <c r="B5" i="3" l="1"/>
  <c r="G41" i="3"/>
  <c r="AS41" i="3" s="1"/>
  <c r="G115" i="3"/>
  <c r="AS115" i="3" s="1"/>
  <c r="D108" i="3"/>
  <c r="AR108" i="3" s="1"/>
  <c r="D40" i="3"/>
  <c r="AR40" i="3" s="1"/>
  <c r="D77" i="3"/>
  <c r="AR77" i="3" s="1"/>
  <c r="D50" i="3"/>
  <c r="AR50" i="3" s="1"/>
  <c r="D113" i="3"/>
  <c r="AR113" i="3" s="1"/>
  <c r="Z108" i="3" l="1"/>
  <c r="Z33" i="3"/>
  <c r="Z24" i="3"/>
  <c r="Z68" i="3"/>
  <c r="Z39" i="3"/>
  <c r="Z56" i="3"/>
  <c r="Z93" i="3"/>
  <c r="Z30" i="3"/>
  <c r="Z104" i="3"/>
  <c r="Z53" i="3"/>
  <c r="Z109" i="3"/>
  <c r="AA113" i="3"/>
  <c r="AA108" i="3"/>
  <c r="AA33" i="3"/>
  <c r="AA68" i="3"/>
  <c r="AA24" i="3"/>
  <c r="AA39" i="3"/>
  <c r="AA56" i="3"/>
  <c r="AA104" i="3"/>
  <c r="AA109" i="3"/>
  <c r="AA93" i="3"/>
  <c r="AA30" i="3"/>
  <c r="AA53" i="3"/>
  <c r="Z113" i="3"/>
  <c r="AB113" i="3" l="1"/>
  <c r="AZ113" i="3" s="1"/>
  <c r="AB104" i="3"/>
  <c r="AZ104" i="3" s="1"/>
  <c r="AB24" i="3"/>
  <c r="AZ24" i="3" s="1"/>
  <c r="AB56" i="3"/>
  <c r="AZ56" i="3" s="1"/>
  <c r="AB39" i="3"/>
  <c r="AZ39" i="3" s="1"/>
  <c r="AB33" i="3"/>
  <c r="AZ33" i="3" s="1"/>
  <c r="AB109" i="3"/>
  <c r="AZ109" i="3" s="1"/>
  <c r="AB30" i="3"/>
  <c r="AZ30" i="3" s="1"/>
  <c r="AB68" i="3"/>
  <c r="AZ68" i="3" s="1"/>
  <c r="AB108" i="3"/>
  <c r="AZ108" i="3" s="1"/>
  <c r="AB53" i="3"/>
  <c r="AZ53" i="3" s="1"/>
  <c r="AB93" i="3"/>
  <c r="AZ93" i="3" s="1"/>
  <c r="L98" i="3" l="1"/>
  <c r="K98" i="3"/>
  <c r="M98" i="3" l="1"/>
  <c r="AU98" i="3" s="1"/>
  <c r="N85" i="3" l="1"/>
  <c r="N79" i="3"/>
  <c r="N74" i="3"/>
  <c r="K76" i="3"/>
  <c r="K99" i="3"/>
  <c r="K58" i="3"/>
  <c r="L99" i="3"/>
  <c r="L76" i="3"/>
  <c r="L58" i="3"/>
  <c r="O79" i="3"/>
  <c r="O85" i="3"/>
  <c r="O74" i="3"/>
  <c r="N108" i="3"/>
  <c r="O108" i="3"/>
  <c r="M99" i="3" l="1"/>
  <c r="AU99" i="3" s="1"/>
  <c r="P79" i="3"/>
  <c r="AV79" i="3" s="1"/>
  <c r="M76" i="3"/>
  <c r="AU76" i="3" s="1"/>
  <c r="P85" i="3"/>
  <c r="AV85" i="3" s="1"/>
  <c r="M58" i="3"/>
  <c r="AU58" i="3" s="1"/>
  <c r="P74" i="3"/>
  <c r="AV74" i="3" s="1"/>
  <c r="P108" i="3"/>
  <c r="AV108" i="3" s="1"/>
  <c r="H116" i="3" l="1"/>
  <c r="J116" i="3" s="1"/>
  <c r="AT116" i="3" s="1"/>
  <c r="E23" i="3" l="1"/>
  <c r="F23" i="3"/>
  <c r="F33" i="3"/>
  <c r="E33" i="3"/>
  <c r="F78" i="3"/>
  <c r="E36" i="3"/>
  <c r="F36" i="3"/>
  <c r="E78" i="3"/>
  <c r="F52" i="3"/>
  <c r="E52" i="3"/>
  <c r="F95" i="3"/>
  <c r="E95" i="3"/>
  <c r="G33" i="3" l="1"/>
  <c r="AS33" i="3" s="1"/>
  <c r="G78" i="3"/>
  <c r="AS78" i="3" s="1"/>
  <c r="G52" i="3"/>
  <c r="AS52" i="3" s="1"/>
  <c r="G36" i="3"/>
  <c r="AS36" i="3" s="1"/>
  <c r="G23" i="3"/>
  <c r="AS23" i="3" s="1"/>
  <c r="G95" i="3"/>
  <c r="AS95" i="3" s="1"/>
  <c r="AC103" i="3"/>
  <c r="AC33" i="3"/>
  <c r="AC40" i="3"/>
  <c r="AC67" i="3"/>
  <c r="AC26" i="3"/>
  <c r="AC82" i="3"/>
  <c r="AC60" i="3"/>
  <c r="AC93" i="3"/>
  <c r="AC85" i="3"/>
  <c r="AC68" i="3"/>
  <c r="AD103" i="3"/>
  <c r="AD33" i="3"/>
  <c r="AD67" i="3"/>
  <c r="AD40" i="3"/>
  <c r="AD26" i="3"/>
  <c r="AD82" i="3"/>
  <c r="AD60" i="3"/>
  <c r="AD93" i="3"/>
  <c r="AD85" i="3"/>
  <c r="AD68" i="3"/>
  <c r="AC108" i="3"/>
  <c r="AD108" i="3"/>
  <c r="AE93" i="3" l="1"/>
  <c r="BA93" i="3" s="1"/>
  <c r="AE26" i="3"/>
  <c r="BA26" i="3" s="1"/>
  <c r="AE60" i="3"/>
  <c r="BA60" i="3" s="1"/>
  <c r="AE67" i="3"/>
  <c r="BA67" i="3" s="1"/>
  <c r="AE68" i="3"/>
  <c r="BA68" i="3" s="1"/>
  <c r="AE82" i="3"/>
  <c r="BA82" i="3" s="1"/>
  <c r="AE40" i="3"/>
  <c r="BA40" i="3" s="1"/>
  <c r="AE103" i="3"/>
  <c r="BA103" i="3" s="1"/>
  <c r="AE85" i="3"/>
  <c r="BA85" i="3" s="1"/>
  <c r="AE33" i="3"/>
  <c r="BA33" i="3" s="1"/>
  <c r="AE108" i="3"/>
  <c r="BA108" i="3" s="1"/>
  <c r="X60" i="3" l="1"/>
  <c r="W60" i="3"/>
  <c r="X112" i="3"/>
  <c r="X113" i="3"/>
  <c r="X63" i="3"/>
  <c r="X39" i="3"/>
  <c r="X88" i="3"/>
  <c r="X108" i="3"/>
  <c r="X85" i="3"/>
  <c r="W112" i="3"/>
  <c r="W113" i="3"/>
  <c r="W88" i="3"/>
  <c r="W63" i="3"/>
  <c r="W39" i="3"/>
  <c r="W85" i="3"/>
  <c r="W108" i="3"/>
  <c r="Y39" i="3" l="1"/>
  <c r="AY39" i="3" s="1"/>
  <c r="Y108" i="3"/>
  <c r="AY108" i="3" s="1"/>
  <c r="Y60" i="3"/>
  <c r="AY60" i="3" s="1"/>
  <c r="Y88" i="3"/>
  <c r="AY88" i="3" s="1"/>
  <c r="Y112" i="3"/>
  <c r="AY112" i="3" s="1"/>
  <c r="Y85" i="3"/>
  <c r="AY85" i="3" s="1"/>
  <c r="Y113" i="3"/>
  <c r="AY113" i="3" s="1"/>
  <c r="Y63" i="3"/>
  <c r="AY63" i="3" s="1"/>
  <c r="U24" i="3" l="1"/>
  <c r="U40" i="3"/>
  <c r="U68" i="3"/>
  <c r="U108" i="3"/>
  <c r="U52" i="3"/>
  <c r="U53" i="3"/>
  <c r="U28" i="3"/>
  <c r="U30" i="3"/>
  <c r="U33" i="3"/>
  <c r="T24" i="3"/>
  <c r="T40" i="3"/>
  <c r="T108" i="3"/>
  <c r="T30" i="3"/>
  <c r="T68" i="3"/>
  <c r="T28" i="3"/>
  <c r="T53" i="3"/>
  <c r="T52" i="3"/>
  <c r="T33" i="3"/>
  <c r="T113" i="3"/>
  <c r="U113" i="3"/>
  <c r="V108" i="3" l="1"/>
  <c r="AX108" i="3" s="1"/>
  <c r="V68" i="3"/>
  <c r="AX68" i="3" s="1"/>
  <c r="B115" i="3"/>
  <c r="C115" i="3"/>
  <c r="C41" i="3"/>
  <c r="B41" i="3"/>
  <c r="V28" i="3"/>
  <c r="AX28" i="3" s="1"/>
  <c r="V52" i="3"/>
  <c r="AX52" i="3" s="1"/>
  <c r="V24" i="3"/>
  <c r="AX24" i="3" s="1"/>
  <c r="V30" i="3"/>
  <c r="AX30" i="3" s="1"/>
  <c r="V53" i="3"/>
  <c r="AX53" i="3" s="1"/>
  <c r="V33" i="3"/>
  <c r="AX33" i="3" s="1"/>
  <c r="V40" i="3"/>
  <c r="AX40" i="3" s="1"/>
  <c r="V113" i="3"/>
  <c r="AX113" i="3" s="1"/>
  <c r="D41" i="3" l="1"/>
  <c r="AR41" i="3" s="1"/>
  <c r="D115" i="3"/>
  <c r="AR115" i="3" s="1"/>
  <c r="AJ17" i="3" l="1"/>
  <c r="AI17" i="3"/>
  <c r="AK17" i="3" l="1"/>
  <c r="BC17" i="3" s="1"/>
  <c r="AG78" i="3" l="1"/>
  <c r="AG71" i="3"/>
  <c r="AG108" i="3"/>
  <c r="AG58" i="3"/>
  <c r="AF78" i="3"/>
  <c r="AF71" i="3"/>
  <c r="AF108" i="3"/>
  <c r="AF58" i="3"/>
  <c r="AF88" i="3"/>
  <c r="AF112" i="3"/>
  <c r="AG88" i="3"/>
  <c r="AG112" i="3"/>
  <c r="AH71" i="3" l="1"/>
  <c r="BB71" i="3" s="1"/>
  <c r="AH58" i="3"/>
  <c r="BB58" i="3" s="1"/>
  <c r="AH108" i="3"/>
  <c r="BB108" i="3" s="1"/>
  <c r="AH78" i="3"/>
  <c r="BB78" i="3" s="1"/>
  <c r="AH88" i="3"/>
  <c r="BB88" i="3" s="1"/>
  <c r="AH112" i="3"/>
  <c r="BB112" i="3" s="1"/>
  <c r="AJ89" i="3" l="1"/>
  <c r="AJ42" i="3"/>
  <c r="AJ77" i="3"/>
  <c r="AJ117" i="3"/>
  <c r="AJ92" i="3"/>
  <c r="AJ52" i="3"/>
  <c r="AJ112" i="3"/>
  <c r="AJ62" i="3"/>
  <c r="AJ65" i="3"/>
  <c r="AJ26" i="3"/>
  <c r="AJ98" i="3"/>
  <c r="AJ35" i="3"/>
  <c r="AI52" i="3"/>
  <c r="AI77" i="3"/>
  <c r="AI92" i="3"/>
  <c r="AI62" i="3"/>
  <c r="AI65" i="3"/>
  <c r="AI89" i="3"/>
  <c r="AI42" i="3"/>
  <c r="AI117" i="3"/>
  <c r="AI112" i="3"/>
  <c r="AI98" i="3"/>
  <c r="AI26" i="3"/>
  <c r="AI35" i="3"/>
  <c r="AK65" i="3" l="1"/>
  <c r="BC65" i="3" s="1"/>
  <c r="AK92" i="3"/>
  <c r="BC92" i="3" s="1"/>
  <c r="AK42" i="3"/>
  <c r="BC42" i="3" s="1"/>
  <c r="AK89" i="3"/>
  <c r="BC89" i="3" s="1"/>
  <c r="AK98" i="3"/>
  <c r="BC98" i="3" s="1"/>
  <c r="AK77" i="3"/>
  <c r="BC77" i="3" s="1"/>
  <c r="AK52" i="3"/>
  <c r="BC52" i="3" s="1"/>
  <c r="AK112" i="3"/>
  <c r="BC112" i="3" s="1"/>
  <c r="AK35" i="3"/>
  <c r="BC35" i="3" s="1"/>
  <c r="AK26" i="3"/>
  <c r="BC26" i="3" s="1"/>
  <c r="AK117" i="3"/>
  <c r="BC117" i="3" s="1"/>
  <c r="AK62" i="3"/>
  <c r="BC62" i="3" s="1"/>
  <c r="N83" i="3" l="1"/>
  <c r="O83" i="3"/>
  <c r="Q52" i="3"/>
  <c r="AI94" i="3"/>
  <c r="AJ94" i="3"/>
  <c r="AI85" i="3"/>
  <c r="AJ85" i="3"/>
  <c r="AI108" i="3"/>
  <c r="AJ108" i="3"/>
  <c r="AI40" i="3"/>
  <c r="AJ40" i="3"/>
  <c r="AI57" i="3"/>
  <c r="AJ57" i="3"/>
  <c r="AI113" i="3"/>
  <c r="AJ113" i="3"/>
  <c r="AI71" i="3"/>
  <c r="AJ71" i="3"/>
  <c r="AI33" i="3"/>
  <c r="AJ33" i="3"/>
  <c r="AI58" i="3"/>
  <c r="AJ58" i="3"/>
  <c r="AJ24" i="3"/>
  <c r="AJ73" i="3"/>
  <c r="AI24" i="3"/>
  <c r="AI73" i="3"/>
  <c r="L28" i="3" l="1"/>
  <c r="P83" i="3"/>
  <c r="AV83" i="3" s="1"/>
  <c r="H98" i="3"/>
  <c r="H83" i="3"/>
  <c r="H99" i="3"/>
  <c r="AK33" i="3"/>
  <c r="BC33" i="3" s="1"/>
  <c r="AK113" i="3"/>
  <c r="BC113" i="3" s="1"/>
  <c r="AK40" i="3"/>
  <c r="BC40" i="3" s="1"/>
  <c r="AK85" i="3"/>
  <c r="BC85" i="3" s="1"/>
  <c r="AK94" i="3"/>
  <c r="BC94" i="3" s="1"/>
  <c r="AK73" i="3"/>
  <c r="BC73" i="3" s="1"/>
  <c r="AJ115" i="3"/>
  <c r="AI115" i="3"/>
  <c r="AK24" i="3"/>
  <c r="BC24" i="3" s="1"/>
  <c r="AK58" i="3"/>
  <c r="BC58" i="3" s="1"/>
  <c r="AK71" i="3"/>
  <c r="BC71" i="3" s="1"/>
  <c r="AK57" i="3"/>
  <c r="BC57" i="3" s="1"/>
  <c r="AK108" i="3"/>
  <c r="BC108" i="3" s="1"/>
  <c r="N27" i="3" l="1"/>
  <c r="K28" i="3"/>
  <c r="M28" i="3" s="1"/>
  <c r="AU28" i="3" s="1"/>
  <c r="I98" i="3"/>
  <c r="J98" i="3" s="1"/>
  <c r="AT98" i="3" s="1"/>
  <c r="I83" i="3"/>
  <c r="J83" i="3" s="1"/>
  <c r="AT83" i="3" s="1"/>
  <c r="I99" i="3"/>
  <c r="J99" i="3" s="1"/>
  <c r="AT99" i="3" s="1"/>
  <c r="AK115" i="3"/>
  <c r="BC115" i="3" s="1"/>
  <c r="N16" i="3" l="1"/>
  <c r="Q107" i="3" l="1"/>
  <c r="Q68" i="3"/>
  <c r="Q50" i="3"/>
  <c r="Q37" i="3"/>
  <c r="Q55" i="3"/>
  <c r="Q91" i="3"/>
  <c r="Q84" i="3"/>
  <c r="R50" i="3" l="1"/>
  <c r="S50" i="3" s="1"/>
  <c r="AW50" i="3" s="1"/>
  <c r="R84" i="3"/>
  <c r="S84" i="3" s="1"/>
  <c r="AW84" i="3" s="1"/>
  <c r="R37" i="3"/>
  <c r="S37" i="3" s="1"/>
  <c r="AW37" i="3" s="1"/>
  <c r="R91" i="3"/>
  <c r="S91" i="3" s="1"/>
  <c r="AW91" i="3" s="1"/>
  <c r="R68" i="3"/>
  <c r="S68" i="3" s="1"/>
  <c r="AW68" i="3" s="1"/>
  <c r="R55" i="3"/>
  <c r="S55" i="3" s="1"/>
  <c r="AW55" i="3" s="1"/>
  <c r="R107" i="3"/>
  <c r="S107" i="3" s="1"/>
  <c r="AW107" i="3" s="1"/>
  <c r="K47" i="3" l="1"/>
  <c r="K54" i="3"/>
  <c r="K77" i="3"/>
  <c r="K107" i="3"/>
  <c r="K80" i="3"/>
  <c r="K84" i="3"/>
  <c r="K101" i="3"/>
  <c r="K59" i="3"/>
  <c r="L47" i="3"/>
  <c r="L54" i="3"/>
  <c r="L84" i="3"/>
  <c r="L77" i="3"/>
  <c r="L101" i="3"/>
  <c r="L80" i="3"/>
  <c r="L107" i="3"/>
  <c r="L59" i="3"/>
  <c r="N69" i="3"/>
  <c r="N86" i="3"/>
  <c r="N80" i="3"/>
  <c r="N102" i="3"/>
  <c r="N75" i="3"/>
  <c r="N37" i="3"/>
  <c r="N52" i="3"/>
  <c r="N107" i="3"/>
  <c r="O80" i="3"/>
  <c r="O69" i="3"/>
  <c r="O86" i="3"/>
  <c r="O37" i="3"/>
  <c r="O102" i="3"/>
  <c r="O52" i="3"/>
  <c r="O75" i="3"/>
  <c r="O107" i="3"/>
  <c r="B49" i="3"/>
  <c r="C74" i="3"/>
  <c r="C49" i="3"/>
  <c r="C47" i="3"/>
  <c r="B74" i="3"/>
  <c r="B47" i="3"/>
  <c r="C48" i="3"/>
  <c r="B48" i="3"/>
  <c r="P107" i="3" l="1"/>
  <c r="AV107" i="3" s="1"/>
  <c r="P102" i="3"/>
  <c r="AV102" i="3" s="1"/>
  <c r="M80" i="3"/>
  <c r="AU80" i="3" s="1"/>
  <c r="M54" i="3"/>
  <c r="AU54" i="3" s="1"/>
  <c r="P52" i="3"/>
  <c r="AV52" i="3" s="1"/>
  <c r="P86" i="3"/>
  <c r="AV86" i="3" s="1"/>
  <c r="M59" i="3"/>
  <c r="AU59" i="3" s="1"/>
  <c r="M47" i="3"/>
  <c r="AU47" i="3" s="1"/>
  <c r="P37" i="3"/>
  <c r="AV37" i="3" s="1"/>
  <c r="P69" i="3"/>
  <c r="AV69" i="3" s="1"/>
  <c r="M101" i="3"/>
  <c r="AU101" i="3" s="1"/>
  <c r="M107" i="3"/>
  <c r="AU107" i="3" s="1"/>
  <c r="P75" i="3"/>
  <c r="AV75" i="3" s="1"/>
  <c r="P80" i="3"/>
  <c r="AV80" i="3" s="1"/>
  <c r="M84" i="3"/>
  <c r="AU84" i="3" s="1"/>
  <c r="M77" i="3"/>
  <c r="AU77" i="3" s="1"/>
  <c r="D74" i="3"/>
  <c r="AR74" i="3" s="1"/>
  <c r="D48" i="3"/>
  <c r="AR48" i="3" s="1"/>
  <c r="D47" i="3"/>
  <c r="AR47" i="3" s="1"/>
  <c r="D49" i="3"/>
  <c r="AR49" i="3" s="1"/>
  <c r="AG72" i="3" l="1"/>
  <c r="AG109" i="3"/>
  <c r="AF72" i="3"/>
  <c r="AG60" i="3"/>
  <c r="AF60" i="3"/>
  <c r="AF109" i="3"/>
  <c r="AH72" i="3" l="1"/>
  <c r="BB72" i="3" s="1"/>
  <c r="AC115" i="3"/>
  <c r="AC59" i="3"/>
  <c r="AD59" i="3"/>
  <c r="AD115" i="3"/>
  <c r="AH109" i="3"/>
  <c r="BB109" i="3" s="1"/>
  <c r="AH60" i="3"/>
  <c r="BB60" i="3" s="1"/>
  <c r="AE59" i="3" l="1"/>
  <c r="BA59" i="3" s="1"/>
  <c r="AE115" i="3"/>
  <c r="BA115" i="3" s="1"/>
  <c r="W59" i="3" l="1"/>
  <c r="X59" i="3"/>
  <c r="Y59" i="3" l="1"/>
  <c r="AY59" i="3" s="1"/>
  <c r="U70" i="3" l="1"/>
  <c r="T70" i="3"/>
  <c r="V70" i="3" l="1"/>
  <c r="AX70" i="3" s="1"/>
  <c r="H89" i="3" l="1"/>
  <c r="H72" i="3"/>
  <c r="I89" i="3" l="1"/>
  <c r="J89" i="3" s="1"/>
  <c r="AT89" i="3" s="1"/>
  <c r="I72" i="3"/>
  <c r="J72" i="3" s="1"/>
  <c r="AT72" i="3" s="1"/>
  <c r="H54" i="3" l="1"/>
  <c r="H47" i="3"/>
  <c r="H57" i="3"/>
  <c r="H90" i="3"/>
  <c r="H107" i="3"/>
  <c r="H73" i="3"/>
  <c r="H86" i="3"/>
  <c r="H37" i="3"/>
  <c r="H103" i="3"/>
  <c r="H102" i="3"/>
  <c r="I90" i="3" l="1"/>
  <c r="J90" i="3" s="1"/>
  <c r="AT90" i="3" s="1"/>
  <c r="I54" i="3"/>
  <c r="J54" i="3" s="1"/>
  <c r="AT54" i="3" s="1"/>
  <c r="I86" i="3"/>
  <c r="J86" i="3" s="1"/>
  <c r="AT86" i="3" s="1"/>
  <c r="I47" i="3"/>
  <c r="J47" i="3" s="1"/>
  <c r="AT47" i="3" s="1"/>
  <c r="I107" i="3"/>
  <c r="J107" i="3" s="1"/>
  <c r="AT107" i="3" s="1"/>
  <c r="I57" i="3"/>
  <c r="J57" i="3" s="1"/>
  <c r="AT57" i="3" s="1"/>
  <c r="I37" i="3"/>
  <c r="J37" i="3" s="1"/>
  <c r="AT37" i="3" s="1"/>
  <c r="I73" i="3"/>
  <c r="J73" i="3" s="1"/>
  <c r="AT73" i="3" s="1"/>
  <c r="I103" i="3"/>
  <c r="J103" i="3" s="1"/>
  <c r="AT103" i="3" s="1"/>
  <c r="I102" i="3"/>
  <c r="J102" i="3" s="1"/>
  <c r="AT102" i="3" s="1"/>
  <c r="BE47" i="3" l="1"/>
  <c r="BK47" i="3"/>
  <c r="BI47" i="3"/>
  <c r="BL47" i="3"/>
  <c r="BF47" i="3"/>
  <c r="BH47" i="3"/>
  <c r="BJ47" i="3"/>
  <c r="BM47" i="3"/>
  <c r="BG47" i="3"/>
  <c r="AN47" i="3" l="1"/>
  <c r="Q30" i="3" l="1"/>
  <c r="Q109" i="3"/>
  <c r="Q69" i="3"/>
  <c r="Q85" i="3"/>
  <c r="Q58" i="3"/>
  <c r="Q38" i="3"/>
  <c r="Q92" i="3"/>
  <c r="R104" i="3"/>
  <c r="R51" i="3"/>
  <c r="Q104" i="3"/>
  <c r="Q51" i="3"/>
  <c r="R109" i="3" l="1"/>
  <c r="S109" i="3" s="1"/>
  <c r="AW109" i="3" s="1"/>
  <c r="R30" i="3"/>
  <c r="S30" i="3" s="1"/>
  <c r="AW30" i="3" s="1"/>
  <c r="R38" i="3"/>
  <c r="S38" i="3" s="1"/>
  <c r="AW38" i="3" s="1"/>
  <c r="R85" i="3"/>
  <c r="S85" i="3" s="1"/>
  <c r="AW85" i="3" s="1"/>
  <c r="R69" i="3"/>
  <c r="S69" i="3" s="1"/>
  <c r="AW69" i="3" s="1"/>
  <c r="R58" i="3"/>
  <c r="S58" i="3" s="1"/>
  <c r="AW58" i="3" s="1"/>
  <c r="R92" i="3"/>
  <c r="S92" i="3" s="1"/>
  <c r="AW92" i="3" s="1"/>
  <c r="S51" i="3"/>
  <c r="AW51" i="3" s="1"/>
  <c r="S104" i="3"/>
  <c r="AW104" i="3" s="1"/>
  <c r="O95" i="3" l="1"/>
  <c r="O57" i="3"/>
  <c r="O55" i="3"/>
  <c r="O15" i="3"/>
  <c r="O26" i="3"/>
  <c r="O70" i="3"/>
  <c r="O38" i="3"/>
  <c r="O24" i="3"/>
  <c r="O53" i="3"/>
  <c r="O104" i="3"/>
  <c r="O76" i="3"/>
  <c r="N26" i="3"/>
  <c r="N15" i="3"/>
  <c r="N95" i="3"/>
  <c r="N70" i="3"/>
  <c r="N57" i="3"/>
  <c r="N55" i="3"/>
  <c r="N24" i="3"/>
  <c r="N53" i="3"/>
  <c r="N104" i="3"/>
  <c r="N38" i="3"/>
  <c r="N76" i="3"/>
  <c r="L48" i="3"/>
  <c r="L78" i="3"/>
  <c r="L31" i="3"/>
  <c r="L20" i="3"/>
  <c r="L102" i="3"/>
  <c r="L15" i="3"/>
  <c r="L109" i="3"/>
  <c r="L104" i="3"/>
  <c r="L27" i="3"/>
  <c r="L60" i="3"/>
  <c r="L81" i="3"/>
  <c r="L85" i="3"/>
  <c r="K78" i="3"/>
  <c r="K48" i="3"/>
  <c r="K31" i="3"/>
  <c r="K15" i="3"/>
  <c r="K104" i="3"/>
  <c r="K20" i="3"/>
  <c r="K109" i="3"/>
  <c r="K27" i="3"/>
  <c r="K102" i="3"/>
  <c r="K60" i="3"/>
  <c r="K81" i="3"/>
  <c r="K85" i="3"/>
  <c r="M102" i="3" l="1"/>
  <c r="AU102" i="3" s="1"/>
  <c r="P95" i="3"/>
  <c r="AV95" i="3" s="1"/>
  <c r="P76" i="3"/>
  <c r="AV76" i="3" s="1"/>
  <c r="M48" i="3"/>
  <c r="AU48" i="3" s="1"/>
  <c r="M81" i="3"/>
  <c r="AU81" i="3" s="1"/>
  <c r="M109" i="3"/>
  <c r="AU109" i="3" s="1"/>
  <c r="P24" i="3"/>
  <c r="AV24" i="3" s="1"/>
  <c r="M15" i="3"/>
  <c r="AU15" i="3" s="1"/>
  <c r="P104" i="3"/>
  <c r="AV104" i="3" s="1"/>
  <c r="P55" i="3"/>
  <c r="AV55" i="3" s="1"/>
  <c r="M31" i="3"/>
  <c r="AU31" i="3" s="1"/>
  <c r="M27" i="3"/>
  <c r="AU27" i="3" s="1"/>
  <c r="P70" i="3"/>
  <c r="AV70" i="3" s="1"/>
  <c r="M104" i="3"/>
  <c r="AU104" i="3" s="1"/>
  <c r="P53" i="3"/>
  <c r="AV53" i="3" s="1"/>
  <c r="P57" i="3"/>
  <c r="AV57" i="3" s="1"/>
  <c r="M85" i="3"/>
  <c r="AU85" i="3" s="1"/>
  <c r="P26" i="3"/>
  <c r="AV26" i="3" s="1"/>
  <c r="M78" i="3"/>
  <c r="AU78" i="3" s="1"/>
  <c r="P38" i="3"/>
  <c r="AV38" i="3" s="1"/>
  <c r="M60" i="3"/>
  <c r="AU60" i="3" s="1"/>
  <c r="M20" i="3"/>
  <c r="AU20" i="3" s="1"/>
  <c r="P15" i="3"/>
  <c r="AV15" i="3" s="1"/>
  <c r="E98" i="3" l="1"/>
  <c r="F98" i="3"/>
  <c r="F88" i="3"/>
  <c r="E88" i="3"/>
  <c r="F103" i="3"/>
  <c r="E103" i="3"/>
  <c r="G98" i="3" l="1"/>
  <c r="AS98" i="3" s="1"/>
  <c r="G88" i="3"/>
  <c r="AS88" i="3" s="1"/>
  <c r="G103" i="3"/>
  <c r="AS103" i="3" s="1"/>
  <c r="AF114" i="3" l="1"/>
  <c r="AF110" i="3"/>
  <c r="AH110" i="3" s="1"/>
  <c r="BB110" i="3" s="1"/>
  <c r="E90" i="3" l="1"/>
  <c r="E62" i="3"/>
  <c r="F90" i="3"/>
  <c r="F62" i="3"/>
  <c r="E83" i="3"/>
  <c r="F83" i="3"/>
  <c r="F100" i="3"/>
  <c r="E100" i="3"/>
  <c r="G83" i="3" l="1"/>
  <c r="AS83" i="3" s="1"/>
  <c r="G100" i="3"/>
  <c r="AS100" i="3" s="1"/>
  <c r="G62" i="3"/>
  <c r="AS62" i="3" s="1"/>
  <c r="G90" i="3"/>
  <c r="AS90" i="3" s="1"/>
  <c r="AJ90" i="3" l="1"/>
  <c r="AJ110" i="3"/>
  <c r="AJ59" i="3"/>
  <c r="AI110" i="3"/>
  <c r="AI90" i="3"/>
  <c r="AI59" i="3"/>
  <c r="AJ74" i="3"/>
  <c r="AJ61" i="3"/>
  <c r="AI74" i="3"/>
  <c r="AI61" i="3"/>
  <c r="AJ25" i="3"/>
  <c r="AJ51" i="3"/>
  <c r="AJ63" i="3"/>
  <c r="AJ41" i="3"/>
  <c r="AJ111" i="3"/>
  <c r="AJ21" i="3"/>
  <c r="AJ97" i="3"/>
  <c r="AJ76" i="3"/>
  <c r="AJ34" i="3"/>
  <c r="AJ116" i="3"/>
  <c r="AJ88" i="3"/>
  <c r="AJ91" i="3"/>
  <c r="AJ60" i="3"/>
  <c r="AJ64" i="3"/>
  <c r="AI51" i="3"/>
  <c r="AI41" i="3"/>
  <c r="AI25" i="3"/>
  <c r="AK25" i="3" s="1"/>
  <c r="BC25" i="3" s="1"/>
  <c r="AI63" i="3"/>
  <c r="AI111" i="3"/>
  <c r="AI21" i="3"/>
  <c r="AI91" i="3"/>
  <c r="AI76" i="3"/>
  <c r="AI97" i="3"/>
  <c r="AI64" i="3"/>
  <c r="AI34" i="3"/>
  <c r="AK34" i="3" s="1"/>
  <c r="BC34" i="3" s="1"/>
  <c r="AI116" i="3"/>
  <c r="AI88" i="3"/>
  <c r="AK88" i="3" s="1"/>
  <c r="BC88" i="3" s="1"/>
  <c r="AI60" i="3"/>
  <c r="AK97" i="3" l="1"/>
  <c r="BC97" i="3" s="1"/>
  <c r="AK90" i="3"/>
  <c r="BC90" i="3" s="1"/>
  <c r="AK41" i="3"/>
  <c r="BC41" i="3" s="1"/>
  <c r="BF41" i="3" s="1"/>
  <c r="AK110" i="3"/>
  <c r="BC110" i="3" s="1"/>
  <c r="AK63" i="3"/>
  <c r="BC63" i="3" s="1"/>
  <c r="AK60" i="3"/>
  <c r="BC60" i="3" s="1"/>
  <c r="AK111" i="3"/>
  <c r="BC111" i="3" s="1"/>
  <c r="AK59" i="3"/>
  <c r="BC59" i="3" s="1"/>
  <c r="AK64" i="3"/>
  <c r="BC64" i="3" s="1"/>
  <c r="AK21" i="3"/>
  <c r="BC21" i="3" s="1"/>
  <c r="AK51" i="3"/>
  <c r="BC51" i="3" s="1"/>
  <c r="AK74" i="3"/>
  <c r="BC74" i="3" s="1"/>
  <c r="AK61" i="3"/>
  <c r="BC61" i="3" s="1"/>
  <c r="AK116" i="3"/>
  <c r="BC116" i="3" s="1"/>
  <c r="AK76" i="3"/>
  <c r="BC76" i="3" s="1"/>
  <c r="AK91" i="3"/>
  <c r="BC91" i="3" s="1"/>
  <c r="BM41" i="3" l="1"/>
  <c r="BI41" i="3"/>
  <c r="BJ41" i="3"/>
  <c r="BK41" i="3"/>
  <c r="BL41" i="3"/>
  <c r="BE41" i="3"/>
  <c r="BG41" i="3"/>
  <c r="BH41" i="3"/>
  <c r="AN41" i="3" l="1"/>
  <c r="Z59" i="3" l="1"/>
  <c r="AA59" i="3"/>
  <c r="Z55" i="3"/>
  <c r="AA55" i="3"/>
  <c r="AB55" i="3" l="1"/>
  <c r="AZ55" i="3" s="1"/>
  <c r="AB59" i="3"/>
  <c r="AZ59" i="3" s="1"/>
  <c r="C2" i="3" l="1"/>
  <c r="D2" i="3" s="1"/>
  <c r="AR2" i="3" s="1"/>
  <c r="C5" i="3" l="1"/>
  <c r="D5" i="3" s="1"/>
  <c r="AR5" i="3" s="1"/>
  <c r="H91" i="3" l="1"/>
  <c r="H58" i="3"/>
  <c r="H20" i="3"/>
  <c r="H30" i="3"/>
  <c r="H22" i="3"/>
  <c r="H48" i="3"/>
  <c r="H108" i="3"/>
  <c r="H74" i="3"/>
  <c r="H38" i="3"/>
  <c r="H87" i="3"/>
  <c r="H104" i="3"/>
  <c r="I91" i="3" l="1"/>
  <c r="J91" i="3" s="1"/>
  <c r="AT91" i="3" s="1"/>
  <c r="I58" i="3"/>
  <c r="J58" i="3" s="1"/>
  <c r="AT58" i="3" s="1"/>
  <c r="I48" i="3"/>
  <c r="J48" i="3" s="1"/>
  <c r="AT48" i="3" s="1"/>
  <c r="I22" i="3"/>
  <c r="J22" i="3" s="1"/>
  <c r="AT22" i="3" s="1"/>
  <c r="I30" i="3"/>
  <c r="J30" i="3" s="1"/>
  <c r="AT30" i="3" s="1"/>
  <c r="I20" i="3"/>
  <c r="J20" i="3" s="1"/>
  <c r="AT20" i="3" s="1"/>
  <c r="I38" i="3"/>
  <c r="J38" i="3" s="1"/>
  <c r="AT38" i="3" s="1"/>
  <c r="I108" i="3"/>
  <c r="J108" i="3" s="1"/>
  <c r="AT108" i="3" s="1"/>
  <c r="I74" i="3"/>
  <c r="J74" i="3" s="1"/>
  <c r="AT74" i="3" s="1"/>
  <c r="I87" i="3"/>
  <c r="J87" i="3" s="1"/>
  <c r="AT87" i="3" s="1"/>
  <c r="I104" i="3"/>
  <c r="J104" i="3" s="1"/>
  <c r="AT104" i="3" s="1"/>
  <c r="BF48" i="3" l="1"/>
  <c r="BG48" i="3"/>
  <c r="BL48" i="3"/>
  <c r="BM48" i="3"/>
  <c r="BK48" i="3"/>
  <c r="BH48" i="3"/>
  <c r="BI48" i="3"/>
  <c r="BE48" i="3"/>
  <c r="BJ48" i="3"/>
  <c r="BE108" i="3"/>
  <c r="BJ108" i="3"/>
  <c r="BG108" i="3"/>
  <c r="BF108" i="3"/>
  <c r="BI108" i="3"/>
  <c r="BH108" i="3"/>
  <c r="BM108" i="3"/>
  <c r="BK108" i="3"/>
  <c r="BL108" i="3"/>
  <c r="AN48" i="3" l="1"/>
  <c r="AN108" i="3"/>
  <c r="E37" i="3" l="1"/>
  <c r="F37" i="3"/>
  <c r="F34" i="3"/>
  <c r="E91" i="3"/>
  <c r="F107" i="3"/>
  <c r="F91" i="3"/>
  <c r="E34" i="3"/>
  <c r="E107" i="3"/>
  <c r="E57" i="3"/>
  <c r="F57" i="3"/>
  <c r="E53" i="3"/>
  <c r="F53" i="3"/>
  <c r="G107" i="3" l="1"/>
  <c r="AS107" i="3" s="1"/>
  <c r="G34" i="3"/>
  <c r="AS34" i="3" s="1"/>
  <c r="G91" i="3"/>
  <c r="AS91" i="3" s="1"/>
  <c r="G53" i="3"/>
  <c r="AS53" i="3" s="1"/>
  <c r="G57" i="3"/>
  <c r="AS57" i="3" s="1"/>
  <c r="G37" i="3"/>
  <c r="AS37" i="3" s="1"/>
  <c r="E68" i="3" l="1"/>
  <c r="Q105" i="3" l="1"/>
  <c r="Q86" i="3"/>
  <c r="Q110" i="3"/>
  <c r="Q93" i="3"/>
  <c r="Q70" i="3"/>
  <c r="Q66" i="3"/>
  <c r="Q57" i="3"/>
  <c r="R105" i="3" l="1"/>
  <c r="S105" i="3" s="1"/>
  <c r="AW105" i="3" s="1"/>
  <c r="R93" i="3"/>
  <c r="S93" i="3" s="1"/>
  <c r="AW93" i="3" s="1"/>
  <c r="R110" i="3"/>
  <c r="S110" i="3" s="1"/>
  <c r="AW110" i="3" s="1"/>
  <c r="R70" i="3"/>
  <c r="S70" i="3" s="1"/>
  <c r="AW70" i="3" s="1"/>
  <c r="R86" i="3"/>
  <c r="S86" i="3" s="1"/>
  <c r="AW86" i="3" s="1"/>
  <c r="R57" i="3"/>
  <c r="S57" i="3" s="1"/>
  <c r="AW57" i="3" s="1"/>
  <c r="R66" i="3"/>
  <c r="S66" i="3" s="1"/>
  <c r="AW66" i="3" s="1"/>
  <c r="K56" i="3" l="1"/>
  <c r="K79" i="3"/>
  <c r="K110" i="3"/>
  <c r="K82" i="3"/>
  <c r="K105" i="3"/>
  <c r="K88" i="3"/>
  <c r="K86" i="3"/>
  <c r="L82" i="3"/>
  <c r="L110" i="3"/>
  <c r="L79" i="3"/>
  <c r="L56" i="3"/>
  <c r="L105" i="3"/>
  <c r="L88" i="3"/>
  <c r="L103" i="3"/>
  <c r="L86" i="3"/>
  <c r="O60" i="3"/>
  <c r="O88" i="3"/>
  <c r="O110" i="3"/>
  <c r="O82" i="3"/>
  <c r="O96" i="3"/>
  <c r="O71" i="3"/>
  <c r="O56" i="3"/>
  <c r="O54" i="3"/>
  <c r="O58" i="3"/>
  <c r="N110" i="3"/>
  <c r="N60" i="3"/>
  <c r="N88" i="3"/>
  <c r="N82" i="3"/>
  <c r="N96" i="3"/>
  <c r="N71" i="3"/>
  <c r="N56" i="3"/>
  <c r="N54" i="3"/>
  <c r="N58" i="3"/>
  <c r="K103" i="3"/>
  <c r="N25" i="3"/>
  <c r="N39" i="3"/>
  <c r="N77" i="3"/>
  <c r="O39" i="3"/>
  <c r="O77" i="3"/>
  <c r="P60" i="3" l="1"/>
  <c r="AV60" i="3" s="1"/>
  <c r="M103" i="3"/>
  <c r="AU103" i="3" s="1"/>
  <c r="P71" i="3"/>
  <c r="AV71" i="3" s="1"/>
  <c r="P58" i="3"/>
  <c r="AV58" i="3" s="1"/>
  <c r="P96" i="3"/>
  <c r="AV96" i="3" s="1"/>
  <c r="P110" i="3"/>
  <c r="AV110" i="3" s="1"/>
  <c r="P56" i="3"/>
  <c r="AV56" i="3" s="1"/>
  <c r="P88" i="3"/>
  <c r="AV88" i="3" s="1"/>
  <c r="P54" i="3"/>
  <c r="AV54" i="3" s="1"/>
  <c r="P82" i="3"/>
  <c r="AV82" i="3" s="1"/>
  <c r="M82" i="3"/>
  <c r="AU82" i="3" s="1"/>
  <c r="M86" i="3"/>
  <c r="AU86" i="3" s="1"/>
  <c r="M110" i="3"/>
  <c r="AU110" i="3" s="1"/>
  <c r="M88" i="3"/>
  <c r="AU88" i="3" s="1"/>
  <c r="M79" i="3"/>
  <c r="AU79" i="3" s="1"/>
  <c r="M105" i="3"/>
  <c r="AU105" i="3" s="1"/>
  <c r="M56" i="3"/>
  <c r="AU56" i="3" s="1"/>
  <c r="P77" i="3"/>
  <c r="AV77" i="3" s="1"/>
  <c r="P39" i="3"/>
  <c r="AV39" i="3" s="1"/>
  <c r="AD74" i="3" l="1"/>
  <c r="AC74" i="3" l="1"/>
  <c r="AE74" i="3" s="1"/>
  <c r="BA74" i="3" s="1"/>
  <c r="W58" i="3" l="1"/>
  <c r="X21" i="3" l="1"/>
  <c r="L62" i="3" l="1"/>
  <c r="L106" i="3"/>
  <c r="K106" i="3"/>
  <c r="K62" i="3"/>
  <c r="O114" i="3"/>
  <c r="P114" i="3" s="1"/>
  <c r="AV114" i="3" s="1"/>
  <c r="M62" i="3" l="1"/>
  <c r="AU62" i="3" s="1"/>
  <c r="M106" i="3"/>
  <c r="AU106" i="3" s="1"/>
  <c r="E24" i="3" l="1"/>
  <c r="F24" i="3"/>
  <c r="E12" i="3"/>
  <c r="F12" i="3"/>
  <c r="E92" i="3"/>
  <c r="F20" i="3"/>
  <c r="F92" i="3"/>
  <c r="E38" i="3"/>
  <c r="F38" i="3"/>
  <c r="F109" i="3"/>
  <c r="E20" i="3"/>
  <c r="E109" i="3"/>
  <c r="F35" i="3"/>
  <c r="E35" i="3"/>
  <c r="F69" i="3"/>
  <c r="E69" i="3"/>
  <c r="E58" i="3"/>
  <c r="F58" i="3"/>
  <c r="E104" i="3"/>
  <c r="F104" i="3"/>
  <c r="F85" i="3"/>
  <c r="F66" i="3"/>
  <c r="E66" i="3"/>
  <c r="E85" i="3"/>
  <c r="F54" i="3"/>
  <c r="E54" i="3"/>
  <c r="G109" i="3" l="1"/>
  <c r="AS109" i="3" s="1"/>
  <c r="G58" i="3"/>
  <c r="AS58" i="3" s="1"/>
  <c r="G24" i="3"/>
  <c r="AS24" i="3" s="1"/>
  <c r="G54" i="3"/>
  <c r="AS54" i="3" s="1"/>
  <c r="G85" i="3"/>
  <c r="AS85" i="3" s="1"/>
  <c r="G69" i="3"/>
  <c r="AS69" i="3" s="1"/>
  <c r="G66" i="3"/>
  <c r="AS66" i="3" s="1"/>
  <c r="G104" i="3"/>
  <c r="AS104" i="3" s="1"/>
  <c r="G20" i="3"/>
  <c r="AS20" i="3" s="1"/>
  <c r="G12" i="3"/>
  <c r="AS12" i="3" s="1"/>
  <c r="G35" i="3"/>
  <c r="AS35" i="3" s="1"/>
  <c r="G38" i="3"/>
  <c r="AS38" i="3" s="1"/>
  <c r="G92" i="3"/>
  <c r="AS92" i="3" s="1"/>
  <c r="BJ12" i="3" l="1"/>
  <c r="BM12" i="3"/>
  <c r="BH12" i="3"/>
  <c r="BI12" i="3"/>
  <c r="BG12" i="3"/>
  <c r="BE12" i="3"/>
  <c r="BF12" i="3"/>
  <c r="BL12" i="3"/>
  <c r="BK12" i="3"/>
  <c r="AN12" i="3" l="1"/>
  <c r="H109" i="3" l="1"/>
  <c r="H59" i="3"/>
  <c r="H56" i="3"/>
  <c r="H92" i="3"/>
  <c r="H106" i="3"/>
  <c r="I39" i="3"/>
  <c r="I88" i="3"/>
  <c r="I75" i="3"/>
  <c r="H75" i="3"/>
  <c r="H88" i="3"/>
  <c r="H39" i="3"/>
  <c r="J39" i="3" l="1"/>
  <c r="AT39" i="3" s="1"/>
  <c r="I109" i="3"/>
  <c r="J109" i="3" s="1"/>
  <c r="AT109" i="3" s="1"/>
  <c r="I59" i="3"/>
  <c r="J59" i="3" s="1"/>
  <c r="AT59" i="3" s="1"/>
  <c r="I56" i="3"/>
  <c r="J56" i="3" s="1"/>
  <c r="AT56" i="3" s="1"/>
  <c r="I92" i="3"/>
  <c r="J92" i="3" s="1"/>
  <c r="AT92" i="3" s="1"/>
  <c r="I106" i="3"/>
  <c r="J106" i="3" s="1"/>
  <c r="AT106" i="3" s="1"/>
  <c r="J75" i="3"/>
  <c r="AT75" i="3" s="1"/>
  <c r="J88" i="3"/>
  <c r="AT88" i="3" s="1"/>
  <c r="D4" i="10" l="1"/>
  <c r="D5" i="10" s="1"/>
  <c r="M5" i="10" l="1"/>
  <c r="O5" i="10" s="1"/>
  <c r="P5" i="10" s="1"/>
  <c r="D6" i="10"/>
  <c r="M4" i="10"/>
  <c r="N4" i="10" s="1"/>
  <c r="T5" i="10" l="1"/>
  <c r="O4" i="10"/>
  <c r="P4" i="10" s="1"/>
  <c r="N5" i="10"/>
  <c r="S5" i="10"/>
  <c r="M6" i="10"/>
  <c r="N6" i="10" s="1"/>
  <c r="O6" i="10"/>
  <c r="V6" i="10" s="1"/>
  <c r="D7" i="10"/>
  <c r="V5" i="10"/>
  <c r="D4" i="9"/>
  <c r="D5" i="9" s="1"/>
  <c r="D4" i="8"/>
  <c r="D5" i="8" s="1"/>
  <c r="W5" i="10" l="1"/>
  <c r="V4" i="10"/>
  <c r="W4" i="10" s="1"/>
  <c r="S4" i="10"/>
  <c r="Q4" i="10"/>
  <c r="P6" i="10"/>
  <c r="W6" i="10"/>
  <c r="M5" i="8"/>
  <c r="O5" i="8" s="1"/>
  <c r="P5" i="8" s="1"/>
  <c r="D6" i="8"/>
  <c r="D6" i="9"/>
  <c r="M5" i="9"/>
  <c r="O5" i="9" s="1"/>
  <c r="P5" i="9" s="1"/>
  <c r="D8" i="10"/>
  <c r="M7" i="10"/>
  <c r="N7" i="10" s="1"/>
  <c r="M4" i="9"/>
  <c r="O4" i="9" s="1"/>
  <c r="P4" i="9" s="1"/>
  <c r="M4" i="8"/>
  <c r="O4" i="8" s="1"/>
  <c r="P4" i="8" s="1"/>
  <c r="O7" i="10" l="1"/>
  <c r="P7" i="10" s="1"/>
  <c r="S6" i="10"/>
  <c r="R4" i="10"/>
  <c r="T4" i="10" s="1"/>
  <c r="Q5" i="10"/>
  <c r="R5" i="10" s="1"/>
  <c r="Q60" i="3" s="1"/>
  <c r="S60" i="3" s="1"/>
  <c r="AW60" i="3" s="1"/>
  <c r="Q4" i="9"/>
  <c r="R4" i="9" s="1"/>
  <c r="N4" i="9"/>
  <c r="S4" i="9" s="1"/>
  <c r="N5" i="9"/>
  <c r="Q4" i="8"/>
  <c r="R4" i="8" s="1"/>
  <c r="N4" i="8"/>
  <c r="S4" i="8" s="1"/>
  <c r="N5" i="8"/>
  <c r="S5" i="8" s="1"/>
  <c r="M6" i="8"/>
  <c r="O6" i="8" s="1"/>
  <c r="P6" i="8" s="1"/>
  <c r="D7" i="8"/>
  <c r="V5" i="8"/>
  <c r="V5" i="9"/>
  <c r="S5" i="9"/>
  <c r="M6" i="9"/>
  <c r="O6" i="9" s="1"/>
  <c r="P6" i="9" s="1"/>
  <c r="S6" i="9" s="1"/>
  <c r="T6" i="9" s="1"/>
  <c r="N6" i="9"/>
  <c r="D7" i="9"/>
  <c r="V7" i="10"/>
  <c r="W7" i="10" s="1"/>
  <c r="M8" i="10"/>
  <c r="O8" i="10" s="1"/>
  <c r="D9" i="10"/>
  <c r="N8" i="10"/>
  <c r="V4" i="9"/>
  <c r="W4" i="9" s="1"/>
  <c r="V4" i="8"/>
  <c r="W4" i="8" s="1"/>
  <c r="T4" i="9" l="1"/>
  <c r="W5" i="9"/>
  <c r="T4" i="8"/>
  <c r="Q6" i="10"/>
  <c r="R6" i="10" s="1"/>
  <c r="T6" i="10" s="1"/>
  <c r="W5" i="8"/>
  <c r="S7" i="10"/>
  <c r="Q5" i="9"/>
  <c r="R5" i="9" s="1"/>
  <c r="T5" i="9" s="1"/>
  <c r="N6" i="8"/>
  <c r="S6" i="8" s="1"/>
  <c r="Q5" i="8"/>
  <c r="R5" i="8" s="1"/>
  <c r="T5" i="8" s="1"/>
  <c r="D8" i="8"/>
  <c r="M7" i="8"/>
  <c r="N7" i="8" s="1"/>
  <c r="V6" i="8"/>
  <c r="W6" i="8" s="1"/>
  <c r="V6" i="9"/>
  <c r="W6" i="9" s="1"/>
  <c r="D8" i="9"/>
  <c r="M7" i="9"/>
  <c r="N7" i="9" s="1"/>
  <c r="P8" i="10"/>
  <c r="V8" i="10"/>
  <c r="W8" i="10" s="1"/>
  <c r="M9" i="10"/>
  <c r="N9" i="10" s="1"/>
  <c r="D10" i="10"/>
  <c r="O9" i="10"/>
  <c r="P9" i="10" s="1"/>
  <c r="Q7" i="10" l="1"/>
  <c r="R7" i="10" s="1"/>
  <c r="T7" i="10" s="1"/>
  <c r="S9" i="10"/>
  <c r="R114" i="3" s="1"/>
  <c r="O7" i="9"/>
  <c r="P7" i="9" s="1"/>
  <c r="T7" i="9" s="1"/>
  <c r="Q6" i="9"/>
  <c r="R6" i="9" s="1"/>
  <c r="O7" i="8"/>
  <c r="P7" i="8" s="1"/>
  <c r="T7" i="8" s="1"/>
  <c r="Q6" i="8"/>
  <c r="R6" i="8" s="1"/>
  <c r="T6" i="8" s="1"/>
  <c r="M8" i="8"/>
  <c r="O8" i="8" s="1"/>
  <c r="D9" i="8"/>
  <c r="S8" i="10"/>
  <c r="M8" i="9"/>
  <c r="O8" i="9" s="1"/>
  <c r="P8" i="9" s="1"/>
  <c r="D9" i="9"/>
  <c r="V9" i="10"/>
  <c r="W9" i="10" s="1"/>
  <c r="D11" i="10"/>
  <c r="M10" i="10"/>
  <c r="O10" i="10" s="1"/>
  <c r="P10" i="10" s="1"/>
  <c r="Q8" i="10" l="1"/>
  <c r="R8" i="10" s="1"/>
  <c r="T8" i="10" s="1"/>
  <c r="V7" i="9"/>
  <c r="W7" i="9" s="1"/>
  <c r="N10" i="10"/>
  <c r="S10" i="10" s="1"/>
  <c r="N8" i="9"/>
  <c r="S8" i="9" s="1"/>
  <c r="S7" i="9"/>
  <c r="Q7" i="9"/>
  <c r="R7" i="9" s="1"/>
  <c r="N8" i="8"/>
  <c r="V7" i="8"/>
  <c r="W7" i="8" s="1"/>
  <c r="S7" i="8"/>
  <c r="Q7" i="8"/>
  <c r="R7" i="8" s="1"/>
  <c r="D10" i="8"/>
  <c r="M9" i="8"/>
  <c r="O9" i="8" s="1"/>
  <c r="P8" i="8"/>
  <c r="V8" i="8"/>
  <c r="M9" i="9"/>
  <c r="N9" i="9" s="1"/>
  <c r="D10" i="9"/>
  <c r="V8" i="9"/>
  <c r="V10" i="10"/>
  <c r="M11" i="10"/>
  <c r="O11" i="10" s="1"/>
  <c r="P11" i="10" s="1"/>
  <c r="D12" i="10"/>
  <c r="W10" i="10" l="1"/>
  <c r="W8" i="9"/>
  <c r="Q9" i="10"/>
  <c r="R9" i="10" s="1"/>
  <c r="Q114" i="3" s="1"/>
  <c r="S114" i="3" s="1"/>
  <c r="AW114" i="3" s="1"/>
  <c r="W8" i="8"/>
  <c r="N11" i="10"/>
  <c r="S11" i="10" s="1"/>
  <c r="Q8" i="9"/>
  <c r="R8" i="9" s="1"/>
  <c r="T8" i="9" s="1"/>
  <c r="O9" i="9"/>
  <c r="P9" i="9" s="1"/>
  <c r="Q8" i="8"/>
  <c r="R8" i="8" s="1"/>
  <c r="N9" i="8"/>
  <c r="P9" i="8"/>
  <c r="V9" i="8"/>
  <c r="D11" i="8"/>
  <c r="M10" i="8"/>
  <c r="O10" i="8" s="1"/>
  <c r="P10" i="8" s="1"/>
  <c r="S8" i="8"/>
  <c r="D11" i="9"/>
  <c r="M10" i="9"/>
  <c r="N10" i="9" s="1"/>
  <c r="D13" i="10"/>
  <c r="M12" i="10"/>
  <c r="N12" i="10" s="1"/>
  <c r="V11" i="10"/>
  <c r="W11" i="10" l="1"/>
  <c r="Q10" i="10"/>
  <c r="R10" i="10" s="1"/>
  <c r="T10" i="10" s="1"/>
  <c r="T9" i="10"/>
  <c r="W9" i="8"/>
  <c r="T8" i="8"/>
  <c r="O12" i="10"/>
  <c r="P12" i="10" s="1"/>
  <c r="S9" i="9"/>
  <c r="Q9" i="9"/>
  <c r="R9" i="9" s="1"/>
  <c r="O10" i="9"/>
  <c r="V9" i="9"/>
  <c r="W9" i="9" s="1"/>
  <c r="Q9" i="8"/>
  <c r="R9" i="8" s="1"/>
  <c r="N10" i="8"/>
  <c r="S10" i="8" s="1"/>
  <c r="S9" i="8"/>
  <c r="M11" i="8"/>
  <c r="N11" i="8" s="1"/>
  <c r="D12" i="8"/>
  <c r="V10" i="8"/>
  <c r="M11" i="9"/>
  <c r="N11" i="9" s="1"/>
  <c r="D12" i="9"/>
  <c r="D14" i="10"/>
  <c r="M13" i="10"/>
  <c r="N13" i="10" s="1"/>
  <c r="V12" i="10"/>
  <c r="W12" i="10" s="1"/>
  <c r="W10" i="8" l="1"/>
  <c r="T9" i="8"/>
  <c r="T9" i="9"/>
  <c r="Q11" i="10"/>
  <c r="R11" i="10" s="1"/>
  <c r="T11" i="10" s="1"/>
  <c r="S12" i="10"/>
  <c r="O13" i="10"/>
  <c r="O11" i="9"/>
  <c r="P11" i="9" s="1"/>
  <c r="T11" i="9" s="1"/>
  <c r="V10" i="9"/>
  <c r="W10" i="9" s="1"/>
  <c r="P10" i="9"/>
  <c r="Q10" i="8"/>
  <c r="R10" i="8" s="1"/>
  <c r="T10" i="8" s="1"/>
  <c r="O11" i="8"/>
  <c r="P11" i="8" s="1"/>
  <c r="D13" i="8"/>
  <c r="M12" i="8"/>
  <c r="O12" i="8" s="1"/>
  <c r="P12" i="8" s="1"/>
  <c r="D13" i="9"/>
  <c r="M12" i="9"/>
  <c r="O12" i="9" s="1"/>
  <c r="P12" i="9" s="1"/>
  <c r="M14" i="10"/>
  <c r="O14" i="10" s="1"/>
  <c r="P14" i="10" s="1"/>
  <c r="D15" i="10"/>
  <c r="C96" i="3"/>
  <c r="C79" i="3"/>
  <c r="B96" i="3"/>
  <c r="C99" i="3"/>
  <c r="B79" i="3"/>
  <c r="B99" i="3"/>
  <c r="Q12" i="10" l="1"/>
  <c r="R12" i="10" s="1"/>
  <c r="T12" i="10" s="1"/>
  <c r="N14" i="10"/>
  <c r="S14" i="10" s="1"/>
  <c r="V13" i="10"/>
  <c r="W13" i="10" s="1"/>
  <c r="P13" i="10"/>
  <c r="N12" i="9"/>
  <c r="S12" i="9" s="1"/>
  <c r="V11" i="9"/>
  <c r="W11" i="9" s="1"/>
  <c r="S10" i="9"/>
  <c r="Q10" i="9"/>
  <c r="R10" i="9" s="1"/>
  <c r="S11" i="9"/>
  <c r="N12" i="8"/>
  <c r="S12" i="8" s="1"/>
  <c r="S11" i="8"/>
  <c r="Q11" i="8"/>
  <c r="R11" i="8" s="1"/>
  <c r="V11" i="8"/>
  <c r="W11" i="8" s="1"/>
  <c r="V12" i="8"/>
  <c r="W12" i="8" s="1"/>
  <c r="D14" i="8"/>
  <c r="M13" i="8"/>
  <c r="N13" i="8" s="1"/>
  <c r="O13" i="8"/>
  <c r="P13" i="8" s="1"/>
  <c r="V12" i="9"/>
  <c r="D14" i="9"/>
  <c r="M13" i="9"/>
  <c r="N13" i="9" s="1"/>
  <c r="D16" i="10"/>
  <c r="M15" i="10"/>
  <c r="O15" i="10" s="1"/>
  <c r="P15" i="10" s="1"/>
  <c r="V14" i="10"/>
  <c r="W14" i="10" s="1"/>
  <c r="D79" i="3"/>
  <c r="AR79" i="3" s="1"/>
  <c r="D99" i="3"/>
  <c r="AR99" i="3" s="1"/>
  <c r="D96" i="3"/>
  <c r="AR96" i="3" s="1"/>
  <c r="W12" i="9" l="1"/>
  <c r="T10" i="9"/>
  <c r="Q11" i="9"/>
  <c r="R11" i="9" s="1"/>
  <c r="T11" i="8"/>
  <c r="R52" i="3"/>
  <c r="S52" i="3" s="1"/>
  <c r="AW52" i="3" s="1"/>
  <c r="N15" i="10"/>
  <c r="S15" i="10" s="1"/>
  <c r="S13" i="10"/>
  <c r="Q13" i="10"/>
  <c r="O98" i="3"/>
  <c r="O13" i="9"/>
  <c r="Q12" i="9"/>
  <c r="R12" i="9" s="1"/>
  <c r="N98" i="3" s="1"/>
  <c r="S13" i="8"/>
  <c r="L83" i="3"/>
  <c r="Q12" i="8"/>
  <c r="R12" i="8" s="1"/>
  <c r="K83" i="3" s="1"/>
  <c r="V13" i="8"/>
  <c r="W13" i="8" s="1"/>
  <c r="M14" i="8"/>
  <c r="N14" i="8" s="1"/>
  <c r="D15" i="8"/>
  <c r="D15" i="9"/>
  <c r="M14" i="9"/>
  <c r="O14" i="9" s="1"/>
  <c r="P14" i="9" s="1"/>
  <c r="V15" i="10"/>
  <c r="M16" i="10"/>
  <c r="O16" i="10" s="1"/>
  <c r="D17" i="10"/>
  <c r="T12" i="9" l="1"/>
  <c r="W15" i="10"/>
  <c r="M83" i="3"/>
  <c r="AU83" i="3" s="1"/>
  <c r="P98" i="3"/>
  <c r="AV98" i="3" s="1"/>
  <c r="R13" i="10"/>
  <c r="T13" i="10" s="1"/>
  <c r="Q14" i="10"/>
  <c r="N16" i="10"/>
  <c r="N14" i="9"/>
  <c r="S14" i="9" s="1"/>
  <c r="O27" i="3" s="1"/>
  <c r="P27" i="3" s="1"/>
  <c r="AV27" i="3" s="1"/>
  <c r="V13" i="9"/>
  <c r="W13" i="9" s="1"/>
  <c r="P13" i="9"/>
  <c r="T12" i="8"/>
  <c r="O14" i="8"/>
  <c r="Q13" i="8"/>
  <c r="R13" i="8" s="1"/>
  <c r="T13" i="8" s="1"/>
  <c r="M15" i="8"/>
  <c r="O15" i="8" s="1"/>
  <c r="P15" i="8" s="1"/>
  <c r="D16" i="8"/>
  <c r="D16" i="9"/>
  <c r="M15" i="9"/>
  <c r="O15" i="9" s="1"/>
  <c r="P15" i="9" s="1"/>
  <c r="V14" i="9"/>
  <c r="M17" i="10"/>
  <c r="O17" i="10" s="1"/>
  <c r="V17" i="10" s="1"/>
  <c r="W17" i="10" s="1"/>
  <c r="D18" i="10"/>
  <c r="N17" i="10"/>
  <c r="P17" i="10"/>
  <c r="S17" i="10" s="1"/>
  <c r="Q17" i="10"/>
  <c r="P16" i="10"/>
  <c r="V16" i="10"/>
  <c r="W14" i="9" l="1"/>
  <c r="W16" i="10"/>
  <c r="R14" i="10"/>
  <c r="T14" i="10" s="1"/>
  <c r="Q15" i="10"/>
  <c r="R15" i="10" s="1"/>
  <c r="T15" i="10" s="1"/>
  <c r="N15" i="9"/>
  <c r="S15" i="9" s="1"/>
  <c r="O72" i="3" s="1"/>
  <c r="S13" i="9"/>
  <c r="Q13" i="9"/>
  <c r="V14" i="8"/>
  <c r="W14" i="8" s="1"/>
  <c r="P14" i="8"/>
  <c r="N15" i="8"/>
  <c r="S15" i="8" s="1"/>
  <c r="S16" i="10"/>
  <c r="T17" i="10"/>
  <c r="M16" i="8"/>
  <c r="O16" i="8" s="1"/>
  <c r="P16" i="8" s="1"/>
  <c r="D17" i="8"/>
  <c r="N16" i="8"/>
  <c r="V15" i="8"/>
  <c r="M16" i="9"/>
  <c r="O16" i="9" s="1"/>
  <c r="P16" i="9" s="1"/>
  <c r="D17" i="9"/>
  <c r="V15" i="9"/>
  <c r="P18" i="10"/>
  <c r="Q18" i="10" s="1"/>
  <c r="R18" i="10" s="1"/>
  <c r="N18" i="10"/>
  <c r="M18" i="10"/>
  <c r="O18" i="10" s="1"/>
  <c r="D19" i="10"/>
  <c r="W15" i="8" l="1"/>
  <c r="W15" i="9"/>
  <c r="Q16" i="10"/>
  <c r="N16" i="9"/>
  <c r="S16" i="9" s="1"/>
  <c r="R13" i="9"/>
  <c r="T13" i="9" s="1"/>
  <c r="Q14" i="9"/>
  <c r="S16" i="8"/>
  <c r="Q14" i="8"/>
  <c r="S14" i="8"/>
  <c r="D18" i="8"/>
  <c r="M17" i="8"/>
  <c r="N17" i="8" s="1"/>
  <c r="V16" i="8"/>
  <c r="W16" i="8" s="1"/>
  <c r="T18" i="10"/>
  <c r="D18" i="9"/>
  <c r="M17" i="9"/>
  <c r="O17" i="9" s="1"/>
  <c r="P17" i="9" s="1"/>
  <c r="S18" i="10"/>
  <c r="V16" i="9"/>
  <c r="V18" i="10"/>
  <c r="W18" i="10"/>
  <c r="D20" i="10"/>
  <c r="N19" i="10"/>
  <c r="P19" i="10"/>
  <c r="T19" i="10" s="1"/>
  <c r="Q19" i="10"/>
  <c r="R19" i="10" s="1"/>
  <c r="M19" i="10"/>
  <c r="O19" i="10"/>
  <c r="W16" i="9" l="1"/>
  <c r="R16" i="10"/>
  <c r="T16" i="10" s="1"/>
  <c r="R17" i="10"/>
  <c r="O25" i="3"/>
  <c r="P25" i="3" s="1"/>
  <c r="AV25" i="3" s="1"/>
  <c r="R14" i="9"/>
  <c r="T14" i="9" s="1"/>
  <c r="Q15" i="9"/>
  <c r="N17" i="9"/>
  <c r="S17" i="9" s="1"/>
  <c r="R14" i="8"/>
  <c r="T14" i="8" s="1"/>
  <c r="Q15" i="8"/>
  <c r="O17" i="8"/>
  <c r="S19" i="10"/>
  <c r="M18" i="8"/>
  <c r="O18" i="8" s="1"/>
  <c r="V18" i="8" s="1"/>
  <c r="W18" i="8" s="1"/>
  <c r="P18" i="8"/>
  <c r="S18" i="8" s="1"/>
  <c r="N18" i="8"/>
  <c r="Q18" i="8"/>
  <c r="D19" i="8"/>
  <c r="V17" i="9"/>
  <c r="M18" i="9"/>
  <c r="O18" i="9" s="1"/>
  <c r="P18" i="9" s="1"/>
  <c r="D19" i="9"/>
  <c r="V19" i="10"/>
  <c r="W19" i="10"/>
  <c r="M20" i="10"/>
  <c r="O20" i="10" s="1"/>
  <c r="Q20" i="10"/>
  <c r="R20" i="10" s="1"/>
  <c r="D21" i="10"/>
  <c r="P20" i="10"/>
  <c r="T20" i="10" s="1"/>
  <c r="N20" i="10"/>
  <c r="R24" i="3" s="1"/>
  <c r="S24" i="3" s="1"/>
  <c r="AW24" i="3" s="1"/>
  <c r="W17" i="9" l="1"/>
  <c r="O16" i="3"/>
  <c r="P16" i="3" s="1"/>
  <c r="AV16" i="3" s="1"/>
  <c r="R15" i="9"/>
  <c r="Q16" i="9"/>
  <c r="N18" i="9"/>
  <c r="S18" i="9" s="1"/>
  <c r="R15" i="8"/>
  <c r="T15" i="8" s="1"/>
  <c r="Q16" i="8"/>
  <c r="R16" i="8" s="1"/>
  <c r="T16" i="8" s="1"/>
  <c r="V17" i="8"/>
  <c r="W17" i="8" s="1"/>
  <c r="P17" i="8"/>
  <c r="T18" i="8"/>
  <c r="D20" i="8"/>
  <c r="Q19" i="8"/>
  <c r="R19" i="8" s="1"/>
  <c r="N19" i="8"/>
  <c r="P19" i="8"/>
  <c r="S19" i="8" s="1"/>
  <c r="O19" i="8"/>
  <c r="M19" i="8"/>
  <c r="S20" i="10"/>
  <c r="V18" i="9"/>
  <c r="D20" i="9"/>
  <c r="M19" i="9"/>
  <c r="N19" i="9" s="1"/>
  <c r="V20" i="10"/>
  <c r="W20" i="10"/>
  <c r="D22" i="10"/>
  <c r="N21" i="10"/>
  <c r="M21" i="10"/>
  <c r="O21" i="10"/>
  <c r="P21" i="10"/>
  <c r="S21" i="10" s="1"/>
  <c r="Q21" i="10"/>
  <c r="R21" i="10" s="1"/>
  <c r="W18" i="9" l="1"/>
  <c r="O19" i="9"/>
  <c r="R16" i="9"/>
  <c r="T16" i="9" s="1"/>
  <c r="Q17" i="9"/>
  <c r="N72" i="3"/>
  <c r="P72" i="3" s="1"/>
  <c r="AV72" i="3" s="1"/>
  <c r="T15" i="9"/>
  <c r="S17" i="8"/>
  <c r="Q17" i="8"/>
  <c r="T19" i="8"/>
  <c r="W19" i="8"/>
  <c r="V19" i="8"/>
  <c r="M20" i="8"/>
  <c r="O20" i="8" s="1"/>
  <c r="P20" i="8"/>
  <c r="T20" i="8" s="1"/>
  <c r="D21" i="8"/>
  <c r="Q20" i="8"/>
  <c r="R20" i="8" s="1"/>
  <c r="N20" i="8"/>
  <c r="D21" i="9"/>
  <c r="M20" i="9"/>
  <c r="O20" i="9" s="1"/>
  <c r="T21" i="10"/>
  <c r="W21" i="10"/>
  <c r="V21" i="10"/>
  <c r="M22" i="10"/>
  <c r="O22" i="10" s="1"/>
  <c r="N22" i="10"/>
  <c r="P22" i="10"/>
  <c r="T22" i="10" s="1"/>
  <c r="Q22" i="10"/>
  <c r="R22" i="10" s="1"/>
  <c r="D23" i="10"/>
  <c r="U114" i="3"/>
  <c r="S20" i="8" l="1"/>
  <c r="N20" i="9"/>
  <c r="R17" i="9"/>
  <c r="T17" i="9" s="1"/>
  <c r="Q18" i="9"/>
  <c r="R18" i="9" s="1"/>
  <c r="T18" i="9" s="1"/>
  <c r="V19" i="9"/>
  <c r="W19" i="9" s="1"/>
  <c r="P19" i="9"/>
  <c r="R17" i="8"/>
  <c r="T17" i="8" s="1"/>
  <c r="R18" i="8"/>
  <c r="V20" i="8"/>
  <c r="W20" i="8"/>
  <c r="D22" i="8"/>
  <c r="N21" i="8"/>
  <c r="M21" i="8"/>
  <c r="Q21" i="8"/>
  <c r="R21" i="8" s="1"/>
  <c r="P21" i="8"/>
  <c r="S21" i="8" s="1"/>
  <c r="O21" i="8"/>
  <c r="P20" i="9"/>
  <c r="V20" i="9"/>
  <c r="W20" i="9" s="1"/>
  <c r="S22" i="10"/>
  <c r="D22" i="9"/>
  <c r="M21" i="9"/>
  <c r="N21" i="9" s="1"/>
  <c r="D24" i="10"/>
  <c r="O23" i="10"/>
  <c r="Q23" i="10"/>
  <c r="R23" i="10" s="1"/>
  <c r="P23" i="10"/>
  <c r="T23" i="10" s="1"/>
  <c r="M23" i="10"/>
  <c r="N23" i="10"/>
  <c r="V22" i="10"/>
  <c r="W22" i="10"/>
  <c r="S20" i="9" l="1"/>
  <c r="O21" i="9"/>
  <c r="S19" i="9"/>
  <c r="Q19" i="9"/>
  <c r="R19" i="9" s="1"/>
  <c r="S23" i="10"/>
  <c r="Q22" i="8"/>
  <c r="R22" i="8" s="1"/>
  <c r="P22" i="8"/>
  <c r="S22" i="8" s="1"/>
  <c r="M22" i="8"/>
  <c r="N22" i="8" s="1"/>
  <c r="O22" i="8"/>
  <c r="V22" i="8" s="1"/>
  <c r="W22" i="8" s="1"/>
  <c r="D23" i="8"/>
  <c r="W21" i="8"/>
  <c r="V21" i="8"/>
  <c r="T21" i="8"/>
  <c r="M22" i="9"/>
  <c r="O22" i="9" s="1"/>
  <c r="V22" i="9" s="1"/>
  <c r="P22" i="9"/>
  <c r="S22" i="9" s="1"/>
  <c r="D23" i="9"/>
  <c r="N22" i="9"/>
  <c r="Q22" i="9"/>
  <c r="V23" i="10"/>
  <c r="W23" i="10"/>
  <c r="P24" i="10"/>
  <c r="S24" i="10" s="1"/>
  <c r="M24" i="10"/>
  <c r="O24" i="10" s="1"/>
  <c r="Q24" i="10"/>
  <c r="R24" i="10" s="1"/>
  <c r="N24" i="10"/>
  <c r="D25" i="10"/>
  <c r="T19" i="9" l="1"/>
  <c r="V21" i="9"/>
  <c r="W21" i="9" s="1"/>
  <c r="P21" i="9"/>
  <c r="Q20" i="9"/>
  <c r="R20" i="9" s="1"/>
  <c r="T20" i="9" s="1"/>
  <c r="T22" i="9"/>
  <c r="T24" i="10"/>
  <c r="D24" i="8"/>
  <c r="Q23" i="8"/>
  <c r="R23" i="8" s="1"/>
  <c r="M23" i="8"/>
  <c r="N23" i="8"/>
  <c r="P23" i="8"/>
  <c r="T23" i="8" s="1"/>
  <c r="O23" i="8"/>
  <c r="W22" i="9"/>
  <c r="T22" i="8"/>
  <c r="D24" i="9"/>
  <c r="P23" i="9"/>
  <c r="S23" i="9" s="1"/>
  <c r="N23" i="9"/>
  <c r="O23" i="9"/>
  <c r="Q23" i="9"/>
  <c r="R23" i="9" s="1"/>
  <c r="M23" i="9"/>
  <c r="D26" i="10"/>
  <c r="M25" i="10"/>
  <c r="O25" i="10"/>
  <c r="Q25" i="10"/>
  <c r="R25" i="10" s="1"/>
  <c r="N25" i="10"/>
  <c r="P25" i="10"/>
  <c r="S25" i="10" s="1"/>
  <c r="W24" i="10"/>
  <c r="V24" i="10"/>
  <c r="U74" i="3"/>
  <c r="U75" i="3"/>
  <c r="S21" i="9" l="1"/>
  <c r="Q21" i="9"/>
  <c r="S23" i="8"/>
  <c r="V23" i="8"/>
  <c r="W23" i="8"/>
  <c r="P24" i="8"/>
  <c r="T24" i="8" s="1"/>
  <c r="Q24" i="8"/>
  <c r="R24" i="8" s="1"/>
  <c r="M24" i="8"/>
  <c r="O24" i="8" s="1"/>
  <c r="N24" i="8"/>
  <c r="D25" i="8"/>
  <c r="V23" i="9"/>
  <c r="W23" i="9"/>
  <c r="T23" i="9"/>
  <c r="N24" i="9"/>
  <c r="P24" i="9"/>
  <c r="S24" i="9" s="1"/>
  <c r="Q24" i="9"/>
  <c r="R24" i="9" s="1"/>
  <c r="M24" i="9"/>
  <c r="O24" i="9" s="1"/>
  <c r="D25" i="9"/>
  <c r="T25" i="10"/>
  <c r="V25" i="10"/>
  <c r="W25" i="10"/>
  <c r="P26" i="10"/>
  <c r="T26" i="10" s="1"/>
  <c r="O26" i="10"/>
  <c r="D27" i="10"/>
  <c r="N26" i="10"/>
  <c r="Q26" i="10"/>
  <c r="R26" i="10" s="1"/>
  <c r="M26" i="10"/>
  <c r="T114" i="3"/>
  <c r="V114" i="3" s="1"/>
  <c r="AX114" i="3" s="1"/>
  <c r="R21" i="9" l="1"/>
  <c r="T21" i="9" s="1"/>
  <c r="R22" i="9"/>
  <c r="T24" i="9"/>
  <c r="S24" i="8"/>
  <c r="D26" i="8"/>
  <c r="N25" i="8"/>
  <c r="O25" i="8"/>
  <c r="Q25" i="8"/>
  <c r="R25" i="8" s="1"/>
  <c r="P25" i="8"/>
  <c r="S25" i="8" s="1"/>
  <c r="M25" i="8"/>
  <c r="W24" i="8"/>
  <c r="V24" i="8"/>
  <c r="W24" i="9"/>
  <c r="V24" i="9"/>
  <c r="D26" i="9"/>
  <c r="Q25" i="9"/>
  <c r="R25" i="9" s="1"/>
  <c r="M25" i="9"/>
  <c r="P25" i="9"/>
  <c r="T25" i="9" s="1"/>
  <c r="O25" i="9"/>
  <c r="N25" i="9"/>
  <c r="S26" i="10"/>
  <c r="Q27" i="10"/>
  <c r="R27" i="10" s="1"/>
  <c r="D28" i="10"/>
  <c r="P27" i="10"/>
  <c r="T27" i="10" s="1"/>
  <c r="N27" i="10"/>
  <c r="M27" i="10"/>
  <c r="O27" i="10" s="1"/>
  <c r="W26" i="10"/>
  <c r="V26" i="10"/>
  <c r="S27" i="10" l="1"/>
  <c r="S25" i="9"/>
  <c r="T25" i="8"/>
  <c r="W25" i="8"/>
  <c r="V25" i="8"/>
  <c r="P26" i="8"/>
  <c r="S26" i="8" s="1"/>
  <c r="O26" i="8"/>
  <c r="D27" i="8"/>
  <c r="Q26" i="8"/>
  <c r="R26" i="8" s="1"/>
  <c r="N26" i="8"/>
  <c r="M26" i="8"/>
  <c r="W25" i="9"/>
  <c r="V25" i="9"/>
  <c r="N26" i="9"/>
  <c r="Q26" i="9"/>
  <c r="R26" i="9" s="1"/>
  <c r="M26" i="9"/>
  <c r="D27" i="9"/>
  <c r="P26" i="9"/>
  <c r="S26" i="9" s="1"/>
  <c r="O26" i="9"/>
  <c r="M28" i="10"/>
  <c r="N28" i="10" s="1"/>
  <c r="Q28" i="10"/>
  <c r="R28" i="10" s="1"/>
  <c r="D29" i="10"/>
  <c r="O28" i="10"/>
  <c r="V28" i="10" s="1"/>
  <c r="W28" i="10" s="1"/>
  <c r="P28" i="10"/>
  <c r="S28" i="10" s="1"/>
  <c r="V27" i="10"/>
  <c r="W27" i="10"/>
  <c r="T74" i="3"/>
  <c r="V74" i="3" s="1"/>
  <c r="AX74" i="3" s="1"/>
  <c r="T28" i="10" l="1"/>
  <c r="T26" i="8"/>
  <c r="P27" i="8"/>
  <c r="S27" i="8" s="1"/>
  <c r="N27" i="8"/>
  <c r="Q27" i="8"/>
  <c r="R27" i="8" s="1"/>
  <c r="D28" i="8"/>
  <c r="M27" i="8"/>
  <c r="O27" i="8" s="1"/>
  <c r="W26" i="8"/>
  <c r="V26" i="8"/>
  <c r="N27" i="9"/>
  <c r="P27" i="9"/>
  <c r="T27" i="9" s="1"/>
  <c r="M27" i="9"/>
  <c r="O27" i="9" s="1"/>
  <c r="D28" i="9"/>
  <c r="Q27" i="9"/>
  <c r="R27" i="9" s="1"/>
  <c r="W26" i="9"/>
  <c r="V26" i="9"/>
  <c r="T26" i="9"/>
  <c r="D30" i="10"/>
  <c r="M29" i="10"/>
  <c r="O29" i="10" s="1"/>
  <c r="Q29" i="10"/>
  <c r="R29" i="10" s="1"/>
  <c r="N29" i="10"/>
  <c r="P29" i="10"/>
  <c r="T29" i="10" s="1"/>
  <c r="T39" i="3"/>
  <c r="X31" i="3"/>
  <c r="X30" i="3"/>
  <c r="X20" i="3"/>
  <c r="W20" i="3"/>
  <c r="W54" i="3"/>
  <c r="X32" i="3"/>
  <c r="X54" i="3"/>
  <c r="W111" i="3"/>
  <c r="W32" i="3"/>
  <c r="X101" i="3"/>
  <c r="X111" i="3"/>
  <c r="W55" i="3"/>
  <c r="W101" i="3"/>
  <c r="X55" i="3"/>
  <c r="W107" i="3"/>
  <c r="X66" i="3"/>
  <c r="X107" i="3"/>
  <c r="W66" i="3"/>
  <c r="W30" i="3"/>
  <c r="W84" i="3"/>
  <c r="W91" i="3"/>
  <c r="X84" i="3"/>
  <c r="X91" i="3"/>
  <c r="W109" i="3"/>
  <c r="X109" i="3"/>
  <c r="S27" i="9" l="1"/>
  <c r="T27" i="8"/>
  <c r="W27" i="8"/>
  <c r="V27" i="8"/>
  <c r="P28" i="8"/>
  <c r="S28" i="8" s="1"/>
  <c r="Q28" i="8"/>
  <c r="R28" i="8" s="1"/>
  <c r="O28" i="8"/>
  <c r="V28" i="8" s="1"/>
  <c r="W28" i="8" s="1"/>
  <c r="M28" i="8"/>
  <c r="N28" i="8" s="1"/>
  <c r="D29" i="8"/>
  <c r="S29" i="10"/>
  <c r="W27" i="9"/>
  <c r="V27" i="9"/>
  <c r="P28" i="9"/>
  <c r="S28" i="9" s="1"/>
  <c r="M28" i="9"/>
  <c r="O28" i="9" s="1"/>
  <c r="N28" i="9"/>
  <c r="D29" i="9"/>
  <c r="Q28" i="9"/>
  <c r="R28" i="9" s="1"/>
  <c r="W29" i="10"/>
  <c r="V29" i="10"/>
  <c r="Q30" i="10"/>
  <c r="R30" i="10" s="1"/>
  <c r="M30" i="10"/>
  <c r="O30" i="10" s="1"/>
  <c r="P30" i="10"/>
  <c r="S30" i="10" s="1"/>
  <c r="D31" i="10"/>
  <c r="N30" i="10"/>
  <c r="Y30" i="3"/>
  <c r="AY30" i="3" s="1"/>
  <c r="Y20" i="3"/>
  <c r="AY20" i="3" s="1"/>
  <c r="Y32" i="3"/>
  <c r="AY32" i="3" s="1"/>
  <c r="Y101" i="3"/>
  <c r="AY101" i="3" s="1"/>
  <c r="Y54" i="3"/>
  <c r="AY54" i="3" s="1"/>
  <c r="Y107" i="3"/>
  <c r="AY107" i="3" s="1"/>
  <c r="Y55" i="3"/>
  <c r="AY55" i="3" s="1"/>
  <c r="Y111" i="3"/>
  <c r="AY111" i="3" s="1"/>
  <c r="Y84" i="3"/>
  <c r="AY84" i="3" s="1"/>
  <c r="Y66" i="3"/>
  <c r="AY66" i="3" s="1"/>
  <c r="Y91" i="3"/>
  <c r="AY91" i="3" s="1"/>
  <c r="Y109" i="3"/>
  <c r="AY109" i="3" s="1"/>
  <c r="T28" i="8" l="1"/>
  <c r="P29" i="8"/>
  <c r="S29" i="8" s="1"/>
  <c r="M29" i="8"/>
  <c r="O29" i="8" s="1"/>
  <c r="V29" i="8" s="1"/>
  <c r="W29" i="8" s="1"/>
  <c r="Q29" i="8"/>
  <c r="R29" i="8" s="1"/>
  <c r="D30" i="8"/>
  <c r="N29" i="8"/>
  <c r="D30" i="9"/>
  <c r="P29" i="9"/>
  <c r="S29" i="9" s="1"/>
  <c r="M29" i="9"/>
  <c r="O29" i="9" s="1"/>
  <c r="Q29" i="9"/>
  <c r="R29" i="9" s="1"/>
  <c r="N29" i="9"/>
  <c r="T28" i="9"/>
  <c r="V28" i="9"/>
  <c r="W28" i="9"/>
  <c r="T30" i="10"/>
  <c r="W30" i="10"/>
  <c r="V30" i="10"/>
  <c r="D32" i="10"/>
  <c r="Q31" i="10"/>
  <c r="R31" i="10" s="1"/>
  <c r="P31" i="10"/>
  <c r="T31" i="10" s="1"/>
  <c r="M31" i="10"/>
  <c r="O31" i="10"/>
  <c r="N31" i="10"/>
  <c r="T91" i="3"/>
  <c r="T107" i="3"/>
  <c r="T76" i="3"/>
  <c r="T71" i="3"/>
  <c r="T55" i="3"/>
  <c r="T86" i="3"/>
  <c r="U91" i="3"/>
  <c r="U107" i="3"/>
  <c r="U86" i="3"/>
  <c r="U71" i="3"/>
  <c r="U55" i="3"/>
  <c r="U76" i="3"/>
  <c r="S31" i="10" l="1"/>
  <c r="T29" i="8"/>
  <c r="N30" i="8"/>
  <c r="P30" i="8"/>
  <c r="S30" i="8" s="1"/>
  <c r="D31" i="8"/>
  <c r="M30" i="8"/>
  <c r="O30" i="8" s="1"/>
  <c r="Q30" i="8"/>
  <c r="R30" i="8" s="1"/>
  <c r="T29" i="9"/>
  <c r="V29" i="9"/>
  <c r="W29" i="9"/>
  <c r="M30" i="9"/>
  <c r="O30" i="9" s="1"/>
  <c r="D31" i="9"/>
  <c r="N30" i="9"/>
  <c r="Q30" i="9"/>
  <c r="R30" i="9" s="1"/>
  <c r="P30" i="9"/>
  <c r="S30" i="9" s="1"/>
  <c r="V31" i="10"/>
  <c r="W31" i="10"/>
  <c r="P32" i="10"/>
  <c r="T32" i="10" s="1"/>
  <c r="M32" i="10"/>
  <c r="O32" i="10" s="1"/>
  <c r="N32" i="10"/>
  <c r="Q32" i="10"/>
  <c r="R32" i="10" s="1"/>
  <c r="D33" i="10"/>
  <c r="V71" i="3"/>
  <c r="AX71" i="3" s="1"/>
  <c r="V86" i="3"/>
  <c r="AX86" i="3" s="1"/>
  <c r="V107" i="3"/>
  <c r="AX107" i="3" s="1"/>
  <c r="V55" i="3"/>
  <c r="AX55" i="3" s="1"/>
  <c r="V76" i="3"/>
  <c r="AX76" i="3" s="1"/>
  <c r="V91" i="3"/>
  <c r="AX91" i="3" s="1"/>
  <c r="T30" i="8" l="1"/>
  <c r="W30" i="8"/>
  <c r="V30" i="8"/>
  <c r="S32" i="10"/>
  <c r="T30" i="9"/>
  <c r="D32" i="8"/>
  <c r="P31" i="8"/>
  <c r="S31" i="8" s="1"/>
  <c r="Q31" i="8"/>
  <c r="R31" i="8" s="1"/>
  <c r="O31" i="8"/>
  <c r="N31" i="8"/>
  <c r="M31" i="8"/>
  <c r="W30" i="9"/>
  <c r="V30" i="9"/>
  <c r="N31" i="9"/>
  <c r="Q31" i="9"/>
  <c r="R31" i="9" s="1"/>
  <c r="P31" i="9"/>
  <c r="T31" i="9" s="1"/>
  <c r="M31" i="9"/>
  <c r="O31" i="9"/>
  <c r="D32" i="9"/>
  <c r="W32" i="10"/>
  <c r="V32" i="10"/>
  <c r="O33" i="10"/>
  <c r="Q33" i="10"/>
  <c r="R33" i="10" s="1"/>
  <c r="D34" i="10"/>
  <c r="P33" i="10"/>
  <c r="T33" i="10" s="1"/>
  <c r="N33" i="10"/>
  <c r="M33" i="10"/>
  <c r="T31" i="8" l="1"/>
  <c r="S31" i="9"/>
  <c r="W31" i="8"/>
  <c r="V31" i="8"/>
  <c r="P32" i="8"/>
  <c r="S32" i="8" s="1"/>
  <c r="M32" i="8"/>
  <c r="O32" i="8" s="1"/>
  <c r="Q32" i="8"/>
  <c r="R32" i="8" s="1"/>
  <c r="D33" i="8"/>
  <c r="N32" i="8"/>
  <c r="Q32" i="9"/>
  <c r="R32" i="9" s="1"/>
  <c r="N32" i="9"/>
  <c r="D33" i="9"/>
  <c r="M32" i="9"/>
  <c r="O32" i="9" s="1"/>
  <c r="P32" i="9"/>
  <c r="S32" i="9" s="1"/>
  <c r="W31" i="9"/>
  <c r="V31" i="9"/>
  <c r="V33" i="10"/>
  <c r="W33" i="10"/>
  <c r="S33" i="10"/>
  <c r="P34" i="10"/>
  <c r="S34" i="10" s="1"/>
  <c r="Q34" i="10"/>
  <c r="R34" i="10" s="1"/>
  <c r="N34" i="10"/>
  <c r="D35" i="10"/>
  <c r="M34" i="10"/>
  <c r="O34" i="10" s="1"/>
  <c r="T32" i="8" l="1"/>
  <c r="Q33" i="8"/>
  <c r="R33" i="8" s="1"/>
  <c r="O33" i="8"/>
  <c r="N33" i="8"/>
  <c r="M33" i="8"/>
  <c r="P33" i="8"/>
  <c r="T33" i="8" s="1"/>
  <c r="D34" i="8"/>
  <c r="V32" i="8"/>
  <c r="W32" i="8"/>
  <c r="N33" i="9"/>
  <c r="M33" i="9"/>
  <c r="Q33" i="9"/>
  <c r="R33" i="9" s="1"/>
  <c r="O33" i="9"/>
  <c r="P33" i="9"/>
  <c r="S33" i="9" s="1"/>
  <c r="D34" i="9"/>
  <c r="W32" i="9"/>
  <c r="V32" i="9"/>
  <c r="T32" i="9"/>
  <c r="T34" i="10"/>
  <c r="W34" i="10"/>
  <c r="V34" i="10"/>
  <c r="P35" i="10"/>
  <c r="S35" i="10" s="1"/>
  <c r="Q35" i="10"/>
  <c r="R35" i="10" s="1"/>
  <c r="O35" i="10"/>
  <c r="D36" i="10"/>
  <c r="M35" i="10"/>
  <c r="N35" i="10"/>
  <c r="S33" i="8" l="1"/>
  <c r="T33" i="9"/>
  <c r="M34" i="8"/>
  <c r="O34" i="8" s="1"/>
  <c r="D35" i="8"/>
  <c r="N34" i="8"/>
  <c r="Q34" i="8"/>
  <c r="R34" i="8" s="1"/>
  <c r="P34" i="8"/>
  <c r="S34" i="8" s="1"/>
  <c r="V33" i="8"/>
  <c r="W33" i="8"/>
  <c r="T35" i="10"/>
  <c r="W33" i="9"/>
  <c r="V33" i="9"/>
  <c r="D35" i="9"/>
  <c r="M34" i="9"/>
  <c r="O34" i="9" s="1"/>
  <c r="Q34" i="9"/>
  <c r="R34" i="9" s="1"/>
  <c r="P34" i="9"/>
  <c r="S34" i="9" s="1"/>
  <c r="N34" i="9"/>
  <c r="Q36" i="10"/>
  <c r="R36" i="10" s="1"/>
  <c r="M36" i="10"/>
  <c r="O36" i="10" s="1"/>
  <c r="V36" i="10" s="1"/>
  <c r="W36" i="10" s="1"/>
  <c r="N36" i="10"/>
  <c r="D37" i="10"/>
  <c r="P36" i="10"/>
  <c r="S36" i="10" s="1"/>
  <c r="V35" i="10"/>
  <c r="W35" i="10"/>
  <c r="T36" i="10" l="1"/>
  <c r="T34" i="8"/>
  <c r="P35" i="8"/>
  <c r="T35" i="8" s="1"/>
  <c r="D36" i="8"/>
  <c r="M35" i="8"/>
  <c r="Q35" i="8"/>
  <c r="R35" i="8" s="1"/>
  <c r="O35" i="8"/>
  <c r="N35" i="8"/>
  <c r="T34" i="9"/>
  <c r="V34" i="8"/>
  <c r="W34" i="8"/>
  <c r="V34" i="9"/>
  <c r="W34" i="9"/>
  <c r="P35" i="9"/>
  <c r="T35" i="9" s="1"/>
  <c r="M35" i="9"/>
  <c r="N35" i="9"/>
  <c r="D36" i="9"/>
  <c r="Q35" i="9"/>
  <c r="R35" i="9" s="1"/>
  <c r="O35" i="9"/>
  <c r="M37" i="10"/>
  <c r="N37" i="10"/>
  <c r="D38" i="10"/>
  <c r="P37" i="10"/>
  <c r="S37" i="10" s="1"/>
  <c r="Q37" i="10"/>
  <c r="R37" i="10" s="1"/>
  <c r="O37" i="10"/>
  <c r="S35" i="8" l="1"/>
  <c r="D37" i="8"/>
  <c r="P36" i="8"/>
  <c r="T36" i="8" s="1"/>
  <c r="N36" i="8"/>
  <c r="M36" i="8"/>
  <c r="O36" i="8" s="1"/>
  <c r="V36" i="8" s="1"/>
  <c r="W36" i="8" s="1"/>
  <c r="Q36" i="8"/>
  <c r="R36" i="8" s="1"/>
  <c r="W35" i="8"/>
  <c r="V35" i="8"/>
  <c r="N36" i="9"/>
  <c r="P36" i="9"/>
  <c r="T36" i="9" s="1"/>
  <c r="Q36" i="9"/>
  <c r="R36" i="9" s="1"/>
  <c r="D37" i="9"/>
  <c r="M36" i="9"/>
  <c r="O36" i="9" s="1"/>
  <c r="W35" i="9"/>
  <c r="V35" i="9"/>
  <c r="S35" i="9"/>
  <c r="T37" i="10"/>
  <c r="N38" i="10"/>
  <c r="M38" i="10"/>
  <c r="P38" i="10"/>
  <c r="T38" i="10" s="1"/>
  <c r="O38" i="10"/>
  <c r="D39" i="10"/>
  <c r="Q38" i="10"/>
  <c r="R38" i="10" s="1"/>
  <c r="W37" i="10"/>
  <c r="V37" i="10"/>
  <c r="S36" i="8" l="1"/>
  <c r="S36" i="9"/>
  <c r="S38" i="10"/>
  <c r="N37" i="8"/>
  <c r="D38" i="8"/>
  <c r="M37" i="8"/>
  <c r="Q37" i="8"/>
  <c r="R37" i="8" s="1"/>
  <c r="O37" i="8"/>
  <c r="P37" i="8"/>
  <c r="S37" i="8" s="1"/>
  <c r="P37" i="9"/>
  <c r="T37" i="9" s="1"/>
  <c r="M37" i="9"/>
  <c r="D38" i="9"/>
  <c r="N37" i="9"/>
  <c r="Q37" i="9"/>
  <c r="R37" i="9" s="1"/>
  <c r="O37" i="9"/>
  <c r="W36" i="9"/>
  <c r="V36" i="9"/>
  <c r="M39" i="10"/>
  <c r="D40" i="10"/>
  <c r="N39" i="10"/>
  <c r="Q39" i="10"/>
  <c r="R39" i="10" s="1"/>
  <c r="P39" i="10"/>
  <c r="S39" i="10" s="1"/>
  <c r="O39" i="10"/>
  <c r="W38" i="10"/>
  <c r="V38" i="10"/>
  <c r="T37" i="8" l="1"/>
  <c r="T39" i="10"/>
  <c r="S37" i="9"/>
  <c r="P38" i="8"/>
  <c r="T38" i="8" s="1"/>
  <c r="O38" i="8"/>
  <c r="Q38" i="8"/>
  <c r="R38" i="8" s="1"/>
  <c r="M38" i="8"/>
  <c r="D39" i="8"/>
  <c r="N38" i="8"/>
  <c r="W37" i="8"/>
  <c r="V37" i="8"/>
  <c r="N38" i="9"/>
  <c r="D39" i="9"/>
  <c r="O38" i="9"/>
  <c r="P38" i="9"/>
  <c r="S38" i="9" s="1"/>
  <c r="M38" i="9"/>
  <c r="Q38" i="9"/>
  <c r="R38" i="9" s="1"/>
  <c r="W37" i="9"/>
  <c r="V37" i="9"/>
  <c r="V39" i="10"/>
  <c r="W39" i="10"/>
  <c r="M40" i="10"/>
  <c r="Q40" i="10"/>
  <c r="R40" i="10" s="1"/>
  <c r="O40" i="10"/>
  <c r="N40" i="10"/>
  <c r="P40" i="10"/>
  <c r="S40" i="10" s="1"/>
  <c r="D41" i="10"/>
  <c r="S38" i="8" l="1"/>
  <c r="W38" i="8"/>
  <c r="V38" i="8"/>
  <c r="D40" i="8"/>
  <c r="N39" i="8"/>
  <c r="P39" i="8"/>
  <c r="T39" i="8" s="1"/>
  <c r="Q39" i="8"/>
  <c r="R39" i="8" s="1"/>
  <c r="M39" i="8"/>
  <c r="O39" i="8" s="1"/>
  <c r="T38" i="9"/>
  <c r="W38" i="9"/>
  <c r="V38" i="9"/>
  <c r="N39" i="9"/>
  <c r="D40" i="9"/>
  <c r="P39" i="9"/>
  <c r="T39" i="9" s="1"/>
  <c r="M39" i="9"/>
  <c r="O39" i="9" s="1"/>
  <c r="Q39" i="9"/>
  <c r="R39" i="9" s="1"/>
  <c r="T40" i="10"/>
  <c r="D42" i="10"/>
  <c r="Q41" i="10"/>
  <c r="R41" i="10" s="1"/>
  <c r="O41" i="10"/>
  <c r="M41" i="10"/>
  <c r="N41" i="10"/>
  <c r="P41" i="10"/>
  <c r="T41" i="10" s="1"/>
  <c r="V40" i="10"/>
  <c r="W40" i="10"/>
  <c r="S39" i="8" l="1"/>
  <c r="V39" i="8"/>
  <c r="W39" i="8"/>
  <c r="M40" i="8"/>
  <c r="P40" i="8"/>
  <c r="T40" i="8" s="1"/>
  <c r="O40" i="8"/>
  <c r="Q40" i="8"/>
  <c r="R40" i="8" s="1"/>
  <c r="N40" i="8"/>
  <c r="D41" i="8"/>
  <c r="W39" i="9"/>
  <c r="V39" i="9"/>
  <c r="S39" i="9"/>
  <c r="Q40" i="9"/>
  <c r="R40" i="9" s="1"/>
  <c r="M40" i="9"/>
  <c r="N40" i="9"/>
  <c r="P40" i="9"/>
  <c r="T40" i="9" s="1"/>
  <c r="O40" i="9"/>
  <c r="D41" i="9"/>
  <c r="S41" i="10"/>
  <c r="W41" i="10"/>
  <c r="V41" i="10"/>
  <c r="Q42" i="10"/>
  <c r="R42" i="10" s="1"/>
  <c r="N42" i="10"/>
  <c r="D43" i="10"/>
  <c r="P42" i="10"/>
  <c r="S42" i="10" s="1"/>
  <c r="M42" i="10"/>
  <c r="O42" i="10"/>
  <c r="S40" i="8" l="1"/>
  <c r="D42" i="8"/>
  <c r="Q41" i="8"/>
  <c r="R41" i="8" s="1"/>
  <c r="O41" i="8"/>
  <c r="N41" i="8"/>
  <c r="P41" i="8"/>
  <c r="S41" i="8" s="1"/>
  <c r="M41" i="8"/>
  <c r="V40" i="8"/>
  <c r="W40" i="8"/>
  <c r="D42" i="9"/>
  <c r="M41" i="9"/>
  <c r="P41" i="9"/>
  <c r="S41" i="9" s="1"/>
  <c r="O41" i="9"/>
  <c r="Q41" i="9"/>
  <c r="R41" i="9" s="1"/>
  <c r="N41" i="9"/>
  <c r="W40" i="9"/>
  <c r="V40" i="9"/>
  <c r="S40" i="9"/>
  <c r="T42" i="10"/>
  <c r="P43" i="10"/>
  <c r="T43" i="10" s="1"/>
  <c r="M43" i="10"/>
  <c r="N43" i="10"/>
  <c r="D44" i="10"/>
  <c r="Q43" i="10"/>
  <c r="R43" i="10" s="1"/>
  <c r="O43" i="10"/>
  <c r="W42" i="10"/>
  <c r="V42" i="10"/>
  <c r="T41" i="8" l="1"/>
  <c r="T41" i="9"/>
  <c r="W41" i="8"/>
  <c r="V41" i="8"/>
  <c r="D43" i="8"/>
  <c r="Q42" i="8"/>
  <c r="R42" i="8" s="1"/>
  <c r="O42" i="8"/>
  <c r="N42" i="8"/>
  <c r="P42" i="8"/>
  <c r="T42" i="8" s="1"/>
  <c r="M42" i="8"/>
  <c r="V41" i="9"/>
  <c r="W41" i="9"/>
  <c r="S43" i="10"/>
  <c r="P42" i="9"/>
  <c r="T42" i="9" s="1"/>
  <c r="N42" i="9"/>
  <c r="D43" i="9"/>
  <c r="O42" i="9"/>
  <c r="Q42" i="9"/>
  <c r="R42" i="9" s="1"/>
  <c r="M42" i="9"/>
  <c r="W43" i="10"/>
  <c r="V43" i="10"/>
  <c r="M44" i="10"/>
  <c r="Q44" i="10"/>
  <c r="R44" i="10" s="1"/>
  <c r="D45" i="10"/>
  <c r="N44" i="10"/>
  <c r="O44" i="10"/>
  <c r="P44" i="10"/>
  <c r="S44" i="10" s="1"/>
  <c r="P43" i="8" l="1"/>
  <c r="T43" i="8" s="1"/>
  <c r="N43" i="8"/>
  <c r="Q43" i="8"/>
  <c r="R43" i="8" s="1"/>
  <c r="M43" i="8"/>
  <c r="O43" i="8" s="1"/>
  <c r="D44" i="8"/>
  <c r="S42" i="8"/>
  <c r="V42" i="8"/>
  <c r="W42" i="8"/>
  <c r="S42" i="9"/>
  <c r="M43" i="9"/>
  <c r="O43" i="9" s="1"/>
  <c r="N43" i="9"/>
  <c r="Q43" i="9"/>
  <c r="R43" i="9" s="1"/>
  <c r="P43" i="9"/>
  <c r="S43" i="9" s="1"/>
  <c r="D44" i="9"/>
  <c r="W42" i="9"/>
  <c r="V42" i="9"/>
  <c r="W44" i="10"/>
  <c r="V44" i="10"/>
  <c r="T44" i="10"/>
  <c r="N45" i="10"/>
  <c r="P45" i="10"/>
  <c r="S45" i="10" s="1"/>
  <c r="O45" i="10"/>
  <c r="Q45" i="10"/>
  <c r="R45" i="10" s="1"/>
  <c r="M45" i="10"/>
  <c r="D46" i="10"/>
  <c r="S43" i="8" l="1"/>
  <c r="T45" i="10"/>
  <c r="T43" i="9"/>
  <c r="V43" i="8"/>
  <c r="W43" i="8"/>
  <c r="N44" i="8"/>
  <c r="O44" i="8"/>
  <c r="M44" i="8"/>
  <c r="Q44" i="8"/>
  <c r="R44" i="8" s="1"/>
  <c r="D45" i="8"/>
  <c r="P44" i="8"/>
  <c r="T44" i="8" s="1"/>
  <c r="P44" i="9"/>
  <c r="T44" i="9" s="1"/>
  <c r="D45" i="9"/>
  <c r="Q44" i="9"/>
  <c r="R44" i="9" s="1"/>
  <c r="N44" i="9"/>
  <c r="O44" i="9"/>
  <c r="M44" i="9"/>
  <c r="V43" i="9"/>
  <c r="W43" i="9"/>
  <c r="V45" i="10"/>
  <c r="W45" i="10"/>
  <c r="M46" i="10"/>
  <c r="N46" i="10"/>
  <c r="O46" i="10"/>
  <c r="Q46" i="10"/>
  <c r="R46" i="10" s="1"/>
  <c r="P46" i="10"/>
  <c r="T46" i="10" s="1"/>
  <c r="D47" i="10"/>
  <c r="S44" i="9" l="1"/>
  <c r="W44" i="8"/>
  <c r="V44" i="8"/>
  <c r="P45" i="8"/>
  <c r="T45" i="8" s="1"/>
  <c r="D46" i="8"/>
  <c r="N45" i="8"/>
  <c r="M45" i="8"/>
  <c r="O45" i="8" s="1"/>
  <c r="Q45" i="8"/>
  <c r="R45" i="8" s="1"/>
  <c r="S44" i="8"/>
  <c r="O45" i="9"/>
  <c r="V45" i="9" s="1"/>
  <c r="W45" i="9" s="1"/>
  <c r="P45" i="9"/>
  <c r="T45" i="9" s="1"/>
  <c r="D46" i="9"/>
  <c r="M45" i="9"/>
  <c r="N45" i="9" s="1"/>
  <c r="Q45" i="9"/>
  <c r="R45" i="9" s="1"/>
  <c r="W44" i="9"/>
  <c r="V44" i="9"/>
  <c r="Q47" i="10"/>
  <c r="R47" i="10" s="1"/>
  <c r="M47" i="10"/>
  <c r="N47" i="10"/>
  <c r="P47" i="10"/>
  <c r="T47" i="10" s="1"/>
  <c r="O47" i="10"/>
  <c r="D48" i="10"/>
  <c r="S46" i="10"/>
  <c r="V46" i="10"/>
  <c r="W46" i="10"/>
  <c r="S45" i="9" l="1"/>
  <c r="S45" i="8"/>
  <c r="W45" i="8"/>
  <c r="V45" i="8"/>
  <c r="M46" i="8"/>
  <c r="O46" i="8" s="1"/>
  <c r="P46" i="8"/>
  <c r="S46" i="8" s="1"/>
  <c r="D47" i="8"/>
  <c r="Q46" i="8"/>
  <c r="R46" i="8" s="1"/>
  <c r="N46" i="8"/>
  <c r="M46" i="9"/>
  <c r="O46" i="9" s="1"/>
  <c r="V46" i="9" s="1"/>
  <c r="W46" i="9" s="1"/>
  <c r="Q46" i="9"/>
  <c r="R46" i="9" s="1"/>
  <c r="N46" i="9"/>
  <c r="P46" i="9"/>
  <c r="S46" i="9" s="1"/>
  <c r="D47" i="9"/>
  <c r="S47" i="10"/>
  <c r="D49" i="10"/>
  <c r="M48" i="10"/>
  <c r="N48" i="10"/>
  <c r="Q48" i="10"/>
  <c r="R48" i="10" s="1"/>
  <c r="P48" i="10"/>
  <c r="T48" i="10" s="1"/>
  <c r="O48" i="10"/>
  <c r="V47" i="10"/>
  <c r="W47" i="10"/>
  <c r="T46" i="8" l="1"/>
  <c r="W46" i="8"/>
  <c r="V46" i="8"/>
  <c r="N47" i="8"/>
  <c r="Q47" i="8"/>
  <c r="R47" i="8" s="1"/>
  <c r="M47" i="8"/>
  <c r="O47" i="8" s="1"/>
  <c r="D48" i="8"/>
  <c r="P47" i="8"/>
  <c r="S47" i="8" s="1"/>
  <c r="S48" i="10"/>
  <c r="T46" i="9"/>
  <c r="M47" i="9"/>
  <c r="N47" i="9" s="1"/>
  <c r="Q47" i="9"/>
  <c r="R47" i="9" s="1"/>
  <c r="D48" i="9"/>
  <c r="P47" i="9"/>
  <c r="S47" i="9" s="1"/>
  <c r="O47" i="9"/>
  <c r="V48" i="10"/>
  <c r="W48" i="10"/>
  <c r="O49" i="10"/>
  <c r="Q49" i="10"/>
  <c r="R49" i="10" s="1"/>
  <c r="P49" i="10"/>
  <c r="T49" i="10" s="1"/>
  <c r="N49" i="10"/>
  <c r="M49" i="10"/>
  <c r="D50" i="10"/>
  <c r="S49" i="10" l="1"/>
  <c r="T47" i="9"/>
  <c r="T47" i="8"/>
  <c r="M48" i="8"/>
  <c r="D49" i="8"/>
  <c r="Q48" i="8"/>
  <c r="R48" i="8" s="1"/>
  <c r="P48" i="8"/>
  <c r="S48" i="8" s="1"/>
  <c r="O48" i="8"/>
  <c r="N48" i="8"/>
  <c r="V47" i="8"/>
  <c r="W47" i="8"/>
  <c r="W47" i="9"/>
  <c r="V47" i="9"/>
  <c r="M48" i="9"/>
  <c r="N48" i="9" s="1"/>
  <c r="P48" i="9"/>
  <c r="S48" i="9" s="1"/>
  <c r="Q48" i="9"/>
  <c r="R48" i="9" s="1"/>
  <c r="D49" i="9"/>
  <c r="O48" i="9"/>
  <c r="V48" i="9" s="1"/>
  <c r="W48" i="9" s="1"/>
  <c r="N50" i="10"/>
  <c r="O50" i="10"/>
  <c r="Q50" i="10"/>
  <c r="R50" i="10" s="1"/>
  <c r="M50" i="10"/>
  <c r="P50" i="10"/>
  <c r="S50" i="10" s="1"/>
  <c r="D51" i="10"/>
  <c r="V49" i="10"/>
  <c r="W49" i="10"/>
  <c r="T50" i="10" l="1"/>
  <c r="T48" i="8"/>
  <c r="P49" i="8"/>
  <c r="T49" i="8" s="1"/>
  <c r="N49" i="8"/>
  <c r="Q49" i="8"/>
  <c r="R49" i="8" s="1"/>
  <c r="O49" i="8"/>
  <c r="D50" i="8"/>
  <c r="M49" i="8"/>
  <c r="W48" i="8"/>
  <c r="V48" i="8"/>
  <c r="T48" i="9"/>
  <c r="O49" i="9"/>
  <c r="M49" i="9"/>
  <c r="P49" i="9"/>
  <c r="S49" i="9" s="1"/>
  <c r="D50" i="9"/>
  <c r="N49" i="9"/>
  <c r="Q49" i="9"/>
  <c r="R49" i="9" s="1"/>
  <c r="P51" i="10"/>
  <c r="T51" i="10" s="1"/>
  <c r="Q51" i="10"/>
  <c r="R51" i="10" s="1"/>
  <c r="O51" i="10"/>
  <c r="M51" i="10"/>
  <c r="N51" i="10"/>
  <c r="D52" i="10"/>
  <c r="V50" i="10"/>
  <c r="W50" i="10"/>
  <c r="S51" i="10" l="1"/>
  <c r="T49" i="9"/>
  <c r="S49" i="8"/>
  <c r="M50" i="8"/>
  <c r="O50" i="8"/>
  <c r="P50" i="8"/>
  <c r="T50" i="8" s="1"/>
  <c r="Q50" i="8"/>
  <c r="R50" i="8" s="1"/>
  <c r="N50" i="8"/>
  <c r="D51" i="8"/>
  <c r="W49" i="8"/>
  <c r="V49" i="8"/>
  <c r="V49" i="9"/>
  <c r="W49" i="9"/>
  <c r="N50" i="9"/>
  <c r="Q50" i="9"/>
  <c r="R50" i="9" s="1"/>
  <c r="P50" i="9"/>
  <c r="T50" i="9" s="1"/>
  <c r="D51" i="9"/>
  <c r="M50" i="9"/>
  <c r="O50" i="9" s="1"/>
  <c r="V51" i="10"/>
  <c r="W51" i="10"/>
  <c r="D53" i="10"/>
  <c r="N52" i="10"/>
  <c r="P52" i="10"/>
  <c r="S52" i="10" s="1"/>
  <c r="O52" i="10"/>
  <c r="M52" i="10"/>
  <c r="Q52" i="10"/>
  <c r="R52" i="10" s="1"/>
  <c r="S50" i="8" l="1"/>
  <c r="S50" i="9"/>
  <c r="T52" i="10"/>
  <c r="N51" i="8"/>
  <c r="D52" i="8"/>
  <c r="M51" i="8"/>
  <c r="P51" i="8"/>
  <c r="T51" i="8" s="1"/>
  <c r="Q51" i="8"/>
  <c r="R51" i="8" s="1"/>
  <c r="O51" i="8"/>
  <c r="W50" i="8"/>
  <c r="V50" i="8"/>
  <c r="W50" i="9"/>
  <c r="V50" i="9"/>
  <c r="D52" i="9"/>
  <c r="Q51" i="9"/>
  <c r="R51" i="9" s="1"/>
  <c r="P51" i="9"/>
  <c r="T51" i="9" s="1"/>
  <c r="M51" i="9"/>
  <c r="O51" i="9" s="1"/>
  <c r="V51" i="9" s="1"/>
  <c r="W51" i="9" s="1"/>
  <c r="N51" i="9"/>
  <c r="M53" i="10"/>
  <c r="D54" i="10"/>
  <c r="Q53" i="10"/>
  <c r="R53" i="10" s="1"/>
  <c r="P53" i="10"/>
  <c r="S53" i="10" s="1"/>
  <c r="O53" i="10"/>
  <c r="N53" i="10"/>
  <c r="W52" i="10"/>
  <c r="V52" i="10"/>
  <c r="S51" i="8" l="1"/>
  <c r="W51" i="8"/>
  <c r="V51" i="8"/>
  <c r="M52" i="8"/>
  <c r="D53" i="8"/>
  <c r="O52" i="8"/>
  <c r="N52" i="8"/>
  <c r="Q52" i="8"/>
  <c r="R52" i="8" s="1"/>
  <c r="P52" i="8"/>
  <c r="T52" i="8" s="1"/>
  <c r="S51" i="9"/>
  <c r="P52" i="9"/>
  <c r="T52" i="9" s="1"/>
  <c r="N52" i="9"/>
  <c r="D53" i="9"/>
  <c r="M52" i="9"/>
  <c r="O52" i="9" s="1"/>
  <c r="V52" i="9" s="1"/>
  <c r="W52" i="9" s="1"/>
  <c r="Q52" i="9"/>
  <c r="R52" i="9" s="1"/>
  <c r="T53" i="10"/>
  <c r="P54" i="10"/>
  <c r="T54" i="10" s="1"/>
  <c r="D55" i="10"/>
  <c r="O54" i="10"/>
  <c r="N54" i="10"/>
  <c r="Q54" i="10"/>
  <c r="R54" i="10" s="1"/>
  <c r="M54" i="10"/>
  <c r="V53" i="10"/>
  <c r="W53" i="10"/>
  <c r="S52" i="8" l="1"/>
  <c r="W52" i="8"/>
  <c r="V52" i="8"/>
  <c r="S52" i="9"/>
  <c r="M53" i="8"/>
  <c r="N53" i="8"/>
  <c r="D54" i="8"/>
  <c r="P53" i="8"/>
  <c r="T53" i="8" s="1"/>
  <c r="O53" i="8"/>
  <c r="Q53" i="8"/>
  <c r="R53" i="8" s="1"/>
  <c r="Q53" i="9"/>
  <c r="R53" i="9" s="1"/>
  <c r="N53" i="9"/>
  <c r="M53" i="9"/>
  <c r="O53" i="9" s="1"/>
  <c r="P53" i="9"/>
  <c r="T53" i="9" s="1"/>
  <c r="D54" i="9"/>
  <c r="S54" i="10"/>
  <c r="W54" i="10"/>
  <c r="V54" i="10"/>
  <c r="M55" i="10"/>
  <c r="P55" i="10"/>
  <c r="S55" i="10" s="1"/>
  <c r="N55" i="10"/>
  <c r="Q55" i="10"/>
  <c r="R55" i="10" s="1"/>
  <c r="O55" i="10"/>
  <c r="D56" i="10"/>
  <c r="W53" i="8" l="1"/>
  <c r="V53" i="8"/>
  <c r="S53" i="8"/>
  <c r="P54" i="8"/>
  <c r="T54" i="8" s="1"/>
  <c r="Q54" i="8"/>
  <c r="R54" i="8" s="1"/>
  <c r="N54" i="8"/>
  <c r="O54" i="8"/>
  <c r="M54" i="8"/>
  <c r="D55" i="8"/>
  <c r="V53" i="9"/>
  <c r="W53" i="9"/>
  <c r="S53" i="9"/>
  <c r="M54" i="9"/>
  <c r="O54" i="9" s="1"/>
  <c r="V54" i="9" s="1"/>
  <c r="W54" i="9" s="1"/>
  <c r="D55" i="9"/>
  <c r="Q54" i="9"/>
  <c r="R54" i="9" s="1"/>
  <c r="N54" i="9"/>
  <c r="P54" i="9"/>
  <c r="S54" i="9" s="1"/>
  <c r="P56" i="10"/>
  <c r="T56" i="10" s="1"/>
  <c r="Q56" i="10"/>
  <c r="R56" i="10" s="1"/>
  <c r="D57" i="10"/>
  <c r="M56" i="10"/>
  <c r="N56" i="10"/>
  <c r="O56" i="10"/>
  <c r="W55" i="10"/>
  <c r="V55" i="10"/>
  <c r="T55" i="10"/>
  <c r="S56" i="10" l="1"/>
  <c r="Q55" i="8"/>
  <c r="R55" i="8" s="1"/>
  <c r="O55" i="8"/>
  <c r="N55" i="8"/>
  <c r="M55" i="8"/>
  <c r="D56" i="8"/>
  <c r="P55" i="8"/>
  <c r="T55" i="8" s="1"/>
  <c r="W54" i="8"/>
  <c r="V54" i="8"/>
  <c r="S54" i="8"/>
  <c r="T54" i="9"/>
  <c r="Q55" i="9"/>
  <c r="R55" i="9" s="1"/>
  <c r="P55" i="9"/>
  <c r="T55" i="9" s="1"/>
  <c r="M55" i="9"/>
  <c r="O55" i="9"/>
  <c r="D56" i="9"/>
  <c r="N55" i="9"/>
  <c r="D58" i="10"/>
  <c r="M57" i="10"/>
  <c r="N57" i="10"/>
  <c r="P57" i="10"/>
  <c r="T57" i="10" s="1"/>
  <c r="Q57" i="10"/>
  <c r="R57" i="10" s="1"/>
  <c r="O57" i="10"/>
  <c r="W56" i="10"/>
  <c r="V56" i="10"/>
  <c r="B80" i="3"/>
  <c r="C51" i="3"/>
  <c r="B51" i="3"/>
  <c r="C80" i="3"/>
  <c r="B29" i="3"/>
  <c r="C19" i="3"/>
  <c r="C84" i="3"/>
  <c r="B19" i="3"/>
  <c r="C29" i="3"/>
  <c r="B84" i="3"/>
  <c r="B24" i="3"/>
  <c r="C24" i="3"/>
  <c r="B58" i="3"/>
  <c r="C58" i="3"/>
  <c r="S55" i="8" l="1"/>
  <c r="S55" i="9"/>
  <c r="V55" i="8"/>
  <c r="W55" i="8"/>
  <c r="M56" i="8"/>
  <c r="D57" i="8"/>
  <c r="N56" i="8"/>
  <c r="P56" i="8"/>
  <c r="S56" i="8" s="1"/>
  <c r="O56" i="8"/>
  <c r="Q56" i="8"/>
  <c r="R56" i="8" s="1"/>
  <c r="Q56" i="9"/>
  <c r="R56" i="9" s="1"/>
  <c r="M56" i="9"/>
  <c r="O56" i="9" s="1"/>
  <c r="D57" i="9"/>
  <c r="P56" i="9"/>
  <c r="T56" i="9" s="1"/>
  <c r="N56" i="9"/>
  <c r="W55" i="9"/>
  <c r="V55" i="9"/>
  <c r="S57" i="10"/>
  <c r="W57" i="10"/>
  <c r="V57" i="10"/>
  <c r="Q58" i="10"/>
  <c r="R58" i="10" s="1"/>
  <c r="O58" i="10"/>
  <c r="N58" i="10"/>
  <c r="M58" i="10"/>
  <c r="P58" i="10"/>
  <c r="S58" i="10" s="1"/>
  <c r="D59" i="10"/>
  <c r="D80" i="3"/>
  <c r="AR80" i="3" s="1"/>
  <c r="D51" i="3"/>
  <c r="AR51" i="3" s="1"/>
  <c r="BE51" i="3" s="1"/>
  <c r="D19" i="3"/>
  <c r="AR19" i="3" s="1"/>
  <c r="D84" i="3"/>
  <c r="AR84" i="3" s="1"/>
  <c r="D29" i="3"/>
  <c r="AR29" i="3" s="1"/>
  <c r="D24" i="3"/>
  <c r="AR24" i="3" s="1"/>
  <c r="D58" i="3"/>
  <c r="AR58" i="3" s="1"/>
  <c r="V56" i="8" l="1"/>
  <c r="W56" i="8"/>
  <c r="Q57" i="8"/>
  <c r="R57" i="8" s="1"/>
  <c r="M57" i="8"/>
  <c r="N57" i="8"/>
  <c r="D58" i="8"/>
  <c r="P57" i="8"/>
  <c r="T57" i="8" s="1"/>
  <c r="O57" i="8"/>
  <c r="T56" i="8"/>
  <c r="D58" i="9"/>
  <c r="N57" i="9"/>
  <c r="O57" i="9"/>
  <c r="P57" i="9"/>
  <c r="S57" i="9" s="1"/>
  <c r="Q57" i="9"/>
  <c r="R57" i="9" s="1"/>
  <c r="M57" i="9"/>
  <c r="S56" i="9"/>
  <c r="W56" i="9"/>
  <c r="V56" i="9"/>
  <c r="D60" i="10"/>
  <c r="Q59" i="10"/>
  <c r="R59" i="10" s="1"/>
  <c r="M59" i="10"/>
  <c r="O59" i="10"/>
  <c r="N59" i="10"/>
  <c r="P59" i="10"/>
  <c r="S59" i="10" s="1"/>
  <c r="T58" i="10"/>
  <c r="W58" i="10"/>
  <c r="V58" i="10"/>
  <c r="BG51" i="3"/>
  <c r="BI51" i="3"/>
  <c r="BM51" i="3"/>
  <c r="BL51" i="3"/>
  <c r="BK51" i="3"/>
  <c r="BJ51" i="3"/>
  <c r="BH51" i="3"/>
  <c r="BF51" i="3"/>
  <c r="M58" i="8" l="1"/>
  <c r="P58" i="8"/>
  <c r="T58" i="8" s="1"/>
  <c r="Q58" i="8"/>
  <c r="R58" i="8" s="1"/>
  <c r="N58" i="8"/>
  <c r="O58" i="8"/>
  <c r="D59" i="8"/>
  <c r="V57" i="8"/>
  <c r="W57" i="8"/>
  <c r="S57" i="8"/>
  <c r="T57" i="9"/>
  <c r="V57" i="9"/>
  <c r="W57" i="9"/>
  <c r="T59" i="10"/>
  <c r="P58" i="9"/>
  <c r="T58" i="9" s="1"/>
  <c r="M58" i="9"/>
  <c r="O58" i="9"/>
  <c r="Q58" i="9"/>
  <c r="R58" i="9" s="1"/>
  <c r="N58" i="9"/>
  <c r="D59" i="9"/>
  <c r="V59" i="10"/>
  <c r="W59" i="10"/>
  <c r="M60" i="10"/>
  <c r="N60" i="10"/>
  <c r="Q60" i="10"/>
  <c r="R60" i="10" s="1"/>
  <c r="P60" i="10"/>
  <c r="T60" i="10" s="1"/>
  <c r="D61" i="10"/>
  <c r="O60" i="10"/>
  <c r="AN51" i="3"/>
  <c r="S58" i="8" l="1"/>
  <c r="D60" i="8"/>
  <c r="P59" i="8"/>
  <c r="S59" i="8" s="1"/>
  <c r="Q59" i="8"/>
  <c r="R59" i="8" s="1"/>
  <c r="N59" i="8"/>
  <c r="O59" i="8"/>
  <c r="M59" i="8"/>
  <c r="S60" i="10"/>
  <c r="W58" i="8"/>
  <c r="V58" i="8"/>
  <c r="D60" i="9"/>
  <c r="Q59" i="9"/>
  <c r="R59" i="9" s="1"/>
  <c r="P59" i="9"/>
  <c r="T59" i="9" s="1"/>
  <c r="N59" i="9"/>
  <c r="O59" i="9"/>
  <c r="M59" i="9"/>
  <c r="V58" i="9"/>
  <c r="W58" i="9"/>
  <c r="S58" i="9"/>
  <c r="P61" i="10"/>
  <c r="T61" i="10" s="1"/>
  <c r="M61" i="10"/>
  <c r="N61" i="10"/>
  <c r="Q61" i="10"/>
  <c r="R61" i="10" s="1"/>
  <c r="D62" i="10"/>
  <c r="O61" i="10"/>
  <c r="V60" i="10"/>
  <c r="W60" i="10"/>
  <c r="S59" i="9" l="1"/>
  <c r="T59" i="8"/>
  <c r="W59" i="8"/>
  <c r="V59" i="8"/>
  <c r="D61" i="8"/>
  <c r="Q60" i="8"/>
  <c r="R60" i="8" s="1"/>
  <c r="M60" i="8"/>
  <c r="P60" i="8"/>
  <c r="T60" i="8" s="1"/>
  <c r="N60" i="8"/>
  <c r="O60" i="8"/>
  <c r="V59" i="9"/>
  <c r="W59" i="9"/>
  <c r="N60" i="9"/>
  <c r="O60" i="9"/>
  <c r="M60" i="9"/>
  <c r="Q60" i="9"/>
  <c r="R60" i="9" s="1"/>
  <c r="P60" i="9"/>
  <c r="S60" i="9" s="1"/>
  <c r="D61" i="9"/>
  <c r="S61" i="10"/>
  <c r="W61" i="10"/>
  <c r="V61" i="10"/>
  <c r="Q62" i="10"/>
  <c r="R62" i="10" s="1"/>
  <c r="D63" i="10"/>
  <c r="P62" i="10"/>
  <c r="S62" i="10" s="1"/>
  <c r="O62" i="10"/>
  <c r="N62" i="10"/>
  <c r="M62" i="10"/>
  <c r="T62" i="10" l="1"/>
  <c r="N61" i="8"/>
  <c r="D62" i="8"/>
  <c r="Q61" i="8"/>
  <c r="R61" i="8" s="1"/>
  <c r="P61" i="8"/>
  <c r="S61" i="8" s="1"/>
  <c r="M61" i="8"/>
  <c r="O61" i="8"/>
  <c r="T60" i="9"/>
  <c r="V60" i="8"/>
  <c r="W60" i="8"/>
  <c r="S60" i="8"/>
  <c r="N61" i="9"/>
  <c r="Q61" i="9"/>
  <c r="R61" i="9" s="1"/>
  <c r="D62" i="9"/>
  <c r="M61" i="9"/>
  <c r="P61" i="9"/>
  <c r="S61" i="9" s="1"/>
  <c r="O61" i="9"/>
  <c r="W60" i="9"/>
  <c r="V60" i="9"/>
  <c r="W62" i="10"/>
  <c r="V62" i="10"/>
  <c r="D64" i="10"/>
  <c r="M63" i="10"/>
  <c r="N63" i="10"/>
  <c r="Q63" i="10"/>
  <c r="R63" i="10" s="1"/>
  <c r="P63" i="10"/>
  <c r="S63" i="10" s="1"/>
  <c r="O63" i="10"/>
  <c r="W61" i="8" l="1"/>
  <c r="V61" i="8"/>
  <c r="N62" i="8"/>
  <c r="D63" i="8"/>
  <c r="P62" i="8"/>
  <c r="S62" i="8" s="1"/>
  <c r="Q62" i="8"/>
  <c r="R62" i="8" s="1"/>
  <c r="O62" i="8"/>
  <c r="M62" i="8"/>
  <c r="T61" i="8"/>
  <c r="T61" i="9"/>
  <c r="O62" i="9"/>
  <c r="P62" i="9"/>
  <c r="S62" i="9" s="1"/>
  <c r="M62" i="9"/>
  <c r="N62" i="9"/>
  <c r="Q62" i="9"/>
  <c r="R62" i="9" s="1"/>
  <c r="D63" i="9"/>
  <c r="V61" i="9"/>
  <c r="W61" i="9"/>
  <c r="T63" i="10"/>
  <c r="N64" i="10"/>
  <c r="Q64" i="10"/>
  <c r="R64" i="10" s="1"/>
  <c r="O64" i="10"/>
  <c r="D65" i="10"/>
  <c r="M64" i="10"/>
  <c r="P64" i="10"/>
  <c r="S64" i="10" s="1"/>
  <c r="V63" i="10"/>
  <c r="W63" i="10"/>
  <c r="T62" i="8" l="1"/>
  <c r="W62" i="8"/>
  <c r="V62" i="8"/>
  <c r="O63" i="8"/>
  <c r="Q63" i="8"/>
  <c r="R63" i="8" s="1"/>
  <c r="M63" i="8"/>
  <c r="P63" i="8"/>
  <c r="T63" i="8" s="1"/>
  <c r="D64" i="8"/>
  <c r="N63" i="8"/>
  <c r="T62" i="9"/>
  <c r="O63" i="9"/>
  <c r="Q63" i="9"/>
  <c r="R63" i="9" s="1"/>
  <c r="P63" i="9"/>
  <c r="T63" i="9" s="1"/>
  <c r="D64" i="9"/>
  <c r="N63" i="9"/>
  <c r="M63" i="9"/>
  <c r="T64" i="10"/>
  <c r="V62" i="9"/>
  <c r="W62" i="9"/>
  <c r="D66" i="10"/>
  <c r="Q65" i="10"/>
  <c r="R65" i="10" s="1"/>
  <c r="M65" i="10"/>
  <c r="N65" i="10"/>
  <c r="P65" i="10"/>
  <c r="T65" i="10" s="1"/>
  <c r="O65" i="10"/>
  <c r="W64" i="10"/>
  <c r="V64" i="10"/>
  <c r="S63" i="9" l="1"/>
  <c r="S63" i="8"/>
  <c r="M64" i="8"/>
  <c r="N64" i="8"/>
  <c r="O64" i="8"/>
  <c r="P64" i="8"/>
  <c r="S64" i="8" s="1"/>
  <c r="D65" i="8"/>
  <c r="Q64" i="8"/>
  <c r="R64" i="8" s="1"/>
  <c r="W63" i="8"/>
  <c r="V63" i="8"/>
  <c r="N64" i="9"/>
  <c r="M64" i="9"/>
  <c r="D65" i="9"/>
  <c r="O64" i="9"/>
  <c r="P64" i="9"/>
  <c r="T64" i="9" s="1"/>
  <c r="Q64" i="9"/>
  <c r="R64" i="9" s="1"/>
  <c r="S65" i="10"/>
  <c r="V63" i="9"/>
  <c r="W63" i="9"/>
  <c r="V65" i="10"/>
  <c r="W65" i="10"/>
  <c r="D67" i="10"/>
  <c r="Q66" i="10"/>
  <c r="R66" i="10" s="1"/>
  <c r="P66" i="10"/>
  <c r="S66" i="10" s="1"/>
  <c r="M66" i="10"/>
  <c r="O66" i="10"/>
  <c r="N66" i="10"/>
  <c r="T66" i="10" l="1"/>
  <c r="T64" i="8"/>
  <c r="V64" i="8"/>
  <c r="W64" i="8"/>
  <c r="D66" i="8"/>
  <c r="P65" i="8"/>
  <c r="S65" i="8" s="1"/>
  <c r="N65" i="8"/>
  <c r="O65" i="8"/>
  <c r="M65" i="8"/>
  <c r="Q65" i="8"/>
  <c r="R65" i="8" s="1"/>
  <c r="V64" i="9"/>
  <c r="W64" i="9"/>
  <c r="S64" i="9"/>
  <c r="D66" i="9"/>
  <c r="P65" i="9"/>
  <c r="T65" i="9" s="1"/>
  <c r="M65" i="9"/>
  <c r="Q65" i="9"/>
  <c r="R65" i="9" s="1"/>
  <c r="O65" i="9"/>
  <c r="N65" i="9"/>
  <c r="V66" i="10"/>
  <c r="W66" i="10"/>
  <c r="Q67" i="10"/>
  <c r="R67" i="10" s="1"/>
  <c r="O67" i="10"/>
  <c r="P67" i="10"/>
  <c r="T67" i="10" s="1"/>
  <c r="M67" i="10"/>
  <c r="N67" i="10"/>
  <c r="D68" i="10"/>
  <c r="S65" i="9" l="1"/>
  <c r="T65" i="8"/>
  <c r="W65" i="8"/>
  <c r="V65" i="8"/>
  <c r="P66" i="8"/>
  <c r="T66" i="8" s="1"/>
  <c r="M66" i="8"/>
  <c r="N66" i="8"/>
  <c r="O66" i="8"/>
  <c r="Q66" i="8"/>
  <c r="R66" i="8" s="1"/>
  <c r="D67" i="8"/>
  <c r="M66" i="9"/>
  <c r="O66" i="9"/>
  <c r="P66" i="9"/>
  <c r="S66" i="9" s="1"/>
  <c r="D67" i="9"/>
  <c r="N66" i="9"/>
  <c r="Q66" i="9"/>
  <c r="R66" i="9" s="1"/>
  <c r="W65" i="9"/>
  <c r="V65" i="9"/>
  <c r="W67" i="10"/>
  <c r="V67" i="10"/>
  <c r="S67" i="10"/>
  <c r="O68" i="10"/>
  <c r="N68" i="10"/>
  <c r="P68" i="10"/>
  <c r="T68" i="10" s="1"/>
  <c r="D69" i="10"/>
  <c r="M68" i="10"/>
  <c r="Q68" i="10"/>
  <c r="R68" i="10" s="1"/>
  <c r="S66" i="8" l="1"/>
  <c r="S68" i="10"/>
  <c r="T66" i="9"/>
  <c r="O67" i="8"/>
  <c r="Q67" i="8"/>
  <c r="R67" i="8" s="1"/>
  <c r="D68" i="8"/>
  <c r="N67" i="8"/>
  <c r="M67" i="8"/>
  <c r="P67" i="8"/>
  <c r="T67" i="8" s="1"/>
  <c r="V66" i="8"/>
  <c r="W66" i="8"/>
  <c r="D68" i="9"/>
  <c r="N67" i="9"/>
  <c r="P67" i="9"/>
  <c r="T67" i="9" s="1"/>
  <c r="O67" i="9"/>
  <c r="M67" i="9"/>
  <c r="Q67" i="9"/>
  <c r="R67" i="9" s="1"/>
  <c r="W66" i="9"/>
  <c r="V66" i="9"/>
  <c r="V68" i="10"/>
  <c r="W68" i="10"/>
  <c r="O69" i="10"/>
  <c r="D70" i="10"/>
  <c r="Q69" i="10"/>
  <c r="R69" i="10" s="1"/>
  <c r="M69" i="10"/>
  <c r="N69" i="10"/>
  <c r="P69" i="10"/>
  <c r="T69" i="10" s="1"/>
  <c r="S67" i="9" l="1"/>
  <c r="S67" i="8"/>
  <c r="Q68" i="8"/>
  <c r="R68" i="8" s="1"/>
  <c r="D69" i="8"/>
  <c r="M68" i="8"/>
  <c r="N68" i="8"/>
  <c r="P68" i="8"/>
  <c r="T68" i="8" s="1"/>
  <c r="O68" i="8"/>
  <c r="V67" i="8"/>
  <c r="W67" i="8"/>
  <c r="V67" i="9"/>
  <c r="W67" i="9"/>
  <c r="P68" i="9"/>
  <c r="T68" i="9" s="1"/>
  <c r="O68" i="9"/>
  <c r="M68" i="9"/>
  <c r="Q68" i="9"/>
  <c r="R68" i="9" s="1"/>
  <c r="D69" i="9"/>
  <c r="N68" i="9"/>
  <c r="D71" i="10"/>
  <c r="O70" i="10"/>
  <c r="P70" i="10"/>
  <c r="T70" i="10" s="1"/>
  <c r="Q70" i="10"/>
  <c r="R70" i="10" s="1"/>
  <c r="N70" i="10"/>
  <c r="M70" i="10"/>
  <c r="W69" i="10"/>
  <c r="V69" i="10"/>
  <c r="S69" i="10"/>
  <c r="S68" i="8" l="1"/>
  <c r="S70" i="10"/>
  <c r="W68" i="8"/>
  <c r="V68" i="8"/>
  <c r="O69" i="8"/>
  <c r="P69" i="8"/>
  <c r="S69" i="8" s="1"/>
  <c r="M69" i="8"/>
  <c r="N69" i="8"/>
  <c r="D70" i="8"/>
  <c r="Q69" i="8"/>
  <c r="R69" i="8" s="1"/>
  <c r="M69" i="9"/>
  <c r="N69" i="9"/>
  <c r="Q69" i="9"/>
  <c r="R69" i="9" s="1"/>
  <c r="D70" i="9"/>
  <c r="O69" i="9"/>
  <c r="P69" i="9"/>
  <c r="S69" i="9" s="1"/>
  <c r="W68" i="9"/>
  <c r="V68" i="9"/>
  <c r="S68" i="9"/>
  <c r="W70" i="10"/>
  <c r="V70" i="10"/>
  <c r="O71" i="10"/>
  <c r="D72" i="10"/>
  <c r="Q71" i="10"/>
  <c r="R71" i="10" s="1"/>
  <c r="N71" i="10"/>
  <c r="P71" i="10"/>
  <c r="T71" i="10" s="1"/>
  <c r="M71" i="10"/>
  <c r="S71" i="10" l="1"/>
  <c r="T69" i="9"/>
  <c r="N70" i="8"/>
  <c r="P70" i="8"/>
  <c r="T70" i="8" s="1"/>
  <c r="O70" i="8"/>
  <c r="Q70" i="8"/>
  <c r="R70" i="8" s="1"/>
  <c r="M70" i="8"/>
  <c r="D71" i="8"/>
  <c r="W69" i="8"/>
  <c r="V69" i="8"/>
  <c r="T69" i="8"/>
  <c r="O70" i="9"/>
  <c r="M70" i="9"/>
  <c r="P70" i="9"/>
  <c r="T70" i="9" s="1"/>
  <c r="Q70" i="9"/>
  <c r="R70" i="9" s="1"/>
  <c r="N70" i="9"/>
  <c r="D71" i="9"/>
  <c r="V69" i="9"/>
  <c r="W69" i="9"/>
  <c r="Q72" i="10"/>
  <c r="R72" i="10" s="1"/>
  <c r="N72" i="10"/>
  <c r="O72" i="10"/>
  <c r="D73" i="10"/>
  <c r="M72" i="10"/>
  <c r="P72" i="10"/>
  <c r="T72" i="10" s="1"/>
  <c r="V71" i="10"/>
  <c r="W71" i="10"/>
  <c r="S70" i="9" l="1"/>
  <c r="S70" i="8"/>
  <c r="V70" i="8"/>
  <c r="W70" i="8"/>
  <c r="P71" i="8"/>
  <c r="T71" i="8" s="1"/>
  <c r="N71" i="8"/>
  <c r="D72" i="8"/>
  <c r="M71" i="8"/>
  <c r="O71" i="8"/>
  <c r="Q71" i="8"/>
  <c r="R71" i="8" s="1"/>
  <c r="P71" i="9"/>
  <c r="S71" i="9" s="1"/>
  <c r="Q71" i="9"/>
  <c r="R71" i="9" s="1"/>
  <c r="D72" i="9"/>
  <c r="N71" i="9"/>
  <c r="M71" i="9"/>
  <c r="O71" i="9"/>
  <c r="W70" i="9"/>
  <c r="V70" i="9"/>
  <c r="D74" i="10"/>
  <c r="Q73" i="10"/>
  <c r="R73" i="10" s="1"/>
  <c r="P73" i="10"/>
  <c r="T73" i="10" s="1"/>
  <c r="M73" i="10"/>
  <c r="O73" i="10"/>
  <c r="N73" i="10"/>
  <c r="S72" i="10"/>
  <c r="V72" i="10"/>
  <c r="W72" i="10"/>
  <c r="S73" i="10" l="1"/>
  <c r="V71" i="8"/>
  <c r="W71" i="8"/>
  <c r="S71" i="8"/>
  <c r="D73" i="8"/>
  <c r="M72" i="8"/>
  <c r="O72" i="8"/>
  <c r="Q72" i="8"/>
  <c r="R72" i="8" s="1"/>
  <c r="N72" i="8"/>
  <c r="P72" i="8"/>
  <c r="T72" i="8" s="1"/>
  <c r="T71" i="9"/>
  <c r="P72" i="9"/>
  <c r="T72" i="9" s="1"/>
  <c r="Q72" i="9"/>
  <c r="R72" i="9" s="1"/>
  <c r="D73" i="9"/>
  <c r="M72" i="9"/>
  <c r="N72" i="9"/>
  <c r="O72" i="9"/>
  <c r="V71" i="9"/>
  <c r="W71" i="9"/>
  <c r="W73" i="10"/>
  <c r="V73" i="10"/>
  <c r="P74" i="10"/>
  <c r="T74" i="10" s="1"/>
  <c r="D75" i="10"/>
  <c r="N74" i="10"/>
  <c r="M74" i="10"/>
  <c r="O74" i="10"/>
  <c r="Q74" i="10"/>
  <c r="R74" i="10" s="1"/>
  <c r="S72" i="9" l="1"/>
  <c r="S72" i="8"/>
  <c r="V72" i="8"/>
  <c r="W72" i="8"/>
  <c r="O73" i="8"/>
  <c r="D74" i="8"/>
  <c r="Q73" i="8"/>
  <c r="R73" i="8" s="1"/>
  <c r="P73" i="8"/>
  <c r="T73" i="8" s="1"/>
  <c r="M73" i="8"/>
  <c r="N73" i="8"/>
  <c r="Q73" i="9"/>
  <c r="R73" i="9" s="1"/>
  <c r="P73" i="9"/>
  <c r="S73" i="9" s="1"/>
  <c r="N73" i="9"/>
  <c r="M73" i="9"/>
  <c r="O73" i="9"/>
  <c r="D74" i="9"/>
  <c r="V72" i="9"/>
  <c r="W72" i="9"/>
  <c r="N75" i="10"/>
  <c r="M75" i="10"/>
  <c r="Q75" i="10"/>
  <c r="R75" i="10" s="1"/>
  <c r="O75" i="10"/>
  <c r="D76" i="10"/>
  <c r="P75" i="10"/>
  <c r="S75" i="10" s="1"/>
  <c r="V74" i="10"/>
  <c r="W74" i="10"/>
  <c r="S74" i="10"/>
  <c r="T73" i="9" l="1"/>
  <c r="W73" i="8"/>
  <c r="V73" i="8"/>
  <c r="P74" i="8"/>
  <c r="T74" i="8" s="1"/>
  <c r="O74" i="8"/>
  <c r="M74" i="8"/>
  <c r="N74" i="8"/>
  <c r="Q74" i="8"/>
  <c r="R74" i="8" s="1"/>
  <c r="D75" i="8"/>
  <c r="S73" i="8"/>
  <c r="N74" i="9"/>
  <c r="P74" i="9"/>
  <c r="S74" i="9" s="1"/>
  <c r="O74" i="9"/>
  <c r="Q74" i="9"/>
  <c r="R74" i="9" s="1"/>
  <c r="D75" i="9"/>
  <c r="M74" i="9"/>
  <c r="W73" i="9"/>
  <c r="V73" i="9"/>
  <c r="V75" i="10"/>
  <c r="W75" i="10"/>
  <c r="T75" i="10"/>
  <c r="O76" i="10"/>
  <c r="P76" i="10"/>
  <c r="T76" i="10" s="1"/>
  <c r="N76" i="10"/>
  <c r="D77" i="10"/>
  <c r="M76" i="10"/>
  <c r="Q76" i="10"/>
  <c r="R76" i="10" s="1"/>
  <c r="P75" i="8" l="1"/>
  <c r="T75" i="8" s="1"/>
  <c r="Q75" i="8"/>
  <c r="R75" i="8" s="1"/>
  <c r="D76" i="8"/>
  <c r="M75" i="8"/>
  <c r="N75" i="8"/>
  <c r="O75" i="8"/>
  <c r="V74" i="8"/>
  <c r="W74" i="8"/>
  <c r="S76" i="10"/>
  <c r="T74" i="9"/>
  <c r="S74" i="8"/>
  <c r="W74" i="9"/>
  <c r="V74" i="9"/>
  <c r="D76" i="9"/>
  <c r="P75" i="9"/>
  <c r="T75" i="9" s="1"/>
  <c r="Q75" i="9"/>
  <c r="R75" i="9" s="1"/>
  <c r="O75" i="9"/>
  <c r="N75" i="9"/>
  <c r="M75" i="9"/>
  <c r="W76" i="10"/>
  <c r="V76" i="10"/>
  <c r="P77" i="10"/>
  <c r="T77" i="10" s="1"/>
  <c r="D78" i="10"/>
  <c r="O77" i="10"/>
  <c r="N77" i="10"/>
  <c r="Q77" i="10"/>
  <c r="R77" i="10" s="1"/>
  <c r="M77" i="10"/>
  <c r="D4" i="7"/>
  <c r="D5" i="7" s="1"/>
  <c r="S75" i="8" l="1"/>
  <c r="M5" i="7"/>
  <c r="O5" i="7" s="1"/>
  <c r="P5" i="7" s="1"/>
  <c r="D6" i="7"/>
  <c r="P76" i="8"/>
  <c r="T76" i="8" s="1"/>
  <c r="M76" i="8"/>
  <c r="N76" i="8"/>
  <c r="O76" i="8"/>
  <c r="Q76" i="8"/>
  <c r="R76" i="8" s="1"/>
  <c r="D77" i="8"/>
  <c r="V75" i="8"/>
  <c r="W75" i="8"/>
  <c r="Q76" i="9"/>
  <c r="R76" i="9" s="1"/>
  <c r="M76" i="9"/>
  <c r="N76" i="9"/>
  <c r="D77" i="9"/>
  <c r="O76" i="9"/>
  <c r="P76" i="9"/>
  <c r="S76" i="9" s="1"/>
  <c r="S77" i="10"/>
  <c r="V75" i="9"/>
  <c r="W75" i="9"/>
  <c r="S75" i="9"/>
  <c r="P78" i="10"/>
  <c r="T78" i="10" s="1"/>
  <c r="M78" i="10"/>
  <c r="O78" i="10"/>
  <c r="N78" i="10"/>
  <c r="D79" i="10"/>
  <c r="Q78" i="10"/>
  <c r="R78" i="10" s="1"/>
  <c r="W77" i="10"/>
  <c r="V77" i="10"/>
  <c r="Q95" i="3"/>
  <c r="Q76" i="3"/>
  <c r="Q117" i="3"/>
  <c r="Q123" i="3"/>
  <c r="Q62" i="3"/>
  <c r="Q72" i="3"/>
  <c r="Q35" i="3"/>
  <c r="Q43" i="3"/>
  <c r="Q94" i="3"/>
  <c r="Q102" i="3"/>
  <c r="Q64" i="3"/>
  <c r="Q56" i="3"/>
  <c r="R95" i="3"/>
  <c r="S95" i="3" s="1"/>
  <c r="AW95" i="3" s="1"/>
  <c r="R76" i="3"/>
  <c r="R117" i="3"/>
  <c r="R123" i="3"/>
  <c r="R62" i="3"/>
  <c r="R35" i="3"/>
  <c r="R72" i="3"/>
  <c r="R94" i="3"/>
  <c r="R43" i="3"/>
  <c r="R56" i="3"/>
  <c r="R102" i="3"/>
  <c r="R64" i="3"/>
  <c r="M4" i="7"/>
  <c r="N4" i="7" s="1"/>
  <c r="N5" i="7" l="1"/>
  <c r="S5" i="7" s="1"/>
  <c r="O4" i="7"/>
  <c r="P4" i="7" s="1"/>
  <c r="T76" i="9"/>
  <c r="M6" i="7"/>
  <c r="O6" i="7" s="1"/>
  <c r="D7" i="7"/>
  <c r="S76" i="8"/>
  <c r="V5" i="7"/>
  <c r="O77" i="8"/>
  <c r="N77" i="8"/>
  <c r="P77" i="8"/>
  <c r="T77" i="8" s="1"/>
  <c r="M77" i="8"/>
  <c r="Q77" i="8"/>
  <c r="R77" i="8" s="1"/>
  <c r="D78" i="8"/>
  <c r="V76" i="8"/>
  <c r="W76" i="8"/>
  <c r="O77" i="9"/>
  <c r="N77" i="9"/>
  <c r="D78" i="9"/>
  <c r="Q77" i="9"/>
  <c r="R77" i="9" s="1"/>
  <c r="M77" i="9"/>
  <c r="P77" i="9"/>
  <c r="T77" i="9" s="1"/>
  <c r="S78" i="10"/>
  <c r="W76" i="9"/>
  <c r="V76" i="9"/>
  <c r="W78" i="10"/>
  <c r="V78" i="10"/>
  <c r="N79" i="10"/>
  <c r="P79" i="10"/>
  <c r="T79" i="10" s="1"/>
  <c r="O79" i="10"/>
  <c r="D80" i="10"/>
  <c r="Q79" i="10"/>
  <c r="R79" i="10" s="1"/>
  <c r="M79" i="10"/>
  <c r="S56" i="3"/>
  <c r="AW56" i="3" s="1"/>
  <c r="S64" i="3"/>
  <c r="AW64" i="3" s="1"/>
  <c r="S102" i="3"/>
  <c r="AW102" i="3" s="1"/>
  <c r="S35" i="3"/>
  <c r="AW35" i="3" s="1"/>
  <c r="S123" i="3"/>
  <c r="AW123" i="3" s="1"/>
  <c r="S117" i="3"/>
  <c r="AW117" i="3" s="1"/>
  <c r="S94" i="3"/>
  <c r="AW94" i="3" s="1"/>
  <c r="S72" i="3"/>
  <c r="AW72" i="3" s="1"/>
  <c r="S76" i="3"/>
  <c r="AW76" i="3" s="1"/>
  <c r="S43" i="3"/>
  <c r="AW43" i="3" s="1"/>
  <c r="S62" i="3"/>
  <c r="AW62" i="3" s="1"/>
  <c r="V4" i="7"/>
  <c r="W5" i="7" l="1"/>
  <c r="S77" i="8"/>
  <c r="S4" i="7"/>
  <c r="Q4" i="7"/>
  <c r="N6" i="7"/>
  <c r="W4" i="7"/>
  <c r="D8" i="7"/>
  <c r="M7" i="7"/>
  <c r="O7" i="7" s="1"/>
  <c r="P7" i="7" s="1"/>
  <c r="P6" i="7"/>
  <c r="V6" i="7"/>
  <c r="P78" i="8"/>
  <c r="T78" i="8" s="1"/>
  <c r="D79" i="8"/>
  <c r="M78" i="8"/>
  <c r="O78" i="8"/>
  <c r="Q78" i="8"/>
  <c r="R78" i="8" s="1"/>
  <c r="N78" i="8"/>
  <c r="S77" i="9"/>
  <c r="W77" i="8"/>
  <c r="V77" i="8"/>
  <c r="P78" i="9"/>
  <c r="T78" i="9" s="1"/>
  <c r="D79" i="9"/>
  <c r="Q78" i="9"/>
  <c r="R78" i="9" s="1"/>
  <c r="N78" i="9"/>
  <c r="O78" i="9"/>
  <c r="M78" i="9"/>
  <c r="W77" i="9"/>
  <c r="V77" i="9"/>
  <c r="N80" i="10"/>
  <c r="M80" i="10"/>
  <c r="D81" i="10"/>
  <c r="P80" i="10"/>
  <c r="S80" i="10" s="1"/>
  <c r="O80" i="10"/>
  <c r="Q80" i="10"/>
  <c r="R80" i="10" s="1"/>
  <c r="S79" i="10"/>
  <c r="W79" i="10"/>
  <c r="V79" i="10"/>
  <c r="O84" i="3"/>
  <c r="O90" i="3"/>
  <c r="O61" i="3"/>
  <c r="O4" i="3"/>
  <c r="O31" i="3"/>
  <c r="O59" i="3"/>
  <c r="O78" i="3"/>
  <c r="K114" i="3"/>
  <c r="K32" i="3"/>
  <c r="K87" i="3"/>
  <c r="L114" i="3"/>
  <c r="L87" i="3"/>
  <c r="L32" i="3"/>
  <c r="N84" i="3"/>
  <c r="N90" i="3"/>
  <c r="N61" i="3"/>
  <c r="N4" i="3"/>
  <c r="N31" i="3"/>
  <c r="N59" i="3"/>
  <c r="O117" i="3"/>
  <c r="O123" i="3"/>
  <c r="O29" i="3"/>
  <c r="O35" i="3"/>
  <c r="O97" i="3"/>
  <c r="O43" i="3"/>
  <c r="O91" i="3"/>
  <c r="O63" i="3"/>
  <c r="O65" i="3"/>
  <c r="O17" i="3"/>
  <c r="O105" i="3"/>
  <c r="N78" i="3"/>
  <c r="N123" i="3"/>
  <c r="N117" i="3"/>
  <c r="N29" i="3"/>
  <c r="N17" i="3"/>
  <c r="N63" i="3"/>
  <c r="N91" i="3"/>
  <c r="N97" i="3"/>
  <c r="N35" i="3"/>
  <c r="N43" i="3"/>
  <c r="N65" i="3"/>
  <c r="N105" i="3"/>
  <c r="K123" i="3"/>
  <c r="K117" i="3"/>
  <c r="K53" i="3"/>
  <c r="K17" i="3"/>
  <c r="K25" i="3"/>
  <c r="K94" i="3"/>
  <c r="K66" i="3"/>
  <c r="K36" i="3"/>
  <c r="K61" i="3"/>
  <c r="L123" i="3"/>
  <c r="L117" i="3"/>
  <c r="L94" i="3"/>
  <c r="L66" i="3"/>
  <c r="L36" i="3"/>
  <c r="L25" i="3"/>
  <c r="L53" i="3"/>
  <c r="L17" i="3"/>
  <c r="L61" i="3"/>
  <c r="W6" i="7" l="1"/>
  <c r="N7" i="7"/>
  <c r="S7" i="7" s="1"/>
  <c r="R4" i="7"/>
  <c r="T4" i="7" s="1"/>
  <c r="Q5" i="7"/>
  <c r="R5" i="7" s="1"/>
  <c r="T5" i="7" s="1"/>
  <c r="S78" i="8"/>
  <c r="P65" i="3"/>
  <c r="AV65" i="3" s="1"/>
  <c r="P117" i="3"/>
  <c r="AV117" i="3" s="1"/>
  <c r="P31" i="3"/>
  <c r="AV31" i="3" s="1"/>
  <c r="P84" i="3"/>
  <c r="AV84" i="3" s="1"/>
  <c r="P63" i="3"/>
  <c r="AV63" i="3" s="1"/>
  <c r="V7" i="7"/>
  <c r="W7" i="7" s="1"/>
  <c r="M8" i="7"/>
  <c r="O8" i="7" s="1"/>
  <c r="D9" i="7"/>
  <c r="N8" i="7"/>
  <c r="I3" i="3" s="1"/>
  <c r="P61" i="3"/>
  <c r="AV61" i="3" s="1"/>
  <c r="M114" i="3"/>
  <c r="AU114" i="3" s="1"/>
  <c r="S6" i="7"/>
  <c r="T6" i="7"/>
  <c r="O79" i="8"/>
  <c r="D80" i="8"/>
  <c r="P79" i="8"/>
  <c r="T79" i="8" s="1"/>
  <c r="M79" i="8"/>
  <c r="Q79" i="8"/>
  <c r="R79" i="8" s="1"/>
  <c r="N79" i="8"/>
  <c r="V78" i="8"/>
  <c r="W78" i="8"/>
  <c r="P78" i="3"/>
  <c r="AV78" i="3" s="1"/>
  <c r="S78" i="9"/>
  <c r="P79" i="9"/>
  <c r="S79" i="9" s="1"/>
  <c r="O79" i="9"/>
  <c r="Q79" i="9"/>
  <c r="R79" i="9" s="1"/>
  <c r="D80" i="9"/>
  <c r="N79" i="9"/>
  <c r="M79" i="9"/>
  <c r="P59" i="3"/>
  <c r="AV59" i="3" s="1"/>
  <c r="P90" i="3"/>
  <c r="AV90" i="3" s="1"/>
  <c r="W78" i="9"/>
  <c r="V78" i="9"/>
  <c r="T80" i="10"/>
  <c r="Q81" i="10"/>
  <c r="R81" i="10" s="1"/>
  <c r="N81" i="10"/>
  <c r="P81" i="10"/>
  <c r="T81" i="10" s="1"/>
  <c r="D82" i="10"/>
  <c r="O81" i="10"/>
  <c r="M81" i="10"/>
  <c r="W80" i="10"/>
  <c r="V80" i="10"/>
  <c r="M87" i="3"/>
  <c r="AU87" i="3" s="1"/>
  <c r="P4" i="3"/>
  <c r="AV4" i="3" s="1"/>
  <c r="M32" i="3"/>
  <c r="AU32" i="3" s="1"/>
  <c r="P17" i="3"/>
  <c r="AV17" i="3" s="1"/>
  <c r="P35" i="3"/>
  <c r="AV35" i="3" s="1"/>
  <c r="P97" i="3"/>
  <c r="AV97" i="3" s="1"/>
  <c r="P43" i="3"/>
  <c r="AV43" i="3" s="1"/>
  <c r="P123" i="3"/>
  <c r="AV123" i="3" s="1"/>
  <c r="P105" i="3"/>
  <c r="AV105" i="3" s="1"/>
  <c r="P29" i="3"/>
  <c r="AV29" i="3" s="1"/>
  <c r="P91" i="3"/>
  <c r="AV91" i="3" s="1"/>
  <c r="M66" i="3"/>
  <c r="AU66" i="3" s="1"/>
  <c r="M17" i="3"/>
  <c r="AU17" i="3" s="1"/>
  <c r="M94" i="3"/>
  <c r="AU94" i="3" s="1"/>
  <c r="M53" i="3"/>
  <c r="AU53" i="3" s="1"/>
  <c r="M61" i="3"/>
  <c r="AU61" i="3" s="1"/>
  <c r="M117" i="3"/>
  <c r="AU117" i="3" s="1"/>
  <c r="M36" i="3"/>
  <c r="AU36" i="3" s="1"/>
  <c r="M25" i="3"/>
  <c r="AU25" i="3" s="1"/>
  <c r="M123" i="3"/>
  <c r="AU123" i="3" s="1"/>
  <c r="I49" i="3" l="1"/>
  <c r="Q6" i="7"/>
  <c r="T79" i="9"/>
  <c r="M9" i="7"/>
  <c r="O9" i="7" s="1"/>
  <c r="P9" i="7" s="1"/>
  <c r="D10" i="7"/>
  <c r="N9" i="7"/>
  <c r="P8" i="7"/>
  <c r="V8" i="7"/>
  <c r="W8" i="7" s="1"/>
  <c r="Q80" i="8"/>
  <c r="R80" i="8" s="1"/>
  <c r="N80" i="8"/>
  <c r="P80" i="8"/>
  <c r="T80" i="8" s="1"/>
  <c r="O80" i="8"/>
  <c r="M80" i="8"/>
  <c r="D81" i="8"/>
  <c r="W79" i="8"/>
  <c r="V79" i="8"/>
  <c r="S79" i="8"/>
  <c r="N80" i="9"/>
  <c r="P80" i="9"/>
  <c r="S80" i="9" s="1"/>
  <c r="Q80" i="9"/>
  <c r="R80" i="9" s="1"/>
  <c r="D81" i="9"/>
  <c r="O80" i="9"/>
  <c r="M80" i="9"/>
  <c r="S81" i="10"/>
  <c r="W79" i="9"/>
  <c r="V79" i="9"/>
  <c r="V81" i="10"/>
  <c r="W81" i="10"/>
  <c r="O82" i="10"/>
  <c r="Q82" i="10"/>
  <c r="R82" i="10" s="1"/>
  <c r="D83" i="10"/>
  <c r="P82" i="10"/>
  <c r="T82" i="10" s="1"/>
  <c r="N82" i="10"/>
  <c r="M82" i="10"/>
  <c r="BL4" i="3"/>
  <c r="BG4" i="3"/>
  <c r="BE4" i="3"/>
  <c r="BF4" i="3"/>
  <c r="BM4" i="3"/>
  <c r="BH4" i="3"/>
  <c r="BJ4" i="3"/>
  <c r="BI4" i="3"/>
  <c r="BK4" i="3"/>
  <c r="S9" i="7" l="1"/>
  <c r="I60" i="3" s="1"/>
  <c r="R6" i="7"/>
  <c r="Q7" i="7"/>
  <c r="R7" i="7" s="1"/>
  <c r="S80" i="8"/>
  <c r="T9" i="7"/>
  <c r="T80" i="9"/>
  <c r="S8" i="7"/>
  <c r="V9" i="7"/>
  <c r="W9" i="7" s="1"/>
  <c r="M10" i="7"/>
  <c r="N10" i="7" s="1"/>
  <c r="D11" i="7"/>
  <c r="P81" i="8"/>
  <c r="S81" i="8" s="1"/>
  <c r="O81" i="8"/>
  <c r="D82" i="8"/>
  <c r="N81" i="8"/>
  <c r="M81" i="8"/>
  <c r="Q81" i="8"/>
  <c r="R81" i="8" s="1"/>
  <c r="W80" i="8"/>
  <c r="V80" i="8"/>
  <c r="O81" i="9"/>
  <c r="P81" i="9"/>
  <c r="T81" i="9" s="1"/>
  <c r="M81" i="9"/>
  <c r="Q81" i="9"/>
  <c r="R81" i="9" s="1"/>
  <c r="D82" i="9"/>
  <c r="N81" i="9"/>
  <c r="V80" i="9"/>
  <c r="W80" i="9"/>
  <c r="S82" i="10"/>
  <c r="O83" i="10"/>
  <c r="N83" i="10"/>
  <c r="Q83" i="10"/>
  <c r="R83" i="10" s="1"/>
  <c r="D84" i="10"/>
  <c r="P83" i="10"/>
  <c r="T83" i="10" s="1"/>
  <c r="M83" i="10"/>
  <c r="W82" i="10"/>
  <c r="V82" i="10"/>
  <c r="AN4" i="3"/>
  <c r="Q8" i="7" l="1"/>
  <c r="O10" i="7"/>
  <c r="P10" i="7" s="1"/>
  <c r="H49" i="3"/>
  <c r="J49" i="3" s="1"/>
  <c r="AT49" i="3" s="1"/>
  <c r="T7" i="7"/>
  <c r="T81" i="8"/>
  <c r="M11" i="7"/>
  <c r="O11" i="7" s="1"/>
  <c r="P11" i="7" s="1"/>
  <c r="D12" i="7"/>
  <c r="S81" i="9"/>
  <c r="D83" i="8"/>
  <c r="O82" i="8"/>
  <c r="P82" i="8"/>
  <c r="T82" i="8" s="1"/>
  <c r="N82" i="8"/>
  <c r="Q82" i="8"/>
  <c r="R82" i="8" s="1"/>
  <c r="M82" i="8"/>
  <c r="W81" i="8"/>
  <c r="V81" i="8"/>
  <c r="S83" i="10"/>
  <c r="P82" i="9"/>
  <c r="T82" i="9" s="1"/>
  <c r="O82" i="9"/>
  <c r="N82" i="9"/>
  <c r="M82" i="9"/>
  <c r="D83" i="9"/>
  <c r="Q82" i="9"/>
  <c r="R82" i="9" s="1"/>
  <c r="V81" i="9"/>
  <c r="W81" i="9"/>
  <c r="W83" i="10"/>
  <c r="V83" i="10"/>
  <c r="D85" i="10"/>
  <c r="M84" i="10"/>
  <c r="Q84" i="10"/>
  <c r="R84" i="10" s="1"/>
  <c r="P84" i="10"/>
  <c r="S84" i="10" s="1"/>
  <c r="N84" i="10"/>
  <c r="O84" i="10"/>
  <c r="S10" i="7" l="1"/>
  <c r="BI49" i="3"/>
  <c r="BF49" i="3"/>
  <c r="BG49" i="3"/>
  <c r="BM49" i="3"/>
  <c r="BH49" i="3"/>
  <c r="BJ49" i="3"/>
  <c r="BK49" i="3"/>
  <c r="BE49" i="3"/>
  <c r="BL49" i="3"/>
  <c r="N11" i="7"/>
  <c r="S11" i="7" s="1"/>
  <c r="V10" i="7"/>
  <c r="W10" i="7" s="1"/>
  <c r="R8" i="7"/>
  <c r="Q9" i="7"/>
  <c r="R9" i="7" s="1"/>
  <c r="H60" i="3" s="1"/>
  <c r="J60" i="3" s="1"/>
  <c r="AT60" i="3" s="1"/>
  <c r="S82" i="8"/>
  <c r="S82" i="9"/>
  <c r="D13" i="7"/>
  <c r="M12" i="7"/>
  <c r="O12" i="7" s="1"/>
  <c r="P12" i="7" s="1"/>
  <c r="V11" i="7"/>
  <c r="W11" i="7" s="1"/>
  <c r="V82" i="8"/>
  <c r="W82" i="8"/>
  <c r="N83" i="8"/>
  <c r="P83" i="8"/>
  <c r="S83" i="8" s="1"/>
  <c r="M83" i="8"/>
  <c r="Q83" i="8"/>
  <c r="R83" i="8" s="1"/>
  <c r="O83" i="8"/>
  <c r="D84" i="8"/>
  <c r="T84" i="10"/>
  <c r="V82" i="9"/>
  <c r="W82" i="9"/>
  <c r="M83" i="9"/>
  <c r="O83" i="9"/>
  <c r="N83" i="9"/>
  <c r="Q83" i="9"/>
  <c r="R83" i="9" s="1"/>
  <c r="D84" i="9"/>
  <c r="P83" i="9"/>
  <c r="S83" i="9" s="1"/>
  <c r="V84" i="10"/>
  <c r="W84" i="10"/>
  <c r="N85" i="10"/>
  <c r="Q85" i="10"/>
  <c r="R85" i="10" s="1"/>
  <c r="P85" i="10"/>
  <c r="S85" i="10" s="1"/>
  <c r="D86" i="10"/>
  <c r="O85" i="10"/>
  <c r="M85" i="10"/>
  <c r="F93" i="3"/>
  <c r="E56" i="3"/>
  <c r="F110" i="3"/>
  <c r="E93" i="3"/>
  <c r="F56" i="3"/>
  <c r="E110" i="3"/>
  <c r="E65" i="3"/>
  <c r="F65" i="3"/>
  <c r="F55" i="3"/>
  <c r="E55" i="3"/>
  <c r="F21" i="3"/>
  <c r="E21" i="3"/>
  <c r="E59" i="3"/>
  <c r="E105" i="3"/>
  <c r="F86" i="3"/>
  <c r="F59" i="3"/>
  <c r="F105" i="3"/>
  <c r="E86" i="3"/>
  <c r="Q10" i="7" l="1"/>
  <c r="R10" i="7" s="1"/>
  <c r="T10" i="7" s="1"/>
  <c r="N12" i="7"/>
  <c r="S12" i="7" s="1"/>
  <c r="H3" i="3"/>
  <c r="J3" i="3" s="1"/>
  <c r="AT3" i="3" s="1"/>
  <c r="T8" i="7"/>
  <c r="AN49" i="3"/>
  <c r="T83" i="8"/>
  <c r="T83" i="9"/>
  <c r="V12" i="7"/>
  <c r="D14" i="7"/>
  <c r="M13" i="7"/>
  <c r="N13" i="7" s="1"/>
  <c r="V83" i="8"/>
  <c r="W83" i="8"/>
  <c r="M84" i="8"/>
  <c r="N84" i="8"/>
  <c r="D85" i="8"/>
  <c r="O84" i="8"/>
  <c r="Q84" i="8"/>
  <c r="R84" i="8" s="1"/>
  <c r="P84" i="8"/>
  <c r="S84" i="8" s="1"/>
  <c r="T85" i="10"/>
  <c r="N84" i="9"/>
  <c r="M84" i="9"/>
  <c r="P84" i="9"/>
  <c r="T84" i="9" s="1"/>
  <c r="D85" i="9"/>
  <c r="O84" i="9"/>
  <c r="Q84" i="9"/>
  <c r="R84" i="9" s="1"/>
  <c r="V83" i="9"/>
  <c r="W83" i="9"/>
  <c r="V85" i="10"/>
  <c r="W85" i="10"/>
  <c r="N86" i="10"/>
  <c r="M86" i="10"/>
  <c r="Q86" i="10"/>
  <c r="R86" i="10" s="1"/>
  <c r="O86" i="10"/>
  <c r="D87" i="10"/>
  <c r="P86" i="10"/>
  <c r="S86" i="10" s="1"/>
  <c r="G93" i="3"/>
  <c r="AS93" i="3" s="1"/>
  <c r="G55" i="3"/>
  <c r="AS55" i="3" s="1"/>
  <c r="G110" i="3"/>
  <c r="AS110" i="3" s="1"/>
  <c r="G56" i="3"/>
  <c r="AS56" i="3" s="1"/>
  <c r="G65" i="3"/>
  <c r="AS65" i="3" s="1"/>
  <c r="G86" i="3"/>
  <c r="AS86" i="3" s="1"/>
  <c r="G21" i="3"/>
  <c r="AS21" i="3" s="1"/>
  <c r="G105" i="3"/>
  <c r="AS105" i="3" s="1"/>
  <c r="G59" i="3"/>
  <c r="AS59" i="3" s="1"/>
  <c r="Q11" i="7" l="1"/>
  <c r="R11" i="7" s="1"/>
  <c r="T11" i="7" s="1"/>
  <c r="W12" i="7"/>
  <c r="O13" i="7"/>
  <c r="P13" i="7" s="1"/>
  <c r="T84" i="8"/>
  <c r="M14" i="7"/>
  <c r="O14" i="7" s="1"/>
  <c r="P14" i="7" s="1"/>
  <c r="D15" i="7"/>
  <c r="W84" i="8"/>
  <c r="V84" i="8"/>
  <c r="P85" i="8"/>
  <c r="S85" i="8" s="1"/>
  <c r="D86" i="8"/>
  <c r="Q85" i="8"/>
  <c r="R85" i="8" s="1"/>
  <c r="N85" i="8"/>
  <c r="O85" i="8"/>
  <c r="M85" i="8"/>
  <c r="T86" i="10"/>
  <c r="S84" i="9"/>
  <c r="V84" i="9"/>
  <c r="W84" i="9"/>
  <c r="M85" i="9"/>
  <c r="Q85" i="9"/>
  <c r="R85" i="9" s="1"/>
  <c r="D86" i="9"/>
  <c r="N85" i="9"/>
  <c r="O85" i="9"/>
  <c r="P85" i="9"/>
  <c r="T85" i="9" s="1"/>
  <c r="V86" i="10"/>
  <c r="W86" i="10"/>
  <c r="Q87" i="10"/>
  <c r="R87" i="10" s="1"/>
  <c r="D88" i="10"/>
  <c r="O87" i="10"/>
  <c r="M87" i="10"/>
  <c r="P87" i="10"/>
  <c r="S87" i="10" s="1"/>
  <c r="N87" i="10"/>
  <c r="Q12" i="7" l="1"/>
  <c r="R12" i="7" s="1"/>
  <c r="T12" i="7" s="1"/>
  <c r="N14" i="7"/>
  <c r="S14" i="7" s="1"/>
  <c r="S13" i="7"/>
  <c r="I23" i="3" s="1"/>
  <c r="V13" i="7"/>
  <c r="W13" i="7" s="1"/>
  <c r="T87" i="10"/>
  <c r="M15" i="7"/>
  <c r="O15" i="7" s="1"/>
  <c r="P15" i="7" s="1"/>
  <c r="D16" i="7"/>
  <c r="V14" i="7"/>
  <c r="W14" i="7" s="1"/>
  <c r="D87" i="8"/>
  <c r="M86" i="8"/>
  <c r="N86" i="8"/>
  <c r="P86" i="8"/>
  <c r="T86" i="8" s="1"/>
  <c r="O86" i="8"/>
  <c r="Q86" i="8"/>
  <c r="R86" i="8" s="1"/>
  <c r="V85" i="8"/>
  <c r="W85" i="8"/>
  <c r="T85" i="8"/>
  <c r="V85" i="9"/>
  <c r="W85" i="9"/>
  <c r="S85" i="9"/>
  <c r="P86" i="9"/>
  <c r="S86" i="9" s="1"/>
  <c r="Q86" i="9"/>
  <c r="R86" i="9" s="1"/>
  <c r="M86" i="9"/>
  <c r="D87" i="9"/>
  <c r="N86" i="9"/>
  <c r="O86" i="9"/>
  <c r="V87" i="10"/>
  <c r="W87" i="10"/>
  <c r="M88" i="10"/>
  <c r="D89" i="10"/>
  <c r="O88" i="10"/>
  <c r="N88" i="10"/>
  <c r="P88" i="10"/>
  <c r="T88" i="10" s="1"/>
  <c r="Q88" i="10"/>
  <c r="R88" i="10" s="1"/>
  <c r="Q13" i="7" l="1"/>
  <c r="R13" i="7" s="1"/>
  <c r="H23" i="3" s="1"/>
  <c r="J23" i="3" s="1"/>
  <c r="AT23" i="3" s="1"/>
  <c r="I94" i="3"/>
  <c r="N15" i="7"/>
  <c r="S15" i="7" s="1"/>
  <c r="M16" i="7"/>
  <c r="O16" i="7" s="1"/>
  <c r="P16" i="7" s="1"/>
  <c r="D17" i="7"/>
  <c r="N16" i="7"/>
  <c r="V15" i="7"/>
  <c r="S86" i="8"/>
  <c r="V86" i="8"/>
  <c r="W86" i="8"/>
  <c r="M87" i="8"/>
  <c r="Q87" i="8"/>
  <c r="R87" i="8" s="1"/>
  <c r="O87" i="8"/>
  <c r="N87" i="8"/>
  <c r="D88" i="8"/>
  <c r="P87" i="8"/>
  <c r="T87" i="8" s="1"/>
  <c r="O87" i="9"/>
  <c r="Q87" i="9"/>
  <c r="R87" i="9" s="1"/>
  <c r="N87" i="9"/>
  <c r="P87" i="9"/>
  <c r="T87" i="9" s="1"/>
  <c r="D88" i="9"/>
  <c r="M87" i="9"/>
  <c r="T86" i="9"/>
  <c r="V86" i="9"/>
  <c r="W86" i="9"/>
  <c r="P89" i="10"/>
  <c r="T89" i="10" s="1"/>
  <c r="M89" i="10"/>
  <c r="O89" i="10"/>
  <c r="Q89" i="10"/>
  <c r="R89" i="10" s="1"/>
  <c r="N89" i="10"/>
  <c r="D90" i="10"/>
  <c r="S88" i="10"/>
  <c r="V88" i="10"/>
  <c r="W88" i="10"/>
  <c r="T13" i="7" l="1"/>
  <c r="Q14" i="7"/>
  <c r="R14" i="7" s="1"/>
  <c r="H94" i="3" s="1"/>
  <c r="J94" i="3" s="1"/>
  <c r="AT94" i="3" s="1"/>
  <c r="W15" i="7"/>
  <c r="T14" i="7"/>
  <c r="Q15" i="7"/>
  <c r="R15" i="7" s="1"/>
  <c r="H21" i="3" s="1"/>
  <c r="I21" i="3"/>
  <c r="S16" i="7"/>
  <c r="I110" i="3" s="1"/>
  <c r="S87" i="8"/>
  <c r="M17" i="7"/>
  <c r="O17" i="7" s="1"/>
  <c r="D18" i="7"/>
  <c r="V16" i="7"/>
  <c r="W16" i="7" s="1"/>
  <c r="N88" i="8"/>
  <c r="D89" i="8"/>
  <c r="M88" i="8"/>
  <c r="P88" i="8"/>
  <c r="T88" i="8" s="1"/>
  <c r="Q88" i="8"/>
  <c r="R88" i="8" s="1"/>
  <c r="O88" i="8"/>
  <c r="W87" i="8"/>
  <c r="V87" i="8"/>
  <c r="S87" i="9"/>
  <c r="O88" i="9"/>
  <c r="M88" i="9"/>
  <c r="N88" i="9"/>
  <c r="Q88" i="9"/>
  <c r="R88" i="9" s="1"/>
  <c r="D89" i="9"/>
  <c r="P88" i="9"/>
  <c r="T88" i="9" s="1"/>
  <c r="W87" i="9"/>
  <c r="V87" i="9"/>
  <c r="S89" i="10"/>
  <c r="W89" i="10"/>
  <c r="V89" i="10"/>
  <c r="N90" i="10"/>
  <c r="O90" i="10"/>
  <c r="Q90" i="10"/>
  <c r="R90" i="10" s="1"/>
  <c r="M90" i="10"/>
  <c r="D91" i="10"/>
  <c r="P90" i="10"/>
  <c r="T90" i="10" s="1"/>
  <c r="J21" i="3" l="1"/>
  <c r="AT21" i="3" s="1"/>
  <c r="Q16" i="7"/>
  <c r="R16" i="7" s="1"/>
  <c r="H110" i="3" s="1"/>
  <c r="J110" i="3" s="1"/>
  <c r="AT110" i="3" s="1"/>
  <c r="T15" i="7"/>
  <c r="N17" i="7"/>
  <c r="M18" i="7"/>
  <c r="N18" i="7" s="1"/>
  <c r="D19" i="7"/>
  <c r="P17" i="7"/>
  <c r="V17" i="7"/>
  <c r="W88" i="8"/>
  <c r="V88" i="8"/>
  <c r="D90" i="8"/>
  <c r="N89" i="8"/>
  <c r="O89" i="8"/>
  <c r="P89" i="8"/>
  <c r="T89" i="8" s="1"/>
  <c r="M89" i="8"/>
  <c r="Q89" i="8"/>
  <c r="R89" i="8" s="1"/>
  <c r="S88" i="8"/>
  <c r="S90" i="10"/>
  <c r="S88" i="9"/>
  <c r="N89" i="9"/>
  <c r="Q89" i="9"/>
  <c r="R89" i="9" s="1"/>
  <c r="M89" i="9"/>
  <c r="D90" i="9"/>
  <c r="O89" i="9"/>
  <c r="P89" i="9"/>
  <c r="T89" i="9" s="1"/>
  <c r="W88" i="9"/>
  <c r="V88" i="9"/>
  <c r="N91" i="10"/>
  <c r="P91" i="10"/>
  <c r="S91" i="10" s="1"/>
  <c r="D92" i="10"/>
  <c r="M91" i="10"/>
  <c r="Q91" i="10"/>
  <c r="R91" i="10" s="1"/>
  <c r="O91" i="10"/>
  <c r="W90" i="10"/>
  <c r="V90" i="10"/>
  <c r="T16" i="7" l="1"/>
  <c r="W17" i="7"/>
  <c r="Q17" i="7"/>
  <c r="R17" i="7" s="1"/>
  <c r="O18" i="7"/>
  <c r="S89" i="8"/>
  <c r="S89" i="9"/>
  <c r="S17" i="7"/>
  <c r="T17" i="7" s="1"/>
  <c r="D20" i="7"/>
  <c r="M19" i="7"/>
  <c r="O19" i="7" s="1"/>
  <c r="V19" i="7" s="1"/>
  <c r="N19" i="7"/>
  <c r="P90" i="8"/>
  <c r="T90" i="8" s="1"/>
  <c r="M90" i="8"/>
  <c r="Q90" i="8"/>
  <c r="R90" i="8" s="1"/>
  <c r="N90" i="8"/>
  <c r="D91" i="8"/>
  <c r="O90" i="8"/>
  <c r="W89" i="8"/>
  <c r="V89" i="8"/>
  <c r="P90" i="9"/>
  <c r="S90" i="9" s="1"/>
  <c r="N90" i="9"/>
  <c r="O90" i="9"/>
  <c r="Q90" i="9"/>
  <c r="R90" i="9" s="1"/>
  <c r="D91" i="9"/>
  <c r="M90" i="9"/>
  <c r="W89" i="9"/>
  <c r="V89" i="9"/>
  <c r="T91" i="10"/>
  <c r="N92" i="10"/>
  <c r="O92" i="10"/>
  <c r="M92" i="10"/>
  <c r="D93" i="10"/>
  <c r="Q92" i="10"/>
  <c r="R92" i="10" s="1"/>
  <c r="P92" i="10"/>
  <c r="S92" i="10" s="1"/>
  <c r="W91" i="10"/>
  <c r="V91" i="10"/>
  <c r="W19" i="7" l="1"/>
  <c r="V18" i="7"/>
  <c r="W18" i="7" s="1"/>
  <c r="P18" i="7"/>
  <c r="P19" i="7"/>
  <c r="T90" i="9"/>
  <c r="S90" i="8"/>
  <c r="D21" i="7"/>
  <c r="M20" i="7"/>
  <c r="O20" i="7" s="1"/>
  <c r="N20" i="7"/>
  <c r="Q20" i="7"/>
  <c r="V90" i="8"/>
  <c r="W90" i="8"/>
  <c r="D92" i="8"/>
  <c r="N91" i="8"/>
  <c r="Q91" i="8"/>
  <c r="R91" i="8" s="1"/>
  <c r="P91" i="8"/>
  <c r="T91" i="8" s="1"/>
  <c r="O91" i="8"/>
  <c r="M91" i="8"/>
  <c r="V90" i="9"/>
  <c r="W90" i="9"/>
  <c r="Q91" i="9"/>
  <c r="R91" i="9" s="1"/>
  <c r="D92" i="9"/>
  <c r="N91" i="9"/>
  <c r="M91" i="9"/>
  <c r="O91" i="9"/>
  <c r="P91" i="9"/>
  <c r="S91" i="9" s="1"/>
  <c r="T92" i="10"/>
  <c r="W92" i="10"/>
  <c r="V92" i="10"/>
  <c r="P93" i="10"/>
  <c r="T93" i="10" s="1"/>
  <c r="N93" i="10"/>
  <c r="M93" i="10"/>
  <c r="O93" i="10"/>
  <c r="Q93" i="10"/>
  <c r="R93" i="10" s="1"/>
  <c r="D94" i="10"/>
  <c r="S19" i="7" l="1"/>
  <c r="S18" i="7"/>
  <c r="Q18" i="7"/>
  <c r="R18" i="7" s="1"/>
  <c r="S93" i="10"/>
  <c r="P20" i="7"/>
  <c r="S20" i="7" s="1"/>
  <c r="V20" i="7"/>
  <c r="W20" i="7" s="1"/>
  <c r="D22" i="7"/>
  <c r="M21" i="7"/>
  <c r="O21" i="7" s="1"/>
  <c r="N21" i="7"/>
  <c r="Q21" i="7"/>
  <c r="R21" i="7" s="1"/>
  <c r="P21" i="7"/>
  <c r="S21" i="7" s="1"/>
  <c r="W91" i="8"/>
  <c r="V91" i="8"/>
  <c r="M92" i="8"/>
  <c r="D93" i="8"/>
  <c r="P92" i="8"/>
  <c r="S92" i="8" s="1"/>
  <c r="Q92" i="8"/>
  <c r="R92" i="8" s="1"/>
  <c r="O92" i="8"/>
  <c r="N92" i="8"/>
  <c r="S91" i="8"/>
  <c r="V91" i="9"/>
  <c r="W91" i="9"/>
  <c r="D93" i="9"/>
  <c r="M92" i="9"/>
  <c r="P92" i="9"/>
  <c r="S92" i="9" s="1"/>
  <c r="N92" i="9"/>
  <c r="O92" i="9"/>
  <c r="Q92" i="9"/>
  <c r="R92" i="9" s="1"/>
  <c r="T91" i="9"/>
  <c r="V93" i="10"/>
  <c r="W93" i="10"/>
  <c r="M94" i="10"/>
  <c r="O94" i="10"/>
  <c r="Q94" i="10"/>
  <c r="R94" i="10" s="1"/>
  <c r="P94" i="10"/>
  <c r="T94" i="10" s="1"/>
  <c r="N94" i="10"/>
  <c r="D95" i="10"/>
  <c r="T18" i="7" l="1"/>
  <c r="Q19" i="7"/>
  <c r="T92" i="8"/>
  <c r="T20" i="7"/>
  <c r="T92" i="9"/>
  <c r="P22" i="7"/>
  <c r="S22" i="7" s="1"/>
  <c r="N22" i="7"/>
  <c r="Q22" i="7"/>
  <c r="R22" i="7" s="1"/>
  <c r="M22" i="7"/>
  <c r="O22" i="7" s="1"/>
  <c r="D23" i="7"/>
  <c r="T21" i="7"/>
  <c r="W21" i="7"/>
  <c r="V21" i="7"/>
  <c r="M93" i="8"/>
  <c r="P93" i="8"/>
  <c r="S93" i="8" s="1"/>
  <c r="O93" i="8"/>
  <c r="D94" i="8"/>
  <c r="Q93" i="8"/>
  <c r="R93" i="8" s="1"/>
  <c r="N93" i="8"/>
  <c r="W92" i="8"/>
  <c r="V92" i="8"/>
  <c r="V92" i="9"/>
  <c r="W92" i="9"/>
  <c r="Q93" i="9"/>
  <c r="R93" i="9" s="1"/>
  <c r="N93" i="9"/>
  <c r="P93" i="9"/>
  <c r="S93" i="9" s="1"/>
  <c r="M93" i="9"/>
  <c r="O93" i="9"/>
  <c r="D94" i="9"/>
  <c r="P95" i="10"/>
  <c r="T95" i="10" s="1"/>
  <c r="M95" i="10"/>
  <c r="N95" i="10"/>
  <c r="D96" i="10"/>
  <c r="Q95" i="10"/>
  <c r="R95" i="10" s="1"/>
  <c r="O95" i="10"/>
  <c r="W94" i="10"/>
  <c r="V94" i="10"/>
  <c r="S94" i="10"/>
  <c r="R19" i="7" l="1"/>
  <c r="T19" i="7" s="1"/>
  <c r="R20" i="7"/>
  <c r="T22" i="7"/>
  <c r="T93" i="9"/>
  <c r="T93" i="8"/>
  <c r="V22" i="7"/>
  <c r="W22" i="7"/>
  <c r="D24" i="7"/>
  <c r="N23" i="7"/>
  <c r="Q23" i="7"/>
  <c r="R23" i="7" s="1"/>
  <c r="M23" i="7"/>
  <c r="O23" i="7"/>
  <c r="P23" i="7"/>
  <c r="T23" i="7" s="1"/>
  <c r="O94" i="8"/>
  <c r="Q94" i="8"/>
  <c r="R94" i="8" s="1"/>
  <c r="P94" i="8"/>
  <c r="T94" i="8" s="1"/>
  <c r="D95" i="8"/>
  <c r="M94" i="8"/>
  <c r="N94" i="8"/>
  <c r="W93" i="8"/>
  <c r="V93" i="8"/>
  <c r="S95" i="10"/>
  <c r="W93" i="9"/>
  <c r="V93" i="9"/>
  <c r="P94" i="9"/>
  <c r="T94" i="9" s="1"/>
  <c r="D95" i="9"/>
  <c r="Q94" i="9"/>
  <c r="R94" i="9" s="1"/>
  <c r="O94" i="9"/>
  <c r="M94" i="9"/>
  <c r="N94" i="9"/>
  <c r="M96" i="10"/>
  <c r="P96" i="10"/>
  <c r="S96" i="10" s="1"/>
  <c r="D97" i="10"/>
  <c r="O96" i="10"/>
  <c r="N96" i="10"/>
  <c r="Q96" i="10"/>
  <c r="R96" i="10" s="1"/>
  <c r="W95" i="10"/>
  <c r="V95" i="10"/>
  <c r="S94" i="9" l="1"/>
  <c r="S94" i="8"/>
  <c r="W23" i="7"/>
  <c r="V23" i="7"/>
  <c r="P24" i="7"/>
  <c r="S24" i="7" s="1"/>
  <c r="N24" i="7"/>
  <c r="M24" i="7"/>
  <c r="O24" i="7" s="1"/>
  <c r="Q24" i="7"/>
  <c r="R24" i="7" s="1"/>
  <c r="D25" i="7"/>
  <c r="S23" i="7"/>
  <c r="Q95" i="8"/>
  <c r="R95" i="8" s="1"/>
  <c r="P95" i="8"/>
  <c r="S95" i="8" s="1"/>
  <c r="O95" i="8"/>
  <c r="M95" i="8"/>
  <c r="D96" i="8"/>
  <c r="N95" i="8"/>
  <c r="W94" i="8"/>
  <c r="V94" i="8"/>
  <c r="W94" i="9"/>
  <c r="V94" i="9"/>
  <c r="O95" i="9"/>
  <c r="P95" i="9"/>
  <c r="T95" i="9" s="1"/>
  <c r="N95" i="9"/>
  <c r="D96" i="9"/>
  <c r="M95" i="9"/>
  <c r="Q95" i="9"/>
  <c r="R95" i="9" s="1"/>
  <c r="V96" i="10"/>
  <c r="W96" i="10"/>
  <c r="T96" i="10"/>
  <c r="M97" i="10"/>
  <c r="P97" i="10"/>
  <c r="T97" i="10" s="1"/>
  <c r="Q97" i="10"/>
  <c r="R97" i="10" s="1"/>
  <c r="D98" i="10"/>
  <c r="N97" i="10"/>
  <c r="O97" i="10"/>
  <c r="V24" i="7" l="1"/>
  <c r="W24" i="7"/>
  <c r="T24" i="7"/>
  <c r="S97" i="10"/>
  <c r="T95" i="8"/>
  <c r="D26" i="7"/>
  <c r="N25" i="7"/>
  <c r="Q25" i="7"/>
  <c r="R25" i="7" s="1"/>
  <c r="O25" i="7"/>
  <c r="P25" i="7"/>
  <c r="T25" i="7" s="1"/>
  <c r="M25" i="7"/>
  <c r="V95" i="8"/>
  <c r="W95" i="8"/>
  <c r="D97" i="8"/>
  <c r="O96" i="8"/>
  <c r="N96" i="8"/>
  <c r="Q96" i="8"/>
  <c r="R96" i="8" s="1"/>
  <c r="P96" i="8"/>
  <c r="S96" i="8" s="1"/>
  <c r="M96" i="8"/>
  <c r="M96" i="9"/>
  <c r="D97" i="9"/>
  <c r="O96" i="9"/>
  <c r="N96" i="9"/>
  <c r="P96" i="9"/>
  <c r="S96" i="9" s="1"/>
  <c r="Q96" i="9"/>
  <c r="R96" i="9" s="1"/>
  <c r="W95" i="9"/>
  <c r="V95" i="9"/>
  <c r="S95" i="9"/>
  <c r="D99" i="10"/>
  <c r="N98" i="10"/>
  <c r="O98" i="10"/>
  <c r="M98" i="10"/>
  <c r="P98" i="10"/>
  <c r="T98" i="10" s="1"/>
  <c r="Q98" i="10"/>
  <c r="R98" i="10" s="1"/>
  <c r="W97" i="10"/>
  <c r="V97" i="10"/>
  <c r="S25" i="7" l="1"/>
  <c r="D27" i="7"/>
  <c r="P26" i="7"/>
  <c r="S26" i="7" s="1"/>
  <c r="N26" i="7"/>
  <c r="Q26" i="7"/>
  <c r="R26" i="7" s="1"/>
  <c r="M26" i="7"/>
  <c r="O26" i="7"/>
  <c r="T96" i="8"/>
  <c r="W25" i="7"/>
  <c r="V25" i="7"/>
  <c r="V96" i="8"/>
  <c r="W96" i="8"/>
  <c r="Q97" i="8"/>
  <c r="R97" i="8" s="1"/>
  <c r="N97" i="8"/>
  <c r="O97" i="8"/>
  <c r="D98" i="8"/>
  <c r="P97" i="8"/>
  <c r="S97" i="8" s="1"/>
  <c r="M97" i="8"/>
  <c r="T96" i="9"/>
  <c r="V96" i="9"/>
  <c r="W96" i="9"/>
  <c r="N97" i="9"/>
  <c r="Q97" i="9"/>
  <c r="R97" i="9" s="1"/>
  <c r="O97" i="9"/>
  <c r="M97" i="9"/>
  <c r="D98" i="9"/>
  <c r="P97" i="9"/>
  <c r="S97" i="9" s="1"/>
  <c r="S98" i="10"/>
  <c r="W98" i="10"/>
  <c r="V98" i="10"/>
  <c r="Q99" i="10"/>
  <c r="R99" i="10" s="1"/>
  <c r="M99" i="10"/>
  <c r="N99" i="10"/>
  <c r="D100" i="10"/>
  <c r="P99" i="10"/>
  <c r="S99" i="10" s="1"/>
  <c r="O99" i="10"/>
  <c r="T97" i="9" l="1"/>
  <c r="T26" i="7"/>
  <c r="V26" i="7"/>
  <c r="W26" i="7"/>
  <c r="N27" i="7"/>
  <c r="D28" i="7"/>
  <c r="M27" i="7"/>
  <c r="O27" i="7" s="1"/>
  <c r="Q27" i="7"/>
  <c r="R27" i="7" s="1"/>
  <c r="P27" i="7"/>
  <c r="S27" i="7" s="1"/>
  <c r="O98" i="8"/>
  <c r="Q98" i="8"/>
  <c r="R98" i="8" s="1"/>
  <c r="M98" i="8"/>
  <c r="P98" i="8"/>
  <c r="S98" i="8" s="1"/>
  <c r="N98" i="8"/>
  <c r="D99" i="8"/>
  <c r="T97" i="8"/>
  <c r="W97" i="8"/>
  <c r="V97" i="8"/>
  <c r="Q98" i="9"/>
  <c r="R98" i="9" s="1"/>
  <c r="O98" i="9"/>
  <c r="N98" i="9"/>
  <c r="M98" i="9"/>
  <c r="D99" i="9"/>
  <c r="P98" i="9"/>
  <c r="S98" i="9" s="1"/>
  <c r="V97" i="9"/>
  <c r="W97" i="9"/>
  <c r="V99" i="10"/>
  <c r="W99" i="10"/>
  <c r="O100" i="10"/>
  <c r="M100" i="10"/>
  <c r="Q100" i="10"/>
  <c r="R100" i="10" s="1"/>
  <c r="P100" i="10"/>
  <c r="T100" i="10" s="1"/>
  <c r="N100" i="10"/>
  <c r="D101" i="10"/>
  <c r="T99" i="10"/>
  <c r="V27" i="7" l="1"/>
  <c r="W27" i="7"/>
  <c r="T27" i="7"/>
  <c r="P28" i="7"/>
  <c r="S28" i="7" s="1"/>
  <c r="Q28" i="7"/>
  <c r="R28" i="7" s="1"/>
  <c r="D29" i="7"/>
  <c r="M28" i="7"/>
  <c r="O28" i="7" s="1"/>
  <c r="N28" i="7"/>
  <c r="T98" i="8"/>
  <c r="P99" i="8"/>
  <c r="T99" i="8" s="1"/>
  <c r="Q99" i="8"/>
  <c r="R99" i="8" s="1"/>
  <c r="N99" i="8"/>
  <c r="M99" i="8"/>
  <c r="O99" i="8"/>
  <c r="D100" i="8"/>
  <c r="T98" i="9"/>
  <c r="W98" i="8"/>
  <c r="V98" i="8"/>
  <c r="V98" i="9"/>
  <c r="W98" i="9"/>
  <c r="O99" i="9"/>
  <c r="Q99" i="9"/>
  <c r="R99" i="9" s="1"/>
  <c r="P99" i="9"/>
  <c r="T99" i="9" s="1"/>
  <c r="M99" i="9"/>
  <c r="D100" i="9"/>
  <c r="N99" i="9"/>
  <c r="O101" i="10"/>
  <c r="P101" i="10"/>
  <c r="T101" i="10" s="1"/>
  <c r="N101" i="10"/>
  <c r="Q101" i="10"/>
  <c r="R101" i="10" s="1"/>
  <c r="D102" i="10"/>
  <c r="M101" i="10"/>
  <c r="W100" i="10"/>
  <c r="V100" i="10"/>
  <c r="S100" i="10"/>
  <c r="S99" i="9" l="1"/>
  <c r="V28" i="7"/>
  <c r="W28" i="7"/>
  <c r="M29" i="7"/>
  <c r="O29" i="7" s="1"/>
  <c r="D30" i="7"/>
  <c r="Q29" i="7"/>
  <c r="R29" i="7" s="1"/>
  <c r="N29" i="7"/>
  <c r="P29" i="7"/>
  <c r="T29" i="7" s="1"/>
  <c r="S99" i="8"/>
  <c r="T28" i="7"/>
  <c r="D101" i="8"/>
  <c r="N100" i="8"/>
  <c r="Q100" i="8"/>
  <c r="R100" i="8" s="1"/>
  <c r="O100" i="8"/>
  <c r="M100" i="8"/>
  <c r="P100" i="8"/>
  <c r="T100" i="8" s="1"/>
  <c r="W99" i="8"/>
  <c r="V99" i="8"/>
  <c r="N100" i="9"/>
  <c r="M100" i="9"/>
  <c r="D101" i="9"/>
  <c r="O100" i="9"/>
  <c r="Q100" i="9"/>
  <c r="R100" i="9" s="1"/>
  <c r="P100" i="9"/>
  <c r="S100" i="9" s="1"/>
  <c r="W99" i="9"/>
  <c r="V99" i="9"/>
  <c r="S101" i="10"/>
  <c r="N102" i="10"/>
  <c r="P102" i="10"/>
  <c r="T102" i="10" s="1"/>
  <c r="O102" i="10"/>
  <c r="Q102" i="10"/>
  <c r="R102" i="10" s="1"/>
  <c r="M102" i="10"/>
  <c r="D103" i="10"/>
  <c r="V101" i="10"/>
  <c r="W101" i="10"/>
  <c r="S29" i="7" l="1"/>
  <c r="P30" i="7"/>
  <c r="S30" i="7" s="1"/>
  <c r="D31" i="7"/>
  <c r="Q30" i="7"/>
  <c r="R30" i="7" s="1"/>
  <c r="N30" i="7"/>
  <c r="M30" i="7"/>
  <c r="O30" i="7" s="1"/>
  <c r="V30" i="7" s="1"/>
  <c r="W30" i="7" s="1"/>
  <c r="V29" i="7"/>
  <c r="W29" i="7"/>
  <c r="S100" i="8"/>
  <c r="V100" i="8"/>
  <c r="W100" i="8"/>
  <c r="O101" i="8"/>
  <c r="Q101" i="8"/>
  <c r="R101" i="8" s="1"/>
  <c r="P101" i="8"/>
  <c r="T101" i="8" s="1"/>
  <c r="M101" i="8"/>
  <c r="D102" i="8"/>
  <c r="N101" i="8"/>
  <c r="W100" i="9"/>
  <c r="V100" i="9"/>
  <c r="T100" i="9"/>
  <c r="Q101" i="9"/>
  <c r="R101" i="9" s="1"/>
  <c r="O101" i="9"/>
  <c r="D102" i="9"/>
  <c r="N101" i="9"/>
  <c r="P101" i="9"/>
  <c r="T101" i="9" s="1"/>
  <c r="M101" i="9"/>
  <c r="S102" i="10"/>
  <c r="V102" i="10"/>
  <c r="W102" i="10"/>
  <c r="M103" i="10"/>
  <c r="Q103" i="10"/>
  <c r="R103" i="10" s="1"/>
  <c r="P103" i="10"/>
  <c r="T103" i="10" s="1"/>
  <c r="N103" i="10"/>
  <c r="O103" i="10"/>
  <c r="D104" i="10"/>
  <c r="S101" i="8" l="1"/>
  <c r="T30" i="7"/>
  <c r="D32" i="7"/>
  <c r="N31" i="7"/>
  <c r="P31" i="7"/>
  <c r="T31" i="7" s="1"/>
  <c r="Q31" i="7"/>
  <c r="R31" i="7" s="1"/>
  <c r="M31" i="7"/>
  <c r="O31" i="7"/>
  <c r="W101" i="8"/>
  <c r="V101" i="8"/>
  <c r="N102" i="8"/>
  <c r="D103" i="8"/>
  <c r="M102" i="8"/>
  <c r="O102" i="8"/>
  <c r="P102" i="8"/>
  <c r="T102" i="8" s="1"/>
  <c r="Q102" i="8"/>
  <c r="R102" i="8" s="1"/>
  <c r="S103" i="10"/>
  <c r="S101" i="9"/>
  <c r="P102" i="9"/>
  <c r="S102" i="9" s="1"/>
  <c r="D103" i="9"/>
  <c r="N102" i="9"/>
  <c r="O102" i="9"/>
  <c r="M102" i="9"/>
  <c r="Q102" i="9"/>
  <c r="R102" i="9" s="1"/>
  <c r="V101" i="9"/>
  <c r="W101" i="9"/>
  <c r="W103" i="10"/>
  <c r="V103" i="10"/>
  <c r="D105" i="10"/>
  <c r="N104" i="10"/>
  <c r="M104" i="10"/>
  <c r="O104" i="10"/>
  <c r="P104" i="10"/>
  <c r="T104" i="10" s="1"/>
  <c r="Q104" i="10"/>
  <c r="R104" i="10" s="1"/>
  <c r="S31" i="7" l="1"/>
  <c r="V31" i="7"/>
  <c r="W31" i="7"/>
  <c r="D33" i="7"/>
  <c r="M32" i="7"/>
  <c r="O32" i="7" s="1"/>
  <c r="Q32" i="7"/>
  <c r="R32" i="7" s="1"/>
  <c r="N32" i="7"/>
  <c r="P32" i="7"/>
  <c r="T32" i="7" s="1"/>
  <c r="Q103" i="8"/>
  <c r="R103" i="8" s="1"/>
  <c r="P103" i="8"/>
  <c r="T103" i="8" s="1"/>
  <c r="O103" i="8"/>
  <c r="M103" i="8"/>
  <c r="N103" i="8"/>
  <c r="D104" i="8"/>
  <c r="T102" i="9"/>
  <c r="W102" i="8"/>
  <c r="V102" i="8"/>
  <c r="S102" i="8"/>
  <c r="M103" i="9"/>
  <c r="N103" i="9"/>
  <c r="P103" i="9"/>
  <c r="S103" i="9" s="1"/>
  <c r="Q103" i="9"/>
  <c r="R103" i="9" s="1"/>
  <c r="O103" i="9"/>
  <c r="D104" i="9"/>
  <c r="W102" i="9"/>
  <c r="V102" i="9"/>
  <c r="Q105" i="10"/>
  <c r="R105" i="10" s="1"/>
  <c r="O105" i="10"/>
  <c r="D106" i="10"/>
  <c r="P105" i="10"/>
  <c r="T105" i="10" s="1"/>
  <c r="M105" i="10"/>
  <c r="N105" i="10"/>
  <c r="V104" i="10"/>
  <c r="W104" i="10"/>
  <c r="S104" i="10"/>
  <c r="S103" i="8" l="1"/>
  <c r="S32" i="7"/>
  <c r="M33" i="7"/>
  <c r="O33" i="7"/>
  <c r="D34" i="7"/>
  <c r="P33" i="7"/>
  <c r="T33" i="7" s="1"/>
  <c r="Q33" i="7"/>
  <c r="R33" i="7" s="1"/>
  <c r="N33" i="7"/>
  <c r="V32" i="7"/>
  <c r="W32" i="7"/>
  <c r="D105" i="8"/>
  <c r="O104" i="8"/>
  <c r="N104" i="8"/>
  <c r="M104" i="8"/>
  <c r="Q104" i="8"/>
  <c r="R104" i="8" s="1"/>
  <c r="P104" i="8"/>
  <c r="S104" i="8" s="1"/>
  <c r="W103" i="8"/>
  <c r="V103" i="8"/>
  <c r="D105" i="9"/>
  <c r="N104" i="9"/>
  <c r="P104" i="9"/>
  <c r="T104" i="9" s="1"/>
  <c r="O104" i="9"/>
  <c r="M104" i="9"/>
  <c r="Q104" i="9"/>
  <c r="R104" i="9" s="1"/>
  <c r="T103" i="9"/>
  <c r="V103" i="9"/>
  <c r="W103" i="9"/>
  <c r="S105" i="10"/>
  <c r="O106" i="10"/>
  <c r="M106" i="10"/>
  <c r="N106" i="10"/>
  <c r="Q106" i="10"/>
  <c r="R106" i="10" s="1"/>
  <c r="P106" i="10"/>
  <c r="T106" i="10" s="1"/>
  <c r="D107" i="10"/>
  <c r="W105" i="10"/>
  <c r="V105" i="10"/>
  <c r="S104" i="9" l="1"/>
  <c r="T104" i="8"/>
  <c r="S33" i="7"/>
  <c r="M34" i="7"/>
  <c r="O34" i="7" s="1"/>
  <c r="Q34" i="7"/>
  <c r="R34" i="7" s="1"/>
  <c r="D35" i="7"/>
  <c r="N34" i="7"/>
  <c r="P34" i="7"/>
  <c r="S34" i="7" s="1"/>
  <c r="W33" i="7"/>
  <c r="V33" i="7"/>
  <c r="W104" i="8"/>
  <c r="V104" i="8"/>
  <c r="N105" i="8"/>
  <c r="Q105" i="8"/>
  <c r="R105" i="8" s="1"/>
  <c r="P105" i="8"/>
  <c r="S105" i="8" s="1"/>
  <c r="O105" i="8"/>
  <c r="D106" i="8"/>
  <c r="M105" i="8"/>
  <c r="V104" i="9"/>
  <c r="W104" i="9"/>
  <c r="Q105" i="9"/>
  <c r="R105" i="9" s="1"/>
  <c r="O105" i="9"/>
  <c r="D106" i="9"/>
  <c r="M105" i="9"/>
  <c r="P105" i="9"/>
  <c r="S105" i="9" s="1"/>
  <c r="N105" i="9"/>
  <c r="Q107" i="10"/>
  <c r="R107" i="10" s="1"/>
  <c r="N107" i="10"/>
  <c r="P107" i="10"/>
  <c r="S107" i="10" s="1"/>
  <c r="O107" i="10"/>
  <c r="D108" i="10"/>
  <c r="M107" i="10"/>
  <c r="S106" i="10"/>
  <c r="V106" i="10"/>
  <c r="W106" i="10"/>
  <c r="T105" i="8" l="1"/>
  <c r="T34" i="7"/>
  <c r="O35" i="7"/>
  <c r="P35" i="7"/>
  <c r="T35" i="7" s="1"/>
  <c r="Q35" i="7"/>
  <c r="R35" i="7" s="1"/>
  <c r="N35" i="7"/>
  <c r="M35" i="7"/>
  <c r="D36" i="7"/>
  <c r="V34" i="7"/>
  <c r="W34" i="7"/>
  <c r="D107" i="8"/>
  <c r="P106" i="8"/>
  <c r="S106" i="8" s="1"/>
  <c r="N106" i="8"/>
  <c r="O106" i="8"/>
  <c r="Q106" i="8"/>
  <c r="R106" i="8" s="1"/>
  <c r="M106" i="8"/>
  <c r="W105" i="8"/>
  <c r="V105" i="8"/>
  <c r="W105" i="9"/>
  <c r="V105" i="9"/>
  <c r="T107" i="10"/>
  <c r="T105" i="9"/>
  <c r="M106" i="9"/>
  <c r="P106" i="9"/>
  <c r="T106" i="9" s="1"/>
  <c r="N106" i="9"/>
  <c r="Q106" i="9"/>
  <c r="R106" i="9" s="1"/>
  <c r="O106" i="9"/>
  <c r="D107" i="9"/>
  <c r="V107" i="10"/>
  <c r="W107" i="10"/>
  <c r="Q108" i="10"/>
  <c r="R108" i="10" s="1"/>
  <c r="N108" i="10"/>
  <c r="D109" i="10"/>
  <c r="O108" i="10"/>
  <c r="M108" i="10"/>
  <c r="P108" i="10"/>
  <c r="T108" i="10" s="1"/>
  <c r="T32" i="3"/>
  <c r="T17" i="3"/>
  <c r="T77" i="3"/>
  <c r="T56" i="3"/>
  <c r="T72" i="3"/>
  <c r="T92" i="3"/>
  <c r="T58" i="3"/>
  <c r="T89" i="3"/>
  <c r="T87" i="3"/>
  <c r="T109" i="3"/>
  <c r="U77" i="3"/>
  <c r="U17" i="3"/>
  <c r="U32" i="3"/>
  <c r="U72" i="3"/>
  <c r="U89" i="3"/>
  <c r="U58" i="3"/>
  <c r="U56" i="3"/>
  <c r="U92" i="3"/>
  <c r="U87" i="3"/>
  <c r="U109" i="3"/>
  <c r="S35" i="7" l="1"/>
  <c r="T106" i="8"/>
  <c r="N36" i="7"/>
  <c r="Q36" i="7"/>
  <c r="R36" i="7" s="1"/>
  <c r="M36" i="7"/>
  <c r="O36" i="7" s="1"/>
  <c r="D37" i="7"/>
  <c r="P36" i="7"/>
  <c r="T36" i="7" s="1"/>
  <c r="W35" i="7"/>
  <c r="V35" i="7"/>
  <c r="S106" i="9"/>
  <c r="V106" i="8"/>
  <c r="W106" i="8"/>
  <c r="S108" i="10"/>
  <c r="N107" i="8"/>
  <c r="D108" i="8"/>
  <c r="O107" i="8"/>
  <c r="M107" i="8"/>
  <c r="Q107" i="8"/>
  <c r="R107" i="8" s="1"/>
  <c r="P107" i="8"/>
  <c r="T107" i="8" s="1"/>
  <c r="P107" i="9"/>
  <c r="S107" i="9" s="1"/>
  <c r="O107" i="9"/>
  <c r="D108" i="9"/>
  <c r="M107" i="9"/>
  <c r="Q107" i="9"/>
  <c r="R107" i="9" s="1"/>
  <c r="N107" i="9"/>
  <c r="V106" i="9"/>
  <c r="W106" i="9"/>
  <c r="W108" i="10"/>
  <c r="V108" i="10"/>
  <c r="O109" i="10"/>
  <c r="D110" i="10"/>
  <c r="M109" i="10"/>
  <c r="Q109" i="10"/>
  <c r="R109" i="10" s="1"/>
  <c r="N109" i="10"/>
  <c r="P109" i="10"/>
  <c r="T109" i="10" s="1"/>
  <c r="V72" i="3"/>
  <c r="AX72" i="3" s="1"/>
  <c r="V89" i="3"/>
  <c r="AX89" i="3" s="1"/>
  <c r="V56" i="3"/>
  <c r="AX56" i="3" s="1"/>
  <c r="V87" i="3"/>
  <c r="AX87" i="3" s="1"/>
  <c r="V58" i="3"/>
  <c r="AX58" i="3" s="1"/>
  <c r="V77" i="3"/>
  <c r="AX77" i="3" s="1"/>
  <c r="V109" i="3"/>
  <c r="AX109" i="3" s="1"/>
  <c r="V92" i="3"/>
  <c r="AX92" i="3" s="1"/>
  <c r="V17" i="3"/>
  <c r="AX17" i="3" s="1"/>
  <c r="V32" i="3"/>
  <c r="AX32" i="3" s="1"/>
  <c r="S107" i="8" l="1"/>
  <c r="N37" i="7"/>
  <c r="Q37" i="7"/>
  <c r="R37" i="7" s="1"/>
  <c r="P37" i="7"/>
  <c r="T37" i="7" s="1"/>
  <c r="M37" i="7"/>
  <c r="D38" i="7"/>
  <c r="O37" i="7"/>
  <c r="W36" i="7"/>
  <c r="V36" i="7"/>
  <c r="T107" i="9"/>
  <c r="S36" i="7"/>
  <c r="V107" i="8"/>
  <c r="W107" i="8"/>
  <c r="D109" i="8"/>
  <c r="Q108" i="8"/>
  <c r="R108" i="8" s="1"/>
  <c r="N108" i="8"/>
  <c r="P108" i="8"/>
  <c r="T108" i="8" s="1"/>
  <c r="M108" i="8"/>
  <c r="O108" i="8"/>
  <c r="O108" i="9"/>
  <c r="P108" i="9"/>
  <c r="T108" i="9" s="1"/>
  <c r="M108" i="9"/>
  <c r="N108" i="9"/>
  <c r="Q108" i="9"/>
  <c r="R108" i="9" s="1"/>
  <c r="D109" i="9"/>
  <c r="S109" i="10"/>
  <c r="W107" i="9"/>
  <c r="V107" i="9"/>
  <c r="N110" i="10"/>
  <c r="P110" i="10"/>
  <c r="T110" i="10" s="1"/>
  <c r="D111" i="10"/>
  <c r="O110" i="10"/>
  <c r="M110" i="10"/>
  <c r="Q110" i="10"/>
  <c r="R110" i="10" s="1"/>
  <c r="W109" i="10"/>
  <c r="V109" i="10"/>
  <c r="S37" i="7" l="1"/>
  <c r="S108" i="8"/>
  <c r="S108" i="9"/>
  <c r="W37" i="7"/>
  <c r="V37" i="7"/>
  <c r="P38" i="7"/>
  <c r="S38" i="7" s="1"/>
  <c r="M38" i="7"/>
  <c r="D39" i="7"/>
  <c r="Q38" i="7"/>
  <c r="R38" i="7" s="1"/>
  <c r="N38" i="7"/>
  <c r="O38" i="7"/>
  <c r="V108" i="8"/>
  <c r="W108" i="8"/>
  <c r="Q109" i="8"/>
  <c r="R109" i="8" s="1"/>
  <c r="O109" i="8"/>
  <c r="M109" i="8"/>
  <c r="D110" i="8"/>
  <c r="N109" i="8"/>
  <c r="P109" i="8"/>
  <c r="T109" i="8" s="1"/>
  <c r="M109" i="9"/>
  <c r="N109" i="9"/>
  <c r="D110" i="9"/>
  <c r="O109" i="9"/>
  <c r="Q109" i="9"/>
  <c r="R109" i="9" s="1"/>
  <c r="P109" i="9"/>
  <c r="S109" i="9" s="1"/>
  <c r="W108" i="9"/>
  <c r="V108" i="9"/>
  <c r="V110" i="10"/>
  <c r="W110" i="10"/>
  <c r="S110" i="10"/>
  <c r="N111" i="10"/>
  <c r="D112" i="10"/>
  <c r="Q111" i="10"/>
  <c r="R111" i="10" s="1"/>
  <c r="O111" i="10"/>
  <c r="M111" i="10"/>
  <c r="P111" i="10"/>
  <c r="T111" i="10" s="1"/>
  <c r="S109" i="8" l="1"/>
  <c r="T38" i="7"/>
  <c r="Q39" i="7"/>
  <c r="R39" i="7" s="1"/>
  <c r="D40" i="7"/>
  <c r="O39" i="7"/>
  <c r="M39" i="7"/>
  <c r="P39" i="7"/>
  <c r="S39" i="7" s="1"/>
  <c r="N39" i="7"/>
  <c r="V38" i="7"/>
  <c r="W38" i="7"/>
  <c r="W109" i="8"/>
  <c r="V109" i="8"/>
  <c r="O110" i="8"/>
  <c r="M110" i="8"/>
  <c r="N110" i="8"/>
  <c r="D111" i="8"/>
  <c r="Q110" i="8"/>
  <c r="R110" i="8" s="1"/>
  <c r="P110" i="8"/>
  <c r="T110" i="8" s="1"/>
  <c r="V109" i="9"/>
  <c r="W109" i="9"/>
  <c r="S111" i="10"/>
  <c r="T109" i="9"/>
  <c r="M110" i="9"/>
  <c r="N110" i="9"/>
  <c r="D111" i="9"/>
  <c r="P110" i="9"/>
  <c r="T110" i="9" s="1"/>
  <c r="O110" i="9"/>
  <c r="Q110" i="9"/>
  <c r="R110" i="9" s="1"/>
  <c r="W111" i="10"/>
  <c r="V111" i="10"/>
  <c r="O112" i="10"/>
  <c r="P112" i="10"/>
  <c r="T112" i="10" s="1"/>
  <c r="D113" i="10"/>
  <c r="Q112" i="10"/>
  <c r="R112" i="10" s="1"/>
  <c r="N112" i="10"/>
  <c r="M112" i="10"/>
  <c r="S110" i="8" l="1"/>
  <c r="M40" i="7"/>
  <c r="O40" i="7"/>
  <c r="Q40" i="7"/>
  <c r="R40" i="7" s="1"/>
  <c r="N40" i="7"/>
  <c r="P40" i="7"/>
  <c r="S40" i="7" s="1"/>
  <c r="D41" i="7"/>
  <c r="T39" i="7"/>
  <c r="W39" i="7"/>
  <c r="V39" i="7"/>
  <c r="S112" i="10"/>
  <c r="W110" i="8"/>
  <c r="V110" i="8"/>
  <c r="P111" i="8"/>
  <c r="S111" i="8" s="1"/>
  <c r="Q111" i="8"/>
  <c r="R111" i="8" s="1"/>
  <c r="D112" i="8"/>
  <c r="M111" i="8"/>
  <c r="N111" i="8"/>
  <c r="O111" i="8"/>
  <c r="S110" i="9"/>
  <c r="O111" i="9"/>
  <c r="P111" i="9"/>
  <c r="S111" i="9" s="1"/>
  <c r="N111" i="9"/>
  <c r="Q111" i="9"/>
  <c r="R111" i="9" s="1"/>
  <c r="M111" i="9"/>
  <c r="D112" i="9"/>
  <c r="V110" i="9"/>
  <c r="W110" i="9"/>
  <c r="V112" i="10"/>
  <c r="W112" i="10"/>
  <c r="O113" i="10"/>
  <c r="D114" i="10"/>
  <c r="Q113" i="10"/>
  <c r="R113" i="10" s="1"/>
  <c r="M113" i="10"/>
  <c r="P113" i="10"/>
  <c r="T113" i="10" s="1"/>
  <c r="N113" i="10"/>
  <c r="T40" i="7" l="1"/>
  <c r="T111" i="9"/>
  <c r="T111" i="8"/>
  <c r="D42" i="7"/>
  <c r="P41" i="7"/>
  <c r="S41" i="7" s="1"/>
  <c r="O41" i="7"/>
  <c r="Q41" i="7"/>
  <c r="R41" i="7" s="1"/>
  <c r="N41" i="7"/>
  <c r="M41" i="7"/>
  <c r="W40" i="7"/>
  <c r="V40" i="7"/>
  <c r="M112" i="8"/>
  <c r="O112" i="8"/>
  <c r="Q112" i="8"/>
  <c r="R112" i="8" s="1"/>
  <c r="D113" i="8"/>
  <c r="P112" i="8"/>
  <c r="S112" i="8" s="1"/>
  <c r="N112" i="8"/>
  <c r="V111" i="8"/>
  <c r="W111" i="8"/>
  <c r="S113" i="10"/>
  <c r="D113" i="9"/>
  <c r="Q112" i="9"/>
  <c r="R112" i="9" s="1"/>
  <c r="N112" i="9"/>
  <c r="O112" i="9"/>
  <c r="M112" i="9"/>
  <c r="P112" i="9"/>
  <c r="T112" i="9" s="1"/>
  <c r="V111" i="9"/>
  <c r="W111" i="9"/>
  <c r="N114" i="10"/>
  <c r="P114" i="10"/>
  <c r="T114" i="10" s="1"/>
  <c r="Q114" i="10"/>
  <c r="R114" i="10" s="1"/>
  <c r="D115" i="10"/>
  <c r="M114" i="10"/>
  <c r="O114" i="10"/>
  <c r="V113" i="10"/>
  <c r="W113" i="10"/>
  <c r="T112" i="8" l="1"/>
  <c r="T41" i="7"/>
  <c r="V41" i="7"/>
  <c r="W41" i="7"/>
  <c r="Q42" i="7"/>
  <c r="R42" i="7" s="1"/>
  <c r="M42" i="7"/>
  <c r="N42" i="7"/>
  <c r="O42" i="7"/>
  <c r="P42" i="7"/>
  <c r="T42" i="7" s="1"/>
  <c r="D43" i="7"/>
  <c r="D114" i="8"/>
  <c r="M113" i="8"/>
  <c r="P113" i="8"/>
  <c r="S113" i="8" s="1"/>
  <c r="N113" i="8"/>
  <c r="O113" i="8"/>
  <c r="Q113" i="8"/>
  <c r="R113" i="8" s="1"/>
  <c r="V112" i="8"/>
  <c r="W112" i="8"/>
  <c r="S112" i="9"/>
  <c r="Q113" i="9"/>
  <c r="R113" i="9" s="1"/>
  <c r="N113" i="9"/>
  <c r="O113" i="9"/>
  <c r="M113" i="9"/>
  <c r="P113" i="9"/>
  <c r="S113" i="9" s="1"/>
  <c r="D114" i="9"/>
  <c r="V112" i="9"/>
  <c r="W112" i="9"/>
  <c r="M115" i="10"/>
  <c r="D116" i="10"/>
  <c r="P115" i="10"/>
  <c r="T115" i="10" s="1"/>
  <c r="Q115" i="10"/>
  <c r="R115" i="10" s="1"/>
  <c r="O115" i="10"/>
  <c r="N115" i="10"/>
  <c r="S114" i="10"/>
  <c r="W114" i="10"/>
  <c r="V114" i="10"/>
  <c r="T113" i="8" l="1"/>
  <c r="S115" i="10"/>
  <c r="V42" i="7"/>
  <c r="W42" i="7"/>
  <c r="S42" i="7"/>
  <c r="N43" i="7"/>
  <c r="M43" i="7"/>
  <c r="Q43" i="7"/>
  <c r="R43" i="7" s="1"/>
  <c r="P43" i="7"/>
  <c r="T43" i="7" s="1"/>
  <c r="D44" i="7"/>
  <c r="O43" i="7"/>
  <c r="T113" i="9"/>
  <c r="W113" i="8"/>
  <c r="V113" i="8"/>
  <c r="P114" i="8"/>
  <c r="S114" i="8" s="1"/>
  <c r="O114" i="8"/>
  <c r="D115" i="8"/>
  <c r="M114" i="8"/>
  <c r="Q114" i="8"/>
  <c r="R114" i="8" s="1"/>
  <c r="N114" i="8"/>
  <c r="W113" i="9"/>
  <c r="V113" i="9"/>
  <c r="Q114" i="9"/>
  <c r="R114" i="9" s="1"/>
  <c r="O114" i="9"/>
  <c r="D115" i="9"/>
  <c r="N114" i="9"/>
  <c r="M114" i="9"/>
  <c r="P114" i="9"/>
  <c r="S114" i="9" s="1"/>
  <c r="M116" i="10"/>
  <c r="D117" i="10"/>
  <c r="N116" i="10"/>
  <c r="O116" i="10"/>
  <c r="P116" i="10"/>
  <c r="S116" i="10" s="1"/>
  <c r="Q116" i="10"/>
  <c r="R116" i="10" s="1"/>
  <c r="W115" i="10"/>
  <c r="V115" i="10"/>
  <c r="D45" i="7" l="1"/>
  <c r="M44" i="7"/>
  <c r="P44" i="7"/>
  <c r="T44" i="7" s="1"/>
  <c r="Q44" i="7"/>
  <c r="R44" i="7" s="1"/>
  <c r="O44" i="7"/>
  <c r="N44" i="7"/>
  <c r="S43" i="7"/>
  <c r="V43" i="7"/>
  <c r="W43" i="7"/>
  <c r="T114" i="8"/>
  <c r="N115" i="8"/>
  <c r="M115" i="8"/>
  <c r="D116" i="8"/>
  <c r="P115" i="8"/>
  <c r="T115" i="8" s="1"/>
  <c r="O115" i="8"/>
  <c r="Q115" i="8"/>
  <c r="R115" i="8" s="1"/>
  <c r="T116" i="10"/>
  <c r="V114" i="8"/>
  <c r="W114" i="8"/>
  <c r="W114" i="9"/>
  <c r="V114" i="9"/>
  <c r="T114" i="9"/>
  <c r="N115" i="9"/>
  <c r="M115" i="9"/>
  <c r="Q115" i="9"/>
  <c r="R115" i="9" s="1"/>
  <c r="D116" i="9"/>
  <c r="O115" i="9"/>
  <c r="P115" i="9"/>
  <c r="T115" i="9" s="1"/>
  <c r="V116" i="10"/>
  <c r="W116" i="10"/>
  <c r="O117" i="10"/>
  <c r="Q117" i="10"/>
  <c r="R117" i="10" s="1"/>
  <c r="P117" i="10"/>
  <c r="T117" i="10" s="1"/>
  <c r="N117" i="10"/>
  <c r="M117" i="10"/>
  <c r="D118" i="10"/>
  <c r="S44" i="7" l="1"/>
  <c r="S117" i="10"/>
  <c r="S115" i="8"/>
  <c r="V44" i="7"/>
  <c r="W44" i="7"/>
  <c r="Q45" i="7"/>
  <c r="R45" i="7" s="1"/>
  <c r="N45" i="7"/>
  <c r="O45" i="7"/>
  <c r="P45" i="7"/>
  <c r="T45" i="7" s="1"/>
  <c r="M45" i="7"/>
  <c r="D46" i="7"/>
  <c r="D117" i="8"/>
  <c r="N116" i="8"/>
  <c r="P116" i="8"/>
  <c r="T116" i="8" s="1"/>
  <c r="Q116" i="8"/>
  <c r="R116" i="8" s="1"/>
  <c r="O116" i="8"/>
  <c r="M116" i="8"/>
  <c r="V115" i="8"/>
  <c r="W115" i="8"/>
  <c r="S115" i="9"/>
  <c r="W115" i="9"/>
  <c r="V115" i="9"/>
  <c r="Q116" i="9"/>
  <c r="R116" i="9" s="1"/>
  <c r="N116" i="9"/>
  <c r="P116" i="9"/>
  <c r="T116" i="9" s="1"/>
  <c r="O116" i="9"/>
  <c r="M116" i="9"/>
  <c r="D117" i="9"/>
  <c r="W117" i="10"/>
  <c r="V117" i="10"/>
  <c r="M118" i="10"/>
  <c r="P118" i="10"/>
  <c r="T118" i="10" s="1"/>
  <c r="Q118" i="10"/>
  <c r="R118" i="10" s="1"/>
  <c r="N118" i="10"/>
  <c r="O118" i="10"/>
  <c r="D119" i="10"/>
  <c r="S116" i="9" l="1"/>
  <c r="S116" i="8"/>
  <c r="S45" i="7"/>
  <c r="W45" i="7"/>
  <c r="V45" i="7"/>
  <c r="O46" i="7"/>
  <c r="D47" i="7"/>
  <c r="Q46" i="7"/>
  <c r="R46" i="7" s="1"/>
  <c r="M46" i="7"/>
  <c r="P46" i="7"/>
  <c r="T46" i="7" s="1"/>
  <c r="N46" i="7"/>
  <c r="W116" i="8"/>
  <c r="V116" i="8"/>
  <c r="D118" i="8"/>
  <c r="P117" i="8"/>
  <c r="T117" i="8" s="1"/>
  <c r="Q117" i="8"/>
  <c r="R117" i="8" s="1"/>
  <c r="M117" i="8"/>
  <c r="N117" i="8"/>
  <c r="O117" i="8"/>
  <c r="N117" i="9"/>
  <c r="O117" i="9"/>
  <c r="Q117" i="9"/>
  <c r="R117" i="9" s="1"/>
  <c r="M117" i="9"/>
  <c r="D118" i="9"/>
  <c r="P117" i="9"/>
  <c r="T117" i="9" s="1"/>
  <c r="V116" i="9"/>
  <c r="W116" i="9"/>
  <c r="V118" i="10"/>
  <c r="W118" i="10"/>
  <c r="D120" i="10"/>
  <c r="Q119" i="10"/>
  <c r="R119" i="10" s="1"/>
  <c r="O119" i="10"/>
  <c r="P119" i="10"/>
  <c r="S119" i="10" s="1"/>
  <c r="M119" i="10"/>
  <c r="N119" i="10"/>
  <c r="S118" i="10"/>
  <c r="W46" i="7" l="1"/>
  <c r="V46" i="7"/>
  <c r="S46" i="7"/>
  <c r="S117" i="9"/>
  <c r="P47" i="7"/>
  <c r="S47" i="7" s="1"/>
  <c r="Q47" i="7"/>
  <c r="R47" i="7" s="1"/>
  <c r="N47" i="7"/>
  <c r="D48" i="7"/>
  <c r="M47" i="7"/>
  <c r="O47" i="7"/>
  <c r="W117" i="8"/>
  <c r="V117" i="8"/>
  <c r="Q118" i="8"/>
  <c r="R118" i="8" s="1"/>
  <c r="M118" i="8"/>
  <c r="O118" i="8"/>
  <c r="P118" i="8"/>
  <c r="S118" i="8" s="1"/>
  <c r="N118" i="8"/>
  <c r="D119" i="8"/>
  <c r="S117" i="8"/>
  <c r="W117" i="9"/>
  <c r="V117" i="9"/>
  <c r="Q118" i="9"/>
  <c r="R118" i="9" s="1"/>
  <c r="O118" i="9"/>
  <c r="M118" i="9"/>
  <c r="P118" i="9"/>
  <c r="T118" i="9" s="1"/>
  <c r="D119" i="9"/>
  <c r="N118" i="9"/>
  <c r="P120" i="10"/>
  <c r="T120" i="10" s="1"/>
  <c r="Q120" i="10"/>
  <c r="R120" i="10" s="1"/>
  <c r="N120" i="10"/>
  <c r="D121" i="10"/>
  <c r="O120" i="10"/>
  <c r="M120" i="10"/>
  <c r="T119" i="10"/>
  <c r="W119" i="10"/>
  <c r="V119" i="10"/>
  <c r="T118" i="8" l="1"/>
  <c r="T47" i="7"/>
  <c r="O48" i="7"/>
  <c r="P48" i="7"/>
  <c r="S48" i="7" s="1"/>
  <c r="M48" i="7"/>
  <c r="N48" i="7"/>
  <c r="Q48" i="7"/>
  <c r="R48" i="7" s="1"/>
  <c r="D49" i="7"/>
  <c r="W47" i="7"/>
  <c r="V47" i="7"/>
  <c r="D120" i="8"/>
  <c r="Q119" i="8"/>
  <c r="R119" i="8" s="1"/>
  <c r="P119" i="8"/>
  <c r="T119" i="8" s="1"/>
  <c r="N119" i="8"/>
  <c r="O119" i="8"/>
  <c r="M119" i="8"/>
  <c r="S119" i="8"/>
  <c r="S118" i="9"/>
  <c r="S120" i="10"/>
  <c r="W118" i="8"/>
  <c r="V118" i="8"/>
  <c r="N119" i="9"/>
  <c r="D120" i="9"/>
  <c r="P119" i="9"/>
  <c r="T119" i="9" s="1"/>
  <c r="Q119" i="9"/>
  <c r="R119" i="9" s="1"/>
  <c r="M119" i="9"/>
  <c r="O119" i="9"/>
  <c r="V118" i="9"/>
  <c r="W118" i="9"/>
  <c r="P121" i="10"/>
  <c r="S121" i="10" s="1"/>
  <c r="Q121" i="10"/>
  <c r="R121" i="10" s="1"/>
  <c r="D122" i="10"/>
  <c r="M121" i="10"/>
  <c r="N121" i="10"/>
  <c r="O121" i="10"/>
  <c r="W120" i="10"/>
  <c r="V120" i="10"/>
  <c r="S119" i="9" l="1"/>
  <c r="T121" i="10"/>
  <c r="T48" i="7"/>
  <c r="O49" i="7"/>
  <c r="N49" i="7"/>
  <c r="P49" i="7"/>
  <c r="T49" i="7" s="1"/>
  <c r="M49" i="7"/>
  <c r="Q49" i="7"/>
  <c r="R49" i="7" s="1"/>
  <c r="D50" i="7"/>
  <c r="V48" i="7"/>
  <c r="W48" i="7"/>
  <c r="V119" i="8"/>
  <c r="W119" i="8"/>
  <c r="O120" i="8"/>
  <c r="N120" i="8"/>
  <c r="D121" i="8"/>
  <c r="P120" i="8"/>
  <c r="T120" i="8" s="1"/>
  <c r="Q120" i="8"/>
  <c r="R120" i="8" s="1"/>
  <c r="M120" i="8"/>
  <c r="V119" i="9"/>
  <c r="W119" i="9"/>
  <c r="N120" i="9"/>
  <c r="M120" i="9"/>
  <c r="D121" i="9"/>
  <c r="Q120" i="9"/>
  <c r="R120" i="9" s="1"/>
  <c r="O120" i="9"/>
  <c r="P120" i="9"/>
  <c r="T120" i="9" s="1"/>
  <c r="D123" i="10"/>
  <c r="Q122" i="10"/>
  <c r="R122" i="10" s="1"/>
  <c r="O122" i="10"/>
  <c r="P122" i="10"/>
  <c r="S122" i="10" s="1"/>
  <c r="N122" i="10"/>
  <c r="M122" i="10"/>
  <c r="W121" i="10"/>
  <c r="V121" i="10"/>
  <c r="S49" i="7" l="1"/>
  <c r="D51" i="7"/>
  <c r="O50" i="7"/>
  <c r="Q50" i="7"/>
  <c r="R50" i="7" s="1"/>
  <c r="N50" i="7"/>
  <c r="M50" i="7"/>
  <c r="P50" i="7"/>
  <c r="S50" i="7" s="1"/>
  <c r="W49" i="7"/>
  <c r="V49" i="7"/>
  <c r="W120" i="8"/>
  <c r="V120" i="8"/>
  <c r="S120" i="8"/>
  <c r="P121" i="8"/>
  <c r="T121" i="8" s="1"/>
  <c r="O121" i="8"/>
  <c r="Q121" i="8"/>
  <c r="R121" i="8" s="1"/>
  <c r="D122" i="8"/>
  <c r="M121" i="8"/>
  <c r="N121" i="8"/>
  <c r="V120" i="9"/>
  <c r="W120" i="9"/>
  <c r="S120" i="9"/>
  <c r="N121" i="9"/>
  <c r="Q121" i="9"/>
  <c r="R121" i="9" s="1"/>
  <c r="M121" i="9"/>
  <c r="O121" i="9"/>
  <c r="D122" i="9"/>
  <c r="P121" i="9"/>
  <c r="T121" i="9" s="1"/>
  <c r="T122" i="10"/>
  <c r="W122" i="10"/>
  <c r="V122" i="10"/>
  <c r="Q123" i="10"/>
  <c r="R123" i="10" s="1"/>
  <c r="O123" i="10"/>
  <c r="P123" i="10"/>
  <c r="S123" i="10" s="1"/>
  <c r="D124" i="10"/>
  <c r="N123" i="10"/>
  <c r="M123" i="10"/>
  <c r="T50" i="7" l="1"/>
  <c r="W50" i="7"/>
  <c r="V50" i="7"/>
  <c r="N51" i="7"/>
  <c r="P51" i="7"/>
  <c r="T51" i="7" s="1"/>
  <c r="M51" i="7"/>
  <c r="Q51" i="7"/>
  <c r="R51" i="7" s="1"/>
  <c r="D52" i="7"/>
  <c r="O51" i="7"/>
  <c r="Q122" i="8"/>
  <c r="R122" i="8" s="1"/>
  <c r="M122" i="8"/>
  <c r="N122" i="8"/>
  <c r="D123" i="8"/>
  <c r="O122" i="8"/>
  <c r="P122" i="8"/>
  <c r="T122" i="8" s="1"/>
  <c r="S121" i="8"/>
  <c r="V121" i="8"/>
  <c r="W121" i="8"/>
  <c r="V121" i="9"/>
  <c r="W121" i="9"/>
  <c r="S121" i="9"/>
  <c r="T123" i="10"/>
  <c r="O122" i="9"/>
  <c r="P122" i="9"/>
  <c r="S122" i="9" s="1"/>
  <c r="D123" i="9"/>
  <c r="Q122" i="9"/>
  <c r="R122" i="9" s="1"/>
  <c r="N122" i="9"/>
  <c r="M122" i="9"/>
  <c r="Q124" i="10"/>
  <c r="R124" i="10" s="1"/>
  <c r="N124" i="10"/>
  <c r="O124" i="10"/>
  <c r="P124" i="10"/>
  <c r="T124" i="10" s="1"/>
  <c r="D125" i="10"/>
  <c r="M124" i="10"/>
  <c r="V123" i="10"/>
  <c r="W123" i="10"/>
  <c r="S51" i="7" l="1"/>
  <c r="N52" i="7"/>
  <c r="O52" i="7"/>
  <c r="M52" i="7"/>
  <c r="Q52" i="7"/>
  <c r="R52" i="7" s="1"/>
  <c r="D53" i="7"/>
  <c r="P52" i="7"/>
  <c r="S52" i="7" s="1"/>
  <c r="S122" i="8"/>
  <c r="V51" i="7"/>
  <c r="W51" i="7"/>
  <c r="Q123" i="8"/>
  <c r="R123" i="8" s="1"/>
  <c r="N123" i="8"/>
  <c r="D124" i="8"/>
  <c r="O123" i="8"/>
  <c r="M123" i="8"/>
  <c r="P123" i="8"/>
  <c r="T123" i="8" s="1"/>
  <c r="T122" i="9"/>
  <c r="W122" i="8"/>
  <c r="V122" i="8"/>
  <c r="Q123" i="9"/>
  <c r="R123" i="9" s="1"/>
  <c r="M123" i="9"/>
  <c r="P123" i="9"/>
  <c r="T123" i="9" s="1"/>
  <c r="N123" i="9"/>
  <c r="O123" i="9"/>
  <c r="D124" i="9"/>
  <c r="S124" i="10"/>
  <c r="V122" i="9"/>
  <c r="W122" i="9"/>
  <c r="W124" i="10"/>
  <c r="V124" i="10"/>
  <c r="M125" i="10"/>
  <c r="N125" i="10"/>
  <c r="P125" i="10"/>
  <c r="T125" i="10" s="1"/>
  <c r="O125" i="10"/>
  <c r="D126" i="10"/>
  <c r="Q125" i="10"/>
  <c r="R125" i="10" s="1"/>
  <c r="S123" i="9" l="1"/>
  <c r="T52" i="7"/>
  <c r="S125" i="10"/>
  <c r="V52" i="7"/>
  <c r="W52" i="7"/>
  <c r="S123" i="8"/>
  <c r="O53" i="7"/>
  <c r="M53" i="7"/>
  <c r="P53" i="7"/>
  <c r="S53" i="7" s="1"/>
  <c r="D54" i="7"/>
  <c r="Q53" i="7"/>
  <c r="R53" i="7" s="1"/>
  <c r="N53" i="7"/>
  <c r="V123" i="8"/>
  <c r="W123" i="8"/>
  <c r="Q124" i="8"/>
  <c r="R124" i="8" s="1"/>
  <c r="D125" i="8"/>
  <c r="O124" i="8"/>
  <c r="M124" i="8"/>
  <c r="N124" i="8"/>
  <c r="P124" i="8"/>
  <c r="T124" i="8" s="1"/>
  <c r="Q124" i="9"/>
  <c r="R124" i="9" s="1"/>
  <c r="D125" i="9"/>
  <c r="O124" i="9"/>
  <c r="P124" i="9"/>
  <c r="T124" i="9" s="1"/>
  <c r="M124" i="9"/>
  <c r="N124" i="9"/>
  <c r="V123" i="9"/>
  <c r="W123" i="9"/>
  <c r="Q126" i="10"/>
  <c r="R126" i="10" s="1"/>
  <c r="N126" i="10"/>
  <c r="P126" i="10"/>
  <c r="T126" i="10" s="1"/>
  <c r="M126" i="10"/>
  <c r="D127" i="10"/>
  <c r="O126" i="10"/>
  <c r="V125" i="10"/>
  <c r="W125" i="10"/>
  <c r="T53" i="7" l="1"/>
  <c r="N54" i="7"/>
  <c r="Q54" i="7"/>
  <c r="R54" i="7" s="1"/>
  <c r="D55" i="7"/>
  <c r="P54" i="7"/>
  <c r="T54" i="7" s="1"/>
  <c r="M54" i="7"/>
  <c r="O54" i="7"/>
  <c r="V53" i="7"/>
  <c r="W53" i="7"/>
  <c r="S126" i="10"/>
  <c r="P125" i="8"/>
  <c r="S125" i="8" s="1"/>
  <c r="M125" i="8"/>
  <c r="D126" i="8"/>
  <c r="O125" i="8"/>
  <c r="N125" i="8"/>
  <c r="Q125" i="8"/>
  <c r="R125" i="8" s="1"/>
  <c r="S124" i="8"/>
  <c r="V124" i="8"/>
  <c r="W124" i="8"/>
  <c r="S124" i="9"/>
  <c r="W124" i="9"/>
  <c r="V124" i="9"/>
  <c r="N125" i="9"/>
  <c r="D126" i="9"/>
  <c r="M125" i="9"/>
  <c r="O125" i="9"/>
  <c r="Q125" i="9"/>
  <c r="R125" i="9" s="1"/>
  <c r="P125" i="9"/>
  <c r="T125" i="9" s="1"/>
  <c r="W126" i="10"/>
  <c r="V126" i="10"/>
  <c r="P127" i="10"/>
  <c r="S127" i="10" s="1"/>
  <c r="M127" i="10"/>
  <c r="D128" i="10"/>
  <c r="Q127" i="10"/>
  <c r="R127" i="10" s="1"/>
  <c r="N127" i="10"/>
  <c r="O127" i="10"/>
  <c r="S54" i="7" l="1"/>
  <c r="M55" i="7"/>
  <c r="D56" i="7"/>
  <c r="N55" i="7"/>
  <c r="Q55" i="7"/>
  <c r="R55" i="7" s="1"/>
  <c r="P55" i="7"/>
  <c r="T55" i="7" s="1"/>
  <c r="O55" i="7"/>
  <c r="V54" i="7"/>
  <c r="W54" i="7"/>
  <c r="T125" i="8"/>
  <c r="M126" i="8"/>
  <c r="P126" i="8"/>
  <c r="T126" i="8" s="1"/>
  <c r="N126" i="8"/>
  <c r="O126" i="8"/>
  <c r="Q126" i="8"/>
  <c r="R126" i="8" s="1"/>
  <c r="D127" i="8"/>
  <c r="S125" i="9"/>
  <c r="V125" i="8"/>
  <c r="W125" i="8"/>
  <c r="W125" i="9"/>
  <c r="V125" i="9"/>
  <c r="M126" i="9"/>
  <c r="N126" i="9"/>
  <c r="Q126" i="9"/>
  <c r="R126" i="9" s="1"/>
  <c r="D127" i="9"/>
  <c r="P126" i="9"/>
  <c r="S126" i="9" s="1"/>
  <c r="O126" i="9"/>
  <c r="W127" i="10"/>
  <c r="V127" i="10"/>
  <c r="T127" i="10"/>
  <c r="N128" i="10"/>
  <c r="Q128" i="10"/>
  <c r="R128" i="10" s="1"/>
  <c r="O128" i="10"/>
  <c r="P128" i="10"/>
  <c r="T128" i="10" s="1"/>
  <c r="M128" i="10"/>
  <c r="D129" i="10"/>
  <c r="S55" i="7" l="1"/>
  <c r="W55" i="7"/>
  <c r="V55" i="7"/>
  <c r="M56" i="7"/>
  <c r="Q56" i="7"/>
  <c r="R56" i="7" s="1"/>
  <c r="P56" i="7"/>
  <c r="S56" i="7" s="1"/>
  <c r="O56" i="7"/>
  <c r="D57" i="7"/>
  <c r="N56" i="7"/>
  <c r="T126" i="9"/>
  <c r="S126" i="8"/>
  <c r="V126" i="8"/>
  <c r="W126" i="8"/>
  <c r="O127" i="8"/>
  <c r="P127" i="8"/>
  <c r="T127" i="8" s="1"/>
  <c r="N127" i="8"/>
  <c r="D128" i="8"/>
  <c r="M127" i="8"/>
  <c r="Q127" i="8"/>
  <c r="R127" i="8" s="1"/>
  <c r="S128" i="10"/>
  <c r="W126" i="9"/>
  <c r="V126" i="9"/>
  <c r="N127" i="9"/>
  <c r="D128" i="9"/>
  <c r="P127" i="9"/>
  <c r="S127" i="9" s="1"/>
  <c r="Q127" i="9"/>
  <c r="R127" i="9" s="1"/>
  <c r="O127" i="9"/>
  <c r="M127" i="9"/>
  <c r="V128" i="10"/>
  <c r="W128" i="10"/>
  <c r="Q129" i="10"/>
  <c r="R129" i="10" s="1"/>
  <c r="N129" i="10"/>
  <c r="D130" i="10"/>
  <c r="O129" i="10"/>
  <c r="P129" i="10"/>
  <c r="T129" i="10" s="1"/>
  <c r="M129" i="10"/>
  <c r="T56" i="7" l="1"/>
  <c r="T127" i="9"/>
  <c r="S127" i="8"/>
  <c r="O57" i="7"/>
  <c r="Q57" i="7"/>
  <c r="R57" i="7" s="1"/>
  <c r="P57" i="7"/>
  <c r="S57" i="7" s="1"/>
  <c r="N57" i="7"/>
  <c r="D58" i="7"/>
  <c r="M57" i="7"/>
  <c r="V56" i="7"/>
  <c r="W56" i="7"/>
  <c r="N128" i="8"/>
  <c r="D129" i="8"/>
  <c r="P128" i="8"/>
  <c r="S128" i="8" s="1"/>
  <c r="M128" i="8"/>
  <c r="O128" i="8"/>
  <c r="Q128" i="8"/>
  <c r="R128" i="8" s="1"/>
  <c r="V127" i="8"/>
  <c r="W127" i="8"/>
  <c r="V127" i="9"/>
  <c r="W127" i="9"/>
  <c r="M128" i="9"/>
  <c r="D129" i="9"/>
  <c r="P128" i="9"/>
  <c r="S128" i="9" s="1"/>
  <c r="O128" i="9"/>
  <c r="N128" i="9"/>
  <c r="Q128" i="9"/>
  <c r="R128" i="9" s="1"/>
  <c r="W129" i="10"/>
  <c r="V129" i="10"/>
  <c r="S129" i="10"/>
  <c r="M130" i="10"/>
  <c r="P130" i="10"/>
  <c r="T130" i="10" s="1"/>
  <c r="N130" i="10"/>
  <c r="O130" i="10"/>
  <c r="Q130" i="10"/>
  <c r="R130" i="10" s="1"/>
  <c r="D131" i="10"/>
  <c r="W93" i="3"/>
  <c r="W86" i="3"/>
  <c r="W104" i="3"/>
  <c r="W110" i="3"/>
  <c r="W70" i="3"/>
  <c r="W103" i="3"/>
  <c r="W68" i="3"/>
  <c r="X93" i="3"/>
  <c r="X57" i="3"/>
  <c r="X86" i="3"/>
  <c r="X104" i="3"/>
  <c r="X110" i="3"/>
  <c r="X103" i="3"/>
  <c r="X70" i="3"/>
  <c r="X68" i="3"/>
  <c r="X56" i="3"/>
  <c r="W31" i="3"/>
  <c r="Y31" i="3" s="1"/>
  <c r="AY31" i="3" s="1"/>
  <c r="W34" i="3"/>
  <c r="W56" i="3"/>
  <c r="T128" i="8" l="1"/>
  <c r="T128" i="9"/>
  <c r="T57" i="7"/>
  <c r="S130" i="10"/>
  <c r="M58" i="7"/>
  <c r="N58" i="7"/>
  <c r="Q58" i="7"/>
  <c r="R58" i="7" s="1"/>
  <c r="O58" i="7"/>
  <c r="P58" i="7"/>
  <c r="S58" i="7" s="1"/>
  <c r="D59" i="7"/>
  <c r="W57" i="7"/>
  <c r="V57" i="7"/>
  <c r="Q129" i="8"/>
  <c r="R129" i="8" s="1"/>
  <c r="M129" i="8"/>
  <c r="P129" i="8"/>
  <c r="T129" i="8" s="1"/>
  <c r="N129" i="8"/>
  <c r="O129" i="8"/>
  <c r="D130" i="8"/>
  <c r="W128" i="8"/>
  <c r="V128" i="8"/>
  <c r="P129" i="9"/>
  <c r="S129" i="9" s="1"/>
  <c r="Q129" i="9"/>
  <c r="R129" i="9" s="1"/>
  <c r="M129" i="9"/>
  <c r="N129" i="9"/>
  <c r="O129" i="9"/>
  <c r="D130" i="9"/>
  <c r="W128" i="9"/>
  <c r="V128" i="9"/>
  <c r="V130" i="10"/>
  <c r="W130" i="10"/>
  <c r="P131" i="10"/>
  <c r="T131" i="10" s="1"/>
  <c r="M131" i="10"/>
  <c r="N131" i="10"/>
  <c r="Q131" i="10"/>
  <c r="R131" i="10" s="1"/>
  <c r="O131" i="10"/>
  <c r="D132" i="10"/>
  <c r="Y110" i="3"/>
  <c r="AY110" i="3" s="1"/>
  <c r="Y68" i="3"/>
  <c r="AY68" i="3" s="1"/>
  <c r="Y104" i="3"/>
  <c r="AY104" i="3" s="1"/>
  <c r="Y103" i="3"/>
  <c r="AY103" i="3" s="1"/>
  <c r="Y86" i="3"/>
  <c r="AY86" i="3" s="1"/>
  <c r="Y70" i="3"/>
  <c r="AY70" i="3" s="1"/>
  <c r="Y93" i="3"/>
  <c r="AY93" i="3" s="1"/>
  <c r="Y56" i="3"/>
  <c r="AY56" i="3" s="1"/>
  <c r="T58" i="7" l="1"/>
  <c r="S129" i="8"/>
  <c r="D60" i="7"/>
  <c r="Q59" i="7"/>
  <c r="R59" i="7" s="1"/>
  <c r="M59" i="7"/>
  <c r="P59" i="7"/>
  <c r="S59" i="7" s="1"/>
  <c r="O59" i="7"/>
  <c r="N59" i="7"/>
  <c r="T129" i="9"/>
  <c r="V58" i="7"/>
  <c r="W58" i="7"/>
  <c r="P130" i="8"/>
  <c r="S130" i="8" s="1"/>
  <c r="O130" i="8"/>
  <c r="N130" i="8"/>
  <c r="M130" i="8"/>
  <c r="Q130" i="8"/>
  <c r="R130" i="8" s="1"/>
  <c r="D131" i="8"/>
  <c r="V129" i="8"/>
  <c r="W129" i="8"/>
  <c r="S131" i="10"/>
  <c r="O130" i="9"/>
  <c r="P130" i="9"/>
  <c r="S130" i="9" s="1"/>
  <c r="Q130" i="9"/>
  <c r="R130" i="9" s="1"/>
  <c r="N130" i="9"/>
  <c r="M130" i="9"/>
  <c r="D131" i="9"/>
  <c r="W129" i="9"/>
  <c r="V129" i="9"/>
  <c r="N132" i="10"/>
  <c r="M132" i="10"/>
  <c r="O132" i="10"/>
  <c r="P132" i="10"/>
  <c r="T132" i="10" s="1"/>
  <c r="D133" i="10"/>
  <c r="Q132" i="10"/>
  <c r="R132" i="10" s="1"/>
  <c r="W131" i="10"/>
  <c r="V131" i="10"/>
  <c r="T59" i="7" l="1"/>
  <c r="S132" i="10"/>
  <c r="W59" i="7"/>
  <c r="V59" i="7"/>
  <c r="Q60" i="7"/>
  <c r="R60" i="7" s="1"/>
  <c r="M60" i="7"/>
  <c r="D61" i="7"/>
  <c r="N60" i="7"/>
  <c r="P60" i="7"/>
  <c r="S60" i="7" s="1"/>
  <c r="O60" i="7"/>
  <c r="O131" i="8"/>
  <c r="Q131" i="8"/>
  <c r="R131" i="8" s="1"/>
  <c r="N131" i="8"/>
  <c r="P131" i="8"/>
  <c r="S131" i="8" s="1"/>
  <c r="M131" i="8"/>
  <c r="D132" i="8"/>
  <c r="T130" i="9"/>
  <c r="T130" i="8"/>
  <c r="W130" i="8"/>
  <c r="V130" i="8"/>
  <c r="P131" i="9"/>
  <c r="S131" i="9" s="1"/>
  <c r="M131" i="9"/>
  <c r="O131" i="9"/>
  <c r="D132" i="9"/>
  <c r="N131" i="9"/>
  <c r="Q131" i="9"/>
  <c r="R131" i="9" s="1"/>
  <c r="V130" i="9"/>
  <c r="W130" i="9"/>
  <c r="V132" i="10"/>
  <c r="W132" i="10"/>
  <c r="D134" i="10"/>
  <c r="P133" i="10"/>
  <c r="S133" i="10" s="1"/>
  <c r="N133" i="10"/>
  <c r="O133" i="10"/>
  <c r="M133" i="10"/>
  <c r="Q133" i="10"/>
  <c r="R133" i="10" s="1"/>
  <c r="T60" i="7" l="1"/>
  <c r="O61" i="7"/>
  <c r="Q61" i="7"/>
  <c r="R61" i="7" s="1"/>
  <c r="D62" i="7"/>
  <c r="M61" i="7"/>
  <c r="P61" i="7"/>
  <c r="S61" i="7" s="1"/>
  <c r="N61" i="7"/>
  <c r="V60" i="7"/>
  <c r="W60" i="7"/>
  <c r="T131" i="8"/>
  <c r="T131" i="9"/>
  <c r="N132" i="8"/>
  <c r="M132" i="8"/>
  <c r="D133" i="8"/>
  <c r="Q132" i="8"/>
  <c r="R132" i="8" s="1"/>
  <c r="P132" i="8"/>
  <c r="S132" i="8" s="1"/>
  <c r="O132" i="8"/>
  <c r="T133" i="10"/>
  <c r="W131" i="8"/>
  <c r="V131" i="8"/>
  <c r="V131" i="9"/>
  <c r="W131" i="9"/>
  <c r="O132" i="9"/>
  <c r="M132" i="9"/>
  <c r="D133" i="9"/>
  <c r="P132" i="9"/>
  <c r="S132" i="9" s="1"/>
  <c r="N132" i="9"/>
  <c r="Q132" i="9"/>
  <c r="R132" i="9" s="1"/>
  <c r="P134" i="10"/>
  <c r="T134" i="10" s="1"/>
  <c r="O134" i="10"/>
  <c r="N134" i="10"/>
  <c r="Q134" i="10"/>
  <c r="R134" i="10" s="1"/>
  <c r="M134" i="10"/>
  <c r="D135" i="10"/>
  <c r="V133" i="10"/>
  <c r="W133" i="10"/>
  <c r="T61" i="7" l="1"/>
  <c r="N62" i="7"/>
  <c r="P62" i="7"/>
  <c r="S62" i="7" s="1"/>
  <c r="D63" i="7"/>
  <c r="O62" i="7"/>
  <c r="M62" i="7"/>
  <c r="Q62" i="7"/>
  <c r="R62" i="7" s="1"/>
  <c r="W61" i="7"/>
  <c r="V61" i="7"/>
  <c r="V132" i="8"/>
  <c r="W132" i="8"/>
  <c r="T132" i="9"/>
  <c r="T132" i="8"/>
  <c r="N133" i="8"/>
  <c r="Q133" i="8"/>
  <c r="R133" i="8" s="1"/>
  <c r="D134" i="8"/>
  <c r="P133" i="8"/>
  <c r="T133" i="8" s="1"/>
  <c r="O133" i="8"/>
  <c r="M133" i="8"/>
  <c r="V132" i="9"/>
  <c r="W132" i="9"/>
  <c r="P133" i="9"/>
  <c r="T133" i="9" s="1"/>
  <c r="O133" i="9"/>
  <c r="N133" i="9"/>
  <c r="M133" i="9"/>
  <c r="Q133" i="9"/>
  <c r="R133" i="9" s="1"/>
  <c r="D134" i="9"/>
  <c r="S134" i="10"/>
  <c r="N135" i="10"/>
  <c r="O135" i="10"/>
  <c r="Q135" i="10"/>
  <c r="R135" i="10" s="1"/>
  <c r="M135" i="10"/>
  <c r="D136" i="10"/>
  <c r="P135" i="10"/>
  <c r="T135" i="10" s="1"/>
  <c r="W134" i="10"/>
  <c r="V134" i="10"/>
  <c r="T62" i="7" l="1"/>
  <c r="W62" i="7"/>
  <c r="V62" i="7"/>
  <c r="P63" i="7"/>
  <c r="T63" i="7" s="1"/>
  <c r="O63" i="7"/>
  <c r="N63" i="7"/>
  <c r="D64" i="7"/>
  <c r="Q63" i="7"/>
  <c r="R63" i="7" s="1"/>
  <c r="M63" i="7"/>
  <c r="S133" i="8"/>
  <c r="N134" i="8"/>
  <c r="O134" i="8"/>
  <c r="M134" i="8"/>
  <c r="Q134" i="8"/>
  <c r="R134" i="8" s="1"/>
  <c r="P134" i="8"/>
  <c r="T134" i="8" s="1"/>
  <c r="D135" i="8"/>
  <c r="V133" i="8"/>
  <c r="W133" i="8"/>
  <c r="N134" i="9"/>
  <c r="P134" i="9"/>
  <c r="T134" i="9" s="1"/>
  <c r="D135" i="9"/>
  <c r="O134" i="9"/>
  <c r="Q134" i="9"/>
  <c r="R134" i="9" s="1"/>
  <c r="M134" i="9"/>
  <c r="W133" i="9"/>
  <c r="V133" i="9"/>
  <c r="S135" i="10"/>
  <c r="S133" i="9"/>
  <c r="V135" i="10"/>
  <c r="W135" i="10"/>
  <c r="Q136" i="10"/>
  <c r="R136" i="10" s="1"/>
  <c r="N136" i="10"/>
  <c r="O136" i="10"/>
  <c r="P136" i="10"/>
  <c r="T136" i="10" s="1"/>
  <c r="D137" i="10"/>
  <c r="M136" i="10"/>
  <c r="W63" i="7" l="1"/>
  <c r="V63" i="7"/>
  <c r="P64" i="7"/>
  <c r="S64" i="7" s="1"/>
  <c r="N64" i="7"/>
  <c r="O64" i="7"/>
  <c r="M64" i="7"/>
  <c r="D65" i="7"/>
  <c r="Q64" i="7"/>
  <c r="R64" i="7" s="1"/>
  <c r="S134" i="8"/>
  <c r="S63" i="7"/>
  <c r="M135" i="8"/>
  <c r="O135" i="8"/>
  <c r="P135" i="8"/>
  <c r="T135" i="8" s="1"/>
  <c r="N135" i="8"/>
  <c r="Q135" i="8"/>
  <c r="R135" i="8" s="1"/>
  <c r="D136" i="8"/>
  <c r="W134" i="8"/>
  <c r="V134" i="8"/>
  <c r="S136" i="10"/>
  <c r="S134" i="9"/>
  <c r="W134" i="9"/>
  <c r="V134" i="9"/>
  <c r="N135" i="9"/>
  <c r="M135" i="9"/>
  <c r="O135" i="9"/>
  <c r="P135" i="9"/>
  <c r="T135" i="9" s="1"/>
  <c r="Q135" i="9"/>
  <c r="R135" i="9" s="1"/>
  <c r="D136" i="9"/>
  <c r="O137" i="10"/>
  <c r="N137" i="10"/>
  <c r="D138" i="10"/>
  <c r="M137" i="10"/>
  <c r="P137" i="10"/>
  <c r="S137" i="10" s="1"/>
  <c r="Q137" i="10"/>
  <c r="R137" i="10" s="1"/>
  <c r="V136" i="10"/>
  <c r="W136" i="10"/>
  <c r="S135" i="8" l="1"/>
  <c r="M65" i="7"/>
  <c r="P65" i="7"/>
  <c r="T65" i="7" s="1"/>
  <c r="N65" i="7"/>
  <c r="D66" i="7"/>
  <c r="O65" i="7"/>
  <c r="Q65" i="7"/>
  <c r="R65" i="7" s="1"/>
  <c r="T64" i="7"/>
  <c r="W64" i="7"/>
  <c r="V64" i="7"/>
  <c r="S135" i="9"/>
  <c r="P136" i="8"/>
  <c r="T136" i="8" s="1"/>
  <c r="Q136" i="8"/>
  <c r="R136" i="8" s="1"/>
  <c r="D137" i="8"/>
  <c r="O136" i="8"/>
  <c r="M136" i="8"/>
  <c r="N136" i="8"/>
  <c r="W135" i="8"/>
  <c r="V135" i="8"/>
  <c r="D137" i="9"/>
  <c r="M136" i="9"/>
  <c r="Q136" i="9"/>
  <c r="R136" i="9" s="1"/>
  <c r="O136" i="9"/>
  <c r="N136" i="9"/>
  <c r="P136" i="9"/>
  <c r="S136" i="9" s="1"/>
  <c r="V135" i="9"/>
  <c r="W135" i="9"/>
  <c r="T137" i="10"/>
  <c r="P138" i="10"/>
  <c r="T138" i="10" s="1"/>
  <c r="N138" i="10"/>
  <c r="M138" i="10"/>
  <c r="Q138" i="10"/>
  <c r="R138" i="10" s="1"/>
  <c r="O138" i="10"/>
  <c r="D139" i="10"/>
  <c r="W137" i="10"/>
  <c r="V137" i="10"/>
  <c r="S65" i="7" l="1"/>
  <c r="D67" i="7"/>
  <c r="N66" i="7"/>
  <c r="M66" i="7"/>
  <c r="Q66" i="7"/>
  <c r="R66" i="7" s="1"/>
  <c r="O66" i="7"/>
  <c r="P66" i="7"/>
  <c r="S66" i="7" s="1"/>
  <c r="S136" i="8"/>
  <c r="V65" i="7"/>
  <c r="W65" i="7"/>
  <c r="D138" i="8"/>
  <c r="P137" i="8"/>
  <c r="S137" i="8" s="1"/>
  <c r="O137" i="8"/>
  <c r="Q137" i="8"/>
  <c r="R137" i="8" s="1"/>
  <c r="M137" i="8"/>
  <c r="N137" i="8"/>
  <c r="T136" i="9"/>
  <c r="W136" i="8"/>
  <c r="V136" i="8"/>
  <c r="V136" i="9"/>
  <c r="W136" i="9"/>
  <c r="S138" i="10"/>
  <c r="P137" i="9"/>
  <c r="T137" i="9" s="1"/>
  <c r="O137" i="9"/>
  <c r="M137" i="9"/>
  <c r="D138" i="9"/>
  <c r="N137" i="9"/>
  <c r="Q137" i="9"/>
  <c r="R137" i="9" s="1"/>
  <c r="M139" i="10"/>
  <c r="O139" i="10"/>
  <c r="D140" i="10"/>
  <c r="Q139" i="10"/>
  <c r="R139" i="10" s="1"/>
  <c r="N139" i="10"/>
  <c r="P139" i="10"/>
  <c r="S139" i="10" s="1"/>
  <c r="V138" i="10"/>
  <c r="W138" i="10"/>
  <c r="T66" i="7" l="1"/>
  <c r="T137" i="8"/>
  <c r="W66" i="7"/>
  <c r="V66" i="7"/>
  <c r="P67" i="7"/>
  <c r="S67" i="7" s="1"/>
  <c r="Q67" i="7"/>
  <c r="R67" i="7" s="1"/>
  <c r="O67" i="7"/>
  <c r="N67" i="7"/>
  <c r="M67" i="7"/>
  <c r="D68" i="7"/>
  <c r="W137" i="8"/>
  <c r="V137" i="8"/>
  <c r="Q138" i="8"/>
  <c r="R138" i="8" s="1"/>
  <c r="O138" i="8"/>
  <c r="P138" i="8"/>
  <c r="T138" i="8" s="1"/>
  <c r="M138" i="8"/>
  <c r="D139" i="8"/>
  <c r="N138" i="8"/>
  <c r="O138" i="9"/>
  <c r="D139" i="9"/>
  <c r="P138" i="9"/>
  <c r="T138" i="9" s="1"/>
  <c r="N138" i="9"/>
  <c r="M138" i="9"/>
  <c r="Q138" i="9"/>
  <c r="R138" i="9" s="1"/>
  <c r="S137" i="9"/>
  <c r="W137" i="9"/>
  <c r="V137" i="9"/>
  <c r="T139" i="10"/>
  <c r="D141" i="10"/>
  <c r="M140" i="10"/>
  <c r="O140" i="10"/>
  <c r="P140" i="10"/>
  <c r="S140" i="10" s="1"/>
  <c r="Q140" i="10"/>
  <c r="R140" i="10" s="1"/>
  <c r="N140" i="10"/>
  <c r="V139" i="10"/>
  <c r="W139" i="10"/>
  <c r="S138" i="9" l="1"/>
  <c r="S138" i="8"/>
  <c r="T67" i="7"/>
  <c r="W67" i="7"/>
  <c r="V67" i="7"/>
  <c r="N68" i="7"/>
  <c r="D69" i="7"/>
  <c r="O68" i="7"/>
  <c r="Q68" i="7"/>
  <c r="R68" i="7" s="1"/>
  <c r="M68" i="7"/>
  <c r="P68" i="7"/>
  <c r="S68" i="7" s="1"/>
  <c r="W138" i="8"/>
  <c r="V138" i="8"/>
  <c r="O139" i="8"/>
  <c r="Q139" i="8"/>
  <c r="R139" i="8" s="1"/>
  <c r="N139" i="8"/>
  <c r="P139" i="8"/>
  <c r="T139" i="8" s="1"/>
  <c r="M139" i="8"/>
  <c r="D140" i="8"/>
  <c r="M139" i="9"/>
  <c r="P139" i="9"/>
  <c r="T139" i="9" s="1"/>
  <c r="Q139" i="9"/>
  <c r="R139" i="9" s="1"/>
  <c r="D140" i="9"/>
  <c r="N139" i="9"/>
  <c r="O139" i="9"/>
  <c r="W138" i="9"/>
  <c r="V138" i="9"/>
  <c r="T140" i="10"/>
  <c r="V140" i="10"/>
  <c r="W140" i="10"/>
  <c r="P141" i="10"/>
  <c r="S141" i="10" s="1"/>
  <c r="D142" i="10"/>
  <c r="O141" i="10"/>
  <c r="Q141" i="10"/>
  <c r="R141" i="10" s="1"/>
  <c r="N141" i="10"/>
  <c r="M141" i="10"/>
  <c r="S139" i="9" l="1"/>
  <c r="T68" i="7"/>
  <c r="V68" i="7"/>
  <c r="W68" i="7"/>
  <c r="M69" i="7"/>
  <c r="Q69" i="7"/>
  <c r="R69" i="7" s="1"/>
  <c r="D70" i="7"/>
  <c r="N69" i="7"/>
  <c r="P69" i="7"/>
  <c r="S69" i="7" s="1"/>
  <c r="O69" i="7"/>
  <c r="P140" i="8"/>
  <c r="T140" i="8" s="1"/>
  <c r="Q140" i="8"/>
  <c r="R140" i="8" s="1"/>
  <c r="D141" i="8"/>
  <c r="N140" i="8"/>
  <c r="O140" i="8"/>
  <c r="M140" i="8"/>
  <c r="W139" i="8"/>
  <c r="V139" i="8"/>
  <c r="S139" i="8"/>
  <c r="W139" i="9"/>
  <c r="V139" i="9"/>
  <c r="Q140" i="9"/>
  <c r="R140" i="9" s="1"/>
  <c r="N140" i="9"/>
  <c r="O140" i="9"/>
  <c r="D141" i="9"/>
  <c r="M140" i="9"/>
  <c r="P140" i="9"/>
  <c r="S140" i="9" s="1"/>
  <c r="W141" i="10"/>
  <c r="V141" i="10"/>
  <c r="M142" i="10"/>
  <c r="Q142" i="10"/>
  <c r="R142" i="10" s="1"/>
  <c r="O142" i="10"/>
  <c r="N142" i="10"/>
  <c r="D143" i="10"/>
  <c r="P142" i="10"/>
  <c r="T142" i="10" s="1"/>
  <c r="T141" i="10"/>
  <c r="S140" i="8" l="1"/>
  <c r="V69" i="7"/>
  <c r="W69" i="7"/>
  <c r="T69" i="7"/>
  <c r="O70" i="7"/>
  <c r="M70" i="7"/>
  <c r="D71" i="7"/>
  <c r="N70" i="7"/>
  <c r="Q70" i="7"/>
  <c r="R70" i="7" s="1"/>
  <c r="P70" i="7"/>
  <c r="T70" i="7" s="1"/>
  <c r="P141" i="8"/>
  <c r="S141" i="8" s="1"/>
  <c r="N141" i="8"/>
  <c r="M141" i="8"/>
  <c r="O141" i="8"/>
  <c r="Q141" i="8"/>
  <c r="R141" i="8" s="1"/>
  <c r="D142" i="8"/>
  <c r="V140" i="8"/>
  <c r="W140" i="8"/>
  <c r="O141" i="9"/>
  <c r="M141" i="9"/>
  <c r="N141" i="9"/>
  <c r="P141" i="9"/>
  <c r="T141" i="9" s="1"/>
  <c r="Q141" i="9"/>
  <c r="R141" i="9" s="1"/>
  <c r="D142" i="9"/>
  <c r="T140" i="9"/>
  <c r="W140" i="9"/>
  <c r="V140" i="9"/>
  <c r="O143" i="10"/>
  <c r="M143" i="10"/>
  <c r="Q143" i="10"/>
  <c r="R143" i="10" s="1"/>
  <c r="P143" i="10"/>
  <c r="S143" i="10" s="1"/>
  <c r="N143" i="10"/>
  <c r="D144" i="10"/>
  <c r="S142" i="10"/>
  <c r="V142" i="10"/>
  <c r="W142" i="10"/>
  <c r="S70" i="7" l="1"/>
  <c r="W70" i="7"/>
  <c r="V70" i="7"/>
  <c r="P71" i="7"/>
  <c r="S71" i="7" s="1"/>
  <c r="N71" i="7"/>
  <c r="M71" i="7"/>
  <c r="O71" i="7"/>
  <c r="Q71" i="7"/>
  <c r="R71" i="7" s="1"/>
  <c r="D72" i="7"/>
  <c r="T141" i="8"/>
  <c r="W141" i="8"/>
  <c r="V141" i="8"/>
  <c r="M142" i="8"/>
  <c r="N142" i="8"/>
  <c r="O142" i="8"/>
  <c r="Q142" i="8"/>
  <c r="R142" i="8" s="1"/>
  <c r="D143" i="8"/>
  <c r="P142" i="8"/>
  <c r="S142" i="8" s="1"/>
  <c r="S141" i="9"/>
  <c r="O142" i="9"/>
  <c r="D143" i="9"/>
  <c r="M142" i="9"/>
  <c r="P142" i="9"/>
  <c r="T142" i="9" s="1"/>
  <c r="Q142" i="9"/>
  <c r="R142" i="9" s="1"/>
  <c r="N142" i="9"/>
  <c r="W141" i="9"/>
  <c r="V141" i="9"/>
  <c r="T143" i="10"/>
  <c r="M144" i="10"/>
  <c r="D145" i="10"/>
  <c r="N144" i="10"/>
  <c r="P144" i="10"/>
  <c r="T144" i="10" s="1"/>
  <c r="Q144" i="10"/>
  <c r="R144" i="10" s="1"/>
  <c r="O144" i="10"/>
  <c r="W143" i="10"/>
  <c r="V143" i="10"/>
  <c r="E87" i="3"/>
  <c r="F87" i="3"/>
  <c r="F71" i="3"/>
  <c r="E71" i="3"/>
  <c r="M72" i="7" l="1"/>
  <c r="P72" i="7"/>
  <c r="T72" i="7" s="1"/>
  <c r="O72" i="7"/>
  <c r="Q72" i="7"/>
  <c r="R72" i="7" s="1"/>
  <c r="N72" i="7"/>
  <c r="D73" i="7"/>
  <c r="V71" i="7"/>
  <c r="W71" i="7"/>
  <c r="T71" i="7"/>
  <c r="O143" i="8"/>
  <c r="P143" i="8"/>
  <c r="T143" i="8" s="1"/>
  <c r="M143" i="8"/>
  <c r="N143" i="8"/>
  <c r="D144" i="8"/>
  <c r="Q143" i="8"/>
  <c r="R143" i="8" s="1"/>
  <c r="S142" i="9"/>
  <c r="T142" i="8"/>
  <c r="V142" i="8"/>
  <c r="W142" i="8"/>
  <c r="M143" i="9"/>
  <c r="P143" i="9"/>
  <c r="S143" i="9" s="1"/>
  <c r="N143" i="9"/>
  <c r="O143" i="9"/>
  <c r="D144" i="9"/>
  <c r="Q143" i="9"/>
  <c r="R143" i="9" s="1"/>
  <c r="S144" i="10"/>
  <c r="W142" i="9"/>
  <c r="V142" i="9"/>
  <c r="V144" i="10"/>
  <c r="W144" i="10"/>
  <c r="Q145" i="10"/>
  <c r="R145" i="10" s="1"/>
  <c r="P145" i="10"/>
  <c r="S145" i="10" s="1"/>
  <c r="O145" i="10"/>
  <c r="N145" i="10"/>
  <c r="D146" i="10"/>
  <c r="M145" i="10"/>
  <c r="G71" i="3"/>
  <c r="AS71" i="3" s="1"/>
  <c r="G87" i="3"/>
  <c r="AS87" i="3" s="1"/>
  <c r="T145" i="10" l="1"/>
  <c r="T143" i="9"/>
  <c r="S72" i="7"/>
  <c r="Q73" i="7"/>
  <c r="R73" i="7" s="1"/>
  <c r="M73" i="7"/>
  <c r="P73" i="7"/>
  <c r="S73" i="7" s="1"/>
  <c r="O73" i="7"/>
  <c r="N73" i="7"/>
  <c r="D74" i="7"/>
  <c r="W72" i="7"/>
  <c r="V72" i="7"/>
  <c r="S143" i="8"/>
  <c r="O144" i="8"/>
  <c r="Q144" i="8"/>
  <c r="R144" i="8" s="1"/>
  <c r="M144" i="8"/>
  <c r="P144" i="8"/>
  <c r="T144" i="8" s="1"/>
  <c r="D145" i="8"/>
  <c r="N144" i="8"/>
  <c r="V143" i="8"/>
  <c r="W143" i="8"/>
  <c r="V143" i="9"/>
  <c r="W143" i="9"/>
  <c r="N144" i="9"/>
  <c r="M144" i="9"/>
  <c r="O144" i="9"/>
  <c r="Q144" i="9"/>
  <c r="R144" i="9" s="1"/>
  <c r="P144" i="9"/>
  <c r="S144" i="9" s="1"/>
  <c r="D145" i="9"/>
  <c r="P146" i="10"/>
  <c r="S146" i="10" s="1"/>
  <c r="Q146" i="10"/>
  <c r="R146" i="10" s="1"/>
  <c r="M146" i="10"/>
  <c r="N146" i="10"/>
  <c r="O146" i="10"/>
  <c r="D147" i="10"/>
  <c r="V145" i="10"/>
  <c r="W145" i="10"/>
  <c r="T73" i="7" l="1"/>
  <c r="W73" i="7"/>
  <c r="V73" i="7"/>
  <c r="N74" i="7"/>
  <c r="P74" i="7"/>
  <c r="T74" i="7" s="1"/>
  <c r="M74" i="7"/>
  <c r="Q74" i="7"/>
  <c r="R74" i="7" s="1"/>
  <c r="O74" i="7"/>
  <c r="D75" i="7"/>
  <c r="T146" i="10"/>
  <c r="S144" i="8"/>
  <c r="O145" i="8"/>
  <c r="D146" i="8"/>
  <c r="N145" i="8"/>
  <c r="M145" i="8"/>
  <c r="Q145" i="8"/>
  <c r="R145" i="8" s="1"/>
  <c r="P145" i="8"/>
  <c r="S145" i="8" s="1"/>
  <c r="V144" i="8"/>
  <c r="W144" i="8"/>
  <c r="M145" i="9"/>
  <c r="N145" i="9"/>
  <c r="Q145" i="9"/>
  <c r="R145" i="9" s="1"/>
  <c r="P145" i="9"/>
  <c r="T145" i="9" s="1"/>
  <c r="O145" i="9"/>
  <c r="D146" i="9"/>
  <c r="T144" i="9"/>
  <c r="V144" i="9"/>
  <c r="W144" i="9"/>
  <c r="Q147" i="10"/>
  <c r="R147" i="10" s="1"/>
  <c r="N147" i="10"/>
  <c r="M147" i="10"/>
  <c r="D148" i="10"/>
  <c r="O147" i="10"/>
  <c r="P147" i="10"/>
  <c r="T147" i="10" s="1"/>
  <c r="V146" i="10"/>
  <c r="W146" i="10"/>
  <c r="T145" i="8" l="1"/>
  <c r="M75" i="7"/>
  <c r="O75" i="7"/>
  <c r="P75" i="7"/>
  <c r="T75" i="7" s="1"/>
  <c r="N75" i="7"/>
  <c r="D76" i="7"/>
  <c r="Q75" i="7"/>
  <c r="R75" i="7" s="1"/>
  <c r="V74" i="7"/>
  <c r="W74" i="7"/>
  <c r="S74" i="7"/>
  <c r="P146" i="8"/>
  <c r="S146" i="8" s="1"/>
  <c r="D147" i="8"/>
  <c r="Q146" i="8"/>
  <c r="R146" i="8" s="1"/>
  <c r="O146" i="8"/>
  <c r="N146" i="8"/>
  <c r="M146" i="8"/>
  <c r="V145" i="8"/>
  <c r="W145" i="8"/>
  <c r="D147" i="9"/>
  <c r="P146" i="9"/>
  <c r="T146" i="9" s="1"/>
  <c r="M146" i="9"/>
  <c r="Q146" i="9"/>
  <c r="R146" i="9" s="1"/>
  <c r="O146" i="9"/>
  <c r="N146" i="9"/>
  <c r="S145" i="9"/>
  <c r="W145" i="9"/>
  <c r="V145" i="9"/>
  <c r="O148" i="10"/>
  <c r="M148" i="10"/>
  <c r="N148" i="10"/>
  <c r="Q148" i="10"/>
  <c r="R148" i="10" s="1"/>
  <c r="P148" i="10"/>
  <c r="S148" i="10" s="1"/>
  <c r="D149" i="10"/>
  <c r="S147" i="10"/>
  <c r="V147" i="10"/>
  <c r="W147" i="10"/>
  <c r="S75" i="7" l="1"/>
  <c r="S146" i="9"/>
  <c r="V75" i="7"/>
  <c r="W75" i="7"/>
  <c r="T146" i="8"/>
  <c r="M76" i="7"/>
  <c r="O76" i="7"/>
  <c r="N76" i="7"/>
  <c r="D77" i="7"/>
  <c r="Q76" i="7"/>
  <c r="R76" i="7" s="1"/>
  <c r="P76" i="7"/>
  <c r="T76" i="7" s="1"/>
  <c r="Q147" i="8"/>
  <c r="R147" i="8" s="1"/>
  <c r="N147" i="8"/>
  <c r="D148" i="8"/>
  <c r="M147" i="8"/>
  <c r="P147" i="8"/>
  <c r="T147" i="8" s="1"/>
  <c r="O147" i="8"/>
  <c r="W146" i="8"/>
  <c r="V146" i="8"/>
  <c r="T148" i="10"/>
  <c r="W146" i="9"/>
  <c r="V146" i="9"/>
  <c r="P147" i="9"/>
  <c r="T147" i="9" s="1"/>
  <c r="D148" i="9"/>
  <c r="O147" i="9"/>
  <c r="M147" i="9"/>
  <c r="Q147" i="9"/>
  <c r="R147" i="9" s="1"/>
  <c r="N147" i="9"/>
  <c r="M149" i="10"/>
  <c r="P149" i="10"/>
  <c r="S149" i="10" s="1"/>
  <c r="Q149" i="10"/>
  <c r="R149" i="10" s="1"/>
  <c r="O149" i="10"/>
  <c r="N149" i="10"/>
  <c r="D150" i="10"/>
  <c r="V148" i="10"/>
  <c r="W148" i="10"/>
  <c r="P77" i="7" l="1"/>
  <c r="T77" i="7" s="1"/>
  <c r="D78" i="7"/>
  <c r="N77" i="7"/>
  <c r="O77" i="7"/>
  <c r="Q77" i="7"/>
  <c r="R77" i="7" s="1"/>
  <c r="M77" i="7"/>
  <c r="S76" i="7"/>
  <c r="S147" i="8"/>
  <c r="V76" i="7"/>
  <c r="W76" i="7"/>
  <c r="V147" i="8"/>
  <c r="W147" i="8"/>
  <c r="P148" i="8"/>
  <c r="T148" i="8" s="1"/>
  <c r="O148" i="8"/>
  <c r="N148" i="8"/>
  <c r="Q148" i="8"/>
  <c r="R148" i="8" s="1"/>
  <c r="D149" i="8"/>
  <c r="M148" i="8"/>
  <c r="T149" i="10"/>
  <c r="O148" i="9"/>
  <c r="D149" i="9"/>
  <c r="M148" i="9"/>
  <c r="N148" i="9"/>
  <c r="P148" i="9"/>
  <c r="T148" i="9" s="1"/>
  <c r="Q148" i="9"/>
  <c r="R148" i="9" s="1"/>
  <c r="S147" i="9"/>
  <c r="V147" i="9"/>
  <c r="W147" i="9"/>
  <c r="W149" i="10"/>
  <c r="V149" i="10"/>
  <c r="O150" i="10"/>
  <c r="N150" i="10"/>
  <c r="D151" i="10"/>
  <c r="M150" i="10"/>
  <c r="Q150" i="10"/>
  <c r="R150" i="10" s="1"/>
  <c r="P150" i="10"/>
  <c r="S150" i="10" s="1"/>
  <c r="S77" i="7" l="1"/>
  <c r="P78" i="7"/>
  <c r="S78" i="7" s="1"/>
  <c r="N78" i="7"/>
  <c r="Q78" i="7"/>
  <c r="R78" i="7" s="1"/>
  <c r="M78" i="7"/>
  <c r="D79" i="7"/>
  <c r="O78" i="7"/>
  <c r="W77" i="7"/>
  <c r="V77" i="7"/>
  <c r="O149" i="8"/>
  <c r="D150" i="8"/>
  <c r="M149" i="8"/>
  <c r="N149" i="8"/>
  <c r="Q149" i="8"/>
  <c r="R149" i="8" s="1"/>
  <c r="P149" i="8"/>
  <c r="S149" i="8" s="1"/>
  <c r="V148" i="8"/>
  <c r="W148" i="8"/>
  <c r="S148" i="9"/>
  <c r="S148" i="8"/>
  <c r="M149" i="9"/>
  <c r="N149" i="9"/>
  <c r="O149" i="9"/>
  <c r="P149" i="9"/>
  <c r="S149" i="9" s="1"/>
  <c r="Q149" i="9"/>
  <c r="R149" i="9" s="1"/>
  <c r="D150" i="9"/>
  <c r="V148" i="9"/>
  <c r="W148" i="9"/>
  <c r="W150" i="10"/>
  <c r="V150" i="10"/>
  <c r="T150" i="10"/>
  <c r="D152" i="10"/>
  <c r="O151" i="10"/>
  <c r="Q151" i="10"/>
  <c r="R151" i="10" s="1"/>
  <c r="N151" i="10"/>
  <c r="P151" i="10"/>
  <c r="T151" i="10" s="1"/>
  <c r="M151" i="10"/>
  <c r="H76" i="3"/>
  <c r="H117" i="3"/>
  <c r="H119" i="3"/>
  <c r="H122" i="3"/>
  <c r="H43" i="3"/>
  <c r="H27" i="3"/>
  <c r="H62" i="3"/>
  <c r="H101" i="3"/>
  <c r="H61" i="3"/>
  <c r="H97" i="3"/>
  <c r="H82" i="3"/>
  <c r="H35" i="3"/>
  <c r="H53" i="3"/>
  <c r="H25" i="3"/>
  <c r="I76" i="3"/>
  <c r="I117" i="3"/>
  <c r="I119" i="3"/>
  <c r="I122" i="3"/>
  <c r="I35" i="3"/>
  <c r="I61" i="3"/>
  <c r="I25" i="3"/>
  <c r="I82" i="3"/>
  <c r="I62" i="3"/>
  <c r="I53" i="3"/>
  <c r="I27" i="3"/>
  <c r="I97" i="3"/>
  <c r="I43" i="3"/>
  <c r="I101" i="3"/>
  <c r="J76" i="3" l="1"/>
  <c r="AT76" i="3" s="1"/>
  <c r="T78" i="7"/>
  <c r="T149" i="8"/>
  <c r="V78" i="7"/>
  <c r="W78" i="7"/>
  <c r="Q79" i="7"/>
  <c r="R79" i="7" s="1"/>
  <c r="D80" i="7"/>
  <c r="N79" i="7"/>
  <c r="P79" i="7"/>
  <c r="T79" i="7" s="1"/>
  <c r="O79" i="7"/>
  <c r="M79" i="7"/>
  <c r="M150" i="8"/>
  <c r="P150" i="8"/>
  <c r="T150" i="8" s="1"/>
  <c r="D151" i="8"/>
  <c r="O150" i="8"/>
  <c r="Q150" i="8"/>
  <c r="R150" i="8" s="1"/>
  <c r="N150" i="8"/>
  <c r="S151" i="10"/>
  <c r="W149" i="8"/>
  <c r="V149" i="8"/>
  <c r="T149" i="9"/>
  <c r="V149" i="9"/>
  <c r="W149" i="9"/>
  <c r="D151" i="9"/>
  <c r="Q150" i="9"/>
  <c r="R150" i="9" s="1"/>
  <c r="P150" i="9"/>
  <c r="S150" i="9" s="1"/>
  <c r="O150" i="9"/>
  <c r="N150" i="9"/>
  <c r="M150" i="9"/>
  <c r="Q152" i="10"/>
  <c r="R152" i="10" s="1"/>
  <c r="D153" i="10"/>
  <c r="M152" i="10"/>
  <c r="P152" i="10"/>
  <c r="S152" i="10" s="1"/>
  <c r="O152" i="10"/>
  <c r="N152" i="10"/>
  <c r="W151" i="10"/>
  <c r="V151" i="10"/>
  <c r="J101" i="3"/>
  <c r="AT101" i="3" s="1"/>
  <c r="J53" i="3"/>
  <c r="AT53" i="3" s="1"/>
  <c r="J61" i="3"/>
  <c r="AT61" i="3" s="1"/>
  <c r="J27" i="3"/>
  <c r="AT27" i="3" s="1"/>
  <c r="J119" i="3"/>
  <c r="AT119" i="3" s="1"/>
  <c r="J35" i="3"/>
  <c r="AT35" i="3" s="1"/>
  <c r="J43" i="3"/>
  <c r="AT43" i="3" s="1"/>
  <c r="J117" i="3"/>
  <c r="AT117" i="3" s="1"/>
  <c r="J25" i="3"/>
  <c r="AT25" i="3" s="1"/>
  <c r="J97" i="3"/>
  <c r="AT97" i="3" s="1"/>
  <c r="J82" i="3"/>
  <c r="AT82" i="3" s="1"/>
  <c r="J62" i="3"/>
  <c r="AT62" i="3" s="1"/>
  <c r="J122" i="3"/>
  <c r="AT122" i="3" s="1"/>
  <c r="N80" i="7" l="1"/>
  <c r="O80" i="7"/>
  <c r="P80" i="7"/>
  <c r="T80" i="7" s="1"/>
  <c r="Q80" i="7"/>
  <c r="R80" i="7" s="1"/>
  <c r="D81" i="7"/>
  <c r="M80" i="7"/>
  <c r="W79" i="7"/>
  <c r="V79" i="7"/>
  <c r="T150" i="9"/>
  <c r="S79" i="7"/>
  <c r="W150" i="8"/>
  <c r="V150" i="8"/>
  <c r="T152" i="10"/>
  <c r="S150" i="8"/>
  <c r="P151" i="8"/>
  <c r="T151" i="8" s="1"/>
  <c r="O151" i="8"/>
  <c r="D152" i="8"/>
  <c r="N151" i="8"/>
  <c r="Q151" i="8"/>
  <c r="R151" i="8" s="1"/>
  <c r="M151" i="8"/>
  <c r="V150" i="9"/>
  <c r="W150" i="9"/>
  <c r="D152" i="9"/>
  <c r="O151" i="9"/>
  <c r="M151" i="9"/>
  <c r="Q151" i="9"/>
  <c r="R151" i="9" s="1"/>
  <c r="P151" i="9"/>
  <c r="S151" i="9" s="1"/>
  <c r="N151" i="9"/>
  <c r="O153" i="10"/>
  <c r="N153" i="10"/>
  <c r="P153" i="10"/>
  <c r="S153" i="10" s="1"/>
  <c r="Q153" i="10"/>
  <c r="R153" i="10" s="1"/>
  <c r="M153" i="10"/>
  <c r="D154" i="10"/>
  <c r="V152" i="10"/>
  <c r="W152" i="10"/>
  <c r="S80" i="7" l="1"/>
  <c r="W80" i="7"/>
  <c r="V80" i="7"/>
  <c r="M81" i="7"/>
  <c r="N81" i="7"/>
  <c r="Q81" i="7"/>
  <c r="R81" i="7" s="1"/>
  <c r="O81" i="7"/>
  <c r="P81" i="7"/>
  <c r="T81" i="7" s="1"/>
  <c r="D82" i="7"/>
  <c r="S151" i="8"/>
  <c r="P152" i="8"/>
  <c r="T152" i="8" s="1"/>
  <c r="O152" i="8"/>
  <c r="M152" i="8"/>
  <c r="Q152" i="8"/>
  <c r="R152" i="8" s="1"/>
  <c r="D153" i="8"/>
  <c r="N152" i="8"/>
  <c r="W151" i="8"/>
  <c r="V151" i="8"/>
  <c r="O152" i="9"/>
  <c r="N152" i="9"/>
  <c r="P152" i="9"/>
  <c r="T152" i="9" s="1"/>
  <c r="Q152" i="9"/>
  <c r="R152" i="9" s="1"/>
  <c r="D153" i="9"/>
  <c r="M152" i="9"/>
  <c r="T153" i="10"/>
  <c r="V151" i="9"/>
  <c r="W151" i="9"/>
  <c r="T151" i="9"/>
  <c r="P154" i="10"/>
  <c r="S154" i="10" s="1"/>
  <c r="N154" i="10"/>
  <c r="M154" i="10"/>
  <c r="D155" i="10"/>
  <c r="O154" i="10"/>
  <c r="Q154" i="10"/>
  <c r="R154" i="10" s="1"/>
  <c r="W153" i="10"/>
  <c r="V153" i="10"/>
  <c r="S152" i="9" l="1"/>
  <c r="S152" i="8"/>
  <c r="S81" i="7"/>
  <c r="V81" i="7"/>
  <c r="W81" i="7"/>
  <c r="O82" i="7"/>
  <c r="N82" i="7"/>
  <c r="D83" i="7"/>
  <c r="M82" i="7"/>
  <c r="P82" i="7"/>
  <c r="S82" i="7" s="1"/>
  <c r="Q82" i="7"/>
  <c r="R82" i="7" s="1"/>
  <c r="V152" i="8"/>
  <c r="W152" i="8"/>
  <c r="O153" i="8"/>
  <c r="D154" i="8"/>
  <c r="N153" i="8"/>
  <c r="M153" i="8"/>
  <c r="P153" i="8"/>
  <c r="T153" i="8" s="1"/>
  <c r="Q153" i="8"/>
  <c r="R153" i="8" s="1"/>
  <c r="T154" i="10"/>
  <c r="O153" i="9"/>
  <c r="M153" i="9"/>
  <c r="Q153" i="9"/>
  <c r="R153" i="9" s="1"/>
  <c r="P153" i="9"/>
  <c r="T153" i="9" s="1"/>
  <c r="N153" i="9"/>
  <c r="D154" i="9"/>
  <c r="V152" i="9"/>
  <c r="W152" i="9"/>
  <c r="Q155" i="10"/>
  <c r="R155" i="10" s="1"/>
  <c r="N155" i="10"/>
  <c r="M155" i="10"/>
  <c r="P155" i="10"/>
  <c r="S155" i="10" s="1"/>
  <c r="D156" i="10"/>
  <c r="O155" i="10"/>
  <c r="W154" i="10"/>
  <c r="V154" i="10"/>
  <c r="S153" i="8" l="1"/>
  <c r="T82" i="7"/>
  <c r="P83" i="7"/>
  <c r="T83" i="7" s="1"/>
  <c r="D84" i="7"/>
  <c r="N83" i="7"/>
  <c r="Q83" i="7"/>
  <c r="R83" i="7" s="1"/>
  <c r="M83" i="7"/>
  <c r="O83" i="7"/>
  <c r="V82" i="7"/>
  <c r="W82" i="7"/>
  <c r="S153" i="9"/>
  <c r="V153" i="8"/>
  <c r="W153" i="8"/>
  <c r="Q154" i="8"/>
  <c r="R154" i="8" s="1"/>
  <c r="D155" i="8"/>
  <c r="M154" i="8"/>
  <c r="N154" i="8"/>
  <c r="P154" i="8"/>
  <c r="S154" i="8" s="1"/>
  <c r="O154" i="8"/>
  <c r="P154" i="9"/>
  <c r="S154" i="9" s="1"/>
  <c r="M154" i="9"/>
  <c r="Q154" i="9"/>
  <c r="R154" i="9" s="1"/>
  <c r="N154" i="9"/>
  <c r="O154" i="9"/>
  <c r="D155" i="9"/>
  <c r="V153" i="9"/>
  <c r="W153" i="9"/>
  <c r="T155" i="10"/>
  <c r="W155" i="10"/>
  <c r="V155" i="10"/>
  <c r="M156" i="10"/>
  <c r="N156" i="10"/>
  <c r="Q156" i="10"/>
  <c r="R156" i="10" s="1"/>
  <c r="P156" i="10"/>
  <c r="S156" i="10" s="1"/>
  <c r="O156" i="10"/>
  <c r="D157" i="10"/>
  <c r="T154" i="9" l="1"/>
  <c r="S83" i="7"/>
  <c r="W83" i="7"/>
  <c r="V83" i="7"/>
  <c r="P84" i="7"/>
  <c r="T84" i="7" s="1"/>
  <c r="M84" i="7"/>
  <c r="Q84" i="7"/>
  <c r="R84" i="7" s="1"/>
  <c r="N84" i="7"/>
  <c r="D85" i="7"/>
  <c r="O84" i="7"/>
  <c r="P155" i="8"/>
  <c r="T155" i="8" s="1"/>
  <c r="O155" i="8"/>
  <c r="N155" i="8"/>
  <c r="D156" i="8"/>
  <c r="Q155" i="8"/>
  <c r="R155" i="8" s="1"/>
  <c r="M155" i="8"/>
  <c r="V154" i="8"/>
  <c r="W154" i="8"/>
  <c r="T154" i="8"/>
  <c r="M155" i="9"/>
  <c r="N155" i="9"/>
  <c r="Q155" i="9"/>
  <c r="R155" i="9" s="1"/>
  <c r="P155" i="9"/>
  <c r="T155" i="9" s="1"/>
  <c r="O155" i="9"/>
  <c r="D156" i="9"/>
  <c r="V154" i="9"/>
  <c r="W154" i="9"/>
  <c r="M157" i="10"/>
  <c r="D158" i="10"/>
  <c r="O157" i="10"/>
  <c r="N157" i="10"/>
  <c r="Q157" i="10"/>
  <c r="R157" i="10" s="1"/>
  <c r="P157" i="10"/>
  <c r="T157" i="10" s="1"/>
  <c r="V156" i="10"/>
  <c r="W156" i="10"/>
  <c r="T156" i="10"/>
  <c r="S84" i="7" l="1"/>
  <c r="S155" i="8"/>
  <c r="W84" i="7"/>
  <c r="V84" i="7"/>
  <c r="O85" i="7"/>
  <c r="D86" i="7"/>
  <c r="P85" i="7"/>
  <c r="T85" i="7" s="1"/>
  <c r="N85" i="7"/>
  <c r="M85" i="7"/>
  <c r="Q85" i="7"/>
  <c r="R85" i="7" s="1"/>
  <c r="Q156" i="8"/>
  <c r="R156" i="8" s="1"/>
  <c r="N156" i="8"/>
  <c r="O156" i="8"/>
  <c r="M156" i="8"/>
  <c r="D157" i="8"/>
  <c r="P156" i="8"/>
  <c r="T156" i="8" s="1"/>
  <c r="W155" i="8"/>
  <c r="V155" i="8"/>
  <c r="S157" i="10"/>
  <c r="S155" i="9"/>
  <c r="N156" i="9"/>
  <c r="Q156" i="9"/>
  <c r="R156" i="9" s="1"/>
  <c r="M156" i="9"/>
  <c r="O156" i="9"/>
  <c r="P156" i="9"/>
  <c r="S156" i="9" s="1"/>
  <c r="D157" i="9"/>
  <c r="W155" i="9"/>
  <c r="V155" i="9"/>
  <c r="W157" i="10"/>
  <c r="V157" i="10"/>
  <c r="O158" i="10"/>
  <c r="Q158" i="10"/>
  <c r="R158" i="10" s="1"/>
  <c r="N158" i="10"/>
  <c r="M158" i="10"/>
  <c r="D159" i="10"/>
  <c r="P158" i="10"/>
  <c r="T158" i="10" s="1"/>
  <c r="S85" i="7" l="1"/>
  <c r="S156" i="8"/>
  <c r="D87" i="7"/>
  <c r="Q86" i="7"/>
  <c r="R86" i="7" s="1"/>
  <c r="M86" i="7"/>
  <c r="N86" i="7"/>
  <c r="P86" i="7"/>
  <c r="T86" i="7" s="1"/>
  <c r="O86" i="7"/>
  <c r="W85" i="7"/>
  <c r="V85" i="7"/>
  <c r="V156" i="8"/>
  <c r="W156" i="8"/>
  <c r="T156" i="9"/>
  <c r="O157" i="8"/>
  <c r="M157" i="8"/>
  <c r="P157" i="8"/>
  <c r="T157" i="8" s="1"/>
  <c r="D158" i="8"/>
  <c r="N157" i="8"/>
  <c r="Q157" i="8"/>
  <c r="R157" i="8" s="1"/>
  <c r="P157" i="9"/>
  <c r="T157" i="9" s="1"/>
  <c r="N157" i="9"/>
  <c r="D158" i="9"/>
  <c r="O157" i="9"/>
  <c r="M157" i="9"/>
  <c r="Q157" i="9"/>
  <c r="R157" i="9" s="1"/>
  <c r="W156" i="9"/>
  <c r="V156" i="9"/>
  <c r="Q159" i="10"/>
  <c r="R159" i="10" s="1"/>
  <c r="P159" i="10"/>
  <c r="T159" i="10" s="1"/>
  <c r="O159" i="10"/>
  <c r="N159" i="10"/>
  <c r="D160" i="10"/>
  <c r="M159" i="10"/>
  <c r="W158" i="10"/>
  <c r="V158" i="10"/>
  <c r="S158" i="10"/>
  <c r="AA54" i="3"/>
  <c r="S86" i="7" l="1"/>
  <c r="S157" i="8"/>
  <c r="V86" i="7"/>
  <c r="W86" i="7"/>
  <c r="Q87" i="7"/>
  <c r="R87" i="7" s="1"/>
  <c r="N87" i="7"/>
  <c r="P87" i="7"/>
  <c r="S87" i="7" s="1"/>
  <c r="D88" i="7"/>
  <c r="O87" i="7"/>
  <c r="M87" i="7"/>
  <c r="W157" i="8"/>
  <c r="V157" i="8"/>
  <c r="D159" i="8"/>
  <c r="P158" i="8"/>
  <c r="T158" i="8" s="1"/>
  <c r="O158" i="8"/>
  <c r="N158" i="8"/>
  <c r="Q158" i="8"/>
  <c r="R158" i="8" s="1"/>
  <c r="M158" i="8"/>
  <c r="S157" i="9"/>
  <c r="D159" i="9"/>
  <c r="N158" i="9"/>
  <c r="M158" i="9"/>
  <c r="Q158" i="9"/>
  <c r="R158" i="9" s="1"/>
  <c r="O158" i="9"/>
  <c r="P158" i="9"/>
  <c r="T158" i="9" s="1"/>
  <c r="V157" i="9"/>
  <c r="W157" i="9"/>
  <c r="S159" i="10"/>
  <c r="W159" i="10"/>
  <c r="V159" i="10"/>
  <c r="D161" i="10"/>
  <c r="N160" i="10"/>
  <c r="Q160" i="10"/>
  <c r="R160" i="10" s="1"/>
  <c r="P160" i="10"/>
  <c r="S160" i="10" s="1"/>
  <c r="M160" i="10"/>
  <c r="O160" i="10"/>
  <c r="AA95" i="3"/>
  <c r="Z23" i="3"/>
  <c r="T87" i="7" l="1"/>
  <c r="D89" i="7"/>
  <c r="N88" i="7"/>
  <c r="O88" i="7"/>
  <c r="Q88" i="7"/>
  <c r="R88" i="7" s="1"/>
  <c r="P88" i="7"/>
  <c r="S88" i="7" s="1"/>
  <c r="M88" i="7"/>
  <c r="V87" i="7"/>
  <c r="W87" i="7"/>
  <c r="M159" i="8"/>
  <c r="O159" i="8"/>
  <c r="Q159" i="8"/>
  <c r="R159" i="8" s="1"/>
  <c r="P159" i="8"/>
  <c r="S159" i="8" s="1"/>
  <c r="N159" i="8"/>
  <c r="D160" i="8"/>
  <c r="S158" i="9"/>
  <c r="S158" i="8"/>
  <c r="W158" i="8"/>
  <c r="V158" i="8"/>
  <c r="T160" i="10"/>
  <c r="W158" i="9"/>
  <c r="V158" i="9"/>
  <c r="N159" i="9"/>
  <c r="O159" i="9"/>
  <c r="Q159" i="9"/>
  <c r="R159" i="9" s="1"/>
  <c r="P159" i="9"/>
  <c r="T159" i="9" s="1"/>
  <c r="M159" i="9"/>
  <c r="D160" i="9"/>
  <c r="P161" i="10"/>
  <c r="T161" i="10" s="1"/>
  <c r="M161" i="10"/>
  <c r="N161" i="10"/>
  <c r="O161" i="10"/>
  <c r="Q161" i="10"/>
  <c r="R161" i="10" s="1"/>
  <c r="D162" i="10"/>
  <c r="W160" i="10"/>
  <c r="V160" i="10"/>
  <c r="Z54" i="3"/>
  <c r="AB54" i="3" s="1"/>
  <c r="AZ54" i="3" s="1"/>
  <c r="T88" i="7" l="1"/>
  <c r="V88" i="7"/>
  <c r="W88" i="7"/>
  <c r="O89" i="7"/>
  <c r="N89" i="7"/>
  <c r="Q89" i="7"/>
  <c r="R89" i="7" s="1"/>
  <c r="P89" i="7"/>
  <c r="T89" i="7" s="1"/>
  <c r="M89" i="7"/>
  <c r="D90" i="7"/>
  <c r="S161" i="10"/>
  <c r="T159" i="8"/>
  <c r="M160" i="8"/>
  <c r="Q160" i="8"/>
  <c r="R160" i="8" s="1"/>
  <c r="N160" i="8"/>
  <c r="D161" i="8"/>
  <c r="P160" i="8"/>
  <c r="T160" i="8" s="1"/>
  <c r="O160" i="8"/>
  <c r="V159" i="8"/>
  <c r="W159" i="8"/>
  <c r="S159" i="9"/>
  <c r="N160" i="9"/>
  <c r="Q160" i="9"/>
  <c r="R160" i="9" s="1"/>
  <c r="O160" i="9"/>
  <c r="M160" i="9"/>
  <c r="P160" i="9"/>
  <c r="T160" i="9" s="1"/>
  <c r="D161" i="9"/>
  <c r="W159" i="9"/>
  <c r="V159" i="9"/>
  <c r="W161" i="10"/>
  <c r="V161" i="10"/>
  <c r="O162" i="10"/>
  <c r="P162" i="10"/>
  <c r="T162" i="10" s="1"/>
  <c r="M162" i="10"/>
  <c r="Q162" i="10"/>
  <c r="R162" i="10" s="1"/>
  <c r="D163" i="10"/>
  <c r="N162" i="10"/>
  <c r="S89" i="7" l="1"/>
  <c r="P90" i="7"/>
  <c r="T90" i="7" s="1"/>
  <c r="N90" i="7"/>
  <c r="O90" i="7"/>
  <c r="D91" i="7"/>
  <c r="Q90" i="7"/>
  <c r="R90" i="7" s="1"/>
  <c r="M90" i="7"/>
  <c r="S160" i="9"/>
  <c r="V89" i="7"/>
  <c r="W89" i="7"/>
  <c r="V160" i="8"/>
  <c r="W160" i="8"/>
  <c r="S162" i="10"/>
  <c r="O161" i="8"/>
  <c r="Q161" i="8"/>
  <c r="R161" i="8" s="1"/>
  <c r="P161" i="8"/>
  <c r="T161" i="8" s="1"/>
  <c r="N161" i="8"/>
  <c r="M161" i="8"/>
  <c r="D162" i="8"/>
  <c r="S160" i="8"/>
  <c r="D162" i="9"/>
  <c r="O161" i="9"/>
  <c r="P161" i="9"/>
  <c r="T161" i="9" s="1"/>
  <c r="M161" i="9"/>
  <c r="N161" i="9"/>
  <c r="Q161" i="9"/>
  <c r="R161" i="9" s="1"/>
  <c r="V160" i="9"/>
  <c r="W160" i="9"/>
  <c r="N163" i="10"/>
  <c r="Q163" i="10"/>
  <c r="R163" i="10" s="1"/>
  <c r="O163" i="10"/>
  <c r="M163" i="10"/>
  <c r="P163" i="10"/>
  <c r="T163" i="10" s="1"/>
  <c r="D164" i="10"/>
  <c r="W162" i="10"/>
  <c r="V162" i="10"/>
  <c r="AA89" i="3"/>
  <c r="S90" i="7" l="1"/>
  <c r="S161" i="9"/>
  <c r="N91" i="7"/>
  <c r="Q91" i="7"/>
  <c r="R91" i="7" s="1"/>
  <c r="O91" i="7"/>
  <c r="M91" i="7"/>
  <c r="D92" i="7"/>
  <c r="P91" i="7"/>
  <c r="S91" i="7" s="1"/>
  <c r="V90" i="7"/>
  <c r="W90" i="7"/>
  <c r="S161" i="8"/>
  <c r="W161" i="8"/>
  <c r="V161" i="8"/>
  <c r="S163" i="10"/>
  <c r="D163" i="8"/>
  <c r="N162" i="8"/>
  <c r="Q162" i="8"/>
  <c r="R162" i="8" s="1"/>
  <c r="M162" i="8"/>
  <c r="P162" i="8"/>
  <c r="T162" i="8" s="1"/>
  <c r="O162" i="8"/>
  <c r="V161" i="9"/>
  <c r="W161" i="9"/>
  <c r="N162" i="9"/>
  <c r="M162" i="9"/>
  <c r="P162" i="9"/>
  <c r="S162" i="9" s="1"/>
  <c r="D163" i="9"/>
  <c r="Q162" i="9"/>
  <c r="R162" i="9" s="1"/>
  <c r="O162" i="9"/>
  <c r="W163" i="10"/>
  <c r="V163" i="10"/>
  <c r="O164" i="10"/>
  <c r="P164" i="10"/>
  <c r="T164" i="10" s="1"/>
  <c r="M164" i="10"/>
  <c r="N164" i="10"/>
  <c r="Q164" i="10"/>
  <c r="R164" i="10" s="1"/>
  <c r="D165" i="10"/>
  <c r="T91" i="7" l="1"/>
  <c r="V91" i="7"/>
  <c r="W91" i="7"/>
  <c r="T162" i="9"/>
  <c r="Q92" i="7"/>
  <c r="R92" i="7" s="1"/>
  <c r="D93" i="7"/>
  <c r="P92" i="7"/>
  <c r="T92" i="7" s="1"/>
  <c r="O92" i="7"/>
  <c r="N92" i="7"/>
  <c r="M92" i="7"/>
  <c r="P163" i="8"/>
  <c r="T163" i="8" s="1"/>
  <c r="D164" i="8"/>
  <c r="O163" i="8"/>
  <c r="Q163" i="8"/>
  <c r="R163" i="8" s="1"/>
  <c r="M163" i="8"/>
  <c r="N163" i="8"/>
  <c r="S162" i="8"/>
  <c r="V162" i="8"/>
  <c r="W162" i="8"/>
  <c r="W162" i="9"/>
  <c r="V162" i="9"/>
  <c r="S164" i="10"/>
  <c r="O163" i="9"/>
  <c r="M163" i="9"/>
  <c r="P163" i="9"/>
  <c r="T163" i="9" s="1"/>
  <c r="Q163" i="9"/>
  <c r="R163" i="9" s="1"/>
  <c r="D164" i="9"/>
  <c r="N163" i="9"/>
  <c r="M165" i="10"/>
  <c r="Q165" i="10"/>
  <c r="R165" i="10" s="1"/>
  <c r="O165" i="10"/>
  <c r="D166" i="10"/>
  <c r="N165" i="10"/>
  <c r="P165" i="10"/>
  <c r="S165" i="10" s="1"/>
  <c r="W164" i="10"/>
  <c r="V164" i="10"/>
  <c r="S92" i="7" l="1"/>
  <c r="S163" i="8"/>
  <c r="V92" i="7"/>
  <c r="W92" i="7"/>
  <c r="P93" i="7"/>
  <c r="T93" i="7" s="1"/>
  <c r="M93" i="7"/>
  <c r="Q93" i="7"/>
  <c r="R93" i="7" s="1"/>
  <c r="D94" i="7"/>
  <c r="O93" i="7"/>
  <c r="N93" i="7"/>
  <c r="S163" i="9"/>
  <c r="V163" i="8"/>
  <c r="W163" i="8"/>
  <c r="M164" i="8"/>
  <c r="N164" i="8"/>
  <c r="Q164" i="8"/>
  <c r="R164" i="8" s="1"/>
  <c r="D165" i="8"/>
  <c r="P164" i="8"/>
  <c r="T164" i="8" s="1"/>
  <c r="O164" i="8"/>
  <c r="M164" i="9"/>
  <c r="N164" i="9"/>
  <c r="Q164" i="9"/>
  <c r="R164" i="9" s="1"/>
  <c r="P164" i="9"/>
  <c r="S164" i="9" s="1"/>
  <c r="D165" i="9"/>
  <c r="O164" i="9"/>
  <c r="W163" i="9"/>
  <c r="V163" i="9"/>
  <c r="T165" i="10"/>
  <c r="M166" i="10"/>
  <c r="N166" i="10"/>
  <c r="O166" i="10"/>
  <c r="D167" i="10"/>
  <c r="P166" i="10"/>
  <c r="T166" i="10" s="1"/>
  <c r="Q166" i="10"/>
  <c r="R166" i="10" s="1"/>
  <c r="W165" i="10"/>
  <c r="V165" i="10"/>
  <c r="S93" i="7" l="1"/>
  <c r="V93" i="7"/>
  <c r="W93" i="7"/>
  <c r="S166" i="10"/>
  <c r="P94" i="7"/>
  <c r="S94" i="7" s="1"/>
  <c r="M94" i="7"/>
  <c r="O94" i="7"/>
  <c r="N94" i="7"/>
  <c r="D95" i="7"/>
  <c r="Q94" i="7"/>
  <c r="R94" i="7" s="1"/>
  <c r="N165" i="8"/>
  <c r="M165" i="8"/>
  <c r="D166" i="8"/>
  <c r="O165" i="8"/>
  <c r="Q165" i="8"/>
  <c r="R165" i="8" s="1"/>
  <c r="P165" i="8"/>
  <c r="T165" i="8" s="1"/>
  <c r="S164" i="8"/>
  <c r="W164" i="8"/>
  <c r="V164" i="8"/>
  <c r="T164" i="9"/>
  <c r="W164" i="9"/>
  <c r="V164" i="9"/>
  <c r="Q165" i="9"/>
  <c r="R165" i="9" s="1"/>
  <c r="O165" i="9"/>
  <c r="D166" i="9"/>
  <c r="P165" i="9"/>
  <c r="S165" i="9" s="1"/>
  <c r="N165" i="9"/>
  <c r="M165" i="9"/>
  <c r="N167" i="10"/>
  <c r="M167" i="10"/>
  <c r="P167" i="10"/>
  <c r="T167" i="10" s="1"/>
  <c r="D168" i="10"/>
  <c r="Q167" i="10"/>
  <c r="R167" i="10" s="1"/>
  <c r="O167" i="10"/>
  <c r="V166" i="10"/>
  <c r="W166" i="10"/>
  <c r="N95" i="7" l="1"/>
  <c r="D96" i="7"/>
  <c r="M95" i="7"/>
  <c r="P95" i="7"/>
  <c r="T95" i="7" s="1"/>
  <c r="O95" i="7"/>
  <c r="Q95" i="7"/>
  <c r="R95" i="7" s="1"/>
  <c r="S167" i="10"/>
  <c r="T94" i="7"/>
  <c r="V94" i="7"/>
  <c r="W94" i="7"/>
  <c r="S165" i="8"/>
  <c r="V165" i="8"/>
  <c r="W165" i="8"/>
  <c r="D167" i="8"/>
  <c r="O166" i="8"/>
  <c r="N166" i="8"/>
  <c r="M166" i="8"/>
  <c r="Q166" i="8"/>
  <c r="R166" i="8" s="1"/>
  <c r="P166" i="8"/>
  <c r="S166" i="8" s="1"/>
  <c r="T165" i="9"/>
  <c r="Q166" i="9"/>
  <c r="R166" i="9" s="1"/>
  <c r="P166" i="9"/>
  <c r="S166" i="9" s="1"/>
  <c r="O166" i="9"/>
  <c r="N166" i="9"/>
  <c r="D167" i="9"/>
  <c r="M166" i="9"/>
  <c r="V165" i="9"/>
  <c r="W165" i="9"/>
  <c r="N168" i="10"/>
  <c r="P168" i="10"/>
  <c r="T168" i="10" s="1"/>
  <c r="Q168" i="10"/>
  <c r="R168" i="10" s="1"/>
  <c r="M168" i="10"/>
  <c r="O168" i="10"/>
  <c r="D169" i="10"/>
  <c r="V167" i="10"/>
  <c r="W167" i="10"/>
  <c r="Z100" i="3"/>
  <c r="S95" i="7" l="1"/>
  <c r="N96" i="7"/>
  <c r="M96" i="7"/>
  <c r="O96" i="7"/>
  <c r="P96" i="7"/>
  <c r="T96" i="7" s="1"/>
  <c r="D97" i="7"/>
  <c r="Q96" i="7"/>
  <c r="R96" i="7" s="1"/>
  <c r="V95" i="7"/>
  <c r="W95" i="7"/>
  <c r="W166" i="8"/>
  <c r="V166" i="8"/>
  <c r="D168" i="8"/>
  <c r="N167" i="8"/>
  <c r="Q167" i="8"/>
  <c r="R167" i="8" s="1"/>
  <c r="M167" i="8"/>
  <c r="P167" i="8"/>
  <c r="S167" i="8" s="1"/>
  <c r="O167" i="8"/>
  <c r="T166" i="9"/>
  <c r="T166" i="8"/>
  <c r="W166" i="9"/>
  <c r="V166" i="9"/>
  <c r="O167" i="9"/>
  <c r="N167" i="9"/>
  <c r="Q167" i="9"/>
  <c r="R167" i="9" s="1"/>
  <c r="M167" i="9"/>
  <c r="P167" i="9"/>
  <c r="S167" i="9" s="1"/>
  <c r="D168" i="9"/>
  <c r="S168" i="10"/>
  <c r="Q169" i="10"/>
  <c r="R169" i="10" s="1"/>
  <c r="D170" i="10"/>
  <c r="N169" i="10"/>
  <c r="P169" i="10"/>
  <c r="T169" i="10" s="1"/>
  <c r="M169" i="10"/>
  <c r="O169" i="10"/>
  <c r="V168" i="10"/>
  <c r="W168" i="10"/>
  <c r="S96" i="7" l="1"/>
  <c r="P97" i="7"/>
  <c r="S97" i="7" s="1"/>
  <c r="Q97" i="7"/>
  <c r="R97" i="7" s="1"/>
  <c r="M97" i="7"/>
  <c r="O97" i="7"/>
  <c r="D98" i="7"/>
  <c r="N97" i="7"/>
  <c r="W96" i="7"/>
  <c r="V96" i="7"/>
  <c r="V167" i="8"/>
  <c r="W167" i="8"/>
  <c r="S169" i="10"/>
  <c r="O168" i="8"/>
  <c r="P168" i="8"/>
  <c r="T168" i="8" s="1"/>
  <c r="N168" i="8"/>
  <c r="Q168" i="8"/>
  <c r="R168" i="8" s="1"/>
  <c r="M168" i="8"/>
  <c r="D169" i="8"/>
  <c r="T167" i="8"/>
  <c r="V167" i="9"/>
  <c r="W167" i="9"/>
  <c r="D169" i="9"/>
  <c r="O168" i="9"/>
  <c r="P168" i="9"/>
  <c r="T168" i="9" s="1"/>
  <c r="Q168" i="9"/>
  <c r="R168" i="9" s="1"/>
  <c r="M168" i="9"/>
  <c r="N168" i="9"/>
  <c r="T167" i="9"/>
  <c r="M170" i="10"/>
  <c r="Q170" i="10"/>
  <c r="R170" i="10" s="1"/>
  <c r="P170" i="10"/>
  <c r="T170" i="10" s="1"/>
  <c r="D171" i="10"/>
  <c r="O170" i="10"/>
  <c r="N170" i="10"/>
  <c r="W169" i="10"/>
  <c r="V169" i="10"/>
  <c r="S170" i="10" l="1"/>
  <c r="T97" i="7"/>
  <c r="S168" i="9"/>
  <c r="V97" i="7"/>
  <c r="W97" i="7"/>
  <c r="D99" i="7"/>
  <c r="N98" i="7"/>
  <c r="M98" i="7"/>
  <c r="O98" i="7"/>
  <c r="Q98" i="7"/>
  <c r="R98" i="7" s="1"/>
  <c r="P98" i="7"/>
  <c r="T98" i="7" s="1"/>
  <c r="V168" i="8"/>
  <c r="W168" i="8"/>
  <c r="S168" i="8"/>
  <c r="N169" i="8"/>
  <c r="Q169" i="8"/>
  <c r="R169" i="8" s="1"/>
  <c r="M169" i="8"/>
  <c r="O169" i="8"/>
  <c r="P169" i="8"/>
  <c r="S169" i="8" s="1"/>
  <c r="D170" i="8"/>
  <c r="W168" i="9"/>
  <c r="V168" i="9"/>
  <c r="D170" i="9"/>
  <c r="P169" i="9"/>
  <c r="S169" i="9" s="1"/>
  <c r="Q169" i="9"/>
  <c r="R169" i="9" s="1"/>
  <c r="M169" i="9"/>
  <c r="O169" i="9"/>
  <c r="N169" i="9"/>
  <c r="D172" i="10"/>
  <c r="O171" i="10"/>
  <c r="P171" i="10"/>
  <c r="T171" i="10" s="1"/>
  <c r="N171" i="10"/>
  <c r="Q171" i="10"/>
  <c r="R171" i="10" s="1"/>
  <c r="M171" i="10"/>
  <c r="V170" i="10"/>
  <c r="W170" i="10"/>
  <c r="D4" i="6"/>
  <c r="D5" i="6" s="1"/>
  <c r="D6" i="6" l="1"/>
  <c r="M5" i="6"/>
  <c r="N5" i="6" s="1"/>
  <c r="S171" i="10"/>
  <c r="D100" i="7"/>
  <c r="O99" i="7"/>
  <c r="N99" i="7"/>
  <c r="M99" i="7"/>
  <c r="Q99" i="7"/>
  <c r="R99" i="7" s="1"/>
  <c r="P99" i="7"/>
  <c r="S99" i="7" s="1"/>
  <c r="V98" i="7"/>
  <c r="W98" i="7"/>
  <c r="S98" i="7"/>
  <c r="W169" i="8"/>
  <c r="V169" i="8"/>
  <c r="T169" i="8"/>
  <c r="D171" i="8"/>
  <c r="P170" i="8"/>
  <c r="T170" i="8" s="1"/>
  <c r="O170" i="8"/>
  <c r="Q170" i="8"/>
  <c r="R170" i="8" s="1"/>
  <c r="M170" i="8"/>
  <c r="N170" i="8"/>
  <c r="W169" i="9"/>
  <c r="V169" i="9"/>
  <c r="Q170" i="9"/>
  <c r="R170" i="9" s="1"/>
  <c r="N170" i="9"/>
  <c r="P170" i="9"/>
  <c r="S170" i="9" s="1"/>
  <c r="D171" i="9"/>
  <c r="O170" i="9"/>
  <c r="M170" i="9"/>
  <c r="T169" i="9"/>
  <c r="V171" i="10"/>
  <c r="W171" i="10"/>
  <c r="P172" i="10"/>
  <c r="S172" i="10" s="1"/>
  <c r="D173" i="10"/>
  <c r="N172" i="10"/>
  <c r="O172" i="10"/>
  <c r="M172" i="10"/>
  <c r="Q172" i="10"/>
  <c r="R172" i="10" s="1"/>
  <c r="M4" i="6"/>
  <c r="O4" i="6" s="1"/>
  <c r="P4" i="6" s="1"/>
  <c r="Q4" i="6" l="1"/>
  <c r="R4" i="6" s="1"/>
  <c r="N4" i="6"/>
  <c r="S4" i="6" s="1"/>
  <c r="O5" i="6"/>
  <c r="P5" i="6" s="1"/>
  <c r="T170" i="9"/>
  <c r="S170" i="8"/>
  <c r="M6" i="6"/>
  <c r="O6" i="6" s="1"/>
  <c r="P6" i="6" s="1"/>
  <c r="D7" i="6"/>
  <c r="T99" i="7"/>
  <c r="W99" i="7"/>
  <c r="V99" i="7"/>
  <c r="N100" i="7"/>
  <c r="P100" i="7"/>
  <c r="S100" i="7" s="1"/>
  <c r="O100" i="7"/>
  <c r="Q100" i="7"/>
  <c r="R100" i="7" s="1"/>
  <c r="M100" i="7"/>
  <c r="D101" i="7"/>
  <c r="D172" i="8"/>
  <c r="P171" i="8"/>
  <c r="T171" i="8" s="1"/>
  <c r="M171" i="8"/>
  <c r="O171" i="8"/>
  <c r="Q171" i="8"/>
  <c r="R171" i="8" s="1"/>
  <c r="N171" i="8"/>
  <c r="V170" i="8"/>
  <c r="W170" i="8"/>
  <c r="V170" i="9"/>
  <c r="W170" i="9"/>
  <c r="P171" i="9"/>
  <c r="S171" i="9" s="1"/>
  <c r="O171" i="9"/>
  <c r="D172" i="9"/>
  <c r="M171" i="9"/>
  <c r="Q171" i="9"/>
  <c r="R171" i="9" s="1"/>
  <c r="N171" i="9"/>
  <c r="O173" i="10"/>
  <c r="P173" i="10"/>
  <c r="T173" i="10" s="1"/>
  <c r="N173" i="10"/>
  <c r="D174" i="10"/>
  <c r="M173" i="10"/>
  <c r="Q173" i="10"/>
  <c r="R173" i="10" s="1"/>
  <c r="V172" i="10"/>
  <c r="W172" i="10"/>
  <c r="T172" i="10"/>
  <c r="V4" i="6"/>
  <c r="W4" i="6" s="1"/>
  <c r="T4" i="6" l="1"/>
  <c r="S5" i="6"/>
  <c r="Q5" i="6"/>
  <c r="R5" i="6" s="1"/>
  <c r="V5" i="6"/>
  <c r="W5" i="6" s="1"/>
  <c r="N6" i="6"/>
  <c r="S6" i="6" s="1"/>
  <c r="D8" i="6"/>
  <c r="M7" i="6"/>
  <c r="O7" i="6" s="1"/>
  <c r="P7" i="6" s="1"/>
  <c r="V6" i="6"/>
  <c r="S173" i="10"/>
  <c r="T100" i="7"/>
  <c r="V100" i="7"/>
  <c r="W100" i="7"/>
  <c r="S171" i="8"/>
  <c r="M101" i="7"/>
  <c r="O101" i="7"/>
  <c r="D102" i="7"/>
  <c r="N101" i="7"/>
  <c r="P101" i="7"/>
  <c r="T101" i="7" s="1"/>
  <c r="Q101" i="7"/>
  <c r="R101" i="7" s="1"/>
  <c r="W171" i="8"/>
  <c r="V171" i="8"/>
  <c r="O172" i="8"/>
  <c r="D173" i="8"/>
  <c r="Q172" i="8"/>
  <c r="R172" i="8" s="1"/>
  <c r="M172" i="8"/>
  <c r="P172" i="8"/>
  <c r="T172" i="8" s="1"/>
  <c r="N172" i="8"/>
  <c r="W171" i="9"/>
  <c r="V171" i="9"/>
  <c r="T171" i="9"/>
  <c r="N172" i="9"/>
  <c r="M172" i="9"/>
  <c r="D173" i="9"/>
  <c r="P172" i="9"/>
  <c r="S172" i="9" s="1"/>
  <c r="O172" i="9"/>
  <c r="Q172" i="9"/>
  <c r="R172" i="9" s="1"/>
  <c r="P174" i="10"/>
  <c r="T174" i="10" s="1"/>
  <c r="D175" i="10"/>
  <c r="M174" i="10"/>
  <c r="N174" i="10"/>
  <c r="Q174" i="10"/>
  <c r="R174" i="10" s="1"/>
  <c r="O174" i="10"/>
  <c r="V173" i="10"/>
  <c r="W173" i="10"/>
  <c r="C103" i="3"/>
  <c r="B103" i="3"/>
  <c r="C83" i="3"/>
  <c r="C98" i="3"/>
  <c r="B98" i="3"/>
  <c r="B83" i="3"/>
  <c r="W6" i="6" l="1"/>
  <c r="T5" i="6"/>
  <c r="N7" i="6"/>
  <c r="S7" i="6" s="1"/>
  <c r="Q6" i="6"/>
  <c r="R6" i="6" s="1"/>
  <c r="T6" i="6" s="1"/>
  <c r="S101" i="7"/>
  <c r="V7" i="6"/>
  <c r="M8" i="6"/>
  <c r="O8" i="6" s="1"/>
  <c r="P8" i="6" s="1"/>
  <c r="D9" i="6"/>
  <c r="V101" i="7"/>
  <c r="W101" i="7"/>
  <c r="M102" i="7"/>
  <c r="Q102" i="7"/>
  <c r="R102" i="7" s="1"/>
  <c r="N102" i="7"/>
  <c r="P102" i="7"/>
  <c r="T102" i="7" s="1"/>
  <c r="O102" i="7"/>
  <c r="D103" i="7"/>
  <c r="N173" i="8"/>
  <c r="D174" i="8"/>
  <c r="M173" i="8"/>
  <c r="P173" i="8"/>
  <c r="S173" i="8" s="1"/>
  <c r="Q173" i="8"/>
  <c r="R173" i="8" s="1"/>
  <c r="O173" i="8"/>
  <c r="W172" i="8"/>
  <c r="V172" i="8"/>
  <c r="S172" i="8"/>
  <c r="V172" i="9"/>
  <c r="W172" i="9"/>
  <c r="T172" i="9"/>
  <c r="D174" i="9"/>
  <c r="Q173" i="9"/>
  <c r="R173" i="9" s="1"/>
  <c r="M173" i="9"/>
  <c r="N173" i="9"/>
  <c r="O173" i="9"/>
  <c r="P173" i="9"/>
  <c r="S173" i="9" s="1"/>
  <c r="S174" i="10"/>
  <c r="V174" i="10"/>
  <c r="W174" i="10"/>
  <c r="D176" i="10"/>
  <c r="M175" i="10"/>
  <c r="O175" i="10"/>
  <c r="N175" i="10"/>
  <c r="Q175" i="10"/>
  <c r="R175" i="10" s="1"/>
  <c r="P175" i="10"/>
  <c r="S175" i="10" s="1"/>
  <c r="D83" i="3"/>
  <c r="AR83" i="3" s="1"/>
  <c r="D98" i="3"/>
  <c r="AR98" i="3" s="1"/>
  <c r="D103" i="3"/>
  <c r="AR103" i="3" s="1"/>
  <c r="W7" i="6" l="1"/>
  <c r="Q7" i="6"/>
  <c r="R7" i="6" s="1"/>
  <c r="T7" i="6" s="1"/>
  <c r="N8" i="6"/>
  <c r="S8" i="6" s="1"/>
  <c r="S102" i="7"/>
  <c r="M9" i="6"/>
  <c r="O9" i="6" s="1"/>
  <c r="P9" i="6" s="1"/>
  <c r="D10" i="6"/>
  <c r="V8" i="6"/>
  <c r="W8" i="6" s="1"/>
  <c r="V102" i="7"/>
  <c r="W102" i="7"/>
  <c r="O103" i="7"/>
  <c r="N103" i="7"/>
  <c r="M103" i="7"/>
  <c r="Q103" i="7"/>
  <c r="R103" i="7" s="1"/>
  <c r="P103" i="7"/>
  <c r="S103" i="7" s="1"/>
  <c r="D104" i="7"/>
  <c r="T173" i="8"/>
  <c r="V173" i="8"/>
  <c r="W173" i="8"/>
  <c r="M174" i="8"/>
  <c r="P174" i="8"/>
  <c r="S174" i="8" s="1"/>
  <c r="O174" i="8"/>
  <c r="D175" i="8"/>
  <c r="N174" i="8"/>
  <c r="Q174" i="8"/>
  <c r="R174" i="8" s="1"/>
  <c r="T175" i="10"/>
  <c r="W173" i="9"/>
  <c r="V173" i="9"/>
  <c r="T173" i="9"/>
  <c r="Q174" i="9"/>
  <c r="R174" i="9" s="1"/>
  <c r="P174" i="9"/>
  <c r="T174" i="9" s="1"/>
  <c r="N174" i="9"/>
  <c r="O174" i="9"/>
  <c r="M174" i="9"/>
  <c r="D175" i="9"/>
  <c r="M176" i="10"/>
  <c r="N176" i="10"/>
  <c r="Q176" i="10"/>
  <c r="R176" i="10" s="1"/>
  <c r="O176" i="10"/>
  <c r="P176" i="10"/>
  <c r="T176" i="10" s="1"/>
  <c r="D177" i="10"/>
  <c r="V175" i="10"/>
  <c r="W175" i="10"/>
  <c r="Q8" i="6" l="1"/>
  <c r="R8" i="6" s="1"/>
  <c r="T8" i="6" s="1"/>
  <c r="N9" i="6"/>
  <c r="S9" i="6" s="1"/>
  <c r="T103" i="7"/>
  <c r="T174" i="8"/>
  <c r="V9" i="6"/>
  <c r="D11" i="6"/>
  <c r="M10" i="6"/>
  <c r="N10" i="6" s="1"/>
  <c r="V103" i="7"/>
  <c r="W103" i="7"/>
  <c r="D105" i="7"/>
  <c r="M104" i="7"/>
  <c r="P104" i="7"/>
  <c r="S104" i="7" s="1"/>
  <c r="O104" i="7"/>
  <c r="N104" i="7"/>
  <c r="Q104" i="7"/>
  <c r="R104" i="7" s="1"/>
  <c r="O175" i="8"/>
  <c r="N175" i="8"/>
  <c r="M175" i="8"/>
  <c r="D176" i="8"/>
  <c r="Q175" i="8"/>
  <c r="R175" i="8" s="1"/>
  <c r="P175" i="8"/>
  <c r="T175" i="8" s="1"/>
  <c r="W174" i="8"/>
  <c r="V174" i="8"/>
  <c r="V174" i="9"/>
  <c r="W174" i="9"/>
  <c r="S174" i="9"/>
  <c r="M175" i="9"/>
  <c r="P175" i="9"/>
  <c r="T175" i="9" s="1"/>
  <c r="N175" i="9"/>
  <c r="Q175" i="9"/>
  <c r="R175" i="9" s="1"/>
  <c r="O175" i="9"/>
  <c r="D176" i="9"/>
  <c r="V176" i="10"/>
  <c r="W176" i="10"/>
  <c r="S176" i="10"/>
  <c r="P177" i="10"/>
  <c r="S177" i="10" s="1"/>
  <c r="M177" i="10"/>
  <c r="Q177" i="10"/>
  <c r="R177" i="10" s="1"/>
  <c r="O177" i="10"/>
  <c r="D178" i="10"/>
  <c r="N177" i="10"/>
  <c r="W9" i="6" l="1"/>
  <c r="O10" i="6"/>
  <c r="P10" i="6" s="1"/>
  <c r="Q9" i="6"/>
  <c r="R9" i="6" s="1"/>
  <c r="T9" i="6" s="1"/>
  <c r="T104" i="7"/>
  <c r="S175" i="9"/>
  <c r="S175" i="8"/>
  <c r="M11" i="6"/>
  <c r="O11" i="6" s="1"/>
  <c r="P11" i="6" s="1"/>
  <c r="T11" i="6" s="1"/>
  <c r="N11" i="6"/>
  <c r="D12" i="6"/>
  <c r="P105" i="7"/>
  <c r="T105" i="7" s="1"/>
  <c r="M105" i="7"/>
  <c r="Q105" i="7"/>
  <c r="R105" i="7" s="1"/>
  <c r="N105" i="7"/>
  <c r="O105" i="7"/>
  <c r="D106" i="7"/>
  <c r="V104" i="7"/>
  <c r="W104" i="7"/>
  <c r="M176" i="8"/>
  <c r="O176" i="8"/>
  <c r="D177" i="8"/>
  <c r="Q176" i="8"/>
  <c r="R176" i="8" s="1"/>
  <c r="N176" i="8"/>
  <c r="P176" i="8"/>
  <c r="T176" i="8" s="1"/>
  <c r="T177" i="10"/>
  <c r="W175" i="8"/>
  <c r="V175" i="8"/>
  <c r="V175" i="9"/>
  <c r="W175" i="9"/>
  <c r="Q176" i="9"/>
  <c r="R176" i="9" s="1"/>
  <c r="D177" i="9"/>
  <c r="P176" i="9"/>
  <c r="S176" i="9" s="1"/>
  <c r="O176" i="9"/>
  <c r="N176" i="9"/>
  <c r="M176" i="9"/>
  <c r="N178" i="10"/>
  <c r="D179" i="10"/>
  <c r="Q178" i="10"/>
  <c r="R178" i="10" s="1"/>
  <c r="O178" i="10"/>
  <c r="P178" i="10"/>
  <c r="T178" i="10" s="1"/>
  <c r="M178" i="10"/>
  <c r="W177" i="10"/>
  <c r="V177" i="10"/>
  <c r="V10" i="6" l="1"/>
  <c r="W10" i="6" s="1"/>
  <c r="S10" i="6"/>
  <c r="Q10" i="6"/>
  <c r="S11" i="6"/>
  <c r="F114" i="3" s="1"/>
  <c r="S176" i="8"/>
  <c r="S105" i="7"/>
  <c r="D13" i="6"/>
  <c r="M12" i="6"/>
  <c r="O12" i="6" s="1"/>
  <c r="P12" i="6" s="1"/>
  <c r="T176" i="9"/>
  <c r="V11" i="6"/>
  <c r="W11" i="6" s="1"/>
  <c r="P106" i="7"/>
  <c r="S106" i="7" s="1"/>
  <c r="O106" i="7"/>
  <c r="Q106" i="7"/>
  <c r="R106" i="7" s="1"/>
  <c r="M106" i="7"/>
  <c r="D107" i="7"/>
  <c r="N106" i="7"/>
  <c r="W105" i="7"/>
  <c r="V105" i="7"/>
  <c r="S178" i="10"/>
  <c r="W176" i="8"/>
  <c r="V176" i="8"/>
  <c r="Q177" i="8"/>
  <c r="R177" i="8" s="1"/>
  <c r="M177" i="8"/>
  <c r="P177" i="8"/>
  <c r="T177" i="8" s="1"/>
  <c r="O177" i="8"/>
  <c r="N177" i="8"/>
  <c r="D178" i="8"/>
  <c r="P177" i="9"/>
  <c r="S177" i="9" s="1"/>
  <c r="O177" i="9"/>
  <c r="Q177" i="9"/>
  <c r="R177" i="9" s="1"/>
  <c r="N177" i="9"/>
  <c r="M177" i="9"/>
  <c r="D178" i="9"/>
  <c r="V176" i="9"/>
  <c r="W176" i="9"/>
  <c r="V178" i="10"/>
  <c r="W178" i="10"/>
  <c r="O179" i="10"/>
  <c r="D180" i="10"/>
  <c r="M179" i="10"/>
  <c r="Q179" i="10"/>
  <c r="R179" i="10" s="1"/>
  <c r="P179" i="10"/>
  <c r="T179" i="10" s="1"/>
  <c r="N179" i="10"/>
  <c r="R10" i="6" l="1"/>
  <c r="T10" i="6" s="1"/>
  <c r="Q11" i="6"/>
  <c r="R11" i="6" s="1"/>
  <c r="E114" i="3" s="1"/>
  <c r="G114" i="3" s="1"/>
  <c r="AS114" i="3" s="1"/>
  <c r="N12" i="6"/>
  <c r="S12" i="6" s="1"/>
  <c r="T106" i="7"/>
  <c r="M13" i="6"/>
  <c r="O13" i="6" s="1"/>
  <c r="D14" i="6"/>
  <c r="S177" i="8"/>
  <c r="V12" i="6"/>
  <c r="W12" i="6" s="1"/>
  <c r="W106" i="7"/>
  <c r="V106" i="7"/>
  <c r="M107" i="7"/>
  <c r="Q107" i="7"/>
  <c r="R107" i="7" s="1"/>
  <c r="P107" i="7"/>
  <c r="T107" i="7" s="1"/>
  <c r="N107" i="7"/>
  <c r="O107" i="7"/>
  <c r="D108" i="7"/>
  <c r="W177" i="8"/>
  <c r="V177" i="8"/>
  <c r="T177" i="9"/>
  <c r="M178" i="8"/>
  <c r="N178" i="8"/>
  <c r="P178" i="8"/>
  <c r="S178" i="8" s="1"/>
  <c r="O178" i="8"/>
  <c r="D179" i="8"/>
  <c r="Q178" i="8"/>
  <c r="R178" i="8" s="1"/>
  <c r="N178" i="9"/>
  <c r="M178" i="9"/>
  <c r="Q178" i="9"/>
  <c r="R178" i="9" s="1"/>
  <c r="O178" i="9"/>
  <c r="P178" i="9"/>
  <c r="S178" i="9" s="1"/>
  <c r="D179" i="9"/>
  <c r="W177" i="9"/>
  <c r="V177" i="9"/>
  <c r="N180" i="10"/>
  <c r="D181" i="10"/>
  <c r="M180" i="10"/>
  <c r="Q180" i="10"/>
  <c r="R180" i="10" s="1"/>
  <c r="O180" i="10"/>
  <c r="P180" i="10"/>
  <c r="T180" i="10" s="1"/>
  <c r="V179" i="10"/>
  <c r="W179" i="10"/>
  <c r="S179" i="10"/>
  <c r="Q12" i="6" l="1"/>
  <c r="R12" i="6" s="1"/>
  <c r="T12" i="6" s="1"/>
  <c r="N13" i="6"/>
  <c r="T178" i="8"/>
  <c r="S107" i="7"/>
  <c r="M14" i="6"/>
  <c r="N14" i="6" s="1"/>
  <c r="D15" i="6"/>
  <c r="P13" i="6"/>
  <c r="V13" i="6"/>
  <c r="W13" i="6" s="1"/>
  <c r="S180" i="10"/>
  <c r="V107" i="7"/>
  <c r="W107" i="7"/>
  <c r="Q108" i="7"/>
  <c r="R108" i="7" s="1"/>
  <c r="N108" i="7"/>
  <c r="P108" i="7"/>
  <c r="T108" i="7" s="1"/>
  <c r="O108" i="7"/>
  <c r="M108" i="7"/>
  <c r="D109" i="7"/>
  <c r="O179" i="8"/>
  <c r="N179" i="8"/>
  <c r="D180" i="8"/>
  <c r="P179" i="8"/>
  <c r="T179" i="8" s="1"/>
  <c r="Q179" i="8"/>
  <c r="R179" i="8" s="1"/>
  <c r="M179" i="8"/>
  <c r="W178" i="8"/>
  <c r="V178" i="8"/>
  <c r="T178" i="9"/>
  <c r="N179" i="9"/>
  <c r="P179" i="9"/>
  <c r="S179" i="9" s="1"/>
  <c r="D180" i="9"/>
  <c r="M179" i="9"/>
  <c r="Q179" i="9"/>
  <c r="R179" i="9" s="1"/>
  <c r="O179" i="9"/>
  <c r="W178" i="9"/>
  <c r="V178" i="9"/>
  <c r="M181" i="10"/>
  <c r="O181" i="10"/>
  <c r="Q181" i="10"/>
  <c r="R181" i="10" s="1"/>
  <c r="N181" i="10"/>
  <c r="D182" i="10"/>
  <c r="P181" i="10"/>
  <c r="T181" i="10" s="1"/>
  <c r="W180" i="10"/>
  <c r="V180" i="10"/>
  <c r="O14" i="6" l="1"/>
  <c r="Q13" i="6"/>
  <c r="R13" i="6" s="1"/>
  <c r="S108" i="7"/>
  <c r="D16" i="6"/>
  <c r="M15" i="6"/>
  <c r="O15" i="6" s="1"/>
  <c r="P15" i="6" s="1"/>
  <c r="S15" i="6" s="1"/>
  <c r="F27" i="3" s="1"/>
  <c r="S13" i="6"/>
  <c r="T13" i="6" s="1"/>
  <c r="O109" i="7"/>
  <c r="Q109" i="7"/>
  <c r="R109" i="7" s="1"/>
  <c r="P109" i="7"/>
  <c r="S109" i="7" s="1"/>
  <c r="M109" i="7"/>
  <c r="N109" i="7"/>
  <c r="D110" i="7"/>
  <c r="W108" i="7"/>
  <c r="V108" i="7"/>
  <c r="S179" i="8"/>
  <c r="Q180" i="8"/>
  <c r="R180" i="8" s="1"/>
  <c r="M180" i="8"/>
  <c r="O180" i="8"/>
  <c r="N180" i="8"/>
  <c r="P180" i="8"/>
  <c r="T180" i="8" s="1"/>
  <c r="D181" i="8"/>
  <c r="W179" i="8"/>
  <c r="V179" i="8"/>
  <c r="T179" i="9"/>
  <c r="Q180" i="9"/>
  <c r="R180" i="9" s="1"/>
  <c r="D181" i="9"/>
  <c r="M180" i="9"/>
  <c r="O180" i="9"/>
  <c r="P180" i="9"/>
  <c r="T180" i="9" s="1"/>
  <c r="N180" i="9"/>
  <c r="V179" i="9"/>
  <c r="W179" i="9"/>
  <c r="S181" i="10"/>
  <c r="W181" i="10"/>
  <c r="V181" i="10"/>
  <c r="P182" i="10"/>
  <c r="T182" i="10" s="1"/>
  <c r="M182" i="10"/>
  <c r="N182" i="10"/>
  <c r="O182" i="10"/>
  <c r="D183" i="10"/>
  <c r="Q182" i="10"/>
  <c r="R182" i="10" s="1"/>
  <c r="T109" i="7" l="1"/>
  <c r="N15" i="6"/>
  <c r="V14" i="6"/>
  <c r="W14" i="6" s="1"/>
  <c r="P14" i="6"/>
  <c r="T15" i="6"/>
  <c r="V15" i="6"/>
  <c r="W15" i="6" s="1"/>
  <c r="M16" i="6"/>
  <c r="N16" i="6" s="1"/>
  <c r="D17" i="6"/>
  <c r="O16" i="6"/>
  <c r="V16" i="6" s="1"/>
  <c r="O110" i="7"/>
  <c r="Q110" i="7"/>
  <c r="R110" i="7" s="1"/>
  <c r="D111" i="7"/>
  <c r="P110" i="7"/>
  <c r="T110" i="7" s="1"/>
  <c r="N110" i="7"/>
  <c r="M110" i="7"/>
  <c r="S180" i="8"/>
  <c r="V109" i="7"/>
  <c r="W109" i="7"/>
  <c r="O181" i="8"/>
  <c r="D182" i="8"/>
  <c r="Q181" i="8"/>
  <c r="R181" i="8" s="1"/>
  <c r="P181" i="8"/>
  <c r="T181" i="8" s="1"/>
  <c r="M181" i="8"/>
  <c r="N181" i="8"/>
  <c r="S180" i="9"/>
  <c r="V180" i="8"/>
  <c r="W180" i="8"/>
  <c r="S182" i="10"/>
  <c r="P181" i="9"/>
  <c r="S181" i="9" s="1"/>
  <c r="O181" i="9"/>
  <c r="D182" i="9"/>
  <c r="N181" i="9"/>
  <c r="Q181" i="9"/>
  <c r="R181" i="9" s="1"/>
  <c r="M181" i="9"/>
  <c r="V180" i="9"/>
  <c r="W180" i="9"/>
  <c r="V182" i="10"/>
  <c r="W182" i="10"/>
  <c r="M183" i="10"/>
  <c r="D184" i="10"/>
  <c r="O183" i="10"/>
  <c r="N183" i="10"/>
  <c r="P183" i="10"/>
  <c r="T183" i="10" s="1"/>
  <c r="Q183" i="10"/>
  <c r="R183" i="10" s="1"/>
  <c r="W16" i="6" l="1"/>
  <c r="P16" i="6"/>
  <c r="S16" i="6" s="1"/>
  <c r="S14" i="6"/>
  <c r="Q14" i="6"/>
  <c r="D18" i="6"/>
  <c r="M17" i="6"/>
  <c r="O17" i="6" s="1"/>
  <c r="S110" i="7"/>
  <c r="M111" i="7"/>
  <c r="Q111" i="7"/>
  <c r="R111" i="7" s="1"/>
  <c r="O111" i="7"/>
  <c r="N111" i="7"/>
  <c r="P111" i="7"/>
  <c r="T111" i="7" s="1"/>
  <c r="D112" i="7"/>
  <c r="W110" i="7"/>
  <c r="V110" i="7"/>
  <c r="T181" i="9"/>
  <c r="N182" i="8"/>
  <c r="Q182" i="8"/>
  <c r="R182" i="8" s="1"/>
  <c r="O182" i="8"/>
  <c r="M182" i="8"/>
  <c r="P182" i="8"/>
  <c r="T182" i="8" s="1"/>
  <c r="D183" i="8"/>
  <c r="S181" i="8"/>
  <c r="V181" i="8"/>
  <c r="W181" i="8"/>
  <c r="P182" i="9"/>
  <c r="T182" i="9" s="1"/>
  <c r="N182" i="9"/>
  <c r="O182" i="9"/>
  <c r="M182" i="9"/>
  <c r="D183" i="9"/>
  <c r="Q182" i="9"/>
  <c r="R182" i="9" s="1"/>
  <c r="V181" i="9"/>
  <c r="W181" i="9"/>
  <c r="O184" i="10"/>
  <c r="P184" i="10"/>
  <c r="S184" i="10" s="1"/>
  <c r="N184" i="10"/>
  <c r="D185" i="10"/>
  <c r="Q184" i="10"/>
  <c r="R184" i="10" s="1"/>
  <c r="M184" i="10"/>
  <c r="S183" i="10"/>
  <c r="W183" i="10"/>
  <c r="V183" i="10"/>
  <c r="R14" i="6" l="1"/>
  <c r="T14" i="6" s="1"/>
  <c r="Q15" i="6"/>
  <c r="N17" i="6"/>
  <c r="P17" i="6"/>
  <c r="V17" i="6"/>
  <c r="S111" i="7"/>
  <c r="M18" i="6"/>
  <c r="O18" i="6" s="1"/>
  <c r="P18" i="6" s="1"/>
  <c r="N18" i="6"/>
  <c r="D19" i="6"/>
  <c r="T184" i="10"/>
  <c r="V111" i="7"/>
  <c r="W111" i="7"/>
  <c r="S182" i="8"/>
  <c r="D113" i="7"/>
  <c r="N112" i="7"/>
  <c r="P112" i="7"/>
  <c r="T112" i="7" s="1"/>
  <c r="Q112" i="7"/>
  <c r="R112" i="7" s="1"/>
  <c r="O112" i="7"/>
  <c r="M112" i="7"/>
  <c r="N183" i="8"/>
  <c r="D184" i="8"/>
  <c r="P183" i="8"/>
  <c r="S183" i="8" s="1"/>
  <c r="O183" i="8"/>
  <c r="Q183" i="8"/>
  <c r="R183" i="8" s="1"/>
  <c r="M183" i="8"/>
  <c r="S182" i="9"/>
  <c r="V182" i="8"/>
  <c r="W182" i="8"/>
  <c r="V182" i="9"/>
  <c r="W182" i="9"/>
  <c r="M183" i="9"/>
  <c r="P183" i="9"/>
  <c r="S183" i="9" s="1"/>
  <c r="Q183" i="9"/>
  <c r="R183" i="9" s="1"/>
  <c r="O183" i="9"/>
  <c r="D184" i="9"/>
  <c r="N183" i="9"/>
  <c r="M185" i="10"/>
  <c r="N185" i="10"/>
  <c r="Q185" i="10"/>
  <c r="R185" i="10" s="1"/>
  <c r="O185" i="10"/>
  <c r="D186" i="10"/>
  <c r="P185" i="10"/>
  <c r="T185" i="10" s="1"/>
  <c r="V184" i="10"/>
  <c r="W184" i="10"/>
  <c r="W17" i="6" l="1"/>
  <c r="S18" i="6"/>
  <c r="F39" i="3" s="1"/>
  <c r="R15" i="6"/>
  <c r="E27" i="3" s="1"/>
  <c r="G27" i="3" s="1"/>
  <c r="AS27" i="3" s="1"/>
  <c r="Q16" i="6"/>
  <c r="R16" i="6" s="1"/>
  <c r="T16" i="6" s="1"/>
  <c r="S112" i="7"/>
  <c r="S17" i="6"/>
  <c r="D20" i="6"/>
  <c r="M19" i="6"/>
  <c r="O19" i="6" s="1"/>
  <c r="P19" i="6" s="1"/>
  <c r="V18" i="6"/>
  <c r="W18" i="6" s="1"/>
  <c r="W112" i="7"/>
  <c r="V112" i="7"/>
  <c r="Q113" i="7"/>
  <c r="R113" i="7" s="1"/>
  <c r="D114" i="7"/>
  <c r="O113" i="7"/>
  <c r="M113" i="7"/>
  <c r="P113" i="7"/>
  <c r="T113" i="7" s="1"/>
  <c r="N113" i="7"/>
  <c r="T183" i="8"/>
  <c r="N184" i="8"/>
  <c r="O184" i="8"/>
  <c r="D185" i="8"/>
  <c r="Q184" i="8"/>
  <c r="R184" i="8" s="1"/>
  <c r="M184" i="8"/>
  <c r="P184" i="8"/>
  <c r="T184" i="8" s="1"/>
  <c r="V183" i="8"/>
  <c r="W183" i="8"/>
  <c r="S185" i="10"/>
  <c r="N184" i="9"/>
  <c r="P184" i="9"/>
  <c r="S184" i="9" s="1"/>
  <c r="M184" i="9"/>
  <c r="D185" i="9"/>
  <c r="O184" i="9"/>
  <c r="Q184" i="9"/>
  <c r="R184" i="9" s="1"/>
  <c r="V183" i="9"/>
  <c r="W183" i="9"/>
  <c r="T183" i="9"/>
  <c r="W185" i="10"/>
  <c r="V185" i="10"/>
  <c r="M186" i="10"/>
  <c r="Q186" i="10"/>
  <c r="R186" i="10" s="1"/>
  <c r="N186" i="10"/>
  <c r="P186" i="10"/>
  <c r="T186" i="10" s="1"/>
  <c r="O186" i="10"/>
  <c r="D187" i="10"/>
  <c r="AC109" i="3"/>
  <c r="AC124" i="3"/>
  <c r="AC57" i="3"/>
  <c r="AC71" i="3"/>
  <c r="AC72" i="3"/>
  <c r="AC114" i="3"/>
  <c r="AC58" i="3"/>
  <c r="AC95" i="3"/>
  <c r="AC70" i="3"/>
  <c r="AC119" i="3"/>
  <c r="Q17" i="6" l="1"/>
  <c r="N19" i="6"/>
  <c r="S19" i="6" s="1"/>
  <c r="T184" i="9"/>
  <c r="V19" i="6"/>
  <c r="W19" i="6" s="1"/>
  <c r="M20" i="6"/>
  <c r="O20" i="6" s="1"/>
  <c r="D21" i="6"/>
  <c r="N20" i="6"/>
  <c r="N114" i="7"/>
  <c r="Q114" i="7"/>
  <c r="R114" i="7" s="1"/>
  <c r="M114" i="7"/>
  <c r="D115" i="7"/>
  <c r="O114" i="7"/>
  <c r="P114" i="7"/>
  <c r="S114" i="7" s="1"/>
  <c r="S184" i="8"/>
  <c r="S113" i="7"/>
  <c r="W113" i="7"/>
  <c r="V113" i="7"/>
  <c r="P185" i="8"/>
  <c r="T185" i="8" s="1"/>
  <c r="N185" i="8"/>
  <c r="Q185" i="8"/>
  <c r="R185" i="8" s="1"/>
  <c r="M185" i="8"/>
  <c r="D186" i="8"/>
  <c r="O185" i="8"/>
  <c r="V184" i="8"/>
  <c r="W184" i="8"/>
  <c r="N185" i="9"/>
  <c r="O185" i="9"/>
  <c r="Q185" i="9"/>
  <c r="R185" i="9" s="1"/>
  <c r="P185" i="9"/>
  <c r="T185" i="9" s="1"/>
  <c r="D186" i="9"/>
  <c r="M185" i="9"/>
  <c r="W184" i="9"/>
  <c r="V184" i="9"/>
  <c r="P187" i="10"/>
  <c r="S187" i="10" s="1"/>
  <c r="N187" i="10"/>
  <c r="D188" i="10"/>
  <c r="Q187" i="10"/>
  <c r="R187" i="10" s="1"/>
  <c r="M187" i="10"/>
  <c r="O187" i="10"/>
  <c r="W186" i="10"/>
  <c r="V186" i="10"/>
  <c r="S186" i="10"/>
  <c r="AD109" i="3"/>
  <c r="AE109" i="3" s="1"/>
  <c r="BA109" i="3" s="1"/>
  <c r="AD124" i="3"/>
  <c r="AE124" i="3" s="1"/>
  <c r="BA124" i="3" s="1"/>
  <c r="AD57" i="3"/>
  <c r="AE57" i="3" s="1"/>
  <c r="BA57" i="3" s="1"/>
  <c r="AD71" i="3"/>
  <c r="AE71" i="3" s="1"/>
  <c r="BA71" i="3" s="1"/>
  <c r="AD72" i="3"/>
  <c r="AE72" i="3" s="1"/>
  <c r="BA72" i="3" s="1"/>
  <c r="AD114" i="3"/>
  <c r="AE114" i="3" s="1"/>
  <c r="BA114" i="3" s="1"/>
  <c r="AD58" i="3"/>
  <c r="AE58" i="3" s="1"/>
  <c r="BA58" i="3" s="1"/>
  <c r="AD95" i="3"/>
  <c r="AE95" i="3" s="1"/>
  <c r="BA95" i="3" s="1"/>
  <c r="AD70" i="3"/>
  <c r="AE70" i="3" s="1"/>
  <c r="BA70" i="3" s="1"/>
  <c r="AD119" i="3"/>
  <c r="AE119" i="3" s="1"/>
  <c r="BA119" i="3" s="1"/>
  <c r="R17" i="6" l="1"/>
  <c r="T17" i="6" s="1"/>
  <c r="Q18" i="6"/>
  <c r="T187" i="10"/>
  <c r="P20" i="6"/>
  <c r="V20" i="6"/>
  <c r="W20" i="6" s="1"/>
  <c r="T114" i="7"/>
  <c r="D22" i="6"/>
  <c r="M21" i="6"/>
  <c r="O21" i="6" s="1"/>
  <c r="P21" i="6" s="1"/>
  <c r="S185" i="8"/>
  <c r="D116" i="7"/>
  <c r="N115" i="7"/>
  <c r="Q115" i="7"/>
  <c r="R115" i="7" s="1"/>
  <c r="P115" i="7"/>
  <c r="T115" i="7" s="1"/>
  <c r="M115" i="7"/>
  <c r="O115" i="7"/>
  <c r="V114" i="7"/>
  <c r="W114" i="7"/>
  <c r="W185" i="8"/>
  <c r="V185" i="8"/>
  <c r="M186" i="8"/>
  <c r="D187" i="8"/>
  <c r="O186" i="8"/>
  <c r="P186" i="8"/>
  <c r="S186" i="8" s="1"/>
  <c r="N186" i="8"/>
  <c r="Q186" i="8"/>
  <c r="R186" i="8" s="1"/>
  <c r="S185" i="9"/>
  <c r="W185" i="9"/>
  <c r="V185" i="9"/>
  <c r="O186" i="9"/>
  <c r="P186" i="9"/>
  <c r="T186" i="9" s="1"/>
  <c r="D187" i="9"/>
  <c r="M186" i="9"/>
  <c r="Q186" i="9"/>
  <c r="R186" i="9" s="1"/>
  <c r="N186" i="9"/>
  <c r="O188" i="10"/>
  <c r="P188" i="10"/>
  <c r="T188" i="10" s="1"/>
  <c r="N188" i="10"/>
  <c r="D189" i="10"/>
  <c r="Q188" i="10"/>
  <c r="R188" i="10" s="1"/>
  <c r="M188" i="10"/>
  <c r="W187" i="10"/>
  <c r="V187" i="10"/>
  <c r="N21" i="6" l="1"/>
  <c r="S21" i="6" s="1"/>
  <c r="R18" i="6"/>
  <c r="Q19" i="6"/>
  <c r="R19" i="6" s="1"/>
  <c r="T19" i="6" s="1"/>
  <c r="S20" i="6"/>
  <c r="S186" i="9"/>
  <c r="S115" i="7"/>
  <c r="M22" i="6"/>
  <c r="O22" i="6" s="1"/>
  <c r="P22" i="6" s="1"/>
  <c r="D23" i="6"/>
  <c r="V21" i="6"/>
  <c r="W21" i="6" s="1"/>
  <c r="W115" i="7"/>
  <c r="V115" i="7"/>
  <c r="M116" i="7"/>
  <c r="P116" i="7"/>
  <c r="T116" i="7" s="1"/>
  <c r="Q116" i="7"/>
  <c r="R116" i="7" s="1"/>
  <c r="N116" i="7"/>
  <c r="D117" i="7"/>
  <c r="O116" i="7"/>
  <c r="P187" i="8"/>
  <c r="T187" i="8" s="1"/>
  <c r="M187" i="8"/>
  <c r="D188" i="8"/>
  <c r="Q187" i="8"/>
  <c r="R187" i="8" s="1"/>
  <c r="O187" i="8"/>
  <c r="N187" i="8"/>
  <c r="T186" i="8"/>
  <c r="V186" i="8"/>
  <c r="W186" i="8"/>
  <c r="W186" i="9"/>
  <c r="V186" i="9"/>
  <c r="P187" i="9"/>
  <c r="S187" i="9" s="1"/>
  <c r="Q187" i="9"/>
  <c r="R187" i="9" s="1"/>
  <c r="N187" i="9"/>
  <c r="O187" i="9"/>
  <c r="D188" i="9"/>
  <c r="M187" i="9"/>
  <c r="S188" i="10"/>
  <c r="N189" i="10"/>
  <c r="O189" i="10"/>
  <c r="M189" i="10"/>
  <c r="Q189" i="10"/>
  <c r="R189" i="10" s="1"/>
  <c r="D190" i="10"/>
  <c r="P189" i="10"/>
  <c r="T189" i="10" s="1"/>
  <c r="W188" i="10"/>
  <c r="V188" i="10"/>
  <c r="Q20" i="6" l="1"/>
  <c r="R20" i="6" s="1"/>
  <c r="T20" i="6" s="1"/>
  <c r="E39" i="3"/>
  <c r="G39" i="3" s="1"/>
  <c r="AS39" i="3" s="1"/>
  <c r="T18" i="6"/>
  <c r="N22" i="6"/>
  <c r="S22" i="6" s="1"/>
  <c r="Q21" i="6"/>
  <c r="R21" i="6" s="1"/>
  <c r="T21" i="6" s="1"/>
  <c r="T187" i="9"/>
  <c r="S187" i="8"/>
  <c r="D24" i="6"/>
  <c r="M23" i="6"/>
  <c r="O23" i="6" s="1"/>
  <c r="V23" i="6" s="1"/>
  <c r="V22" i="6"/>
  <c r="V116" i="7"/>
  <c r="W116" i="7"/>
  <c r="D118" i="7"/>
  <c r="N117" i="7"/>
  <c r="O117" i="7"/>
  <c r="P117" i="7"/>
  <c r="T117" i="7" s="1"/>
  <c r="Q117" i="7"/>
  <c r="R117" i="7" s="1"/>
  <c r="M117" i="7"/>
  <c r="S116" i="7"/>
  <c r="Q188" i="8"/>
  <c r="R188" i="8" s="1"/>
  <c r="D189" i="8"/>
  <c r="N188" i="8"/>
  <c r="P188" i="8"/>
  <c r="T188" i="8" s="1"/>
  <c r="O188" i="8"/>
  <c r="M188" i="8"/>
  <c r="V187" i="8"/>
  <c r="W187" i="8"/>
  <c r="Q188" i="9"/>
  <c r="R188" i="9" s="1"/>
  <c r="M188" i="9"/>
  <c r="N188" i="9"/>
  <c r="P188" i="9"/>
  <c r="S188" i="9" s="1"/>
  <c r="O188" i="9"/>
  <c r="D189" i="9"/>
  <c r="V187" i="9"/>
  <c r="W187" i="9"/>
  <c r="S189" i="10"/>
  <c r="W189" i="10"/>
  <c r="V189" i="10"/>
  <c r="P190" i="10"/>
  <c r="T190" i="10" s="1"/>
  <c r="O190" i="10"/>
  <c r="D191" i="10"/>
  <c r="Q190" i="10"/>
  <c r="R190" i="10" s="1"/>
  <c r="N190" i="10"/>
  <c r="M190" i="10"/>
  <c r="W22" i="6" l="1"/>
  <c r="N23" i="6"/>
  <c r="W23" i="6" s="1"/>
  <c r="P23" i="6"/>
  <c r="Q22" i="6"/>
  <c r="R22" i="6" s="1"/>
  <c r="T22" i="6" s="1"/>
  <c r="M24" i="6"/>
  <c r="O24" i="6" s="1"/>
  <c r="N24" i="6"/>
  <c r="F3" i="3" s="1"/>
  <c r="G3" i="3" s="1"/>
  <c r="AS3" i="3" s="1"/>
  <c r="D25" i="6"/>
  <c r="O118" i="7"/>
  <c r="M118" i="7"/>
  <c r="N118" i="7"/>
  <c r="P118" i="7"/>
  <c r="T118" i="7" s="1"/>
  <c r="Q118" i="7"/>
  <c r="R118" i="7" s="1"/>
  <c r="D119" i="7"/>
  <c r="S117" i="7"/>
  <c r="V117" i="7"/>
  <c r="W117" i="7"/>
  <c r="M189" i="8"/>
  <c r="P189" i="8"/>
  <c r="T189" i="8" s="1"/>
  <c r="N189" i="8"/>
  <c r="D190" i="8"/>
  <c r="O189" i="8"/>
  <c r="Q189" i="8"/>
  <c r="R189" i="8" s="1"/>
  <c r="S188" i="8"/>
  <c r="V188" i="8"/>
  <c r="W188" i="8"/>
  <c r="T188" i="9"/>
  <c r="D190" i="9"/>
  <c r="M189" i="9"/>
  <c r="P189" i="9"/>
  <c r="T189" i="9" s="1"/>
  <c r="Q189" i="9"/>
  <c r="R189" i="9" s="1"/>
  <c r="N189" i="9"/>
  <c r="O189" i="9"/>
  <c r="V188" i="9"/>
  <c r="W188" i="9"/>
  <c r="S190" i="10"/>
  <c r="N191" i="10"/>
  <c r="Q191" i="10"/>
  <c r="R191" i="10" s="1"/>
  <c r="O191" i="10"/>
  <c r="P191" i="10"/>
  <c r="T191" i="10" s="1"/>
  <c r="D192" i="10"/>
  <c r="M191" i="10"/>
  <c r="W190" i="10"/>
  <c r="V190" i="10"/>
  <c r="S23" i="6" l="1"/>
  <c r="Q23" i="6"/>
  <c r="R23" i="6" s="1"/>
  <c r="D26" i="6"/>
  <c r="M25" i="6"/>
  <c r="N25" i="6" s="1"/>
  <c r="O25" i="6"/>
  <c r="V25" i="6" s="1"/>
  <c r="W25" i="6" s="1"/>
  <c r="P25" i="6"/>
  <c r="S25" i="6" s="1"/>
  <c r="Q25" i="6"/>
  <c r="P24" i="6"/>
  <c r="V24" i="6"/>
  <c r="W24" i="6" s="1"/>
  <c r="S118" i="7"/>
  <c r="P119" i="7"/>
  <c r="T119" i="7" s="1"/>
  <c r="N119" i="7"/>
  <c r="Q119" i="7"/>
  <c r="R119" i="7" s="1"/>
  <c r="O119" i="7"/>
  <c r="D120" i="7"/>
  <c r="M119" i="7"/>
  <c r="S189" i="8"/>
  <c r="V118" i="7"/>
  <c r="W118" i="7"/>
  <c r="N190" i="8"/>
  <c r="D191" i="8"/>
  <c r="P190" i="8"/>
  <c r="T190" i="8" s="1"/>
  <c r="Q190" i="8"/>
  <c r="R190" i="8" s="1"/>
  <c r="O190" i="8"/>
  <c r="M190" i="8"/>
  <c r="W189" i="8"/>
  <c r="V189" i="8"/>
  <c r="W189" i="9"/>
  <c r="V189" i="9"/>
  <c r="S191" i="10"/>
  <c r="M190" i="9"/>
  <c r="O190" i="9"/>
  <c r="P190" i="9"/>
  <c r="S190" i="9" s="1"/>
  <c r="N190" i="9"/>
  <c r="Q190" i="9"/>
  <c r="R190" i="9" s="1"/>
  <c r="D191" i="9"/>
  <c r="S189" i="9"/>
  <c r="V191" i="10"/>
  <c r="W191" i="10"/>
  <c r="M192" i="10"/>
  <c r="Q192" i="10"/>
  <c r="R192" i="10" s="1"/>
  <c r="P192" i="10"/>
  <c r="T192" i="10" s="1"/>
  <c r="N192" i="10"/>
  <c r="D193" i="10"/>
  <c r="O192" i="10"/>
  <c r="T23" i="6" l="1"/>
  <c r="S24" i="6"/>
  <c r="Q24" i="6"/>
  <c r="R24" i="6" s="1"/>
  <c r="S190" i="8"/>
  <c r="T190" i="9"/>
  <c r="S119" i="7"/>
  <c r="T25" i="6"/>
  <c r="D27" i="6"/>
  <c r="Q26" i="6"/>
  <c r="R26" i="6" s="1"/>
  <c r="O26" i="6"/>
  <c r="M26" i="6"/>
  <c r="N26" i="6"/>
  <c r="P26" i="6"/>
  <c r="T26" i="6" s="1"/>
  <c r="N120" i="7"/>
  <c r="M120" i="7"/>
  <c r="P120" i="7"/>
  <c r="S120" i="7" s="1"/>
  <c r="D121" i="7"/>
  <c r="O120" i="7"/>
  <c r="Q120" i="7"/>
  <c r="R120" i="7" s="1"/>
  <c r="V119" i="7"/>
  <c r="W119" i="7"/>
  <c r="M191" i="8"/>
  <c r="Q191" i="8"/>
  <c r="R191" i="8" s="1"/>
  <c r="D192" i="8"/>
  <c r="O191" i="8"/>
  <c r="N191" i="8"/>
  <c r="P191" i="8"/>
  <c r="T191" i="8" s="1"/>
  <c r="W190" i="8"/>
  <c r="V190" i="8"/>
  <c r="S192" i="10"/>
  <c r="N191" i="9"/>
  <c r="Q191" i="9"/>
  <c r="R191" i="9" s="1"/>
  <c r="O191" i="9"/>
  <c r="M191" i="9"/>
  <c r="P191" i="9"/>
  <c r="T191" i="9" s="1"/>
  <c r="D192" i="9"/>
  <c r="V190" i="9"/>
  <c r="W190" i="9"/>
  <c r="O193" i="10"/>
  <c r="P193" i="10"/>
  <c r="S193" i="10" s="1"/>
  <c r="Q193" i="10"/>
  <c r="R193" i="10" s="1"/>
  <c r="N193" i="10"/>
  <c r="D194" i="10"/>
  <c r="M193" i="10"/>
  <c r="V192" i="10"/>
  <c r="W192" i="10"/>
  <c r="T24" i="6" l="1"/>
  <c r="R25" i="6"/>
  <c r="T120" i="7"/>
  <c r="M27" i="6"/>
  <c r="O27" i="6" s="1"/>
  <c r="D28" i="6"/>
  <c r="N27" i="6"/>
  <c r="Q27" i="6"/>
  <c r="R27" i="6" s="1"/>
  <c r="P27" i="6"/>
  <c r="T27" i="6" s="1"/>
  <c r="S191" i="8"/>
  <c r="S26" i="6"/>
  <c r="W26" i="6"/>
  <c r="V26" i="6"/>
  <c r="M121" i="7"/>
  <c r="N121" i="7"/>
  <c r="O121" i="7"/>
  <c r="D122" i="7"/>
  <c r="Q121" i="7"/>
  <c r="R121" i="7" s="1"/>
  <c r="P121" i="7"/>
  <c r="T121" i="7" s="1"/>
  <c r="V120" i="7"/>
  <c r="W120" i="7"/>
  <c r="W191" i="8"/>
  <c r="V191" i="8"/>
  <c r="D193" i="8"/>
  <c r="M192" i="8"/>
  <c r="N192" i="8"/>
  <c r="Q192" i="8"/>
  <c r="R192" i="8" s="1"/>
  <c r="O192" i="8"/>
  <c r="P192" i="8"/>
  <c r="T192" i="8" s="1"/>
  <c r="S191" i="9"/>
  <c r="V191" i="9"/>
  <c r="W191" i="9"/>
  <c r="Q192" i="9"/>
  <c r="R192" i="9" s="1"/>
  <c r="N192" i="9"/>
  <c r="M192" i="9"/>
  <c r="O192" i="9"/>
  <c r="P192" i="9"/>
  <c r="T192" i="9" s="1"/>
  <c r="D193" i="9"/>
  <c r="T193" i="10"/>
  <c r="O194" i="10"/>
  <c r="M194" i="10"/>
  <c r="N194" i="10"/>
  <c r="D195" i="10"/>
  <c r="P194" i="10"/>
  <c r="S194" i="10" s="1"/>
  <c r="Q194" i="10"/>
  <c r="R194" i="10" s="1"/>
  <c r="W193" i="10"/>
  <c r="V193" i="10"/>
  <c r="S27" i="6" l="1"/>
  <c r="F68" i="3" s="1"/>
  <c r="G68" i="3" s="1"/>
  <c r="AS68" i="3" s="1"/>
  <c r="P28" i="6"/>
  <c r="S28" i="6" s="1"/>
  <c r="O28" i="6"/>
  <c r="V28" i="6" s="1"/>
  <c r="W28" i="6" s="1"/>
  <c r="M28" i="6"/>
  <c r="N28" i="6" s="1"/>
  <c r="Q28" i="6"/>
  <c r="R28" i="6" s="1"/>
  <c r="D29" i="6"/>
  <c r="W27" i="6"/>
  <c r="V27" i="6"/>
  <c r="M122" i="7"/>
  <c r="D123" i="7"/>
  <c r="N122" i="7"/>
  <c r="O122" i="7"/>
  <c r="Q122" i="7"/>
  <c r="R122" i="7" s="1"/>
  <c r="P122" i="7"/>
  <c r="T122" i="7" s="1"/>
  <c r="S121" i="7"/>
  <c r="W121" i="7"/>
  <c r="V121" i="7"/>
  <c r="W192" i="8"/>
  <c r="V192" i="8"/>
  <c r="D194" i="8"/>
  <c r="O193" i="8"/>
  <c r="Q193" i="8"/>
  <c r="R193" i="8" s="1"/>
  <c r="P193" i="8"/>
  <c r="S193" i="8" s="1"/>
  <c r="M193" i="8"/>
  <c r="N193" i="8"/>
  <c r="S192" i="8"/>
  <c r="Q193" i="9"/>
  <c r="R193" i="9" s="1"/>
  <c r="N193" i="9"/>
  <c r="P193" i="9"/>
  <c r="S193" i="9" s="1"/>
  <c r="D194" i="9"/>
  <c r="O193" i="9"/>
  <c r="M193" i="9"/>
  <c r="V192" i="9"/>
  <c r="W192" i="9"/>
  <c r="T194" i="10"/>
  <c r="S192" i="9"/>
  <c r="Q195" i="10"/>
  <c r="R195" i="10" s="1"/>
  <c r="O195" i="10"/>
  <c r="P195" i="10"/>
  <c r="T195" i="10" s="1"/>
  <c r="D196" i="10"/>
  <c r="M195" i="10"/>
  <c r="N195" i="10"/>
  <c r="V194" i="10"/>
  <c r="W194" i="10"/>
  <c r="S122" i="7" l="1"/>
  <c r="T193" i="9"/>
  <c r="T28" i="6"/>
  <c r="P29" i="6"/>
  <c r="S29" i="6" s="1"/>
  <c r="N29" i="6"/>
  <c r="D30" i="6"/>
  <c r="Q29" i="6"/>
  <c r="R29" i="6" s="1"/>
  <c r="M29" i="6"/>
  <c r="O29" i="6" s="1"/>
  <c r="V29" i="6" s="1"/>
  <c r="W29" i="6" s="1"/>
  <c r="V122" i="7"/>
  <c r="W122" i="7"/>
  <c r="M123" i="7"/>
  <c r="P123" i="7"/>
  <c r="T123" i="7" s="1"/>
  <c r="O123" i="7"/>
  <c r="Q123" i="7"/>
  <c r="R123" i="7" s="1"/>
  <c r="D124" i="7"/>
  <c r="N123" i="7"/>
  <c r="S195" i="10"/>
  <c r="P194" i="8"/>
  <c r="S194" i="8" s="1"/>
  <c r="N194" i="8"/>
  <c r="D195" i="8"/>
  <c r="M194" i="8"/>
  <c r="Q194" i="8"/>
  <c r="R194" i="8" s="1"/>
  <c r="O194" i="8"/>
  <c r="V193" i="8"/>
  <c r="W193" i="8"/>
  <c r="T193" i="8"/>
  <c r="N194" i="9"/>
  <c r="M194" i="9"/>
  <c r="Q194" i="9"/>
  <c r="R194" i="9" s="1"/>
  <c r="D195" i="9"/>
  <c r="P194" i="9"/>
  <c r="S194" i="9" s="1"/>
  <c r="O194" i="9"/>
  <c r="V193" i="9"/>
  <c r="W193" i="9"/>
  <c r="O196" i="10"/>
  <c r="D197" i="10"/>
  <c r="M196" i="10"/>
  <c r="Q196" i="10"/>
  <c r="R196" i="10" s="1"/>
  <c r="P196" i="10"/>
  <c r="T196" i="10" s="1"/>
  <c r="N196" i="10"/>
  <c r="W195" i="10"/>
  <c r="V195" i="10"/>
  <c r="T29" i="6" l="1"/>
  <c r="O30" i="6"/>
  <c r="V30" i="6" s="1"/>
  <c r="W30" i="6" s="1"/>
  <c r="Q30" i="6"/>
  <c r="R30" i="6" s="1"/>
  <c r="P30" i="6"/>
  <c r="S30" i="6" s="1"/>
  <c r="M30" i="6"/>
  <c r="N30" i="6" s="1"/>
  <c r="D31" i="6"/>
  <c r="D125" i="7"/>
  <c r="P124" i="7"/>
  <c r="S124" i="7" s="1"/>
  <c r="M124" i="7"/>
  <c r="Q124" i="7"/>
  <c r="R124" i="7" s="1"/>
  <c r="N124" i="7"/>
  <c r="O124" i="7"/>
  <c r="T194" i="8"/>
  <c r="S123" i="7"/>
  <c r="W123" i="7"/>
  <c r="V123" i="7"/>
  <c r="Q195" i="8"/>
  <c r="R195" i="8" s="1"/>
  <c r="M195" i="8"/>
  <c r="N195" i="8"/>
  <c r="O195" i="8"/>
  <c r="D196" i="8"/>
  <c r="P195" i="8"/>
  <c r="T195" i="8" s="1"/>
  <c r="S196" i="10"/>
  <c r="V194" i="8"/>
  <c r="W194" i="8"/>
  <c r="T194" i="9"/>
  <c r="M195" i="9"/>
  <c r="P195" i="9"/>
  <c r="T195" i="9" s="1"/>
  <c r="N195" i="9"/>
  <c r="Q195" i="9"/>
  <c r="R195" i="9" s="1"/>
  <c r="D196" i="9"/>
  <c r="O195" i="9"/>
  <c r="W194" i="9"/>
  <c r="V194" i="9"/>
  <c r="O197" i="10"/>
  <c r="M197" i="10"/>
  <c r="D198" i="10"/>
  <c r="P197" i="10"/>
  <c r="T197" i="10" s="1"/>
  <c r="N197" i="10"/>
  <c r="Q197" i="10"/>
  <c r="R197" i="10" s="1"/>
  <c r="W196" i="10"/>
  <c r="V196" i="10"/>
  <c r="S195" i="9" l="1"/>
  <c r="T30" i="6"/>
  <c r="T124" i="7"/>
  <c r="P31" i="6"/>
  <c r="T31" i="6" s="1"/>
  <c r="Q31" i="6"/>
  <c r="R31" i="6" s="1"/>
  <c r="D32" i="6"/>
  <c r="M31" i="6"/>
  <c r="O31" i="6" s="1"/>
  <c r="N31" i="6"/>
  <c r="V124" i="7"/>
  <c r="W124" i="7"/>
  <c r="O125" i="7"/>
  <c r="N125" i="7"/>
  <c r="P125" i="7"/>
  <c r="T125" i="7" s="1"/>
  <c r="D126" i="7"/>
  <c r="M125" i="7"/>
  <c r="Q125" i="7"/>
  <c r="R125" i="7" s="1"/>
  <c r="W195" i="8"/>
  <c r="V195" i="8"/>
  <c r="S195" i="8"/>
  <c r="M196" i="8"/>
  <c r="P196" i="8"/>
  <c r="T196" i="8" s="1"/>
  <c r="O196" i="8"/>
  <c r="D197" i="8"/>
  <c r="N196" i="8"/>
  <c r="Q196" i="8"/>
  <c r="R196" i="8" s="1"/>
  <c r="W195" i="9"/>
  <c r="V195" i="9"/>
  <c r="Q196" i="9"/>
  <c r="R196" i="9" s="1"/>
  <c r="M196" i="9"/>
  <c r="P196" i="9"/>
  <c r="S196" i="9" s="1"/>
  <c r="O196" i="9"/>
  <c r="D197" i="9"/>
  <c r="N196" i="9"/>
  <c r="S197" i="10"/>
  <c r="D199" i="10"/>
  <c r="Q198" i="10"/>
  <c r="R198" i="10" s="1"/>
  <c r="N198" i="10"/>
  <c r="O198" i="10"/>
  <c r="P198" i="10"/>
  <c r="T198" i="10" s="1"/>
  <c r="M198" i="10"/>
  <c r="W197" i="10"/>
  <c r="V197" i="10"/>
  <c r="S125" i="7" l="1"/>
  <c r="T196" i="9"/>
  <c r="S31" i="6"/>
  <c r="V31" i="6"/>
  <c r="W31" i="6"/>
  <c r="Q32" i="6"/>
  <c r="R32" i="6" s="1"/>
  <c r="N32" i="6"/>
  <c r="M32" i="6"/>
  <c r="O32" i="6" s="1"/>
  <c r="V32" i="6" s="1"/>
  <c r="W32" i="6" s="1"/>
  <c r="P32" i="6"/>
  <c r="T32" i="6" s="1"/>
  <c r="D33" i="6"/>
  <c r="W125" i="7"/>
  <c r="V125" i="7"/>
  <c r="Q126" i="7"/>
  <c r="R126" i="7" s="1"/>
  <c r="D127" i="7"/>
  <c r="P126" i="7"/>
  <c r="S126" i="7" s="1"/>
  <c r="N126" i="7"/>
  <c r="M126" i="7"/>
  <c r="O126" i="7"/>
  <c r="O197" i="8"/>
  <c r="N197" i="8"/>
  <c r="P197" i="8"/>
  <c r="T197" i="8" s="1"/>
  <c r="D198" i="8"/>
  <c r="M197" i="8"/>
  <c r="Q197" i="8"/>
  <c r="R197" i="8" s="1"/>
  <c r="S196" i="8"/>
  <c r="W196" i="8"/>
  <c r="V196" i="8"/>
  <c r="N197" i="9"/>
  <c r="M197" i="9"/>
  <c r="O197" i="9"/>
  <c r="D198" i="9"/>
  <c r="P197" i="9"/>
  <c r="S197" i="9" s="1"/>
  <c r="Q197" i="9"/>
  <c r="R197" i="9" s="1"/>
  <c r="V196" i="9"/>
  <c r="W196" i="9"/>
  <c r="S198" i="10"/>
  <c r="N199" i="10"/>
  <c r="O199" i="10"/>
  <c r="D200" i="10"/>
  <c r="Q199" i="10"/>
  <c r="R199" i="10" s="1"/>
  <c r="P199" i="10"/>
  <c r="S199" i="10" s="1"/>
  <c r="M199" i="10"/>
  <c r="V198" i="10"/>
  <c r="W198" i="10"/>
  <c r="T126" i="7" l="1"/>
  <c r="S32" i="6"/>
  <c r="Q33" i="6"/>
  <c r="R33" i="6" s="1"/>
  <c r="O33" i="6"/>
  <c r="N33" i="6"/>
  <c r="D34" i="6"/>
  <c r="P33" i="6"/>
  <c r="S33" i="6" s="1"/>
  <c r="M33" i="6"/>
  <c r="V126" i="7"/>
  <c r="W126" i="7"/>
  <c r="S197" i="8"/>
  <c r="P127" i="7"/>
  <c r="T127" i="7" s="1"/>
  <c r="Q127" i="7"/>
  <c r="R127" i="7" s="1"/>
  <c r="N127" i="7"/>
  <c r="O127" i="7"/>
  <c r="D128" i="7"/>
  <c r="M127" i="7"/>
  <c r="P198" i="8"/>
  <c r="S198" i="8" s="1"/>
  <c r="N198" i="8"/>
  <c r="D199" i="8"/>
  <c r="M198" i="8"/>
  <c r="O198" i="8"/>
  <c r="Q198" i="8"/>
  <c r="R198" i="8" s="1"/>
  <c r="T197" i="9"/>
  <c r="W197" i="8"/>
  <c r="V197" i="8"/>
  <c r="W197" i="9"/>
  <c r="V197" i="9"/>
  <c r="D199" i="9"/>
  <c r="M198" i="9"/>
  <c r="O198" i="9"/>
  <c r="N198" i="9"/>
  <c r="P198" i="9"/>
  <c r="S198" i="9" s="1"/>
  <c r="Q198" i="9"/>
  <c r="R198" i="9" s="1"/>
  <c r="T199" i="10"/>
  <c r="N200" i="10"/>
  <c r="P200" i="10"/>
  <c r="S200" i="10" s="1"/>
  <c r="Q200" i="10"/>
  <c r="R200" i="10" s="1"/>
  <c r="O200" i="10"/>
  <c r="M200" i="10"/>
  <c r="W199" i="10"/>
  <c r="V199" i="10"/>
  <c r="D35" i="6" l="1"/>
  <c r="M34" i="6"/>
  <c r="N34" i="6" s="1"/>
  <c r="Q34" i="6"/>
  <c r="R34" i="6" s="1"/>
  <c r="O34" i="6"/>
  <c r="V34" i="6" s="1"/>
  <c r="W34" i="6" s="1"/>
  <c r="P34" i="6"/>
  <c r="S34" i="6" s="1"/>
  <c r="T33" i="6"/>
  <c r="W33" i="6"/>
  <c r="V33" i="6"/>
  <c r="Q128" i="7"/>
  <c r="R128" i="7" s="1"/>
  <c r="D129" i="7"/>
  <c r="P128" i="7"/>
  <c r="S128" i="7" s="1"/>
  <c r="M128" i="7"/>
  <c r="N128" i="7"/>
  <c r="O128" i="7"/>
  <c r="V127" i="7"/>
  <c r="W127" i="7"/>
  <c r="S127" i="7"/>
  <c r="T200" i="10"/>
  <c r="T198" i="8"/>
  <c r="Q199" i="8"/>
  <c r="R199" i="8" s="1"/>
  <c r="M199" i="8"/>
  <c r="O199" i="8"/>
  <c r="N199" i="8"/>
  <c r="D200" i="8"/>
  <c r="P199" i="8"/>
  <c r="T199" i="8" s="1"/>
  <c r="V198" i="8"/>
  <c r="W198" i="8"/>
  <c r="N199" i="9"/>
  <c r="P199" i="9"/>
  <c r="T199" i="9" s="1"/>
  <c r="D200" i="9"/>
  <c r="Q199" i="9"/>
  <c r="R199" i="9" s="1"/>
  <c r="M199" i="9"/>
  <c r="O199" i="9"/>
  <c r="T198" i="9"/>
  <c r="V198" i="9"/>
  <c r="W198" i="9"/>
  <c r="Q71" i="3"/>
  <c r="Q59" i="3"/>
  <c r="Q45" i="3"/>
  <c r="Q97" i="3"/>
  <c r="Q121" i="3"/>
  <c r="Q127" i="3"/>
  <c r="Q75" i="3"/>
  <c r="Q106" i="3"/>
  <c r="Q79" i="3"/>
  <c r="Q65" i="3"/>
  <c r="Q77" i="3"/>
  <c r="Q36" i="3"/>
  <c r="Q67" i="3"/>
  <c r="Q74" i="3"/>
  <c r="W200" i="10"/>
  <c r="V200" i="10"/>
  <c r="R71" i="3"/>
  <c r="S71" i="3" s="1"/>
  <c r="AW71" i="3" s="1"/>
  <c r="R97" i="3"/>
  <c r="R121" i="3"/>
  <c r="R127" i="3"/>
  <c r="R79" i="3"/>
  <c r="R75" i="3"/>
  <c r="R106" i="3"/>
  <c r="R59" i="3"/>
  <c r="R65" i="3"/>
  <c r="R77" i="3"/>
  <c r="R45" i="3"/>
  <c r="R36" i="3"/>
  <c r="R67" i="3"/>
  <c r="R74" i="3"/>
  <c r="S199" i="9" l="1"/>
  <c r="T128" i="7"/>
  <c r="T34" i="6"/>
  <c r="Q35" i="6"/>
  <c r="R35" i="6" s="1"/>
  <c r="M35" i="6"/>
  <c r="P35" i="6"/>
  <c r="T35" i="6" s="1"/>
  <c r="D36" i="6"/>
  <c r="N35" i="6"/>
  <c r="O35" i="6"/>
  <c r="S35" i="6"/>
  <c r="W128" i="7"/>
  <c r="V128" i="7"/>
  <c r="Q129" i="7"/>
  <c r="R129" i="7" s="1"/>
  <c r="N129" i="7"/>
  <c r="P129" i="7"/>
  <c r="T129" i="7" s="1"/>
  <c r="D130" i="7"/>
  <c r="O129" i="7"/>
  <c r="M129" i="7"/>
  <c r="M200" i="8"/>
  <c r="N200" i="8"/>
  <c r="Q200" i="8"/>
  <c r="R200" i="8" s="1"/>
  <c r="P200" i="8"/>
  <c r="T200" i="8" s="1"/>
  <c r="O200" i="8"/>
  <c r="S199" i="8"/>
  <c r="W199" i="8"/>
  <c r="V199" i="8"/>
  <c r="S65" i="3"/>
  <c r="AW65" i="3" s="1"/>
  <c r="M200" i="9"/>
  <c r="O200" i="9"/>
  <c r="P200" i="9"/>
  <c r="T200" i="9" s="1"/>
  <c r="N200" i="9"/>
  <c r="Q200" i="9"/>
  <c r="R200" i="9" s="1"/>
  <c r="S59" i="3"/>
  <c r="AW59" i="3" s="1"/>
  <c r="S106" i="3"/>
  <c r="AW106" i="3" s="1"/>
  <c r="S97" i="3"/>
  <c r="AW97" i="3" s="1"/>
  <c r="V199" i="9"/>
  <c r="W199" i="9"/>
  <c r="S77" i="3"/>
  <c r="AW77" i="3" s="1"/>
  <c r="S75" i="3"/>
  <c r="AW75" i="3" s="1"/>
  <c r="S45" i="3"/>
  <c r="AW45" i="3" s="1"/>
  <c r="S74" i="3"/>
  <c r="AW74" i="3" s="1"/>
  <c r="S127" i="3"/>
  <c r="AW127" i="3" s="1"/>
  <c r="S36" i="3"/>
  <c r="AW36" i="3" s="1"/>
  <c r="S67" i="3"/>
  <c r="AW67" i="3" s="1"/>
  <c r="S79" i="3"/>
  <c r="AW79" i="3" s="1"/>
  <c r="S121" i="3"/>
  <c r="AW121" i="3" s="1"/>
  <c r="S129" i="7" l="1"/>
  <c r="M36" i="6"/>
  <c r="N36" i="6" s="1"/>
  <c r="D37" i="6"/>
  <c r="Q36" i="6"/>
  <c r="R36" i="6" s="1"/>
  <c r="O36" i="6"/>
  <c r="V36" i="6" s="1"/>
  <c r="W36" i="6" s="1"/>
  <c r="P36" i="6"/>
  <c r="S36" i="6" s="1"/>
  <c r="V35" i="6"/>
  <c r="W35" i="6"/>
  <c r="S200" i="8"/>
  <c r="V129" i="7"/>
  <c r="W129" i="7"/>
  <c r="O130" i="7"/>
  <c r="M130" i="7"/>
  <c r="P130" i="7"/>
  <c r="S130" i="7" s="1"/>
  <c r="Q130" i="7"/>
  <c r="R130" i="7" s="1"/>
  <c r="N130" i="7"/>
  <c r="D131" i="7"/>
  <c r="L93" i="3"/>
  <c r="L64" i="3"/>
  <c r="L55" i="3"/>
  <c r="L33" i="3"/>
  <c r="L127" i="3"/>
  <c r="L118" i="3"/>
  <c r="L69" i="3"/>
  <c r="L121" i="3"/>
  <c r="L26" i="3"/>
  <c r="L90" i="3"/>
  <c r="L37" i="3"/>
  <c r="L18" i="3"/>
  <c r="L100" i="3"/>
  <c r="L97" i="3"/>
  <c r="K121" i="3"/>
  <c r="K37" i="3"/>
  <c r="K90" i="3"/>
  <c r="K118" i="3"/>
  <c r="M118" i="3" s="1"/>
  <c r="AU118" i="3" s="1"/>
  <c r="K64" i="3"/>
  <c r="K100" i="3"/>
  <c r="K127" i="3"/>
  <c r="M127" i="3" s="1"/>
  <c r="AU127" i="3" s="1"/>
  <c r="K26" i="3"/>
  <c r="M26" i="3" s="1"/>
  <c r="AU26" i="3" s="1"/>
  <c r="K69" i="3"/>
  <c r="M69" i="3" s="1"/>
  <c r="AU69" i="3" s="1"/>
  <c r="K55" i="3"/>
  <c r="K18" i="3"/>
  <c r="K93" i="3"/>
  <c r="M93" i="3" s="1"/>
  <c r="AU93" i="3" s="1"/>
  <c r="K33" i="3"/>
  <c r="K97" i="3"/>
  <c r="V200" i="8"/>
  <c r="W200" i="8"/>
  <c r="O109" i="3"/>
  <c r="O62" i="3"/>
  <c r="O127" i="3"/>
  <c r="O121" i="3"/>
  <c r="O68" i="3"/>
  <c r="O30" i="3"/>
  <c r="O45" i="3"/>
  <c r="O36" i="3"/>
  <c r="O66" i="3"/>
  <c r="O100" i="3"/>
  <c r="O94" i="3"/>
  <c r="O32" i="3"/>
  <c r="O64" i="3"/>
  <c r="O93" i="3"/>
  <c r="O81" i="3"/>
  <c r="O5" i="3"/>
  <c r="O87" i="3"/>
  <c r="O18" i="3"/>
  <c r="S200" i="9"/>
  <c r="N100" i="3"/>
  <c r="N45" i="3"/>
  <c r="N18" i="3"/>
  <c r="P18" i="3" s="1"/>
  <c r="AV18" i="3" s="1"/>
  <c r="N81" i="3"/>
  <c r="P81" i="3" s="1"/>
  <c r="AV81" i="3" s="1"/>
  <c r="N30" i="3"/>
  <c r="N94" i="3"/>
  <c r="N109" i="3"/>
  <c r="N66" i="3"/>
  <c r="N62" i="3"/>
  <c r="N87" i="3"/>
  <c r="P87" i="3" s="1"/>
  <c r="AV87" i="3" s="1"/>
  <c r="N32" i="3"/>
  <c r="N36" i="3"/>
  <c r="N5" i="3"/>
  <c r="N121" i="3"/>
  <c r="N68" i="3"/>
  <c r="N93" i="3"/>
  <c r="N127" i="3"/>
  <c r="N64" i="3"/>
  <c r="P64" i="3" s="1"/>
  <c r="AV64" i="3" s="1"/>
  <c r="W200" i="9"/>
  <c r="V200" i="9"/>
  <c r="C89" i="3"/>
  <c r="B89" i="3"/>
  <c r="C85" i="3"/>
  <c r="B85" i="3"/>
  <c r="P127" i="3" l="1"/>
  <c r="AV127" i="3" s="1"/>
  <c r="P5" i="3"/>
  <c r="AV5" i="3" s="1"/>
  <c r="M33" i="3"/>
  <c r="AU33" i="3" s="1"/>
  <c r="M121" i="3"/>
  <c r="AU121" i="3" s="1"/>
  <c r="P62" i="3"/>
  <c r="AV62" i="3" s="1"/>
  <c r="P30" i="3"/>
  <c r="AV30" i="3" s="1"/>
  <c r="P100" i="3"/>
  <c r="AV100" i="3" s="1"/>
  <c r="P93" i="3"/>
  <c r="AV93" i="3" s="1"/>
  <c r="M18" i="3"/>
  <c r="AU18" i="3" s="1"/>
  <c r="P66" i="3"/>
  <c r="AV66" i="3" s="1"/>
  <c r="T36" i="6"/>
  <c r="Q37" i="6"/>
  <c r="R37" i="6" s="1"/>
  <c r="M37" i="6"/>
  <c r="N37" i="6" s="1"/>
  <c r="O37" i="6"/>
  <c r="V37" i="6" s="1"/>
  <c r="W37" i="6" s="1"/>
  <c r="D38" i="6"/>
  <c r="P37" i="6"/>
  <c r="S37" i="6" s="1"/>
  <c r="P68" i="3"/>
  <c r="AV68" i="3" s="1"/>
  <c r="P109" i="3"/>
  <c r="AV109" i="3" s="1"/>
  <c r="M55" i="3"/>
  <c r="AU55" i="3" s="1"/>
  <c r="M37" i="3"/>
  <c r="AU37" i="3" s="1"/>
  <c r="W130" i="7"/>
  <c r="V130" i="7"/>
  <c r="M90" i="3"/>
  <c r="AU90" i="3" s="1"/>
  <c r="M97" i="3"/>
  <c r="AU97" i="3" s="1"/>
  <c r="M100" i="3"/>
  <c r="AU100" i="3" s="1"/>
  <c r="P131" i="7"/>
  <c r="S131" i="7" s="1"/>
  <c r="D132" i="7"/>
  <c r="M131" i="7"/>
  <c r="Q131" i="7"/>
  <c r="R131" i="7" s="1"/>
  <c r="O131" i="7"/>
  <c r="N131" i="7"/>
  <c r="M64" i="3"/>
  <c r="AU64" i="3" s="1"/>
  <c r="T130" i="7"/>
  <c r="P36" i="3"/>
  <c r="AV36" i="3" s="1"/>
  <c r="P32" i="3"/>
  <c r="AV32" i="3" s="1"/>
  <c r="P121" i="3"/>
  <c r="AV121" i="3" s="1"/>
  <c r="P94" i="3"/>
  <c r="AV94" i="3" s="1"/>
  <c r="P45" i="3"/>
  <c r="AV45" i="3" s="1"/>
  <c r="D85" i="3"/>
  <c r="AR85" i="3" s="1"/>
  <c r="D89" i="3"/>
  <c r="AR89" i="3" s="1"/>
  <c r="T37" i="6" l="1"/>
  <c r="T131" i="7"/>
  <c r="N38" i="6"/>
  <c r="Q38" i="6"/>
  <c r="R38" i="6" s="1"/>
  <c r="P38" i="6"/>
  <c r="T38" i="6" s="1"/>
  <c r="D39" i="6"/>
  <c r="O38" i="6"/>
  <c r="M38" i="6"/>
  <c r="M132" i="7"/>
  <c r="Q132" i="7"/>
  <c r="R132" i="7" s="1"/>
  <c r="D133" i="7"/>
  <c r="O132" i="7"/>
  <c r="N132" i="7"/>
  <c r="P132" i="7"/>
  <c r="T132" i="7" s="1"/>
  <c r="W131" i="7"/>
  <c r="V131" i="7"/>
  <c r="S38" i="6" l="1"/>
  <c r="M39" i="6"/>
  <c r="O39" i="6" s="1"/>
  <c r="V39" i="6" s="1"/>
  <c r="W39" i="6" s="1"/>
  <c r="N39" i="6"/>
  <c r="D40" i="6"/>
  <c r="P39" i="6"/>
  <c r="S39" i="6" s="1"/>
  <c r="Q39" i="6"/>
  <c r="R39" i="6" s="1"/>
  <c r="V38" i="6"/>
  <c r="W38" i="6"/>
  <c r="S132" i="7"/>
  <c r="M133" i="7"/>
  <c r="P133" i="7"/>
  <c r="T133" i="7" s="1"/>
  <c r="O133" i="7"/>
  <c r="N133" i="7"/>
  <c r="Q133" i="7"/>
  <c r="R133" i="7" s="1"/>
  <c r="D134" i="7"/>
  <c r="W132" i="7"/>
  <c r="V132" i="7"/>
  <c r="S133" i="7" l="1"/>
  <c r="M40" i="6"/>
  <c r="O40" i="6"/>
  <c r="N40" i="6"/>
  <c r="Q40" i="6"/>
  <c r="R40" i="6" s="1"/>
  <c r="P40" i="6"/>
  <c r="T40" i="6" s="1"/>
  <c r="D41" i="6"/>
  <c r="T39" i="6"/>
  <c r="P134" i="7"/>
  <c r="T134" i="7" s="1"/>
  <c r="N134" i="7"/>
  <c r="D135" i="7"/>
  <c r="M134" i="7"/>
  <c r="Q134" i="7"/>
  <c r="R134" i="7" s="1"/>
  <c r="O134" i="7"/>
  <c r="V133" i="7"/>
  <c r="W133" i="7"/>
  <c r="S134" i="7" l="1"/>
  <c r="S40" i="6"/>
  <c r="D42" i="6"/>
  <c r="Q41" i="6"/>
  <c r="R41" i="6" s="1"/>
  <c r="M41" i="6"/>
  <c r="O41" i="6"/>
  <c r="P41" i="6"/>
  <c r="T41" i="6" s="1"/>
  <c r="N41" i="6"/>
  <c r="V40" i="6"/>
  <c r="W40" i="6"/>
  <c r="M135" i="7"/>
  <c r="D136" i="7"/>
  <c r="O135" i="7"/>
  <c r="Q135" i="7"/>
  <c r="R135" i="7" s="1"/>
  <c r="N135" i="7"/>
  <c r="P135" i="7"/>
  <c r="T135" i="7" s="1"/>
  <c r="W134" i="7"/>
  <c r="V134" i="7"/>
  <c r="S41" i="6" l="1"/>
  <c r="S135" i="7"/>
  <c r="W41" i="6"/>
  <c r="V41" i="6"/>
  <c r="Q42" i="6"/>
  <c r="R42" i="6" s="1"/>
  <c r="D43" i="6"/>
  <c r="O42" i="6"/>
  <c r="V42" i="6" s="1"/>
  <c r="W42" i="6" s="1"/>
  <c r="M42" i="6"/>
  <c r="N42" i="6" s="1"/>
  <c r="P42" i="6"/>
  <c r="S42" i="6" s="1"/>
  <c r="W135" i="7"/>
  <c r="V135" i="7"/>
  <c r="M136" i="7"/>
  <c r="P136" i="7"/>
  <c r="S136" i="7" s="1"/>
  <c r="O136" i="7"/>
  <c r="Q136" i="7"/>
  <c r="R136" i="7" s="1"/>
  <c r="N136" i="7"/>
  <c r="D137" i="7"/>
  <c r="U59" i="3"/>
  <c r="U90" i="3"/>
  <c r="U78" i="3"/>
  <c r="U93" i="3"/>
  <c r="U104" i="3"/>
  <c r="U73" i="3"/>
  <c r="U105" i="3"/>
  <c r="U110" i="3"/>
  <c r="U57" i="3"/>
  <c r="T93" i="3"/>
  <c r="T90" i="3"/>
  <c r="T78" i="3"/>
  <c r="T59" i="3"/>
  <c r="T73" i="3"/>
  <c r="T105" i="3"/>
  <c r="T104" i="3"/>
  <c r="T57" i="3"/>
  <c r="T110" i="3"/>
  <c r="T42" i="6" l="1"/>
  <c r="Q43" i="6"/>
  <c r="R43" i="6" s="1"/>
  <c r="M43" i="6"/>
  <c r="O43" i="6" s="1"/>
  <c r="N43" i="6"/>
  <c r="D44" i="6"/>
  <c r="P43" i="6"/>
  <c r="T43" i="6" s="1"/>
  <c r="D138" i="7"/>
  <c r="M137" i="7"/>
  <c r="N137" i="7"/>
  <c r="Q137" i="7"/>
  <c r="R137" i="7" s="1"/>
  <c r="O137" i="7"/>
  <c r="P137" i="7"/>
  <c r="S137" i="7" s="1"/>
  <c r="V104" i="3"/>
  <c r="AX104" i="3" s="1"/>
  <c r="T136" i="7"/>
  <c r="V136" i="7"/>
  <c r="W136" i="7"/>
  <c r="V110" i="3"/>
  <c r="AX110" i="3" s="1"/>
  <c r="V78" i="3"/>
  <c r="AX78" i="3" s="1"/>
  <c r="V90" i="3"/>
  <c r="AX90" i="3" s="1"/>
  <c r="V105" i="3"/>
  <c r="AX105" i="3" s="1"/>
  <c r="V73" i="3"/>
  <c r="AX73" i="3" s="1"/>
  <c r="V93" i="3"/>
  <c r="AX93" i="3" s="1"/>
  <c r="V57" i="3"/>
  <c r="AX57" i="3" s="1"/>
  <c r="V59" i="3"/>
  <c r="AX59" i="3" s="1"/>
  <c r="P44" i="6" l="1"/>
  <c r="T44" i="6" s="1"/>
  <c r="M44" i="6"/>
  <c r="D45" i="6"/>
  <c r="Q44" i="6"/>
  <c r="R44" i="6" s="1"/>
  <c r="N44" i="6"/>
  <c r="O44" i="6"/>
  <c r="S43" i="6"/>
  <c r="V43" i="6"/>
  <c r="W43" i="6"/>
  <c r="T137" i="7"/>
  <c r="W137" i="7"/>
  <c r="V137" i="7"/>
  <c r="N138" i="7"/>
  <c r="P138" i="7"/>
  <c r="T138" i="7" s="1"/>
  <c r="M138" i="7"/>
  <c r="Q138" i="7"/>
  <c r="R138" i="7" s="1"/>
  <c r="O138" i="7"/>
  <c r="D139" i="7"/>
  <c r="S138" i="7" l="1"/>
  <c r="S44" i="6"/>
  <c r="P45" i="6"/>
  <c r="T45" i="6" s="1"/>
  <c r="N45" i="6"/>
  <c r="M45" i="6"/>
  <c r="O45" i="6" s="1"/>
  <c r="Q45" i="6"/>
  <c r="R45" i="6" s="1"/>
  <c r="D46" i="6"/>
  <c r="W44" i="6"/>
  <c r="V44" i="6"/>
  <c r="W138" i="7"/>
  <c r="V138" i="7"/>
  <c r="Q139" i="7"/>
  <c r="R139" i="7" s="1"/>
  <c r="D140" i="7"/>
  <c r="M139" i="7"/>
  <c r="N139" i="7"/>
  <c r="P139" i="7"/>
  <c r="T139" i="7" s="1"/>
  <c r="O139" i="7"/>
  <c r="V45" i="6" l="1"/>
  <c r="W45" i="6"/>
  <c r="S45" i="6"/>
  <c r="S139" i="7"/>
  <c r="P46" i="6"/>
  <c r="T46" i="6" s="1"/>
  <c r="N46" i="6"/>
  <c r="Q46" i="6"/>
  <c r="R46" i="6" s="1"/>
  <c r="M46" i="6"/>
  <c r="O46" i="6" s="1"/>
  <c r="D47" i="6"/>
  <c r="W139" i="7"/>
  <c r="V139" i="7"/>
  <c r="Q140" i="7"/>
  <c r="R140" i="7" s="1"/>
  <c r="D141" i="7"/>
  <c r="N140" i="7"/>
  <c r="P140" i="7"/>
  <c r="S140" i="7" s="1"/>
  <c r="O140" i="7"/>
  <c r="M140" i="7"/>
  <c r="D4" i="14"/>
  <c r="D5" i="14" s="1"/>
  <c r="V46" i="6" l="1"/>
  <c r="W46" i="6"/>
  <c r="T140" i="7"/>
  <c r="S46" i="6"/>
  <c r="N47" i="6"/>
  <c r="M47" i="6"/>
  <c r="O47" i="6" s="1"/>
  <c r="P47" i="6"/>
  <c r="S47" i="6" s="1"/>
  <c r="Q47" i="6"/>
  <c r="R47" i="6" s="1"/>
  <c r="D48" i="6"/>
  <c r="V140" i="7"/>
  <c r="W140" i="7"/>
  <c r="P141" i="7"/>
  <c r="S141" i="7" s="1"/>
  <c r="M141" i="7"/>
  <c r="N141" i="7"/>
  <c r="D142" i="7"/>
  <c r="Q141" i="7"/>
  <c r="R141" i="7" s="1"/>
  <c r="O141" i="7"/>
  <c r="M5" i="14"/>
  <c r="O5" i="14" s="1"/>
  <c r="P5" i="14" s="1"/>
  <c r="D6" i="14"/>
  <c r="M4" i="14"/>
  <c r="O4" i="14" s="1"/>
  <c r="P4" i="14" s="1"/>
  <c r="Q4" i="14" l="1"/>
  <c r="R4" i="14" s="1"/>
  <c r="N4" i="14"/>
  <c r="S4" i="14" s="1"/>
  <c r="T4" i="14" s="1"/>
  <c r="N5" i="14"/>
  <c r="S5" i="14" s="1"/>
  <c r="T47" i="6"/>
  <c r="W47" i="6"/>
  <c r="V47" i="6"/>
  <c r="N48" i="6"/>
  <c r="D49" i="6"/>
  <c r="M48" i="6"/>
  <c r="O48" i="6" s="1"/>
  <c r="Q48" i="6"/>
  <c r="R48" i="6" s="1"/>
  <c r="P48" i="6"/>
  <c r="T48" i="6" s="1"/>
  <c r="W141" i="7"/>
  <c r="V141" i="7"/>
  <c r="D143" i="7"/>
  <c r="M142" i="7"/>
  <c r="P142" i="7"/>
  <c r="T142" i="7" s="1"/>
  <c r="Q142" i="7"/>
  <c r="R142" i="7" s="1"/>
  <c r="N142" i="7"/>
  <c r="O142" i="7"/>
  <c r="T141" i="7"/>
  <c r="M6" i="14"/>
  <c r="O6" i="14" s="1"/>
  <c r="P6" i="14" s="1"/>
  <c r="D7" i="14"/>
  <c r="V5" i="14"/>
  <c r="V4" i="14"/>
  <c r="W4" i="14" s="1"/>
  <c r="Q5" i="14" l="1"/>
  <c r="R5" i="14" s="1"/>
  <c r="T5" i="14" s="1"/>
  <c r="W5" i="14"/>
  <c r="N6" i="14"/>
  <c r="S142" i="7"/>
  <c r="S48" i="6"/>
  <c r="N49" i="6"/>
  <c r="M49" i="6"/>
  <c r="O49" i="6"/>
  <c r="P49" i="6"/>
  <c r="T49" i="6" s="1"/>
  <c r="Q49" i="6"/>
  <c r="R49" i="6" s="1"/>
  <c r="D50" i="6"/>
  <c r="W48" i="6"/>
  <c r="V48" i="6"/>
  <c r="N143" i="7"/>
  <c r="Q143" i="7"/>
  <c r="R143" i="7" s="1"/>
  <c r="D144" i="7"/>
  <c r="P143" i="7"/>
  <c r="T143" i="7" s="1"/>
  <c r="M143" i="7"/>
  <c r="O143" i="7"/>
  <c r="V142" i="7"/>
  <c r="W142" i="7"/>
  <c r="D8" i="14"/>
  <c r="M7" i="14"/>
  <c r="N7" i="14" s="1"/>
  <c r="V6" i="14"/>
  <c r="W6" i="14" s="1"/>
  <c r="S6" i="14"/>
  <c r="T6" i="14" s="1"/>
  <c r="D4" i="12"/>
  <c r="D5" i="12" s="1"/>
  <c r="Q6" i="14" l="1"/>
  <c r="R6" i="14" s="1"/>
  <c r="O7" i="14"/>
  <c r="P7" i="14" s="1"/>
  <c r="S49" i="6"/>
  <c r="W49" i="6"/>
  <c r="V49" i="6"/>
  <c r="Q50" i="6"/>
  <c r="R50" i="6" s="1"/>
  <c r="M50" i="6"/>
  <c r="O50" i="6"/>
  <c r="D51" i="6"/>
  <c r="P50" i="6"/>
  <c r="T50" i="6" s="1"/>
  <c r="N50" i="6"/>
  <c r="S143" i="7"/>
  <c r="Q144" i="7"/>
  <c r="R144" i="7" s="1"/>
  <c r="M144" i="7"/>
  <c r="O144" i="7"/>
  <c r="D145" i="7"/>
  <c r="P144" i="7"/>
  <c r="S144" i="7" s="1"/>
  <c r="N144" i="7"/>
  <c r="V143" i="7"/>
  <c r="W143" i="7"/>
  <c r="M5" i="12"/>
  <c r="O5" i="12" s="1"/>
  <c r="P5" i="12" s="1"/>
  <c r="D6" i="12"/>
  <c r="M8" i="14"/>
  <c r="N8" i="14" s="1"/>
  <c r="D9" i="14"/>
  <c r="O8" i="14"/>
  <c r="V7" i="14"/>
  <c r="W7" i="14" s="1"/>
  <c r="M4" i="12"/>
  <c r="N4" i="12" s="1"/>
  <c r="S7" i="14" l="1"/>
  <c r="AD31" i="3" s="1"/>
  <c r="AE31" i="3" s="1"/>
  <c r="BA31" i="3" s="1"/>
  <c r="Q7" i="14"/>
  <c r="R7" i="14" s="1"/>
  <c r="O4" i="12"/>
  <c r="P4" i="12" s="1"/>
  <c r="N5" i="12"/>
  <c r="S5" i="12" s="1"/>
  <c r="O51" i="6"/>
  <c r="N51" i="6"/>
  <c r="Q51" i="6"/>
  <c r="R51" i="6" s="1"/>
  <c r="M51" i="6"/>
  <c r="P51" i="6"/>
  <c r="S51" i="6" s="1"/>
  <c r="D52" i="6"/>
  <c r="T144" i="7"/>
  <c r="S50" i="6"/>
  <c r="W50" i="6"/>
  <c r="V50" i="6"/>
  <c r="V144" i="7"/>
  <c r="W144" i="7"/>
  <c r="M145" i="7"/>
  <c r="Q145" i="7"/>
  <c r="R145" i="7" s="1"/>
  <c r="P145" i="7"/>
  <c r="T145" i="7" s="1"/>
  <c r="D146" i="7"/>
  <c r="O145" i="7"/>
  <c r="N145" i="7"/>
  <c r="V5" i="12"/>
  <c r="M6" i="12"/>
  <c r="O6" i="12" s="1"/>
  <c r="D7" i="12"/>
  <c r="P8" i="14"/>
  <c r="Q8" i="14" s="1"/>
  <c r="R8" i="14" s="1"/>
  <c r="V8" i="14"/>
  <c r="W8" i="14" s="1"/>
  <c r="D10" i="14"/>
  <c r="M9" i="14"/>
  <c r="O9" i="14" s="1"/>
  <c r="N9" i="14"/>
  <c r="W5" i="12" l="1"/>
  <c r="T7" i="14"/>
  <c r="Q4" i="12"/>
  <c r="N6" i="12"/>
  <c r="V4" i="12"/>
  <c r="W4" i="12" s="1"/>
  <c r="S4" i="12"/>
  <c r="T51" i="6"/>
  <c r="S145" i="7"/>
  <c r="Q52" i="6"/>
  <c r="R52" i="6" s="1"/>
  <c r="M52" i="6"/>
  <c r="N52" i="6"/>
  <c r="D53" i="6"/>
  <c r="P52" i="6"/>
  <c r="S52" i="6" s="1"/>
  <c r="O52" i="6"/>
  <c r="V51" i="6"/>
  <c r="W51" i="6"/>
  <c r="V145" i="7"/>
  <c r="W145" i="7"/>
  <c r="P146" i="7"/>
  <c r="T146" i="7" s="1"/>
  <c r="Q146" i="7"/>
  <c r="R146" i="7" s="1"/>
  <c r="M146" i="7"/>
  <c r="O146" i="7"/>
  <c r="N146" i="7"/>
  <c r="D147" i="7"/>
  <c r="D8" i="12"/>
  <c r="M7" i="12"/>
  <c r="O7" i="12" s="1"/>
  <c r="P7" i="12" s="1"/>
  <c r="P6" i="12"/>
  <c r="V6" i="12"/>
  <c r="P9" i="14"/>
  <c r="V9" i="14"/>
  <c r="W9" i="14" s="1"/>
  <c r="M10" i="14"/>
  <c r="N10" i="14" s="1"/>
  <c r="D11" i="14"/>
  <c r="O10" i="14"/>
  <c r="P10" i="14" s="1"/>
  <c r="S8" i="14"/>
  <c r="T8" i="14" s="1"/>
  <c r="W6" i="12" l="1"/>
  <c r="S10" i="14"/>
  <c r="Q9" i="14"/>
  <c r="R9" i="14" s="1"/>
  <c r="AC32" i="3" s="1"/>
  <c r="N7" i="12"/>
  <c r="S7" i="12" s="1"/>
  <c r="R4" i="12"/>
  <c r="T4" i="12" s="1"/>
  <c r="Q5" i="12"/>
  <c r="R5" i="12" s="1"/>
  <c r="T5" i="12" s="1"/>
  <c r="S6" i="12"/>
  <c r="Q6" i="12"/>
  <c r="R6" i="12" s="1"/>
  <c r="T52" i="6"/>
  <c r="V52" i="6"/>
  <c r="W52" i="6"/>
  <c r="P53" i="6"/>
  <c r="S53" i="6" s="1"/>
  <c r="D54" i="6"/>
  <c r="O53" i="6"/>
  <c r="Q53" i="6"/>
  <c r="R53" i="6" s="1"/>
  <c r="N53" i="6"/>
  <c r="M53" i="6"/>
  <c r="N147" i="7"/>
  <c r="Q147" i="7"/>
  <c r="R147" i="7" s="1"/>
  <c r="P147" i="7"/>
  <c r="T147" i="7" s="1"/>
  <c r="M147" i="7"/>
  <c r="D148" i="7"/>
  <c r="O147" i="7"/>
  <c r="W146" i="7"/>
  <c r="V146" i="7"/>
  <c r="S146" i="7"/>
  <c r="V7" i="12"/>
  <c r="M8" i="12"/>
  <c r="O8" i="12" s="1"/>
  <c r="D9" i="12"/>
  <c r="M11" i="14"/>
  <c r="N11" i="14" s="1"/>
  <c r="D12" i="14"/>
  <c r="V10" i="14"/>
  <c r="W10" i="14" s="1"/>
  <c r="S9" i="14"/>
  <c r="AD32" i="3" s="1"/>
  <c r="W7" i="12" l="1"/>
  <c r="AE32" i="3"/>
  <c r="BA32" i="3" s="1"/>
  <c r="T6" i="12"/>
  <c r="Q10" i="14"/>
  <c r="R10" i="14" s="1"/>
  <c r="T10" i="14" s="1"/>
  <c r="T9" i="14"/>
  <c r="O11" i="14"/>
  <c r="P11" i="14" s="1"/>
  <c r="X80" i="3"/>
  <c r="Q7" i="12"/>
  <c r="R7" i="12" s="1"/>
  <c r="W80" i="3" s="1"/>
  <c r="N8" i="12"/>
  <c r="T53" i="6"/>
  <c r="N54" i="6"/>
  <c r="Q54" i="6"/>
  <c r="R54" i="6" s="1"/>
  <c r="D55" i="6"/>
  <c r="P54" i="6"/>
  <c r="T54" i="6" s="1"/>
  <c r="M54" i="6"/>
  <c r="O54" i="6"/>
  <c r="S147" i="7"/>
  <c r="W53" i="6"/>
  <c r="V53" i="6"/>
  <c r="W147" i="7"/>
  <c r="V147" i="7"/>
  <c r="O148" i="7"/>
  <c r="Q148" i="7"/>
  <c r="R148" i="7" s="1"/>
  <c r="P148" i="7"/>
  <c r="T148" i="7" s="1"/>
  <c r="N148" i="7"/>
  <c r="M148" i="7"/>
  <c r="D149" i="7"/>
  <c r="D10" i="12"/>
  <c r="M9" i="12"/>
  <c r="O9" i="12" s="1"/>
  <c r="P8" i="12"/>
  <c r="V8" i="12"/>
  <c r="D13" i="14"/>
  <c r="M12" i="14"/>
  <c r="N12" i="14" s="1"/>
  <c r="V11" i="14"/>
  <c r="W11" i="14" s="1"/>
  <c r="S148" i="7" l="1"/>
  <c r="W8" i="12"/>
  <c r="Y80" i="3"/>
  <c r="AY80" i="3" s="1"/>
  <c r="S11" i="14"/>
  <c r="Q11" i="14"/>
  <c r="R11" i="14" s="1"/>
  <c r="O12" i="14"/>
  <c r="P12" i="14" s="1"/>
  <c r="N9" i="12"/>
  <c r="X5" i="3" s="1"/>
  <c r="Y5" i="3" s="1"/>
  <c r="AY5" i="3" s="1"/>
  <c r="T7" i="12"/>
  <c r="Q8" i="12"/>
  <c r="R8" i="12" s="1"/>
  <c r="S54" i="6"/>
  <c r="P55" i="6"/>
  <c r="T55" i="6" s="1"/>
  <c r="O55" i="6"/>
  <c r="V55" i="6" s="1"/>
  <c r="W55" i="6" s="1"/>
  <c r="D56" i="6"/>
  <c r="Q55" i="6"/>
  <c r="R55" i="6" s="1"/>
  <c r="M55" i="6"/>
  <c r="N55" i="6" s="1"/>
  <c r="W54" i="6"/>
  <c r="V54" i="6"/>
  <c r="M149" i="7"/>
  <c r="Q149" i="7"/>
  <c r="R149" i="7" s="1"/>
  <c r="N149" i="7"/>
  <c r="D150" i="7"/>
  <c r="O149" i="7"/>
  <c r="P149" i="7"/>
  <c r="T149" i="7" s="1"/>
  <c r="W148" i="7"/>
  <c r="V148" i="7"/>
  <c r="P9" i="12"/>
  <c r="V9" i="12"/>
  <c r="W9" i="12" s="1"/>
  <c r="D11" i="12"/>
  <c r="M10" i="12"/>
  <c r="O10" i="12" s="1"/>
  <c r="P10" i="12" s="1"/>
  <c r="S8" i="12"/>
  <c r="T8" i="12" s="1"/>
  <c r="D14" i="14"/>
  <c r="M13" i="14"/>
  <c r="N13" i="14" s="1"/>
  <c r="T11" i="14" l="1"/>
  <c r="Q9" i="12"/>
  <c r="R9" i="12" s="1"/>
  <c r="V12" i="14"/>
  <c r="W12" i="14" s="1"/>
  <c r="S12" i="14"/>
  <c r="Q12" i="14"/>
  <c r="R12" i="14" s="1"/>
  <c r="O13" i="14"/>
  <c r="S10" i="12"/>
  <c r="Q10" i="12"/>
  <c r="R10" i="12" s="1"/>
  <c r="N10" i="12"/>
  <c r="S149" i="7"/>
  <c r="S55" i="6"/>
  <c r="P56" i="6"/>
  <c r="S56" i="6" s="1"/>
  <c r="M56" i="6"/>
  <c r="D57" i="6"/>
  <c r="O56" i="6"/>
  <c r="Q56" i="6"/>
  <c r="R56" i="6" s="1"/>
  <c r="N56" i="6"/>
  <c r="O150" i="7"/>
  <c r="M150" i="7"/>
  <c r="D151" i="7"/>
  <c r="Q150" i="7"/>
  <c r="R150" i="7" s="1"/>
  <c r="P150" i="7"/>
  <c r="T150" i="7" s="1"/>
  <c r="N150" i="7"/>
  <c r="W149" i="7"/>
  <c r="V149" i="7"/>
  <c r="T10" i="12"/>
  <c r="M11" i="12"/>
  <c r="N11" i="12" s="1"/>
  <c r="D12" i="12"/>
  <c r="V10" i="12"/>
  <c r="W10" i="12" s="1"/>
  <c r="S9" i="12"/>
  <c r="T9" i="12" s="1"/>
  <c r="D15" i="14"/>
  <c r="M14" i="14"/>
  <c r="N14" i="14" s="1"/>
  <c r="T12" i="14" l="1"/>
  <c r="V13" i="14"/>
  <c r="W13" i="14" s="1"/>
  <c r="P13" i="14"/>
  <c r="O14" i="14"/>
  <c r="O11" i="12"/>
  <c r="T56" i="6"/>
  <c r="D58" i="6"/>
  <c r="M57" i="6"/>
  <c r="N57" i="6"/>
  <c r="O57" i="6"/>
  <c r="P57" i="6"/>
  <c r="S57" i="6" s="1"/>
  <c r="Q57" i="6"/>
  <c r="R57" i="6" s="1"/>
  <c r="W56" i="6"/>
  <c r="V56" i="6"/>
  <c r="S150" i="7"/>
  <c r="D152" i="7"/>
  <c r="N151" i="7"/>
  <c r="Q151" i="7"/>
  <c r="R151" i="7" s="1"/>
  <c r="P151" i="7"/>
  <c r="T151" i="7" s="1"/>
  <c r="M151" i="7"/>
  <c r="O151" i="7"/>
  <c r="V150" i="7"/>
  <c r="W150" i="7"/>
  <c r="D13" i="12"/>
  <c r="M12" i="12"/>
  <c r="O12" i="12" s="1"/>
  <c r="P12" i="12" s="1"/>
  <c r="D16" i="14"/>
  <c r="M15" i="14"/>
  <c r="N15" i="14" s="1"/>
  <c r="O15" i="14" l="1"/>
  <c r="V14" i="14"/>
  <c r="W14" i="14" s="1"/>
  <c r="P14" i="14"/>
  <c r="S13" i="14"/>
  <c r="Q13" i="14"/>
  <c r="R13" i="14" s="1"/>
  <c r="N12" i="12"/>
  <c r="S12" i="12" s="1"/>
  <c r="V11" i="12"/>
  <c r="W11" i="12" s="1"/>
  <c r="P11" i="12"/>
  <c r="T57" i="6"/>
  <c r="W57" i="6"/>
  <c r="V57" i="6"/>
  <c r="N58" i="6"/>
  <c r="P58" i="6"/>
  <c r="S58" i="6" s="1"/>
  <c r="Q58" i="6"/>
  <c r="R58" i="6" s="1"/>
  <c r="M58" i="6"/>
  <c r="O58" i="6"/>
  <c r="T58" i="6"/>
  <c r="D59" i="6"/>
  <c r="S151" i="7"/>
  <c r="W151" i="7"/>
  <c r="V151" i="7"/>
  <c r="Q152" i="7"/>
  <c r="R152" i="7" s="1"/>
  <c r="P152" i="7"/>
  <c r="S152" i="7" s="1"/>
  <c r="O152" i="7"/>
  <c r="N152" i="7"/>
  <c r="D153" i="7"/>
  <c r="M152" i="7"/>
  <c r="V12" i="12"/>
  <c r="W12" i="12" s="1"/>
  <c r="D14" i="12"/>
  <c r="M13" i="12"/>
  <c r="N13" i="12" s="1"/>
  <c r="D17" i="14"/>
  <c r="M16" i="14"/>
  <c r="O16" i="14" s="1"/>
  <c r="P16" i="14" s="1"/>
  <c r="T13" i="14" l="1"/>
  <c r="N16" i="14"/>
  <c r="S16" i="14" s="1"/>
  <c r="S14" i="14"/>
  <c r="Q14" i="14"/>
  <c r="R14" i="14" s="1"/>
  <c r="V15" i="14"/>
  <c r="W15" i="14" s="1"/>
  <c r="P15" i="14"/>
  <c r="O13" i="12"/>
  <c r="S11" i="12"/>
  <c r="Q11" i="12"/>
  <c r="V58" i="6"/>
  <c r="W58" i="6"/>
  <c r="D60" i="6"/>
  <c r="M59" i="6"/>
  <c r="Q59" i="6"/>
  <c r="R59" i="6" s="1"/>
  <c r="O59" i="6"/>
  <c r="N59" i="6"/>
  <c r="P59" i="6"/>
  <c r="T59" i="6" s="1"/>
  <c r="P153" i="7"/>
  <c r="T153" i="7" s="1"/>
  <c r="O153" i="7"/>
  <c r="Q153" i="7"/>
  <c r="R153" i="7" s="1"/>
  <c r="D154" i="7"/>
  <c r="N153" i="7"/>
  <c r="M153" i="7"/>
  <c r="T152" i="7"/>
  <c r="V152" i="7"/>
  <c r="W152" i="7"/>
  <c r="D15" i="12"/>
  <c r="M14" i="12"/>
  <c r="O14" i="12" s="1"/>
  <c r="V14" i="12" s="1"/>
  <c r="D18" i="14"/>
  <c r="M17" i="14"/>
  <c r="O17" i="14" s="1"/>
  <c r="V16" i="14"/>
  <c r="W16" i="14" l="1"/>
  <c r="T14" i="14"/>
  <c r="Q15" i="14"/>
  <c r="S15" i="14"/>
  <c r="N17" i="14"/>
  <c r="P14" i="12"/>
  <c r="R11" i="12"/>
  <c r="T11" i="12" s="1"/>
  <c r="Q12" i="12"/>
  <c r="R12" i="12" s="1"/>
  <c r="T12" i="12" s="1"/>
  <c r="N14" i="12"/>
  <c r="W14" i="12" s="1"/>
  <c r="V13" i="12"/>
  <c r="W13" i="12" s="1"/>
  <c r="P13" i="12"/>
  <c r="S153" i="7"/>
  <c r="Q60" i="6"/>
  <c r="R60" i="6" s="1"/>
  <c r="P60" i="6"/>
  <c r="S60" i="6" s="1"/>
  <c r="N60" i="6"/>
  <c r="D61" i="6"/>
  <c r="O60" i="6"/>
  <c r="M60" i="6"/>
  <c r="W59" i="6"/>
  <c r="V59" i="6"/>
  <c r="S59" i="6"/>
  <c r="O154" i="7"/>
  <c r="Q154" i="7"/>
  <c r="R154" i="7" s="1"/>
  <c r="M154" i="7"/>
  <c r="P154" i="7"/>
  <c r="T154" i="7" s="1"/>
  <c r="D155" i="7"/>
  <c r="N154" i="7"/>
  <c r="V153" i="7"/>
  <c r="W153" i="7"/>
  <c r="D16" i="12"/>
  <c r="M15" i="12"/>
  <c r="O15" i="12" s="1"/>
  <c r="P15" i="12" s="1"/>
  <c r="P17" i="14"/>
  <c r="V17" i="14"/>
  <c r="W17" i="14" s="1"/>
  <c r="M18" i="14"/>
  <c r="O18" i="14" s="1"/>
  <c r="P18" i="14" s="1"/>
  <c r="N18" i="14"/>
  <c r="D19" i="14"/>
  <c r="S14" i="12" l="1"/>
  <c r="X58" i="3" s="1"/>
  <c r="Y58" i="3" s="1"/>
  <c r="AY58" i="3" s="1"/>
  <c r="S18" i="14"/>
  <c r="R15" i="14"/>
  <c r="T15" i="14" s="1"/>
  <c r="Q16" i="14"/>
  <c r="R16" i="14" s="1"/>
  <c r="T16" i="14" s="1"/>
  <c r="N15" i="12"/>
  <c r="S15" i="12" s="1"/>
  <c r="S13" i="12"/>
  <c r="X71" i="3" s="1"/>
  <c r="Q13" i="12"/>
  <c r="R13" i="12" s="1"/>
  <c r="W71" i="3" s="1"/>
  <c r="T60" i="6"/>
  <c r="S17" i="14"/>
  <c r="N61" i="6"/>
  <c r="Q61" i="6"/>
  <c r="R61" i="6" s="1"/>
  <c r="D62" i="6"/>
  <c r="O61" i="6"/>
  <c r="P61" i="6"/>
  <c r="T61" i="6" s="1"/>
  <c r="M61" i="6"/>
  <c r="W60" i="6"/>
  <c r="V60" i="6"/>
  <c r="S154" i="7"/>
  <c r="D156" i="7"/>
  <c r="N155" i="7"/>
  <c r="M155" i="7"/>
  <c r="Q155" i="7"/>
  <c r="R155" i="7" s="1"/>
  <c r="O155" i="7"/>
  <c r="P155" i="7"/>
  <c r="S155" i="7" s="1"/>
  <c r="W154" i="7"/>
  <c r="V154" i="7"/>
  <c r="V15" i="12"/>
  <c r="M16" i="12"/>
  <c r="O16" i="12" s="1"/>
  <c r="P16" i="12" s="1"/>
  <c r="D17" i="12"/>
  <c r="D20" i="14"/>
  <c r="M19" i="14"/>
  <c r="N19" i="14" s="1"/>
  <c r="V18" i="14"/>
  <c r="W18" i="14" s="1"/>
  <c r="W15" i="12" l="1"/>
  <c r="Q17" i="14"/>
  <c r="R17" i="14" s="1"/>
  <c r="T17" i="14" s="1"/>
  <c r="Q14" i="12"/>
  <c r="R14" i="12" s="1"/>
  <c r="T14" i="12" s="1"/>
  <c r="O19" i="14"/>
  <c r="T13" i="12"/>
  <c r="N16" i="12"/>
  <c r="S16" i="12" s="1"/>
  <c r="Y71" i="3"/>
  <c r="AY71" i="3" s="1"/>
  <c r="S61" i="6"/>
  <c r="W61" i="6"/>
  <c r="V61" i="6"/>
  <c r="P62" i="6"/>
  <c r="T62" i="6" s="1"/>
  <c r="N62" i="6"/>
  <c r="O62" i="6"/>
  <c r="M62" i="6"/>
  <c r="Q62" i="6"/>
  <c r="R62" i="6" s="1"/>
  <c r="D63" i="6"/>
  <c r="T155" i="7"/>
  <c r="W155" i="7"/>
  <c r="V155" i="7"/>
  <c r="M156" i="7"/>
  <c r="O156" i="7"/>
  <c r="Q156" i="7"/>
  <c r="R156" i="7" s="1"/>
  <c r="D157" i="7"/>
  <c r="N156" i="7"/>
  <c r="P156" i="7"/>
  <c r="T156" i="7" s="1"/>
  <c r="M17" i="12"/>
  <c r="O17" i="12" s="1"/>
  <c r="P17" i="12" s="1"/>
  <c r="D18" i="12"/>
  <c r="V16" i="12"/>
  <c r="D21" i="14"/>
  <c r="M20" i="14"/>
  <c r="N20" i="14" s="1"/>
  <c r="Q15" i="12" l="1"/>
  <c r="R15" i="12" s="1"/>
  <c r="T15" i="12" s="1"/>
  <c r="Q18" i="14"/>
  <c r="R18" i="14" s="1"/>
  <c r="T18" i="14" s="1"/>
  <c r="W16" i="12"/>
  <c r="O20" i="14"/>
  <c r="V19" i="14"/>
  <c r="W19" i="14" s="1"/>
  <c r="P19" i="14"/>
  <c r="N17" i="12"/>
  <c r="X50" i="3" s="1"/>
  <c r="Y50" i="3" s="1"/>
  <c r="AY50" i="3" s="1"/>
  <c r="BL50" i="3" s="1"/>
  <c r="Q63" i="6"/>
  <c r="R63" i="6" s="1"/>
  <c r="O63" i="6"/>
  <c r="P63" i="6"/>
  <c r="T63" i="6" s="1"/>
  <c r="M63" i="6"/>
  <c r="D64" i="6"/>
  <c r="N63" i="6"/>
  <c r="S62" i="6"/>
  <c r="V62" i="6"/>
  <c r="W62" i="6"/>
  <c r="V156" i="7"/>
  <c r="W156" i="7"/>
  <c r="N157" i="7"/>
  <c r="D158" i="7"/>
  <c r="P157" i="7"/>
  <c r="S157" i="7" s="1"/>
  <c r="M157" i="7"/>
  <c r="Q157" i="7"/>
  <c r="R157" i="7" s="1"/>
  <c r="O157" i="7"/>
  <c r="S156" i="7"/>
  <c r="BG50" i="3"/>
  <c r="M18" i="12"/>
  <c r="O18" i="12" s="1"/>
  <c r="P18" i="12" s="1"/>
  <c r="D19" i="12"/>
  <c r="V17" i="12"/>
  <c r="D22" i="14"/>
  <c r="M21" i="14"/>
  <c r="N21" i="14" s="1"/>
  <c r="T157" i="7" l="1"/>
  <c r="Q16" i="12"/>
  <c r="R16" i="12" s="1"/>
  <c r="T16" i="12" s="1"/>
  <c r="BJ50" i="3"/>
  <c r="W17" i="12"/>
  <c r="BI50" i="3"/>
  <c r="BE50" i="3"/>
  <c r="BK50" i="3"/>
  <c r="BF50" i="3"/>
  <c r="BM50" i="3"/>
  <c r="BH50" i="3"/>
  <c r="O21" i="14"/>
  <c r="P21" i="14" s="1"/>
  <c r="S19" i="14"/>
  <c r="Q19" i="14"/>
  <c r="R19" i="14" s="1"/>
  <c r="V20" i="14"/>
  <c r="W20" i="14" s="1"/>
  <c r="P20" i="14"/>
  <c r="Q17" i="12"/>
  <c r="R17" i="12" s="1"/>
  <c r="N18" i="12"/>
  <c r="S18" i="12" s="1"/>
  <c r="S17" i="12"/>
  <c r="S63" i="6"/>
  <c r="W63" i="6"/>
  <c r="V63" i="6"/>
  <c r="P64" i="6"/>
  <c r="S64" i="6" s="1"/>
  <c r="N64" i="6"/>
  <c r="D65" i="6"/>
  <c r="O64" i="6"/>
  <c r="Q64" i="6"/>
  <c r="R64" i="6" s="1"/>
  <c r="M64" i="6"/>
  <c r="V157" i="7"/>
  <c r="W157" i="7"/>
  <c r="N158" i="7"/>
  <c r="D159" i="7"/>
  <c r="Q158" i="7"/>
  <c r="R158" i="7" s="1"/>
  <c r="O158" i="7"/>
  <c r="M158" i="7"/>
  <c r="P158" i="7"/>
  <c r="S158" i="7" s="1"/>
  <c r="D20" i="12"/>
  <c r="M19" i="12"/>
  <c r="N19" i="12" s="1"/>
  <c r="O19" i="12"/>
  <c r="P19" i="12"/>
  <c r="S19" i="12" s="1"/>
  <c r="Q19" i="12"/>
  <c r="V18" i="12"/>
  <c r="W18" i="12" s="1"/>
  <c r="V21" i="14"/>
  <c r="W21" i="14" s="1"/>
  <c r="M22" i="14"/>
  <c r="N22" i="14" s="1"/>
  <c r="D23" i="14"/>
  <c r="AN50" i="3" l="1"/>
  <c r="T19" i="14"/>
  <c r="S20" i="14"/>
  <c r="Q20" i="14"/>
  <c r="R20" i="14" s="1"/>
  <c r="O22" i="14"/>
  <c r="S21" i="14"/>
  <c r="Q18" i="12"/>
  <c r="R18" i="12" s="1"/>
  <c r="W21" i="3" s="1"/>
  <c r="Y21" i="3" s="1"/>
  <c r="AY21" i="3" s="1"/>
  <c r="X34" i="3"/>
  <c r="Y34" i="3" s="1"/>
  <c r="AY34" i="3" s="1"/>
  <c r="T17" i="12"/>
  <c r="W64" i="6"/>
  <c r="V64" i="6"/>
  <c r="T64" i="6"/>
  <c r="M65" i="6"/>
  <c r="O65" i="6"/>
  <c r="D66" i="6"/>
  <c r="N65" i="6"/>
  <c r="P65" i="6"/>
  <c r="S65" i="6" s="1"/>
  <c r="Q65" i="6"/>
  <c r="R65" i="6" s="1"/>
  <c r="P159" i="7"/>
  <c r="T159" i="7" s="1"/>
  <c r="O159" i="7"/>
  <c r="M159" i="7"/>
  <c r="Q159" i="7"/>
  <c r="R159" i="7" s="1"/>
  <c r="N159" i="7"/>
  <c r="D160" i="7"/>
  <c r="W158" i="7"/>
  <c r="V158" i="7"/>
  <c r="T158" i="7"/>
  <c r="V19" i="12"/>
  <c r="W19" i="12" s="1"/>
  <c r="M20" i="12"/>
  <c r="O20" i="12" s="1"/>
  <c r="Q20" i="12"/>
  <c r="R20" i="12" s="1"/>
  <c r="W57" i="3" s="1"/>
  <c r="Y57" i="3" s="1"/>
  <c r="AY57" i="3" s="1"/>
  <c r="D21" i="12"/>
  <c r="P20" i="12"/>
  <c r="S20" i="12" s="1"/>
  <c r="N20" i="12"/>
  <c r="D24" i="14"/>
  <c r="M23" i="14"/>
  <c r="O23" i="14" s="1"/>
  <c r="N23" i="14"/>
  <c r="Q21" i="14" l="1"/>
  <c r="R21" i="14" s="1"/>
  <c r="T21" i="14" s="1"/>
  <c r="T20" i="14"/>
  <c r="R19" i="12"/>
  <c r="T19" i="12" s="1"/>
  <c r="V22" i="14"/>
  <c r="W22" i="14" s="1"/>
  <c r="P22" i="14"/>
  <c r="T18" i="12"/>
  <c r="T65" i="6"/>
  <c r="Q66" i="6"/>
  <c r="R66" i="6" s="1"/>
  <c r="D67" i="6"/>
  <c r="O66" i="6"/>
  <c r="M66" i="6"/>
  <c r="N66" i="6"/>
  <c r="P66" i="6"/>
  <c r="T66" i="6" s="1"/>
  <c r="S159" i="7"/>
  <c r="V65" i="6"/>
  <c r="W65" i="6"/>
  <c r="P160" i="7"/>
  <c r="T160" i="7" s="1"/>
  <c r="O160" i="7"/>
  <c r="D161" i="7"/>
  <c r="Q160" i="7"/>
  <c r="R160" i="7" s="1"/>
  <c r="M160" i="7"/>
  <c r="N160" i="7"/>
  <c r="V159" i="7"/>
  <c r="W159" i="7"/>
  <c r="D22" i="12"/>
  <c r="M21" i="12"/>
  <c r="O21" i="12" s="1"/>
  <c r="P21" i="12"/>
  <c r="Q21" i="12" s="1"/>
  <c r="R21" i="12" s="1"/>
  <c r="N21" i="12"/>
  <c r="T20" i="12"/>
  <c r="V20" i="12"/>
  <c r="W20" i="12"/>
  <c r="M24" i="14"/>
  <c r="O24" i="14" s="1"/>
  <c r="P24" i="14" s="1"/>
  <c r="D25" i="14"/>
  <c r="P23" i="14"/>
  <c r="V23" i="14"/>
  <c r="W23" i="14" s="1"/>
  <c r="S24" i="14" l="1"/>
  <c r="N24" i="14"/>
  <c r="S23" i="14"/>
  <c r="S22" i="14"/>
  <c r="Q22" i="14"/>
  <c r="R22" i="14" s="1"/>
  <c r="S66" i="6"/>
  <c r="T24" i="14"/>
  <c r="M67" i="6"/>
  <c r="O67" i="6"/>
  <c r="N67" i="6"/>
  <c r="D68" i="6"/>
  <c r="P67" i="6"/>
  <c r="S67" i="6" s="1"/>
  <c r="Q67" i="6"/>
  <c r="R67" i="6" s="1"/>
  <c r="S160" i="7"/>
  <c r="W66" i="6"/>
  <c r="V66" i="6"/>
  <c r="P161" i="7"/>
  <c r="T161" i="7" s="1"/>
  <c r="Q161" i="7"/>
  <c r="R161" i="7" s="1"/>
  <c r="N161" i="7"/>
  <c r="O161" i="7"/>
  <c r="M161" i="7"/>
  <c r="D162" i="7"/>
  <c r="V160" i="7"/>
  <c r="W160" i="7"/>
  <c r="V21" i="12"/>
  <c r="W21" i="12"/>
  <c r="S21" i="12"/>
  <c r="T21" i="12" s="1"/>
  <c r="Q22" i="12"/>
  <c r="R22" i="12" s="1"/>
  <c r="M22" i="12"/>
  <c r="O22" i="12" s="1"/>
  <c r="P22" i="12"/>
  <c r="S22" i="12" s="1"/>
  <c r="N22" i="12"/>
  <c r="D23" i="12"/>
  <c r="D26" i="14"/>
  <c r="M25" i="14"/>
  <c r="O25" i="14" s="1"/>
  <c r="V24" i="14"/>
  <c r="W24" i="14" s="1"/>
  <c r="T22" i="14" l="1"/>
  <c r="N25" i="14"/>
  <c r="Q23" i="14"/>
  <c r="T67" i="6"/>
  <c r="S161" i="7"/>
  <c r="V67" i="6"/>
  <c r="W67" i="6"/>
  <c r="D69" i="6"/>
  <c r="O68" i="6"/>
  <c r="N68" i="6"/>
  <c r="Q68" i="6"/>
  <c r="R68" i="6" s="1"/>
  <c r="M68" i="6"/>
  <c r="P68" i="6"/>
  <c r="T68" i="6" s="1"/>
  <c r="V161" i="7"/>
  <c r="W161" i="7"/>
  <c r="D163" i="7"/>
  <c r="P162" i="7"/>
  <c r="T162" i="7" s="1"/>
  <c r="Q162" i="7"/>
  <c r="R162" i="7" s="1"/>
  <c r="N162" i="7"/>
  <c r="M162" i="7"/>
  <c r="O162" i="7"/>
  <c r="D24" i="12"/>
  <c r="M23" i="12"/>
  <c r="P23" i="12"/>
  <c r="T23" i="12" s="1"/>
  <c r="O23" i="12"/>
  <c r="Q23" i="12"/>
  <c r="R23" i="12" s="1"/>
  <c r="N23" i="12"/>
  <c r="T22" i="12"/>
  <c r="V22" i="12"/>
  <c r="W22" i="12"/>
  <c r="P25" i="14"/>
  <c r="V25" i="14"/>
  <c r="W25" i="14" s="1"/>
  <c r="D27" i="14"/>
  <c r="M26" i="14"/>
  <c r="O26" i="14" s="1"/>
  <c r="P26" i="14" s="1"/>
  <c r="R23" i="14" l="1"/>
  <c r="T23" i="14" s="1"/>
  <c r="Q24" i="14"/>
  <c r="R24" i="14" s="1"/>
  <c r="N26" i="14"/>
  <c r="S26" i="14" s="1"/>
  <c r="O69" i="6"/>
  <c r="N69" i="6"/>
  <c r="D70" i="6"/>
  <c r="M69" i="6"/>
  <c r="P69" i="6"/>
  <c r="S69" i="6" s="1"/>
  <c r="Q69" i="6"/>
  <c r="R69" i="6" s="1"/>
  <c r="W68" i="6"/>
  <c r="V68" i="6"/>
  <c r="S68" i="6"/>
  <c r="S23" i="12"/>
  <c r="V162" i="7"/>
  <c r="W162" i="7"/>
  <c r="P163" i="7"/>
  <c r="T163" i="7" s="1"/>
  <c r="Q163" i="7"/>
  <c r="R163" i="7" s="1"/>
  <c r="D164" i="7"/>
  <c r="M163" i="7"/>
  <c r="O163" i="7"/>
  <c r="N163" i="7"/>
  <c r="S162" i="7"/>
  <c r="W23" i="12"/>
  <c r="V23" i="12"/>
  <c r="P24" i="12"/>
  <c r="S24" i="12" s="1"/>
  <c r="M24" i="12"/>
  <c r="O24" i="12" s="1"/>
  <c r="Q24" i="12"/>
  <c r="R24" i="12" s="1"/>
  <c r="W27" i="3" s="1"/>
  <c r="Y27" i="3" s="1"/>
  <c r="AY27" i="3" s="1"/>
  <c r="N24" i="12"/>
  <c r="D25" i="12"/>
  <c r="V26" i="14"/>
  <c r="M27" i="14"/>
  <c r="N27" i="14" s="1"/>
  <c r="D28" i="14"/>
  <c r="S25" i="14"/>
  <c r="W26" i="14" l="1"/>
  <c r="Q25" i="14"/>
  <c r="O27" i="14"/>
  <c r="T69" i="6"/>
  <c r="O70" i="6"/>
  <c r="M70" i="6"/>
  <c r="Q70" i="6"/>
  <c r="R70" i="6" s="1"/>
  <c r="D71" i="6"/>
  <c r="N70" i="6"/>
  <c r="P70" i="6"/>
  <c r="S70" i="6" s="1"/>
  <c r="T24" i="12"/>
  <c r="W69" i="6"/>
  <c r="V69" i="6"/>
  <c r="V163" i="7"/>
  <c r="W163" i="7"/>
  <c r="S163" i="7"/>
  <c r="M164" i="7"/>
  <c r="N164" i="7"/>
  <c r="P164" i="7"/>
  <c r="T164" i="7" s="1"/>
  <c r="D165" i="7"/>
  <c r="O164" i="7"/>
  <c r="Q164" i="7"/>
  <c r="R164" i="7" s="1"/>
  <c r="D26" i="12"/>
  <c r="N25" i="12"/>
  <c r="O25" i="12"/>
  <c r="M25" i="12"/>
  <c r="Q25" i="12"/>
  <c r="R25" i="12" s="1"/>
  <c r="P25" i="12"/>
  <c r="T25" i="12" s="1"/>
  <c r="W24" i="12"/>
  <c r="V24" i="12"/>
  <c r="D29" i="14"/>
  <c r="M28" i="14"/>
  <c r="N28" i="14" s="1"/>
  <c r="V27" i="14" l="1"/>
  <c r="W27" i="14" s="1"/>
  <c r="P27" i="14"/>
  <c r="O28" i="14"/>
  <c r="R25" i="14"/>
  <c r="T25" i="14" s="1"/>
  <c r="Q26" i="14"/>
  <c r="R26" i="14" s="1"/>
  <c r="T26" i="14" s="1"/>
  <c r="T70" i="6"/>
  <c r="S164" i="7"/>
  <c r="M71" i="6"/>
  <c r="P71" i="6"/>
  <c r="T71" i="6" s="1"/>
  <c r="O71" i="6"/>
  <c r="N71" i="6"/>
  <c r="D72" i="6"/>
  <c r="Q71" i="6"/>
  <c r="R71" i="6" s="1"/>
  <c r="W70" i="6"/>
  <c r="V70" i="6"/>
  <c r="W164" i="7"/>
  <c r="V164" i="7"/>
  <c r="Q165" i="7"/>
  <c r="R165" i="7" s="1"/>
  <c r="P165" i="7"/>
  <c r="S165" i="7" s="1"/>
  <c r="D166" i="7"/>
  <c r="O165" i="7"/>
  <c r="M165" i="7"/>
  <c r="N165" i="7"/>
  <c r="S25" i="12"/>
  <c r="W25" i="12"/>
  <c r="V25" i="12"/>
  <c r="O26" i="12"/>
  <c r="D27" i="12"/>
  <c r="N26" i="12"/>
  <c r="Q26" i="12"/>
  <c r="R26" i="12" s="1"/>
  <c r="P26" i="12"/>
  <c r="T26" i="12" s="1"/>
  <c r="M26" i="12"/>
  <c r="M29" i="14"/>
  <c r="O29" i="14" s="1"/>
  <c r="P29" i="14" s="1"/>
  <c r="D30" i="14"/>
  <c r="N29" i="14" l="1"/>
  <c r="S29" i="14" s="1"/>
  <c r="V28" i="14"/>
  <c r="W28" i="14" s="1"/>
  <c r="P28" i="14"/>
  <c r="Q27" i="14"/>
  <c r="R27" i="14" s="1"/>
  <c r="S27" i="14"/>
  <c r="S71" i="6"/>
  <c r="V71" i="6"/>
  <c r="W71" i="6"/>
  <c r="N72" i="6"/>
  <c r="Q72" i="6"/>
  <c r="R72" i="6" s="1"/>
  <c r="O72" i="6"/>
  <c r="M72" i="6"/>
  <c r="P72" i="6"/>
  <c r="S72" i="6" s="1"/>
  <c r="D73" i="6"/>
  <c r="W165" i="7"/>
  <c r="V165" i="7"/>
  <c r="T165" i="7"/>
  <c r="Q166" i="7"/>
  <c r="R166" i="7" s="1"/>
  <c r="D167" i="7"/>
  <c r="O166" i="7"/>
  <c r="N166" i="7"/>
  <c r="M166" i="7"/>
  <c r="P166" i="7"/>
  <c r="T166" i="7" s="1"/>
  <c r="S26" i="12"/>
  <c r="W26" i="12"/>
  <c r="V26" i="12"/>
  <c r="M27" i="12"/>
  <c r="O27" i="12" s="1"/>
  <c r="D28" i="12"/>
  <c r="Q27" i="12"/>
  <c r="R27" i="12" s="1"/>
  <c r="N27" i="12"/>
  <c r="P27" i="12"/>
  <c r="S27" i="12" s="1"/>
  <c r="V29" i="14"/>
  <c r="W29" i="14" s="1"/>
  <c r="D31" i="14"/>
  <c r="M30" i="14"/>
  <c r="N30" i="14" s="1"/>
  <c r="O30" i="14"/>
  <c r="V30" i="14" s="1"/>
  <c r="W30" i="14" l="1"/>
  <c r="T27" i="14"/>
  <c r="P30" i="14"/>
  <c r="S28" i="14"/>
  <c r="Q28" i="14"/>
  <c r="S166" i="7"/>
  <c r="T72" i="6"/>
  <c r="D74" i="6"/>
  <c r="Q73" i="6"/>
  <c r="R73" i="6" s="1"/>
  <c r="O73" i="6"/>
  <c r="M73" i="6"/>
  <c r="N73" i="6"/>
  <c r="P73" i="6"/>
  <c r="S73" i="6" s="1"/>
  <c r="V72" i="6"/>
  <c r="W72" i="6"/>
  <c r="W166" i="7"/>
  <c r="V166" i="7"/>
  <c r="N167" i="7"/>
  <c r="M167" i="7"/>
  <c r="D168" i="7"/>
  <c r="Q167" i="7"/>
  <c r="R167" i="7" s="1"/>
  <c r="O167" i="7"/>
  <c r="P167" i="7"/>
  <c r="T167" i="7" s="1"/>
  <c r="T27" i="12"/>
  <c r="D29" i="12"/>
  <c r="P28" i="12"/>
  <c r="S28" i="12" s="1"/>
  <c r="N28" i="12"/>
  <c r="Q28" i="12"/>
  <c r="R28" i="12" s="1"/>
  <c r="M28" i="12"/>
  <c r="O28" i="12" s="1"/>
  <c r="V27" i="12"/>
  <c r="W27" i="12"/>
  <c r="D32" i="14"/>
  <c r="M31" i="14"/>
  <c r="O31" i="14" s="1"/>
  <c r="V31" i="14" s="1"/>
  <c r="R28" i="14" l="1"/>
  <c r="T28" i="14" s="1"/>
  <c r="Q29" i="14"/>
  <c r="R29" i="14" s="1"/>
  <c r="T29" i="14" s="1"/>
  <c r="N31" i="14"/>
  <c r="W31" i="14" s="1"/>
  <c r="P31" i="14"/>
  <c r="S30" i="14"/>
  <c r="Q30" i="14"/>
  <c r="R30" i="14" s="1"/>
  <c r="T73" i="6"/>
  <c r="V73" i="6"/>
  <c r="W73" i="6"/>
  <c r="T28" i="12"/>
  <c r="Q74" i="6"/>
  <c r="R74" i="6" s="1"/>
  <c r="D75" i="6"/>
  <c r="M74" i="6"/>
  <c r="P74" i="6"/>
  <c r="S74" i="6" s="1"/>
  <c r="O74" i="6"/>
  <c r="N74" i="6"/>
  <c r="V167" i="7"/>
  <c r="W167" i="7"/>
  <c r="S167" i="7"/>
  <c r="M168" i="7"/>
  <c r="O168" i="7"/>
  <c r="P168" i="7"/>
  <c r="T168" i="7" s="1"/>
  <c r="N168" i="7"/>
  <c r="D169" i="7"/>
  <c r="Q168" i="7"/>
  <c r="R168" i="7" s="1"/>
  <c r="W28" i="12"/>
  <c r="V28" i="12"/>
  <c r="Q29" i="12"/>
  <c r="R29" i="12" s="1"/>
  <c r="P29" i="12"/>
  <c r="S29" i="12" s="1"/>
  <c r="M29" i="12"/>
  <c r="O29" i="12" s="1"/>
  <c r="D30" i="12"/>
  <c r="N29" i="12"/>
  <c r="M32" i="14"/>
  <c r="N32" i="14" s="1"/>
  <c r="D33" i="14"/>
  <c r="T30" i="14" l="1"/>
  <c r="O32" i="14"/>
  <c r="P32" i="14" s="1"/>
  <c r="S31" i="14"/>
  <c r="Q31" i="14"/>
  <c r="R31" i="14" s="1"/>
  <c r="T29" i="12"/>
  <c r="S168" i="7"/>
  <c r="T74" i="6"/>
  <c r="N75" i="6"/>
  <c r="Q75" i="6"/>
  <c r="R75" i="6" s="1"/>
  <c r="D76" i="6"/>
  <c r="O75" i="6"/>
  <c r="M75" i="6"/>
  <c r="P75" i="6"/>
  <c r="T75" i="6" s="1"/>
  <c r="W74" i="6"/>
  <c r="V74" i="6"/>
  <c r="M169" i="7"/>
  <c r="Q169" i="7"/>
  <c r="R169" i="7" s="1"/>
  <c r="P169" i="7"/>
  <c r="S169" i="7" s="1"/>
  <c r="N169" i="7"/>
  <c r="O169" i="7"/>
  <c r="D170" i="7"/>
  <c r="W168" i="7"/>
  <c r="V168" i="7"/>
  <c r="D31" i="12"/>
  <c r="P30" i="12"/>
  <c r="S30" i="12" s="1"/>
  <c r="M30" i="12"/>
  <c r="O30" i="12" s="1"/>
  <c r="Q30" i="12"/>
  <c r="R30" i="12" s="1"/>
  <c r="N30" i="12"/>
  <c r="W29" i="12"/>
  <c r="V29" i="12"/>
  <c r="M33" i="14"/>
  <c r="N33" i="14" s="1"/>
  <c r="D34" i="14"/>
  <c r="O33" i="14"/>
  <c r="V33" i="14" s="1"/>
  <c r="V32" i="14"/>
  <c r="W32" i="14" s="1"/>
  <c r="W33" i="14" l="1"/>
  <c r="T31" i="14"/>
  <c r="T169" i="7"/>
  <c r="P33" i="14"/>
  <c r="S32" i="14"/>
  <c r="Q32" i="14"/>
  <c r="R32" i="14" s="1"/>
  <c r="T30" i="12"/>
  <c r="S75" i="6"/>
  <c r="D77" i="6"/>
  <c r="M76" i="6"/>
  <c r="O76" i="6"/>
  <c r="N76" i="6"/>
  <c r="Q76" i="6"/>
  <c r="R76" i="6" s="1"/>
  <c r="P76" i="6"/>
  <c r="S76" i="6" s="1"/>
  <c r="V75" i="6"/>
  <c r="W75" i="6"/>
  <c r="D171" i="7"/>
  <c r="M170" i="7"/>
  <c r="Q170" i="7"/>
  <c r="R170" i="7" s="1"/>
  <c r="O170" i="7"/>
  <c r="N170" i="7"/>
  <c r="P170" i="7"/>
  <c r="T170" i="7" s="1"/>
  <c r="V169" i="7"/>
  <c r="W169" i="7"/>
  <c r="W30" i="12"/>
  <c r="V30" i="12"/>
  <c r="O31" i="12"/>
  <c r="V31" i="12" s="1"/>
  <c r="W31" i="12" s="1"/>
  <c r="D32" i="12"/>
  <c r="Q31" i="12"/>
  <c r="R31" i="12" s="1"/>
  <c r="P31" i="12"/>
  <c r="T31" i="12" s="1"/>
  <c r="M31" i="12"/>
  <c r="N31" i="12" s="1"/>
  <c r="D35" i="14"/>
  <c r="M34" i="14"/>
  <c r="O34" i="14" s="1"/>
  <c r="P34" i="14" s="1"/>
  <c r="T32" i="14" l="1"/>
  <c r="N34" i="14"/>
  <c r="S34" i="14" s="1"/>
  <c r="S33" i="14"/>
  <c r="Q33" i="14"/>
  <c r="R33" i="14" s="1"/>
  <c r="T76" i="6"/>
  <c r="S170" i="7"/>
  <c r="W76" i="6"/>
  <c r="V76" i="6"/>
  <c r="O77" i="6"/>
  <c r="M77" i="6"/>
  <c r="Q77" i="6"/>
  <c r="R77" i="6" s="1"/>
  <c r="N77" i="6"/>
  <c r="D78" i="6"/>
  <c r="P77" i="6"/>
  <c r="T77" i="6" s="1"/>
  <c r="V170" i="7"/>
  <c r="W170" i="7"/>
  <c r="P171" i="7"/>
  <c r="T171" i="7" s="1"/>
  <c r="M171" i="7"/>
  <c r="O171" i="7"/>
  <c r="D172" i="7"/>
  <c r="N171" i="7"/>
  <c r="Q171" i="7"/>
  <c r="R171" i="7" s="1"/>
  <c r="S31" i="12"/>
  <c r="Q32" i="12"/>
  <c r="R32" i="12" s="1"/>
  <c r="P32" i="12"/>
  <c r="S32" i="12" s="1"/>
  <c r="D33" i="12"/>
  <c r="M32" i="12"/>
  <c r="O32" i="12" s="1"/>
  <c r="N32" i="12"/>
  <c r="V34" i="14"/>
  <c r="M35" i="14"/>
  <c r="N35" i="14" s="1"/>
  <c r="D36" i="14"/>
  <c r="O35" i="14"/>
  <c r="V35" i="14" s="1"/>
  <c r="W35" i="14" s="1"/>
  <c r="P35" i="14"/>
  <c r="S35" i="14" s="1"/>
  <c r="Q35" i="14"/>
  <c r="W34" i="14" l="1"/>
  <c r="T33" i="14"/>
  <c r="Q34" i="14"/>
  <c r="R34" i="14" s="1"/>
  <c r="T34" i="14" s="1"/>
  <c r="T35" i="14"/>
  <c r="T32" i="12"/>
  <c r="N78" i="6"/>
  <c r="D79" i="6"/>
  <c r="O78" i="6"/>
  <c r="Q78" i="6"/>
  <c r="R78" i="6" s="1"/>
  <c r="M78" i="6"/>
  <c r="P78" i="6"/>
  <c r="T78" i="6" s="1"/>
  <c r="W77" i="6"/>
  <c r="V77" i="6"/>
  <c r="S77" i="6"/>
  <c r="D173" i="7"/>
  <c r="N172" i="7"/>
  <c r="Q172" i="7"/>
  <c r="R172" i="7" s="1"/>
  <c r="M172" i="7"/>
  <c r="O172" i="7"/>
  <c r="P172" i="7"/>
  <c r="T172" i="7" s="1"/>
  <c r="S171" i="7"/>
  <c r="V171" i="7"/>
  <c r="W171" i="7"/>
  <c r="W32" i="12"/>
  <c r="V32" i="12"/>
  <c r="N33" i="12"/>
  <c r="Q33" i="12"/>
  <c r="R33" i="12" s="1"/>
  <c r="D34" i="12"/>
  <c r="P33" i="12"/>
  <c r="T33" i="12" s="1"/>
  <c r="M33" i="12"/>
  <c r="O33" i="12"/>
  <c r="O36" i="14"/>
  <c r="V36" i="14" s="1"/>
  <c r="W36" i="14" s="1"/>
  <c r="P36" i="14"/>
  <c r="S36" i="14" s="1"/>
  <c r="M36" i="14"/>
  <c r="N36" i="14" s="1"/>
  <c r="D37" i="14"/>
  <c r="Q36" i="14"/>
  <c r="R36" i="14" s="1"/>
  <c r="F17" i="3"/>
  <c r="E17" i="3"/>
  <c r="F25" i="3"/>
  <c r="E13" i="3"/>
  <c r="E25" i="3"/>
  <c r="F13" i="3"/>
  <c r="F60" i="3"/>
  <c r="E60" i="3"/>
  <c r="F117" i="3"/>
  <c r="F123" i="3"/>
  <c r="E117" i="3"/>
  <c r="E123" i="3"/>
  <c r="F31" i="3"/>
  <c r="E29" i="3"/>
  <c r="F29" i="3"/>
  <c r="F76" i="3"/>
  <c r="E94" i="3"/>
  <c r="E43" i="3"/>
  <c r="E76" i="3"/>
  <c r="F94" i="3"/>
  <c r="F40" i="3"/>
  <c r="F43" i="3"/>
  <c r="E40" i="3"/>
  <c r="F61" i="3"/>
  <c r="F81" i="3"/>
  <c r="E31" i="3"/>
  <c r="E61" i="3"/>
  <c r="E81" i="3"/>
  <c r="E72" i="3"/>
  <c r="F102" i="3"/>
  <c r="F72" i="3"/>
  <c r="E102" i="3"/>
  <c r="E70" i="3"/>
  <c r="E74" i="3"/>
  <c r="F74" i="3"/>
  <c r="F70" i="3"/>
  <c r="R35" i="14" l="1"/>
  <c r="S78" i="6"/>
  <c r="S172" i="7"/>
  <c r="G102" i="3"/>
  <c r="AS102" i="3" s="1"/>
  <c r="G76" i="3"/>
  <c r="AS76" i="3" s="1"/>
  <c r="V78" i="6"/>
  <c r="W78" i="6"/>
  <c r="D80" i="6"/>
  <c r="N79" i="6"/>
  <c r="O79" i="6"/>
  <c r="P79" i="6"/>
  <c r="S79" i="6" s="1"/>
  <c r="M79" i="6"/>
  <c r="Q79" i="6"/>
  <c r="R79" i="6" s="1"/>
  <c r="V172" i="7"/>
  <c r="W172" i="7"/>
  <c r="D174" i="7"/>
  <c r="O173" i="7"/>
  <c r="N173" i="7"/>
  <c r="M173" i="7"/>
  <c r="Q173" i="7"/>
  <c r="R173" i="7" s="1"/>
  <c r="P173" i="7"/>
  <c r="S173" i="7" s="1"/>
  <c r="T36" i="14"/>
  <c r="G17" i="3"/>
  <c r="AS17" i="3" s="1"/>
  <c r="G40" i="3"/>
  <c r="AS40" i="3" s="1"/>
  <c r="W33" i="12"/>
  <c r="V33" i="12"/>
  <c r="S33" i="12"/>
  <c r="D35" i="12"/>
  <c r="P34" i="12"/>
  <c r="S34" i="12" s="1"/>
  <c r="M34" i="12"/>
  <c r="O34" i="12" s="1"/>
  <c r="Q34" i="12"/>
  <c r="R34" i="12" s="1"/>
  <c r="N34" i="12"/>
  <c r="Q37" i="14"/>
  <c r="R37" i="14" s="1"/>
  <c r="O37" i="14"/>
  <c r="V37" i="14" s="1"/>
  <c r="W37" i="14" s="1"/>
  <c r="D38" i="14"/>
  <c r="M37" i="14"/>
  <c r="N37" i="14" s="1"/>
  <c r="P37" i="14"/>
  <c r="S37" i="14" s="1"/>
  <c r="G25" i="3"/>
  <c r="AS25" i="3" s="1"/>
  <c r="G60" i="3"/>
  <c r="AS60" i="3" s="1"/>
  <c r="G13" i="3"/>
  <c r="AS13" i="3" s="1"/>
  <c r="G81" i="3"/>
  <c r="AS81" i="3" s="1"/>
  <c r="G70" i="3"/>
  <c r="AS70" i="3" s="1"/>
  <c r="G74" i="3"/>
  <c r="AS74" i="3" s="1"/>
  <c r="G29" i="3"/>
  <c r="AS29" i="3" s="1"/>
  <c r="G94" i="3"/>
  <c r="AS94" i="3" s="1"/>
  <c r="G123" i="3"/>
  <c r="AS123" i="3" s="1"/>
  <c r="G61" i="3"/>
  <c r="AS61" i="3" s="1"/>
  <c r="G31" i="3"/>
  <c r="AS31" i="3" s="1"/>
  <c r="G72" i="3"/>
  <c r="AS72" i="3" s="1"/>
  <c r="G117" i="3"/>
  <c r="AS117" i="3" s="1"/>
  <c r="G43" i="3"/>
  <c r="AS43" i="3" s="1"/>
  <c r="T34" i="12" l="1"/>
  <c r="P80" i="6"/>
  <c r="S80" i="6" s="1"/>
  <c r="D81" i="6"/>
  <c r="N80" i="6"/>
  <c r="Q80" i="6"/>
  <c r="R80" i="6" s="1"/>
  <c r="M80" i="6"/>
  <c r="O80" i="6"/>
  <c r="T79" i="6"/>
  <c r="V79" i="6"/>
  <c r="W79" i="6"/>
  <c r="O174" i="7"/>
  <c r="M174" i="7"/>
  <c r="Q174" i="7"/>
  <c r="R174" i="7" s="1"/>
  <c r="P174" i="7"/>
  <c r="S174" i="7" s="1"/>
  <c r="N174" i="7"/>
  <c r="D175" i="7"/>
  <c r="W173" i="7"/>
  <c r="V173" i="7"/>
  <c r="T173" i="7"/>
  <c r="T37" i="14"/>
  <c r="N35" i="12"/>
  <c r="Q35" i="12"/>
  <c r="R35" i="12" s="1"/>
  <c r="P35" i="12"/>
  <c r="T35" i="12" s="1"/>
  <c r="O35" i="12"/>
  <c r="M35" i="12"/>
  <c r="D36" i="12"/>
  <c r="V34" i="12"/>
  <c r="W34" i="12"/>
  <c r="D39" i="14"/>
  <c r="N38" i="14"/>
  <c r="Q38" i="14"/>
  <c r="R38" i="14" s="1"/>
  <c r="M38" i="14"/>
  <c r="O38" i="14" s="1"/>
  <c r="V38" i="14" s="1"/>
  <c r="W38" i="14" s="1"/>
  <c r="P38" i="14"/>
  <c r="S38" i="14" s="1"/>
  <c r="T38" i="14" l="1"/>
  <c r="T174" i="7"/>
  <c r="T80" i="6"/>
  <c r="W80" i="6"/>
  <c r="V80" i="6"/>
  <c r="Q81" i="6"/>
  <c r="R81" i="6" s="1"/>
  <c r="D82" i="6"/>
  <c r="P81" i="6"/>
  <c r="T81" i="6" s="1"/>
  <c r="M81" i="6"/>
  <c r="O81" i="6"/>
  <c r="N81" i="6"/>
  <c r="D176" i="7"/>
  <c r="O175" i="7"/>
  <c r="N175" i="7"/>
  <c r="M175" i="7"/>
  <c r="Q175" i="7"/>
  <c r="R175" i="7" s="1"/>
  <c r="P175" i="7"/>
  <c r="T175" i="7" s="1"/>
  <c r="V174" i="7"/>
  <c r="W174" i="7"/>
  <c r="S35" i="12"/>
  <c r="W35" i="12"/>
  <c r="V35" i="12"/>
  <c r="N36" i="12"/>
  <c r="Q36" i="12"/>
  <c r="R36" i="12" s="1"/>
  <c r="P36" i="12"/>
  <c r="S36" i="12" s="1"/>
  <c r="M36" i="12"/>
  <c r="O36" i="12" s="1"/>
  <c r="D37" i="12"/>
  <c r="Q39" i="14"/>
  <c r="R39" i="14" s="1"/>
  <c r="D40" i="14"/>
  <c r="M39" i="14"/>
  <c r="O39" i="14" s="1"/>
  <c r="V39" i="14" s="1"/>
  <c r="W39" i="14" s="1"/>
  <c r="N39" i="14"/>
  <c r="P39" i="14"/>
  <c r="S39" i="14" s="1"/>
  <c r="S81" i="6" l="1"/>
  <c r="S175" i="7"/>
  <c r="P82" i="6"/>
  <c r="T82" i="6" s="1"/>
  <c r="Q82" i="6"/>
  <c r="R82" i="6" s="1"/>
  <c r="N82" i="6"/>
  <c r="O82" i="6"/>
  <c r="D83" i="6"/>
  <c r="M82" i="6"/>
  <c r="W81" i="6"/>
  <c r="V81" i="6"/>
  <c r="V175" i="7"/>
  <c r="W175" i="7"/>
  <c r="Q176" i="7"/>
  <c r="R176" i="7" s="1"/>
  <c r="M176" i="7"/>
  <c r="D177" i="7"/>
  <c r="O176" i="7"/>
  <c r="N176" i="7"/>
  <c r="P176" i="7"/>
  <c r="T176" i="7" s="1"/>
  <c r="T36" i="12"/>
  <c r="P37" i="12"/>
  <c r="T37" i="12" s="1"/>
  <c r="N37" i="12"/>
  <c r="D38" i="12"/>
  <c r="M37" i="12"/>
  <c r="O37" i="12"/>
  <c r="Q37" i="12"/>
  <c r="R37" i="12" s="1"/>
  <c r="W36" i="12"/>
  <c r="V36" i="12"/>
  <c r="T39" i="14"/>
  <c r="N40" i="14"/>
  <c r="Q40" i="14"/>
  <c r="R40" i="14" s="1"/>
  <c r="M40" i="14"/>
  <c r="P40" i="14"/>
  <c r="T40" i="14" s="1"/>
  <c r="O40" i="14"/>
  <c r="D41" i="14"/>
  <c r="S82" i="6" l="1"/>
  <c r="Q83" i="6"/>
  <c r="R83" i="6" s="1"/>
  <c r="N83" i="6"/>
  <c r="M83" i="6"/>
  <c r="P83" i="6"/>
  <c r="T83" i="6" s="1"/>
  <c r="D84" i="6"/>
  <c r="O83" i="6"/>
  <c r="V82" i="6"/>
  <c r="W82" i="6"/>
  <c r="W176" i="7"/>
  <c r="V176" i="7"/>
  <c r="S176" i="7"/>
  <c r="Q177" i="7"/>
  <c r="R177" i="7" s="1"/>
  <c r="D178" i="7"/>
  <c r="P177" i="7"/>
  <c r="S177" i="7" s="1"/>
  <c r="N177" i="7"/>
  <c r="O177" i="7"/>
  <c r="M177" i="7"/>
  <c r="S37" i="12"/>
  <c r="N38" i="12"/>
  <c r="O38" i="12"/>
  <c r="P38" i="12"/>
  <c r="T38" i="12" s="1"/>
  <c r="D39" i="12"/>
  <c r="Q38" i="12"/>
  <c r="R38" i="12" s="1"/>
  <c r="M38" i="12"/>
  <c r="V37" i="12"/>
  <c r="W37" i="12"/>
  <c r="S40" i="14"/>
  <c r="D42" i="14"/>
  <c r="Q41" i="14"/>
  <c r="R41" i="14" s="1"/>
  <c r="M41" i="14"/>
  <c r="P41" i="14"/>
  <c r="T41" i="14" s="1"/>
  <c r="N41" i="14"/>
  <c r="O41" i="14"/>
  <c r="W40" i="14"/>
  <c r="V40" i="14"/>
  <c r="T177" i="7" l="1"/>
  <c r="S83" i="6"/>
  <c r="W83" i="6"/>
  <c r="V83" i="6"/>
  <c r="P84" i="6"/>
  <c r="S84" i="6" s="1"/>
  <c r="D85" i="6"/>
  <c r="N84" i="6"/>
  <c r="Q84" i="6"/>
  <c r="R84" i="6" s="1"/>
  <c r="O84" i="6"/>
  <c r="M84" i="6"/>
  <c r="W177" i="7"/>
  <c r="V177" i="7"/>
  <c r="D179" i="7"/>
  <c r="P178" i="7"/>
  <c r="T178" i="7" s="1"/>
  <c r="Q178" i="7"/>
  <c r="R178" i="7" s="1"/>
  <c r="M178" i="7"/>
  <c r="O178" i="7"/>
  <c r="N178" i="7"/>
  <c r="S38" i="12"/>
  <c r="V38" i="12"/>
  <c r="W38" i="12"/>
  <c r="Q39" i="12"/>
  <c r="R39" i="12" s="1"/>
  <c r="D40" i="12"/>
  <c r="P39" i="12"/>
  <c r="T39" i="12" s="1"/>
  <c r="N39" i="12"/>
  <c r="M39" i="12"/>
  <c r="O39" i="12" s="1"/>
  <c r="S41" i="14"/>
  <c r="W41" i="14"/>
  <c r="V41" i="14"/>
  <c r="Q42" i="14"/>
  <c r="R42" i="14" s="1"/>
  <c r="M42" i="14"/>
  <c r="P42" i="14"/>
  <c r="T42" i="14" s="1"/>
  <c r="D43" i="14"/>
  <c r="N42" i="14"/>
  <c r="O42" i="14"/>
  <c r="B52" i="3"/>
  <c r="C90" i="3"/>
  <c r="B86" i="3"/>
  <c r="C52" i="3"/>
  <c r="B69" i="3"/>
  <c r="B90" i="3"/>
  <c r="C69" i="3"/>
  <c r="C86" i="3"/>
  <c r="C60" i="3"/>
  <c r="B60" i="3"/>
  <c r="C37" i="3"/>
  <c r="B37" i="3"/>
  <c r="S42" i="14" l="1"/>
  <c r="T84" i="6"/>
  <c r="V84" i="6"/>
  <c r="W84" i="6"/>
  <c r="M85" i="6"/>
  <c r="P85" i="6"/>
  <c r="T85" i="6" s="1"/>
  <c r="Q85" i="6"/>
  <c r="R85" i="6" s="1"/>
  <c r="O85" i="6"/>
  <c r="D86" i="6"/>
  <c r="N85" i="6"/>
  <c r="M179" i="7"/>
  <c r="P179" i="7"/>
  <c r="T179" i="7" s="1"/>
  <c r="D180" i="7"/>
  <c r="O179" i="7"/>
  <c r="Q179" i="7"/>
  <c r="R179" i="7" s="1"/>
  <c r="N179" i="7"/>
  <c r="W178" i="7"/>
  <c r="V178" i="7"/>
  <c r="S178" i="7"/>
  <c r="S39" i="12"/>
  <c r="Q40" i="12"/>
  <c r="R40" i="12" s="1"/>
  <c r="O40" i="12"/>
  <c r="M40" i="12"/>
  <c r="P40" i="12"/>
  <c r="S40" i="12" s="1"/>
  <c r="N40" i="12"/>
  <c r="D41" i="12"/>
  <c r="V39" i="12"/>
  <c r="W39" i="12"/>
  <c r="N43" i="14"/>
  <c r="D44" i="14"/>
  <c r="P43" i="14"/>
  <c r="T43" i="14" s="1"/>
  <c r="Q43" i="14"/>
  <c r="R43" i="14" s="1"/>
  <c r="M43" i="14"/>
  <c r="O43" i="14"/>
  <c r="V42" i="14"/>
  <c r="W42" i="14"/>
  <c r="D90" i="3"/>
  <c r="AR90" i="3" s="1"/>
  <c r="D37" i="3"/>
  <c r="AR37" i="3" s="1"/>
  <c r="D60" i="3"/>
  <c r="AR60" i="3" s="1"/>
  <c r="D52" i="3"/>
  <c r="AR52" i="3" s="1"/>
  <c r="BG52" i="3" s="1"/>
  <c r="D86" i="3"/>
  <c r="AR86" i="3" s="1"/>
  <c r="D69" i="3"/>
  <c r="AR69" i="3" s="1"/>
  <c r="S85" i="6" l="1"/>
  <c r="S43" i="14"/>
  <c r="V85" i="6"/>
  <c r="W85" i="6"/>
  <c r="O86" i="6"/>
  <c r="D87" i="6"/>
  <c r="M86" i="6"/>
  <c r="Q86" i="6"/>
  <c r="R86" i="6" s="1"/>
  <c r="N86" i="6"/>
  <c r="P86" i="6"/>
  <c r="S86" i="6" s="1"/>
  <c r="S179" i="7"/>
  <c r="P180" i="7"/>
  <c r="S180" i="7" s="1"/>
  <c r="M180" i="7"/>
  <c r="O180" i="7"/>
  <c r="Q180" i="7"/>
  <c r="R180" i="7" s="1"/>
  <c r="N180" i="7"/>
  <c r="D181" i="7"/>
  <c r="V179" i="7"/>
  <c r="W179" i="7"/>
  <c r="D42" i="12"/>
  <c r="Q41" i="12"/>
  <c r="R41" i="12" s="1"/>
  <c r="M41" i="12"/>
  <c r="P41" i="12"/>
  <c r="S41" i="12" s="1"/>
  <c r="O41" i="12"/>
  <c r="N41" i="12"/>
  <c r="T40" i="12"/>
  <c r="V40" i="12"/>
  <c r="W40" i="12"/>
  <c r="V43" i="14"/>
  <c r="W43" i="14"/>
  <c r="P44" i="14"/>
  <c r="S44" i="14" s="1"/>
  <c r="M44" i="14"/>
  <c r="O44" i="14"/>
  <c r="N44" i="14"/>
  <c r="Q44" i="14"/>
  <c r="R44" i="14" s="1"/>
  <c r="D45" i="14"/>
  <c r="B63" i="3"/>
  <c r="BI52" i="3"/>
  <c r="BM52" i="3"/>
  <c r="BJ52" i="3"/>
  <c r="BL52" i="3"/>
  <c r="BK52" i="3"/>
  <c r="BE52" i="3"/>
  <c r="BF52" i="3"/>
  <c r="BH52" i="3"/>
  <c r="W86" i="6" l="1"/>
  <c r="V86" i="6"/>
  <c r="M87" i="6"/>
  <c r="O87" i="6"/>
  <c r="D88" i="6"/>
  <c r="Q87" i="6"/>
  <c r="R87" i="6" s="1"/>
  <c r="P87" i="6"/>
  <c r="T87" i="6" s="1"/>
  <c r="N87" i="6"/>
  <c r="T180" i="7"/>
  <c r="T86" i="6"/>
  <c r="V180" i="7"/>
  <c r="W180" i="7"/>
  <c r="Q181" i="7"/>
  <c r="R181" i="7" s="1"/>
  <c r="D182" i="7"/>
  <c r="P181" i="7"/>
  <c r="T181" i="7" s="1"/>
  <c r="M181" i="7"/>
  <c r="N181" i="7"/>
  <c r="O181" i="7"/>
  <c r="T41" i="12"/>
  <c r="V41" i="12"/>
  <c r="W41" i="12"/>
  <c r="D43" i="12"/>
  <c r="P42" i="12"/>
  <c r="T42" i="12" s="1"/>
  <c r="Q42" i="12"/>
  <c r="R42" i="12" s="1"/>
  <c r="N42" i="12"/>
  <c r="O42" i="12"/>
  <c r="M42" i="12"/>
  <c r="O45" i="14"/>
  <c r="Q45" i="14"/>
  <c r="R45" i="14" s="1"/>
  <c r="D46" i="14"/>
  <c r="M45" i="14"/>
  <c r="P45" i="14"/>
  <c r="T45" i="14" s="1"/>
  <c r="N45" i="14"/>
  <c r="T44" i="14"/>
  <c r="W44" i="14"/>
  <c r="V44" i="14"/>
  <c r="AN52" i="3"/>
  <c r="S181" i="7" l="1"/>
  <c r="S42" i="12"/>
  <c r="V87" i="6"/>
  <c r="W87" i="6"/>
  <c r="S87" i="6"/>
  <c r="P88" i="6"/>
  <c r="S88" i="6" s="1"/>
  <c r="Q88" i="6"/>
  <c r="R88" i="6" s="1"/>
  <c r="N88" i="6"/>
  <c r="O88" i="6"/>
  <c r="M88" i="6"/>
  <c r="D89" i="6"/>
  <c r="W181" i="7"/>
  <c r="V181" i="7"/>
  <c r="P182" i="7"/>
  <c r="S182" i="7" s="1"/>
  <c r="D183" i="7"/>
  <c r="M182" i="7"/>
  <c r="O182" i="7"/>
  <c r="Q182" i="7"/>
  <c r="R182" i="7" s="1"/>
  <c r="N182" i="7"/>
  <c r="W42" i="12"/>
  <c r="V42" i="12"/>
  <c r="N43" i="12"/>
  <c r="Q43" i="12"/>
  <c r="R43" i="12" s="1"/>
  <c r="P43" i="12"/>
  <c r="T43" i="12" s="1"/>
  <c r="M43" i="12"/>
  <c r="O43" i="12"/>
  <c r="D44" i="12"/>
  <c r="S45" i="14"/>
  <c r="P46" i="14"/>
  <c r="S46" i="14" s="1"/>
  <c r="N46" i="14"/>
  <c r="D47" i="14"/>
  <c r="Q46" i="14"/>
  <c r="R46" i="14" s="1"/>
  <c r="O46" i="14"/>
  <c r="M46" i="14"/>
  <c r="W45" i="14"/>
  <c r="V45" i="14"/>
  <c r="T88" i="6" l="1"/>
  <c r="N89" i="6"/>
  <c r="Q89" i="6"/>
  <c r="R89" i="6" s="1"/>
  <c r="O89" i="6"/>
  <c r="D90" i="6"/>
  <c r="M89" i="6"/>
  <c r="P89" i="6"/>
  <c r="S89" i="6" s="1"/>
  <c r="V88" i="6"/>
  <c r="W88" i="6"/>
  <c r="D184" i="7"/>
  <c r="M183" i="7"/>
  <c r="Q183" i="7"/>
  <c r="R183" i="7" s="1"/>
  <c r="N183" i="7"/>
  <c r="P183" i="7"/>
  <c r="T183" i="7" s="1"/>
  <c r="O183" i="7"/>
  <c r="W182" i="7"/>
  <c r="V182" i="7"/>
  <c r="T182" i="7"/>
  <c r="S43" i="12"/>
  <c r="D45" i="12"/>
  <c r="M44" i="12"/>
  <c r="O44" i="12"/>
  <c r="Q44" i="12"/>
  <c r="R44" i="12" s="1"/>
  <c r="N44" i="12"/>
  <c r="P44" i="12"/>
  <c r="T44" i="12" s="1"/>
  <c r="V43" i="12"/>
  <c r="W43" i="12"/>
  <c r="T46" i="14"/>
  <c r="O47" i="14"/>
  <c r="P47" i="14"/>
  <c r="T47" i="14" s="1"/>
  <c r="N47" i="14"/>
  <c r="D48" i="14"/>
  <c r="Q47" i="14"/>
  <c r="R47" i="14" s="1"/>
  <c r="M47" i="14"/>
  <c r="W46" i="14"/>
  <c r="V46" i="14"/>
  <c r="S183" i="7" l="1"/>
  <c r="Q90" i="6"/>
  <c r="R90" i="6" s="1"/>
  <c r="D91" i="6"/>
  <c r="O90" i="6"/>
  <c r="P90" i="6"/>
  <c r="T90" i="6" s="1"/>
  <c r="N90" i="6"/>
  <c r="M90" i="6"/>
  <c r="T89" i="6"/>
  <c r="V89" i="6"/>
  <c r="W89" i="6"/>
  <c r="V183" i="7"/>
  <c r="W183" i="7"/>
  <c r="M184" i="7"/>
  <c r="Q184" i="7"/>
  <c r="R184" i="7" s="1"/>
  <c r="N184" i="7"/>
  <c r="O184" i="7"/>
  <c r="D185" i="7"/>
  <c r="P184" i="7"/>
  <c r="T184" i="7" s="1"/>
  <c r="S44" i="12"/>
  <c r="W44" i="12"/>
  <c r="V44" i="12"/>
  <c r="S47" i="14"/>
  <c r="N45" i="12"/>
  <c r="M45" i="12"/>
  <c r="D46" i="12"/>
  <c r="P45" i="12"/>
  <c r="T45" i="12" s="1"/>
  <c r="O45" i="12"/>
  <c r="Q45" i="12"/>
  <c r="R45" i="12" s="1"/>
  <c r="M48" i="14"/>
  <c r="O48" i="14"/>
  <c r="P48" i="14"/>
  <c r="T48" i="14" s="1"/>
  <c r="N48" i="14"/>
  <c r="Q48" i="14"/>
  <c r="R48" i="14" s="1"/>
  <c r="D49" i="14"/>
  <c r="W47" i="14"/>
  <c r="V47" i="14"/>
  <c r="S90" i="6" l="1"/>
  <c r="W90" i="6"/>
  <c r="V90" i="6"/>
  <c r="M91" i="6"/>
  <c r="O91" i="6"/>
  <c r="N91" i="6"/>
  <c r="D92" i="6"/>
  <c r="Q91" i="6"/>
  <c r="R91" i="6" s="1"/>
  <c r="P91" i="6"/>
  <c r="T91" i="6" s="1"/>
  <c r="N185" i="7"/>
  <c r="O185" i="7"/>
  <c r="Q185" i="7"/>
  <c r="R185" i="7" s="1"/>
  <c r="M185" i="7"/>
  <c r="D186" i="7"/>
  <c r="P185" i="7"/>
  <c r="S185" i="7" s="1"/>
  <c r="W184" i="7"/>
  <c r="V184" i="7"/>
  <c r="S184" i="7"/>
  <c r="S48" i="14"/>
  <c r="S45" i="12"/>
  <c r="P46" i="12"/>
  <c r="T46" i="12" s="1"/>
  <c r="M46" i="12"/>
  <c r="Q46" i="12"/>
  <c r="R46" i="12" s="1"/>
  <c r="O46" i="12"/>
  <c r="N46" i="12"/>
  <c r="D47" i="12"/>
  <c r="V45" i="12"/>
  <c r="W45" i="12"/>
  <c r="M49" i="14"/>
  <c r="N49" i="14"/>
  <c r="Q49" i="14"/>
  <c r="R49" i="14" s="1"/>
  <c r="P49" i="14"/>
  <c r="T49" i="14" s="1"/>
  <c r="O49" i="14"/>
  <c r="D50" i="14"/>
  <c r="V48" i="14"/>
  <c r="W48" i="14"/>
  <c r="T185" i="7" l="1"/>
  <c r="V91" i="6"/>
  <c r="W91" i="6"/>
  <c r="N92" i="6"/>
  <c r="O92" i="6"/>
  <c r="P92" i="6"/>
  <c r="S92" i="6" s="1"/>
  <c r="M92" i="6"/>
  <c r="Q92" i="6"/>
  <c r="R92" i="6" s="1"/>
  <c r="D93" i="6"/>
  <c r="S91" i="6"/>
  <c r="V185" i="7"/>
  <c r="W185" i="7"/>
  <c r="D187" i="7"/>
  <c r="N186" i="7"/>
  <c r="P186" i="7"/>
  <c r="T186" i="7" s="1"/>
  <c r="Q186" i="7"/>
  <c r="R186" i="7" s="1"/>
  <c r="M186" i="7"/>
  <c r="O186" i="7"/>
  <c r="S46" i="12"/>
  <c r="O47" i="12"/>
  <c r="Q47" i="12"/>
  <c r="R47" i="12" s="1"/>
  <c r="N47" i="12"/>
  <c r="P47" i="12"/>
  <c r="S47" i="12" s="1"/>
  <c r="M47" i="12"/>
  <c r="D48" i="12"/>
  <c r="W46" i="12"/>
  <c r="V46" i="12"/>
  <c r="S49" i="14"/>
  <c r="P50" i="14"/>
  <c r="S50" i="14" s="1"/>
  <c r="N50" i="14"/>
  <c r="M50" i="14"/>
  <c r="D51" i="14"/>
  <c r="O50" i="14"/>
  <c r="Q50" i="14"/>
  <c r="R50" i="14" s="1"/>
  <c r="W49" i="14"/>
  <c r="V49" i="14"/>
  <c r="T92" i="6" l="1"/>
  <c r="S186" i="7"/>
  <c r="P93" i="6"/>
  <c r="T93" i="6" s="1"/>
  <c r="O93" i="6"/>
  <c r="M93" i="6"/>
  <c r="D94" i="6"/>
  <c r="N93" i="6"/>
  <c r="Q93" i="6"/>
  <c r="R93" i="6" s="1"/>
  <c r="V92" i="6"/>
  <c r="W92" i="6"/>
  <c r="N187" i="7"/>
  <c r="O187" i="7"/>
  <c r="P187" i="7"/>
  <c r="S187" i="7" s="1"/>
  <c r="Q187" i="7"/>
  <c r="R187" i="7" s="1"/>
  <c r="M187" i="7"/>
  <c r="D188" i="7"/>
  <c r="W186" i="7"/>
  <c r="V186" i="7"/>
  <c r="T50" i="14"/>
  <c r="T47" i="12"/>
  <c r="O48" i="12"/>
  <c r="Q48" i="12"/>
  <c r="R48" i="12" s="1"/>
  <c r="D49" i="12"/>
  <c r="P48" i="12"/>
  <c r="T48" i="12" s="1"/>
  <c r="M48" i="12"/>
  <c r="N48" i="12"/>
  <c r="V47" i="12"/>
  <c r="W47" i="12"/>
  <c r="W50" i="14"/>
  <c r="V50" i="14"/>
  <c r="O51" i="14"/>
  <c r="D52" i="14"/>
  <c r="P51" i="14"/>
  <c r="S51" i="14" s="1"/>
  <c r="Q51" i="14"/>
  <c r="R51" i="14" s="1"/>
  <c r="N51" i="14"/>
  <c r="M51" i="14"/>
  <c r="T187" i="7" l="1"/>
  <c r="S93" i="6"/>
  <c r="N94" i="6"/>
  <c r="M94" i="6"/>
  <c r="Q94" i="6"/>
  <c r="R94" i="6" s="1"/>
  <c r="O94" i="6"/>
  <c r="D95" i="6"/>
  <c r="P94" i="6"/>
  <c r="T94" i="6" s="1"/>
  <c r="W93" i="6"/>
  <c r="V93" i="6"/>
  <c r="Q188" i="7"/>
  <c r="R188" i="7" s="1"/>
  <c r="M188" i="7"/>
  <c r="O188" i="7"/>
  <c r="P188" i="7"/>
  <c r="T188" i="7" s="1"/>
  <c r="N188" i="7"/>
  <c r="D189" i="7"/>
  <c r="V187" i="7"/>
  <c r="W187" i="7"/>
  <c r="T51" i="14"/>
  <c r="S48" i="12"/>
  <c r="N49" i="12"/>
  <c r="M49" i="12"/>
  <c r="Q49" i="12"/>
  <c r="R49" i="12" s="1"/>
  <c r="D50" i="12"/>
  <c r="O49" i="12"/>
  <c r="P49" i="12"/>
  <c r="S49" i="12" s="1"/>
  <c r="V48" i="12"/>
  <c r="W48" i="12"/>
  <c r="N52" i="14"/>
  <c r="P52" i="14"/>
  <c r="S52" i="14" s="1"/>
  <c r="D53" i="14"/>
  <c r="M52" i="14"/>
  <c r="Q52" i="14"/>
  <c r="R52" i="14" s="1"/>
  <c r="O52" i="14"/>
  <c r="V51" i="14"/>
  <c r="W51" i="14"/>
  <c r="S94" i="6" l="1"/>
  <c r="W94" i="6"/>
  <c r="V94" i="6"/>
  <c r="O95" i="6"/>
  <c r="N95" i="6"/>
  <c r="M95" i="6"/>
  <c r="Q95" i="6"/>
  <c r="R95" i="6" s="1"/>
  <c r="D96" i="6"/>
  <c r="P95" i="6"/>
  <c r="T95" i="6" s="1"/>
  <c r="S188" i="7"/>
  <c r="V188" i="7"/>
  <c r="W188" i="7"/>
  <c r="P189" i="7"/>
  <c r="T189" i="7" s="1"/>
  <c r="Q189" i="7"/>
  <c r="R189" i="7" s="1"/>
  <c r="D190" i="7"/>
  <c r="O189" i="7"/>
  <c r="M189" i="7"/>
  <c r="N189" i="7"/>
  <c r="T49" i="12"/>
  <c r="T52" i="14"/>
  <c r="O50" i="12"/>
  <c r="N50" i="12"/>
  <c r="P50" i="12"/>
  <c r="S50" i="12" s="1"/>
  <c r="M50" i="12"/>
  <c r="Q50" i="12"/>
  <c r="R50" i="12" s="1"/>
  <c r="D51" i="12"/>
  <c r="W49" i="12"/>
  <c r="V49" i="12"/>
  <c r="N53" i="14"/>
  <c r="D54" i="14"/>
  <c r="P53" i="14"/>
  <c r="T53" i="14" s="1"/>
  <c r="Q53" i="14"/>
  <c r="R53" i="14" s="1"/>
  <c r="O53" i="14"/>
  <c r="M53" i="14"/>
  <c r="W52" i="14"/>
  <c r="V52" i="14"/>
  <c r="T50" i="12" l="1"/>
  <c r="S95" i="6"/>
  <c r="Q96" i="6"/>
  <c r="R96" i="6" s="1"/>
  <c r="M96" i="6"/>
  <c r="D97" i="6"/>
  <c r="O96" i="6"/>
  <c r="N96" i="6"/>
  <c r="P96" i="6"/>
  <c r="S96" i="6" s="1"/>
  <c r="W95" i="6"/>
  <c r="V95" i="6"/>
  <c r="V189" i="7"/>
  <c r="W189" i="7"/>
  <c r="S189" i="7"/>
  <c r="O190" i="7"/>
  <c r="N190" i="7"/>
  <c r="P190" i="7"/>
  <c r="S190" i="7" s="1"/>
  <c r="M190" i="7"/>
  <c r="D191" i="7"/>
  <c r="Q190" i="7"/>
  <c r="R190" i="7" s="1"/>
  <c r="N51" i="12"/>
  <c r="O51" i="12"/>
  <c r="M51" i="12"/>
  <c r="D52" i="12"/>
  <c r="P51" i="12"/>
  <c r="T51" i="12" s="1"/>
  <c r="Q51" i="12"/>
  <c r="R51" i="12" s="1"/>
  <c r="V50" i="12"/>
  <c r="W50" i="12"/>
  <c r="S53" i="14"/>
  <c r="M54" i="14"/>
  <c r="N54" i="14"/>
  <c r="P54" i="14"/>
  <c r="S54" i="14" s="1"/>
  <c r="Q54" i="14"/>
  <c r="R54" i="14" s="1"/>
  <c r="D55" i="14"/>
  <c r="O54" i="14"/>
  <c r="V53" i="14"/>
  <c r="W53" i="14"/>
  <c r="T190" i="7" l="1"/>
  <c r="V96" i="6"/>
  <c r="W96" i="6"/>
  <c r="T96" i="6"/>
  <c r="M97" i="6"/>
  <c r="P97" i="6"/>
  <c r="S97" i="6" s="1"/>
  <c r="D98" i="6"/>
  <c r="N97" i="6"/>
  <c r="O97" i="6"/>
  <c r="Q97" i="6"/>
  <c r="R97" i="6" s="1"/>
  <c r="V190" i="7"/>
  <c r="W190" i="7"/>
  <c r="N191" i="7"/>
  <c r="Q191" i="7"/>
  <c r="R191" i="7" s="1"/>
  <c r="P191" i="7"/>
  <c r="S191" i="7" s="1"/>
  <c r="O191" i="7"/>
  <c r="D192" i="7"/>
  <c r="M191" i="7"/>
  <c r="S51" i="12"/>
  <c r="D53" i="12"/>
  <c r="O52" i="12"/>
  <c r="P52" i="12"/>
  <c r="S52" i="12" s="1"/>
  <c r="M52" i="12"/>
  <c r="Q52" i="12"/>
  <c r="R52" i="12" s="1"/>
  <c r="N52" i="12"/>
  <c r="V51" i="12"/>
  <c r="W51" i="12"/>
  <c r="T54" i="14"/>
  <c r="W54" i="14"/>
  <c r="V54" i="14"/>
  <c r="D56" i="14"/>
  <c r="O55" i="14"/>
  <c r="Q55" i="14"/>
  <c r="R55" i="14" s="1"/>
  <c r="N55" i="14"/>
  <c r="P55" i="14"/>
  <c r="T55" i="14" s="1"/>
  <c r="M55" i="14"/>
  <c r="T191" i="7" l="1"/>
  <c r="T52" i="12"/>
  <c r="W97" i="6"/>
  <c r="V97" i="6"/>
  <c r="T97" i="6"/>
  <c r="P98" i="6"/>
  <c r="S98" i="6" s="1"/>
  <c r="D99" i="6"/>
  <c r="N98" i="6"/>
  <c r="M98" i="6"/>
  <c r="Q98" i="6"/>
  <c r="R98" i="6" s="1"/>
  <c r="O98" i="6"/>
  <c r="Q192" i="7"/>
  <c r="R192" i="7" s="1"/>
  <c r="N192" i="7"/>
  <c r="O192" i="7"/>
  <c r="M192" i="7"/>
  <c r="P192" i="7"/>
  <c r="S192" i="7" s="1"/>
  <c r="D193" i="7"/>
  <c r="V191" i="7"/>
  <c r="W191" i="7"/>
  <c r="W52" i="12"/>
  <c r="V52" i="12"/>
  <c r="P53" i="12"/>
  <c r="T53" i="12" s="1"/>
  <c r="D54" i="12"/>
  <c r="O53" i="12"/>
  <c r="Q53" i="12"/>
  <c r="R53" i="12" s="1"/>
  <c r="N53" i="12"/>
  <c r="M53" i="12"/>
  <c r="V55" i="14"/>
  <c r="W55" i="14"/>
  <c r="O56" i="14"/>
  <c r="P56" i="14"/>
  <c r="T56" i="14" s="1"/>
  <c r="M56" i="14"/>
  <c r="Q56" i="14"/>
  <c r="R56" i="14" s="1"/>
  <c r="D57" i="14"/>
  <c r="N56" i="14"/>
  <c r="S55" i="14"/>
  <c r="T98" i="6" l="1"/>
  <c r="V98" i="6"/>
  <c r="W98" i="6"/>
  <c r="N99" i="6"/>
  <c r="M99" i="6"/>
  <c r="Q99" i="6"/>
  <c r="R99" i="6" s="1"/>
  <c r="O99" i="6"/>
  <c r="P99" i="6"/>
  <c r="S99" i="6" s="1"/>
  <c r="D100" i="6"/>
  <c r="T192" i="7"/>
  <c r="W192" i="7"/>
  <c r="V192" i="7"/>
  <c r="D194" i="7"/>
  <c r="Q193" i="7"/>
  <c r="R193" i="7" s="1"/>
  <c r="N193" i="7"/>
  <c r="O193" i="7"/>
  <c r="M193" i="7"/>
  <c r="P193" i="7"/>
  <c r="T193" i="7" s="1"/>
  <c r="S53" i="12"/>
  <c r="P54" i="12"/>
  <c r="S54" i="12" s="1"/>
  <c r="M54" i="12"/>
  <c r="Q54" i="12"/>
  <c r="R54" i="12" s="1"/>
  <c r="D55" i="12"/>
  <c r="O54" i="12"/>
  <c r="N54" i="12"/>
  <c r="V53" i="12"/>
  <c r="W53" i="12"/>
  <c r="N57" i="14"/>
  <c r="P57" i="14"/>
  <c r="T57" i="14" s="1"/>
  <c r="O57" i="14"/>
  <c r="D58" i="14"/>
  <c r="M57" i="14"/>
  <c r="Q57" i="14"/>
  <c r="R57" i="14" s="1"/>
  <c r="V56" i="14"/>
  <c r="W56" i="14"/>
  <c r="S56" i="14"/>
  <c r="T99" i="6" l="1"/>
  <c r="Q100" i="6"/>
  <c r="R100" i="6" s="1"/>
  <c r="P100" i="6"/>
  <c r="T100" i="6" s="1"/>
  <c r="D101" i="6"/>
  <c r="N100" i="6"/>
  <c r="O100" i="6"/>
  <c r="M100" i="6"/>
  <c r="V99" i="6"/>
  <c r="W99" i="6"/>
  <c r="V193" i="7"/>
  <c r="W193" i="7"/>
  <c r="T54" i="12"/>
  <c r="S193" i="7"/>
  <c r="P194" i="7"/>
  <c r="S194" i="7" s="1"/>
  <c r="O194" i="7"/>
  <c r="Q194" i="7"/>
  <c r="R194" i="7" s="1"/>
  <c r="M194" i="7"/>
  <c r="N194" i="7"/>
  <c r="D195" i="7"/>
  <c r="D56" i="12"/>
  <c r="N55" i="12"/>
  <c r="Q55" i="12"/>
  <c r="R55" i="12" s="1"/>
  <c r="P55" i="12"/>
  <c r="S55" i="12" s="1"/>
  <c r="O55" i="12"/>
  <c r="M55" i="12"/>
  <c r="V54" i="12"/>
  <c r="W54" i="12"/>
  <c r="Q58" i="14"/>
  <c r="R58" i="14" s="1"/>
  <c r="M58" i="14"/>
  <c r="N58" i="14"/>
  <c r="P58" i="14"/>
  <c r="T58" i="14" s="1"/>
  <c r="O58" i="14"/>
  <c r="D59" i="14"/>
  <c r="S57" i="14"/>
  <c r="W57" i="14"/>
  <c r="V57" i="14"/>
  <c r="T194" i="7" l="1"/>
  <c r="S100" i="6"/>
  <c r="Q101" i="6"/>
  <c r="R101" i="6" s="1"/>
  <c r="P101" i="6"/>
  <c r="S101" i="6" s="1"/>
  <c r="D102" i="6"/>
  <c r="N101" i="6"/>
  <c r="M101" i="6"/>
  <c r="O101" i="6"/>
  <c r="V100" i="6"/>
  <c r="W100" i="6"/>
  <c r="N195" i="7"/>
  <c r="D196" i="7"/>
  <c r="Q195" i="7"/>
  <c r="R195" i="7" s="1"/>
  <c r="P195" i="7"/>
  <c r="S195" i="7" s="1"/>
  <c r="O195" i="7"/>
  <c r="M195" i="7"/>
  <c r="W194" i="7"/>
  <c r="V194" i="7"/>
  <c r="T55" i="12"/>
  <c r="W55" i="12"/>
  <c r="V55" i="12"/>
  <c r="Q56" i="12"/>
  <c r="R56" i="12" s="1"/>
  <c r="P56" i="12"/>
  <c r="S56" i="12" s="1"/>
  <c r="N56" i="12"/>
  <c r="O56" i="12"/>
  <c r="M56" i="12"/>
  <c r="D57" i="12"/>
  <c r="D60" i="14"/>
  <c r="Q59" i="14"/>
  <c r="R59" i="14" s="1"/>
  <c r="M59" i="14"/>
  <c r="N59" i="14"/>
  <c r="O59" i="14"/>
  <c r="P59" i="14"/>
  <c r="T59" i="14" s="1"/>
  <c r="S58" i="14"/>
  <c r="V58" i="14"/>
  <c r="W58" i="14"/>
  <c r="T101" i="6" l="1"/>
  <c r="V101" i="6"/>
  <c r="W101" i="6"/>
  <c r="D103" i="6"/>
  <c r="M102" i="6"/>
  <c r="N102" i="6"/>
  <c r="P102" i="6"/>
  <c r="S102" i="6" s="1"/>
  <c r="Q102" i="6"/>
  <c r="R102" i="6" s="1"/>
  <c r="O102" i="6"/>
  <c r="T56" i="12"/>
  <c r="T195" i="7"/>
  <c r="O196" i="7"/>
  <c r="M196" i="7"/>
  <c r="Q196" i="7"/>
  <c r="R196" i="7" s="1"/>
  <c r="N196" i="7"/>
  <c r="P196" i="7"/>
  <c r="S196" i="7" s="1"/>
  <c r="D197" i="7"/>
  <c r="V195" i="7"/>
  <c r="W195" i="7"/>
  <c r="V56" i="12"/>
  <c r="W56" i="12"/>
  <c r="O57" i="12"/>
  <c r="P57" i="12"/>
  <c r="T57" i="12" s="1"/>
  <c r="N57" i="12"/>
  <c r="D58" i="12"/>
  <c r="M57" i="12"/>
  <c r="Q57" i="12"/>
  <c r="R57" i="12" s="1"/>
  <c r="S59" i="14"/>
  <c r="V59" i="14"/>
  <c r="W59" i="14"/>
  <c r="O60" i="14"/>
  <c r="Q60" i="14"/>
  <c r="R60" i="14" s="1"/>
  <c r="N60" i="14"/>
  <c r="P60" i="14"/>
  <c r="S60" i="14" s="1"/>
  <c r="M60" i="14"/>
  <c r="D61" i="14"/>
  <c r="T196" i="7" l="1"/>
  <c r="V102" i="6"/>
  <c r="W102" i="6"/>
  <c r="M103" i="6"/>
  <c r="Q103" i="6"/>
  <c r="R103" i="6" s="1"/>
  <c r="P103" i="6"/>
  <c r="S103" i="6" s="1"/>
  <c r="O103" i="6"/>
  <c r="N103" i="6"/>
  <c r="D104" i="6"/>
  <c r="T102" i="6"/>
  <c r="V196" i="7"/>
  <c r="W196" i="7"/>
  <c r="Q197" i="7"/>
  <c r="R197" i="7" s="1"/>
  <c r="M197" i="7"/>
  <c r="O197" i="7"/>
  <c r="D198" i="7"/>
  <c r="P197" i="7"/>
  <c r="S197" i="7" s="1"/>
  <c r="N197" i="7"/>
  <c r="W57" i="12"/>
  <c r="V57" i="12"/>
  <c r="N58" i="12"/>
  <c r="P58" i="12"/>
  <c r="T58" i="12" s="1"/>
  <c r="Q58" i="12"/>
  <c r="R58" i="12" s="1"/>
  <c r="M58" i="12"/>
  <c r="O58" i="12"/>
  <c r="D59" i="12"/>
  <c r="S57" i="12"/>
  <c r="T60" i="14"/>
  <c r="W60" i="14"/>
  <c r="V60" i="14"/>
  <c r="M61" i="14"/>
  <c r="Q61" i="14"/>
  <c r="R61" i="14" s="1"/>
  <c r="P61" i="14"/>
  <c r="T61" i="14" s="1"/>
  <c r="O61" i="14"/>
  <c r="N61" i="14"/>
  <c r="D62" i="14"/>
  <c r="T103" i="6" l="1"/>
  <c r="T197" i="7"/>
  <c r="W103" i="6"/>
  <c r="V103" i="6"/>
  <c r="D105" i="6"/>
  <c r="P104" i="6"/>
  <c r="S104" i="6" s="1"/>
  <c r="M104" i="6"/>
  <c r="Q104" i="6"/>
  <c r="R104" i="6" s="1"/>
  <c r="N104" i="6"/>
  <c r="O104" i="6"/>
  <c r="N198" i="7"/>
  <c r="M198" i="7"/>
  <c r="O198" i="7"/>
  <c r="P198" i="7"/>
  <c r="T198" i="7" s="1"/>
  <c r="D199" i="7"/>
  <c r="Q198" i="7"/>
  <c r="R198" i="7" s="1"/>
  <c r="W197" i="7"/>
  <c r="V197" i="7"/>
  <c r="S61" i="14"/>
  <c r="S58" i="12"/>
  <c r="V58" i="12"/>
  <c r="W58" i="12"/>
  <c r="D60" i="12"/>
  <c r="M59" i="12"/>
  <c r="N59" i="12"/>
  <c r="O59" i="12"/>
  <c r="Q59" i="12"/>
  <c r="R59" i="12" s="1"/>
  <c r="P59" i="12"/>
  <c r="T59" i="12" s="1"/>
  <c r="V61" i="14"/>
  <c r="W61" i="14"/>
  <c r="M62" i="14"/>
  <c r="D63" i="14"/>
  <c r="P62" i="14"/>
  <c r="S62" i="14" s="1"/>
  <c r="Q62" i="14"/>
  <c r="R62" i="14" s="1"/>
  <c r="N62" i="14"/>
  <c r="O62" i="14"/>
  <c r="P105" i="6" l="1"/>
  <c r="T105" i="6" s="1"/>
  <c r="O105" i="6"/>
  <c r="N105" i="6"/>
  <c r="M105" i="6"/>
  <c r="Q105" i="6"/>
  <c r="R105" i="6" s="1"/>
  <c r="D106" i="6"/>
  <c r="T104" i="6"/>
  <c r="W104" i="6"/>
  <c r="V104" i="6"/>
  <c r="S198" i="7"/>
  <c r="W198" i="7"/>
  <c r="V198" i="7"/>
  <c r="M199" i="7"/>
  <c r="O199" i="7"/>
  <c r="P199" i="7"/>
  <c r="T199" i="7" s="1"/>
  <c r="D200" i="7"/>
  <c r="N199" i="7"/>
  <c r="Q199" i="7"/>
  <c r="R199" i="7" s="1"/>
  <c r="S59" i="12"/>
  <c r="T62" i="14"/>
  <c r="W59" i="12"/>
  <c r="V59" i="12"/>
  <c r="N60" i="12"/>
  <c r="Q60" i="12"/>
  <c r="R60" i="12" s="1"/>
  <c r="O60" i="12"/>
  <c r="D61" i="12"/>
  <c r="M60" i="12"/>
  <c r="P60" i="12"/>
  <c r="S60" i="12" s="1"/>
  <c r="V62" i="14"/>
  <c r="W62" i="14"/>
  <c r="P63" i="14"/>
  <c r="T63" i="14" s="1"/>
  <c r="D64" i="14"/>
  <c r="Q63" i="14"/>
  <c r="R63" i="14" s="1"/>
  <c r="O63" i="14"/>
  <c r="N63" i="14"/>
  <c r="M63" i="14"/>
  <c r="S105" i="6" l="1"/>
  <c r="S199" i="7"/>
  <c r="N106" i="6"/>
  <c r="P106" i="6"/>
  <c r="S106" i="6" s="1"/>
  <c r="Q106" i="6"/>
  <c r="R106" i="6" s="1"/>
  <c r="D107" i="6"/>
  <c r="O106" i="6"/>
  <c r="M106" i="6"/>
  <c r="W105" i="6"/>
  <c r="V105" i="6"/>
  <c r="Q200" i="7"/>
  <c r="R200" i="7" s="1"/>
  <c r="N200" i="7"/>
  <c r="P200" i="7"/>
  <c r="S200" i="7" s="1"/>
  <c r="O200" i="7"/>
  <c r="M200" i="7"/>
  <c r="V199" i="7"/>
  <c r="W199" i="7"/>
  <c r="T60" i="12"/>
  <c r="O61" i="12"/>
  <c r="N61" i="12"/>
  <c r="P61" i="12"/>
  <c r="S61" i="12" s="1"/>
  <c r="M61" i="12"/>
  <c r="D62" i="12"/>
  <c r="Q61" i="12"/>
  <c r="R61" i="12" s="1"/>
  <c r="W60" i="12"/>
  <c r="V60" i="12"/>
  <c r="S63" i="14"/>
  <c r="Q64" i="14"/>
  <c r="R64" i="14" s="1"/>
  <c r="N64" i="14"/>
  <c r="O64" i="14"/>
  <c r="M64" i="14"/>
  <c r="D65" i="14"/>
  <c r="P64" i="14"/>
  <c r="T64" i="14" s="1"/>
  <c r="W63" i="14"/>
  <c r="V63" i="14"/>
  <c r="T106" i="6" l="1"/>
  <c r="V106" i="6"/>
  <c r="W106" i="6"/>
  <c r="D108" i="6"/>
  <c r="O107" i="6"/>
  <c r="M107" i="6"/>
  <c r="N107" i="6"/>
  <c r="P107" i="6"/>
  <c r="S107" i="6" s="1"/>
  <c r="Q107" i="6"/>
  <c r="R107" i="6" s="1"/>
  <c r="T200" i="7"/>
  <c r="W200" i="7"/>
  <c r="V200" i="7"/>
  <c r="H5" i="3"/>
  <c r="H67" i="3"/>
  <c r="H121" i="3"/>
  <c r="H65" i="3"/>
  <c r="H26" i="3"/>
  <c r="H126" i="3"/>
  <c r="H85" i="3"/>
  <c r="H127" i="3"/>
  <c r="H36" i="3"/>
  <c r="H100" i="3"/>
  <c r="H45" i="3"/>
  <c r="H105" i="3"/>
  <c r="H28" i="3"/>
  <c r="H55" i="3"/>
  <c r="H6" i="3"/>
  <c r="H64" i="3"/>
  <c r="H123" i="3"/>
  <c r="T61" i="12"/>
  <c r="Q62" i="12"/>
  <c r="R62" i="12" s="1"/>
  <c r="P62" i="12"/>
  <c r="T62" i="12" s="1"/>
  <c r="M62" i="12"/>
  <c r="D63" i="12"/>
  <c r="N62" i="12"/>
  <c r="O62" i="12"/>
  <c r="V61" i="12"/>
  <c r="W61" i="12"/>
  <c r="S64" i="14"/>
  <c r="W64" i="14"/>
  <c r="V64" i="14"/>
  <c r="O65" i="14"/>
  <c r="Q65" i="14"/>
  <c r="R65" i="14" s="1"/>
  <c r="M65" i="14"/>
  <c r="D66" i="14"/>
  <c r="N65" i="14"/>
  <c r="P65" i="14"/>
  <c r="S65" i="14" s="1"/>
  <c r="W107" i="6" l="1"/>
  <c r="V107" i="6"/>
  <c r="N108" i="6"/>
  <c r="D109" i="6"/>
  <c r="M108" i="6"/>
  <c r="P108" i="6"/>
  <c r="T108" i="6" s="1"/>
  <c r="Q108" i="6"/>
  <c r="R108" i="6" s="1"/>
  <c r="O108" i="6"/>
  <c r="T107" i="6"/>
  <c r="I5" i="3"/>
  <c r="J5" i="3" s="1"/>
  <c r="AT5" i="3" s="1"/>
  <c r="I85" i="3"/>
  <c r="J85" i="3" s="1"/>
  <c r="AT85" i="3" s="1"/>
  <c r="I55" i="3"/>
  <c r="J55" i="3" s="1"/>
  <c r="AT55" i="3" s="1"/>
  <c r="I127" i="3"/>
  <c r="J127" i="3" s="1"/>
  <c r="AT127" i="3" s="1"/>
  <c r="I126" i="3"/>
  <c r="J126" i="3" s="1"/>
  <c r="AT126" i="3" s="1"/>
  <c r="I65" i="3"/>
  <c r="J65" i="3" s="1"/>
  <c r="AT65" i="3" s="1"/>
  <c r="I121" i="3"/>
  <c r="J121" i="3" s="1"/>
  <c r="AT121" i="3" s="1"/>
  <c r="I67" i="3"/>
  <c r="J67" i="3" s="1"/>
  <c r="AT67" i="3" s="1"/>
  <c r="I36" i="3"/>
  <c r="J36" i="3" s="1"/>
  <c r="AT36" i="3" s="1"/>
  <c r="I28" i="3"/>
  <c r="J28" i="3" s="1"/>
  <c r="AT28" i="3" s="1"/>
  <c r="I100" i="3"/>
  <c r="J100" i="3" s="1"/>
  <c r="AT100" i="3" s="1"/>
  <c r="I105" i="3"/>
  <c r="J105" i="3" s="1"/>
  <c r="AT105" i="3" s="1"/>
  <c r="I26" i="3"/>
  <c r="J26" i="3" s="1"/>
  <c r="AT26" i="3" s="1"/>
  <c r="I45" i="3"/>
  <c r="J45" i="3" s="1"/>
  <c r="AT45" i="3" s="1"/>
  <c r="I6" i="3"/>
  <c r="J6" i="3" s="1"/>
  <c r="AT6" i="3" s="1"/>
  <c r="I123" i="3"/>
  <c r="J123" i="3" s="1"/>
  <c r="AT123" i="3" s="1"/>
  <c r="I64" i="3"/>
  <c r="J64" i="3" s="1"/>
  <c r="AT64" i="3" s="1"/>
  <c r="S62" i="12"/>
  <c r="D64" i="12"/>
  <c r="N63" i="12"/>
  <c r="Q63" i="12"/>
  <c r="R63" i="12" s="1"/>
  <c r="P63" i="12"/>
  <c r="T63" i="12" s="1"/>
  <c r="O63" i="12"/>
  <c r="M63" i="12"/>
  <c r="V62" i="12"/>
  <c r="W62" i="12"/>
  <c r="W65" i="14"/>
  <c r="V65" i="14"/>
  <c r="Q66" i="14"/>
  <c r="R66" i="14" s="1"/>
  <c r="D67" i="14"/>
  <c r="P66" i="14"/>
  <c r="S66" i="14" s="1"/>
  <c r="M66" i="14"/>
  <c r="N66" i="14"/>
  <c r="O66" i="14"/>
  <c r="T65" i="14"/>
  <c r="V108" i="6" l="1"/>
  <c r="W108" i="6"/>
  <c r="P109" i="6"/>
  <c r="T109" i="6" s="1"/>
  <c r="Q109" i="6"/>
  <c r="R109" i="6" s="1"/>
  <c r="N109" i="6"/>
  <c r="M109" i="6"/>
  <c r="O109" i="6"/>
  <c r="D110" i="6"/>
  <c r="S108" i="6"/>
  <c r="T66" i="14"/>
  <c r="S63" i="12"/>
  <c r="V63" i="12"/>
  <c r="W63" i="12"/>
  <c r="O64" i="12"/>
  <c r="M64" i="12"/>
  <c r="Q64" i="12"/>
  <c r="R64" i="12" s="1"/>
  <c r="P64" i="12"/>
  <c r="T64" i="12" s="1"/>
  <c r="N64" i="12"/>
  <c r="D65" i="12"/>
  <c r="Q67" i="14"/>
  <c r="R67" i="14" s="1"/>
  <c r="N67" i="14"/>
  <c r="P67" i="14"/>
  <c r="T67" i="14" s="1"/>
  <c r="D68" i="14"/>
  <c r="O67" i="14"/>
  <c r="M67" i="14"/>
  <c r="V66" i="14"/>
  <c r="W66" i="14"/>
  <c r="S109" i="6" l="1"/>
  <c r="W109" i="6"/>
  <c r="V109" i="6"/>
  <c r="M110" i="6"/>
  <c r="D111" i="6"/>
  <c r="N110" i="6"/>
  <c r="P110" i="6"/>
  <c r="T110" i="6" s="1"/>
  <c r="O110" i="6"/>
  <c r="Q110" i="6"/>
  <c r="R110" i="6" s="1"/>
  <c r="S64" i="12"/>
  <c r="W64" i="12"/>
  <c r="V64" i="12"/>
  <c r="Q65" i="12"/>
  <c r="R65" i="12" s="1"/>
  <c r="O65" i="12"/>
  <c r="D66" i="12"/>
  <c r="N65" i="12"/>
  <c r="P65" i="12"/>
  <c r="S65" i="12" s="1"/>
  <c r="M65" i="12"/>
  <c r="S67" i="14"/>
  <c r="D69" i="14"/>
  <c r="O68" i="14"/>
  <c r="N68" i="14"/>
  <c r="Q68" i="14"/>
  <c r="R68" i="14" s="1"/>
  <c r="M68" i="14"/>
  <c r="P68" i="14"/>
  <c r="T68" i="14" s="1"/>
  <c r="V67" i="14"/>
  <c r="W67" i="14"/>
  <c r="S110" i="6" l="1"/>
  <c r="Q111" i="6"/>
  <c r="R111" i="6" s="1"/>
  <c r="O111" i="6"/>
  <c r="N111" i="6"/>
  <c r="P111" i="6"/>
  <c r="T111" i="6" s="1"/>
  <c r="M111" i="6"/>
  <c r="D112" i="6"/>
  <c r="V110" i="6"/>
  <c r="W110" i="6"/>
  <c r="W65" i="12"/>
  <c r="V65" i="12"/>
  <c r="S68" i="14"/>
  <c r="T65" i="12"/>
  <c r="N66" i="12"/>
  <c r="M66" i="12"/>
  <c r="Q66" i="12"/>
  <c r="R66" i="12" s="1"/>
  <c r="P66" i="12"/>
  <c r="T66" i="12" s="1"/>
  <c r="O66" i="12"/>
  <c r="D67" i="12"/>
  <c r="V68" i="14"/>
  <c r="W68" i="14"/>
  <c r="D70" i="14"/>
  <c r="P69" i="14"/>
  <c r="T69" i="14" s="1"/>
  <c r="M69" i="14"/>
  <c r="Q69" i="14"/>
  <c r="R69" i="14" s="1"/>
  <c r="N69" i="14"/>
  <c r="O69" i="14"/>
  <c r="S111" i="6" l="1"/>
  <c r="O112" i="6"/>
  <c r="M112" i="6"/>
  <c r="D113" i="6"/>
  <c r="Q112" i="6"/>
  <c r="R112" i="6" s="1"/>
  <c r="P112" i="6"/>
  <c r="S112" i="6" s="1"/>
  <c r="N112" i="6"/>
  <c r="V111" i="6"/>
  <c r="W111" i="6"/>
  <c r="S66" i="12"/>
  <c r="P67" i="12"/>
  <c r="T67" i="12" s="1"/>
  <c r="N67" i="12"/>
  <c r="O67" i="12"/>
  <c r="D68" i="12"/>
  <c r="Q67" i="12"/>
  <c r="R67" i="12" s="1"/>
  <c r="M67" i="12"/>
  <c r="W66" i="12"/>
  <c r="V66" i="12"/>
  <c r="N70" i="14"/>
  <c r="M70" i="14"/>
  <c r="Q70" i="14"/>
  <c r="R70" i="14" s="1"/>
  <c r="P70" i="14"/>
  <c r="T70" i="14" s="1"/>
  <c r="O70" i="14"/>
  <c r="D71" i="14"/>
  <c r="W69" i="14"/>
  <c r="V69" i="14"/>
  <c r="S69" i="14"/>
  <c r="T112" i="6" l="1"/>
  <c r="S67" i="12"/>
  <c r="V112" i="6"/>
  <c r="W112" i="6"/>
  <c r="D114" i="6"/>
  <c r="N113" i="6"/>
  <c r="M113" i="6"/>
  <c r="P113" i="6"/>
  <c r="T113" i="6" s="1"/>
  <c r="Q113" i="6"/>
  <c r="R113" i="6" s="1"/>
  <c r="O113" i="6"/>
  <c r="V67" i="12"/>
  <c r="W67" i="12"/>
  <c r="D69" i="12"/>
  <c r="M68" i="12"/>
  <c r="Q68" i="12"/>
  <c r="R68" i="12" s="1"/>
  <c r="N68" i="12"/>
  <c r="P68" i="12"/>
  <c r="T68" i="12" s="1"/>
  <c r="O68" i="12"/>
  <c r="S70" i="14"/>
  <c r="M71" i="14"/>
  <c r="D72" i="14"/>
  <c r="O71" i="14"/>
  <c r="N71" i="14"/>
  <c r="P71" i="14"/>
  <c r="T71" i="14" s="1"/>
  <c r="Q71" i="14"/>
  <c r="R71" i="14" s="1"/>
  <c r="V70" i="14"/>
  <c r="W70" i="14"/>
  <c r="O114" i="6" l="1"/>
  <c r="P114" i="6"/>
  <c r="S114" i="6" s="1"/>
  <c r="D115" i="6"/>
  <c r="Q114" i="6"/>
  <c r="R114" i="6" s="1"/>
  <c r="N114" i="6"/>
  <c r="M114" i="6"/>
  <c r="S113" i="6"/>
  <c r="W113" i="6"/>
  <c r="V113" i="6"/>
  <c r="P69" i="12"/>
  <c r="T69" i="12" s="1"/>
  <c r="O69" i="12"/>
  <c r="N69" i="12"/>
  <c r="M69" i="12"/>
  <c r="Q69" i="12"/>
  <c r="R69" i="12" s="1"/>
  <c r="D70" i="12"/>
  <c r="W68" i="12"/>
  <c r="V68" i="12"/>
  <c r="S71" i="14"/>
  <c r="S68" i="12"/>
  <c r="W71" i="14"/>
  <c r="V71" i="14"/>
  <c r="N72" i="14"/>
  <c r="D73" i="14"/>
  <c r="M72" i="14"/>
  <c r="P72" i="14"/>
  <c r="T72" i="14" s="1"/>
  <c r="O72" i="14"/>
  <c r="Q72" i="14"/>
  <c r="R72" i="14" s="1"/>
  <c r="S69" i="12" l="1"/>
  <c r="T114" i="6"/>
  <c r="O115" i="6"/>
  <c r="P115" i="6"/>
  <c r="S115" i="6" s="1"/>
  <c r="M115" i="6"/>
  <c r="Q115" i="6"/>
  <c r="R115" i="6" s="1"/>
  <c r="N115" i="6"/>
  <c r="D116" i="6"/>
  <c r="W114" i="6"/>
  <c r="V114" i="6"/>
  <c r="Q70" i="12"/>
  <c r="R70" i="12" s="1"/>
  <c r="O70" i="12"/>
  <c r="P70" i="12"/>
  <c r="S70" i="12" s="1"/>
  <c r="N70" i="12"/>
  <c r="D71" i="12"/>
  <c r="M70" i="12"/>
  <c r="V69" i="12"/>
  <c r="W69" i="12"/>
  <c r="S72" i="14"/>
  <c r="M73" i="14"/>
  <c r="O73" i="14"/>
  <c r="Q73" i="14"/>
  <c r="R73" i="14" s="1"/>
  <c r="P73" i="14"/>
  <c r="S73" i="14" s="1"/>
  <c r="D74" i="14"/>
  <c r="N73" i="14"/>
  <c r="W72" i="14"/>
  <c r="V72" i="14"/>
  <c r="T115" i="6" l="1"/>
  <c r="N116" i="6"/>
  <c r="M116" i="6"/>
  <c r="D117" i="6"/>
  <c r="P116" i="6"/>
  <c r="T116" i="6" s="1"/>
  <c r="O116" i="6"/>
  <c r="Q116" i="6"/>
  <c r="R116" i="6" s="1"/>
  <c r="W115" i="6"/>
  <c r="V115" i="6"/>
  <c r="T70" i="12"/>
  <c r="W70" i="12"/>
  <c r="V70" i="12"/>
  <c r="P71" i="12"/>
  <c r="T71" i="12" s="1"/>
  <c r="O71" i="12"/>
  <c r="D72" i="12"/>
  <c r="N71" i="12"/>
  <c r="Q71" i="12"/>
  <c r="R71" i="12" s="1"/>
  <c r="M71" i="12"/>
  <c r="T73" i="14"/>
  <c r="V73" i="14"/>
  <c r="W73" i="14"/>
  <c r="O74" i="14"/>
  <c r="D75" i="14"/>
  <c r="P74" i="14"/>
  <c r="T74" i="14" s="1"/>
  <c r="N74" i="14"/>
  <c r="Q74" i="14"/>
  <c r="R74" i="14" s="1"/>
  <c r="M74" i="14"/>
  <c r="S116" i="6" l="1"/>
  <c r="D118" i="6"/>
  <c r="N117" i="6"/>
  <c r="Q117" i="6"/>
  <c r="R117" i="6" s="1"/>
  <c r="P117" i="6"/>
  <c r="T117" i="6" s="1"/>
  <c r="O117" i="6"/>
  <c r="M117" i="6"/>
  <c r="V116" i="6"/>
  <c r="W116" i="6"/>
  <c r="S74" i="14"/>
  <c r="V71" i="12"/>
  <c r="W71" i="12"/>
  <c r="S71" i="12"/>
  <c r="D73" i="12"/>
  <c r="Q72" i="12"/>
  <c r="R72" i="12" s="1"/>
  <c r="O72" i="12"/>
  <c r="P72" i="12"/>
  <c r="S72" i="12" s="1"/>
  <c r="M72" i="12"/>
  <c r="N72" i="12"/>
  <c r="W74" i="14"/>
  <c r="V74" i="14"/>
  <c r="P75" i="14"/>
  <c r="T75" i="14" s="1"/>
  <c r="N75" i="14"/>
  <c r="M75" i="14"/>
  <c r="O75" i="14"/>
  <c r="Q75" i="14"/>
  <c r="R75" i="14" s="1"/>
  <c r="D76" i="14"/>
  <c r="S117" i="6" l="1"/>
  <c r="W117" i="6"/>
  <c r="V117" i="6"/>
  <c r="M118" i="6"/>
  <c r="Q118" i="6"/>
  <c r="R118" i="6" s="1"/>
  <c r="P118" i="6"/>
  <c r="S118" i="6" s="1"/>
  <c r="O118" i="6"/>
  <c r="N118" i="6"/>
  <c r="D119" i="6"/>
  <c r="T72" i="12"/>
  <c r="W72" i="12"/>
  <c r="V72" i="12"/>
  <c r="O73" i="12"/>
  <c r="M73" i="12"/>
  <c r="P73" i="12"/>
  <c r="S73" i="12" s="1"/>
  <c r="Q73" i="12"/>
  <c r="R73" i="12" s="1"/>
  <c r="N73" i="12"/>
  <c r="D74" i="12"/>
  <c r="D77" i="14"/>
  <c r="N76" i="14"/>
  <c r="Q76" i="14"/>
  <c r="R76" i="14" s="1"/>
  <c r="P76" i="14"/>
  <c r="S76" i="14" s="1"/>
  <c r="O76" i="14"/>
  <c r="M76" i="14"/>
  <c r="W75" i="14"/>
  <c r="V75" i="14"/>
  <c r="S75" i="14"/>
  <c r="T118" i="6" l="1"/>
  <c r="T73" i="12"/>
  <c r="W118" i="6"/>
  <c r="V118" i="6"/>
  <c r="Q119" i="6"/>
  <c r="R119" i="6" s="1"/>
  <c r="O119" i="6"/>
  <c r="M119" i="6"/>
  <c r="D120" i="6"/>
  <c r="P119" i="6"/>
  <c r="T119" i="6" s="1"/>
  <c r="N119" i="6"/>
  <c r="W73" i="12"/>
  <c r="V73" i="12"/>
  <c r="O74" i="12"/>
  <c r="M74" i="12"/>
  <c r="P74" i="12"/>
  <c r="T74" i="12" s="1"/>
  <c r="D75" i="12"/>
  <c r="N74" i="12"/>
  <c r="Q74" i="12"/>
  <c r="R74" i="12" s="1"/>
  <c r="T76" i="14"/>
  <c r="V76" i="14"/>
  <c r="W76" i="14"/>
  <c r="O77" i="14"/>
  <c r="M77" i="14"/>
  <c r="D78" i="14"/>
  <c r="N77" i="14"/>
  <c r="P77" i="14"/>
  <c r="S77" i="14" s="1"/>
  <c r="Q77" i="14"/>
  <c r="R77" i="14" s="1"/>
  <c r="S74" i="12" l="1"/>
  <c r="V119" i="6"/>
  <c r="W119" i="6"/>
  <c r="M120" i="6"/>
  <c r="D121" i="6"/>
  <c r="P120" i="6"/>
  <c r="T120" i="6" s="1"/>
  <c r="Q120" i="6"/>
  <c r="R120" i="6" s="1"/>
  <c r="N120" i="6"/>
  <c r="O120" i="6"/>
  <c r="S120" i="6"/>
  <c r="S119" i="6"/>
  <c r="V74" i="12"/>
  <c r="W74" i="12"/>
  <c r="O75" i="12"/>
  <c r="N75" i="12"/>
  <c r="D76" i="12"/>
  <c r="P75" i="12"/>
  <c r="T75" i="12" s="1"/>
  <c r="M75" i="12"/>
  <c r="Q75" i="12"/>
  <c r="R75" i="12" s="1"/>
  <c r="W77" i="14"/>
  <c r="V77" i="14"/>
  <c r="T77" i="14"/>
  <c r="N78" i="14"/>
  <c r="P78" i="14"/>
  <c r="S78" i="14" s="1"/>
  <c r="Q78" i="14"/>
  <c r="R78" i="14" s="1"/>
  <c r="D79" i="14"/>
  <c r="M78" i="14"/>
  <c r="O78" i="14"/>
  <c r="AC9" i="3"/>
  <c r="AC113" i="3"/>
  <c r="AC116" i="3"/>
  <c r="AC16" i="3"/>
  <c r="AC118" i="3"/>
  <c r="AC123" i="3"/>
  <c r="AD20" i="3"/>
  <c r="AD22" i="3"/>
  <c r="AD86" i="3"/>
  <c r="AD61" i="3"/>
  <c r="AD94" i="3"/>
  <c r="AD73" i="3"/>
  <c r="AD77" i="3"/>
  <c r="AD28" i="3"/>
  <c r="AD62" i="3"/>
  <c r="AD35" i="3"/>
  <c r="AD42" i="3"/>
  <c r="AD102" i="3"/>
  <c r="AD75" i="3"/>
  <c r="AD84" i="3"/>
  <c r="AC22" i="3"/>
  <c r="AC86" i="3"/>
  <c r="AC20" i="3"/>
  <c r="AC102" i="3"/>
  <c r="AC75" i="3"/>
  <c r="AC61" i="3"/>
  <c r="AC62" i="3"/>
  <c r="AC73" i="3"/>
  <c r="AC42" i="3"/>
  <c r="AC35" i="3"/>
  <c r="AC77" i="3"/>
  <c r="AC84" i="3"/>
  <c r="AC28" i="3"/>
  <c r="AC94" i="3"/>
  <c r="T78" i="14" l="1"/>
  <c r="O121" i="6"/>
  <c r="P121" i="6"/>
  <c r="S121" i="6" s="1"/>
  <c r="D122" i="6"/>
  <c r="Q121" i="6"/>
  <c r="R121" i="6" s="1"/>
  <c r="M121" i="6"/>
  <c r="N121" i="6"/>
  <c r="V120" i="6"/>
  <c r="W120" i="6"/>
  <c r="V75" i="12"/>
  <c r="W75" i="12"/>
  <c r="S75" i="12"/>
  <c r="D77" i="12"/>
  <c r="N76" i="12"/>
  <c r="O76" i="12"/>
  <c r="Q76" i="12"/>
  <c r="R76" i="12" s="1"/>
  <c r="P76" i="12"/>
  <c r="S76" i="12" s="1"/>
  <c r="M76" i="12"/>
  <c r="AE35" i="3"/>
  <c r="BA35" i="3" s="1"/>
  <c r="AE86" i="3"/>
  <c r="BA86" i="3" s="1"/>
  <c r="W78" i="14"/>
  <c r="V78" i="14"/>
  <c r="M79" i="14"/>
  <c r="Q79" i="14"/>
  <c r="R79" i="14" s="1"/>
  <c r="N79" i="14"/>
  <c r="O79" i="14"/>
  <c r="D80" i="14"/>
  <c r="P79" i="14"/>
  <c r="S79" i="14" s="1"/>
  <c r="AD9" i="3"/>
  <c r="AE9" i="3" s="1"/>
  <c r="BA9" i="3" s="1"/>
  <c r="AD123" i="3"/>
  <c r="AE123" i="3" s="1"/>
  <c r="BA123" i="3" s="1"/>
  <c r="AD16" i="3"/>
  <c r="AE16" i="3" s="1"/>
  <c r="BA16" i="3" s="1"/>
  <c r="AD118" i="3"/>
  <c r="AE118" i="3" s="1"/>
  <c r="BA118" i="3" s="1"/>
  <c r="AD116" i="3"/>
  <c r="AE116" i="3" s="1"/>
  <c r="BA116" i="3" s="1"/>
  <c r="AD113" i="3"/>
  <c r="AE113" i="3" s="1"/>
  <c r="BA113" i="3" s="1"/>
  <c r="AE94" i="3"/>
  <c r="BA94" i="3" s="1"/>
  <c r="AE62" i="3"/>
  <c r="BA62" i="3" s="1"/>
  <c r="AE22" i="3"/>
  <c r="BA22" i="3" s="1"/>
  <c r="AE77" i="3"/>
  <c r="BA77" i="3" s="1"/>
  <c r="AE75" i="3"/>
  <c r="BA75" i="3" s="1"/>
  <c r="AE20" i="3"/>
  <c r="BA20" i="3" s="1"/>
  <c r="AE73" i="3"/>
  <c r="BA73" i="3" s="1"/>
  <c r="AE102" i="3"/>
  <c r="BA102" i="3" s="1"/>
  <c r="AE28" i="3"/>
  <c r="BA28" i="3" s="1"/>
  <c r="AE84" i="3"/>
  <c r="BA84" i="3" s="1"/>
  <c r="AE42" i="3"/>
  <c r="BA42" i="3" s="1"/>
  <c r="AE61" i="3"/>
  <c r="BA61" i="3" s="1"/>
  <c r="T121" i="6" l="1"/>
  <c r="P122" i="6"/>
  <c r="T122" i="6" s="1"/>
  <c r="Q122" i="6"/>
  <c r="R122" i="6" s="1"/>
  <c r="M122" i="6"/>
  <c r="D123" i="6"/>
  <c r="N122" i="6"/>
  <c r="O122" i="6"/>
  <c r="V121" i="6"/>
  <c r="W121" i="6"/>
  <c r="N77" i="12"/>
  <c r="D78" i="12"/>
  <c r="M77" i="12"/>
  <c r="O77" i="12"/>
  <c r="P77" i="12"/>
  <c r="T77" i="12" s="1"/>
  <c r="Q77" i="12"/>
  <c r="R77" i="12" s="1"/>
  <c r="T76" i="12"/>
  <c r="W76" i="12"/>
  <c r="V76" i="12"/>
  <c r="T79" i="14"/>
  <c r="V79" i="14"/>
  <c r="W79" i="14"/>
  <c r="P80" i="14"/>
  <c r="T80" i="14" s="1"/>
  <c r="Q80" i="14"/>
  <c r="R80" i="14" s="1"/>
  <c r="N80" i="14"/>
  <c r="M80" i="14"/>
  <c r="O80" i="14"/>
  <c r="D81" i="14"/>
  <c r="S122" i="6" l="1"/>
  <c r="P123" i="6"/>
  <c r="T123" i="6" s="1"/>
  <c r="Q123" i="6"/>
  <c r="R123" i="6" s="1"/>
  <c r="N123" i="6"/>
  <c r="D124" i="6"/>
  <c r="M123" i="6"/>
  <c r="O123" i="6"/>
  <c r="W122" i="6"/>
  <c r="V122" i="6"/>
  <c r="S80" i="14"/>
  <c r="S77" i="12"/>
  <c r="Q78" i="12"/>
  <c r="R78" i="12" s="1"/>
  <c r="O78" i="12"/>
  <c r="D79" i="12"/>
  <c r="M78" i="12"/>
  <c r="P78" i="12"/>
  <c r="S78" i="12" s="1"/>
  <c r="N78" i="12"/>
  <c r="W77" i="12"/>
  <c r="V77" i="12"/>
  <c r="N81" i="14"/>
  <c r="P81" i="14"/>
  <c r="T81" i="14" s="1"/>
  <c r="O81" i="14"/>
  <c r="M81" i="14"/>
  <c r="Q81" i="14"/>
  <c r="R81" i="14" s="1"/>
  <c r="D82" i="14"/>
  <c r="W80" i="14"/>
  <c r="V80" i="14"/>
  <c r="X87" i="3"/>
  <c r="X114" i="3"/>
  <c r="X9" i="3"/>
  <c r="W87" i="3"/>
  <c r="W114" i="3"/>
  <c r="W9" i="3"/>
  <c r="W102" i="3"/>
  <c r="W123" i="3"/>
  <c r="W35" i="3"/>
  <c r="W115" i="3"/>
  <c r="W94" i="3"/>
  <c r="W38" i="3"/>
  <c r="W62" i="3"/>
  <c r="W74" i="3"/>
  <c r="W76" i="3"/>
  <c r="W25" i="3"/>
  <c r="W61" i="3"/>
  <c r="X123" i="3"/>
  <c r="X102" i="3"/>
  <c r="X115" i="3"/>
  <c r="X76" i="3"/>
  <c r="X61" i="3"/>
  <c r="X25" i="3"/>
  <c r="X74" i="3"/>
  <c r="X35" i="3"/>
  <c r="X94" i="3"/>
  <c r="X62" i="3"/>
  <c r="X38" i="3"/>
  <c r="Y38" i="3" s="1"/>
  <c r="AY38" i="3" s="1"/>
  <c r="S123" i="6" l="1"/>
  <c r="D125" i="6"/>
  <c r="M124" i="6"/>
  <c r="O124" i="6"/>
  <c r="Q124" i="6"/>
  <c r="R124" i="6" s="1"/>
  <c r="P124" i="6"/>
  <c r="T124" i="6" s="1"/>
  <c r="N124" i="6"/>
  <c r="W123" i="6"/>
  <c r="V123" i="6"/>
  <c r="S81" i="14"/>
  <c r="T78" i="12"/>
  <c r="M79" i="12"/>
  <c r="D80" i="12"/>
  <c r="Q79" i="12"/>
  <c r="R79" i="12" s="1"/>
  <c r="N79" i="12"/>
  <c r="O79" i="12"/>
  <c r="P79" i="12"/>
  <c r="S79" i="12" s="1"/>
  <c r="V78" i="12"/>
  <c r="W78" i="12"/>
  <c r="Y87" i="3"/>
  <c r="AY87" i="3" s="1"/>
  <c r="V81" i="14"/>
  <c r="W81" i="14"/>
  <c r="M82" i="14"/>
  <c r="N82" i="14"/>
  <c r="D83" i="14"/>
  <c r="P82" i="14"/>
  <c r="S82" i="14" s="1"/>
  <c r="O82" i="14"/>
  <c r="Q82" i="14"/>
  <c r="R82" i="14" s="1"/>
  <c r="Y9" i="3"/>
  <c r="AY9" i="3" s="1"/>
  <c r="Y114" i="3"/>
  <c r="AY114" i="3" s="1"/>
  <c r="Y61" i="3"/>
  <c r="AY61" i="3" s="1"/>
  <c r="Y115" i="3"/>
  <c r="AY115" i="3" s="1"/>
  <c r="Y25" i="3"/>
  <c r="AY25" i="3" s="1"/>
  <c r="Y62" i="3"/>
  <c r="AY62" i="3" s="1"/>
  <c r="Y35" i="3"/>
  <c r="AY35" i="3" s="1"/>
  <c r="Y76" i="3"/>
  <c r="AY76" i="3" s="1"/>
  <c r="Y123" i="3"/>
  <c r="AY123" i="3" s="1"/>
  <c r="Y74" i="3"/>
  <c r="AY74" i="3" s="1"/>
  <c r="Y94" i="3"/>
  <c r="AY94" i="3" s="1"/>
  <c r="Y102" i="3"/>
  <c r="AY102" i="3" s="1"/>
  <c r="S124" i="6" l="1"/>
  <c r="V124" i="6"/>
  <c r="W124" i="6"/>
  <c r="P125" i="6"/>
  <c r="T125" i="6" s="1"/>
  <c r="D126" i="6"/>
  <c r="N125" i="6"/>
  <c r="M125" i="6"/>
  <c r="O125" i="6"/>
  <c r="Q125" i="6"/>
  <c r="R125" i="6" s="1"/>
  <c r="T79" i="12"/>
  <c r="P80" i="12"/>
  <c r="T80" i="12" s="1"/>
  <c r="Q80" i="12"/>
  <c r="R80" i="12" s="1"/>
  <c r="M80" i="12"/>
  <c r="D81" i="12"/>
  <c r="N80" i="12"/>
  <c r="O80" i="12"/>
  <c r="V79" i="12"/>
  <c r="W79" i="12"/>
  <c r="T82" i="14"/>
  <c r="M83" i="14"/>
  <c r="O83" i="14"/>
  <c r="P83" i="14"/>
  <c r="T83" i="14" s="1"/>
  <c r="Q83" i="14"/>
  <c r="R83" i="14" s="1"/>
  <c r="D84" i="14"/>
  <c r="N83" i="14"/>
  <c r="S83" i="14"/>
  <c r="V82" i="14"/>
  <c r="W82" i="14"/>
  <c r="BM9" i="3"/>
  <c r="BL9" i="3"/>
  <c r="BI9" i="3"/>
  <c r="BE9" i="3"/>
  <c r="BJ9" i="3"/>
  <c r="BF9" i="3"/>
  <c r="BG9" i="3"/>
  <c r="BH9" i="3"/>
  <c r="BK9" i="3"/>
  <c r="BL74" i="3"/>
  <c r="BK74" i="3"/>
  <c r="BI74" i="3"/>
  <c r="BM74" i="3"/>
  <c r="BE74" i="3"/>
  <c r="BF74" i="3"/>
  <c r="BH74" i="3"/>
  <c r="BJ74" i="3"/>
  <c r="BG74" i="3"/>
  <c r="V125" i="6" l="1"/>
  <c r="W125" i="6"/>
  <c r="D127" i="6"/>
  <c r="O126" i="6"/>
  <c r="M126" i="6"/>
  <c r="N126" i="6"/>
  <c r="P126" i="6"/>
  <c r="T126" i="6" s="1"/>
  <c r="Q126" i="6"/>
  <c r="R126" i="6" s="1"/>
  <c r="S80" i="12"/>
  <c r="S125" i="6"/>
  <c r="M81" i="12"/>
  <c r="Q81" i="12"/>
  <c r="R81" i="12" s="1"/>
  <c r="P81" i="12"/>
  <c r="T81" i="12" s="1"/>
  <c r="O81" i="12"/>
  <c r="N81" i="12"/>
  <c r="D82" i="12"/>
  <c r="V80" i="12"/>
  <c r="W80" i="12"/>
  <c r="V83" i="14"/>
  <c r="W83" i="14"/>
  <c r="AN9" i="3"/>
  <c r="N84" i="14"/>
  <c r="D85" i="14"/>
  <c r="P84" i="14"/>
  <c r="T84" i="14" s="1"/>
  <c r="M84" i="14"/>
  <c r="Q84" i="14"/>
  <c r="R84" i="14" s="1"/>
  <c r="O84" i="14"/>
  <c r="AN74" i="3"/>
  <c r="S81" i="12" l="1"/>
  <c r="V126" i="6"/>
  <c r="W126" i="6"/>
  <c r="P127" i="6"/>
  <c r="S127" i="6" s="1"/>
  <c r="M127" i="6"/>
  <c r="N127" i="6"/>
  <c r="D128" i="6"/>
  <c r="Q127" i="6"/>
  <c r="R127" i="6" s="1"/>
  <c r="O127" i="6"/>
  <c r="S126" i="6"/>
  <c r="S84" i="14"/>
  <c r="V81" i="12"/>
  <c r="W81" i="12"/>
  <c r="M82" i="12"/>
  <c r="P82" i="12"/>
  <c r="T82" i="12" s="1"/>
  <c r="Q82" i="12"/>
  <c r="R82" i="12" s="1"/>
  <c r="O82" i="12"/>
  <c r="D83" i="12"/>
  <c r="N82" i="12"/>
  <c r="W84" i="14"/>
  <c r="V84" i="14"/>
  <c r="O85" i="14"/>
  <c r="M85" i="14"/>
  <c r="P85" i="14"/>
  <c r="T85" i="14" s="1"/>
  <c r="D86" i="14"/>
  <c r="N85" i="14"/>
  <c r="Q85" i="14"/>
  <c r="R85" i="14" s="1"/>
  <c r="S82" i="12" l="1"/>
  <c r="S85" i="14"/>
  <c r="W127" i="6"/>
  <c r="V127" i="6"/>
  <c r="Q128" i="6"/>
  <c r="R128" i="6" s="1"/>
  <c r="D129" i="6"/>
  <c r="O128" i="6"/>
  <c r="N128" i="6"/>
  <c r="M128" i="6"/>
  <c r="P128" i="6"/>
  <c r="T128" i="6" s="1"/>
  <c r="T127" i="6"/>
  <c r="V82" i="12"/>
  <c r="W82" i="12"/>
  <c r="M83" i="12"/>
  <c r="N83" i="12"/>
  <c r="Q83" i="12"/>
  <c r="R83" i="12" s="1"/>
  <c r="D84" i="12"/>
  <c r="P83" i="12"/>
  <c r="S83" i="12" s="1"/>
  <c r="O83" i="12"/>
  <c r="M86" i="14"/>
  <c r="O86" i="14"/>
  <c r="Q86" i="14"/>
  <c r="R86" i="14" s="1"/>
  <c r="D87" i="14"/>
  <c r="P86" i="14"/>
  <c r="T86" i="14" s="1"/>
  <c r="N86" i="14"/>
  <c r="W85" i="14"/>
  <c r="V85" i="14"/>
  <c r="D4" i="11"/>
  <c r="D5" i="11" s="1"/>
  <c r="D130" i="6" l="1"/>
  <c r="M129" i="6"/>
  <c r="N129" i="6"/>
  <c r="P129" i="6"/>
  <c r="S129" i="6" s="1"/>
  <c r="Q129" i="6"/>
  <c r="R129" i="6" s="1"/>
  <c r="O129" i="6"/>
  <c r="S86" i="14"/>
  <c r="S128" i="6"/>
  <c r="V128" i="6"/>
  <c r="W128" i="6"/>
  <c r="D6" i="11"/>
  <c r="M5" i="11"/>
  <c r="O5" i="11" s="1"/>
  <c r="D85" i="12"/>
  <c r="P84" i="12"/>
  <c r="S84" i="12" s="1"/>
  <c r="Q84" i="12"/>
  <c r="R84" i="12" s="1"/>
  <c r="O84" i="12"/>
  <c r="N84" i="12"/>
  <c r="M84" i="12"/>
  <c r="V83" i="12"/>
  <c r="W83" i="12"/>
  <c r="T83" i="12"/>
  <c r="W86" i="14"/>
  <c r="V86" i="14"/>
  <c r="N87" i="14"/>
  <c r="M87" i="14"/>
  <c r="D88" i="14"/>
  <c r="P87" i="14"/>
  <c r="T87" i="14" s="1"/>
  <c r="Q87" i="14"/>
  <c r="R87" i="14" s="1"/>
  <c r="O87" i="14"/>
  <c r="M4" i="11"/>
  <c r="O4" i="11" s="1"/>
  <c r="P4" i="11" s="1"/>
  <c r="V5" i="11" l="1"/>
  <c r="P5" i="11"/>
  <c r="Q4" i="11"/>
  <c r="R4" i="11" s="1"/>
  <c r="N4" i="11"/>
  <c r="S4" i="11" s="1"/>
  <c r="N5" i="11"/>
  <c r="V129" i="6"/>
  <c r="W129" i="6"/>
  <c r="T129" i="6"/>
  <c r="O130" i="6"/>
  <c r="N130" i="6"/>
  <c r="P130" i="6"/>
  <c r="T130" i="6" s="1"/>
  <c r="M130" i="6"/>
  <c r="Q130" i="6"/>
  <c r="R130" i="6" s="1"/>
  <c r="D131" i="6"/>
  <c r="T84" i="12"/>
  <c r="M6" i="11"/>
  <c r="O6" i="11" s="1"/>
  <c r="N6" i="11"/>
  <c r="D7" i="11"/>
  <c r="W84" i="12"/>
  <c r="V84" i="12"/>
  <c r="P85" i="12"/>
  <c r="T85" i="12" s="1"/>
  <c r="M85" i="12"/>
  <c r="N85" i="12"/>
  <c r="O85" i="12"/>
  <c r="D86" i="12"/>
  <c r="Q85" i="12"/>
  <c r="R85" i="12" s="1"/>
  <c r="V87" i="14"/>
  <c r="W87" i="14"/>
  <c r="S87" i="14"/>
  <c r="N88" i="14"/>
  <c r="Q88" i="14"/>
  <c r="R88" i="14" s="1"/>
  <c r="D89" i="14"/>
  <c r="O88" i="14"/>
  <c r="P88" i="14"/>
  <c r="T88" i="14" s="1"/>
  <c r="M88" i="14"/>
  <c r="V4" i="11"/>
  <c r="T4" i="11" l="1"/>
  <c r="W4" i="11"/>
  <c r="W5" i="11"/>
  <c r="S5" i="11"/>
  <c r="Q5" i="11"/>
  <c r="R5" i="11" s="1"/>
  <c r="T116" i="3" s="1"/>
  <c r="V116" i="3" s="1"/>
  <c r="AX116" i="3" s="1"/>
  <c r="W130" i="6"/>
  <c r="V130" i="6"/>
  <c r="O131" i="6"/>
  <c r="D132" i="6"/>
  <c r="P131" i="6"/>
  <c r="S131" i="6" s="1"/>
  <c r="M131" i="6"/>
  <c r="N131" i="6"/>
  <c r="Q131" i="6"/>
  <c r="R131" i="6" s="1"/>
  <c r="S130" i="6"/>
  <c r="D8" i="11"/>
  <c r="M7" i="11"/>
  <c r="N7" i="11" s="1"/>
  <c r="P6" i="11"/>
  <c r="V6" i="11"/>
  <c r="W6" i="11" s="1"/>
  <c r="P86" i="12"/>
  <c r="T86" i="12" s="1"/>
  <c r="Q86" i="12"/>
  <c r="R86" i="12" s="1"/>
  <c r="N86" i="12"/>
  <c r="M86" i="12"/>
  <c r="O86" i="12"/>
  <c r="D87" i="12"/>
  <c r="V85" i="12"/>
  <c r="W85" i="12"/>
  <c r="S85" i="12"/>
  <c r="W88" i="14"/>
  <c r="V88" i="14"/>
  <c r="S88" i="14"/>
  <c r="P89" i="14"/>
  <c r="T89" i="14" s="1"/>
  <c r="D90" i="14"/>
  <c r="Q89" i="14"/>
  <c r="R89" i="14" s="1"/>
  <c r="M89" i="14"/>
  <c r="O89" i="14"/>
  <c r="N89" i="14"/>
  <c r="T5" i="11" l="1"/>
  <c r="Q6" i="11"/>
  <c r="R6" i="11" s="1"/>
  <c r="O7" i="11"/>
  <c r="P7" i="11" s="1"/>
  <c r="T131" i="6"/>
  <c r="N132" i="6"/>
  <c r="P132" i="6"/>
  <c r="S132" i="6" s="1"/>
  <c r="Q132" i="6"/>
  <c r="R132" i="6" s="1"/>
  <c r="D133" i="6"/>
  <c r="M132" i="6"/>
  <c r="O132" i="6"/>
  <c r="V131" i="6"/>
  <c r="W131" i="6"/>
  <c r="S86" i="12"/>
  <c r="M8" i="11"/>
  <c r="O8" i="11" s="1"/>
  <c r="D9" i="11"/>
  <c r="S6" i="11"/>
  <c r="T6" i="11" s="1"/>
  <c r="P87" i="12"/>
  <c r="T87" i="12" s="1"/>
  <c r="O87" i="12"/>
  <c r="Q87" i="12"/>
  <c r="R87" i="12" s="1"/>
  <c r="N87" i="12"/>
  <c r="M87" i="12"/>
  <c r="D88" i="12"/>
  <c r="V86" i="12"/>
  <c r="W86" i="12"/>
  <c r="V89" i="14"/>
  <c r="W89" i="14"/>
  <c r="S89" i="14"/>
  <c r="M90" i="14"/>
  <c r="P90" i="14"/>
  <c r="T90" i="14" s="1"/>
  <c r="Q90" i="14"/>
  <c r="R90" i="14" s="1"/>
  <c r="N90" i="14"/>
  <c r="O90" i="14"/>
  <c r="D91" i="14"/>
  <c r="V7" i="11" l="1"/>
  <c r="W7" i="11" s="1"/>
  <c r="S7" i="11"/>
  <c r="Q7" i="11"/>
  <c r="R7" i="11" s="1"/>
  <c r="N8" i="11"/>
  <c r="T132" i="6"/>
  <c r="M133" i="6"/>
  <c r="P133" i="6"/>
  <c r="T133" i="6" s="1"/>
  <c r="D134" i="6"/>
  <c r="O133" i="6"/>
  <c r="Q133" i="6"/>
  <c r="R133" i="6" s="1"/>
  <c r="N133" i="6"/>
  <c r="V132" i="6"/>
  <c r="W132" i="6"/>
  <c r="P8" i="11"/>
  <c r="V8" i="11"/>
  <c r="M9" i="11"/>
  <c r="N9" i="11" s="1"/>
  <c r="D10" i="11"/>
  <c r="O9" i="11"/>
  <c r="V9" i="11" s="1"/>
  <c r="S90" i="14"/>
  <c r="S87" i="12"/>
  <c r="O88" i="12"/>
  <c r="M88" i="12"/>
  <c r="Q88" i="12"/>
  <c r="R88" i="12" s="1"/>
  <c r="D89" i="12"/>
  <c r="N88" i="12"/>
  <c r="P88" i="12"/>
  <c r="T88" i="12" s="1"/>
  <c r="V87" i="12"/>
  <c r="W87" i="12"/>
  <c r="V90" i="14"/>
  <c r="W90" i="14"/>
  <c r="N91" i="14"/>
  <c r="P91" i="14"/>
  <c r="S91" i="14" s="1"/>
  <c r="M91" i="14"/>
  <c r="D92" i="14"/>
  <c r="Q91" i="14"/>
  <c r="R91" i="14" s="1"/>
  <c r="O91" i="14"/>
  <c r="W9" i="11" l="1"/>
  <c r="T7" i="11"/>
  <c r="W8" i="11"/>
  <c r="T8" i="11"/>
  <c r="Q8" i="11"/>
  <c r="R8" i="11" s="1"/>
  <c r="P9" i="11"/>
  <c r="S133" i="6"/>
  <c r="S8" i="11"/>
  <c r="M134" i="6"/>
  <c r="Q134" i="6"/>
  <c r="R134" i="6" s="1"/>
  <c r="N134" i="6"/>
  <c r="P134" i="6"/>
  <c r="T134" i="6" s="1"/>
  <c r="D135" i="6"/>
  <c r="O134" i="6"/>
  <c r="W133" i="6"/>
  <c r="V133" i="6"/>
  <c r="M10" i="11"/>
  <c r="O10" i="11" s="1"/>
  <c r="P10" i="11" s="1"/>
  <c r="D11" i="11"/>
  <c r="S88" i="12"/>
  <c r="W88" i="12"/>
  <c r="V88" i="12"/>
  <c r="P89" i="12"/>
  <c r="S89" i="12" s="1"/>
  <c r="Q89" i="12"/>
  <c r="R89" i="12" s="1"/>
  <c r="O89" i="12"/>
  <c r="M89" i="12"/>
  <c r="N89" i="12"/>
  <c r="D90" i="12"/>
  <c r="V91" i="14"/>
  <c r="W91" i="14"/>
  <c r="Q92" i="14"/>
  <c r="R92" i="14" s="1"/>
  <c r="P92" i="14"/>
  <c r="T92" i="14" s="1"/>
  <c r="N92" i="14"/>
  <c r="M92" i="14"/>
  <c r="D93" i="14"/>
  <c r="O92" i="14"/>
  <c r="T91" i="14"/>
  <c r="S9" i="11" l="1"/>
  <c r="Q9" i="11"/>
  <c r="R9" i="11" s="1"/>
  <c r="N10" i="11"/>
  <c r="S10" i="11" s="1"/>
  <c r="S134" i="6"/>
  <c r="W134" i="6"/>
  <c r="V134" i="6"/>
  <c r="P135" i="6"/>
  <c r="S135" i="6" s="1"/>
  <c r="M135" i="6"/>
  <c r="Q135" i="6"/>
  <c r="R135" i="6" s="1"/>
  <c r="O135" i="6"/>
  <c r="N135" i="6"/>
  <c r="D136" i="6"/>
  <c r="T89" i="12"/>
  <c r="M11" i="11"/>
  <c r="O11" i="11" s="1"/>
  <c r="P11" i="11" s="1"/>
  <c r="N11" i="11"/>
  <c r="D12" i="11"/>
  <c r="V10" i="11"/>
  <c r="P90" i="12"/>
  <c r="T90" i="12" s="1"/>
  <c r="Q90" i="12"/>
  <c r="R90" i="12" s="1"/>
  <c r="N90" i="12"/>
  <c r="O90" i="12"/>
  <c r="D91" i="12"/>
  <c r="M90" i="12"/>
  <c r="W89" i="12"/>
  <c r="V89" i="12"/>
  <c r="W92" i="14"/>
  <c r="V92" i="14"/>
  <c r="N93" i="14"/>
  <c r="O93" i="14"/>
  <c r="D94" i="14"/>
  <c r="M93" i="14"/>
  <c r="P93" i="14"/>
  <c r="T93" i="14" s="1"/>
  <c r="Q93" i="14"/>
  <c r="R93" i="14" s="1"/>
  <c r="S92" i="14"/>
  <c r="W10" i="11" l="1"/>
  <c r="T9" i="11"/>
  <c r="S11" i="11"/>
  <c r="Q10" i="11"/>
  <c r="R10" i="11" s="1"/>
  <c r="T10" i="11" s="1"/>
  <c r="W135" i="6"/>
  <c r="V135" i="6"/>
  <c r="T135" i="6"/>
  <c r="Q136" i="6"/>
  <c r="R136" i="6" s="1"/>
  <c r="M136" i="6"/>
  <c r="N136" i="6"/>
  <c r="D137" i="6"/>
  <c r="O136" i="6"/>
  <c r="P136" i="6"/>
  <c r="S136" i="6" s="1"/>
  <c r="S90" i="12"/>
  <c r="D13" i="11"/>
  <c r="M12" i="11"/>
  <c r="N12" i="11" s="1"/>
  <c r="V11" i="11"/>
  <c r="W11" i="11" s="1"/>
  <c r="W90" i="12"/>
  <c r="V90" i="12"/>
  <c r="D92" i="12"/>
  <c r="P91" i="12"/>
  <c r="T91" i="12" s="1"/>
  <c r="Q91" i="12"/>
  <c r="R91" i="12" s="1"/>
  <c r="N91" i="12"/>
  <c r="O91" i="12"/>
  <c r="M91" i="12"/>
  <c r="V93" i="14"/>
  <c r="W93" i="14"/>
  <c r="S93" i="14"/>
  <c r="N94" i="14"/>
  <c r="P94" i="14"/>
  <c r="S94" i="14" s="1"/>
  <c r="Q94" i="14"/>
  <c r="R94" i="14" s="1"/>
  <c r="O94" i="14"/>
  <c r="D95" i="14"/>
  <c r="M94" i="14"/>
  <c r="Q11" i="11" l="1"/>
  <c r="R11" i="11" s="1"/>
  <c r="O12" i="11"/>
  <c r="P12" i="11" s="1"/>
  <c r="T136" i="6"/>
  <c r="W136" i="6"/>
  <c r="V136" i="6"/>
  <c r="D138" i="6"/>
  <c r="P137" i="6"/>
  <c r="S137" i="6" s="1"/>
  <c r="Q137" i="6"/>
  <c r="R137" i="6" s="1"/>
  <c r="M137" i="6"/>
  <c r="N137" i="6"/>
  <c r="O137" i="6"/>
  <c r="S91" i="12"/>
  <c r="D14" i="11"/>
  <c r="M13" i="11"/>
  <c r="O13" i="11" s="1"/>
  <c r="N13" i="11"/>
  <c r="T94" i="14"/>
  <c r="V91" i="12"/>
  <c r="W91" i="12"/>
  <c r="D93" i="12"/>
  <c r="P92" i="12"/>
  <c r="T92" i="12" s="1"/>
  <c r="N92" i="12"/>
  <c r="Q92" i="12"/>
  <c r="R92" i="12" s="1"/>
  <c r="M92" i="12"/>
  <c r="O92" i="12"/>
  <c r="N95" i="14"/>
  <c r="O95" i="14"/>
  <c r="P95" i="14"/>
  <c r="S95" i="14" s="1"/>
  <c r="D96" i="14"/>
  <c r="M95" i="14"/>
  <c r="Q95" i="14"/>
  <c r="R95" i="14" s="1"/>
  <c r="W94" i="14"/>
  <c r="V94" i="14"/>
  <c r="V12" i="11" l="1"/>
  <c r="W12" i="11" s="1"/>
  <c r="S12" i="11"/>
  <c r="U21" i="3" s="1"/>
  <c r="Q12" i="11"/>
  <c r="R12" i="11" s="1"/>
  <c r="T21" i="3" s="1"/>
  <c r="T5" i="3"/>
  <c r="V5" i="3" s="1"/>
  <c r="AX5" i="3" s="1"/>
  <c r="T11" i="11"/>
  <c r="W137" i="6"/>
  <c r="V137" i="6"/>
  <c r="P138" i="6"/>
  <c r="T138" i="6" s="1"/>
  <c r="N138" i="6"/>
  <c r="D139" i="6"/>
  <c r="O138" i="6"/>
  <c r="M138" i="6"/>
  <c r="Q138" i="6"/>
  <c r="R138" i="6" s="1"/>
  <c r="T137" i="6"/>
  <c r="S92" i="12"/>
  <c r="P13" i="11"/>
  <c r="V13" i="11"/>
  <c r="W13" i="11" s="1"/>
  <c r="D15" i="11"/>
  <c r="M14" i="11"/>
  <c r="O14" i="11" s="1"/>
  <c r="V14" i="11" s="1"/>
  <c r="T95" i="14"/>
  <c r="Q93" i="12"/>
  <c r="R93" i="12" s="1"/>
  <c r="M93" i="12"/>
  <c r="O93" i="12"/>
  <c r="P93" i="12"/>
  <c r="T93" i="12" s="1"/>
  <c r="N93" i="12"/>
  <c r="D94" i="12"/>
  <c r="V92" i="12"/>
  <c r="W92" i="12"/>
  <c r="D97" i="14"/>
  <c r="N96" i="14"/>
  <c r="Q96" i="14"/>
  <c r="R96" i="14" s="1"/>
  <c r="P96" i="14"/>
  <c r="T96" i="14" s="1"/>
  <c r="O96" i="14"/>
  <c r="M96" i="14"/>
  <c r="W95" i="14"/>
  <c r="V95" i="14"/>
  <c r="T12" i="11" l="1"/>
  <c r="P14" i="11"/>
  <c r="Q13" i="11"/>
  <c r="R13" i="11" s="1"/>
  <c r="N14" i="11"/>
  <c r="W14" i="11" s="1"/>
  <c r="V21" i="3"/>
  <c r="AX21" i="3" s="1"/>
  <c r="W138" i="6"/>
  <c r="V138" i="6"/>
  <c r="S138" i="6"/>
  <c r="M139" i="6"/>
  <c r="N139" i="6"/>
  <c r="P139" i="6"/>
  <c r="S139" i="6" s="1"/>
  <c r="Q139" i="6"/>
  <c r="R139" i="6" s="1"/>
  <c r="O139" i="6"/>
  <c r="D140" i="6"/>
  <c r="M15" i="11"/>
  <c r="O15" i="11" s="1"/>
  <c r="P15" i="11" s="1"/>
  <c r="D16" i="11"/>
  <c r="S13" i="11"/>
  <c r="S93" i="12"/>
  <c r="V93" i="12"/>
  <c r="W93" i="12"/>
  <c r="D95" i="12"/>
  <c r="Q94" i="12"/>
  <c r="R94" i="12" s="1"/>
  <c r="N94" i="12"/>
  <c r="O94" i="12"/>
  <c r="P94" i="12"/>
  <c r="T94" i="12" s="1"/>
  <c r="M94" i="12"/>
  <c r="S96" i="14"/>
  <c r="V96" i="14"/>
  <c r="W96" i="14"/>
  <c r="P97" i="14"/>
  <c r="S97" i="14" s="1"/>
  <c r="Q97" i="14"/>
  <c r="R97" i="14" s="1"/>
  <c r="D98" i="14"/>
  <c r="O97" i="14"/>
  <c r="M97" i="14"/>
  <c r="N97" i="14"/>
  <c r="D4" i="15"/>
  <c r="D5" i="15" s="1"/>
  <c r="T13" i="11" l="1"/>
  <c r="S14" i="11"/>
  <c r="Q14" i="11"/>
  <c r="R14" i="11" s="1"/>
  <c r="N15" i="11"/>
  <c r="S15" i="11" s="1"/>
  <c r="T139" i="6"/>
  <c r="V139" i="6"/>
  <c r="W139" i="6"/>
  <c r="N140" i="6"/>
  <c r="M140" i="6"/>
  <c r="O140" i="6"/>
  <c r="P140" i="6"/>
  <c r="T140" i="6" s="1"/>
  <c r="Q140" i="6"/>
  <c r="R140" i="6" s="1"/>
  <c r="D141" i="6"/>
  <c r="S94" i="12"/>
  <c r="M16" i="11"/>
  <c r="O16" i="11" s="1"/>
  <c r="P16" i="11" s="1"/>
  <c r="D17" i="11"/>
  <c r="V15" i="11"/>
  <c r="O95" i="12"/>
  <c r="M95" i="12"/>
  <c r="N95" i="12"/>
  <c r="Q95" i="12"/>
  <c r="R95" i="12" s="1"/>
  <c r="P95" i="12"/>
  <c r="S95" i="12" s="1"/>
  <c r="D96" i="12"/>
  <c r="W94" i="12"/>
  <c r="V94" i="12"/>
  <c r="V97" i="14"/>
  <c r="W97" i="14"/>
  <c r="T97" i="14"/>
  <c r="N98" i="14"/>
  <c r="O98" i="14"/>
  <c r="P98" i="14"/>
  <c r="S98" i="14" s="1"/>
  <c r="D99" i="14"/>
  <c r="Q98" i="14"/>
  <c r="R98" i="14" s="1"/>
  <c r="M98" i="14"/>
  <c r="D6" i="15"/>
  <c r="M5" i="15"/>
  <c r="O5" i="15" s="1"/>
  <c r="P5" i="15" s="1"/>
  <c r="M4" i="15"/>
  <c r="O4" i="15" s="1"/>
  <c r="P4" i="15" s="1"/>
  <c r="T14" i="11" l="1"/>
  <c r="W15" i="11"/>
  <c r="Q4" i="15"/>
  <c r="R4" i="15" s="1"/>
  <c r="N5" i="15"/>
  <c r="S5" i="15" s="1"/>
  <c r="N4" i="15"/>
  <c r="S4" i="15" s="1"/>
  <c r="Q15" i="11"/>
  <c r="R15" i="11" s="1"/>
  <c r="T75" i="3" s="1"/>
  <c r="V75" i="3" s="1"/>
  <c r="AX75" i="3" s="1"/>
  <c r="N16" i="11"/>
  <c r="S16" i="11" s="1"/>
  <c r="U39" i="3" s="1"/>
  <c r="V39" i="3" s="1"/>
  <c r="AX39" i="3" s="1"/>
  <c r="N141" i="6"/>
  <c r="Q141" i="6"/>
  <c r="R141" i="6" s="1"/>
  <c r="M141" i="6"/>
  <c r="D142" i="6"/>
  <c r="P141" i="6"/>
  <c r="T141" i="6" s="1"/>
  <c r="O141" i="6"/>
  <c r="S140" i="6"/>
  <c r="V140" i="6"/>
  <c r="W140" i="6"/>
  <c r="T98" i="14"/>
  <c r="V16" i="11"/>
  <c r="M17" i="11"/>
  <c r="O17" i="11" s="1"/>
  <c r="P17" i="11" s="1"/>
  <c r="D18" i="11"/>
  <c r="T95" i="12"/>
  <c r="P96" i="12"/>
  <c r="S96" i="12" s="1"/>
  <c r="O96" i="12"/>
  <c r="M96" i="12"/>
  <c r="Q96" i="12"/>
  <c r="R96" i="12" s="1"/>
  <c r="N96" i="12"/>
  <c r="D97" i="12"/>
  <c r="V95" i="12"/>
  <c r="W95" i="12"/>
  <c r="N99" i="14"/>
  <c r="M99" i="14"/>
  <c r="P99" i="14"/>
  <c r="T99" i="14" s="1"/>
  <c r="D100" i="14"/>
  <c r="O99" i="14"/>
  <c r="Q99" i="14"/>
  <c r="R99" i="14" s="1"/>
  <c r="V98" i="14"/>
  <c r="W98" i="14"/>
  <c r="V5" i="15"/>
  <c r="M6" i="15"/>
  <c r="O6" i="15" s="1"/>
  <c r="V6" i="15" s="1"/>
  <c r="D7" i="15"/>
  <c r="V4" i="15"/>
  <c r="T4" i="15" l="1"/>
  <c r="W16" i="11"/>
  <c r="W5" i="15"/>
  <c r="N6" i="15"/>
  <c r="W6" i="15" s="1"/>
  <c r="W4" i="15"/>
  <c r="P6" i="15"/>
  <c r="Q5" i="15"/>
  <c r="R5" i="15" s="1"/>
  <c r="T5" i="15" s="1"/>
  <c r="Q16" i="11"/>
  <c r="R16" i="11" s="1"/>
  <c r="T16" i="11" s="1"/>
  <c r="N17" i="11"/>
  <c r="S17" i="11" s="1"/>
  <c r="T15" i="11"/>
  <c r="S99" i="14"/>
  <c r="S141" i="6"/>
  <c r="M142" i="6"/>
  <c r="Q142" i="6"/>
  <c r="R142" i="6" s="1"/>
  <c r="O142" i="6"/>
  <c r="P142" i="6"/>
  <c r="S142" i="6" s="1"/>
  <c r="D143" i="6"/>
  <c r="N142" i="6"/>
  <c r="W141" i="6"/>
  <c r="V141" i="6"/>
  <c r="V17" i="11"/>
  <c r="M18" i="11"/>
  <c r="N18" i="11" s="1"/>
  <c r="D19" i="11"/>
  <c r="T96" i="12"/>
  <c r="O97" i="12"/>
  <c r="M97" i="12"/>
  <c r="Q97" i="12"/>
  <c r="R97" i="12" s="1"/>
  <c r="N97" i="12"/>
  <c r="P97" i="12"/>
  <c r="T97" i="12" s="1"/>
  <c r="D98" i="12"/>
  <c r="V96" i="12"/>
  <c r="W96" i="12"/>
  <c r="O100" i="14"/>
  <c r="N100" i="14"/>
  <c r="M100" i="14"/>
  <c r="P100" i="14"/>
  <c r="T100" i="14" s="1"/>
  <c r="D101" i="14"/>
  <c r="Q100" i="14"/>
  <c r="R100" i="14" s="1"/>
  <c r="W99" i="14"/>
  <c r="V99" i="14"/>
  <c r="D8" i="15"/>
  <c r="M7" i="15"/>
  <c r="N7" i="15" s="1"/>
  <c r="W17" i="11" l="1"/>
  <c r="S6" i="15"/>
  <c r="Q6" i="15"/>
  <c r="R6" i="15" s="1"/>
  <c r="T6" i="15"/>
  <c r="O7" i="15"/>
  <c r="P7" i="15" s="1"/>
  <c r="O18" i="11"/>
  <c r="Q17" i="11"/>
  <c r="R17" i="11" s="1"/>
  <c r="T17" i="11" s="1"/>
  <c r="T142" i="6"/>
  <c r="V142" i="6"/>
  <c r="W142" i="6"/>
  <c r="Q143" i="6"/>
  <c r="R143" i="6" s="1"/>
  <c r="M143" i="6"/>
  <c r="D144" i="6"/>
  <c r="N143" i="6"/>
  <c r="P143" i="6"/>
  <c r="S143" i="6" s="1"/>
  <c r="O143" i="6"/>
  <c r="D20" i="11"/>
  <c r="M19" i="11"/>
  <c r="N19" i="11" s="1"/>
  <c r="O19" i="11"/>
  <c r="V19" i="11" s="1"/>
  <c r="W19" i="11" s="1"/>
  <c r="P19" i="11"/>
  <c r="S19" i="11" s="1"/>
  <c r="Q19" i="11"/>
  <c r="S97" i="12"/>
  <c r="N98" i="12"/>
  <c r="Q98" i="12"/>
  <c r="R98" i="12" s="1"/>
  <c r="M98" i="12"/>
  <c r="O98" i="12"/>
  <c r="P98" i="12"/>
  <c r="T98" i="12" s="1"/>
  <c r="D99" i="12"/>
  <c r="W97" i="12"/>
  <c r="V97" i="12"/>
  <c r="S100" i="14"/>
  <c r="N101" i="14"/>
  <c r="D102" i="14"/>
  <c r="P101" i="14"/>
  <c r="S101" i="14" s="1"/>
  <c r="Q101" i="14"/>
  <c r="R101" i="14" s="1"/>
  <c r="O101" i="14"/>
  <c r="M101" i="14"/>
  <c r="V100" i="14"/>
  <c r="W100" i="14"/>
  <c r="M8" i="15"/>
  <c r="O8" i="15" s="1"/>
  <c r="D9" i="15"/>
  <c r="V7" i="15" l="1"/>
  <c r="W7" i="15" s="1"/>
  <c r="N8" i="15"/>
  <c r="S7" i="15"/>
  <c r="Q7" i="15"/>
  <c r="R7" i="15" s="1"/>
  <c r="V18" i="11"/>
  <c r="W18" i="11" s="1"/>
  <c r="P18" i="11"/>
  <c r="T143" i="6"/>
  <c r="O144" i="6"/>
  <c r="M144" i="6"/>
  <c r="Q144" i="6"/>
  <c r="R144" i="6" s="1"/>
  <c r="N144" i="6"/>
  <c r="P144" i="6"/>
  <c r="S144" i="6" s="1"/>
  <c r="D145" i="6"/>
  <c r="V143" i="6"/>
  <c r="W143" i="6"/>
  <c r="T101" i="14"/>
  <c r="S98" i="12"/>
  <c r="T19" i="11"/>
  <c r="M20" i="11"/>
  <c r="N20" i="11" s="1"/>
  <c r="Q20" i="11"/>
  <c r="R20" i="11" s="1"/>
  <c r="D21" i="11"/>
  <c r="P20" i="11"/>
  <c r="S20" i="11" s="1"/>
  <c r="O20" i="11"/>
  <c r="V20" i="11" s="1"/>
  <c r="W20" i="11" s="1"/>
  <c r="D100" i="12"/>
  <c r="Q99" i="12"/>
  <c r="R99" i="12" s="1"/>
  <c r="N99" i="12"/>
  <c r="O99" i="12"/>
  <c r="M99" i="12"/>
  <c r="P99" i="12"/>
  <c r="T99" i="12" s="1"/>
  <c r="W98" i="12"/>
  <c r="V98" i="12"/>
  <c r="N102" i="14"/>
  <c r="M102" i="14"/>
  <c r="O102" i="14"/>
  <c r="Q102" i="14"/>
  <c r="R102" i="14" s="1"/>
  <c r="D103" i="14"/>
  <c r="P102" i="14"/>
  <c r="S102" i="14" s="1"/>
  <c r="W101" i="14"/>
  <c r="V101" i="14"/>
  <c r="D10" i="15"/>
  <c r="M9" i="15"/>
  <c r="N9" i="15" s="1"/>
  <c r="P8" i="15"/>
  <c r="V8" i="15"/>
  <c r="W8" i="15" s="1"/>
  <c r="T7" i="15" l="1"/>
  <c r="O9" i="15"/>
  <c r="P9" i="15" s="1"/>
  <c r="Q8" i="15"/>
  <c r="R8" i="15" s="1"/>
  <c r="S18" i="11"/>
  <c r="Q18" i="11"/>
  <c r="T144" i="6"/>
  <c r="P145" i="6"/>
  <c r="T145" i="6" s="1"/>
  <c r="M145" i="6"/>
  <c r="D146" i="6"/>
  <c r="O145" i="6"/>
  <c r="Q145" i="6"/>
  <c r="R145" i="6" s="1"/>
  <c r="N145" i="6"/>
  <c r="V144" i="6"/>
  <c r="W144" i="6"/>
  <c r="T102" i="14"/>
  <c r="T20" i="11"/>
  <c r="P21" i="11"/>
  <c r="S21" i="11" s="1"/>
  <c r="O21" i="11"/>
  <c r="V21" i="11" s="1"/>
  <c r="W21" i="11" s="1"/>
  <c r="D22" i="11"/>
  <c r="M21" i="11"/>
  <c r="N21" i="11" s="1"/>
  <c r="Q21" i="11"/>
  <c r="R21" i="11" s="1"/>
  <c r="V99" i="12"/>
  <c r="W99" i="12"/>
  <c r="S99" i="12"/>
  <c r="P100" i="12"/>
  <c r="T100" i="12" s="1"/>
  <c r="Q100" i="12"/>
  <c r="R100" i="12" s="1"/>
  <c r="D101" i="12"/>
  <c r="M100" i="12"/>
  <c r="N100" i="12"/>
  <c r="O100" i="12"/>
  <c r="W102" i="14"/>
  <c r="V102" i="14"/>
  <c r="S8" i="15"/>
  <c r="P103" i="14"/>
  <c r="T103" i="14" s="1"/>
  <c r="M103" i="14"/>
  <c r="N103" i="14"/>
  <c r="Q103" i="14"/>
  <c r="R103" i="14" s="1"/>
  <c r="O103" i="14"/>
  <c r="D104" i="14"/>
  <c r="D11" i="15"/>
  <c r="M10" i="15"/>
  <c r="O10" i="15" s="1"/>
  <c r="P10" i="15" s="1"/>
  <c r="T8" i="15" l="1"/>
  <c r="Q9" i="15"/>
  <c r="R9" i="15" s="1"/>
  <c r="V9" i="15"/>
  <c r="W9" i="15" s="1"/>
  <c r="N10" i="15"/>
  <c r="S10" i="15" s="1"/>
  <c r="R18" i="11"/>
  <c r="T18" i="11" s="1"/>
  <c r="R19" i="11"/>
  <c r="S145" i="6"/>
  <c r="V145" i="6"/>
  <c r="W145" i="6"/>
  <c r="P146" i="6"/>
  <c r="T146" i="6" s="1"/>
  <c r="N146" i="6"/>
  <c r="M146" i="6"/>
  <c r="D147" i="6"/>
  <c r="O146" i="6"/>
  <c r="Q146" i="6"/>
  <c r="R146" i="6" s="1"/>
  <c r="T21" i="11"/>
  <c r="Q22" i="11"/>
  <c r="R22" i="11" s="1"/>
  <c r="N22" i="11"/>
  <c r="P22" i="11"/>
  <c r="T22" i="11" s="1"/>
  <c r="M22" i="11"/>
  <c r="O22" i="11" s="1"/>
  <c r="D23" i="11"/>
  <c r="S100" i="12"/>
  <c r="D102" i="12"/>
  <c r="Q101" i="12"/>
  <c r="R101" i="12" s="1"/>
  <c r="M101" i="12"/>
  <c r="N101" i="12"/>
  <c r="P101" i="12"/>
  <c r="T101" i="12" s="1"/>
  <c r="O101" i="12"/>
  <c r="V100" i="12"/>
  <c r="W100" i="12"/>
  <c r="V103" i="14"/>
  <c r="W103" i="14"/>
  <c r="D105" i="14"/>
  <c r="M104" i="14"/>
  <c r="P104" i="14"/>
  <c r="T104" i="14" s="1"/>
  <c r="Q104" i="14"/>
  <c r="R104" i="14" s="1"/>
  <c r="O104" i="14"/>
  <c r="N104" i="14"/>
  <c r="S103" i="14"/>
  <c r="M11" i="15"/>
  <c r="N11" i="15" s="1"/>
  <c r="D12" i="15"/>
  <c r="V10" i="15"/>
  <c r="S9" i="15"/>
  <c r="T9" i="15" s="1"/>
  <c r="W10" i="15" l="1"/>
  <c r="Q10" i="15"/>
  <c r="R10" i="15" s="1"/>
  <c r="T10" i="15" s="1"/>
  <c r="O11" i="15"/>
  <c r="P11" i="15" s="1"/>
  <c r="S11" i="15" s="1"/>
  <c r="V146" i="6"/>
  <c r="W146" i="6"/>
  <c r="O147" i="6"/>
  <c r="M147" i="6"/>
  <c r="Q147" i="6"/>
  <c r="R147" i="6" s="1"/>
  <c r="P147" i="6"/>
  <c r="T147" i="6" s="1"/>
  <c r="N147" i="6"/>
  <c r="D148" i="6"/>
  <c r="S146" i="6"/>
  <c r="S104" i="14"/>
  <c r="S101" i="12"/>
  <c r="D24" i="11"/>
  <c r="O23" i="11"/>
  <c r="N23" i="11"/>
  <c r="P23" i="11"/>
  <c r="T23" i="11" s="1"/>
  <c r="M23" i="11"/>
  <c r="Q23" i="11"/>
  <c r="R23" i="11" s="1"/>
  <c r="V22" i="11"/>
  <c r="W22" i="11"/>
  <c r="S22" i="11"/>
  <c r="V101" i="12"/>
  <c r="W101" i="12"/>
  <c r="Q102" i="12"/>
  <c r="R102" i="12" s="1"/>
  <c r="P102" i="12"/>
  <c r="T102" i="12" s="1"/>
  <c r="D103" i="12"/>
  <c r="M102" i="12"/>
  <c r="N102" i="12"/>
  <c r="O102" i="12"/>
  <c r="D106" i="14"/>
  <c r="Q105" i="14"/>
  <c r="R105" i="14" s="1"/>
  <c r="O105" i="14"/>
  <c r="P105" i="14"/>
  <c r="T105" i="14" s="1"/>
  <c r="N105" i="14"/>
  <c r="M105" i="14"/>
  <c r="W104" i="14"/>
  <c r="V104" i="14"/>
  <c r="D13" i="15"/>
  <c r="M12" i="15"/>
  <c r="O12" i="15" s="1"/>
  <c r="P12" i="15" s="1"/>
  <c r="V11" i="15" l="1"/>
  <c r="W11" i="15" s="1"/>
  <c r="Q11" i="15"/>
  <c r="R11" i="15" s="1"/>
  <c r="T11" i="15" s="1"/>
  <c r="N12" i="15"/>
  <c r="S12" i="15" s="1"/>
  <c r="P148" i="6"/>
  <c r="S148" i="6" s="1"/>
  <c r="Q148" i="6"/>
  <c r="R148" i="6" s="1"/>
  <c r="N148" i="6"/>
  <c r="O148" i="6"/>
  <c r="D149" i="6"/>
  <c r="M148" i="6"/>
  <c r="W147" i="6"/>
  <c r="V147" i="6"/>
  <c r="S147" i="6"/>
  <c r="S23" i="11"/>
  <c r="W23" i="11"/>
  <c r="V23" i="11"/>
  <c r="P24" i="11"/>
  <c r="S24" i="11" s="1"/>
  <c r="Q24" i="11"/>
  <c r="R24" i="11" s="1"/>
  <c r="N24" i="11"/>
  <c r="M24" i="11"/>
  <c r="O24" i="11" s="1"/>
  <c r="D25" i="11"/>
  <c r="V102" i="12"/>
  <c r="W102" i="12"/>
  <c r="S102" i="12"/>
  <c r="Q103" i="12"/>
  <c r="R103" i="12" s="1"/>
  <c r="N103" i="12"/>
  <c r="O103" i="12"/>
  <c r="M103" i="12"/>
  <c r="P103" i="12"/>
  <c r="T103" i="12" s="1"/>
  <c r="D104" i="12"/>
  <c r="S105" i="14"/>
  <c r="V105" i="14"/>
  <c r="W105" i="14"/>
  <c r="Q106" i="14"/>
  <c r="R106" i="14" s="1"/>
  <c r="M106" i="14"/>
  <c r="O106" i="14"/>
  <c r="D107" i="14"/>
  <c r="N106" i="14"/>
  <c r="P106" i="14"/>
  <c r="T106" i="14" s="1"/>
  <c r="V12" i="15"/>
  <c r="W12" i="15" s="1"/>
  <c r="D14" i="15"/>
  <c r="M13" i="15"/>
  <c r="N13" i="15" s="1"/>
  <c r="Q12" i="15" l="1"/>
  <c r="R12" i="15" s="1"/>
  <c r="T12" i="15" s="1"/>
  <c r="O13" i="15"/>
  <c r="P13" i="15" s="1"/>
  <c r="T148" i="6"/>
  <c r="W148" i="6"/>
  <c r="V148" i="6"/>
  <c r="M149" i="6"/>
  <c r="Q149" i="6"/>
  <c r="R149" i="6" s="1"/>
  <c r="N149" i="6"/>
  <c r="O149" i="6"/>
  <c r="P149" i="6"/>
  <c r="S149" i="6" s="1"/>
  <c r="D150" i="6"/>
  <c r="D26" i="11"/>
  <c r="P25" i="11"/>
  <c r="T25" i="11" s="1"/>
  <c r="N25" i="11"/>
  <c r="Q25" i="11"/>
  <c r="R25" i="11" s="1"/>
  <c r="M25" i="11"/>
  <c r="O25" i="11"/>
  <c r="T24" i="11"/>
  <c r="V24" i="11"/>
  <c r="W24" i="11"/>
  <c r="S106" i="14"/>
  <c r="S103" i="12"/>
  <c r="D105" i="12"/>
  <c r="O104" i="12"/>
  <c r="M104" i="12"/>
  <c r="P104" i="12"/>
  <c r="T104" i="12" s="1"/>
  <c r="N104" i="12"/>
  <c r="Q104" i="12"/>
  <c r="R104" i="12" s="1"/>
  <c r="W103" i="12"/>
  <c r="V103" i="12"/>
  <c r="M107" i="14"/>
  <c r="O107" i="14"/>
  <c r="D108" i="14"/>
  <c r="Q107" i="14"/>
  <c r="R107" i="14" s="1"/>
  <c r="N107" i="14"/>
  <c r="P107" i="14"/>
  <c r="T107" i="14" s="1"/>
  <c r="W106" i="14"/>
  <c r="V106" i="14"/>
  <c r="M14" i="15"/>
  <c r="O14" i="15" s="1"/>
  <c r="P14" i="15" s="1"/>
  <c r="D15" i="15"/>
  <c r="N14" i="15" l="1"/>
  <c r="S14" i="15" s="1"/>
  <c r="V13" i="15"/>
  <c r="W13" i="15" s="1"/>
  <c r="S13" i="15"/>
  <c r="Q13" i="15"/>
  <c r="R13" i="15" s="1"/>
  <c r="S25" i="11"/>
  <c r="N150" i="6"/>
  <c r="O150" i="6"/>
  <c r="D151" i="6"/>
  <c r="M150" i="6"/>
  <c r="P150" i="6"/>
  <c r="T150" i="6" s="1"/>
  <c r="Q150" i="6"/>
  <c r="R150" i="6" s="1"/>
  <c r="W149" i="6"/>
  <c r="V149" i="6"/>
  <c r="T149" i="6"/>
  <c r="V25" i="11"/>
  <c r="W25" i="11"/>
  <c r="D27" i="11"/>
  <c r="O26" i="11"/>
  <c r="Q26" i="11"/>
  <c r="R26" i="11" s="1"/>
  <c r="P26" i="11"/>
  <c r="S26" i="11" s="1"/>
  <c r="N26" i="11"/>
  <c r="M26" i="11"/>
  <c r="S104" i="12"/>
  <c r="W104" i="12"/>
  <c r="V104" i="12"/>
  <c r="N105" i="12"/>
  <c r="Q105" i="12"/>
  <c r="R105" i="12" s="1"/>
  <c r="O105" i="12"/>
  <c r="D106" i="12"/>
  <c r="M105" i="12"/>
  <c r="P105" i="12"/>
  <c r="T105" i="12" s="1"/>
  <c r="S107" i="14"/>
  <c r="V107" i="14"/>
  <c r="W107" i="14"/>
  <c r="O108" i="14"/>
  <c r="N108" i="14"/>
  <c r="Q108" i="14"/>
  <c r="R108" i="14" s="1"/>
  <c r="P108" i="14"/>
  <c r="T108" i="14" s="1"/>
  <c r="D109" i="14"/>
  <c r="M108" i="14"/>
  <c r="D16" i="15"/>
  <c r="M15" i="15"/>
  <c r="O15" i="15" s="1"/>
  <c r="P15" i="15" s="1"/>
  <c r="V14" i="15"/>
  <c r="W14" i="15" s="1"/>
  <c r="T13" i="15" l="1"/>
  <c r="Q14" i="15"/>
  <c r="R14" i="15" s="1"/>
  <c r="T14" i="15" s="1"/>
  <c r="N15" i="15"/>
  <c r="S15" i="15" s="1"/>
  <c r="S150" i="6"/>
  <c r="W150" i="6"/>
  <c r="V150" i="6"/>
  <c r="N151" i="6"/>
  <c r="M151" i="6"/>
  <c r="Q151" i="6"/>
  <c r="R151" i="6" s="1"/>
  <c r="O151" i="6"/>
  <c r="P151" i="6"/>
  <c r="S151" i="6" s="1"/>
  <c r="D152" i="6"/>
  <c r="S105" i="12"/>
  <c r="W26" i="11"/>
  <c r="V26" i="11"/>
  <c r="N27" i="11"/>
  <c r="D28" i="11"/>
  <c r="P27" i="11"/>
  <c r="S27" i="11" s="1"/>
  <c r="Q27" i="11"/>
  <c r="R27" i="11" s="1"/>
  <c r="M27" i="11"/>
  <c r="O27" i="11" s="1"/>
  <c r="T26" i="11"/>
  <c r="P106" i="12"/>
  <c r="T106" i="12" s="1"/>
  <c r="Q106" i="12"/>
  <c r="R106" i="12" s="1"/>
  <c r="D107" i="12"/>
  <c r="M106" i="12"/>
  <c r="O106" i="12"/>
  <c r="N106" i="12"/>
  <c r="V105" i="12"/>
  <c r="W105" i="12"/>
  <c r="W108" i="14"/>
  <c r="V108" i="14"/>
  <c r="P109" i="14"/>
  <c r="T109" i="14" s="1"/>
  <c r="O109" i="14"/>
  <c r="Q109" i="14"/>
  <c r="R109" i="14" s="1"/>
  <c r="D110" i="14"/>
  <c r="M109" i="14"/>
  <c r="N109" i="14"/>
  <c r="S108" i="14"/>
  <c r="D17" i="15"/>
  <c r="M16" i="15"/>
  <c r="O16" i="15" s="1"/>
  <c r="V16" i="15" s="1"/>
  <c r="V15" i="15"/>
  <c r="N16" i="15" l="1"/>
  <c r="P16" i="15"/>
  <c r="W15" i="15"/>
  <c r="Q15" i="15"/>
  <c r="W16" i="15"/>
  <c r="V151" i="6"/>
  <c r="W151" i="6"/>
  <c r="D153" i="6"/>
  <c r="Q152" i="6"/>
  <c r="R152" i="6" s="1"/>
  <c r="O152" i="6"/>
  <c r="M152" i="6"/>
  <c r="N152" i="6"/>
  <c r="P152" i="6"/>
  <c r="T152" i="6" s="1"/>
  <c r="T151" i="6"/>
  <c r="T27" i="11"/>
  <c r="S106" i="12"/>
  <c r="V27" i="11"/>
  <c r="W27" i="11"/>
  <c r="Q28" i="11"/>
  <c r="R28" i="11" s="1"/>
  <c r="M28" i="11"/>
  <c r="O28" i="11" s="1"/>
  <c r="V28" i="11" s="1"/>
  <c r="W28" i="11" s="1"/>
  <c r="P28" i="11"/>
  <c r="S28" i="11" s="1"/>
  <c r="D29" i="11"/>
  <c r="N28" i="11"/>
  <c r="O107" i="12"/>
  <c r="D108" i="12"/>
  <c r="P107" i="12"/>
  <c r="T107" i="12" s="1"/>
  <c r="Q107" i="12"/>
  <c r="R107" i="12" s="1"/>
  <c r="N107" i="12"/>
  <c r="M107" i="12"/>
  <c r="W106" i="12"/>
  <c r="V106" i="12"/>
  <c r="S109" i="14"/>
  <c r="W109" i="14"/>
  <c r="V109" i="14"/>
  <c r="O110" i="14"/>
  <c r="N110" i="14"/>
  <c r="M110" i="14"/>
  <c r="Q110" i="14"/>
  <c r="R110" i="14" s="1"/>
  <c r="P110" i="14"/>
  <c r="S110" i="14" s="1"/>
  <c r="D111" i="14"/>
  <c r="M17" i="15"/>
  <c r="O17" i="15" s="1"/>
  <c r="P17" i="15" s="1"/>
  <c r="D18" i="15"/>
  <c r="S16" i="15" l="1"/>
  <c r="N17" i="15"/>
  <c r="S17" i="15" s="1"/>
  <c r="R15" i="15"/>
  <c r="T15" i="15" s="1"/>
  <c r="Q16" i="15"/>
  <c r="R16" i="15" s="1"/>
  <c r="Q153" i="6"/>
  <c r="R153" i="6" s="1"/>
  <c r="D154" i="6"/>
  <c r="P153" i="6"/>
  <c r="T153" i="6" s="1"/>
  <c r="O153" i="6"/>
  <c r="M153" i="6"/>
  <c r="N153" i="6"/>
  <c r="S152" i="6"/>
  <c r="V152" i="6"/>
  <c r="W152" i="6"/>
  <c r="T28" i="11"/>
  <c r="S107" i="12"/>
  <c r="P29" i="11"/>
  <c r="T29" i="11" s="1"/>
  <c r="M29" i="11"/>
  <c r="O29" i="11" s="1"/>
  <c r="N29" i="11"/>
  <c r="U42" i="3" s="1"/>
  <c r="V42" i="3" s="1"/>
  <c r="AX42" i="3" s="1"/>
  <c r="Q29" i="11"/>
  <c r="R29" i="11" s="1"/>
  <c r="D30" i="11"/>
  <c r="P108" i="12"/>
  <c r="S108" i="12" s="1"/>
  <c r="D109" i="12"/>
  <c r="O108" i="12"/>
  <c r="Q108" i="12"/>
  <c r="R108" i="12" s="1"/>
  <c r="N108" i="12"/>
  <c r="M108" i="12"/>
  <c r="V107" i="12"/>
  <c r="W107" i="12"/>
  <c r="N111" i="14"/>
  <c r="D112" i="14"/>
  <c r="Q111" i="14"/>
  <c r="R111" i="14" s="1"/>
  <c r="P111" i="14"/>
  <c r="T111" i="14" s="1"/>
  <c r="M111" i="14"/>
  <c r="O111" i="14"/>
  <c r="V110" i="14"/>
  <c r="W110" i="14"/>
  <c r="T110" i="14"/>
  <c r="V17" i="15"/>
  <c r="W17" i="15" s="1"/>
  <c r="M18" i="15"/>
  <c r="N18" i="15" s="1"/>
  <c r="D19" i="15"/>
  <c r="T16" i="15" l="1"/>
  <c r="Q17" i="15"/>
  <c r="R17" i="15" s="1"/>
  <c r="T17" i="15" s="1"/>
  <c r="O18" i="15"/>
  <c r="S153" i="6"/>
  <c r="D155" i="6"/>
  <c r="O154" i="6"/>
  <c r="Q154" i="6"/>
  <c r="R154" i="6" s="1"/>
  <c r="M154" i="6"/>
  <c r="P154" i="6"/>
  <c r="T154" i="6" s="1"/>
  <c r="N154" i="6"/>
  <c r="V153" i="6"/>
  <c r="W153" i="6"/>
  <c r="S29" i="11"/>
  <c r="V29" i="11"/>
  <c r="W29" i="11"/>
  <c r="N30" i="11"/>
  <c r="P30" i="11"/>
  <c r="S30" i="11" s="1"/>
  <c r="Q30" i="11"/>
  <c r="R30" i="11" s="1"/>
  <c r="M30" i="11"/>
  <c r="O30" i="11" s="1"/>
  <c r="D31" i="11"/>
  <c r="T108" i="12"/>
  <c r="W108" i="12"/>
  <c r="V108" i="12"/>
  <c r="M109" i="12"/>
  <c r="D110" i="12"/>
  <c r="P109" i="12"/>
  <c r="T109" i="12" s="1"/>
  <c r="N109" i="12"/>
  <c r="Q109" i="12"/>
  <c r="R109" i="12" s="1"/>
  <c r="O109" i="12"/>
  <c r="W111" i="14"/>
  <c r="V111" i="14"/>
  <c r="O112" i="14"/>
  <c r="N112" i="14"/>
  <c r="D113" i="14"/>
  <c r="P112" i="14"/>
  <c r="S112" i="14" s="1"/>
  <c r="M112" i="14"/>
  <c r="Q112" i="14"/>
  <c r="R112" i="14" s="1"/>
  <c r="S111" i="14"/>
  <c r="D20" i="15"/>
  <c r="M19" i="15"/>
  <c r="O19" i="15" s="1"/>
  <c r="V19" i="15" s="1"/>
  <c r="P19" i="15" l="1"/>
  <c r="N19" i="15"/>
  <c r="W19" i="15" s="1"/>
  <c r="V18" i="15"/>
  <c r="W18" i="15" s="1"/>
  <c r="P18" i="15"/>
  <c r="S154" i="6"/>
  <c r="T30" i="11"/>
  <c r="W154" i="6"/>
  <c r="V154" i="6"/>
  <c r="M155" i="6"/>
  <c r="P155" i="6"/>
  <c r="T155" i="6" s="1"/>
  <c r="O155" i="6"/>
  <c r="N155" i="6"/>
  <c r="D156" i="6"/>
  <c r="Q155" i="6"/>
  <c r="R155" i="6" s="1"/>
  <c r="S109" i="12"/>
  <c r="W30" i="11"/>
  <c r="V30" i="11"/>
  <c r="D32" i="11"/>
  <c r="M31" i="11"/>
  <c r="N31" i="11" s="1"/>
  <c r="O31" i="11"/>
  <c r="V31" i="11" s="1"/>
  <c r="W31" i="11" s="1"/>
  <c r="P31" i="11"/>
  <c r="S31" i="11" s="1"/>
  <c r="Q31" i="11"/>
  <c r="R31" i="11" s="1"/>
  <c r="W109" i="12"/>
  <c r="V109" i="12"/>
  <c r="D111" i="12"/>
  <c r="N110" i="12"/>
  <c r="M110" i="12"/>
  <c r="Q110" i="12"/>
  <c r="R110" i="12" s="1"/>
  <c r="P110" i="12"/>
  <c r="T110" i="12" s="1"/>
  <c r="O110" i="12"/>
  <c r="S19" i="15"/>
  <c r="V112" i="14"/>
  <c r="W112" i="14"/>
  <c r="T112" i="14"/>
  <c r="N113" i="14"/>
  <c r="D114" i="14"/>
  <c r="M113" i="14"/>
  <c r="Q113" i="14"/>
  <c r="R113" i="14" s="1"/>
  <c r="O113" i="14"/>
  <c r="P113" i="14"/>
  <c r="T113" i="14" s="1"/>
  <c r="M20" i="15"/>
  <c r="N20" i="15" s="1"/>
  <c r="D21" i="15"/>
  <c r="O20" i="15" l="1"/>
  <c r="S18" i="15"/>
  <c r="Q18" i="15"/>
  <c r="R18" i="15" s="1"/>
  <c r="O156" i="6"/>
  <c r="Q156" i="6"/>
  <c r="R156" i="6" s="1"/>
  <c r="M156" i="6"/>
  <c r="D157" i="6"/>
  <c r="N156" i="6"/>
  <c r="P156" i="6"/>
  <c r="S156" i="6" s="1"/>
  <c r="S155" i="6"/>
  <c r="W155" i="6"/>
  <c r="V155" i="6"/>
  <c r="T31" i="11"/>
  <c r="D33" i="11"/>
  <c r="M32" i="11"/>
  <c r="O32" i="11" s="1"/>
  <c r="Q32" i="11"/>
  <c r="R32" i="11" s="1"/>
  <c r="P32" i="11"/>
  <c r="S32" i="11" s="1"/>
  <c r="N32" i="11"/>
  <c r="S110" i="12"/>
  <c r="V110" i="12"/>
  <c r="W110" i="12"/>
  <c r="N111" i="12"/>
  <c r="D112" i="12"/>
  <c r="M111" i="12"/>
  <c r="Q111" i="12"/>
  <c r="R111" i="12" s="1"/>
  <c r="P111" i="12"/>
  <c r="S111" i="12" s="1"/>
  <c r="O111" i="12"/>
  <c r="V113" i="14"/>
  <c r="W113" i="14"/>
  <c r="S113" i="14"/>
  <c r="Q114" i="14"/>
  <c r="R114" i="14" s="1"/>
  <c r="M114" i="14"/>
  <c r="O114" i="14"/>
  <c r="D115" i="14"/>
  <c r="P114" i="14"/>
  <c r="T114" i="14" s="1"/>
  <c r="N114" i="14"/>
  <c r="D22" i="15"/>
  <c r="M21" i="15"/>
  <c r="O21" i="15" s="1"/>
  <c r="T18" i="15" l="1"/>
  <c r="Q19" i="15"/>
  <c r="R19" i="15" s="1"/>
  <c r="T19" i="15" s="1"/>
  <c r="N21" i="15"/>
  <c r="V20" i="15"/>
  <c r="W20" i="15" s="1"/>
  <c r="P20" i="15"/>
  <c r="T156" i="6"/>
  <c r="M157" i="6"/>
  <c r="N157" i="6"/>
  <c r="Q157" i="6"/>
  <c r="R157" i="6" s="1"/>
  <c r="P157" i="6"/>
  <c r="T157" i="6" s="1"/>
  <c r="D158" i="6"/>
  <c r="O157" i="6"/>
  <c r="W156" i="6"/>
  <c r="V156" i="6"/>
  <c r="T32" i="11"/>
  <c r="W32" i="11"/>
  <c r="V32" i="11"/>
  <c r="N33" i="11"/>
  <c r="M33" i="11"/>
  <c r="D34" i="11"/>
  <c r="P33" i="11"/>
  <c r="S33" i="11" s="1"/>
  <c r="O33" i="11"/>
  <c r="Q33" i="11"/>
  <c r="R33" i="11" s="1"/>
  <c r="V111" i="12"/>
  <c r="W111" i="12"/>
  <c r="D113" i="12"/>
  <c r="Q112" i="12"/>
  <c r="R112" i="12" s="1"/>
  <c r="O112" i="12"/>
  <c r="P112" i="12"/>
  <c r="T112" i="12" s="1"/>
  <c r="M112" i="12"/>
  <c r="N112" i="12"/>
  <c r="T111" i="12"/>
  <c r="D116" i="14"/>
  <c r="N115" i="14"/>
  <c r="Q115" i="14"/>
  <c r="R115" i="14" s="1"/>
  <c r="O115" i="14"/>
  <c r="P115" i="14"/>
  <c r="T115" i="14" s="1"/>
  <c r="M115" i="14"/>
  <c r="S114" i="14"/>
  <c r="W114" i="14"/>
  <c r="V114" i="14"/>
  <c r="P21" i="15"/>
  <c r="V21" i="15"/>
  <c r="W21" i="15" s="1"/>
  <c r="M22" i="15"/>
  <c r="N22" i="15" s="1"/>
  <c r="D23" i="15"/>
  <c r="O22" i="15" l="1"/>
  <c r="S20" i="15"/>
  <c r="Q20" i="15"/>
  <c r="R20" i="15" s="1"/>
  <c r="V157" i="6"/>
  <c r="W157" i="6"/>
  <c r="S157" i="6"/>
  <c r="Q158" i="6"/>
  <c r="R158" i="6" s="1"/>
  <c r="O158" i="6"/>
  <c r="D159" i="6"/>
  <c r="N158" i="6"/>
  <c r="M158" i="6"/>
  <c r="P158" i="6"/>
  <c r="T158" i="6" s="1"/>
  <c r="T33" i="11"/>
  <c r="S115" i="14"/>
  <c r="N34" i="11"/>
  <c r="P34" i="11"/>
  <c r="S34" i="11" s="1"/>
  <c r="D35" i="11"/>
  <c r="Q34" i="11"/>
  <c r="R34" i="11" s="1"/>
  <c r="M34" i="11"/>
  <c r="O34" i="11" s="1"/>
  <c r="W33" i="11"/>
  <c r="V33" i="11"/>
  <c r="M113" i="12"/>
  <c r="P113" i="12"/>
  <c r="S113" i="12" s="1"/>
  <c r="O113" i="12"/>
  <c r="Q113" i="12"/>
  <c r="R113" i="12" s="1"/>
  <c r="N113" i="12"/>
  <c r="D114" i="12"/>
  <c r="S112" i="12"/>
  <c r="V112" i="12"/>
  <c r="W112" i="12"/>
  <c r="S21" i="15"/>
  <c r="V115" i="14"/>
  <c r="W115" i="14"/>
  <c r="O116" i="14"/>
  <c r="Q116" i="14"/>
  <c r="R116" i="14" s="1"/>
  <c r="P116" i="14"/>
  <c r="S116" i="14" s="1"/>
  <c r="N116" i="14"/>
  <c r="M116" i="14"/>
  <c r="D117" i="14"/>
  <c r="D24" i="15"/>
  <c r="M23" i="15"/>
  <c r="O23" i="15" s="1"/>
  <c r="T34" i="11" l="1"/>
  <c r="N23" i="15"/>
  <c r="Q21" i="15"/>
  <c r="R21" i="15" s="1"/>
  <c r="T21" i="15" s="1"/>
  <c r="V22" i="15"/>
  <c r="W22" i="15" s="1"/>
  <c r="P22" i="15"/>
  <c r="T20" i="15"/>
  <c r="S158" i="6"/>
  <c r="P159" i="6"/>
  <c r="T159" i="6" s="1"/>
  <c r="M159" i="6"/>
  <c r="Q159" i="6"/>
  <c r="R159" i="6" s="1"/>
  <c r="N159" i="6"/>
  <c r="O159" i="6"/>
  <c r="D160" i="6"/>
  <c r="W158" i="6"/>
  <c r="V158" i="6"/>
  <c r="T116" i="14"/>
  <c r="T113" i="12"/>
  <c r="Q35" i="11"/>
  <c r="R35" i="11" s="1"/>
  <c r="O35" i="11"/>
  <c r="P35" i="11"/>
  <c r="T35" i="11" s="1"/>
  <c r="M35" i="11"/>
  <c r="N35" i="11"/>
  <c r="D36" i="11"/>
  <c r="V34" i="11"/>
  <c r="W34" i="11"/>
  <c r="W113" i="12"/>
  <c r="V113" i="12"/>
  <c r="D115" i="12"/>
  <c r="Q114" i="12"/>
  <c r="R114" i="12" s="1"/>
  <c r="N114" i="12"/>
  <c r="M114" i="12"/>
  <c r="O114" i="12"/>
  <c r="P114" i="12"/>
  <c r="T114" i="12" s="1"/>
  <c r="V116" i="14"/>
  <c r="W116" i="14"/>
  <c r="O117" i="14"/>
  <c r="Q117" i="14"/>
  <c r="R117" i="14" s="1"/>
  <c r="D118" i="14"/>
  <c r="P117" i="14"/>
  <c r="T117" i="14" s="1"/>
  <c r="M117" i="14"/>
  <c r="N117" i="14"/>
  <c r="P23" i="15"/>
  <c r="V23" i="15"/>
  <c r="W23" i="15" s="1"/>
  <c r="M24" i="15"/>
  <c r="O24" i="15" s="1"/>
  <c r="D25" i="15"/>
  <c r="N24" i="15" l="1"/>
  <c r="Q22" i="15"/>
  <c r="R22" i="15" s="1"/>
  <c r="S22" i="15"/>
  <c r="S159" i="6"/>
  <c r="S35" i="11"/>
  <c r="P160" i="6"/>
  <c r="T160" i="6" s="1"/>
  <c r="D161" i="6"/>
  <c r="N160" i="6"/>
  <c r="M160" i="6"/>
  <c r="O160" i="6"/>
  <c r="Q160" i="6"/>
  <c r="R160" i="6" s="1"/>
  <c r="V159" i="6"/>
  <c r="W159" i="6"/>
  <c r="S114" i="12"/>
  <c r="M36" i="11"/>
  <c r="O36" i="11" s="1"/>
  <c r="P36" i="11"/>
  <c r="S36" i="11" s="1"/>
  <c r="D37" i="11"/>
  <c r="N36" i="11"/>
  <c r="Q36" i="11"/>
  <c r="R36" i="11" s="1"/>
  <c r="W35" i="11"/>
  <c r="V35" i="11"/>
  <c r="W114" i="12"/>
  <c r="V114" i="12"/>
  <c r="M115" i="12"/>
  <c r="O115" i="12"/>
  <c r="P115" i="12"/>
  <c r="T115" i="12" s="1"/>
  <c r="N115" i="12"/>
  <c r="D116" i="12"/>
  <c r="Q115" i="12"/>
  <c r="R115" i="12" s="1"/>
  <c r="W117" i="14"/>
  <c r="V117" i="14"/>
  <c r="S117" i="14"/>
  <c r="O118" i="14"/>
  <c r="Q118" i="14"/>
  <c r="R118" i="14" s="1"/>
  <c r="P118" i="14"/>
  <c r="S118" i="14" s="1"/>
  <c r="M118" i="14"/>
  <c r="N118" i="14"/>
  <c r="D119" i="14"/>
  <c r="P24" i="15"/>
  <c r="V24" i="15"/>
  <c r="W24" i="15" s="1"/>
  <c r="D26" i="15"/>
  <c r="M25" i="15"/>
  <c r="N25" i="15" s="1"/>
  <c r="S23" i="15"/>
  <c r="T22" i="15" l="1"/>
  <c r="T36" i="11"/>
  <c r="O25" i="15"/>
  <c r="V25" i="15" s="1"/>
  <c r="W25" i="15" s="1"/>
  <c r="Q23" i="15"/>
  <c r="R23" i="15" s="1"/>
  <c r="T23" i="15" s="1"/>
  <c r="S160" i="6"/>
  <c r="T118" i="14"/>
  <c r="Q161" i="6"/>
  <c r="R161" i="6" s="1"/>
  <c r="P161" i="6"/>
  <c r="T161" i="6" s="1"/>
  <c r="M161" i="6"/>
  <c r="D162" i="6"/>
  <c r="N161" i="6"/>
  <c r="O161" i="6"/>
  <c r="W160" i="6"/>
  <c r="V160" i="6"/>
  <c r="S115" i="12"/>
  <c r="S24" i="15"/>
  <c r="Q37" i="11"/>
  <c r="R37" i="11" s="1"/>
  <c r="N37" i="11"/>
  <c r="M37" i="11"/>
  <c r="O37" i="11"/>
  <c r="P37" i="11"/>
  <c r="S37" i="11" s="1"/>
  <c r="D38" i="11"/>
  <c r="W36" i="11"/>
  <c r="V36" i="11"/>
  <c r="V115" i="12"/>
  <c r="W115" i="12"/>
  <c r="N116" i="12"/>
  <c r="Q116" i="12"/>
  <c r="R116" i="12" s="1"/>
  <c r="D117" i="12"/>
  <c r="M116" i="12"/>
  <c r="P116" i="12"/>
  <c r="T116" i="12" s="1"/>
  <c r="O116" i="12"/>
  <c r="W118" i="14"/>
  <c r="V118" i="14"/>
  <c r="D120" i="14"/>
  <c r="P119" i="14"/>
  <c r="S119" i="14" s="1"/>
  <c r="M119" i="14"/>
  <c r="N119" i="14"/>
  <c r="O119" i="14"/>
  <c r="Q119" i="14"/>
  <c r="R119" i="14" s="1"/>
  <c r="M26" i="15"/>
  <c r="O26" i="15" s="1"/>
  <c r="D27" i="15"/>
  <c r="B13" i="3"/>
  <c r="C13" i="3"/>
  <c r="B91" i="3"/>
  <c r="B109" i="3"/>
  <c r="C109" i="3"/>
  <c r="C20" i="3"/>
  <c r="B20" i="3"/>
  <c r="C91" i="3"/>
  <c r="B22" i="3"/>
  <c r="C22" i="3"/>
  <c r="C55" i="3"/>
  <c r="B55" i="3"/>
  <c r="B53" i="3"/>
  <c r="C53" i="3"/>
  <c r="B66" i="3"/>
  <c r="C66" i="3"/>
  <c r="B87" i="3"/>
  <c r="C87" i="3"/>
  <c r="B104" i="3"/>
  <c r="C104" i="3"/>
  <c r="C38" i="3"/>
  <c r="B38" i="3"/>
  <c r="P25" i="15" l="1"/>
  <c r="S25" i="15" s="1"/>
  <c r="Q24" i="15"/>
  <c r="R24" i="15" s="1"/>
  <c r="T24" i="15" s="1"/>
  <c r="N26" i="15"/>
  <c r="S161" i="6"/>
  <c r="W161" i="6"/>
  <c r="V161" i="6"/>
  <c r="Q162" i="6"/>
  <c r="R162" i="6" s="1"/>
  <c r="O162" i="6"/>
  <c r="N162" i="6"/>
  <c r="D163" i="6"/>
  <c r="M162" i="6"/>
  <c r="P162" i="6"/>
  <c r="S162" i="6" s="1"/>
  <c r="T37" i="11"/>
  <c r="D39" i="11"/>
  <c r="N38" i="11"/>
  <c r="P38" i="11"/>
  <c r="S38" i="11" s="1"/>
  <c r="Q38" i="11"/>
  <c r="R38" i="11" s="1"/>
  <c r="M38" i="11"/>
  <c r="O38" i="11"/>
  <c r="V37" i="11"/>
  <c r="W37" i="11"/>
  <c r="W116" i="12"/>
  <c r="V116" i="12"/>
  <c r="S116" i="12"/>
  <c r="N117" i="12"/>
  <c r="D118" i="12"/>
  <c r="O117" i="12"/>
  <c r="M117" i="12"/>
  <c r="P117" i="12"/>
  <c r="T117" i="12" s="1"/>
  <c r="Q117" i="12"/>
  <c r="R117" i="12" s="1"/>
  <c r="W119" i="14"/>
  <c r="V119" i="14"/>
  <c r="O120" i="14"/>
  <c r="D121" i="14"/>
  <c r="P120" i="14"/>
  <c r="T120" i="14" s="1"/>
  <c r="N120" i="14"/>
  <c r="M120" i="14"/>
  <c r="Q120" i="14"/>
  <c r="R120" i="14" s="1"/>
  <c r="T119" i="14"/>
  <c r="M27" i="15"/>
  <c r="N27" i="15" s="1"/>
  <c r="D28" i="15"/>
  <c r="P26" i="15"/>
  <c r="V26" i="15"/>
  <c r="W26" i="15" s="1"/>
  <c r="D55" i="3"/>
  <c r="AR55" i="3" s="1"/>
  <c r="BE55" i="3" s="1"/>
  <c r="D20" i="3"/>
  <c r="AR20" i="3" s="1"/>
  <c r="D109" i="3"/>
  <c r="AR109" i="3" s="1"/>
  <c r="BF109" i="3" s="1"/>
  <c r="D91" i="3"/>
  <c r="AR91" i="3" s="1"/>
  <c r="BF91" i="3" s="1"/>
  <c r="D104" i="3"/>
  <c r="AR104" i="3" s="1"/>
  <c r="BL104" i="3" s="1"/>
  <c r="D66" i="3"/>
  <c r="AR66" i="3" s="1"/>
  <c r="D22" i="3"/>
  <c r="AR22" i="3" s="1"/>
  <c r="D87" i="3"/>
  <c r="AR87" i="3" s="1"/>
  <c r="D53" i="3"/>
  <c r="AR53" i="3" s="1"/>
  <c r="D13" i="3"/>
  <c r="AR13" i="3" s="1"/>
  <c r="D38" i="3"/>
  <c r="AR38" i="3" s="1"/>
  <c r="T38" i="11" l="1"/>
  <c r="Q25" i="15"/>
  <c r="R25" i="15" s="1"/>
  <c r="T25" i="15" s="1"/>
  <c r="O27" i="15"/>
  <c r="V27" i="15" s="1"/>
  <c r="W27" i="15" s="1"/>
  <c r="V162" i="6"/>
  <c r="W162" i="6"/>
  <c r="Q163" i="6"/>
  <c r="R163" i="6" s="1"/>
  <c r="O163" i="6"/>
  <c r="M163" i="6"/>
  <c r="N163" i="6"/>
  <c r="P163" i="6"/>
  <c r="S163" i="6" s="1"/>
  <c r="D164" i="6"/>
  <c r="S117" i="12"/>
  <c r="T162" i="6"/>
  <c r="S120" i="14"/>
  <c r="V38" i="11"/>
  <c r="W38" i="11"/>
  <c r="P39" i="11"/>
  <c r="T39" i="11" s="1"/>
  <c r="Q39" i="11"/>
  <c r="R39" i="11" s="1"/>
  <c r="M39" i="11"/>
  <c r="O39" i="11" s="1"/>
  <c r="V39" i="11" s="1"/>
  <c r="W39" i="11" s="1"/>
  <c r="N39" i="11"/>
  <c r="D40" i="11"/>
  <c r="V117" i="12"/>
  <c r="W117" i="12"/>
  <c r="P118" i="12"/>
  <c r="S118" i="12" s="1"/>
  <c r="D119" i="12"/>
  <c r="N118" i="12"/>
  <c r="O118" i="12"/>
  <c r="M118" i="12"/>
  <c r="Q118" i="12"/>
  <c r="R118" i="12" s="1"/>
  <c r="S26" i="15"/>
  <c r="W120" i="14"/>
  <c r="V120" i="14"/>
  <c r="N121" i="14"/>
  <c r="P121" i="14"/>
  <c r="S121" i="14" s="1"/>
  <c r="D122" i="14"/>
  <c r="M121" i="14"/>
  <c r="Q121" i="14"/>
  <c r="R121" i="14" s="1"/>
  <c r="O121" i="14"/>
  <c r="P27" i="15"/>
  <c r="D29" i="15"/>
  <c r="M28" i="15"/>
  <c r="N28" i="15" s="1"/>
  <c r="BK104" i="3"/>
  <c r="BH104" i="3"/>
  <c r="BM104" i="3"/>
  <c r="BE104" i="3"/>
  <c r="BG104" i="3"/>
  <c r="BI104" i="3"/>
  <c r="BJ104" i="3"/>
  <c r="BF104" i="3"/>
  <c r="BM91" i="3"/>
  <c r="BH91" i="3"/>
  <c r="BG91" i="3"/>
  <c r="BG55" i="3"/>
  <c r="BH55" i="3"/>
  <c r="BL91" i="3"/>
  <c r="BK55" i="3"/>
  <c r="BL55" i="3"/>
  <c r="BJ55" i="3"/>
  <c r="BI91" i="3"/>
  <c r="BK91" i="3"/>
  <c r="BM55" i="3"/>
  <c r="BI55" i="3"/>
  <c r="BF55" i="3"/>
  <c r="BJ91" i="3"/>
  <c r="BE91" i="3"/>
  <c r="BE109" i="3"/>
  <c r="BM109" i="3"/>
  <c r="BK109" i="3"/>
  <c r="BL109" i="3"/>
  <c r="BH109" i="3"/>
  <c r="BG109" i="3"/>
  <c r="BJ109" i="3"/>
  <c r="BI109" i="3"/>
  <c r="BH22" i="3"/>
  <c r="BI22" i="3"/>
  <c r="BL22" i="3"/>
  <c r="BJ22" i="3"/>
  <c r="BE22" i="3"/>
  <c r="BG22" i="3"/>
  <c r="BF22" i="3"/>
  <c r="BM22" i="3"/>
  <c r="BK22" i="3"/>
  <c r="BK13" i="3"/>
  <c r="BE13" i="3"/>
  <c r="BI13" i="3"/>
  <c r="BG13" i="3"/>
  <c r="BL13" i="3"/>
  <c r="BM13" i="3"/>
  <c r="BH13" i="3"/>
  <c r="BJ13" i="3"/>
  <c r="BF13" i="3"/>
  <c r="BJ53" i="3"/>
  <c r="BH53" i="3"/>
  <c r="BE53" i="3"/>
  <c r="BG53" i="3"/>
  <c r="BI53" i="3"/>
  <c r="BF53" i="3"/>
  <c r="BM53" i="3"/>
  <c r="BK53" i="3"/>
  <c r="BL53" i="3"/>
  <c r="Q26" i="15" l="1"/>
  <c r="R26" i="15" s="1"/>
  <c r="T26" i="15" s="1"/>
  <c r="O28" i="15"/>
  <c r="S27" i="15"/>
  <c r="V163" i="6"/>
  <c r="W163" i="6"/>
  <c r="Q164" i="6"/>
  <c r="R164" i="6" s="1"/>
  <c r="O164" i="6"/>
  <c r="D165" i="6"/>
  <c r="P164" i="6"/>
  <c r="S164" i="6" s="1"/>
  <c r="N164" i="6"/>
  <c r="M164" i="6"/>
  <c r="T163" i="6"/>
  <c r="M40" i="11"/>
  <c r="N40" i="11"/>
  <c r="O40" i="11"/>
  <c r="Q40" i="11"/>
  <c r="R40" i="11" s="1"/>
  <c r="P40" i="11"/>
  <c r="S40" i="11" s="1"/>
  <c r="D41" i="11"/>
  <c r="T118" i="12"/>
  <c r="S39" i="11"/>
  <c r="D120" i="12"/>
  <c r="O119" i="12"/>
  <c r="P119" i="12"/>
  <c r="T119" i="12" s="1"/>
  <c r="Q119" i="12"/>
  <c r="R119" i="12" s="1"/>
  <c r="M119" i="12"/>
  <c r="N119" i="12"/>
  <c r="V118" i="12"/>
  <c r="W118" i="12"/>
  <c r="V121" i="14"/>
  <c r="W121" i="14"/>
  <c r="T121" i="14"/>
  <c r="P122" i="14"/>
  <c r="S122" i="14" s="1"/>
  <c r="M122" i="14"/>
  <c r="O122" i="14"/>
  <c r="N122" i="14"/>
  <c r="D123" i="14"/>
  <c r="Q122" i="14"/>
  <c r="R122" i="14" s="1"/>
  <c r="D30" i="15"/>
  <c r="M29" i="15"/>
  <c r="O29" i="15" s="1"/>
  <c r="AN104" i="3"/>
  <c r="AN55" i="3"/>
  <c r="AN91" i="3"/>
  <c r="AN109" i="3"/>
  <c r="AN13" i="3"/>
  <c r="AN53" i="3"/>
  <c r="AN22" i="3"/>
  <c r="Q27" i="15" l="1"/>
  <c r="R27" i="15" s="1"/>
  <c r="T27" i="15" s="1"/>
  <c r="N29" i="15"/>
  <c r="V28" i="15"/>
  <c r="W28" i="15" s="1"/>
  <c r="P28" i="15"/>
  <c r="T40" i="11"/>
  <c r="W164" i="6"/>
  <c r="V164" i="6"/>
  <c r="T164" i="6"/>
  <c r="M165" i="6"/>
  <c r="O165" i="6"/>
  <c r="P165" i="6"/>
  <c r="T165" i="6" s="1"/>
  <c r="N165" i="6"/>
  <c r="Q165" i="6"/>
  <c r="R165" i="6" s="1"/>
  <c r="D166" i="6"/>
  <c r="D42" i="11"/>
  <c r="O41" i="11"/>
  <c r="P41" i="11"/>
  <c r="T41" i="11" s="1"/>
  <c r="M41" i="11"/>
  <c r="N41" i="11"/>
  <c r="Q41" i="11"/>
  <c r="R41" i="11" s="1"/>
  <c r="V40" i="11"/>
  <c r="W40" i="11"/>
  <c r="S119" i="12"/>
  <c r="V119" i="12"/>
  <c r="W119" i="12"/>
  <c r="T122" i="14"/>
  <c r="N120" i="12"/>
  <c r="P120" i="12"/>
  <c r="T120" i="12" s="1"/>
  <c r="M120" i="12"/>
  <c r="D121" i="12"/>
  <c r="O120" i="12"/>
  <c r="Q120" i="12"/>
  <c r="R120" i="12" s="1"/>
  <c r="W122" i="14"/>
  <c r="V122" i="14"/>
  <c r="N123" i="14"/>
  <c r="Q123" i="14"/>
  <c r="R123" i="14" s="1"/>
  <c r="P123" i="14"/>
  <c r="T123" i="14" s="1"/>
  <c r="M123" i="14"/>
  <c r="O123" i="14"/>
  <c r="D124" i="14"/>
  <c r="P29" i="15"/>
  <c r="V29" i="15"/>
  <c r="W29" i="15" s="1"/>
  <c r="M30" i="15"/>
  <c r="N30" i="15" s="1"/>
  <c r="D31" i="15"/>
  <c r="O30" i="15" l="1"/>
  <c r="S28" i="15"/>
  <c r="Q28" i="15"/>
  <c r="R28" i="15" s="1"/>
  <c r="S165" i="6"/>
  <c r="S41" i="11"/>
  <c r="S123" i="14"/>
  <c r="N166" i="6"/>
  <c r="D167" i="6"/>
  <c r="P166" i="6"/>
  <c r="T166" i="6" s="1"/>
  <c r="M166" i="6"/>
  <c r="O166" i="6"/>
  <c r="Q166" i="6"/>
  <c r="R166" i="6" s="1"/>
  <c r="W165" i="6"/>
  <c r="V165" i="6"/>
  <c r="S120" i="12"/>
  <c r="V41" i="11"/>
  <c r="W41" i="11"/>
  <c r="Q42" i="11"/>
  <c r="R42" i="11" s="1"/>
  <c r="P42" i="11"/>
  <c r="S42" i="11" s="1"/>
  <c r="O42" i="11"/>
  <c r="M42" i="11"/>
  <c r="D43" i="11"/>
  <c r="N42" i="11"/>
  <c r="V120" i="12"/>
  <c r="W120" i="12"/>
  <c r="N121" i="12"/>
  <c r="Q121" i="12"/>
  <c r="R121" i="12" s="1"/>
  <c r="P121" i="12"/>
  <c r="S121" i="12" s="1"/>
  <c r="O121" i="12"/>
  <c r="D122" i="12"/>
  <c r="M121" i="12"/>
  <c r="V123" i="14"/>
  <c r="W123" i="14"/>
  <c r="N124" i="14"/>
  <c r="P124" i="14"/>
  <c r="T124" i="14" s="1"/>
  <c r="M124" i="14"/>
  <c r="D125" i="14"/>
  <c r="Q124" i="14"/>
  <c r="R124" i="14" s="1"/>
  <c r="O124" i="14"/>
  <c r="M31" i="15"/>
  <c r="N31" i="15" s="1"/>
  <c r="D32" i="15"/>
  <c r="S29" i="15"/>
  <c r="D4" i="16"/>
  <c r="D5" i="16" s="1"/>
  <c r="T28" i="15" l="1"/>
  <c r="V30" i="15"/>
  <c r="W30" i="15" s="1"/>
  <c r="P30" i="15"/>
  <c r="Q29" i="15"/>
  <c r="R29" i="15" s="1"/>
  <c r="T29" i="15" s="1"/>
  <c r="O31" i="15"/>
  <c r="V31" i="15" s="1"/>
  <c r="W31" i="15" s="1"/>
  <c r="T121" i="12"/>
  <c r="S166" i="6"/>
  <c r="P167" i="6"/>
  <c r="S167" i="6" s="1"/>
  <c r="O167" i="6"/>
  <c r="D168" i="6"/>
  <c r="M167" i="6"/>
  <c r="Q167" i="6"/>
  <c r="R167" i="6" s="1"/>
  <c r="N167" i="6"/>
  <c r="V166" i="6"/>
  <c r="W166" i="6"/>
  <c r="Q43" i="11"/>
  <c r="R43" i="11" s="1"/>
  <c r="O43" i="11"/>
  <c r="D44" i="11"/>
  <c r="P43" i="11"/>
  <c r="S43" i="11" s="1"/>
  <c r="N43" i="11"/>
  <c r="M43" i="11"/>
  <c r="T42" i="11"/>
  <c r="V42" i="11"/>
  <c r="W42" i="11"/>
  <c r="Q122" i="12"/>
  <c r="R122" i="12" s="1"/>
  <c r="O122" i="12"/>
  <c r="D123" i="12"/>
  <c r="M122" i="12"/>
  <c r="N122" i="12"/>
  <c r="P122" i="12"/>
  <c r="T122" i="12" s="1"/>
  <c r="W121" i="12"/>
  <c r="V121" i="12"/>
  <c r="W124" i="14"/>
  <c r="V124" i="14"/>
  <c r="Q125" i="14"/>
  <c r="R125" i="14" s="1"/>
  <c r="M125" i="14"/>
  <c r="D126" i="14"/>
  <c r="O125" i="14"/>
  <c r="P125" i="14"/>
  <c r="S125" i="14" s="1"/>
  <c r="N125" i="14"/>
  <c r="S124" i="14"/>
  <c r="M32" i="15"/>
  <c r="O32" i="15" s="1"/>
  <c r="D33" i="15"/>
  <c r="N32" i="15"/>
  <c r="Q32" i="15"/>
  <c r="D6" i="16"/>
  <c r="M5" i="16"/>
  <c r="O5" i="16"/>
  <c r="V5" i="16" s="1"/>
  <c r="W5" i="16" s="1"/>
  <c r="P5" i="16"/>
  <c r="S5" i="16" s="1"/>
  <c r="Q5" i="16"/>
  <c r="N5" i="16"/>
  <c r="M4" i="16"/>
  <c r="N4" i="16" s="1"/>
  <c r="O4" i="16" l="1"/>
  <c r="P4" i="16" s="1"/>
  <c r="S4" i="16" s="1"/>
  <c r="P31" i="15"/>
  <c r="S31" i="15" s="1"/>
  <c r="S30" i="15"/>
  <c r="Q30" i="15"/>
  <c r="R30" i="15" s="1"/>
  <c r="T167" i="6"/>
  <c r="V167" i="6"/>
  <c r="W167" i="6"/>
  <c r="N168" i="6"/>
  <c r="O168" i="6"/>
  <c r="D169" i="6"/>
  <c r="P168" i="6"/>
  <c r="T168" i="6" s="1"/>
  <c r="Q168" i="6"/>
  <c r="R168" i="6" s="1"/>
  <c r="M168" i="6"/>
  <c r="T43" i="11"/>
  <c r="M44" i="11"/>
  <c r="Q44" i="11"/>
  <c r="R44" i="11" s="1"/>
  <c r="D45" i="11"/>
  <c r="P44" i="11"/>
  <c r="T44" i="11" s="1"/>
  <c r="O44" i="11"/>
  <c r="N44" i="11"/>
  <c r="V43" i="11"/>
  <c r="W43" i="11"/>
  <c r="S122" i="12"/>
  <c r="P123" i="12"/>
  <c r="S123" i="12" s="1"/>
  <c r="Q123" i="12"/>
  <c r="R123" i="12" s="1"/>
  <c r="M123" i="12"/>
  <c r="O123" i="12"/>
  <c r="D124" i="12"/>
  <c r="N123" i="12"/>
  <c r="T125" i="14"/>
  <c r="W122" i="12"/>
  <c r="V122" i="12"/>
  <c r="D127" i="14"/>
  <c r="M126" i="14"/>
  <c r="Q126" i="14"/>
  <c r="R126" i="14" s="1"/>
  <c r="P126" i="14"/>
  <c r="S126" i="14" s="1"/>
  <c r="N126" i="14"/>
  <c r="O126" i="14"/>
  <c r="V125" i="14"/>
  <c r="W125" i="14"/>
  <c r="O33" i="15"/>
  <c r="D34" i="15"/>
  <c r="Q33" i="15"/>
  <c r="R33" i="15" s="1"/>
  <c r="P33" i="15"/>
  <c r="T33" i="15" s="1"/>
  <c r="N33" i="15"/>
  <c r="M33" i="15"/>
  <c r="P32" i="15"/>
  <c r="S32" i="15" s="1"/>
  <c r="V32" i="15"/>
  <c r="W32" i="15" s="1"/>
  <c r="T5" i="16"/>
  <c r="Q6" i="16"/>
  <c r="R6" i="16" s="1"/>
  <c r="M6" i="16"/>
  <c r="O6" i="16"/>
  <c r="N6" i="16"/>
  <c r="D7" i="16"/>
  <c r="V4" i="16"/>
  <c r="W4" i="16" s="1"/>
  <c r="Q4" i="16" l="1"/>
  <c r="T30" i="15"/>
  <c r="Q31" i="15"/>
  <c r="R31" i="15" s="1"/>
  <c r="T31" i="15" s="1"/>
  <c r="W168" i="6"/>
  <c r="V168" i="6"/>
  <c r="S44" i="11"/>
  <c r="S168" i="6"/>
  <c r="P169" i="6"/>
  <c r="T169" i="6" s="1"/>
  <c r="O169" i="6"/>
  <c r="D170" i="6"/>
  <c r="Q169" i="6"/>
  <c r="R169" i="6" s="1"/>
  <c r="M169" i="6"/>
  <c r="N169" i="6"/>
  <c r="D46" i="11"/>
  <c r="N45" i="11"/>
  <c r="M45" i="11"/>
  <c r="Q45" i="11"/>
  <c r="R45" i="11" s="1"/>
  <c r="O45" i="11"/>
  <c r="P45" i="11"/>
  <c r="S45" i="11" s="1"/>
  <c r="V44" i="11"/>
  <c r="W44" i="11"/>
  <c r="T123" i="12"/>
  <c r="Q124" i="12"/>
  <c r="R124" i="12" s="1"/>
  <c r="D125" i="12"/>
  <c r="O124" i="12"/>
  <c r="P124" i="12"/>
  <c r="S124" i="12" s="1"/>
  <c r="M124" i="12"/>
  <c r="N124" i="12"/>
  <c r="V123" i="12"/>
  <c r="W123" i="12"/>
  <c r="T126" i="14"/>
  <c r="W126" i="14"/>
  <c r="V126" i="14"/>
  <c r="T32" i="15"/>
  <c r="P127" i="14"/>
  <c r="S127" i="14" s="1"/>
  <c r="N127" i="14"/>
  <c r="M127" i="14"/>
  <c r="D128" i="14"/>
  <c r="Q127" i="14"/>
  <c r="R127" i="14" s="1"/>
  <c r="O127" i="14"/>
  <c r="S33" i="15"/>
  <c r="Q34" i="15"/>
  <c r="R34" i="15" s="1"/>
  <c r="D35" i="15"/>
  <c r="O34" i="15"/>
  <c r="P34" i="15"/>
  <c r="S34" i="15" s="1"/>
  <c r="N34" i="15"/>
  <c r="M34" i="15"/>
  <c r="W33" i="15"/>
  <c r="V33" i="15"/>
  <c r="P6" i="16"/>
  <c r="V6" i="16"/>
  <c r="W6" i="16"/>
  <c r="D8" i="16"/>
  <c r="M7" i="16"/>
  <c r="N7" i="16" s="1"/>
  <c r="O7" i="16"/>
  <c r="V7" i="16" s="1"/>
  <c r="W7" i="16" s="1"/>
  <c r="P7" i="16"/>
  <c r="S7" i="16" s="1"/>
  <c r="Q7" i="16"/>
  <c r="R4" i="16" l="1"/>
  <c r="T4" i="16" s="1"/>
  <c r="R5" i="16"/>
  <c r="R32" i="15"/>
  <c r="S169" i="6"/>
  <c r="D171" i="6"/>
  <c r="P170" i="6"/>
  <c r="S170" i="6" s="1"/>
  <c r="O170" i="6"/>
  <c r="Q170" i="6"/>
  <c r="R170" i="6" s="1"/>
  <c r="N170" i="6"/>
  <c r="M170" i="6"/>
  <c r="V169" i="6"/>
  <c r="W169" i="6"/>
  <c r="T45" i="11"/>
  <c r="T127" i="14"/>
  <c r="T124" i="12"/>
  <c r="V45" i="11"/>
  <c r="W45" i="11"/>
  <c r="D47" i="11"/>
  <c r="N46" i="11"/>
  <c r="O46" i="11"/>
  <c r="M46" i="11"/>
  <c r="Q46" i="11"/>
  <c r="R46" i="11" s="1"/>
  <c r="P46" i="11"/>
  <c r="T46" i="11" s="1"/>
  <c r="W124" i="12"/>
  <c r="V124" i="12"/>
  <c r="D126" i="12"/>
  <c r="O125" i="12"/>
  <c r="M125" i="12"/>
  <c r="N125" i="12"/>
  <c r="Q125" i="12"/>
  <c r="R125" i="12" s="1"/>
  <c r="P125" i="12"/>
  <c r="T125" i="12" s="1"/>
  <c r="T34" i="15"/>
  <c r="W127" i="14"/>
  <c r="V127" i="14"/>
  <c r="M128" i="14"/>
  <c r="P128" i="14"/>
  <c r="T128" i="14" s="1"/>
  <c r="N128" i="14"/>
  <c r="Q128" i="14"/>
  <c r="R128" i="14" s="1"/>
  <c r="O128" i="14"/>
  <c r="D129" i="14"/>
  <c r="V34" i="15"/>
  <c r="W34" i="15"/>
  <c r="D36" i="15"/>
  <c r="P35" i="15"/>
  <c r="S35" i="15" s="1"/>
  <c r="M35" i="15"/>
  <c r="N35" i="15"/>
  <c r="O35" i="15"/>
  <c r="Q35" i="15"/>
  <c r="R35" i="15" s="1"/>
  <c r="T7" i="16"/>
  <c r="S6" i="16"/>
  <c r="T6" i="16"/>
  <c r="Q8" i="16"/>
  <c r="R8" i="16" s="1"/>
  <c r="AI16" i="3" s="1"/>
  <c r="AK16" i="3" s="1"/>
  <c r="BC16" i="3" s="1"/>
  <c r="R7" i="16"/>
  <c r="M8" i="16"/>
  <c r="N8" i="16" s="1"/>
  <c r="D9" i="16"/>
  <c r="O8" i="16"/>
  <c r="T170" i="6" l="1"/>
  <c r="W170" i="6"/>
  <c r="V170" i="6"/>
  <c r="Q171" i="6"/>
  <c r="R171" i="6" s="1"/>
  <c r="P171" i="6"/>
  <c r="T171" i="6" s="1"/>
  <c r="M171" i="6"/>
  <c r="D172" i="6"/>
  <c r="O171" i="6"/>
  <c r="N171" i="6"/>
  <c r="S46" i="11"/>
  <c r="V46" i="11"/>
  <c r="W46" i="11"/>
  <c r="S128" i="14"/>
  <c r="N47" i="11"/>
  <c r="Q47" i="11"/>
  <c r="R47" i="11" s="1"/>
  <c r="M47" i="11"/>
  <c r="O47" i="11"/>
  <c r="D48" i="11"/>
  <c r="P47" i="11"/>
  <c r="S47" i="11" s="1"/>
  <c r="V125" i="12"/>
  <c r="W125" i="12"/>
  <c r="P126" i="12"/>
  <c r="T126" i="12" s="1"/>
  <c r="Q126" i="12"/>
  <c r="R126" i="12" s="1"/>
  <c r="O126" i="12"/>
  <c r="M126" i="12"/>
  <c r="N126" i="12"/>
  <c r="D127" i="12"/>
  <c r="S125" i="12"/>
  <c r="W128" i="14"/>
  <c r="V128" i="14"/>
  <c r="O129" i="14"/>
  <c r="N129" i="14"/>
  <c r="M129" i="14"/>
  <c r="D130" i="14"/>
  <c r="P129" i="14"/>
  <c r="T129" i="14" s="1"/>
  <c r="Q129" i="14"/>
  <c r="R129" i="14" s="1"/>
  <c r="W35" i="15"/>
  <c r="V35" i="15"/>
  <c r="N36" i="15"/>
  <c r="Q36" i="15"/>
  <c r="R36" i="15" s="1"/>
  <c r="P36" i="15"/>
  <c r="T36" i="15" s="1"/>
  <c r="M36" i="15"/>
  <c r="D37" i="15"/>
  <c r="O36" i="15"/>
  <c r="T35" i="15"/>
  <c r="P8" i="16"/>
  <c r="V8" i="16"/>
  <c r="W8" i="16" s="1"/>
  <c r="M9" i="16"/>
  <c r="O9" i="16" s="1"/>
  <c r="N9" i="16"/>
  <c r="Q9" i="16"/>
  <c r="R9" i="16" s="1"/>
  <c r="D10" i="16"/>
  <c r="S36" i="15" l="1"/>
  <c r="W171" i="6"/>
  <c r="V171" i="6"/>
  <c r="P172" i="6"/>
  <c r="S172" i="6" s="1"/>
  <c r="N172" i="6"/>
  <c r="Q172" i="6"/>
  <c r="R172" i="6" s="1"/>
  <c r="D173" i="6"/>
  <c r="M172" i="6"/>
  <c r="O172" i="6"/>
  <c r="S171" i="6"/>
  <c r="S126" i="12"/>
  <c r="V47" i="11"/>
  <c r="W47" i="11"/>
  <c r="T47" i="11"/>
  <c r="O48" i="11"/>
  <c r="P48" i="11"/>
  <c r="S48" i="11" s="1"/>
  <c r="D49" i="11"/>
  <c r="M48" i="11"/>
  <c r="Q48" i="11"/>
  <c r="R48" i="11" s="1"/>
  <c r="N48" i="11"/>
  <c r="P127" i="12"/>
  <c r="T127" i="12" s="1"/>
  <c r="M127" i="12"/>
  <c r="O127" i="12"/>
  <c r="Q127" i="12"/>
  <c r="R127" i="12" s="1"/>
  <c r="D128" i="12"/>
  <c r="N127" i="12"/>
  <c r="W126" i="12"/>
  <c r="V126" i="12"/>
  <c r="O130" i="14"/>
  <c r="Q130" i="14"/>
  <c r="R130" i="14" s="1"/>
  <c r="P130" i="14"/>
  <c r="T130" i="14" s="1"/>
  <c r="N130" i="14"/>
  <c r="M130" i="14"/>
  <c r="D131" i="14"/>
  <c r="V129" i="14"/>
  <c r="W129" i="14"/>
  <c r="S129" i="14"/>
  <c r="W36" i="15"/>
  <c r="V36" i="15"/>
  <c r="M37" i="15"/>
  <c r="P37" i="15"/>
  <c r="S37" i="15" s="1"/>
  <c r="Q37" i="15"/>
  <c r="R37" i="15" s="1"/>
  <c r="D38" i="15"/>
  <c r="O37" i="15"/>
  <c r="N37" i="15"/>
  <c r="D11" i="16"/>
  <c r="M10" i="16"/>
  <c r="O10" i="16" s="1"/>
  <c r="P10" i="16"/>
  <c r="S10" i="16" s="1"/>
  <c r="N10" i="16"/>
  <c r="Q10" i="16"/>
  <c r="P9" i="16"/>
  <c r="V9" i="16"/>
  <c r="W9" i="16" s="1"/>
  <c r="S8" i="16"/>
  <c r="T8" i="16"/>
  <c r="S127" i="12" l="1"/>
  <c r="W172" i="6"/>
  <c r="V172" i="6"/>
  <c r="M173" i="6"/>
  <c r="P173" i="6"/>
  <c r="T173" i="6" s="1"/>
  <c r="D174" i="6"/>
  <c r="N173" i="6"/>
  <c r="O173" i="6"/>
  <c r="Q173" i="6"/>
  <c r="R173" i="6" s="1"/>
  <c r="T172" i="6"/>
  <c r="V48" i="11"/>
  <c r="W48" i="11"/>
  <c r="T48" i="11"/>
  <c r="Q49" i="11"/>
  <c r="R49" i="11" s="1"/>
  <c r="O49" i="11"/>
  <c r="D50" i="11"/>
  <c r="M49" i="11"/>
  <c r="N49" i="11"/>
  <c r="P49" i="11"/>
  <c r="T49" i="11" s="1"/>
  <c r="V127" i="12"/>
  <c r="W127" i="12"/>
  <c r="Q128" i="12"/>
  <c r="R128" i="12" s="1"/>
  <c r="M128" i="12"/>
  <c r="O128" i="12"/>
  <c r="N128" i="12"/>
  <c r="P128" i="12"/>
  <c r="T128" i="12" s="1"/>
  <c r="D129" i="12"/>
  <c r="P131" i="14"/>
  <c r="T131" i="14" s="1"/>
  <c r="D132" i="14"/>
  <c r="Q131" i="14"/>
  <c r="R131" i="14" s="1"/>
  <c r="O131" i="14"/>
  <c r="N131" i="14"/>
  <c r="M131" i="14"/>
  <c r="S130" i="14"/>
  <c r="W130" i="14"/>
  <c r="V130" i="14"/>
  <c r="V37" i="15"/>
  <c r="W37" i="15"/>
  <c r="P38" i="15"/>
  <c r="S38" i="15" s="1"/>
  <c r="Q38" i="15"/>
  <c r="R38" i="15" s="1"/>
  <c r="M38" i="15"/>
  <c r="N38" i="15"/>
  <c r="O38" i="15"/>
  <c r="D39" i="15"/>
  <c r="T37" i="15"/>
  <c r="S9" i="16"/>
  <c r="T9" i="16"/>
  <c r="T10" i="16"/>
  <c r="V10" i="16"/>
  <c r="W10" i="16"/>
  <c r="Q11" i="16"/>
  <c r="R11" i="16" s="1"/>
  <c r="R10" i="16"/>
  <c r="M11" i="16"/>
  <c r="O11" i="16" s="1"/>
  <c r="N11" i="16"/>
  <c r="AJ19" i="3" s="1"/>
  <c r="AK19" i="3" s="1"/>
  <c r="BC19" i="3" s="1"/>
  <c r="D12" i="16"/>
  <c r="V173" i="6" l="1"/>
  <c r="W173" i="6"/>
  <c r="S131" i="14"/>
  <c r="S173" i="6"/>
  <c r="N174" i="6"/>
  <c r="M174" i="6"/>
  <c r="O174" i="6"/>
  <c r="Q174" i="6"/>
  <c r="R174" i="6" s="1"/>
  <c r="P174" i="6"/>
  <c r="S174" i="6" s="1"/>
  <c r="D175" i="6"/>
  <c r="S49" i="11"/>
  <c r="D51" i="11"/>
  <c r="O50" i="11"/>
  <c r="M50" i="11"/>
  <c r="P50" i="11"/>
  <c r="T50" i="11" s="1"/>
  <c r="N50" i="11"/>
  <c r="Q50" i="11"/>
  <c r="R50" i="11" s="1"/>
  <c r="T38" i="15"/>
  <c r="W49" i="11"/>
  <c r="V49" i="11"/>
  <c r="P129" i="12"/>
  <c r="S129" i="12" s="1"/>
  <c r="N129" i="12"/>
  <c r="Q129" i="12"/>
  <c r="R129" i="12" s="1"/>
  <c r="M129" i="12"/>
  <c r="O129" i="12"/>
  <c r="D130" i="12"/>
  <c r="S128" i="12"/>
  <c r="W128" i="12"/>
  <c r="V128" i="12"/>
  <c r="O132" i="14"/>
  <c r="M132" i="14"/>
  <c r="P132" i="14"/>
  <c r="T132" i="14" s="1"/>
  <c r="Q132" i="14"/>
  <c r="R132" i="14" s="1"/>
  <c r="D133" i="14"/>
  <c r="N132" i="14"/>
  <c r="V131" i="14"/>
  <c r="W131" i="14"/>
  <c r="W38" i="15"/>
  <c r="V38" i="15"/>
  <c r="D40" i="15"/>
  <c r="P39" i="15"/>
  <c r="S39" i="15" s="1"/>
  <c r="O39" i="15"/>
  <c r="M39" i="15"/>
  <c r="Q39" i="15"/>
  <c r="R39" i="15" s="1"/>
  <c r="N39" i="15"/>
  <c r="D13" i="16"/>
  <c r="O12" i="16"/>
  <c r="M12" i="16"/>
  <c r="N12" i="16"/>
  <c r="Q12" i="16"/>
  <c r="R12" i="16" s="1"/>
  <c r="P12" i="16"/>
  <c r="T12" i="16" s="1"/>
  <c r="P11" i="16"/>
  <c r="V11" i="16"/>
  <c r="W11" i="16"/>
  <c r="T174" i="6" l="1"/>
  <c r="W174" i="6"/>
  <c r="V174" i="6"/>
  <c r="D176" i="6"/>
  <c r="N175" i="6"/>
  <c r="M175" i="6"/>
  <c r="O175" i="6"/>
  <c r="Q175" i="6"/>
  <c r="R175" i="6" s="1"/>
  <c r="P175" i="6"/>
  <c r="S175" i="6" s="1"/>
  <c r="S50" i="11"/>
  <c r="V50" i="11"/>
  <c r="W50" i="11"/>
  <c r="T129" i="12"/>
  <c r="M51" i="11"/>
  <c r="P51" i="11"/>
  <c r="S51" i="11" s="1"/>
  <c r="Q51" i="11"/>
  <c r="R51" i="11" s="1"/>
  <c r="O51" i="11"/>
  <c r="D52" i="11"/>
  <c r="N51" i="11"/>
  <c r="M130" i="12"/>
  <c r="P130" i="12"/>
  <c r="T130" i="12" s="1"/>
  <c r="Q130" i="12"/>
  <c r="R130" i="12" s="1"/>
  <c r="O130" i="12"/>
  <c r="N130" i="12"/>
  <c r="D131" i="12"/>
  <c r="W129" i="12"/>
  <c r="V129" i="12"/>
  <c r="S132" i="14"/>
  <c r="D134" i="14"/>
  <c r="P133" i="14"/>
  <c r="T133" i="14" s="1"/>
  <c r="M133" i="14"/>
  <c r="Q133" i="14"/>
  <c r="R133" i="14" s="1"/>
  <c r="N133" i="14"/>
  <c r="O133" i="14"/>
  <c r="W132" i="14"/>
  <c r="V132" i="14"/>
  <c r="P40" i="15"/>
  <c r="S40" i="15" s="1"/>
  <c r="N40" i="15"/>
  <c r="M40" i="15"/>
  <c r="Q40" i="15"/>
  <c r="R40" i="15" s="1"/>
  <c r="O40" i="15"/>
  <c r="D41" i="15"/>
  <c r="T39" i="15"/>
  <c r="V39" i="15"/>
  <c r="W39" i="15"/>
  <c r="S11" i="16"/>
  <c r="T11" i="16"/>
  <c r="S12" i="16"/>
  <c r="V12" i="16"/>
  <c r="W12" i="16"/>
  <c r="D14" i="16"/>
  <c r="Q13" i="16"/>
  <c r="R13" i="16" s="1"/>
  <c r="M13" i="16"/>
  <c r="N13" i="16" s="1"/>
  <c r="O13" i="16"/>
  <c r="V13" i="16" s="1"/>
  <c r="W13" i="16" s="1"/>
  <c r="P13" i="16"/>
  <c r="S13" i="16" s="1"/>
  <c r="P176" i="6" l="1"/>
  <c r="S176" i="6" s="1"/>
  <c r="N176" i="6"/>
  <c r="O176" i="6"/>
  <c r="Q176" i="6"/>
  <c r="R176" i="6" s="1"/>
  <c r="D177" i="6"/>
  <c r="M176" i="6"/>
  <c r="W175" i="6"/>
  <c r="V175" i="6"/>
  <c r="T175" i="6"/>
  <c r="T51" i="11"/>
  <c r="S130" i="12"/>
  <c r="D53" i="11"/>
  <c r="Q52" i="11"/>
  <c r="R52" i="11" s="1"/>
  <c r="N52" i="11"/>
  <c r="M52" i="11"/>
  <c r="O52" i="11"/>
  <c r="P52" i="11"/>
  <c r="T52" i="11" s="1"/>
  <c r="V51" i="11"/>
  <c r="W51" i="11"/>
  <c r="W130" i="12"/>
  <c r="V130" i="12"/>
  <c r="M131" i="12"/>
  <c r="O131" i="12"/>
  <c r="Q131" i="12"/>
  <c r="R131" i="12" s="1"/>
  <c r="N131" i="12"/>
  <c r="D132" i="12"/>
  <c r="P131" i="12"/>
  <c r="S131" i="12" s="1"/>
  <c r="T40" i="15"/>
  <c r="S133" i="14"/>
  <c r="D135" i="14"/>
  <c r="N134" i="14"/>
  <c r="M134" i="14"/>
  <c r="Q134" i="14"/>
  <c r="R134" i="14" s="1"/>
  <c r="O134" i="14"/>
  <c r="P134" i="14"/>
  <c r="T134" i="14" s="1"/>
  <c r="V133" i="14"/>
  <c r="W133" i="14"/>
  <c r="D42" i="15"/>
  <c r="N41" i="15"/>
  <c r="M41" i="15"/>
  <c r="O41" i="15"/>
  <c r="P41" i="15"/>
  <c r="T41" i="15" s="1"/>
  <c r="Q41" i="15"/>
  <c r="R41" i="15" s="1"/>
  <c r="W40" i="15"/>
  <c r="V40" i="15"/>
  <c r="T13" i="16"/>
  <c r="O14" i="16"/>
  <c r="V14" i="16" s="1"/>
  <c r="W14" i="16" s="1"/>
  <c r="P14" i="16"/>
  <c r="S14" i="16" s="1"/>
  <c r="M14" i="16"/>
  <c r="N14" i="16" s="1"/>
  <c r="D15" i="16"/>
  <c r="Q14" i="16"/>
  <c r="R14" i="16" s="1"/>
  <c r="T176" i="6" l="1"/>
  <c r="V176" i="6"/>
  <c r="W176" i="6"/>
  <c r="Q177" i="6"/>
  <c r="R177" i="6" s="1"/>
  <c r="M177" i="6"/>
  <c r="N177" i="6"/>
  <c r="D178" i="6"/>
  <c r="O177" i="6"/>
  <c r="P177" i="6"/>
  <c r="T177" i="6" s="1"/>
  <c r="S52" i="11"/>
  <c r="S41" i="15"/>
  <c r="W52" i="11"/>
  <c r="V52" i="11"/>
  <c r="Q53" i="11"/>
  <c r="R53" i="11" s="1"/>
  <c r="M53" i="11"/>
  <c r="P53" i="11"/>
  <c r="S53" i="11" s="1"/>
  <c r="D54" i="11"/>
  <c r="O53" i="11"/>
  <c r="N53" i="11"/>
  <c r="V131" i="12"/>
  <c r="W131" i="12"/>
  <c r="Q132" i="12"/>
  <c r="R132" i="12" s="1"/>
  <c r="M132" i="12"/>
  <c r="P132" i="12"/>
  <c r="S132" i="12" s="1"/>
  <c r="N132" i="12"/>
  <c r="D133" i="12"/>
  <c r="O132" i="12"/>
  <c r="S134" i="14"/>
  <c r="T14" i="16"/>
  <c r="T131" i="12"/>
  <c r="V134" i="14"/>
  <c r="W134" i="14"/>
  <c r="D136" i="14"/>
  <c r="M135" i="14"/>
  <c r="P135" i="14"/>
  <c r="S135" i="14" s="1"/>
  <c r="Q135" i="14"/>
  <c r="R135" i="14" s="1"/>
  <c r="O135" i="14"/>
  <c r="N135" i="14"/>
  <c r="V41" i="15"/>
  <c r="W41" i="15"/>
  <c r="P42" i="15"/>
  <c r="S42" i="15" s="1"/>
  <c r="D43" i="15"/>
  <c r="O42" i="15"/>
  <c r="M42" i="15"/>
  <c r="N42" i="15"/>
  <c r="Q42" i="15"/>
  <c r="R42" i="15" s="1"/>
  <c r="D16" i="16"/>
  <c r="Q15" i="16"/>
  <c r="R15" i="16" s="1"/>
  <c r="M15" i="16"/>
  <c r="N15" i="16" s="1"/>
  <c r="O15" i="16"/>
  <c r="V15" i="16" s="1"/>
  <c r="W15" i="16" s="1"/>
  <c r="P15" i="16"/>
  <c r="S15" i="16" s="1"/>
  <c r="T53" i="11" l="1"/>
  <c r="W177" i="6"/>
  <c r="V177" i="6"/>
  <c r="Q178" i="6"/>
  <c r="R178" i="6" s="1"/>
  <c r="M178" i="6"/>
  <c r="N178" i="6"/>
  <c r="D179" i="6"/>
  <c r="P178" i="6"/>
  <c r="T178" i="6" s="1"/>
  <c r="O178" i="6"/>
  <c r="S177" i="6"/>
  <c r="T132" i="12"/>
  <c r="T135" i="14"/>
  <c r="N54" i="11"/>
  <c r="O54" i="11"/>
  <c r="Q54" i="11"/>
  <c r="R54" i="11" s="1"/>
  <c r="M54" i="11"/>
  <c r="D55" i="11"/>
  <c r="P54" i="11"/>
  <c r="S54" i="11" s="1"/>
  <c r="W53" i="11"/>
  <c r="V53" i="11"/>
  <c r="W132" i="12"/>
  <c r="V132" i="12"/>
  <c r="T15" i="16"/>
  <c r="Q133" i="12"/>
  <c r="R133" i="12" s="1"/>
  <c r="N133" i="12"/>
  <c r="D134" i="12"/>
  <c r="P133" i="12"/>
  <c r="T133" i="12" s="1"/>
  <c r="M133" i="12"/>
  <c r="O133" i="12"/>
  <c r="V135" i="14"/>
  <c r="W135" i="14"/>
  <c r="P136" i="14"/>
  <c r="T136" i="14" s="1"/>
  <c r="Q136" i="14"/>
  <c r="R136" i="14" s="1"/>
  <c r="D137" i="14"/>
  <c r="O136" i="14"/>
  <c r="M136" i="14"/>
  <c r="N136" i="14"/>
  <c r="P43" i="15"/>
  <c r="T43" i="15" s="1"/>
  <c r="Q43" i="15"/>
  <c r="R43" i="15" s="1"/>
  <c r="M43" i="15"/>
  <c r="O43" i="15"/>
  <c r="N43" i="15"/>
  <c r="D44" i="15"/>
  <c r="T42" i="15"/>
  <c r="V42" i="15"/>
  <c r="W42" i="15"/>
  <c r="O16" i="16"/>
  <c r="V16" i="16" s="1"/>
  <c r="W16" i="16" s="1"/>
  <c r="P16" i="16"/>
  <c r="S16" i="16" s="1"/>
  <c r="D17" i="16"/>
  <c r="Q16" i="16"/>
  <c r="R16" i="16" s="1"/>
  <c r="M16" i="16"/>
  <c r="N16" i="16" s="1"/>
  <c r="V178" i="6" l="1"/>
  <c r="W178" i="6"/>
  <c r="M179" i="6"/>
  <c r="P179" i="6"/>
  <c r="S179" i="6" s="1"/>
  <c r="D180" i="6"/>
  <c r="N179" i="6"/>
  <c r="O179" i="6"/>
  <c r="Q179" i="6"/>
  <c r="R179" i="6" s="1"/>
  <c r="S178" i="6"/>
  <c r="T54" i="11"/>
  <c r="W54" i="11"/>
  <c r="V54" i="11"/>
  <c r="N55" i="11"/>
  <c r="P55" i="11"/>
  <c r="T55" i="11" s="1"/>
  <c r="O55" i="11"/>
  <c r="Q55" i="11"/>
  <c r="R55" i="11" s="1"/>
  <c r="M55" i="11"/>
  <c r="D56" i="11"/>
  <c r="S133" i="12"/>
  <c r="M134" i="12"/>
  <c r="N134" i="12"/>
  <c r="D135" i="12"/>
  <c r="Q134" i="12"/>
  <c r="R134" i="12" s="1"/>
  <c r="P134" i="12"/>
  <c r="T134" i="12" s="1"/>
  <c r="O134" i="12"/>
  <c r="S43" i="15"/>
  <c r="W133" i="12"/>
  <c r="V133" i="12"/>
  <c r="V136" i="14"/>
  <c r="W136" i="14"/>
  <c r="S136" i="14"/>
  <c r="M137" i="14"/>
  <c r="D138" i="14"/>
  <c r="Q137" i="14"/>
  <c r="R137" i="14" s="1"/>
  <c r="P137" i="14"/>
  <c r="S137" i="14" s="1"/>
  <c r="O137" i="14"/>
  <c r="N137" i="14"/>
  <c r="T16" i="16"/>
  <c r="V43" i="15"/>
  <c r="W43" i="15"/>
  <c r="Q44" i="15"/>
  <c r="R44" i="15" s="1"/>
  <c r="M44" i="15"/>
  <c r="O44" i="15"/>
  <c r="N44" i="15"/>
  <c r="D45" i="15"/>
  <c r="P44" i="15"/>
  <c r="T44" i="15" s="1"/>
  <c r="M17" i="16"/>
  <c r="N17" i="16" s="1"/>
  <c r="D18" i="16"/>
  <c r="Q17" i="16"/>
  <c r="R17" i="16" s="1"/>
  <c r="O17" i="16"/>
  <c r="V17" i="16" s="1"/>
  <c r="W17" i="16" s="1"/>
  <c r="P17" i="16"/>
  <c r="S17" i="16" s="1"/>
  <c r="W179" i="6" l="1"/>
  <c r="V179" i="6"/>
  <c r="T179" i="6"/>
  <c r="D181" i="6"/>
  <c r="O180" i="6"/>
  <c r="N180" i="6"/>
  <c r="P180" i="6"/>
  <c r="T180" i="6" s="1"/>
  <c r="M180" i="6"/>
  <c r="Q180" i="6"/>
  <c r="R180" i="6" s="1"/>
  <c r="Q56" i="11"/>
  <c r="R56" i="11" s="1"/>
  <c r="M56" i="11"/>
  <c r="P56" i="11"/>
  <c r="T56" i="11" s="1"/>
  <c r="D57" i="11"/>
  <c r="N56" i="11"/>
  <c r="O56" i="11"/>
  <c r="S134" i="12"/>
  <c r="S55" i="11"/>
  <c r="W55" i="11"/>
  <c r="V55" i="11"/>
  <c r="M135" i="12"/>
  <c r="P135" i="12"/>
  <c r="S135" i="12" s="1"/>
  <c r="N135" i="12"/>
  <c r="D136" i="12"/>
  <c r="O135" i="12"/>
  <c r="Q135" i="12"/>
  <c r="R135" i="12" s="1"/>
  <c r="W134" i="12"/>
  <c r="V134" i="12"/>
  <c r="W137" i="14"/>
  <c r="V137" i="14"/>
  <c r="T137" i="14"/>
  <c r="T17" i="16"/>
  <c r="D139" i="14"/>
  <c r="Q138" i="14"/>
  <c r="R138" i="14" s="1"/>
  <c r="M138" i="14"/>
  <c r="P138" i="14"/>
  <c r="T138" i="14" s="1"/>
  <c r="O138" i="14"/>
  <c r="N138" i="14"/>
  <c r="Q45" i="15"/>
  <c r="R45" i="15" s="1"/>
  <c r="P45" i="15"/>
  <c r="S45" i="15" s="1"/>
  <c r="O45" i="15"/>
  <c r="N45" i="15"/>
  <c r="D46" i="15"/>
  <c r="M45" i="15"/>
  <c r="S44" i="15"/>
  <c r="W44" i="15"/>
  <c r="V44" i="15"/>
  <c r="O18" i="16"/>
  <c r="N18" i="16"/>
  <c r="P18" i="16"/>
  <c r="S18" i="16" s="1"/>
  <c r="M18" i="16"/>
  <c r="Q18" i="16"/>
  <c r="R18" i="16" s="1"/>
  <c r="D19" i="16"/>
  <c r="S56" i="11" l="1"/>
  <c r="S180" i="6"/>
  <c r="Q181" i="6"/>
  <c r="R181" i="6" s="1"/>
  <c r="O181" i="6"/>
  <c r="M181" i="6"/>
  <c r="N181" i="6"/>
  <c r="D182" i="6"/>
  <c r="P181" i="6"/>
  <c r="S181" i="6" s="1"/>
  <c r="W180" i="6"/>
  <c r="V180" i="6"/>
  <c r="D58" i="11"/>
  <c r="O57" i="11"/>
  <c r="Q57" i="11"/>
  <c r="R57" i="11" s="1"/>
  <c r="N57" i="11"/>
  <c r="M57" i="11"/>
  <c r="P57" i="11"/>
  <c r="T57" i="11" s="1"/>
  <c r="V56" i="11"/>
  <c r="W56" i="11"/>
  <c r="N136" i="12"/>
  <c r="M136" i="12"/>
  <c r="P136" i="12"/>
  <c r="S136" i="12" s="1"/>
  <c r="D137" i="12"/>
  <c r="Q136" i="12"/>
  <c r="R136" i="12" s="1"/>
  <c r="O136" i="12"/>
  <c r="T135" i="12"/>
  <c r="V135" i="12"/>
  <c r="W135" i="12"/>
  <c r="T45" i="15"/>
  <c r="S138" i="14"/>
  <c r="V138" i="14"/>
  <c r="W138" i="14"/>
  <c r="Q139" i="14"/>
  <c r="R139" i="14" s="1"/>
  <c r="P139" i="14"/>
  <c r="S139" i="14" s="1"/>
  <c r="O139" i="14"/>
  <c r="D140" i="14"/>
  <c r="M139" i="14"/>
  <c r="N139" i="14"/>
  <c r="W45" i="15"/>
  <c r="V45" i="15"/>
  <c r="N46" i="15"/>
  <c r="P46" i="15"/>
  <c r="S46" i="15" s="1"/>
  <c r="Q46" i="15"/>
  <c r="R46" i="15" s="1"/>
  <c r="O46" i="15"/>
  <c r="D47" i="15"/>
  <c r="M46" i="15"/>
  <c r="D20" i="16"/>
  <c r="O19" i="16"/>
  <c r="M19" i="16"/>
  <c r="Q19" i="16"/>
  <c r="R19" i="16" s="1"/>
  <c r="P19" i="16"/>
  <c r="S19" i="16" s="1"/>
  <c r="N19" i="16"/>
  <c r="T18" i="16"/>
  <c r="V18" i="16"/>
  <c r="W18" i="16"/>
  <c r="T181" i="6" l="1"/>
  <c r="V181" i="6"/>
  <c r="W181" i="6"/>
  <c r="O182" i="6"/>
  <c r="P182" i="6"/>
  <c r="T182" i="6" s="1"/>
  <c r="D183" i="6"/>
  <c r="Q182" i="6"/>
  <c r="R182" i="6" s="1"/>
  <c r="N182" i="6"/>
  <c r="M182" i="6"/>
  <c r="S57" i="11"/>
  <c r="T136" i="12"/>
  <c r="V57" i="11"/>
  <c r="W57" i="11"/>
  <c r="O58" i="11"/>
  <c r="Q58" i="11"/>
  <c r="R58" i="11" s="1"/>
  <c r="N58" i="11"/>
  <c r="M58" i="11"/>
  <c r="P58" i="11"/>
  <c r="S58" i="11" s="1"/>
  <c r="D59" i="11"/>
  <c r="O137" i="12"/>
  <c r="P137" i="12"/>
  <c r="T137" i="12" s="1"/>
  <c r="Q137" i="12"/>
  <c r="R137" i="12" s="1"/>
  <c r="D138" i="12"/>
  <c r="M137" i="12"/>
  <c r="N137" i="12"/>
  <c r="W136" i="12"/>
  <c r="V136" i="12"/>
  <c r="T139" i="14"/>
  <c r="Q140" i="14"/>
  <c r="R140" i="14" s="1"/>
  <c r="P140" i="14"/>
  <c r="T140" i="14" s="1"/>
  <c r="N140" i="14"/>
  <c r="D141" i="14"/>
  <c r="O140" i="14"/>
  <c r="M140" i="14"/>
  <c r="V139" i="14"/>
  <c r="W139" i="14"/>
  <c r="T19" i="16"/>
  <c r="P47" i="15"/>
  <c r="S47" i="15" s="1"/>
  <c r="N47" i="15"/>
  <c r="Q47" i="15"/>
  <c r="R47" i="15" s="1"/>
  <c r="D48" i="15"/>
  <c r="O47" i="15"/>
  <c r="M47" i="15"/>
  <c r="W46" i="15"/>
  <c r="V46" i="15"/>
  <c r="T46" i="15"/>
  <c r="V19" i="16"/>
  <c r="W19" i="16"/>
  <c r="P20" i="16"/>
  <c r="S20" i="16" s="1"/>
  <c r="Q20" i="16"/>
  <c r="R20" i="16" s="1"/>
  <c r="D21" i="16"/>
  <c r="N20" i="16"/>
  <c r="M20" i="16"/>
  <c r="O20" i="16" s="1"/>
  <c r="V182" i="6" l="1"/>
  <c r="W182" i="6"/>
  <c r="S182" i="6"/>
  <c r="Q183" i="6"/>
  <c r="R183" i="6" s="1"/>
  <c r="P183" i="6"/>
  <c r="T183" i="6" s="1"/>
  <c r="D184" i="6"/>
  <c r="N183" i="6"/>
  <c r="M183" i="6"/>
  <c r="O183" i="6"/>
  <c r="S137" i="12"/>
  <c r="T58" i="11"/>
  <c r="W58" i="11"/>
  <c r="V58" i="11"/>
  <c r="T20" i="16"/>
  <c r="D60" i="11"/>
  <c r="Q59" i="11"/>
  <c r="R59" i="11" s="1"/>
  <c r="O59" i="11"/>
  <c r="M59" i="11"/>
  <c r="P59" i="11"/>
  <c r="S59" i="11" s="1"/>
  <c r="N59" i="11"/>
  <c r="M138" i="12"/>
  <c r="P138" i="12"/>
  <c r="S138" i="12" s="1"/>
  <c r="N138" i="12"/>
  <c r="D139" i="12"/>
  <c r="O138" i="12"/>
  <c r="Q138" i="12"/>
  <c r="R138" i="12" s="1"/>
  <c r="W137" i="12"/>
  <c r="V137" i="12"/>
  <c r="P141" i="14"/>
  <c r="S141" i="14" s="1"/>
  <c r="D142" i="14"/>
  <c r="N141" i="14"/>
  <c r="M141" i="14"/>
  <c r="Q141" i="14"/>
  <c r="R141" i="14" s="1"/>
  <c r="O141" i="14"/>
  <c r="S140" i="14"/>
  <c r="T47" i="15"/>
  <c r="W140" i="14"/>
  <c r="V140" i="14"/>
  <c r="D49" i="15"/>
  <c r="P48" i="15"/>
  <c r="T48" i="15" s="1"/>
  <c r="Q48" i="15"/>
  <c r="R48" i="15" s="1"/>
  <c r="M48" i="15"/>
  <c r="N48" i="15"/>
  <c r="O48" i="15"/>
  <c r="W47" i="15"/>
  <c r="V47" i="15"/>
  <c r="W20" i="16"/>
  <c r="V20" i="16"/>
  <c r="O21" i="16"/>
  <c r="D22" i="16"/>
  <c r="N21" i="16"/>
  <c r="P21" i="16"/>
  <c r="S21" i="16" s="1"/>
  <c r="Q21" i="16"/>
  <c r="R21" i="16" s="1"/>
  <c r="M21" i="16"/>
  <c r="S183" i="6" l="1"/>
  <c r="N184" i="6"/>
  <c r="Q184" i="6"/>
  <c r="R184" i="6" s="1"/>
  <c r="D185" i="6"/>
  <c r="P184" i="6"/>
  <c r="T184" i="6" s="1"/>
  <c r="O184" i="6"/>
  <c r="M184" i="6"/>
  <c r="W183" i="6"/>
  <c r="V183" i="6"/>
  <c r="M60" i="11"/>
  <c r="N60" i="11"/>
  <c r="Q60" i="11"/>
  <c r="R60" i="11" s="1"/>
  <c r="D61" i="11"/>
  <c r="O60" i="11"/>
  <c r="P60" i="11"/>
  <c r="S60" i="11" s="1"/>
  <c r="T141" i="14"/>
  <c r="T59" i="11"/>
  <c r="V59" i="11"/>
  <c r="W59" i="11"/>
  <c r="S48" i="15"/>
  <c r="T138" i="12"/>
  <c r="N139" i="12"/>
  <c r="P139" i="12"/>
  <c r="S139" i="12" s="1"/>
  <c r="Q139" i="12"/>
  <c r="R139" i="12" s="1"/>
  <c r="D140" i="12"/>
  <c r="O139" i="12"/>
  <c r="M139" i="12"/>
  <c r="V138" i="12"/>
  <c r="W138" i="12"/>
  <c r="V141" i="14"/>
  <c r="W141" i="14"/>
  <c r="P142" i="14"/>
  <c r="T142" i="14" s="1"/>
  <c r="Q142" i="14"/>
  <c r="R142" i="14" s="1"/>
  <c r="D143" i="14"/>
  <c r="O142" i="14"/>
  <c r="M142" i="14"/>
  <c r="N142" i="14"/>
  <c r="W48" i="15"/>
  <c r="V48" i="15"/>
  <c r="D50" i="15"/>
  <c r="Q49" i="15"/>
  <c r="R49" i="15" s="1"/>
  <c r="N49" i="15"/>
  <c r="P49" i="15"/>
  <c r="S49" i="15" s="1"/>
  <c r="O49" i="15"/>
  <c r="M49" i="15"/>
  <c r="O22" i="16"/>
  <c r="V22" i="16" s="1"/>
  <c r="W22" i="16" s="1"/>
  <c r="Q22" i="16"/>
  <c r="R22" i="16" s="1"/>
  <c r="P22" i="16"/>
  <c r="S22" i="16" s="1"/>
  <c r="M22" i="16"/>
  <c r="N22" i="16" s="1"/>
  <c r="D23" i="16"/>
  <c r="W21" i="16"/>
  <c r="V21" i="16"/>
  <c r="T21" i="16"/>
  <c r="S184" i="6" l="1"/>
  <c r="M185" i="6"/>
  <c r="D186" i="6"/>
  <c r="Q185" i="6"/>
  <c r="R185" i="6" s="1"/>
  <c r="O185" i="6"/>
  <c r="P185" i="6"/>
  <c r="T185" i="6" s="1"/>
  <c r="N185" i="6"/>
  <c r="T139" i="12"/>
  <c r="W184" i="6"/>
  <c r="V184" i="6"/>
  <c r="T60" i="11"/>
  <c r="O61" i="11"/>
  <c r="Q61" i="11"/>
  <c r="R61" i="11" s="1"/>
  <c r="D62" i="11"/>
  <c r="M61" i="11"/>
  <c r="N61" i="11"/>
  <c r="P61" i="11"/>
  <c r="T61" i="11" s="1"/>
  <c r="W60" i="11"/>
  <c r="V60" i="11"/>
  <c r="Q140" i="12"/>
  <c r="R140" i="12" s="1"/>
  <c r="D141" i="12"/>
  <c r="N140" i="12"/>
  <c r="P140" i="12"/>
  <c r="S140" i="12" s="1"/>
  <c r="M140" i="12"/>
  <c r="O140" i="12"/>
  <c r="V139" i="12"/>
  <c r="W139" i="12"/>
  <c r="T49" i="15"/>
  <c r="V142" i="14"/>
  <c r="W142" i="14"/>
  <c r="S142" i="14"/>
  <c r="Q143" i="14"/>
  <c r="R143" i="14" s="1"/>
  <c r="O143" i="14"/>
  <c r="N143" i="14"/>
  <c r="M143" i="14"/>
  <c r="P143" i="14"/>
  <c r="T143" i="14" s="1"/>
  <c r="D144" i="14"/>
  <c r="W49" i="15"/>
  <c r="V49" i="15"/>
  <c r="M50" i="15"/>
  <c r="Q50" i="15"/>
  <c r="R50" i="15" s="1"/>
  <c r="P50" i="15"/>
  <c r="S50" i="15" s="1"/>
  <c r="O50" i="15"/>
  <c r="D51" i="15"/>
  <c r="N50" i="15"/>
  <c r="T22" i="16"/>
  <c r="D24" i="16"/>
  <c r="O23" i="16"/>
  <c r="P23" i="16"/>
  <c r="S23" i="16" s="1"/>
  <c r="M23" i="16"/>
  <c r="Q23" i="16"/>
  <c r="R23" i="16" s="1"/>
  <c r="N23" i="16"/>
  <c r="S185" i="6" l="1"/>
  <c r="O186" i="6"/>
  <c r="D187" i="6"/>
  <c r="Q186" i="6"/>
  <c r="R186" i="6" s="1"/>
  <c r="N186" i="6"/>
  <c r="M186" i="6"/>
  <c r="P186" i="6"/>
  <c r="T186" i="6" s="1"/>
  <c r="W185" i="6"/>
  <c r="V185" i="6"/>
  <c r="T23" i="16"/>
  <c r="S61" i="11"/>
  <c r="N62" i="11"/>
  <c r="M62" i="11"/>
  <c r="Q62" i="11"/>
  <c r="R62" i="11" s="1"/>
  <c r="P62" i="11"/>
  <c r="S62" i="11" s="1"/>
  <c r="O62" i="11"/>
  <c r="D63" i="11"/>
  <c r="W61" i="11"/>
  <c r="V61" i="11"/>
  <c r="T140" i="12"/>
  <c r="W140" i="12"/>
  <c r="V140" i="12"/>
  <c r="Q141" i="12"/>
  <c r="R141" i="12" s="1"/>
  <c r="D142" i="12"/>
  <c r="O141" i="12"/>
  <c r="P141" i="12"/>
  <c r="S141" i="12" s="1"/>
  <c r="M141" i="12"/>
  <c r="N141" i="12"/>
  <c r="S143" i="14"/>
  <c r="P144" i="14"/>
  <c r="T144" i="14" s="1"/>
  <c r="O144" i="14"/>
  <c r="Q144" i="14"/>
  <c r="R144" i="14" s="1"/>
  <c r="M144" i="14"/>
  <c r="D145" i="14"/>
  <c r="N144" i="14"/>
  <c r="V143" i="14"/>
  <c r="W143" i="14"/>
  <c r="T50" i="15"/>
  <c r="D52" i="15"/>
  <c r="N51" i="15"/>
  <c r="O51" i="15"/>
  <c r="P51" i="15"/>
  <c r="T51" i="15" s="1"/>
  <c r="Q51" i="15"/>
  <c r="R51" i="15" s="1"/>
  <c r="M51" i="15"/>
  <c r="V50" i="15"/>
  <c r="W50" i="15"/>
  <c r="W23" i="16"/>
  <c r="V23" i="16"/>
  <c r="N24" i="16"/>
  <c r="P24" i="16"/>
  <c r="S24" i="16" s="1"/>
  <c r="M24" i="16"/>
  <c r="O24" i="16" s="1"/>
  <c r="Q24" i="16"/>
  <c r="R24" i="16" s="1"/>
  <c r="D25" i="16"/>
  <c r="S186" i="6" l="1"/>
  <c r="D188" i="6"/>
  <c r="N187" i="6"/>
  <c r="P187" i="6"/>
  <c r="T187" i="6" s="1"/>
  <c r="Q187" i="6"/>
  <c r="R187" i="6" s="1"/>
  <c r="M187" i="6"/>
  <c r="O187" i="6"/>
  <c r="W186" i="6"/>
  <c r="V186" i="6"/>
  <c r="T141" i="12"/>
  <c r="T62" i="11"/>
  <c r="P63" i="11"/>
  <c r="S63" i="11" s="1"/>
  <c r="O63" i="11"/>
  <c r="Q63" i="11"/>
  <c r="R63" i="11" s="1"/>
  <c r="M63" i="11"/>
  <c r="D64" i="11"/>
  <c r="N63" i="11"/>
  <c r="V62" i="11"/>
  <c r="W62" i="11"/>
  <c r="S144" i="14"/>
  <c r="V141" i="12"/>
  <c r="W141" i="12"/>
  <c r="M142" i="12"/>
  <c r="O142" i="12"/>
  <c r="N142" i="12"/>
  <c r="P142" i="12"/>
  <c r="T142" i="12" s="1"/>
  <c r="D143" i="12"/>
  <c r="Q142" i="12"/>
  <c r="R142" i="12" s="1"/>
  <c r="V144" i="14"/>
  <c r="W144" i="14"/>
  <c r="N145" i="14"/>
  <c r="M145" i="14"/>
  <c r="D146" i="14"/>
  <c r="Q145" i="14"/>
  <c r="R145" i="14" s="1"/>
  <c r="P145" i="14"/>
  <c r="S145" i="14" s="1"/>
  <c r="O145" i="14"/>
  <c r="S51" i="15"/>
  <c r="W51" i="15"/>
  <c r="V51" i="15"/>
  <c r="N52" i="15"/>
  <c r="O52" i="15"/>
  <c r="Q52" i="15"/>
  <c r="R52" i="15" s="1"/>
  <c r="D53" i="15"/>
  <c r="M52" i="15"/>
  <c r="P52" i="15"/>
  <c r="S52" i="15" s="1"/>
  <c r="D26" i="16"/>
  <c r="O25" i="16"/>
  <c r="M25" i="16"/>
  <c r="P25" i="16"/>
  <c r="T25" i="16" s="1"/>
  <c r="N25" i="16"/>
  <c r="Q25" i="16"/>
  <c r="R25" i="16" s="1"/>
  <c r="T24" i="16"/>
  <c r="V24" i="16"/>
  <c r="W24" i="16"/>
  <c r="S187" i="6" l="1"/>
  <c r="V187" i="6"/>
  <c r="W187" i="6"/>
  <c r="P188" i="6"/>
  <c r="T188" i="6" s="1"/>
  <c r="N188" i="6"/>
  <c r="O188" i="6"/>
  <c r="Q188" i="6"/>
  <c r="R188" i="6" s="1"/>
  <c r="D189" i="6"/>
  <c r="M188" i="6"/>
  <c r="T63" i="11"/>
  <c r="V63" i="11"/>
  <c r="W63" i="11"/>
  <c r="Q64" i="11"/>
  <c r="R64" i="11" s="1"/>
  <c r="P64" i="11"/>
  <c r="S64" i="11" s="1"/>
  <c r="O64" i="11"/>
  <c r="M64" i="11"/>
  <c r="N64" i="11"/>
  <c r="D65" i="11"/>
  <c r="P143" i="12"/>
  <c r="T143" i="12" s="1"/>
  <c r="D144" i="12"/>
  <c r="M143" i="12"/>
  <c r="N143" i="12"/>
  <c r="O143" i="12"/>
  <c r="Q143" i="12"/>
  <c r="R143" i="12" s="1"/>
  <c r="S142" i="12"/>
  <c r="W142" i="12"/>
  <c r="V142" i="12"/>
  <c r="V145" i="14"/>
  <c r="W145" i="14"/>
  <c r="T145" i="14"/>
  <c r="Q146" i="14"/>
  <c r="R146" i="14" s="1"/>
  <c r="D147" i="14"/>
  <c r="O146" i="14"/>
  <c r="N146" i="14"/>
  <c r="P146" i="14"/>
  <c r="S146" i="14" s="1"/>
  <c r="M146" i="14"/>
  <c r="Q53" i="15"/>
  <c r="R53" i="15" s="1"/>
  <c r="P53" i="15"/>
  <c r="S53" i="15" s="1"/>
  <c r="D54" i="15"/>
  <c r="O53" i="15"/>
  <c r="M53" i="15"/>
  <c r="N53" i="15"/>
  <c r="T52" i="15"/>
  <c r="W52" i="15"/>
  <c r="V52" i="15"/>
  <c r="S25" i="16"/>
  <c r="W25" i="16"/>
  <c r="V25" i="16"/>
  <c r="D27" i="16"/>
  <c r="O26" i="16"/>
  <c r="N26" i="16"/>
  <c r="M26" i="16"/>
  <c r="P26" i="16"/>
  <c r="T26" i="16" s="1"/>
  <c r="Q26" i="16"/>
  <c r="R26" i="16" s="1"/>
  <c r="Q189" i="6" l="1"/>
  <c r="R189" i="6" s="1"/>
  <c r="N189" i="6"/>
  <c r="D190" i="6"/>
  <c r="M189" i="6"/>
  <c r="P189" i="6"/>
  <c r="S189" i="6" s="1"/>
  <c r="O189" i="6"/>
  <c r="S143" i="12"/>
  <c r="S188" i="6"/>
  <c r="V188" i="6"/>
  <c r="W188" i="6"/>
  <c r="P65" i="11"/>
  <c r="T65" i="11" s="1"/>
  <c r="N65" i="11"/>
  <c r="D66" i="11"/>
  <c r="M65" i="11"/>
  <c r="Q65" i="11"/>
  <c r="R65" i="11" s="1"/>
  <c r="O65" i="11"/>
  <c r="T64" i="11"/>
  <c r="V64" i="11"/>
  <c r="W64" i="11"/>
  <c r="P144" i="12"/>
  <c r="S144" i="12" s="1"/>
  <c r="Q144" i="12"/>
  <c r="R144" i="12" s="1"/>
  <c r="O144" i="12"/>
  <c r="N144" i="12"/>
  <c r="D145" i="12"/>
  <c r="M144" i="12"/>
  <c r="V143" i="12"/>
  <c r="W143" i="12"/>
  <c r="T146" i="14"/>
  <c r="W146" i="14"/>
  <c r="V146" i="14"/>
  <c r="T53" i="15"/>
  <c r="N147" i="14"/>
  <c r="D148" i="14"/>
  <c r="M147" i="14"/>
  <c r="P147" i="14"/>
  <c r="S147" i="14" s="1"/>
  <c r="O147" i="14"/>
  <c r="Q147" i="14"/>
  <c r="R147" i="14" s="1"/>
  <c r="W53" i="15"/>
  <c r="V53" i="15"/>
  <c r="O54" i="15"/>
  <c r="Q54" i="15"/>
  <c r="R54" i="15" s="1"/>
  <c r="M54" i="15"/>
  <c r="D55" i="15"/>
  <c r="P54" i="15"/>
  <c r="T54" i="15" s="1"/>
  <c r="N54" i="15"/>
  <c r="D28" i="16"/>
  <c r="O27" i="16"/>
  <c r="V27" i="16" s="1"/>
  <c r="W27" i="16" s="1"/>
  <c r="M27" i="16"/>
  <c r="N27" i="16" s="1"/>
  <c r="Q27" i="16"/>
  <c r="R27" i="16" s="1"/>
  <c r="P27" i="16"/>
  <c r="S27" i="16" s="1"/>
  <c r="S26" i="16"/>
  <c r="W26" i="16"/>
  <c r="V26" i="16"/>
  <c r="T144" i="12" l="1"/>
  <c r="T189" i="6"/>
  <c r="O190" i="6"/>
  <c r="D191" i="6"/>
  <c r="Q190" i="6"/>
  <c r="R190" i="6" s="1"/>
  <c r="P190" i="6"/>
  <c r="S190" i="6" s="1"/>
  <c r="M190" i="6"/>
  <c r="N190" i="6"/>
  <c r="V189" i="6"/>
  <c r="W189" i="6"/>
  <c r="S65" i="11"/>
  <c r="P66" i="11"/>
  <c r="T66" i="11" s="1"/>
  <c r="M66" i="11"/>
  <c r="Q66" i="11"/>
  <c r="R66" i="11" s="1"/>
  <c r="D67" i="11"/>
  <c r="N66" i="11"/>
  <c r="O66" i="11"/>
  <c r="W65" i="11"/>
  <c r="V65" i="11"/>
  <c r="W144" i="12"/>
  <c r="V144" i="12"/>
  <c r="D146" i="12"/>
  <c r="M145" i="12"/>
  <c r="Q145" i="12"/>
  <c r="R145" i="12" s="1"/>
  <c r="P145" i="12"/>
  <c r="S145" i="12" s="1"/>
  <c r="O145" i="12"/>
  <c r="N145" i="12"/>
  <c r="T147" i="14"/>
  <c r="O148" i="14"/>
  <c r="P148" i="14"/>
  <c r="T148" i="14" s="1"/>
  <c r="D149" i="14"/>
  <c r="M148" i="14"/>
  <c r="N148" i="14"/>
  <c r="Q148" i="14"/>
  <c r="R148" i="14" s="1"/>
  <c r="W147" i="14"/>
  <c r="V147" i="14"/>
  <c r="W54" i="15"/>
  <c r="V54" i="15"/>
  <c r="P55" i="15"/>
  <c r="T55" i="15" s="1"/>
  <c r="Q55" i="15"/>
  <c r="R55" i="15" s="1"/>
  <c r="N55" i="15"/>
  <c r="O55" i="15"/>
  <c r="D56" i="15"/>
  <c r="M55" i="15"/>
  <c r="S54" i="15"/>
  <c r="T27" i="16"/>
  <c r="M28" i="16"/>
  <c r="O28" i="16" s="1"/>
  <c r="Q28" i="16"/>
  <c r="R28" i="16" s="1"/>
  <c r="D29" i="16"/>
  <c r="N28" i="16"/>
  <c r="P28" i="16"/>
  <c r="S28" i="16" s="1"/>
  <c r="T190" i="6" l="1"/>
  <c r="M191" i="6"/>
  <c r="P191" i="6"/>
  <c r="T191" i="6" s="1"/>
  <c r="Q191" i="6"/>
  <c r="R191" i="6" s="1"/>
  <c r="D192" i="6"/>
  <c r="N191" i="6"/>
  <c r="O191" i="6"/>
  <c r="S66" i="11"/>
  <c r="W190" i="6"/>
  <c r="V190" i="6"/>
  <c r="T145" i="12"/>
  <c r="W66" i="11"/>
  <c r="V66" i="11"/>
  <c r="M67" i="11"/>
  <c r="N67" i="11"/>
  <c r="Q67" i="11"/>
  <c r="R67" i="11" s="1"/>
  <c r="O67" i="11"/>
  <c r="D68" i="11"/>
  <c r="P67" i="11"/>
  <c r="T67" i="11" s="1"/>
  <c r="W145" i="12"/>
  <c r="V145" i="12"/>
  <c r="N146" i="12"/>
  <c r="Q146" i="12"/>
  <c r="R146" i="12" s="1"/>
  <c r="P146" i="12"/>
  <c r="S146" i="12" s="1"/>
  <c r="D147" i="12"/>
  <c r="M146" i="12"/>
  <c r="O146" i="12"/>
  <c r="S148" i="14"/>
  <c r="W148" i="14"/>
  <c r="V148" i="14"/>
  <c r="N149" i="14"/>
  <c r="D150" i="14"/>
  <c r="Q149" i="14"/>
  <c r="R149" i="14" s="1"/>
  <c r="P149" i="14"/>
  <c r="S149" i="14" s="1"/>
  <c r="O149" i="14"/>
  <c r="M149" i="14"/>
  <c r="P56" i="15"/>
  <c r="S56" i="15" s="1"/>
  <c r="M56" i="15"/>
  <c r="Q56" i="15"/>
  <c r="R56" i="15" s="1"/>
  <c r="D57" i="15"/>
  <c r="O56" i="15"/>
  <c r="N56" i="15"/>
  <c r="W55" i="15"/>
  <c r="V55" i="15"/>
  <c r="T28" i="16"/>
  <c r="S55" i="15"/>
  <c r="P29" i="16"/>
  <c r="T29" i="16" s="1"/>
  <c r="O29" i="16"/>
  <c r="V29" i="16" s="1"/>
  <c r="W29" i="16" s="1"/>
  <c r="D30" i="16"/>
  <c r="M29" i="16"/>
  <c r="N29" i="16" s="1"/>
  <c r="Q29" i="16"/>
  <c r="R29" i="16" s="1"/>
  <c r="V28" i="16"/>
  <c r="W28" i="16"/>
  <c r="T146" i="12" l="1"/>
  <c r="S191" i="6"/>
  <c r="V191" i="6"/>
  <c r="W191" i="6"/>
  <c r="N192" i="6"/>
  <c r="O192" i="6"/>
  <c r="Q192" i="6"/>
  <c r="R192" i="6" s="1"/>
  <c r="P192" i="6"/>
  <c r="T192" i="6" s="1"/>
  <c r="M192" i="6"/>
  <c r="D193" i="6"/>
  <c r="M68" i="11"/>
  <c r="P68" i="11"/>
  <c r="T68" i="11" s="1"/>
  <c r="N68" i="11"/>
  <c r="O68" i="11"/>
  <c r="D69" i="11"/>
  <c r="Q68" i="11"/>
  <c r="R68" i="11" s="1"/>
  <c r="W67" i="11"/>
  <c r="V67" i="11"/>
  <c r="S67" i="11"/>
  <c r="W146" i="12"/>
  <c r="V146" i="12"/>
  <c r="Q147" i="12"/>
  <c r="R147" i="12" s="1"/>
  <c r="P147" i="12"/>
  <c r="T147" i="12" s="1"/>
  <c r="D148" i="12"/>
  <c r="M147" i="12"/>
  <c r="N147" i="12"/>
  <c r="O147" i="12"/>
  <c r="T56" i="15"/>
  <c r="Q150" i="14"/>
  <c r="R150" i="14" s="1"/>
  <c r="N150" i="14"/>
  <c r="O150" i="14"/>
  <c r="P150" i="14"/>
  <c r="T150" i="14" s="1"/>
  <c r="M150" i="14"/>
  <c r="D151" i="14"/>
  <c r="V149" i="14"/>
  <c r="W149" i="14"/>
  <c r="T149" i="14"/>
  <c r="D58" i="15"/>
  <c r="P57" i="15"/>
  <c r="T57" i="15" s="1"/>
  <c r="M57" i="15"/>
  <c r="O57" i="15"/>
  <c r="N57" i="15"/>
  <c r="Q57" i="15"/>
  <c r="R57" i="15" s="1"/>
  <c r="S29" i="16"/>
  <c r="W56" i="15"/>
  <c r="V56" i="15"/>
  <c r="M30" i="16"/>
  <c r="O30" i="16" s="1"/>
  <c r="P30" i="16"/>
  <c r="S30" i="16" s="1"/>
  <c r="Q30" i="16"/>
  <c r="R30" i="16" s="1"/>
  <c r="N30" i="16"/>
  <c r="D31" i="16"/>
  <c r="S192" i="6" l="1"/>
  <c r="S68" i="11"/>
  <c r="N193" i="6"/>
  <c r="Q193" i="6"/>
  <c r="R193" i="6" s="1"/>
  <c r="P193" i="6"/>
  <c r="T193" i="6" s="1"/>
  <c r="M193" i="6"/>
  <c r="D194" i="6"/>
  <c r="O193" i="6"/>
  <c r="S193" i="6"/>
  <c r="W192" i="6"/>
  <c r="V192" i="6"/>
  <c r="V68" i="11"/>
  <c r="W68" i="11"/>
  <c r="N69" i="11"/>
  <c r="D70" i="11"/>
  <c r="Q69" i="11"/>
  <c r="R69" i="11" s="1"/>
  <c r="O69" i="11"/>
  <c r="M69" i="11"/>
  <c r="P69" i="11"/>
  <c r="T69" i="11" s="1"/>
  <c r="W147" i="12"/>
  <c r="V147" i="12"/>
  <c r="S147" i="12"/>
  <c r="N148" i="12"/>
  <c r="Q148" i="12"/>
  <c r="R148" i="12" s="1"/>
  <c r="D149" i="12"/>
  <c r="M148" i="12"/>
  <c r="O148" i="12"/>
  <c r="P148" i="12"/>
  <c r="T148" i="12" s="1"/>
  <c r="S150" i="14"/>
  <c r="V150" i="14"/>
  <c r="W150" i="14"/>
  <c r="T30" i="16"/>
  <c r="O151" i="14"/>
  <c r="Q151" i="14"/>
  <c r="R151" i="14" s="1"/>
  <c r="M151" i="14"/>
  <c r="P151" i="14"/>
  <c r="S151" i="14" s="1"/>
  <c r="N151" i="14"/>
  <c r="D152" i="14"/>
  <c r="S57" i="15"/>
  <c r="V57" i="15"/>
  <c r="W57" i="15"/>
  <c r="M58" i="15"/>
  <c r="Q58" i="15"/>
  <c r="R58" i="15" s="1"/>
  <c r="P58" i="15"/>
  <c r="T58" i="15" s="1"/>
  <c r="N58" i="15"/>
  <c r="O58" i="15"/>
  <c r="D59" i="15"/>
  <c r="D32" i="16"/>
  <c r="Q31" i="16"/>
  <c r="R31" i="16" s="1"/>
  <c r="N31" i="16"/>
  <c r="M31" i="16"/>
  <c r="O31" i="16" s="1"/>
  <c r="V31" i="16" s="1"/>
  <c r="W31" i="16" s="1"/>
  <c r="P31" i="16"/>
  <c r="S31" i="16" s="1"/>
  <c r="W30" i="16"/>
  <c r="V30" i="16"/>
  <c r="W193" i="6" l="1"/>
  <c r="V193" i="6"/>
  <c r="D195" i="6"/>
  <c r="P194" i="6"/>
  <c r="T194" i="6" s="1"/>
  <c r="N194" i="6"/>
  <c r="O194" i="6"/>
  <c r="M194" i="6"/>
  <c r="Q194" i="6"/>
  <c r="R194" i="6" s="1"/>
  <c r="S148" i="12"/>
  <c r="N70" i="11"/>
  <c r="Q70" i="11"/>
  <c r="R70" i="11" s="1"/>
  <c r="D71" i="11"/>
  <c r="O70" i="11"/>
  <c r="P70" i="11"/>
  <c r="T70" i="11" s="1"/>
  <c r="M70" i="11"/>
  <c r="W69" i="11"/>
  <c r="V69" i="11"/>
  <c r="S69" i="11"/>
  <c r="W148" i="12"/>
  <c r="V148" i="12"/>
  <c r="T31" i="16"/>
  <c r="O149" i="12"/>
  <c r="N149" i="12"/>
  <c r="D150" i="12"/>
  <c r="Q149" i="12"/>
  <c r="R149" i="12" s="1"/>
  <c r="P149" i="12"/>
  <c r="T149" i="12" s="1"/>
  <c r="M149" i="12"/>
  <c r="S58" i="15"/>
  <c r="T151" i="14"/>
  <c r="P152" i="14"/>
  <c r="S152" i="14" s="1"/>
  <c r="Q152" i="14"/>
  <c r="R152" i="14" s="1"/>
  <c r="M152" i="14"/>
  <c r="N152" i="14"/>
  <c r="O152" i="14"/>
  <c r="D153" i="14"/>
  <c r="V151" i="14"/>
  <c r="W151" i="14"/>
  <c r="V58" i="15"/>
  <c r="W58" i="15"/>
  <c r="D60" i="15"/>
  <c r="M59" i="15"/>
  <c r="Q59" i="15"/>
  <c r="R59" i="15" s="1"/>
  <c r="P59" i="15"/>
  <c r="S59" i="15" s="1"/>
  <c r="O59" i="15"/>
  <c r="N59" i="15"/>
  <c r="N32" i="16"/>
  <c r="Q32" i="16"/>
  <c r="R32" i="16" s="1"/>
  <c r="M32" i="16"/>
  <c r="O32" i="16"/>
  <c r="V32" i="16" s="1"/>
  <c r="W32" i="16" s="1"/>
  <c r="D33" i="16"/>
  <c r="P32" i="16"/>
  <c r="T32" i="16" s="1"/>
  <c r="W194" i="6" l="1"/>
  <c r="V194" i="6"/>
  <c r="O195" i="6"/>
  <c r="Q195" i="6"/>
  <c r="R195" i="6" s="1"/>
  <c r="M195" i="6"/>
  <c r="N195" i="6"/>
  <c r="P195" i="6"/>
  <c r="S195" i="6" s="1"/>
  <c r="D196" i="6"/>
  <c r="S194" i="6"/>
  <c r="S70" i="11"/>
  <c r="P71" i="11"/>
  <c r="S71" i="11" s="1"/>
  <c r="O71" i="11"/>
  <c r="D72" i="11"/>
  <c r="M71" i="11"/>
  <c r="Q71" i="11"/>
  <c r="R71" i="11" s="1"/>
  <c r="N71" i="11"/>
  <c r="W70" i="11"/>
  <c r="V70" i="11"/>
  <c r="V149" i="12"/>
  <c r="W149" i="12"/>
  <c r="S149" i="12"/>
  <c r="D151" i="12"/>
  <c r="P150" i="12"/>
  <c r="S150" i="12" s="1"/>
  <c r="M150" i="12"/>
  <c r="Q150" i="12"/>
  <c r="R150" i="12" s="1"/>
  <c r="O150" i="12"/>
  <c r="N150" i="12"/>
  <c r="T152" i="14"/>
  <c r="T59" i="15"/>
  <c r="O153" i="14"/>
  <c r="D154" i="14"/>
  <c r="N153" i="14"/>
  <c r="Q153" i="14"/>
  <c r="R153" i="14" s="1"/>
  <c r="M153" i="14"/>
  <c r="P153" i="14"/>
  <c r="S153" i="14" s="1"/>
  <c r="W152" i="14"/>
  <c r="V152" i="14"/>
  <c r="W59" i="15"/>
  <c r="V59" i="15"/>
  <c r="P60" i="15"/>
  <c r="S60" i="15" s="1"/>
  <c r="N60" i="15"/>
  <c r="Q60" i="15"/>
  <c r="R60" i="15" s="1"/>
  <c r="O60" i="15"/>
  <c r="M60" i="15"/>
  <c r="D61" i="15"/>
  <c r="S32" i="16"/>
  <c r="M33" i="16"/>
  <c r="D34" i="16"/>
  <c r="O33" i="16"/>
  <c r="Q33" i="16"/>
  <c r="R33" i="16" s="1"/>
  <c r="P33" i="16"/>
  <c r="S33" i="16" s="1"/>
  <c r="N33" i="16"/>
  <c r="O196" i="6" l="1"/>
  <c r="Q196" i="6"/>
  <c r="R196" i="6" s="1"/>
  <c r="N196" i="6"/>
  <c r="P196" i="6"/>
  <c r="S196" i="6" s="1"/>
  <c r="D197" i="6"/>
  <c r="M196" i="6"/>
  <c r="W195" i="6"/>
  <c r="V195" i="6"/>
  <c r="T195" i="6"/>
  <c r="T150" i="12"/>
  <c r="T71" i="11"/>
  <c r="V71" i="11"/>
  <c r="W71" i="11"/>
  <c r="P72" i="11"/>
  <c r="T72" i="11" s="1"/>
  <c r="D73" i="11"/>
  <c r="N72" i="11"/>
  <c r="M72" i="11"/>
  <c r="O72" i="11"/>
  <c r="Q72" i="11"/>
  <c r="R72" i="11" s="1"/>
  <c r="V150" i="12"/>
  <c r="W150" i="12"/>
  <c r="P151" i="12"/>
  <c r="T151" i="12" s="1"/>
  <c r="M151" i="12"/>
  <c r="D152" i="12"/>
  <c r="N151" i="12"/>
  <c r="O151" i="12"/>
  <c r="Q151" i="12"/>
  <c r="R151" i="12" s="1"/>
  <c r="T153" i="14"/>
  <c r="D155" i="14"/>
  <c r="O154" i="14"/>
  <c r="Q154" i="14"/>
  <c r="R154" i="14" s="1"/>
  <c r="M154" i="14"/>
  <c r="N154" i="14"/>
  <c r="P154" i="14"/>
  <c r="S154" i="14" s="1"/>
  <c r="V153" i="14"/>
  <c r="W153" i="14"/>
  <c r="Q61" i="15"/>
  <c r="R61" i="15" s="1"/>
  <c r="M61" i="15"/>
  <c r="N61" i="15"/>
  <c r="O61" i="15"/>
  <c r="D62" i="15"/>
  <c r="P61" i="15"/>
  <c r="T61" i="15" s="1"/>
  <c r="W60" i="15"/>
  <c r="V60" i="15"/>
  <c r="T33" i="16"/>
  <c r="T60" i="15"/>
  <c r="M34" i="16"/>
  <c r="Q34" i="16"/>
  <c r="R34" i="16" s="1"/>
  <c r="P34" i="16"/>
  <c r="S34" i="16" s="1"/>
  <c r="O34" i="16"/>
  <c r="N34" i="16"/>
  <c r="D35" i="16"/>
  <c r="V33" i="16"/>
  <c r="W33" i="16"/>
  <c r="T196" i="6" l="1"/>
  <c r="Q197" i="6"/>
  <c r="R197" i="6" s="1"/>
  <c r="N197" i="6"/>
  <c r="P197" i="6"/>
  <c r="S197" i="6" s="1"/>
  <c r="O197" i="6"/>
  <c r="M197" i="6"/>
  <c r="D198" i="6"/>
  <c r="W196" i="6"/>
  <c r="V196" i="6"/>
  <c r="V72" i="11"/>
  <c r="W72" i="11"/>
  <c r="Q73" i="11"/>
  <c r="R73" i="11" s="1"/>
  <c r="M73" i="11"/>
  <c r="N73" i="11"/>
  <c r="P73" i="11"/>
  <c r="S73" i="11" s="1"/>
  <c r="O73" i="11"/>
  <c r="D74" i="11"/>
  <c r="S72" i="11"/>
  <c r="V151" i="12"/>
  <c r="W151" i="12"/>
  <c r="S151" i="12"/>
  <c r="D153" i="12"/>
  <c r="P152" i="12"/>
  <c r="S152" i="12" s="1"/>
  <c r="Q152" i="12"/>
  <c r="R152" i="12" s="1"/>
  <c r="N152" i="12"/>
  <c r="O152" i="12"/>
  <c r="M152" i="12"/>
  <c r="T34" i="16"/>
  <c r="T154" i="14"/>
  <c r="V154" i="14"/>
  <c r="W154" i="14"/>
  <c r="M155" i="14"/>
  <c r="D156" i="14"/>
  <c r="P155" i="14"/>
  <c r="T155" i="14" s="1"/>
  <c r="Q155" i="14"/>
  <c r="R155" i="14" s="1"/>
  <c r="O155" i="14"/>
  <c r="N155" i="14"/>
  <c r="N62" i="15"/>
  <c r="P62" i="15"/>
  <c r="T62" i="15" s="1"/>
  <c r="M62" i="15"/>
  <c r="Q62" i="15"/>
  <c r="R62" i="15" s="1"/>
  <c r="O62" i="15"/>
  <c r="D63" i="15"/>
  <c r="S61" i="15"/>
  <c r="V61" i="15"/>
  <c r="W61" i="15"/>
  <c r="M35" i="16"/>
  <c r="D36" i="16"/>
  <c r="N35" i="16"/>
  <c r="P35" i="16"/>
  <c r="T35" i="16" s="1"/>
  <c r="Q35" i="16"/>
  <c r="R35" i="16" s="1"/>
  <c r="O35" i="16"/>
  <c r="V34" i="16"/>
  <c r="W34" i="16"/>
  <c r="T197" i="6" l="1"/>
  <c r="Q198" i="6"/>
  <c r="R198" i="6" s="1"/>
  <c r="N198" i="6"/>
  <c r="P198" i="6"/>
  <c r="S198" i="6" s="1"/>
  <c r="O198" i="6"/>
  <c r="M198" i="6"/>
  <c r="D199" i="6"/>
  <c r="T152" i="12"/>
  <c r="V197" i="6"/>
  <c r="W197" i="6"/>
  <c r="S155" i="14"/>
  <c r="T73" i="11"/>
  <c r="N74" i="11"/>
  <c r="D75" i="11"/>
  <c r="P74" i="11"/>
  <c r="S74" i="11" s="1"/>
  <c r="Q74" i="11"/>
  <c r="R74" i="11" s="1"/>
  <c r="M74" i="11"/>
  <c r="O74" i="11"/>
  <c r="W73" i="11"/>
  <c r="V73" i="11"/>
  <c r="W152" i="12"/>
  <c r="V152" i="12"/>
  <c r="N153" i="12"/>
  <c r="Q153" i="12"/>
  <c r="R153" i="12" s="1"/>
  <c r="O153" i="12"/>
  <c r="D154" i="12"/>
  <c r="M153" i="12"/>
  <c r="P153" i="12"/>
  <c r="T153" i="12" s="1"/>
  <c r="S62" i="15"/>
  <c r="Q156" i="14"/>
  <c r="R156" i="14" s="1"/>
  <c r="O156" i="14"/>
  <c r="M156" i="14"/>
  <c r="D157" i="14"/>
  <c r="P156" i="14"/>
  <c r="T156" i="14" s="1"/>
  <c r="N156" i="14"/>
  <c r="W155" i="14"/>
  <c r="V155" i="14"/>
  <c r="O63" i="15"/>
  <c r="M63" i="15"/>
  <c r="Q63" i="15"/>
  <c r="R63" i="15" s="1"/>
  <c r="N63" i="15"/>
  <c r="D64" i="15"/>
  <c r="P63" i="15"/>
  <c r="S63" i="15" s="1"/>
  <c r="W62" i="15"/>
  <c r="V62" i="15"/>
  <c r="S35" i="16"/>
  <c r="W35" i="16"/>
  <c r="V35" i="16"/>
  <c r="M36" i="16"/>
  <c r="P36" i="16"/>
  <c r="S36" i="16" s="1"/>
  <c r="N36" i="16"/>
  <c r="Q36" i="16"/>
  <c r="R36" i="16" s="1"/>
  <c r="O36" i="16"/>
  <c r="D37" i="16"/>
  <c r="T198" i="6" l="1"/>
  <c r="T74" i="11"/>
  <c r="D200" i="6"/>
  <c r="M199" i="6"/>
  <c r="P199" i="6"/>
  <c r="T199" i="6" s="1"/>
  <c r="O199" i="6"/>
  <c r="Q199" i="6"/>
  <c r="R199" i="6" s="1"/>
  <c r="N199" i="6"/>
  <c r="V198" i="6"/>
  <c r="W198" i="6"/>
  <c r="V74" i="11"/>
  <c r="W74" i="11"/>
  <c r="P75" i="11"/>
  <c r="S75" i="11" s="1"/>
  <c r="D76" i="11"/>
  <c r="Q75" i="11"/>
  <c r="R75" i="11" s="1"/>
  <c r="O75" i="11"/>
  <c r="M75" i="11"/>
  <c r="N75" i="11"/>
  <c r="O154" i="12"/>
  <c r="Q154" i="12"/>
  <c r="R154" i="12" s="1"/>
  <c r="D155" i="12"/>
  <c r="M154" i="12"/>
  <c r="N154" i="12"/>
  <c r="P154" i="12"/>
  <c r="T154" i="12" s="1"/>
  <c r="T63" i="15"/>
  <c r="S153" i="12"/>
  <c r="V153" i="12"/>
  <c r="W153" i="12"/>
  <c r="O157" i="14"/>
  <c r="P157" i="14"/>
  <c r="T157" i="14" s="1"/>
  <c r="N157" i="14"/>
  <c r="M157" i="14"/>
  <c r="D158" i="14"/>
  <c r="Q157" i="14"/>
  <c r="R157" i="14" s="1"/>
  <c r="S156" i="14"/>
  <c r="V156" i="14"/>
  <c r="W156" i="14"/>
  <c r="N64" i="15"/>
  <c r="D65" i="15"/>
  <c r="P64" i="15"/>
  <c r="T64" i="15" s="1"/>
  <c r="O64" i="15"/>
  <c r="Q64" i="15"/>
  <c r="R64" i="15" s="1"/>
  <c r="M64" i="15"/>
  <c r="V63" i="15"/>
  <c r="W63" i="15"/>
  <c r="W36" i="16"/>
  <c r="V36" i="16"/>
  <c r="T36" i="16"/>
  <c r="P37" i="16"/>
  <c r="T37" i="16" s="1"/>
  <c r="O37" i="16"/>
  <c r="N37" i="16"/>
  <c r="D38" i="16"/>
  <c r="M37" i="16"/>
  <c r="Q37" i="16"/>
  <c r="R37" i="16" s="1"/>
  <c r="S199" i="6" l="1"/>
  <c r="W199" i="6"/>
  <c r="V199" i="6"/>
  <c r="Q200" i="6"/>
  <c r="R200" i="6" s="1"/>
  <c r="P200" i="6"/>
  <c r="T200" i="6" s="1"/>
  <c r="N200" i="6"/>
  <c r="O200" i="6"/>
  <c r="M200" i="6"/>
  <c r="S154" i="12"/>
  <c r="T75" i="11"/>
  <c r="W75" i="11"/>
  <c r="V75" i="11"/>
  <c r="D77" i="11"/>
  <c r="M76" i="11"/>
  <c r="P76" i="11"/>
  <c r="T76" i="11" s="1"/>
  <c r="Q76" i="11"/>
  <c r="R76" i="11" s="1"/>
  <c r="N76" i="11"/>
  <c r="O76" i="11"/>
  <c r="D156" i="12"/>
  <c r="M155" i="12"/>
  <c r="O155" i="12"/>
  <c r="N155" i="12"/>
  <c r="P155" i="12"/>
  <c r="T155" i="12" s="1"/>
  <c r="Q155" i="12"/>
  <c r="R155" i="12" s="1"/>
  <c r="V154" i="12"/>
  <c r="W154" i="12"/>
  <c r="S64" i="15"/>
  <c r="S157" i="14"/>
  <c r="P158" i="14"/>
  <c r="S158" i="14" s="1"/>
  <c r="Q158" i="14"/>
  <c r="R158" i="14" s="1"/>
  <c r="N158" i="14"/>
  <c r="D159" i="14"/>
  <c r="O158" i="14"/>
  <c r="M158" i="14"/>
  <c r="V157" i="14"/>
  <c r="W157" i="14"/>
  <c r="Q65" i="15"/>
  <c r="R65" i="15" s="1"/>
  <c r="P65" i="15"/>
  <c r="S65" i="15" s="1"/>
  <c r="D66" i="15"/>
  <c r="N65" i="15"/>
  <c r="O65" i="15"/>
  <c r="M65" i="15"/>
  <c r="W64" i="15"/>
  <c r="V64" i="15"/>
  <c r="P38" i="16"/>
  <c r="T38" i="16" s="1"/>
  <c r="D39" i="16"/>
  <c r="Q38" i="16"/>
  <c r="R38" i="16" s="1"/>
  <c r="O38" i="16"/>
  <c r="N38" i="16"/>
  <c r="M38" i="16"/>
  <c r="S37" i="16"/>
  <c r="W37" i="16"/>
  <c r="V37" i="16"/>
  <c r="S76" i="11" l="1"/>
  <c r="S200" i="6"/>
  <c r="E32" i="3"/>
  <c r="F30" i="3"/>
  <c r="E77" i="3"/>
  <c r="E42" i="3"/>
  <c r="F42" i="3"/>
  <c r="F77" i="3"/>
  <c r="F84" i="3"/>
  <c r="F26" i="3"/>
  <c r="E26" i="3"/>
  <c r="F63" i="3"/>
  <c r="E63" i="3"/>
  <c r="F32" i="3"/>
  <c r="E30" i="3"/>
  <c r="F19" i="3"/>
  <c r="F45" i="3"/>
  <c r="F67" i="3"/>
  <c r="E15" i="3"/>
  <c r="F79" i="3"/>
  <c r="F15" i="3"/>
  <c r="F121" i="3"/>
  <c r="E121" i="3"/>
  <c r="E84" i="3"/>
  <c r="E14" i="3"/>
  <c r="F73" i="3"/>
  <c r="E67" i="3"/>
  <c r="E73" i="3"/>
  <c r="F75" i="3"/>
  <c r="E127" i="3"/>
  <c r="F106" i="3"/>
  <c r="E75" i="3"/>
  <c r="E79" i="3"/>
  <c r="F14" i="3"/>
  <c r="E45" i="3"/>
  <c r="E97" i="3"/>
  <c r="E106" i="3"/>
  <c r="F127" i="3"/>
  <c r="F97" i="3"/>
  <c r="E19" i="3"/>
  <c r="G19" i="3" s="1"/>
  <c r="AS19" i="3" s="1"/>
  <c r="F18" i="3"/>
  <c r="E18" i="3"/>
  <c r="E64" i="3"/>
  <c r="F64" i="3"/>
  <c r="V200" i="6"/>
  <c r="W200" i="6"/>
  <c r="S155" i="12"/>
  <c r="W76" i="11"/>
  <c r="V76" i="11"/>
  <c r="M77" i="11"/>
  <c r="N77" i="11"/>
  <c r="D78" i="11"/>
  <c r="Q77" i="11"/>
  <c r="R77" i="11" s="1"/>
  <c r="P77" i="11"/>
  <c r="T77" i="11" s="1"/>
  <c r="O77" i="11"/>
  <c r="W155" i="12"/>
  <c r="V155" i="12"/>
  <c r="M156" i="12"/>
  <c r="N156" i="12"/>
  <c r="D157" i="12"/>
  <c r="P156" i="12"/>
  <c r="T156" i="12" s="1"/>
  <c r="Q156" i="12"/>
  <c r="R156" i="12" s="1"/>
  <c r="O156" i="12"/>
  <c r="V158" i="14"/>
  <c r="W158" i="14"/>
  <c r="T158" i="14"/>
  <c r="S38" i="16"/>
  <c r="P159" i="14"/>
  <c r="T159" i="14" s="1"/>
  <c r="N159" i="14"/>
  <c r="Q159" i="14"/>
  <c r="R159" i="14" s="1"/>
  <c r="M159" i="14"/>
  <c r="O159" i="14"/>
  <c r="D160" i="14"/>
  <c r="T65" i="15"/>
  <c r="P66" i="15"/>
  <c r="S66" i="15" s="1"/>
  <c r="Q66" i="15"/>
  <c r="R66" i="15" s="1"/>
  <c r="N66" i="15"/>
  <c r="D67" i="15"/>
  <c r="M66" i="15"/>
  <c r="O66" i="15"/>
  <c r="W65" i="15"/>
  <c r="V65" i="15"/>
  <c r="V38" i="16"/>
  <c r="W38" i="16"/>
  <c r="P39" i="16"/>
  <c r="T39" i="16" s="1"/>
  <c r="D40" i="16"/>
  <c r="Q39" i="16"/>
  <c r="R39" i="16" s="1"/>
  <c r="M39" i="16"/>
  <c r="O39" i="16"/>
  <c r="N39" i="16"/>
  <c r="G106" i="3" l="1"/>
  <c r="AS106" i="3" s="1"/>
  <c r="G79" i="3"/>
  <c r="AS79" i="3" s="1"/>
  <c r="G30" i="3"/>
  <c r="AS30" i="3" s="1"/>
  <c r="G63" i="3"/>
  <c r="AS63" i="3" s="1"/>
  <c r="G18" i="3"/>
  <c r="AS18" i="3" s="1"/>
  <c r="G64" i="3"/>
  <c r="AS64" i="3" s="1"/>
  <c r="G42" i="3"/>
  <c r="AS42" i="3" s="1"/>
  <c r="G77" i="3"/>
  <c r="AS77" i="3" s="1"/>
  <c r="G97" i="3"/>
  <c r="AS97" i="3" s="1"/>
  <c r="G75" i="3"/>
  <c r="AS75" i="3" s="1"/>
  <c r="G73" i="3"/>
  <c r="AS73" i="3" s="1"/>
  <c r="G84" i="3"/>
  <c r="AS84" i="3" s="1"/>
  <c r="G127" i="3"/>
  <c r="AS127" i="3" s="1"/>
  <c r="G14" i="3"/>
  <c r="AS14" i="3" s="1"/>
  <c r="G45" i="3"/>
  <c r="AS45" i="3" s="1"/>
  <c r="G67" i="3"/>
  <c r="AS67" i="3" s="1"/>
  <c r="G121" i="3"/>
  <c r="AS121" i="3" s="1"/>
  <c r="G15" i="3"/>
  <c r="AS15" i="3" s="1"/>
  <c r="G26" i="3"/>
  <c r="AS26" i="3" s="1"/>
  <c r="G32" i="3"/>
  <c r="AS32" i="3" s="1"/>
  <c r="W77" i="11"/>
  <c r="V77" i="11"/>
  <c r="S156" i="12"/>
  <c r="T66" i="15"/>
  <c r="S159" i="14"/>
  <c r="S77" i="11"/>
  <c r="O78" i="11"/>
  <c r="D79" i="11"/>
  <c r="Q78" i="11"/>
  <c r="R78" i="11" s="1"/>
  <c r="M78" i="11"/>
  <c r="N78" i="11"/>
  <c r="P78" i="11"/>
  <c r="S78" i="11" s="1"/>
  <c r="W156" i="12"/>
  <c r="V156" i="12"/>
  <c r="M157" i="12"/>
  <c r="O157" i="12"/>
  <c r="P157" i="12"/>
  <c r="S157" i="12" s="1"/>
  <c r="Q157" i="12"/>
  <c r="R157" i="12" s="1"/>
  <c r="N157" i="12"/>
  <c r="D158" i="12"/>
  <c r="D161" i="14"/>
  <c r="O160" i="14"/>
  <c r="N160" i="14"/>
  <c r="P160" i="14"/>
  <c r="S160" i="14" s="1"/>
  <c r="M160" i="14"/>
  <c r="Q160" i="14"/>
  <c r="R160" i="14" s="1"/>
  <c r="V159" i="14"/>
  <c r="W159" i="14"/>
  <c r="P67" i="15"/>
  <c r="S67" i="15" s="1"/>
  <c r="Q67" i="15"/>
  <c r="R67" i="15" s="1"/>
  <c r="M67" i="15"/>
  <c r="N67" i="15"/>
  <c r="D68" i="15"/>
  <c r="O67" i="15"/>
  <c r="W66" i="15"/>
  <c r="V66" i="15"/>
  <c r="W39" i="16"/>
  <c r="V39" i="16"/>
  <c r="N40" i="16"/>
  <c r="P40" i="16"/>
  <c r="S40" i="16" s="1"/>
  <c r="M40" i="16"/>
  <c r="O40" i="16"/>
  <c r="Q40" i="16"/>
  <c r="R40" i="16" s="1"/>
  <c r="D41" i="16"/>
  <c r="S39" i="16"/>
  <c r="U123" i="3"/>
  <c r="U117" i="3"/>
  <c r="U19" i="3"/>
  <c r="U85" i="3"/>
  <c r="U43" i="3"/>
  <c r="U25" i="3"/>
  <c r="U115" i="3"/>
  <c r="U62" i="3"/>
  <c r="U64" i="3"/>
  <c r="U97" i="3"/>
  <c r="U99" i="3"/>
  <c r="U80" i="3"/>
  <c r="U81" i="3"/>
  <c r="U102" i="3"/>
  <c r="U37" i="3"/>
  <c r="T117" i="3"/>
  <c r="T123" i="3"/>
  <c r="T19" i="3"/>
  <c r="T25" i="3"/>
  <c r="T85" i="3"/>
  <c r="T80" i="3"/>
  <c r="T115" i="3"/>
  <c r="T62" i="3"/>
  <c r="T64" i="3"/>
  <c r="T81" i="3"/>
  <c r="T43" i="3"/>
  <c r="T99" i="3"/>
  <c r="T97" i="3"/>
  <c r="T37" i="3"/>
  <c r="T102" i="3"/>
  <c r="T40" i="16" l="1"/>
  <c r="T157" i="12"/>
  <c r="V25" i="3"/>
  <c r="AX25" i="3" s="1"/>
  <c r="V43" i="3"/>
  <c r="AX43" i="3" s="1"/>
  <c r="W78" i="11"/>
  <c r="V78" i="11"/>
  <c r="D80" i="11"/>
  <c r="P79" i="11"/>
  <c r="T79" i="11" s="1"/>
  <c r="N79" i="11"/>
  <c r="O79" i="11"/>
  <c r="Q79" i="11"/>
  <c r="R79" i="11" s="1"/>
  <c r="M79" i="11"/>
  <c r="T67" i="15"/>
  <c r="T78" i="11"/>
  <c r="O158" i="12"/>
  <c r="M158" i="12"/>
  <c r="D159" i="12"/>
  <c r="N158" i="12"/>
  <c r="P158" i="12"/>
  <c r="T158" i="12" s="1"/>
  <c r="Q158" i="12"/>
  <c r="R158" i="12" s="1"/>
  <c r="V157" i="12"/>
  <c r="W157" i="12"/>
  <c r="T160" i="14"/>
  <c r="W160" i="14"/>
  <c r="V160" i="14"/>
  <c r="Q161" i="14"/>
  <c r="R161" i="14" s="1"/>
  <c r="M161" i="14"/>
  <c r="P161" i="14"/>
  <c r="S161" i="14" s="1"/>
  <c r="N161" i="14"/>
  <c r="D162" i="14"/>
  <c r="O161" i="14"/>
  <c r="V80" i="3"/>
  <c r="AX80" i="3" s="1"/>
  <c r="W67" i="15"/>
  <c r="V67" i="15"/>
  <c r="N68" i="15"/>
  <c r="O68" i="15"/>
  <c r="M68" i="15"/>
  <c r="P68" i="15"/>
  <c r="S68" i="15" s="1"/>
  <c r="Q68" i="15"/>
  <c r="R68" i="15" s="1"/>
  <c r="D69" i="15"/>
  <c r="W40" i="16"/>
  <c r="V40" i="16"/>
  <c r="D42" i="16"/>
  <c r="N41" i="16"/>
  <c r="P41" i="16"/>
  <c r="S41" i="16" s="1"/>
  <c r="M41" i="16"/>
  <c r="O41" i="16"/>
  <c r="Q41" i="16"/>
  <c r="R41" i="16" s="1"/>
  <c r="V102" i="3"/>
  <c r="AX102" i="3" s="1"/>
  <c r="V81" i="3"/>
  <c r="AX81" i="3" s="1"/>
  <c r="V123" i="3"/>
  <c r="AX123" i="3" s="1"/>
  <c r="V97" i="3"/>
  <c r="AX97" i="3" s="1"/>
  <c r="V64" i="3"/>
  <c r="AX64" i="3" s="1"/>
  <c r="V117" i="3"/>
  <c r="AX117" i="3" s="1"/>
  <c r="V99" i="3"/>
  <c r="AX99" i="3" s="1"/>
  <c r="V115" i="3"/>
  <c r="AX115" i="3" s="1"/>
  <c r="V19" i="3"/>
  <c r="AX19" i="3" s="1"/>
  <c r="V37" i="3"/>
  <c r="AX37" i="3" s="1"/>
  <c r="V85" i="3"/>
  <c r="AX85" i="3" s="1"/>
  <c r="V62" i="3"/>
  <c r="AX62" i="3" s="1"/>
  <c r="T161" i="14" l="1"/>
  <c r="Q80" i="11"/>
  <c r="R80" i="11" s="1"/>
  <c r="O80" i="11"/>
  <c r="N80" i="11"/>
  <c r="D81" i="11"/>
  <c r="P80" i="11"/>
  <c r="T80" i="11" s="1"/>
  <c r="M80" i="11"/>
  <c r="S158" i="12"/>
  <c r="V79" i="11"/>
  <c r="W79" i="11"/>
  <c r="S79" i="11"/>
  <c r="D160" i="12"/>
  <c r="P159" i="12"/>
  <c r="T159" i="12" s="1"/>
  <c r="N159" i="12"/>
  <c r="M159" i="12"/>
  <c r="O159" i="12"/>
  <c r="Q159" i="12"/>
  <c r="R159" i="12" s="1"/>
  <c r="W158" i="12"/>
  <c r="V158" i="12"/>
  <c r="T41" i="16"/>
  <c r="O162" i="14"/>
  <c r="N162" i="14"/>
  <c r="Q162" i="14"/>
  <c r="R162" i="14" s="1"/>
  <c r="D163" i="14"/>
  <c r="M162" i="14"/>
  <c r="P162" i="14"/>
  <c r="S162" i="14" s="1"/>
  <c r="W161" i="14"/>
  <c r="V161" i="14"/>
  <c r="T68" i="15"/>
  <c r="D70" i="15"/>
  <c r="P69" i="15"/>
  <c r="T69" i="15" s="1"/>
  <c r="Q69" i="15"/>
  <c r="R69" i="15" s="1"/>
  <c r="O69" i="15"/>
  <c r="M69" i="15"/>
  <c r="N69" i="15"/>
  <c r="W68" i="15"/>
  <c r="V68" i="15"/>
  <c r="O42" i="16"/>
  <c r="P42" i="16"/>
  <c r="T42" i="16" s="1"/>
  <c r="D43" i="16"/>
  <c r="Q42" i="16"/>
  <c r="R42" i="16" s="1"/>
  <c r="N42" i="16"/>
  <c r="M42" i="16"/>
  <c r="W41" i="16"/>
  <c r="V41" i="16"/>
  <c r="S80" i="11" l="1"/>
  <c r="S159" i="12"/>
  <c r="W80" i="11"/>
  <c r="V80" i="11"/>
  <c r="M81" i="11"/>
  <c r="O81" i="11"/>
  <c r="P81" i="11"/>
  <c r="T81" i="11" s="1"/>
  <c r="D82" i="11"/>
  <c r="N81" i="11"/>
  <c r="Q81" i="11"/>
  <c r="R81" i="11" s="1"/>
  <c r="V159" i="12"/>
  <c r="W159" i="12"/>
  <c r="P160" i="12"/>
  <c r="T160" i="12" s="1"/>
  <c r="D161" i="12"/>
  <c r="N160" i="12"/>
  <c r="M160" i="12"/>
  <c r="O160" i="12"/>
  <c r="Q160" i="12"/>
  <c r="R160" i="12" s="1"/>
  <c r="T162" i="14"/>
  <c r="W162" i="14"/>
  <c r="V162" i="14"/>
  <c r="M163" i="14"/>
  <c r="N163" i="14"/>
  <c r="D164" i="14"/>
  <c r="O163" i="14"/>
  <c r="P163" i="14"/>
  <c r="T163" i="14" s="1"/>
  <c r="Q163" i="14"/>
  <c r="R163" i="14" s="1"/>
  <c r="O70" i="15"/>
  <c r="M70" i="15"/>
  <c r="P70" i="15"/>
  <c r="T70" i="15" s="1"/>
  <c r="D71" i="15"/>
  <c r="Q70" i="15"/>
  <c r="R70" i="15" s="1"/>
  <c r="N70" i="15"/>
  <c r="S42" i="16"/>
  <c r="W69" i="15"/>
  <c r="V69" i="15"/>
  <c r="S69" i="15"/>
  <c r="M43" i="16"/>
  <c r="P43" i="16"/>
  <c r="T43" i="16" s="1"/>
  <c r="D44" i="16"/>
  <c r="O43" i="16"/>
  <c r="Q43" i="16"/>
  <c r="R43" i="16" s="1"/>
  <c r="N43" i="16"/>
  <c r="V42" i="16"/>
  <c r="W42" i="16"/>
  <c r="S81" i="11" l="1"/>
  <c r="W81" i="11"/>
  <c r="V81" i="11"/>
  <c r="O82" i="11"/>
  <c r="N82" i="11"/>
  <c r="D83" i="11"/>
  <c r="M82" i="11"/>
  <c r="Q82" i="11"/>
  <c r="R82" i="11" s="1"/>
  <c r="P82" i="11"/>
  <c r="T82" i="11" s="1"/>
  <c r="W160" i="12"/>
  <c r="V160" i="12"/>
  <c r="O161" i="12"/>
  <c r="M161" i="12"/>
  <c r="P161" i="12"/>
  <c r="S161" i="12" s="1"/>
  <c r="Q161" i="12"/>
  <c r="R161" i="12" s="1"/>
  <c r="N161" i="12"/>
  <c r="D162" i="12"/>
  <c r="T161" i="12"/>
  <c r="S160" i="12"/>
  <c r="W163" i="14"/>
  <c r="V163" i="14"/>
  <c r="S70" i="15"/>
  <c r="S163" i="14"/>
  <c r="N164" i="14"/>
  <c r="Q164" i="14"/>
  <c r="R164" i="14" s="1"/>
  <c r="P164" i="14"/>
  <c r="S164" i="14" s="1"/>
  <c r="D165" i="14"/>
  <c r="M164" i="14"/>
  <c r="O164" i="14"/>
  <c r="P71" i="15"/>
  <c r="T71" i="15" s="1"/>
  <c r="N71" i="15"/>
  <c r="Q71" i="15"/>
  <c r="R71" i="15" s="1"/>
  <c r="O71" i="15"/>
  <c r="D72" i="15"/>
  <c r="M71" i="15"/>
  <c r="W70" i="15"/>
  <c r="V70" i="15"/>
  <c r="W43" i="16"/>
  <c r="V43" i="16"/>
  <c r="S43" i="16"/>
  <c r="M44" i="16"/>
  <c r="Q44" i="16"/>
  <c r="R44" i="16" s="1"/>
  <c r="P44" i="16"/>
  <c r="T44" i="16" s="1"/>
  <c r="O44" i="16"/>
  <c r="N44" i="16"/>
  <c r="D45" i="16"/>
  <c r="T164" i="14" l="1"/>
  <c r="V82" i="11"/>
  <c r="W82" i="11"/>
  <c r="S44" i="16"/>
  <c r="S82" i="11"/>
  <c r="O83" i="11"/>
  <c r="P83" i="11"/>
  <c r="S83" i="11" s="1"/>
  <c r="M83" i="11"/>
  <c r="D84" i="11"/>
  <c r="N83" i="11"/>
  <c r="Q83" i="11"/>
  <c r="R83" i="11" s="1"/>
  <c r="O162" i="12"/>
  <c r="Q162" i="12"/>
  <c r="R162" i="12" s="1"/>
  <c r="N162" i="12"/>
  <c r="M162" i="12"/>
  <c r="P162" i="12"/>
  <c r="S162" i="12" s="1"/>
  <c r="D163" i="12"/>
  <c r="V161" i="12"/>
  <c r="W161" i="12"/>
  <c r="N165" i="14"/>
  <c r="M165" i="14"/>
  <c r="P165" i="14"/>
  <c r="S165" i="14" s="1"/>
  <c r="O165" i="14"/>
  <c r="D166" i="14"/>
  <c r="Q165" i="14"/>
  <c r="R165" i="14" s="1"/>
  <c r="S71" i="15"/>
  <c r="W164" i="14"/>
  <c r="V164" i="14"/>
  <c r="V71" i="15"/>
  <c r="W71" i="15"/>
  <c r="N72" i="15"/>
  <c r="M72" i="15"/>
  <c r="D73" i="15"/>
  <c r="Q72" i="15"/>
  <c r="R72" i="15" s="1"/>
  <c r="P72" i="15"/>
  <c r="T72" i="15" s="1"/>
  <c r="O72" i="15"/>
  <c r="W44" i="16"/>
  <c r="V44" i="16"/>
  <c r="O45" i="16"/>
  <c r="M45" i="16"/>
  <c r="D46" i="16"/>
  <c r="N45" i="16"/>
  <c r="P45" i="16"/>
  <c r="T45" i="16" s="1"/>
  <c r="Q45" i="16"/>
  <c r="R45" i="16" s="1"/>
  <c r="T83" i="11" l="1"/>
  <c r="M84" i="11"/>
  <c r="N84" i="11"/>
  <c r="O84" i="11"/>
  <c r="P84" i="11"/>
  <c r="T84" i="11" s="1"/>
  <c r="Q84" i="11"/>
  <c r="R84" i="11" s="1"/>
  <c r="D85" i="11"/>
  <c r="T165" i="14"/>
  <c r="T162" i="12"/>
  <c r="V83" i="11"/>
  <c r="W83" i="11"/>
  <c r="O163" i="12"/>
  <c r="D164" i="12"/>
  <c r="N163" i="12"/>
  <c r="P163" i="12"/>
  <c r="T163" i="12" s="1"/>
  <c r="Q163" i="12"/>
  <c r="R163" i="12" s="1"/>
  <c r="M163" i="12"/>
  <c r="V162" i="12"/>
  <c r="W162" i="12"/>
  <c r="W165" i="14"/>
  <c r="V165" i="14"/>
  <c r="D167" i="14"/>
  <c r="P166" i="14"/>
  <c r="T166" i="14" s="1"/>
  <c r="O166" i="14"/>
  <c r="M166" i="14"/>
  <c r="N166" i="14"/>
  <c r="Q166" i="14"/>
  <c r="R166" i="14" s="1"/>
  <c r="V72" i="15"/>
  <c r="W72" i="15"/>
  <c r="S72" i="15"/>
  <c r="O73" i="15"/>
  <c r="N73" i="15"/>
  <c r="D74" i="15"/>
  <c r="P73" i="15"/>
  <c r="T73" i="15" s="1"/>
  <c r="M73" i="15"/>
  <c r="Q73" i="15"/>
  <c r="R73" i="15" s="1"/>
  <c r="W45" i="16"/>
  <c r="V45" i="16"/>
  <c r="S45" i="16"/>
  <c r="P46" i="16"/>
  <c r="S46" i="16" s="1"/>
  <c r="N46" i="16"/>
  <c r="M46" i="16"/>
  <c r="O46" i="16"/>
  <c r="D47" i="16"/>
  <c r="Q46" i="16"/>
  <c r="R46" i="16" s="1"/>
  <c r="V84" i="11" l="1"/>
  <c r="W84" i="11"/>
  <c r="Q85" i="11"/>
  <c r="R85" i="11" s="1"/>
  <c r="O85" i="11"/>
  <c r="P85" i="11"/>
  <c r="S85" i="11" s="1"/>
  <c r="D86" i="11"/>
  <c r="M85" i="11"/>
  <c r="N85" i="11"/>
  <c r="T85" i="11"/>
  <c r="S84" i="11"/>
  <c r="S163" i="12"/>
  <c r="D165" i="12"/>
  <c r="M164" i="12"/>
  <c r="Q164" i="12"/>
  <c r="R164" i="12" s="1"/>
  <c r="P164" i="12"/>
  <c r="T164" i="12" s="1"/>
  <c r="N164" i="12"/>
  <c r="O164" i="12"/>
  <c r="V163" i="12"/>
  <c r="W163" i="12"/>
  <c r="O167" i="14"/>
  <c r="N167" i="14"/>
  <c r="Q167" i="14"/>
  <c r="R167" i="14" s="1"/>
  <c r="M167" i="14"/>
  <c r="P167" i="14"/>
  <c r="T167" i="14" s="1"/>
  <c r="D168" i="14"/>
  <c r="S166" i="14"/>
  <c r="V166" i="14"/>
  <c r="W166" i="14"/>
  <c r="W73" i="15"/>
  <c r="V73" i="15"/>
  <c r="S73" i="15"/>
  <c r="P74" i="15"/>
  <c r="S74" i="15" s="1"/>
  <c r="Q74" i="15"/>
  <c r="R74" i="15" s="1"/>
  <c r="O74" i="15"/>
  <c r="N74" i="15"/>
  <c r="D75" i="15"/>
  <c r="M74" i="15"/>
  <c r="O47" i="16"/>
  <c r="N47" i="16"/>
  <c r="P47" i="16"/>
  <c r="T47" i="16" s="1"/>
  <c r="M47" i="16"/>
  <c r="Q47" i="16"/>
  <c r="R47" i="16" s="1"/>
  <c r="D48" i="16"/>
  <c r="V46" i="16"/>
  <c r="W46" i="16"/>
  <c r="T46" i="16"/>
  <c r="W85" i="11" l="1"/>
  <c r="V85" i="11"/>
  <c r="S164" i="12"/>
  <c r="Q86" i="11"/>
  <c r="R86" i="11" s="1"/>
  <c r="P86" i="11"/>
  <c r="S86" i="11" s="1"/>
  <c r="O86" i="11"/>
  <c r="M86" i="11"/>
  <c r="N86" i="11"/>
  <c r="D87" i="11"/>
  <c r="S47" i="16"/>
  <c r="V164" i="12"/>
  <c r="W164" i="12"/>
  <c r="M165" i="12"/>
  <c r="D166" i="12"/>
  <c r="P165" i="12"/>
  <c r="S165" i="12" s="1"/>
  <c r="Q165" i="12"/>
  <c r="R165" i="12" s="1"/>
  <c r="O165" i="12"/>
  <c r="N165" i="12"/>
  <c r="S167" i="14"/>
  <c r="O168" i="14"/>
  <c r="N168" i="14"/>
  <c r="Q168" i="14"/>
  <c r="R168" i="14" s="1"/>
  <c r="D169" i="14"/>
  <c r="P168" i="14"/>
  <c r="S168" i="14" s="1"/>
  <c r="M168" i="14"/>
  <c r="W167" i="14"/>
  <c r="V167" i="14"/>
  <c r="O75" i="15"/>
  <c r="P75" i="15"/>
  <c r="S75" i="15" s="1"/>
  <c r="N75" i="15"/>
  <c r="M75" i="15"/>
  <c r="Q75" i="15"/>
  <c r="R75" i="15" s="1"/>
  <c r="D76" i="15"/>
  <c r="T74" i="15"/>
  <c r="W74" i="15"/>
  <c r="V74" i="15"/>
  <c r="P48" i="16"/>
  <c r="S48" i="16" s="1"/>
  <c r="N48" i="16"/>
  <c r="D49" i="16"/>
  <c r="O48" i="16"/>
  <c r="M48" i="16"/>
  <c r="Q48" i="16"/>
  <c r="R48" i="16" s="1"/>
  <c r="W47" i="16"/>
  <c r="V47" i="16"/>
  <c r="T86" i="11" l="1"/>
  <c r="T165" i="12"/>
  <c r="W86" i="11"/>
  <c r="V86" i="11"/>
  <c r="P87" i="11"/>
  <c r="T87" i="11" s="1"/>
  <c r="D88" i="11"/>
  <c r="O87" i="11"/>
  <c r="N87" i="11"/>
  <c r="M87" i="11"/>
  <c r="Q87" i="11"/>
  <c r="R87" i="11" s="1"/>
  <c r="V165" i="12"/>
  <c r="W165" i="12"/>
  <c r="T75" i="15"/>
  <c r="T168" i="14"/>
  <c r="P166" i="12"/>
  <c r="S166" i="12" s="1"/>
  <c r="Q166" i="12"/>
  <c r="R166" i="12" s="1"/>
  <c r="O166" i="12"/>
  <c r="D167" i="12"/>
  <c r="M166" i="12"/>
  <c r="N166" i="12"/>
  <c r="D170" i="14"/>
  <c r="N169" i="14"/>
  <c r="O169" i="14"/>
  <c r="Q169" i="14"/>
  <c r="R169" i="14" s="1"/>
  <c r="P169" i="14"/>
  <c r="T169" i="14" s="1"/>
  <c r="M169" i="14"/>
  <c r="V168" i="14"/>
  <c r="W168" i="14"/>
  <c r="O76" i="15"/>
  <c r="N76" i="15"/>
  <c r="P76" i="15"/>
  <c r="S76" i="15" s="1"/>
  <c r="D77" i="15"/>
  <c r="Q76" i="15"/>
  <c r="R76" i="15" s="1"/>
  <c r="M76" i="15"/>
  <c r="V75" i="15"/>
  <c r="W75" i="15"/>
  <c r="T48" i="16"/>
  <c r="D50" i="16"/>
  <c r="Q49" i="16"/>
  <c r="R49" i="16" s="1"/>
  <c r="M49" i="16"/>
  <c r="N49" i="16"/>
  <c r="P49" i="16"/>
  <c r="T49" i="16" s="1"/>
  <c r="O49" i="16"/>
  <c r="V48" i="16"/>
  <c r="W48" i="16"/>
  <c r="T166" i="12" l="1"/>
  <c r="O88" i="11"/>
  <c r="P88" i="11"/>
  <c r="T88" i="11" s="1"/>
  <c r="D89" i="11"/>
  <c r="Q88" i="11"/>
  <c r="R88" i="11" s="1"/>
  <c r="M88" i="11"/>
  <c r="N88" i="11"/>
  <c r="S87" i="11"/>
  <c r="V87" i="11"/>
  <c r="W87" i="11"/>
  <c r="V166" i="12"/>
  <c r="W166" i="12"/>
  <c r="M167" i="12"/>
  <c r="P167" i="12"/>
  <c r="T167" i="12" s="1"/>
  <c r="O167" i="12"/>
  <c r="N167" i="12"/>
  <c r="D168" i="12"/>
  <c r="Q167" i="12"/>
  <c r="R167" i="12" s="1"/>
  <c r="S169" i="14"/>
  <c r="W169" i="14"/>
  <c r="V169" i="14"/>
  <c r="T76" i="15"/>
  <c r="P170" i="14"/>
  <c r="S170" i="14" s="1"/>
  <c r="N170" i="14"/>
  <c r="D171" i="14"/>
  <c r="Q170" i="14"/>
  <c r="R170" i="14" s="1"/>
  <c r="O170" i="14"/>
  <c r="M170" i="14"/>
  <c r="P77" i="15"/>
  <c r="T77" i="15" s="1"/>
  <c r="Q77" i="15"/>
  <c r="R77" i="15" s="1"/>
  <c r="M77" i="15"/>
  <c r="N77" i="15"/>
  <c r="D78" i="15"/>
  <c r="O77" i="15"/>
  <c r="S49" i="16"/>
  <c r="W76" i="15"/>
  <c r="V76" i="15"/>
  <c r="V49" i="16"/>
  <c r="W49" i="16"/>
  <c r="P50" i="16"/>
  <c r="S50" i="16" s="1"/>
  <c r="Q50" i="16"/>
  <c r="R50" i="16" s="1"/>
  <c r="O50" i="16"/>
  <c r="D51" i="16"/>
  <c r="M50" i="16"/>
  <c r="N50" i="16"/>
  <c r="S88" i="11" l="1"/>
  <c r="N89" i="11"/>
  <c r="Q89" i="11"/>
  <c r="R89" i="11" s="1"/>
  <c r="P89" i="11"/>
  <c r="T89" i="11" s="1"/>
  <c r="M89" i="11"/>
  <c r="O89" i="11"/>
  <c r="D90" i="11"/>
  <c r="W88" i="11"/>
  <c r="V88" i="11"/>
  <c r="O168" i="12"/>
  <c r="N168" i="12"/>
  <c r="D169" i="12"/>
  <c r="P168" i="12"/>
  <c r="T168" i="12" s="1"/>
  <c r="M168" i="12"/>
  <c r="Q168" i="12"/>
  <c r="R168" i="12" s="1"/>
  <c r="S167" i="12"/>
  <c r="W167" i="12"/>
  <c r="V167" i="12"/>
  <c r="T170" i="14"/>
  <c r="O171" i="14"/>
  <c r="Q171" i="14"/>
  <c r="R171" i="14" s="1"/>
  <c r="M171" i="14"/>
  <c r="P171" i="14"/>
  <c r="T171" i="14" s="1"/>
  <c r="N171" i="14"/>
  <c r="D172" i="14"/>
  <c r="W170" i="14"/>
  <c r="V170" i="14"/>
  <c r="S77" i="15"/>
  <c r="W77" i="15"/>
  <c r="V77" i="15"/>
  <c r="D79" i="15"/>
  <c r="Q78" i="15"/>
  <c r="R78" i="15" s="1"/>
  <c r="M78" i="15"/>
  <c r="P78" i="15"/>
  <c r="T78" i="15" s="1"/>
  <c r="O78" i="15"/>
  <c r="N78" i="15"/>
  <c r="AF86" i="3"/>
  <c r="AF84" i="3"/>
  <c r="AF82" i="3"/>
  <c r="AF96" i="3"/>
  <c r="AF35" i="3"/>
  <c r="AF80" i="3"/>
  <c r="N51" i="16"/>
  <c r="D52" i="16"/>
  <c r="Q51" i="16"/>
  <c r="R51" i="16" s="1"/>
  <c r="M51" i="16"/>
  <c r="P51" i="16"/>
  <c r="T51" i="16" s="1"/>
  <c r="O51" i="16"/>
  <c r="AG128" i="3"/>
  <c r="AG84" i="3"/>
  <c r="AG82" i="3"/>
  <c r="AG86" i="3"/>
  <c r="AG35" i="3"/>
  <c r="AG96" i="3"/>
  <c r="AG80" i="3"/>
  <c r="T50" i="16"/>
  <c r="W50" i="16"/>
  <c r="V50" i="16"/>
  <c r="AF128" i="3"/>
  <c r="AG101" i="3"/>
  <c r="AF59" i="3"/>
  <c r="AF101" i="3"/>
  <c r="AG94" i="3"/>
  <c r="AG59" i="3"/>
  <c r="AF14" i="3"/>
  <c r="AF94" i="3"/>
  <c r="AG61" i="3"/>
  <c r="AG14" i="3"/>
  <c r="AF28" i="3"/>
  <c r="AF61" i="3"/>
  <c r="AG25" i="3"/>
  <c r="AG28" i="3"/>
  <c r="AF42" i="3"/>
  <c r="AF25" i="3"/>
  <c r="AG116" i="3"/>
  <c r="AG42" i="3"/>
  <c r="AF73" i="3"/>
  <c r="AF116" i="3"/>
  <c r="AG18" i="3"/>
  <c r="AG73" i="3"/>
  <c r="AF18" i="3"/>
  <c r="AG113" i="3"/>
  <c r="AF23" i="3"/>
  <c r="AF113" i="3"/>
  <c r="AG123" i="3"/>
  <c r="AG23" i="3"/>
  <c r="AF123" i="3"/>
  <c r="AG126" i="3"/>
  <c r="AF125" i="3"/>
  <c r="AF126" i="3"/>
  <c r="AG114" i="3"/>
  <c r="AH114" i="3" s="1"/>
  <c r="BB114" i="3" s="1"/>
  <c r="AG125" i="3"/>
  <c r="AH128" i="3" l="1"/>
  <c r="BB128" i="3" s="1"/>
  <c r="S89" i="11"/>
  <c r="N90" i="11"/>
  <c r="Q90" i="11"/>
  <c r="R90" i="11" s="1"/>
  <c r="P90" i="11"/>
  <c r="T90" i="11" s="1"/>
  <c r="D91" i="11"/>
  <c r="O90" i="11"/>
  <c r="M90" i="11"/>
  <c r="V89" i="11"/>
  <c r="W89" i="11"/>
  <c r="S168" i="12"/>
  <c r="M169" i="12"/>
  <c r="Q169" i="12"/>
  <c r="R169" i="12" s="1"/>
  <c r="P169" i="12"/>
  <c r="T169" i="12" s="1"/>
  <c r="N169" i="12"/>
  <c r="D170" i="12"/>
  <c r="O169" i="12"/>
  <c r="S169" i="12"/>
  <c r="S78" i="15"/>
  <c r="S171" i="14"/>
  <c r="V168" i="12"/>
  <c r="W168" i="12"/>
  <c r="P172" i="14"/>
  <c r="S172" i="14" s="1"/>
  <c r="N172" i="14"/>
  <c r="M172" i="14"/>
  <c r="D173" i="14"/>
  <c r="O172" i="14"/>
  <c r="Q172" i="14"/>
  <c r="R172" i="14" s="1"/>
  <c r="W171" i="14"/>
  <c r="V171" i="14"/>
  <c r="W78" i="15"/>
  <c r="V78" i="15"/>
  <c r="N79" i="15"/>
  <c r="P79" i="15"/>
  <c r="T79" i="15" s="1"/>
  <c r="Q79" i="15"/>
  <c r="R79" i="15" s="1"/>
  <c r="M79" i="15"/>
  <c r="D80" i="15"/>
  <c r="O79" i="15"/>
  <c r="S51" i="16"/>
  <c r="AH96" i="3"/>
  <c r="BB96" i="3" s="1"/>
  <c r="AH59" i="3"/>
  <c r="BB59" i="3" s="1"/>
  <c r="AH82" i="3"/>
  <c r="BB82" i="3" s="1"/>
  <c r="AH80" i="3"/>
  <c r="BB80" i="3" s="1"/>
  <c r="AH84" i="3"/>
  <c r="BB84" i="3" s="1"/>
  <c r="V51" i="16"/>
  <c r="W51" i="16"/>
  <c r="P52" i="16"/>
  <c r="T52" i="16" s="1"/>
  <c r="D53" i="16"/>
  <c r="O52" i="16"/>
  <c r="M52" i="16"/>
  <c r="Q52" i="16"/>
  <c r="R52" i="16" s="1"/>
  <c r="N52" i="16"/>
  <c r="AH35" i="3"/>
  <c r="BB35" i="3" s="1"/>
  <c r="AH86" i="3"/>
  <c r="BB86" i="3" s="1"/>
  <c r="AH101" i="3"/>
  <c r="BB101" i="3" s="1"/>
  <c r="BJ128" i="3"/>
  <c r="BL128" i="3"/>
  <c r="BI128" i="3"/>
  <c r="BG128" i="3"/>
  <c r="BM128" i="3"/>
  <c r="BF128" i="3"/>
  <c r="BK128" i="3"/>
  <c r="BE128" i="3"/>
  <c r="BH128" i="3"/>
  <c r="AH18" i="3"/>
  <c r="BB18" i="3" s="1"/>
  <c r="AH116" i="3"/>
  <c r="BB116" i="3" s="1"/>
  <c r="AH25" i="3"/>
  <c r="BB25" i="3" s="1"/>
  <c r="AH94" i="3"/>
  <c r="BB94" i="3" s="1"/>
  <c r="AH14" i="3"/>
  <c r="BB14" i="3" s="1"/>
  <c r="AH61" i="3"/>
  <c r="BB61" i="3" s="1"/>
  <c r="AH28" i="3"/>
  <c r="BB28" i="3" s="1"/>
  <c r="AH42" i="3"/>
  <c r="BB42" i="3" s="1"/>
  <c r="BG42" i="3" s="1"/>
  <c r="AH73" i="3"/>
  <c r="BB73" i="3" s="1"/>
  <c r="AH113" i="3"/>
  <c r="BB113" i="3" s="1"/>
  <c r="BG113" i="3" s="1"/>
  <c r="AH23" i="3"/>
  <c r="BB23" i="3" s="1"/>
  <c r="AH126" i="3"/>
  <c r="BB126" i="3" s="1"/>
  <c r="AH123" i="3"/>
  <c r="BB123" i="3" s="1"/>
  <c r="AH125" i="3"/>
  <c r="BB125" i="3" s="1"/>
  <c r="BH125" i="3" s="1"/>
  <c r="S90" i="11" l="1"/>
  <c r="T172" i="14"/>
  <c r="N91" i="11"/>
  <c r="Q91" i="11"/>
  <c r="R91" i="11" s="1"/>
  <c r="D92" i="11"/>
  <c r="O91" i="11"/>
  <c r="P91" i="11"/>
  <c r="T91" i="11" s="1"/>
  <c r="M91" i="11"/>
  <c r="V90" i="11"/>
  <c r="W90" i="11"/>
  <c r="W169" i="12"/>
  <c r="V169" i="12"/>
  <c r="D171" i="12"/>
  <c r="M170" i="12"/>
  <c r="O170" i="12"/>
  <c r="Q170" i="12"/>
  <c r="R170" i="12" s="1"/>
  <c r="P170" i="12"/>
  <c r="S170" i="12" s="1"/>
  <c r="N170" i="12"/>
  <c r="Q173" i="14"/>
  <c r="R173" i="14" s="1"/>
  <c r="N173" i="14"/>
  <c r="O173" i="14"/>
  <c r="P173" i="14"/>
  <c r="S173" i="14" s="1"/>
  <c r="M173" i="14"/>
  <c r="D174" i="14"/>
  <c r="BK86" i="3"/>
  <c r="BI86" i="3"/>
  <c r="BF86" i="3"/>
  <c r="BE86" i="3"/>
  <c r="BJ86" i="3"/>
  <c r="BG86" i="3"/>
  <c r="BM86" i="3"/>
  <c r="BH86" i="3"/>
  <c r="BL86" i="3"/>
  <c r="W172" i="14"/>
  <c r="V172" i="14"/>
  <c r="W79" i="15"/>
  <c r="V79" i="15"/>
  <c r="O80" i="15"/>
  <c r="Q80" i="15"/>
  <c r="R80" i="15" s="1"/>
  <c r="D81" i="15"/>
  <c r="M80" i="15"/>
  <c r="N80" i="15"/>
  <c r="P80" i="15"/>
  <c r="T80" i="15" s="1"/>
  <c r="S79" i="15"/>
  <c r="O53" i="16"/>
  <c r="M53" i="16"/>
  <c r="Q53" i="16"/>
  <c r="R53" i="16" s="1"/>
  <c r="N53" i="16"/>
  <c r="D54" i="16"/>
  <c r="P53" i="16"/>
  <c r="S53" i="16" s="1"/>
  <c r="S52" i="16"/>
  <c r="W52" i="16"/>
  <c r="V52" i="16"/>
  <c r="BK42" i="3"/>
  <c r="AN128" i="3"/>
  <c r="BL42" i="3"/>
  <c r="BI42" i="3"/>
  <c r="BJ125" i="3"/>
  <c r="BL125" i="3"/>
  <c r="BH113" i="3"/>
  <c r="BE42" i="3"/>
  <c r="BJ113" i="3"/>
  <c r="BH42" i="3"/>
  <c r="BK113" i="3"/>
  <c r="BM113" i="3"/>
  <c r="BE113" i="3"/>
  <c r="BL113" i="3"/>
  <c r="BI113" i="3"/>
  <c r="BF113" i="3"/>
  <c r="BF42" i="3"/>
  <c r="BJ42" i="3"/>
  <c r="BM42" i="3"/>
  <c r="BI125" i="3"/>
  <c r="BF125" i="3"/>
  <c r="BG125" i="3"/>
  <c r="BK125" i="3"/>
  <c r="BE125" i="3"/>
  <c r="BM125" i="3"/>
  <c r="S91" i="11" l="1"/>
  <c r="V91" i="11"/>
  <c r="W91" i="11"/>
  <c r="P92" i="11"/>
  <c r="S92" i="11" s="1"/>
  <c r="D93" i="11"/>
  <c r="O92" i="11"/>
  <c r="Q92" i="11"/>
  <c r="R92" i="11" s="1"/>
  <c r="N92" i="11"/>
  <c r="M92" i="11"/>
  <c r="P171" i="12"/>
  <c r="T171" i="12" s="1"/>
  <c r="O171" i="12"/>
  <c r="D172" i="12"/>
  <c r="Q171" i="12"/>
  <c r="R171" i="12" s="1"/>
  <c r="M171" i="12"/>
  <c r="N171" i="12"/>
  <c r="T170" i="12"/>
  <c r="V170" i="12"/>
  <c r="W170" i="12"/>
  <c r="T173" i="14"/>
  <c r="V173" i="14"/>
  <c r="W173" i="14"/>
  <c r="Q174" i="14"/>
  <c r="R174" i="14" s="1"/>
  <c r="O174" i="14"/>
  <c r="D175" i="14"/>
  <c r="M174" i="14"/>
  <c r="P174" i="14"/>
  <c r="S174" i="14" s="1"/>
  <c r="N174" i="14"/>
  <c r="T53" i="16"/>
  <c r="S80" i="15"/>
  <c r="AN86" i="3"/>
  <c r="Q81" i="15"/>
  <c r="R81" i="15" s="1"/>
  <c r="D82" i="15"/>
  <c r="P81" i="15"/>
  <c r="T81" i="15" s="1"/>
  <c r="N81" i="15"/>
  <c r="O81" i="15"/>
  <c r="M81" i="15"/>
  <c r="W80" i="15"/>
  <c r="V80" i="15"/>
  <c r="N54" i="16"/>
  <c r="O54" i="16"/>
  <c r="Q54" i="16"/>
  <c r="R54" i="16" s="1"/>
  <c r="P54" i="16"/>
  <c r="T54" i="16" s="1"/>
  <c r="M54" i="16"/>
  <c r="D55" i="16"/>
  <c r="V53" i="16"/>
  <c r="W53" i="16"/>
  <c r="AN113" i="3"/>
  <c r="AN42" i="3"/>
  <c r="AN125" i="3"/>
  <c r="S171" i="12" l="1"/>
  <c r="Q93" i="11"/>
  <c r="R93" i="11" s="1"/>
  <c r="D94" i="11"/>
  <c r="P93" i="11"/>
  <c r="T93" i="11" s="1"/>
  <c r="N93" i="11"/>
  <c r="M93" i="11"/>
  <c r="O93" i="11"/>
  <c r="T92" i="11"/>
  <c r="W92" i="11"/>
  <c r="V92" i="11"/>
  <c r="N172" i="12"/>
  <c r="Q172" i="12"/>
  <c r="R172" i="12" s="1"/>
  <c r="D173" i="12"/>
  <c r="P172" i="12"/>
  <c r="T172" i="12" s="1"/>
  <c r="M172" i="12"/>
  <c r="O172" i="12"/>
  <c r="V171" i="12"/>
  <c r="W171" i="12"/>
  <c r="T174" i="14"/>
  <c r="D176" i="14"/>
  <c r="P175" i="14"/>
  <c r="S175" i="14" s="1"/>
  <c r="Q175" i="14"/>
  <c r="R175" i="14" s="1"/>
  <c r="N175" i="14"/>
  <c r="M175" i="14"/>
  <c r="O175" i="14"/>
  <c r="V174" i="14"/>
  <c r="W174" i="14"/>
  <c r="V81" i="15"/>
  <c r="W81" i="15"/>
  <c r="D83" i="15"/>
  <c r="Q82" i="15"/>
  <c r="R82" i="15" s="1"/>
  <c r="M82" i="15"/>
  <c r="P82" i="15"/>
  <c r="S82" i="15" s="1"/>
  <c r="O82" i="15"/>
  <c r="N82" i="15"/>
  <c r="S81" i="15"/>
  <c r="S54" i="16"/>
  <c r="M55" i="16"/>
  <c r="N55" i="16"/>
  <c r="Q55" i="16"/>
  <c r="R55" i="16" s="1"/>
  <c r="P55" i="16"/>
  <c r="S55" i="16" s="1"/>
  <c r="O55" i="16"/>
  <c r="D56" i="16"/>
  <c r="V54" i="16"/>
  <c r="W54" i="16"/>
  <c r="S93" i="11" l="1"/>
  <c r="W93" i="11"/>
  <c r="V93" i="11"/>
  <c r="Q94" i="11"/>
  <c r="R94" i="11" s="1"/>
  <c r="M94" i="11"/>
  <c r="O94" i="11"/>
  <c r="D95" i="11"/>
  <c r="N94" i="11"/>
  <c r="P94" i="11"/>
  <c r="T94" i="11" s="1"/>
  <c r="S172" i="12"/>
  <c r="D174" i="12"/>
  <c r="P173" i="12"/>
  <c r="S173" i="12" s="1"/>
  <c r="M173" i="12"/>
  <c r="Q173" i="12"/>
  <c r="R173" i="12" s="1"/>
  <c r="N173" i="12"/>
  <c r="O173" i="12"/>
  <c r="W172" i="12"/>
  <c r="V172" i="12"/>
  <c r="T175" i="14"/>
  <c r="T55" i="16"/>
  <c r="V175" i="14"/>
  <c r="W175" i="14"/>
  <c r="P176" i="14"/>
  <c r="S176" i="14" s="1"/>
  <c r="Q176" i="14"/>
  <c r="R176" i="14" s="1"/>
  <c r="M176" i="14"/>
  <c r="N176" i="14"/>
  <c r="O176" i="14"/>
  <c r="D177" i="14"/>
  <c r="T82" i="15"/>
  <c r="V82" i="15"/>
  <c r="W82" i="15"/>
  <c r="P83" i="15"/>
  <c r="T83" i="15" s="1"/>
  <c r="D84" i="15"/>
  <c r="O83" i="15"/>
  <c r="N83" i="15"/>
  <c r="Q83" i="15"/>
  <c r="R83" i="15" s="1"/>
  <c r="M83" i="15"/>
  <c r="D57" i="16"/>
  <c r="P56" i="16"/>
  <c r="S56" i="16" s="1"/>
  <c r="N56" i="16"/>
  <c r="M56" i="16"/>
  <c r="O56" i="16"/>
  <c r="Q56" i="16"/>
  <c r="R56" i="16" s="1"/>
  <c r="V55" i="16"/>
  <c r="W55" i="16"/>
  <c r="N95" i="11" l="1"/>
  <c r="O95" i="11"/>
  <c r="P95" i="11"/>
  <c r="S95" i="11" s="1"/>
  <c r="M95" i="11"/>
  <c r="Q95" i="11"/>
  <c r="R95" i="11" s="1"/>
  <c r="D96" i="11"/>
  <c r="T173" i="12"/>
  <c r="S94" i="11"/>
  <c r="W94" i="11"/>
  <c r="V94" i="11"/>
  <c r="S83" i="15"/>
  <c r="V173" i="12"/>
  <c r="W173" i="12"/>
  <c r="D175" i="12"/>
  <c r="M174" i="12"/>
  <c r="Q174" i="12"/>
  <c r="R174" i="12" s="1"/>
  <c r="O174" i="12"/>
  <c r="N174" i="12"/>
  <c r="P174" i="12"/>
  <c r="S174" i="12" s="1"/>
  <c r="W176" i="14"/>
  <c r="V176" i="14"/>
  <c r="T176" i="14"/>
  <c r="N177" i="14"/>
  <c r="O177" i="14"/>
  <c r="P177" i="14"/>
  <c r="T177" i="14" s="1"/>
  <c r="D178" i="14"/>
  <c r="M177" i="14"/>
  <c r="Q177" i="14"/>
  <c r="R177" i="14" s="1"/>
  <c r="P84" i="15"/>
  <c r="S84" i="15" s="1"/>
  <c r="M84" i="15"/>
  <c r="N84" i="15"/>
  <c r="D85" i="15"/>
  <c r="Q84" i="15"/>
  <c r="R84" i="15" s="1"/>
  <c r="O84" i="15"/>
  <c r="W83" i="15"/>
  <c r="V83" i="15"/>
  <c r="T56" i="16"/>
  <c r="W56" i="16"/>
  <c r="V56" i="16"/>
  <c r="P57" i="16"/>
  <c r="T57" i="16" s="1"/>
  <c r="M57" i="16"/>
  <c r="Q57" i="16"/>
  <c r="R57" i="16" s="1"/>
  <c r="N57" i="16"/>
  <c r="O57" i="16"/>
  <c r="D58" i="16"/>
  <c r="S177" i="14" l="1"/>
  <c r="T95" i="11"/>
  <c r="P96" i="11"/>
  <c r="T96" i="11" s="1"/>
  <c r="N96" i="11"/>
  <c r="M96" i="11"/>
  <c r="Q96" i="11"/>
  <c r="R96" i="11" s="1"/>
  <c r="O96" i="11"/>
  <c r="D97" i="11"/>
  <c r="W95" i="11"/>
  <c r="V95" i="11"/>
  <c r="W174" i="12"/>
  <c r="V174" i="12"/>
  <c r="Q175" i="12"/>
  <c r="R175" i="12" s="1"/>
  <c r="M175" i="12"/>
  <c r="D176" i="12"/>
  <c r="P175" i="12"/>
  <c r="S175" i="12" s="1"/>
  <c r="O175" i="12"/>
  <c r="N175" i="12"/>
  <c r="T174" i="12"/>
  <c r="N178" i="14"/>
  <c r="Q178" i="14"/>
  <c r="R178" i="14" s="1"/>
  <c r="D179" i="14"/>
  <c r="O178" i="14"/>
  <c r="P178" i="14"/>
  <c r="T178" i="14" s="1"/>
  <c r="M178" i="14"/>
  <c r="T84" i="15"/>
  <c r="V177" i="14"/>
  <c r="W177" i="14"/>
  <c r="W84" i="15"/>
  <c r="V84" i="15"/>
  <c r="Q85" i="15"/>
  <c r="R85" i="15" s="1"/>
  <c r="M85" i="15"/>
  <c r="O85" i="15"/>
  <c r="P85" i="15"/>
  <c r="T85" i="15" s="1"/>
  <c r="D86" i="15"/>
  <c r="N85" i="15"/>
  <c r="V57" i="16"/>
  <c r="W57" i="16"/>
  <c r="S57" i="16"/>
  <c r="Q58" i="16"/>
  <c r="R58" i="16" s="1"/>
  <c r="M58" i="16"/>
  <c r="O58" i="16"/>
  <c r="N58" i="16"/>
  <c r="P58" i="16"/>
  <c r="T58" i="16" s="1"/>
  <c r="D59" i="16"/>
  <c r="S96" i="11" l="1"/>
  <c r="T175" i="12"/>
  <c r="Q97" i="11"/>
  <c r="R97" i="11" s="1"/>
  <c r="N97" i="11"/>
  <c r="P97" i="11"/>
  <c r="S97" i="11" s="1"/>
  <c r="M97" i="11"/>
  <c r="D98" i="11"/>
  <c r="O97" i="11"/>
  <c r="W96" i="11"/>
  <c r="V96" i="11"/>
  <c r="W175" i="12"/>
  <c r="V175" i="12"/>
  <c r="D177" i="12"/>
  <c r="M176" i="12"/>
  <c r="N176" i="12"/>
  <c r="O176" i="12"/>
  <c r="Q176" i="12"/>
  <c r="R176" i="12" s="1"/>
  <c r="P176" i="12"/>
  <c r="T176" i="12" s="1"/>
  <c r="S178" i="14"/>
  <c r="W178" i="14"/>
  <c r="V178" i="14"/>
  <c r="D180" i="14"/>
  <c r="M179" i="14"/>
  <c r="N179" i="14"/>
  <c r="O179" i="14"/>
  <c r="P179" i="14"/>
  <c r="S179" i="14" s="1"/>
  <c r="Q179" i="14"/>
  <c r="R179" i="14" s="1"/>
  <c r="S85" i="15"/>
  <c r="W85" i="15"/>
  <c r="V85" i="15"/>
  <c r="N86" i="15"/>
  <c r="O86" i="15"/>
  <c r="Q86" i="15"/>
  <c r="R86" i="15" s="1"/>
  <c r="D87" i="15"/>
  <c r="P86" i="15"/>
  <c r="T86" i="15" s="1"/>
  <c r="M86" i="15"/>
  <c r="W58" i="16"/>
  <c r="V58" i="16"/>
  <c r="D60" i="16"/>
  <c r="M59" i="16"/>
  <c r="N59" i="16"/>
  <c r="Q59" i="16"/>
  <c r="R59" i="16" s="1"/>
  <c r="O59" i="16"/>
  <c r="P59" i="16"/>
  <c r="S59" i="16" s="1"/>
  <c r="S58" i="16"/>
  <c r="T97" i="11" l="1"/>
  <c r="S176" i="12"/>
  <c r="V97" i="11"/>
  <c r="W97" i="11"/>
  <c r="Q98" i="11"/>
  <c r="R98" i="11" s="1"/>
  <c r="M98" i="11"/>
  <c r="D99" i="11"/>
  <c r="N98" i="11"/>
  <c r="O98" i="11"/>
  <c r="P98" i="11"/>
  <c r="T98" i="11" s="1"/>
  <c r="N177" i="12"/>
  <c r="Q177" i="12"/>
  <c r="R177" i="12" s="1"/>
  <c r="M177" i="12"/>
  <c r="P177" i="12"/>
  <c r="T177" i="12" s="1"/>
  <c r="O177" i="12"/>
  <c r="D178" i="12"/>
  <c r="V176" i="12"/>
  <c r="W176" i="12"/>
  <c r="N180" i="14"/>
  <c r="M180" i="14"/>
  <c r="O180" i="14"/>
  <c r="P180" i="14"/>
  <c r="T180" i="14" s="1"/>
  <c r="Q180" i="14"/>
  <c r="R180" i="14" s="1"/>
  <c r="D181" i="14"/>
  <c r="W179" i="14"/>
  <c r="V179" i="14"/>
  <c r="T179" i="14"/>
  <c r="Q87" i="15"/>
  <c r="R87" i="15" s="1"/>
  <c r="O87" i="15"/>
  <c r="N87" i="15"/>
  <c r="M87" i="15"/>
  <c r="D88" i="15"/>
  <c r="P87" i="15"/>
  <c r="T87" i="15" s="1"/>
  <c r="S86" i="15"/>
  <c r="V86" i="15"/>
  <c r="W86" i="15"/>
  <c r="V59" i="16"/>
  <c r="W59" i="16"/>
  <c r="P60" i="16"/>
  <c r="S60" i="16" s="1"/>
  <c r="Q60" i="16"/>
  <c r="R60" i="16" s="1"/>
  <c r="N60" i="16"/>
  <c r="O60" i="16"/>
  <c r="D61" i="16"/>
  <c r="M60" i="16"/>
  <c r="T59" i="16"/>
  <c r="S98" i="11" l="1"/>
  <c r="Q99" i="11"/>
  <c r="R99" i="11" s="1"/>
  <c r="D100" i="11"/>
  <c r="M99" i="11"/>
  <c r="P99" i="11"/>
  <c r="T99" i="11" s="1"/>
  <c r="N99" i="11"/>
  <c r="O99" i="11"/>
  <c r="V98" i="11"/>
  <c r="W98" i="11"/>
  <c r="S177" i="12"/>
  <c r="D179" i="12"/>
  <c r="P178" i="12"/>
  <c r="T178" i="12" s="1"/>
  <c r="N178" i="12"/>
  <c r="O178" i="12"/>
  <c r="Q178" i="12"/>
  <c r="R178" i="12" s="1"/>
  <c r="M178" i="12"/>
  <c r="V177" i="12"/>
  <c r="W177" i="12"/>
  <c r="W180" i="14"/>
  <c r="V180" i="14"/>
  <c r="D182" i="14"/>
  <c r="Q181" i="14"/>
  <c r="R181" i="14" s="1"/>
  <c r="M181" i="14"/>
  <c r="O181" i="14"/>
  <c r="P181" i="14"/>
  <c r="T181" i="14" s="1"/>
  <c r="N181" i="14"/>
  <c r="S180" i="14"/>
  <c r="S87" i="15"/>
  <c r="W87" i="15"/>
  <c r="V87" i="15"/>
  <c r="Q88" i="15"/>
  <c r="R88" i="15" s="1"/>
  <c r="O88" i="15"/>
  <c r="N88" i="15"/>
  <c r="M88" i="15"/>
  <c r="D89" i="15"/>
  <c r="P88" i="15"/>
  <c r="T88" i="15" s="1"/>
  <c r="N61" i="16"/>
  <c r="P61" i="16"/>
  <c r="T61" i="16" s="1"/>
  <c r="Q61" i="16"/>
  <c r="R61" i="16" s="1"/>
  <c r="M61" i="16"/>
  <c r="O61" i="16"/>
  <c r="D62" i="16"/>
  <c r="W60" i="16"/>
  <c r="V60" i="16"/>
  <c r="T60" i="16"/>
  <c r="S99" i="11" l="1"/>
  <c r="W99" i="11"/>
  <c r="V99" i="11"/>
  <c r="D101" i="11"/>
  <c r="Q100" i="11"/>
  <c r="R100" i="11" s="1"/>
  <c r="P100" i="11"/>
  <c r="T100" i="11" s="1"/>
  <c r="M100" i="11"/>
  <c r="O100" i="11"/>
  <c r="N100" i="11"/>
  <c r="S100" i="11"/>
  <c r="S178" i="12"/>
  <c r="N179" i="12"/>
  <c r="D180" i="12"/>
  <c r="P179" i="12"/>
  <c r="T179" i="12" s="1"/>
  <c r="O179" i="12"/>
  <c r="Q179" i="12"/>
  <c r="R179" i="12" s="1"/>
  <c r="M179" i="12"/>
  <c r="V178" i="12"/>
  <c r="W178" i="12"/>
  <c r="W181" i="14"/>
  <c r="V181" i="14"/>
  <c r="M182" i="14"/>
  <c r="O182" i="14"/>
  <c r="P182" i="14"/>
  <c r="S182" i="14" s="1"/>
  <c r="Q182" i="14"/>
  <c r="R182" i="14" s="1"/>
  <c r="D183" i="14"/>
  <c r="N182" i="14"/>
  <c r="S181" i="14"/>
  <c r="O89" i="15"/>
  <c r="D90" i="15"/>
  <c r="N89" i="15"/>
  <c r="M89" i="15"/>
  <c r="Q89" i="15"/>
  <c r="R89" i="15" s="1"/>
  <c r="P89" i="15"/>
  <c r="S89" i="15" s="1"/>
  <c r="S88" i="15"/>
  <c r="S61" i="16"/>
  <c r="W88" i="15"/>
  <c r="V88" i="15"/>
  <c r="O62" i="16"/>
  <c r="D63" i="16"/>
  <c r="P62" i="16"/>
  <c r="S62" i="16" s="1"/>
  <c r="N62" i="16"/>
  <c r="M62" i="16"/>
  <c r="Q62" i="16"/>
  <c r="R62" i="16" s="1"/>
  <c r="V61" i="16"/>
  <c r="W61" i="16"/>
  <c r="T182" i="14" l="1"/>
  <c r="S179" i="12"/>
  <c r="P101" i="11"/>
  <c r="T101" i="11" s="1"/>
  <c r="D102" i="11"/>
  <c r="M101" i="11"/>
  <c r="N101" i="11"/>
  <c r="O101" i="11"/>
  <c r="Q101" i="11"/>
  <c r="R101" i="11" s="1"/>
  <c r="V100" i="11"/>
  <c r="W100" i="11"/>
  <c r="V179" i="12"/>
  <c r="W179" i="12"/>
  <c r="D181" i="12"/>
  <c r="Q180" i="12"/>
  <c r="R180" i="12" s="1"/>
  <c r="M180" i="12"/>
  <c r="P180" i="12"/>
  <c r="T180" i="12" s="1"/>
  <c r="O180" i="12"/>
  <c r="N180" i="12"/>
  <c r="T62" i="16"/>
  <c r="W182" i="14"/>
  <c r="V182" i="14"/>
  <c r="Q183" i="14"/>
  <c r="R183" i="14" s="1"/>
  <c r="P183" i="14"/>
  <c r="T183" i="14" s="1"/>
  <c r="D184" i="14"/>
  <c r="N183" i="14"/>
  <c r="M183" i="14"/>
  <c r="O183" i="14"/>
  <c r="T89" i="15"/>
  <c r="Q90" i="15"/>
  <c r="R90" i="15" s="1"/>
  <c r="O90" i="15"/>
  <c r="P90" i="15"/>
  <c r="T90" i="15" s="1"/>
  <c r="M90" i="15"/>
  <c r="D91" i="15"/>
  <c r="N90" i="15"/>
  <c r="W89" i="15"/>
  <c r="V89" i="15"/>
  <c r="N63" i="16"/>
  <c r="D64" i="16"/>
  <c r="M63" i="16"/>
  <c r="P63" i="16"/>
  <c r="T63" i="16" s="1"/>
  <c r="O63" i="16"/>
  <c r="Q63" i="16"/>
  <c r="R63" i="16" s="1"/>
  <c r="V62" i="16"/>
  <c r="W62" i="16"/>
  <c r="S183" i="14" l="1"/>
  <c r="S101" i="11"/>
  <c r="S90" i="15"/>
  <c r="S180" i="12"/>
  <c r="M102" i="11"/>
  <c r="D103" i="11"/>
  <c r="Q102" i="11"/>
  <c r="R102" i="11" s="1"/>
  <c r="N102" i="11"/>
  <c r="O102" i="11"/>
  <c r="P102" i="11"/>
  <c r="T102" i="11" s="1"/>
  <c r="W101" i="11"/>
  <c r="V101" i="11"/>
  <c r="V180" i="12"/>
  <c r="W180" i="12"/>
  <c r="O181" i="12"/>
  <c r="D182" i="12"/>
  <c r="M181" i="12"/>
  <c r="Q181" i="12"/>
  <c r="R181" i="12" s="1"/>
  <c r="N181" i="12"/>
  <c r="P181" i="12"/>
  <c r="T181" i="12" s="1"/>
  <c r="P184" i="14"/>
  <c r="S184" i="14" s="1"/>
  <c r="M184" i="14"/>
  <c r="Q184" i="14"/>
  <c r="R184" i="14" s="1"/>
  <c r="O184" i="14"/>
  <c r="D185" i="14"/>
  <c r="N184" i="14"/>
  <c r="V183" i="14"/>
  <c r="W183" i="14"/>
  <c r="V90" i="15"/>
  <c r="W90" i="15"/>
  <c r="D92" i="15"/>
  <c r="M91" i="15"/>
  <c r="P91" i="15"/>
  <c r="S91" i="15" s="1"/>
  <c r="N91" i="15"/>
  <c r="Q91" i="15"/>
  <c r="R91" i="15" s="1"/>
  <c r="O91" i="15"/>
  <c r="S63" i="16"/>
  <c r="D65" i="16"/>
  <c r="Q64" i="16"/>
  <c r="R64" i="16" s="1"/>
  <c r="P64" i="16"/>
  <c r="S64" i="16" s="1"/>
  <c r="N64" i="16"/>
  <c r="O64" i="16"/>
  <c r="M64" i="16"/>
  <c r="V63" i="16"/>
  <c r="W63" i="16"/>
  <c r="T91" i="15" l="1"/>
  <c r="M103" i="11"/>
  <c r="O103" i="11"/>
  <c r="N103" i="11"/>
  <c r="P103" i="11"/>
  <c r="T103" i="11" s="1"/>
  <c r="Q103" i="11"/>
  <c r="R103" i="11" s="1"/>
  <c r="D104" i="11"/>
  <c r="W102" i="11"/>
  <c r="V102" i="11"/>
  <c r="T184" i="14"/>
  <c r="S102" i="11"/>
  <c r="O182" i="12"/>
  <c r="N182" i="12"/>
  <c r="P182" i="12"/>
  <c r="T182" i="12" s="1"/>
  <c r="D183" i="12"/>
  <c r="M182" i="12"/>
  <c r="Q182" i="12"/>
  <c r="R182" i="12" s="1"/>
  <c r="S182" i="12"/>
  <c r="W181" i="12"/>
  <c r="V181" i="12"/>
  <c r="S181" i="12"/>
  <c r="W184" i="14"/>
  <c r="V184" i="14"/>
  <c r="O185" i="14"/>
  <c r="P185" i="14"/>
  <c r="T185" i="14" s="1"/>
  <c r="M185" i="14"/>
  <c r="N185" i="14"/>
  <c r="Q185" i="14"/>
  <c r="R185" i="14" s="1"/>
  <c r="D186" i="14"/>
  <c r="M92" i="15"/>
  <c r="O92" i="15"/>
  <c r="N92" i="15"/>
  <c r="D93" i="15"/>
  <c r="Q92" i="15"/>
  <c r="R92" i="15" s="1"/>
  <c r="P92" i="15"/>
  <c r="S92" i="15" s="1"/>
  <c r="W91" i="15"/>
  <c r="V91" i="15"/>
  <c r="V64" i="16"/>
  <c r="W64" i="16"/>
  <c r="M65" i="16"/>
  <c r="P65" i="16"/>
  <c r="S65" i="16" s="1"/>
  <c r="D66" i="16"/>
  <c r="N65" i="16"/>
  <c r="Q65" i="16"/>
  <c r="R65" i="16" s="1"/>
  <c r="O65" i="16"/>
  <c r="T64" i="16"/>
  <c r="D105" i="11" l="1"/>
  <c r="M104" i="11"/>
  <c r="P104" i="11"/>
  <c r="T104" i="11" s="1"/>
  <c r="O104" i="11"/>
  <c r="Q104" i="11"/>
  <c r="R104" i="11" s="1"/>
  <c r="N104" i="11"/>
  <c r="S103" i="11"/>
  <c r="V103" i="11"/>
  <c r="W103" i="11"/>
  <c r="O183" i="12"/>
  <c r="Q183" i="12"/>
  <c r="R183" i="12" s="1"/>
  <c r="D184" i="12"/>
  <c r="P183" i="12"/>
  <c r="T183" i="12" s="1"/>
  <c r="M183" i="12"/>
  <c r="N183" i="12"/>
  <c r="W182" i="12"/>
  <c r="V182" i="12"/>
  <c r="M186" i="14"/>
  <c r="O186" i="14"/>
  <c r="P186" i="14"/>
  <c r="S186" i="14" s="1"/>
  <c r="D187" i="14"/>
  <c r="Q186" i="14"/>
  <c r="R186" i="14" s="1"/>
  <c r="N186" i="14"/>
  <c r="W185" i="14"/>
  <c r="V185" i="14"/>
  <c r="S185" i="14"/>
  <c r="N93" i="15"/>
  <c r="Q93" i="15"/>
  <c r="R93" i="15" s="1"/>
  <c r="O93" i="15"/>
  <c r="P93" i="15"/>
  <c r="T93" i="15" s="1"/>
  <c r="M93" i="15"/>
  <c r="D94" i="15"/>
  <c r="T92" i="15"/>
  <c r="V92" i="15"/>
  <c r="W92" i="15"/>
  <c r="V65" i="16"/>
  <c r="W65" i="16"/>
  <c r="T65" i="16"/>
  <c r="Q66" i="16"/>
  <c r="R66" i="16" s="1"/>
  <c r="N66" i="16"/>
  <c r="P66" i="16"/>
  <c r="T66" i="16" s="1"/>
  <c r="D67" i="16"/>
  <c r="M66" i="16"/>
  <c r="O66" i="16"/>
  <c r="T186" i="14" l="1"/>
  <c r="S104" i="11"/>
  <c r="W104" i="11"/>
  <c r="V104" i="11"/>
  <c r="S183" i="12"/>
  <c r="M105" i="11"/>
  <c r="D106" i="11"/>
  <c r="O105" i="11"/>
  <c r="Q105" i="11"/>
  <c r="R105" i="11" s="1"/>
  <c r="P105" i="11"/>
  <c r="S105" i="11" s="1"/>
  <c r="N105" i="11"/>
  <c r="Q184" i="12"/>
  <c r="R184" i="12" s="1"/>
  <c r="O184" i="12"/>
  <c r="N184" i="12"/>
  <c r="D185" i="12"/>
  <c r="P184" i="12"/>
  <c r="S184" i="12" s="1"/>
  <c r="M184" i="12"/>
  <c r="V183" i="12"/>
  <c r="W183" i="12"/>
  <c r="N187" i="14"/>
  <c r="Q187" i="14"/>
  <c r="R187" i="14" s="1"/>
  <c r="O187" i="14"/>
  <c r="D188" i="14"/>
  <c r="P187" i="14"/>
  <c r="T187" i="14" s="1"/>
  <c r="M187" i="14"/>
  <c r="W186" i="14"/>
  <c r="V186" i="14"/>
  <c r="S93" i="15"/>
  <c r="V93" i="15"/>
  <c r="W93" i="15"/>
  <c r="D95" i="15"/>
  <c r="Q94" i="15"/>
  <c r="R94" i="15" s="1"/>
  <c r="M94" i="15"/>
  <c r="N94" i="15"/>
  <c r="P94" i="15"/>
  <c r="S94" i="15" s="1"/>
  <c r="O94" i="15"/>
  <c r="S66" i="16"/>
  <c r="M67" i="16"/>
  <c r="O67" i="16"/>
  <c r="D68" i="16"/>
  <c r="N67" i="16"/>
  <c r="P67" i="16"/>
  <c r="T67" i="16" s="1"/>
  <c r="Q67" i="16"/>
  <c r="R67" i="16" s="1"/>
  <c r="V66" i="16"/>
  <c r="W66" i="16"/>
  <c r="T105" i="11" l="1"/>
  <c r="W105" i="11"/>
  <c r="V105" i="11"/>
  <c r="S187" i="14"/>
  <c r="O106" i="11"/>
  <c r="D107" i="11"/>
  <c r="P106" i="11"/>
  <c r="T106" i="11" s="1"/>
  <c r="Q106" i="11"/>
  <c r="R106" i="11" s="1"/>
  <c r="N106" i="11"/>
  <c r="M106" i="11"/>
  <c r="O185" i="12"/>
  <c r="Q185" i="12"/>
  <c r="R185" i="12" s="1"/>
  <c r="M185" i="12"/>
  <c r="D186" i="12"/>
  <c r="P185" i="12"/>
  <c r="S185" i="12" s="1"/>
  <c r="N185" i="12"/>
  <c r="T184" i="12"/>
  <c r="V184" i="12"/>
  <c r="W184" i="12"/>
  <c r="W187" i="14"/>
  <c r="V187" i="14"/>
  <c r="P188" i="14"/>
  <c r="T188" i="14" s="1"/>
  <c r="M188" i="14"/>
  <c r="O188" i="14"/>
  <c r="N188" i="14"/>
  <c r="D189" i="14"/>
  <c r="Q188" i="14"/>
  <c r="R188" i="14" s="1"/>
  <c r="Q95" i="15"/>
  <c r="R95" i="15" s="1"/>
  <c r="O95" i="15"/>
  <c r="D96" i="15"/>
  <c r="N95" i="15"/>
  <c r="M95" i="15"/>
  <c r="P95" i="15"/>
  <c r="T95" i="15" s="1"/>
  <c r="S67" i="16"/>
  <c r="T94" i="15"/>
  <c r="V94" i="15"/>
  <c r="W94" i="15"/>
  <c r="Q68" i="16"/>
  <c r="R68" i="16" s="1"/>
  <c r="N68" i="16"/>
  <c r="M68" i="16"/>
  <c r="O68" i="16"/>
  <c r="D69" i="16"/>
  <c r="P68" i="16"/>
  <c r="T68" i="16" s="1"/>
  <c r="W67" i="16"/>
  <c r="V67" i="16"/>
  <c r="S106" i="11" l="1"/>
  <c r="T185" i="12"/>
  <c r="Q107" i="11"/>
  <c r="R107" i="11" s="1"/>
  <c r="D108" i="11"/>
  <c r="M107" i="11"/>
  <c r="P107" i="11"/>
  <c r="S107" i="11" s="1"/>
  <c r="N107" i="11"/>
  <c r="O107" i="11"/>
  <c r="V106" i="11"/>
  <c r="W106" i="11"/>
  <c r="O186" i="12"/>
  <c r="N186" i="12"/>
  <c r="Q186" i="12"/>
  <c r="R186" i="12" s="1"/>
  <c r="M186" i="12"/>
  <c r="P186" i="12"/>
  <c r="T186" i="12" s="1"/>
  <c r="D187" i="12"/>
  <c r="W185" i="12"/>
  <c r="V185" i="12"/>
  <c r="Q189" i="14"/>
  <c r="R189" i="14" s="1"/>
  <c r="P189" i="14"/>
  <c r="S189" i="14" s="1"/>
  <c r="O189" i="14"/>
  <c r="D190" i="14"/>
  <c r="N189" i="14"/>
  <c r="M189" i="14"/>
  <c r="S188" i="14"/>
  <c r="V188" i="14"/>
  <c r="W188" i="14"/>
  <c r="S95" i="15"/>
  <c r="Q96" i="15"/>
  <c r="R96" i="15" s="1"/>
  <c r="N96" i="15"/>
  <c r="P96" i="15"/>
  <c r="T96" i="15" s="1"/>
  <c r="O96" i="15"/>
  <c r="M96" i="15"/>
  <c r="D97" i="15"/>
  <c r="V95" i="15"/>
  <c r="W95" i="15"/>
  <c r="V68" i="16"/>
  <c r="W68" i="16"/>
  <c r="S68" i="16"/>
  <c r="D70" i="16"/>
  <c r="P69" i="16"/>
  <c r="S69" i="16" s="1"/>
  <c r="O69" i="16"/>
  <c r="N69" i="16"/>
  <c r="Q69" i="16"/>
  <c r="R69" i="16" s="1"/>
  <c r="M69" i="16"/>
  <c r="T189" i="14" l="1"/>
  <c r="W107" i="11"/>
  <c r="V107" i="11"/>
  <c r="O108" i="11"/>
  <c r="Q108" i="11"/>
  <c r="R108" i="11" s="1"/>
  <c r="M108" i="11"/>
  <c r="D109" i="11"/>
  <c r="P108" i="11"/>
  <c r="T108" i="11" s="1"/>
  <c r="N108" i="11"/>
  <c r="T107" i="11"/>
  <c r="S186" i="12"/>
  <c r="Q187" i="12"/>
  <c r="R187" i="12" s="1"/>
  <c r="M187" i="12"/>
  <c r="O187" i="12"/>
  <c r="P187" i="12"/>
  <c r="S187" i="12" s="1"/>
  <c r="D188" i="12"/>
  <c r="N187" i="12"/>
  <c r="W186" i="12"/>
  <c r="V186" i="12"/>
  <c r="D191" i="14"/>
  <c r="Q190" i="14"/>
  <c r="R190" i="14" s="1"/>
  <c r="N190" i="14"/>
  <c r="P190" i="14"/>
  <c r="T190" i="14" s="1"/>
  <c r="M190" i="14"/>
  <c r="O190" i="14"/>
  <c r="W189" i="14"/>
  <c r="V189" i="14"/>
  <c r="T69" i="16"/>
  <c r="P97" i="15"/>
  <c r="S97" i="15" s="1"/>
  <c r="M97" i="15"/>
  <c r="O97" i="15"/>
  <c r="N97" i="15"/>
  <c r="Q97" i="15"/>
  <c r="R97" i="15" s="1"/>
  <c r="D98" i="15"/>
  <c r="S96" i="15"/>
  <c r="W96" i="15"/>
  <c r="V96" i="15"/>
  <c r="M70" i="16"/>
  <c r="D71" i="16"/>
  <c r="N70" i="16"/>
  <c r="P70" i="16"/>
  <c r="T70" i="16" s="1"/>
  <c r="Q70" i="16"/>
  <c r="R70" i="16" s="1"/>
  <c r="O70" i="16"/>
  <c r="V69" i="16"/>
  <c r="W69" i="16"/>
  <c r="V108" i="11" l="1"/>
  <c r="W108" i="11"/>
  <c r="P109" i="11"/>
  <c r="S109" i="11" s="1"/>
  <c r="O109" i="11"/>
  <c r="M109" i="11"/>
  <c r="D110" i="11"/>
  <c r="Q109" i="11"/>
  <c r="R109" i="11" s="1"/>
  <c r="N109" i="11"/>
  <c r="S108" i="11"/>
  <c r="T187" i="12"/>
  <c r="W187" i="12"/>
  <c r="V187" i="12"/>
  <c r="N188" i="12"/>
  <c r="O188" i="12"/>
  <c r="M188" i="12"/>
  <c r="Q188" i="12"/>
  <c r="R188" i="12" s="1"/>
  <c r="D189" i="12"/>
  <c r="P188" i="12"/>
  <c r="T188" i="12" s="1"/>
  <c r="S190" i="14"/>
  <c r="V190" i="14"/>
  <c r="W190" i="14"/>
  <c r="M191" i="14"/>
  <c r="P191" i="14"/>
  <c r="S191" i="14" s="1"/>
  <c r="Q191" i="14"/>
  <c r="R191" i="14" s="1"/>
  <c r="D192" i="14"/>
  <c r="O191" i="14"/>
  <c r="N191" i="14"/>
  <c r="W97" i="15"/>
  <c r="V97" i="15"/>
  <c r="P98" i="15"/>
  <c r="S98" i="15" s="1"/>
  <c r="N98" i="15"/>
  <c r="M98" i="15"/>
  <c r="Q98" i="15"/>
  <c r="R98" i="15" s="1"/>
  <c r="O98" i="15"/>
  <c r="D99" i="15"/>
  <c r="T97" i="15"/>
  <c r="S70" i="16"/>
  <c r="W70" i="16"/>
  <c r="V70" i="16"/>
  <c r="D72" i="16"/>
  <c r="M71" i="16"/>
  <c r="N71" i="16"/>
  <c r="Q71" i="16"/>
  <c r="R71" i="16" s="1"/>
  <c r="P71" i="16"/>
  <c r="T71" i="16" s="1"/>
  <c r="O71" i="16"/>
  <c r="S188" i="12" l="1"/>
  <c r="W109" i="11"/>
  <c r="V109" i="11"/>
  <c r="M110" i="11"/>
  <c r="D111" i="11"/>
  <c r="N110" i="11"/>
  <c r="Q110" i="11"/>
  <c r="R110" i="11" s="1"/>
  <c r="P110" i="11"/>
  <c r="T110" i="11" s="1"/>
  <c r="O110" i="11"/>
  <c r="T109" i="11"/>
  <c r="O189" i="12"/>
  <c r="M189" i="12"/>
  <c r="Q189" i="12"/>
  <c r="R189" i="12" s="1"/>
  <c r="P189" i="12"/>
  <c r="S189" i="12" s="1"/>
  <c r="D190" i="12"/>
  <c r="N189" i="12"/>
  <c r="W188" i="12"/>
  <c r="V188" i="12"/>
  <c r="T98" i="15"/>
  <c r="T191" i="14"/>
  <c r="W191" i="14"/>
  <c r="V191" i="14"/>
  <c r="M192" i="14"/>
  <c r="D193" i="14"/>
  <c r="O192" i="14"/>
  <c r="Q192" i="14"/>
  <c r="R192" i="14" s="1"/>
  <c r="N192" i="14"/>
  <c r="P192" i="14"/>
  <c r="T192" i="14" s="1"/>
  <c r="V98" i="15"/>
  <c r="W98" i="15"/>
  <c r="N99" i="15"/>
  <c r="P99" i="15"/>
  <c r="S99" i="15" s="1"/>
  <c r="Q99" i="15"/>
  <c r="R99" i="15" s="1"/>
  <c r="M99" i="15"/>
  <c r="O99" i="15"/>
  <c r="D100" i="15"/>
  <c r="S71" i="16"/>
  <c r="P72" i="16"/>
  <c r="T72" i="16" s="1"/>
  <c r="O72" i="16"/>
  <c r="D73" i="16"/>
  <c r="M72" i="16"/>
  <c r="N72" i="16"/>
  <c r="Q72" i="16"/>
  <c r="R72" i="16" s="1"/>
  <c r="W71" i="16"/>
  <c r="V71" i="16"/>
  <c r="V110" i="11" l="1"/>
  <c r="W110" i="11"/>
  <c r="D112" i="11"/>
  <c r="N111" i="11"/>
  <c r="O111" i="11"/>
  <c r="P111" i="11"/>
  <c r="S111" i="11" s="1"/>
  <c r="M111" i="11"/>
  <c r="Q111" i="11"/>
  <c r="R111" i="11" s="1"/>
  <c r="T189" i="12"/>
  <c r="S110" i="11"/>
  <c r="D191" i="12"/>
  <c r="M190" i="12"/>
  <c r="Q190" i="12"/>
  <c r="R190" i="12" s="1"/>
  <c r="P190" i="12"/>
  <c r="T190" i="12" s="1"/>
  <c r="N190" i="12"/>
  <c r="O190" i="12"/>
  <c r="W189" i="12"/>
  <c r="V189" i="12"/>
  <c r="D194" i="14"/>
  <c r="Q193" i="14"/>
  <c r="R193" i="14" s="1"/>
  <c r="N193" i="14"/>
  <c r="O193" i="14"/>
  <c r="M193" i="14"/>
  <c r="P193" i="14"/>
  <c r="T193" i="14" s="1"/>
  <c r="S72" i="16"/>
  <c r="S192" i="14"/>
  <c r="V192" i="14"/>
  <c r="W192" i="14"/>
  <c r="O100" i="15"/>
  <c r="M100" i="15"/>
  <c r="N100" i="15"/>
  <c r="P100" i="15"/>
  <c r="S100" i="15" s="1"/>
  <c r="Q100" i="15"/>
  <c r="R100" i="15" s="1"/>
  <c r="D101" i="15"/>
  <c r="W99" i="15"/>
  <c r="V99" i="15"/>
  <c r="T99" i="15"/>
  <c r="P73" i="16"/>
  <c r="T73" i="16" s="1"/>
  <c r="N73" i="16"/>
  <c r="D74" i="16"/>
  <c r="M73" i="16"/>
  <c r="Q73" i="16"/>
  <c r="R73" i="16" s="1"/>
  <c r="O73" i="16"/>
  <c r="W72" i="16"/>
  <c r="V72" i="16"/>
  <c r="S190" i="12" l="1"/>
  <c r="O112" i="11"/>
  <c r="D113" i="11"/>
  <c r="M112" i="11"/>
  <c r="Q112" i="11"/>
  <c r="R112" i="11" s="1"/>
  <c r="P112" i="11"/>
  <c r="T112" i="11" s="1"/>
  <c r="N112" i="11"/>
  <c r="T111" i="11"/>
  <c r="V111" i="11"/>
  <c r="W111" i="11"/>
  <c r="S193" i="14"/>
  <c r="V190" i="12"/>
  <c r="W190" i="12"/>
  <c r="P191" i="12"/>
  <c r="S191" i="12" s="1"/>
  <c r="D192" i="12"/>
  <c r="Q191" i="12"/>
  <c r="R191" i="12" s="1"/>
  <c r="N191" i="12"/>
  <c r="O191" i="12"/>
  <c r="M191" i="12"/>
  <c r="W193" i="14"/>
  <c r="V193" i="14"/>
  <c r="Q194" i="14"/>
  <c r="R194" i="14" s="1"/>
  <c r="O194" i="14"/>
  <c r="D195" i="14"/>
  <c r="M194" i="14"/>
  <c r="P194" i="14"/>
  <c r="T194" i="14" s="1"/>
  <c r="N194" i="14"/>
  <c r="T100" i="15"/>
  <c r="Q101" i="15"/>
  <c r="R101" i="15" s="1"/>
  <c r="P101" i="15"/>
  <c r="S101" i="15" s="1"/>
  <c r="M101" i="15"/>
  <c r="D102" i="15"/>
  <c r="N101" i="15"/>
  <c r="O101" i="15"/>
  <c r="S73" i="16"/>
  <c r="V100" i="15"/>
  <c r="W100" i="15"/>
  <c r="O74" i="16"/>
  <c r="Q74" i="16"/>
  <c r="R74" i="16" s="1"/>
  <c r="P74" i="16"/>
  <c r="S74" i="16" s="1"/>
  <c r="D75" i="16"/>
  <c r="N74" i="16"/>
  <c r="M74" i="16"/>
  <c r="V73" i="16"/>
  <c r="W73" i="16"/>
  <c r="Z32" i="3"/>
  <c r="Z60" i="3"/>
  <c r="Z34" i="3"/>
  <c r="Z21" i="3"/>
  <c r="Z72" i="3"/>
  <c r="Z57" i="3"/>
  <c r="Z16" i="3"/>
  <c r="Z89" i="3"/>
  <c r="AB89" i="3" s="1"/>
  <c r="AZ89" i="3" s="1"/>
  <c r="Z114" i="3"/>
  <c r="Z98" i="3"/>
  <c r="S112" i="11" l="1"/>
  <c r="D114" i="11"/>
  <c r="P113" i="11"/>
  <c r="T113" i="11" s="1"/>
  <c r="Q113" i="11"/>
  <c r="R113" i="11" s="1"/>
  <c r="N113" i="11"/>
  <c r="O113" i="11"/>
  <c r="M113" i="11"/>
  <c r="W112" i="11"/>
  <c r="V112" i="11"/>
  <c r="W191" i="12"/>
  <c r="V191" i="12"/>
  <c r="T191" i="12"/>
  <c r="N192" i="12"/>
  <c r="M192" i="12"/>
  <c r="D193" i="12"/>
  <c r="O192" i="12"/>
  <c r="Q192" i="12"/>
  <c r="R192" i="12" s="1"/>
  <c r="P192" i="12"/>
  <c r="T192" i="12" s="1"/>
  <c r="V194" i="14"/>
  <c r="W194" i="14"/>
  <c r="T74" i="16"/>
  <c r="T101" i="15"/>
  <c r="S194" i="14"/>
  <c r="P195" i="14"/>
  <c r="T195" i="14" s="1"/>
  <c r="M195" i="14"/>
  <c r="Q195" i="14"/>
  <c r="R195" i="14" s="1"/>
  <c r="O195" i="14"/>
  <c r="N195" i="14"/>
  <c r="D196" i="14"/>
  <c r="V101" i="15"/>
  <c r="W101" i="15"/>
  <c r="P102" i="15"/>
  <c r="T102" i="15" s="1"/>
  <c r="O102" i="15"/>
  <c r="M102" i="15"/>
  <c r="N102" i="15"/>
  <c r="D103" i="15"/>
  <c r="Q102" i="15"/>
  <c r="R102" i="15" s="1"/>
  <c r="N75" i="16"/>
  <c r="O75" i="16"/>
  <c r="P75" i="16"/>
  <c r="T75" i="16" s="1"/>
  <c r="D76" i="16"/>
  <c r="M75" i="16"/>
  <c r="Q75" i="16"/>
  <c r="R75" i="16" s="1"/>
  <c r="V74" i="16"/>
  <c r="W74" i="16"/>
  <c r="AA32" i="3"/>
  <c r="AB32" i="3" s="1"/>
  <c r="AZ32" i="3" s="1"/>
  <c r="AA60" i="3"/>
  <c r="AB60" i="3" s="1"/>
  <c r="AZ60" i="3" s="1"/>
  <c r="AA34" i="3"/>
  <c r="AB34" i="3" s="1"/>
  <c r="AZ34" i="3" s="1"/>
  <c r="BM34" i="3" s="1"/>
  <c r="AA21" i="3"/>
  <c r="AB21" i="3" s="1"/>
  <c r="AZ21" i="3" s="1"/>
  <c r="AA72" i="3"/>
  <c r="AB72" i="3" s="1"/>
  <c r="AZ72" i="3" s="1"/>
  <c r="AA57" i="3"/>
  <c r="AB57" i="3" s="1"/>
  <c r="AZ57" i="3" s="1"/>
  <c r="AA71" i="3"/>
  <c r="AA114" i="3"/>
  <c r="AB114" i="3" s="1"/>
  <c r="AZ114" i="3" s="1"/>
  <c r="AA16" i="3"/>
  <c r="AB16" i="3" s="1"/>
  <c r="AZ16" i="3" s="1"/>
  <c r="AA98" i="3"/>
  <c r="AB98" i="3" s="1"/>
  <c r="AZ98" i="3" s="1"/>
  <c r="BH98" i="3" s="1"/>
  <c r="S75" i="16" l="1"/>
  <c r="S113" i="11"/>
  <c r="S192" i="12"/>
  <c r="W113" i="11"/>
  <c r="V113" i="11"/>
  <c r="D115" i="11"/>
  <c r="M114" i="11"/>
  <c r="P114" i="11"/>
  <c r="S114" i="11" s="1"/>
  <c r="N114" i="11"/>
  <c r="O114" i="11"/>
  <c r="Q114" i="11"/>
  <c r="R114" i="11" s="1"/>
  <c r="W192" i="12"/>
  <c r="V192" i="12"/>
  <c r="S195" i="14"/>
  <c r="M193" i="12"/>
  <c r="D194" i="12"/>
  <c r="O193" i="12"/>
  <c r="N193" i="12"/>
  <c r="P193" i="12"/>
  <c r="T193" i="12" s="1"/>
  <c r="Q193" i="12"/>
  <c r="R193" i="12" s="1"/>
  <c r="D197" i="14"/>
  <c r="O196" i="14"/>
  <c r="Q196" i="14"/>
  <c r="R196" i="14" s="1"/>
  <c r="M196" i="14"/>
  <c r="N196" i="14"/>
  <c r="P196" i="14"/>
  <c r="S196" i="14" s="1"/>
  <c r="V195" i="14"/>
  <c r="W195" i="14"/>
  <c r="M103" i="15"/>
  <c r="P103" i="15"/>
  <c r="T103" i="15" s="1"/>
  <c r="O103" i="15"/>
  <c r="Q103" i="15"/>
  <c r="R103" i="15" s="1"/>
  <c r="N103" i="15"/>
  <c r="S103" i="15"/>
  <c r="D104" i="15"/>
  <c r="V102" i="15"/>
  <c r="W102" i="15"/>
  <c r="S102" i="15"/>
  <c r="M76" i="16"/>
  <c r="Q76" i="16"/>
  <c r="R76" i="16" s="1"/>
  <c r="P76" i="16"/>
  <c r="T76" i="16" s="1"/>
  <c r="D77" i="16"/>
  <c r="N76" i="16"/>
  <c r="O76" i="16"/>
  <c r="S76" i="16"/>
  <c r="V75" i="16"/>
  <c r="W75" i="16"/>
  <c r="BI34" i="3"/>
  <c r="BK34" i="3"/>
  <c r="BJ60" i="3"/>
  <c r="BF60" i="3"/>
  <c r="BI60" i="3"/>
  <c r="BM60" i="3"/>
  <c r="BG60" i="3"/>
  <c r="BK60" i="3"/>
  <c r="BE60" i="3"/>
  <c r="BL60" i="3"/>
  <c r="BH60" i="3"/>
  <c r="BH34" i="3"/>
  <c r="BG34" i="3"/>
  <c r="BE34" i="3"/>
  <c r="BJ34" i="3"/>
  <c r="BF34" i="3"/>
  <c r="BL34" i="3"/>
  <c r="BG98" i="3"/>
  <c r="BM98" i="3"/>
  <c r="BE98" i="3"/>
  <c r="BI98" i="3"/>
  <c r="BF98" i="3"/>
  <c r="BJ98" i="3"/>
  <c r="BL98" i="3"/>
  <c r="BK98" i="3"/>
  <c r="T114" i="11" l="1"/>
  <c r="T196" i="14"/>
  <c r="S193" i="12"/>
  <c r="W114" i="11"/>
  <c r="V114" i="11"/>
  <c r="N115" i="11"/>
  <c r="Q115" i="11"/>
  <c r="R115" i="11" s="1"/>
  <c r="O115" i="11"/>
  <c r="P115" i="11"/>
  <c r="S115" i="11" s="1"/>
  <c r="D116" i="11"/>
  <c r="M115" i="11"/>
  <c r="W193" i="12"/>
  <c r="V193" i="12"/>
  <c r="P194" i="12"/>
  <c r="S194" i="12" s="1"/>
  <c r="M194" i="12"/>
  <c r="N194" i="12"/>
  <c r="D195" i="12"/>
  <c r="Q194" i="12"/>
  <c r="R194" i="12" s="1"/>
  <c r="O194" i="12"/>
  <c r="W196" i="14"/>
  <c r="V196" i="14"/>
  <c r="P197" i="14"/>
  <c r="T197" i="14" s="1"/>
  <c r="Q197" i="14"/>
  <c r="R197" i="14" s="1"/>
  <c r="D198" i="14"/>
  <c r="M197" i="14"/>
  <c r="N197" i="14"/>
  <c r="O197" i="14"/>
  <c r="D105" i="15"/>
  <c r="M104" i="15"/>
  <c r="N104" i="15"/>
  <c r="O104" i="15"/>
  <c r="P104" i="15"/>
  <c r="T104" i="15" s="1"/>
  <c r="Q104" i="15"/>
  <c r="R104" i="15" s="1"/>
  <c r="V103" i="15"/>
  <c r="W103" i="15"/>
  <c r="W76" i="16"/>
  <c r="V76" i="16"/>
  <c r="P77" i="16"/>
  <c r="S77" i="16" s="1"/>
  <c r="D78" i="16"/>
  <c r="N77" i="16"/>
  <c r="Q77" i="16"/>
  <c r="R77" i="16" s="1"/>
  <c r="O77" i="16"/>
  <c r="M77" i="16"/>
  <c r="AN34" i="3"/>
  <c r="AN60" i="3"/>
  <c r="AN98" i="3"/>
  <c r="T115" i="11" l="1"/>
  <c r="S104" i="15"/>
  <c r="Q116" i="11"/>
  <c r="R116" i="11" s="1"/>
  <c r="O116" i="11"/>
  <c r="D117" i="11"/>
  <c r="P116" i="11"/>
  <c r="T116" i="11" s="1"/>
  <c r="N116" i="11"/>
  <c r="M116" i="11"/>
  <c r="T194" i="12"/>
  <c r="W115" i="11"/>
  <c r="V115" i="11"/>
  <c r="V194" i="12"/>
  <c r="W194" i="12"/>
  <c r="Q195" i="12"/>
  <c r="R195" i="12" s="1"/>
  <c r="O195" i="12"/>
  <c r="M195" i="12"/>
  <c r="N195" i="12"/>
  <c r="D196" i="12"/>
  <c r="P195" i="12"/>
  <c r="S195" i="12" s="1"/>
  <c r="W197" i="14"/>
  <c r="V197" i="14"/>
  <c r="S197" i="14"/>
  <c r="N198" i="14"/>
  <c r="P198" i="14"/>
  <c r="T198" i="14" s="1"/>
  <c r="D199" i="14"/>
  <c r="M198" i="14"/>
  <c r="O198" i="14"/>
  <c r="Q198" i="14"/>
  <c r="R198" i="14" s="1"/>
  <c r="V104" i="15"/>
  <c r="W104" i="15"/>
  <c r="D106" i="15"/>
  <c r="O105" i="15"/>
  <c r="N105" i="15"/>
  <c r="Q105" i="15"/>
  <c r="R105" i="15" s="1"/>
  <c r="P105" i="15"/>
  <c r="T105" i="15" s="1"/>
  <c r="M105" i="15"/>
  <c r="T77" i="16"/>
  <c r="Q78" i="16"/>
  <c r="R78" i="16" s="1"/>
  <c r="O78" i="16"/>
  <c r="D79" i="16"/>
  <c r="N78" i="16"/>
  <c r="M78" i="16"/>
  <c r="P78" i="16"/>
  <c r="T78" i="16" s="1"/>
  <c r="W77" i="16"/>
  <c r="V77" i="16"/>
  <c r="S116" i="11" l="1"/>
  <c r="Q117" i="11"/>
  <c r="R117" i="11" s="1"/>
  <c r="N117" i="11"/>
  <c r="O117" i="11"/>
  <c r="P117" i="11"/>
  <c r="S117" i="11" s="1"/>
  <c r="D118" i="11"/>
  <c r="M117" i="11"/>
  <c r="W116" i="11"/>
  <c r="V116" i="11"/>
  <c r="W195" i="12"/>
  <c r="V195" i="12"/>
  <c r="O196" i="12"/>
  <c r="Q196" i="12"/>
  <c r="R196" i="12" s="1"/>
  <c r="D197" i="12"/>
  <c r="N196" i="12"/>
  <c r="M196" i="12"/>
  <c r="P196" i="12"/>
  <c r="S196" i="12" s="1"/>
  <c r="T195" i="12"/>
  <c r="S105" i="15"/>
  <c r="S198" i="14"/>
  <c r="V198" i="14"/>
  <c r="W198" i="14"/>
  <c r="O199" i="14"/>
  <c r="P199" i="14"/>
  <c r="S199" i="14" s="1"/>
  <c r="N199" i="14"/>
  <c r="D200" i="14"/>
  <c r="Q199" i="14"/>
  <c r="R199" i="14" s="1"/>
  <c r="M199" i="14"/>
  <c r="V105" i="15"/>
  <c r="W105" i="15"/>
  <c r="P106" i="15"/>
  <c r="T106" i="15" s="1"/>
  <c r="M106" i="15"/>
  <c r="N106" i="15"/>
  <c r="O106" i="15"/>
  <c r="D107" i="15"/>
  <c r="Q106" i="15"/>
  <c r="R106" i="15" s="1"/>
  <c r="S78" i="16"/>
  <c r="Q79" i="16"/>
  <c r="R79" i="16" s="1"/>
  <c r="D80" i="16"/>
  <c r="P79" i="16"/>
  <c r="T79" i="16" s="1"/>
  <c r="M79" i="16"/>
  <c r="N79" i="16"/>
  <c r="O79" i="16"/>
  <c r="V78" i="16"/>
  <c r="W78" i="16"/>
  <c r="S79" i="16" l="1"/>
  <c r="T117" i="11"/>
  <c r="W117" i="11"/>
  <c r="V117" i="11"/>
  <c r="Q118" i="11"/>
  <c r="R118" i="11" s="1"/>
  <c r="D119" i="11"/>
  <c r="P118" i="11"/>
  <c r="T118" i="11" s="1"/>
  <c r="N118" i="11"/>
  <c r="O118" i="11"/>
  <c r="M118" i="11"/>
  <c r="W196" i="12"/>
  <c r="V196" i="12"/>
  <c r="T196" i="12"/>
  <c r="D198" i="12"/>
  <c r="Q197" i="12"/>
  <c r="R197" i="12" s="1"/>
  <c r="P197" i="12"/>
  <c r="T197" i="12" s="1"/>
  <c r="M197" i="12"/>
  <c r="N197" i="12"/>
  <c r="O197" i="12"/>
  <c r="V199" i="14"/>
  <c r="W199" i="14"/>
  <c r="S106" i="15"/>
  <c r="N200" i="14"/>
  <c r="M200" i="14"/>
  <c r="P200" i="14"/>
  <c r="S200" i="14" s="1"/>
  <c r="O200" i="14"/>
  <c r="Q200" i="14"/>
  <c r="R200" i="14" s="1"/>
  <c r="T199" i="14"/>
  <c r="P107" i="15"/>
  <c r="S107" i="15" s="1"/>
  <c r="N107" i="15"/>
  <c r="Q107" i="15"/>
  <c r="R107" i="15" s="1"/>
  <c r="M107" i="15"/>
  <c r="O107" i="15"/>
  <c r="D108" i="15"/>
  <c r="W106" i="15"/>
  <c r="V106" i="15"/>
  <c r="W79" i="16"/>
  <c r="V79" i="16"/>
  <c r="P80" i="16"/>
  <c r="S80" i="16" s="1"/>
  <c r="Q80" i="16"/>
  <c r="R80" i="16" s="1"/>
  <c r="O80" i="16"/>
  <c r="N80" i="16"/>
  <c r="D81" i="16"/>
  <c r="M80" i="16"/>
  <c r="S118" i="11" l="1"/>
  <c r="S197" i="12"/>
  <c r="V118" i="11"/>
  <c r="W118" i="11"/>
  <c r="Q119" i="11"/>
  <c r="R119" i="11" s="1"/>
  <c r="O119" i="11"/>
  <c r="D120" i="11"/>
  <c r="M119" i="11"/>
  <c r="N119" i="11"/>
  <c r="P119" i="11"/>
  <c r="T119" i="11" s="1"/>
  <c r="D199" i="12"/>
  <c r="M198" i="12"/>
  <c r="Q198" i="12"/>
  <c r="R198" i="12" s="1"/>
  <c r="O198" i="12"/>
  <c r="P198" i="12"/>
  <c r="T198" i="12" s="1"/>
  <c r="N198" i="12"/>
  <c r="W197" i="12"/>
  <c r="V197" i="12"/>
  <c r="AC65" i="3"/>
  <c r="AC29" i="3"/>
  <c r="AC120" i="3"/>
  <c r="AC90" i="3"/>
  <c r="AC117" i="3"/>
  <c r="AC122" i="3"/>
  <c r="AC100" i="3"/>
  <c r="AC64" i="3"/>
  <c r="AC106" i="3"/>
  <c r="AC18" i="3"/>
  <c r="AC10" i="3"/>
  <c r="AC127" i="3"/>
  <c r="AC83" i="3"/>
  <c r="AC80" i="3"/>
  <c r="AC21" i="3"/>
  <c r="AC44" i="3"/>
  <c r="AC81" i="3"/>
  <c r="AC24" i="3"/>
  <c r="AC121" i="3"/>
  <c r="AC89" i="3"/>
  <c r="AC126" i="3"/>
  <c r="AC79" i="3"/>
  <c r="AC38" i="3"/>
  <c r="AC87" i="3"/>
  <c r="AC23" i="3"/>
  <c r="AC97" i="3"/>
  <c r="AC36" i="3"/>
  <c r="AC76" i="3"/>
  <c r="AC17" i="3"/>
  <c r="AC37" i="3"/>
  <c r="AC78" i="3"/>
  <c r="W200" i="14"/>
  <c r="V200" i="14"/>
  <c r="T107" i="15"/>
  <c r="T200" i="14"/>
  <c r="O108" i="15"/>
  <c r="D109" i="15"/>
  <c r="N108" i="15"/>
  <c r="Q108" i="15"/>
  <c r="R108" i="15" s="1"/>
  <c r="P108" i="15"/>
  <c r="T108" i="15" s="1"/>
  <c r="M108" i="15"/>
  <c r="V107" i="15"/>
  <c r="W107" i="15"/>
  <c r="T80" i="16"/>
  <c r="W80" i="16"/>
  <c r="V80" i="16"/>
  <c r="N81" i="16"/>
  <c r="M81" i="16"/>
  <c r="Q81" i="16"/>
  <c r="R81" i="16" s="1"/>
  <c r="P81" i="16"/>
  <c r="S81" i="16" s="1"/>
  <c r="O81" i="16"/>
  <c r="D82" i="16"/>
  <c r="S198" i="12" l="1"/>
  <c r="W119" i="11"/>
  <c r="V119" i="11"/>
  <c r="S119" i="11"/>
  <c r="D121" i="11"/>
  <c r="N120" i="11"/>
  <c r="O120" i="11"/>
  <c r="M120" i="11"/>
  <c r="Q120" i="11"/>
  <c r="R120" i="11" s="1"/>
  <c r="P120" i="11"/>
  <c r="S120" i="11" s="1"/>
  <c r="V198" i="12"/>
  <c r="W198" i="12"/>
  <c r="O199" i="12"/>
  <c r="D200" i="12"/>
  <c r="Q199" i="12"/>
  <c r="R199" i="12" s="1"/>
  <c r="P199" i="12"/>
  <c r="S199" i="12" s="1"/>
  <c r="N199" i="12"/>
  <c r="M199" i="12"/>
  <c r="AD79" i="3"/>
  <c r="AE79" i="3" s="1"/>
  <c r="BA79" i="3" s="1"/>
  <c r="AD38" i="3"/>
  <c r="AE38" i="3" s="1"/>
  <c r="BA38" i="3" s="1"/>
  <c r="AD65" i="3"/>
  <c r="AE65" i="3" s="1"/>
  <c r="BA65" i="3" s="1"/>
  <c r="AD24" i="3"/>
  <c r="AE24" i="3" s="1"/>
  <c r="BA24" i="3" s="1"/>
  <c r="AD10" i="3"/>
  <c r="AE10" i="3" s="1"/>
  <c r="BA10" i="3" s="1"/>
  <c r="AD29" i="3"/>
  <c r="AE29" i="3" s="1"/>
  <c r="BA29" i="3" s="1"/>
  <c r="AD18" i="3"/>
  <c r="AE18" i="3" s="1"/>
  <c r="BA18" i="3" s="1"/>
  <c r="AD127" i="3"/>
  <c r="AE127" i="3" s="1"/>
  <c r="BA127" i="3" s="1"/>
  <c r="AD121" i="3"/>
  <c r="AE121" i="3" s="1"/>
  <c r="BA121" i="3" s="1"/>
  <c r="AD122" i="3"/>
  <c r="AE122" i="3" s="1"/>
  <c r="BA122" i="3" s="1"/>
  <c r="AD126" i="3"/>
  <c r="AE126" i="3" s="1"/>
  <c r="BA126" i="3" s="1"/>
  <c r="AD120" i="3"/>
  <c r="AE120" i="3" s="1"/>
  <c r="BA120" i="3" s="1"/>
  <c r="AD64" i="3"/>
  <c r="AE64" i="3" s="1"/>
  <c r="BA64" i="3" s="1"/>
  <c r="AD117" i="3"/>
  <c r="AE117" i="3" s="1"/>
  <c r="BA117" i="3" s="1"/>
  <c r="AD100" i="3"/>
  <c r="AE100" i="3" s="1"/>
  <c r="BA100" i="3" s="1"/>
  <c r="AD89" i="3"/>
  <c r="AE89" i="3" s="1"/>
  <c r="BA89" i="3" s="1"/>
  <c r="AD81" i="3"/>
  <c r="AE81" i="3" s="1"/>
  <c r="BA81" i="3" s="1"/>
  <c r="AD83" i="3"/>
  <c r="AE83" i="3" s="1"/>
  <c r="BA83" i="3" s="1"/>
  <c r="AD106" i="3"/>
  <c r="AE106" i="3" s="1"/>
  <c r="BA106" i="3" s="1"/>
  <c r="AD90" i="3"/>
  <c r="AE90" i="3" s="1"/>
  <c r="BA90" i="3" s="1"/>
  <c r="AD21" i="3"/>
  <c r="AE21" i="3" s="1"/>
  <c r="BA21" i="3" s="1"/>
  <c r="AD44" i="3"/>
  <c r="AE44" i="3" s="1"/>
  <c r="BA44" i="3" s="1"/>
  <c r="AD87" i="3"/>
  <c r="AE87" i="3" s="1"/>
  <c r="BA87" i="3" s="1"/>
  <c r="AD80" i="3"/>
  <c r="AE80" i="3" s="1"/>
  <c r="BA80" i="3" s="1"/>
  <c r="AD97" i="3"/>
  <c r="AE97" i="3" s="1"/>
  <c r="BA97" i="3" s="1"/>
  <c r="AD76" i="3"/>
  <c r="AE76" i="3" s="1"/>
  <c r="BA76" i="3" s="1"/>
  <c r="AD17" i="3"/>
  <c r="AE17" i="3" s="1"/>
  <c r="BA17" i="3" s="1"/>
  <c r="AD36" i="3"/>
  <c r="AE36" i="3" s="1"/>
  <c r="BA36" i="3" s="1"/>
  <c r="AD78" i="3"/>
  <c r="AE78" i="3" s="1"/>
  <c r="BA78" i="3" s="1"/>
  <c r="AD23" i="3"/>
  <c r="AE23" i="3" s="1"/>
  <c r="BA23" i="3" s="1"/>
  <c r="AD37" i="3"/>
  <c r="AE37" i="3" s="1"/>
  <c r="BA37" i="3" s="1"/>
  <c r="S108" i="15"/>
  <c r="Q109" i="15"/>
  <c r="R109" i="15" s="1"/>
  <c r="M109" i="15"/>
  <c r="N109" i="15"/>
  <c r="D110" i="15"/>
  <c r="P109" i="15"/>
  <c r="T109" i="15" s="1"/>
  <c r="O109" i="15"/>
  <c r="V108" i="15"/>
  <c r="W108" i="15"/>
  <c r="D83" i="16"/>
  <c r="O82" i="16"/>
  <c r="M82" i="16"/>
  <c r="P82" i="16"/>
  <c r="T82" i="16" s="1"/>
  <c r="Q82" i="16"/>
  <c r="R82" i="16" s="1"/>
  <c r="N82" i="16"/>
  <c r="T81" i="16"/>
  <c r="W81" i="16"/>
  <c r="V81" i="16"/>
  <c r="BH122" i="3" l="1"/>
  <c r="BG122" i="3"/>
  <c r="BK122" i="3"/>
  <c r="BM122" i="3"/>
  <c r="BE122" i="3"/>
  <c r="BI122" i="3"/>
  <c r="BJ122" i="3"/>
  <c r="BF122" i="3"/>
  <c r="BL122" i="3"/>
  <c r="T120" i="11"/>
  <c r="N121" i="11"/>
  <c r="O121" i="11"/>
  <c r="M121" i="11"/>
  <c r="D122" i="11"/>
  <c r="P121" i="11"/>
  <c r="S121" i="11" s="1"/>
  <c r="Q121" i="11"/>
  <c r="R121" i="11" s="1"/>
  <c r="BH80" i="3"/>
  <c r="BJ80" i="3"/>
  <c r="BF80" i="3"/>
  <c r="BM80" i="3"/>
  <c r="BI80" i="3"/>
  <c r="BE80" i="3"/>
  <c r="BL80" i="3"/>
  <c r="BK80" i="3"/>
  <c r="BG80" i="3"/>
  <c r="T199" i="12"/>
  <c r="W120" i="11"/>
  <c r="V120" i="11"/>
  <c r="M200" i="12"/>
  <c r="O200" i="12"/>
  <c r="Q200" i="12"/>
  <c r="R200" i="12" s="1"/>
  <c r="P200" i="12"/>
  <c r="T200" i="12" s="1"/>
  <c r="N200" i="12"/>
  <c r="W199" i="12"/>
  <c r="V199" i="12"/>
  <c r="S109" i="15"/>
  <c r="BF126" i="3"/>
  <c r="BL126" i="3"/>
  <c r="BI126" i="3"/>
  <c r="BE126" i="3"/>
  <c r="BJ126" i="3"/>
  <c r="BH126" i="3"/>
  <c r="BK126" i="3"/>
  <c r="BM126" i="3"/>
  <c r="BG126" i="3"/>
  <c r="W109" i="15"/>
  <c r="V109" i="15"/>
  <c r="Q110" i="15"/>
  <c r="R110" i="15" s="1"/>
  <c r="N110" i="15"/>
  <c r="M110" i="15"/>
  <c r="O110" i="15"/>
  <c r="P110" i="15"/>
  <c r="T110" i="15" s="1"/>
  <c r="D111" i="15"/>
  <c r="S82" i="16"/>
  <c r="V82" i="16"/>
  <c r="W82" i="16"/>
  <c r="Q83" i="16"/>
  <c r="R83" i="16" s="1"/>
  <c r="M83" i="16"/>
  <c r="D84" i="16"/>
  <c r="O83" i="16"/>
  <c r="P83" i="16"/>
  <c r="T83" i="16" s="1"/>
  <c r="N83" i="16"/>
  <c r="AN122" i="3" l="1"/>
  <c r="T121" i="11"/>
  <c r="P122" i="11"/>
  <c r="T122" i="11" s="1"/>
  <c r="D123" i="11"/>
  <c r="O122" i="11"/>
  <c r="M122" i="11"/>
  <c r="Q122" i="11"/>
  <c r="R122" i="11" s="1"/>
  <c r="N122" i="11"/>
  <c r="V121" i="11"/>
  <c r="W121" i="11"/>
  <c r="AN80" i="3"/>
  <c r="X127" i="3"/>
  <c r="X90" i="3"/>
  <c r="X64" i="3"/>
  <c r="X119" i="3"/>
  <c r="X118" i="3"/>
  <c r="X40" i="3"/>
  <c r="X79" i="3"/>
  <c r="X10" i="3"/>
  <c r="X77" i="3"/>
  <c r="X65" i="3"/>
  <c r="X37" i="3"/>
  <c r="X26" i="3"/>
  <c r="X97" i="3"/>
  <c r="X106" i="3"/>
  <c r="X36" i="3"/>
  <c r="W10" i="3"/>
  <c r="Y10" i="3" s="1"/>
  <c r="AY10" i="3" s="1"/>
  <c r="W64" i="3"/>
  <c r="W106" i="3"/>
  <c r="Y106" i="3" s="1"/>
  <c r="AY106" i="3" s="1"/>
  <c r="W118" i="3"/>
  <c r="W65" i="3"/>
  <c r="W40" i="3"/>
  <c r="W90" i="3"/>
  <c r="W26" i="3"/>
  <c r="W119" i="3"/>
  <c r="Y119" i="3" s="1"/>
  <c r="AY119" i="3" s="1"/>
  <c r="W77" i="3"/>
  <c r="Y77" i="3" s="1"/>
  <c r="AY77" i="3" s="1"/>
  <c r="W79" i="3"/>
  <c r="W37" i="3"/>
  <c r="Y37" i="3" s="1"/>
  <c r="AY37" i="3" s="1"/>
  <c r="W127" i="3"/>
  <c r="W97" i="3"/>
  <c r="W36" i="3"/>
  <c r="S200" i="12"/>
  <c r="W200" i="12"/>
  <c r="V200" i="12"/>
  <c r="AN126" i="3"/>
  <c r="D112" i="15"/>
  <c r="M111" i="15"/>
  <c r="N111" i="15"/>
  <c r="O111" i="15"/>
  <c r="P111" i="15"/>
  <c r="T111" i="15" s="1"/>
  <c r="Q111" i="15"/>
  <c r="R111" i="15" s="1"/>
  <c r="W110" i="15"/>
  <c r="V110" i="15"/>
  <c r="S110" i="15"/>
  <c r="V83" i="16"/>
  <c r="W83" i="16"/>
  <c r="S83" i="16"/>
  <c r="O84" i="16"/>
  <c r="N84" i="16"/>
  <c r="D85" i="16"/>
  <c r="P84" i="16"/>
  <c r="T84" i="16" s="1"/>
  <c r="Q84" i="16"/>
  <c r="R84" i="16" s="1"/>
  <c r="M84" i="16"/>
  <c r="Y97" i="3" l="1"/>
  <c r="AY97" i="3" s="1"/>
  <c r="Y90" i="3"/>
  <c r="AY90" i="3" s="1"/>
  <c r="Y26" i="3"/>
  <c r="AY26" i="3" s="1"/>
  <c r="Y127" i="3"/>
  <c r="AY127" i="3" s="1"/>
  <c r="Y118" i="3"/>
  <c r="AY118" i="3" s="1"/>
  <c r="BK118" i="3" s="1"/>
  <c r="Y36" i="3"/>
  <c r="AY36" i="3" s="1"/>
  <c r="Y79" i="3"/>
  <c r="AY79" i="3" s="1"/>
  <c r="Y64" i="3"/>
  <c r="AY64" i="3" s="1"/>
  <c r="S122" i="11"/>
  <c r="Y40" i="3"/>
  <c r="AY40" i="3" s="1"/>
  <c r="V122" i="11"/>
  <c r="W122" i="11"/>
  <c r="Y65" i="3"/>
  <c r="AY65" i="3" s="1"/>
  <c r="Q123" i="11"/>
  <c r="R123" i="11" s="1"/>
  <c r="D124" i="11"/>
  <c r="N123" i="11"/>
  <c r="O123" i="11"/>
  <c r="M123" i="11"/>
  <c r="P123" i="11"/>
  <c r="T123" i="11" s="1"/>
  <c r="BJ10" i="3"/>
  <c r="BG10" i="3"/>
  <c r="BI10" i="3"/>
  <c r="BH10" i="3"/>
  <c r="BF10" i="3"/>
  <c r="BL10" i="3"/>
  <c r="BK10" i="3"/>
  <c r="BE10" i="3"/>
  <c r="BM10" i="3"/>
  <c r="S111" i="15"/>
  <c r="BF77" i="3"/>
  <c r="BG77" i="3"/>
  <c r="BL77" i="3"/>
  <c r="BM77" i="3"/>
  <c r="BK77" i="3"/>
  <c r="BH77" i="3"/>
  <c r="BI77" i="3"/>
  <c r="BJ77" i="3"/>
  <c r="BE77" i="3"/>
  <c r="W111" i="15"/>
  <c r="V111" i="15"/>
  <c r="D113" i="15"/>
  <c r="N112" i="15"/>
  <c r="P112" i="15"/>
  <c r="T112" i="15" s="1"/>
  <c r="Q112" i="15"/>
  <c r="R112" i="15" s="1"/>
  <c r="M112" i="15"/>
  <c r="O112" i="15"/>
  <c r="W84" i="16"/>
  <c r="V84" i="16"/>
  <c r="S84" i="16"/>
  <c r="Q85" i="16"/>
  <c r="R85" i="16" s="1"/>
  <c r="O85" i="16"/>
  <c r="M85" i="16"/>
  <c r="P85" i="16"/>
  <c r="T85" i="16" s="1"/>
  <c r="D86" i="16"/>
  <c r="N85" i="16"/>
  <c r="BL118" i="3" l="1"/>
  <c r="BE118" i="3"/>
  <c r="BI118" i="3"/>
  <c r="BH118" i="3"/>
  <c r="BG118" i="3"/>
  <c r="BF118" i="3"/>
  <c r="BM118" i="3"/>
  <c r="BJ118" i="3"/>
  <c r="S112" i="15"/>
  <c r="S123" i="11"/>
  <c r="AN77" i="3"/>
  <c r="AN10" i="3"/>
  <c r="W123" i="11"/>
  <c r="V123" i="11"/>
  <c r="O124" i="11"/>
  <c r="N124" i="11"/>
  <c r="Q124" i="11"/>
  <c r="R124" i="11" s="1"/>
  <c r="D125" i="11"/>
  <c r="P124" i="11"/>
  <c r="S124" i="11" s="1"/>
  <c r="M124" i="11"/>
  <c r="V112" i="15"/>
  <c r="W112" i="15"/>
  <c r="S85" i="16"/>
  <c r="N113" i="15"/>
  <c r="Q113" i="15"/>
  <c r="R113" i="15" s="1"/>
  <c r="M113" i="15"/>
  <c r="D114" i="15"/>
  <c r="O113" i="15"/>
  <c r="P113" i="15"/>
  <c r="T113" i="15" s="1"/>
  <c r="M86" i="16"/>
  <c r="Q86" i="16"/>
  <c r="R86" i="16" s="1"/>
  <c r="D87" i="16"/>
  <c r="P86" i="16"/>
  <c r="T86" i="16" s="1"/>
  <c r="O86" i="16"/>
  <c r="N86" i="16"/>
  <c r="V85" i="16"/>
  <c r="W85" i="16"/>
  <c r="AN118" i="3" l="1"/>
  <c r="W124" i="11"/>
  <c r="V124" i="11"/>
  <c r="O125" i="11"/>
  <c r="P125" i="11"/>
  <c r="S125" i="11" s="1"/>
  <c r="Q125" i="11"/>
  <c r="R125" i="11" s="1"/>
  <c r="D126" i="11"/>
  <c r="M125" i="11"/>
  <c r="N125" i="11"/>
  <c r="T124" i="11"/>
  <c r="D115" i="15"/>
  <c r="O114" i="15"/>
  <c r="Q114" i="15"/>
  <c r="R114" i="15" s="1"/>
  <c r="N114" i="15"/>
  <c r="M114" i="15"/>
  <c r="P114" i="15"/>
  <c r="S114" i="15" s="1"/>
  <c r="S113" i="15"/>
  <c r="W113" i="15"/>
  <c r="V113" i="15"/>
  <c r="S86" i="16"/>
  <c r="O87" i="16"/>
  <c r="M87" i="16"/>
  <c r="Q87" i="16"/>
  <c r="R87" i="16" s="1"/>
  <c r="P87" i="16"/>
  <c r="S87" i="16" s="1"/>
  <c r="N87" i="16"/>
  <c r="D88" i="16"/>
  <c r="W86" i="16"/>
  <c r="V86" i="16"/>
  <c r="V125" i="11" l="1"/>
  <c r="W125" i="11"/>
  <c r="O126" i="11"/>
  <c r="P126" i="11"/>
  <c r="T126" i="11" s="1"/>
  <c r="N126" i="11"/>
  <c r="D127" i="11"/>
  <c r="M126" i="11"/>
  <c r="Q126" i="11"/>
  <c r="R126" i="11" s="1"/>
  <c r="T125" i="11"/>
  <c r="T114" i="15"/>
  <c r="T87" i="16"/>
  <c r="W114" i="15"/>
  <c r="V114" i="15"/>
  <c r="O115" i="15"/>
  <c r="Q115" i="15"/>
  <c r="R115" i="15" s="1"/>
  <c r="N115" i="15"/>
  <c r="M115" i="15"/>
  <c r="D116" i="15"/>
  <c r="P115" i="15"/>
  <c r="T115" i="15" s="1"/>
  <c r="N88" i="16"/>
  <c r="Q88" i="16"/>
  <c r="R88" i="16" s="1"/>
  <c r="D89" i="16"/>
  <c r="P88" i="16"/>
  <c r="T88" i="16" s="1"/>
  <c r="M88" i="16"/>
  <c r="O88" i="16"/>
  <c r="V87" i="16"/>
  <c r="W87" i="16"/>
  <c r="D128" i="11" l="1"/>
  <c r="P127" i="11"/>
  <c r="S127" i="11" s="1"/>
  <c r="N127" i="11"/>
  <c r="O127" i="11"/>
  <c r="Q127" i="11"/>
  <c r="R127" i="11" s="1"/>
  <c r="M127" i="11"/>
  <c r="W126" i="11"/>
  <c r="V126" i="11"/>
  <c r="S126" i="11"/>
  <c r="V115" i="15"/>
  <c r="W115" i="15"/>
  <c r="O116" i="15"/>
  <c r="P116" i="15"/>
  <c r="S116" i="15" s="1"/>
  <c r="D117" i="15"/>
  <c r="M116" i="15"/>
  <c r="N116" i="15"/>
  <c r="Q116" i="15"/>
  <c r="R116" i="15" s="1"/>
  <c r="S115" i="15"/>
  <c r="S88" i="16"/>
  <c r="P89" i="16"/>
  <c r="S89" i="16" s="1"/>
  <c r="Q89" i="16"/>
  <c r="R89" i="16" s="1"/>
  <c r="O89" i="16"/>
  <c r="D90" i="16"/>
  <c r="M89" i="16"/>
  <c r="N89" i="16"/>
  <c r="W88" i="16"/>
  <c r="V88" i="16"/>
  <c r="T127" i="11" l="1"/>
  <c r="W127" i="11"/>
  <c r="V127" i="11"/>
  <c r="P128" i="11"/>
  <c r="S128" i="11" s="1"/>
  <c r="M128" i="11"/>
  <c r="Q128" i="11"/>
  <c r="R128" i="11" s="1"/>
  <c r="N128" i="11"/>
  <c r="O128" i="11"/>
  <c r="D129" i="11"/>
  <c r="W116" i="15"/>
  <c r="V116" i="15"/>
  <c r="T89" i="16"/>
  <c r="T116" i="15"/>
  <c r="N117" i="15"/>
  <c r="D118" i="15"/>
  <c r="P117" i="15"/>
  <c r="S117" i="15" s="1"/>
  <c r="O117" i="15"/>
  <c r="Q117" i="15"/>
  <c r="R117" i="15" s="1"/>
  <c r="M117" i="15"/>
  <c r="V89" i="16"/>
  <c r="W89" i="16"/>
  <c r="M90" i="16"/>
  <c r="Q90" i="16"/>
  <c r="R90" i="16" s="1"/>
  <c r="O90" i="16"/>
  <c r="D91" i="16"/>
  <c r="N90" i="16"/>
  <c r="P90" i="16"/>
  <c r="S90" i="16" s="1"/>
  <c r="T117" i="15" l="1"/>
  <c r="D130" i="11"/>
  <c r="M129" i="11"/>
  <c r="P129" i="11"/>
  <c r="S129" i="11" s="1"/>
  <c r="O129" i="11"/>
  <c r="N129" i="11"/>
  <c r="Q129" i="11"/>
  <c r="R129" i="11" s="1"/>
  <c r="V128" i="11"/>
  <c r="W128" i="11"/>
  <c r="T128" i="11"/>
  <c r="V117" i="15"/>
  <c r="W117" i="15"/>
  <c r="N118" i="15"/>
  <c r="D119" i="15"/>
  <c r="P118" i="15"/>
  <c r="T118" i="15" s="1"/>
  <c r="O118" i="15"/>
  <c r="M118" i="15"/>
  <c r="Q118" i="15"/>
  <c r="R118" i="15" s="1"/>
  <c r="D92" i="16"/>
  <c r="P91" i="16"/>
  <c r="S91" i="16" s="1"/>
  <c r="M91" i="16"/>
  <c r="Q91" i="16"/>
  <c r="R91" i="16" s="1"/>
  <c r="N91" i="16"/>
  <c r="O91" i="16"/>
  <c r="T90" i="16"/>
  <c r="W90" i="16"/>
  <c r="V90" i="16"/>
  <c r="T129" i="11" l="1"/>
  <c r="T91" i="16"/>
  <c r="N130" i="11"/>
  <c r="Q130" i="11"/>
  <c r="R130" i="11" s="1"/>
  <c r="M130" i="11"/>
  <c r="P130" i="11"/>
  <c r="S130" i="11" s="1"/>
  <c r="O130" i="11"/>
  <c r="D131" i="11"/>
  <c r="S118" i="15"/>
  <c r="V129" i="11"/>
  <c r="W129" i="11"/>
  <c r="P119" i="15"/>
  <c r="T119" i="15" s="1"/>
  <c r="Q119" i="15"/>
  <c r="R119" i="15" s="1"/>
  <c r="N119" i="15"/>
  <c r="O119" i="15"/>
  <c r="M119" i="15"/>
  <c r="D120" i="15"/>
  <c r="V118" i="15"/>
  <c r="W118" i="15"/>
  <c r="V91" i="16"/>
  <c r="W91" i="16"/>
  <c r="N92" i="16"/>
  <c r="P92" i="16"/>
  <c r="S92" i="16" s="1"/>
  <c r="O92" i="16"/>
  <c r="M92" i="16"/>
  <c r="D93" i="16"/>
  <c r="Q92" i="16"/>
  <c r="R92" i="16" s="1"/>
  <c r="Q131" i="11" l="1"/>
  <c r="R131" i="11" s="1"/>
  <c r="N131" i="11"/>
  <c r="P131" i="11"/>
  <c r="T131" i="11" s="1"/>
  <c r="D132" i="11"/>
  <c r="O131" i="11"/>
  <c r="M131" i="11"/>
  <c r="T130" i="11"/>
  <c r="S119" i="15"/>
  <c r="W130" i="11"/>
  <c r="V130" i="11"/>
  <c r="W119" i="15"/>
  <c r="V119" i="15"/>
  <c r="P120" i="15"/>
  <c r="T120" i="15" s="1"/>
  <c r="M120" i="15"/>
  <c r="N120" i="15"/>
  <c r="Q120" i="15"/>
  <c r="R120" i="15" s="1"/>
  <c r="O120" i="15"/>
  <c r="D121" i="15"/>
  <c r="D94" i="16"/>
  <c r="N93" i="16"/>
  <c r="O93" i="16"/>
  <c r="Q93" i="16"/>
  <c r="R93" i="16" s="1"/>
  <c r="M93" i="16"/>
  <c r="P93" i="16"/>
  <c r="T93" i="16" s="1"/>
  <c r="T92" i="16"/>
  <c r="V92" i="16"/>
  <c r="W92" i="16"/>
  <c r="S131" i="11" l="1"/>
  <c r="M132" i="11"/>
  <c r="O132" i="11"/>
  <c r="N132" i="11"/>
  <c r="D133" i="11"/>
  <c r="P132" i="11"/>
  <c r="T132" i="11" s="1"/>
  <c r="Q132" i="11"/>
  <c r="R132" i="11" s="1"/>
  <c r="V131" i="11"/>
  <c r="W131" i="11"/>
  <c r="S93" i="16"/>
  <c r="W120" i="15"/>
  <c r="V120" i="15"/>
  <c r="M121" i="15"/>
  <c r="P121" i="15"/>
  <c r="S121" i="15" s="1"/>
  <c r="Q121" i="15"/>
  <c r="R121" i="15" s="1"/>
  <c r="D122" i="15"/>
  <c r="N121" i="15"/>
  <c r="O121" i="15"/>
  <c r="S120" i="15"/>
  <c r="V93" i="16"/>
  <c r="W93" i="16"/>
  <c r="N94" i="16"/>
  <c r="O94" i="16"/>
  <c r="M94" i="16"/>
  <c r="D95" i="16"/>
  <c r="P94" i="16"/>
  <c r="T94" i="16" s="1"/>
  <c r="Q94" i="16"/>
  <c r="R94" i="16" s="1"/>
  <c r="S132" i="11" l="1"/>
  <c r="W132" i="11"/>
  <c r="V132" i="11"/>
  <c r="Q133" i="11"/>
  <c r="R133" i="11" s="1"/>
  <c r="O133" i="11"/>
  <c r="D134" i="11"/>
  <c r="M133" i="11"/>
  <c r="P133" i="11"/>
  <c r="S133" i="11" s="1"/>
  <c r="N133" i="11"/>
  <c r="D123" i="15"/>
  <c r="P122" i="15"/>
  <c r="T122" i="15" s="1"/>
  <c r="M122" i="15"/>
  <c r="O122" i="15"/>
  <c r="Q122" i="15"/>
  <c r="R122" i="15" s="1"/>
  <c r="N122" i="15"/>
  <c r="V121" i="15"/>
  <c r="W121" i="15"/>
  <c r="T121" i="15"/>
  <c r="M95" i="16"/>
  <c r="N95" i="16"/>
  <c r="Q95" i="16"/>
  <c r="R95" i="16" s="1"/>
  <c r="P95" i="16"/>
  <c r="T95" i="16" s="1"/>
  <c r="D96" i="16"/>
  <c r="O95" i="16"/>
  <c r="W94" i="16"/>
  <c r="V94" i="16"/>
  <c r="S94" i="16"/>
  <c r="W133" i="11" l="1"/>
  <c r="V133" i="11"/>
  <c r="T133" i="11"/>
  <c r="N134" i="11"/>
  <c r="O134" i="11"/>
  <c r="M134" i="11"/>
  <c r="D135" i="11"/>
  <c r="P134" i="11"/>
  <c r="T134" i="11" s="1"/>
  <c r="Q134" i="11"/>
  <c r="R134" i="11" s="1"/>
  <c r="S122" i="15"/>
  <c r="V122" i="15"/>
  <c r="W122" i="15"/>
  <c r="Q123" i="15"/>
  <c r="R123" i="15" s="1"/>
  <c r="O123" i="15"/>
  <c r="P123" i="15"/>
  <c r="S123" i="15" s="1"/>
  <c r="D124" i="15"/>
  <c r="N123" i="15"/>
  <c r="M123" i="15"/>
  <c r="S95" i="16"/>
  <c r="W95" i="16"/>
  <c r="V95" i="16"/>
  <c r="O96" i="16"/>
  <c r="P96" i="16"/>
  <c r="T96" i="16" s="1"/>
  <c r="M96" i="16"/>
  <c r="N96" i="16"/>
  <c r="Q96" i="16"/>
  <c r="R96" i="16" s="1"/>
  <c r="D97" i="16"/>
  <c r="S96" i="16" l="1"/>
  <c r="T123" i="15"/>
  <c r="S134" i="11"/>
  <c r="M135" i="11"/>
  <c r="O135" i="11"/>
  <c r="P135" i="11"/>
  <c r="T135" i="11" s="1"/>
  <c r="N135" i="11"/>
  <c r="D136" i="11"/>
  <c r="Q135" i="11"/>
  <c r="R135" i="11" s="1"/>
  <c r="V134" i="11"/>
  <c r="W134" i="11"/>
  <c r="V123" i="15"/>
  <c r="W123" i="15"/>
  <c r="Q124" i="15"/>
  <c r="R124" i="15" s="1"/>
  <c r="M124" i="15"/>
  <c r="D125" i="15"/>
  <c r="N124" i="15"/>
  <c r="O124" i="15"/>
  <c r="P124" i="15"/>
  <c r="S124" i="15" s="1"/>
  <c r="W96" i="16"/>
  <c r="V96" i="16"/>
  <c r="M97" i="16"/>
  <c r="N97" i="16"/>
  <c r="P97" i="16"/>
  <c r="S97" i="16" s="1"/>
  <c r="O97" i="16"/>
  <c r="D98" i="16"/>
  <c r="Q97" i="16"/>
  <c r="R97" i="16" s="1"/>
  <c r="S135" i="11" l="1"/>
  <c r="T97" i="16"/>
  <c r="P136" i="11"/>
  <c r="T136" i="11" s="1"/>
  <c r="M136" i="11"/>
  <c r="N136" i="11"/>
  <c r="O136" i="11"/>
  <c r="D137" i="11"/>
  <c r="Q136" i="11"/>
  <c r="R136" i="11" s="1"/>
  <c r="V135" i="11"/>
  <c r="W135" i="11"/>
  <c r="W124" i="15"/>
  <c r="V124" i="15"/>
  <c r="T124" i="15"/>
  <c r="P125" i="15"/>
  <c r="T125" i="15" s="1"/>
  <c r="Q125" i="15"/>
  <c r="R125" i="15" s="1"/>
  <c r="O125" i="15"/>
  <c r="N125" i="15"/>
  <c r="M125" i="15"/>
  <c r="D126" i="15"/>
  <c r="Q98" i="16"/>
  <c r="R98" i="16" s="1"/>
  <c r="M98" i="16"/>
  <c r="O98" i="16"/>
  <c r="D99" i="16"/>
  <c r="N98" i="16"/>
  <c r="P98" i="16"/>
  <c r="S98" i="16" s="1"/>
  <c r="W97" i="16"/>
  <c r="V97" i="16"/>
  <c r="S136" i="11" l="1"/>
  <c r="Q137" i="11"/>
  <c r="R137" i="11" s="1"/>
  <c r="M137" i="11"/>
  <c r="O137" i="11"/>
  <c r="P137" i="11"/>
  <c r="T137" i="11" s="1"/>
  <c r="D138" i="11"/>
  <c r="N137" i="11"/>
  <c r="W136" i="11"/>
  <c r="V136" i="11"/>
  <c r="S125" i="15"/>
  <c r="V125" i="15"/>
  <c r="W125" i="15"/>
  <c r="P126" i="15"/>
  <c r="T126" i="15" s="1"/>
  <c r="Q126" i="15"/>
  <c r="R126" i="15" s="1"/>
  <c r="M126" i="15"/>
  <c r="D127" i="15"/>
  <c r="N126" i="15"/>
  <c r="O126" i="15"/>
  <c r="N99" i="16"/>
  <c r="Q99" i="16"/>
  <c r="R99" i="16" s="1"/>
  <c r="M99" i="16"/>
  <c r="O99" i="16"/>
  <c r="P99" i="16"/>
  <c r="T99" i="16" s="1"/>
  <c r="D100" i="16"/>
  <c r="T98" i="16"/>
  <c r="W98" i="16"/>
  <c r="V98" i="16"/>
  <c r="V137" i="11" l="1"/>
  <c r="W137" i="11"/>
  <c r="S137" i="11"/>
  <c r="P138" i="11"/>
  <c r="T138" i="11" s="1"/>
  <c r="D139" i="11"/>
  <c r="N138" i="11"/>
  <c r="Q138" i="11"/>
  <c r="R138" i="11" s="1"/>
  <c r="O138" i="11"/>
  <c r="M138" i="11"/>
  <c r="P127" i="15"/>
  <c r="T127" i="15" s="1"/>
  <c r="M127" i="15"/>
  <c r="N127" i="15"/>
  <c r="D128" i="15"/>
  <c r="Q127" i="15"/>
  <c r="R127" i="15" s="1"/>
  <c r="O127" i="15"/>
  <c r="S126" i="15"/>
  <c r="S99" i="16"/>
  <c r="W126" i="15"/>
  <c r="V126" i="15"/>
  <c r="Q100" i="16"/>
  <c r="R100" i="16" s="1"/>
  <c r="P100" i="16"/>
  <c r="T100" i="16" s="1"/>
  <c r="D101" i="16"/>
  <c r="M100" i="16"/>
  <c r="O100" i="16"/>
  <c r="N100" i="16"/>
  <c r="V99" i="16"/>
  <c r="W99" i="16"/>
  <c r="C71" i="3"/>
  <c r="B71" i="3"/>
  <c r="B57" i="3"/>
  <c r="B88" i="3"/>
  <c r="C57" i="3"/>
  <c r="C88" i="3"/>
  <c r="C110" i="3"/>
  <c r="C93" i="3"/>
  <c r="B110" i="3"/>
  <c r="C92" i="3"/>
  <c r="B93" i="3"/>
  <c r="B92" i="3"/>
  <c r="B54" i="3"/>
  <c r="B56" i="3"/>
  <c r="C107" i="3"/>
  <c r="C54" i="3"/>
  <c r="B107" i="3"/>
  <c r="B23" i="3"/>
  <c r="B39" i="3"/>
  <c r="C23" i="3"/>
  <c r="C56" i="3"/>
  <c r="C39" i="3"/>
  <c r="D56" i="3" l="1"/>
  <c r="AR56" i="3" s="1"/>
  <c r="BJ56" i="3" s="1"/>
  <c r="W138" i="11"/>
  <c r="V138" i="11"/>
  <c r="S138" i="11"/>
  <c r="S127" i="15"/>
  <c r="O139" i="11"/>
  <c r="D140" i="11"/>
  <c r="N139" i="11"/>
  <c r="M139" i="11"/>
  <c r="Q139" i="11"/>
  <c r="R139" i="11" s="1"/>
  <c r="P139" i="11"/>
  <c r="T139" i="11" s="1"/>
  <c r="Q128" i="15"/>
  <c r="R128" i="15" s="1"/>
  <c r="P128" i="15"/>
  <c r="T128" i="15" s="1"/>
  <c r="N128" i="15"/>
  <c r="O128" i="15"/>
  <c r="M128" i="15"/>
  <c r="D129" i="15"/>
  <c r="S100" i="16"/>
  <c r="V127" i="15"/>
  <c r="W127" i="15"/>
  <c r="N101" i="16"/>
  <c r="O101" i="16"/>
  <c r="P101" i="16"/>
  <c r="S101" i="16" s="1"/>
  <c r="D102" i="16"/>
  <c r="M101" i="16"/>
  <c r="Q101" i="16"/>
  <c r="R101" i="16" s="1"/>
  <c r="V100" i="16"/>
  <c r="W100" i="16"/>
  <c r="D4" i="13"/>
  <c r="D5" i="13" s="1"/>
  <c r="D92" i="3"/>
  <c r="AR92" i="3" s="1"/>
  <c r="BF92" i="3" s="1"/>
  <c r="D110" i="3"/>
  <c r="AR110" i="3" s="1"/>
  <c r="BG110" i="3" s="1"/>
  <c r="D88" i="3"/>
  <c r="AR88" i="3" s="1"/>
  <c r="D71" i="3"/>
  <c r="AR71" i="3" s="1"/>
  <c r="D107" i="3"/>
  <c r="AR107" i="3" s="1"/>
  <c r="D93" i="3"/>
  <c r="AR93" i="3" s="1"/>
  <c r="D57" i="3"/>
  <c r="AR57" i="3" s="1"/>
  <c r="D54" i="3"/>
  <c r="AR54" i="3" s="1"/>
  <c r="D23" i="3"/>
  <c r="AR23" i="3" s="1"/>
  <c r="BG56" i="3"/>
  <c r="BH56" i="3"/>
  <c r="BK56" i="3"/>
  <c r="BI56" i="3"/>
  <c r="BE56" i="3"/>
  <c r="BL56" i="3"/>
  <c r="D39" i="3"/>
  <c r="AR39" i="3" s="1"/>
  <c r="BM56" i="3" l="1"/>
  <c r="BF56" i="3"/>
  <c r="S128" i="15"/>
  <c r="S139" i="11"/>
  <c r="D141" i="11"/>
  <c r="M140" i="11"/>
  <c r="N140" i="11"/>
  <c r="O140" i="11"/>
  <c r="Q140" i="11"/>
  <c r="R140" i="11" s="1"/>
  <c r="P140" i="11"/>
  <c r="S140" i="11" s="1"/>
  <c r="T101" i="16"/>
  <c r="W139" i="11"/>
  <c r="V139" i="11"/>
  <c r="D6" i="13"/>
  <c r="M5" i="13"/>
  <c r="O5" i="13" s="1"/>
  <c r="P5" i="13" s="1"/>
  <c r="V128" i="15"/>
  <c r="W128" i="15"/>
  <c r="D130" i="15"/>
  <c r="P129" i="15"/>
  <c r="T129" i="15" s="1"/>
  <c r="M129" i="15"/>
  <c r="N129" i="15"/>
  <c r="Q129" i="15"/>
  <c r="R129" i="15" s="1"/>
  <c r="O129" i="15"/>
  <c r="N102" i="16"/>
  <c r="O102" i="16"/>
  <c r="D103" i="16"/>
  <c r="M102" i="16"/>
  <c r="P102" i="16"/>
  <c r="S102" i="16" s="1"/>
  <c r="Q102" i="16"/>
  <c r="R102" i="16" s="1"/>
  <c r="W101" i="16"/>
  <c r="V101" i="16"/>
  <c r="BM110" i="3"/>
  <c r="N4" i="13"/>
  <c r="M4" i="13"/>
  <c r="O4" i="13" s="1"/>
  <c r="P4" i="13" s="1"/>
  <c r="BM92" i="3"/>
  <c r="BH92" i="3"/>
  <c r="BG92" i="3"/>
  <c r="BI92" i="3"/>
  <c r="BL92" i="3"/>
  <c r="BK92" i="3"/>
  <c r="BE92" i="3"/>
  <c r="BJ92" i="3"/>
  <c r="BL110" i="3"/>
  <c r="BI110" i="3"/>
  <c r="BF110" i="3"/>
  <c r="BE110" i="3"/>
  <c r="BH110" i="3"/>
  <c r="BK110" i="3"/>
  <c r="BJ110" i="3"/>
  <c r="BH93" i="3"/>
  <c r="BL93" i="3"/>
  <c r="BG93" i="3"/>
  <c r="BE93" i="3"/>
  <c r="BJ93" i="3"/>
  <c r="BI93" i="3"/>
  <c r="BM93" i="3"/>
  <c r="BK93" i="3"/>
  <c r="BF93" i="3"/>
  <c r="BF54" i="3"/>
  <c r="BK54" i="3"/>
  <c r="BG54" i="3"/>
  <c r="BH54" i="3"/>
  <c r="BJ54" i="3"/>
  <c r="BE54" i="3"/>
  <c r="BM54" i="3"/>
  <c r="BI54" i="3"/>
  <c r="BL54" i="3"/>
  <c r="AN56" i="3" l="1"/>
  <c r="S4" i="13"/>
  <c r="Q4" i="13"/>
  <c r="R4" i="13" s="1"/>
  <c r="N5" i="13"/>
  <c r="S5" i="13" s="1"/>
  <c r="T140" i="11"/>
  <c r="W140" i="11"/>
  <c r="V140" i="11"/>
  <c r="D142" i="11"/>
  <c r="N141" i="11"/>
  <c r="Q141" i="11"/>
  <c r="R141" i="11" s="1"/>
  <c r="M141" i="11"/>
  <c r="O141" i="11"/>
  <c r="P141" i="11"/>
  <c r="S141" i="11" s="1"/>
  <c r="V5" i="13"/>
  <c r="M6" i="13"/>
  <c r="O6" i="13" s="1"/>
  <c r="P6" i="13" s="1"/>
  <c r="D7" i="13"/>
  <c r="T102" i="16"/>
  <c r="O130" i="15"/>
  <c r="M130" i="15"/>
  <c r="N130" i="15"/>
  <c r="P130" i="15"/>
  <c r="S130" i="15" s="1"/>
  <c r="Q130" i="15"/>
  <c r="R130" i="15" s="1"/>
  <c r="D131" i="15"/>
  <c r="W129" i="15"/>
  <c r="V129" i="15"/>
  <c r="S129" i="15"/>
  <c r="Q103" i="16"/>
  <c r="R103" i="16" s="1"/>
  <c r="O103" i="16"/>
  <c r="P103" i="16"/>
  <c r="T103" i="16" s="1"/>
  <c r="M103" i="16"/>
  <c r="N103" i="16"/>
  <c r="D104" i="16"/>
  <c r="V102" i="16"/>
  <c r="W102" i="16"/>
  <c r="T4" i="13"/>
  <c r="V4" i="13"/>
  <c r="W4" i="13" s="1"/>
  <c r="AN92" i="3"/>
  <c r="AN110" i="3"/>
  <c r="AN54" i="3"/>
  <c r="AN93" i="3"/>
  <c r="W5" i="13" l="1"/>
  <c r="Q5" i="13"/>
  <c r="R5" i="13" s="1"/>
  <c r="T5" i="13" s="1"/>
  <c r="N6" i="13"/>
  <c r="S6" i="13" s="1"/>
  <c r="V141" i="11"/>
  <c r="W141" i="11"/>
  <c r="P142" i="11"/>
  <c r="T142" i="11" s="1"/>
  <c r="D143" i="11"/>
  <c r="N142" i="11"/>
  <c r="O142" i="11"/>
  <c r="Q142" i="11"/>
  <c r="R142" i="11" s="1"/>
  <c r="M142" i="11"/>
  <c r="T141" i="11"/>
  <c r="S103" i="16"/>
  <c r="D8" i="13"/>
  <c r="M7" i="13"/>
  <c r="N7" i="13" s="1"/>
  <c r="V6" i="13"/>
  <c r="W6" i="13" s="1"/>
  <c r="N131" i="15"/>
  <c r="Q131" i="15"/>
  <c r="R131" i="15" s="1"/>
  <c r="O131" i="15"/>
  <c r="M131" i="15"/>
  <c r="D132" i="15"/>
  <c r="P131" i="15"/>
  <c r="T131" i="15" s="1"/>
  <c r="T130" i="15"/>
  <c r="V130" i="15"/>
  <c r="W130" i="15"/>
  <c r="D105" i="16"/>
  <c r="M104" i="16"/>
  <c r="O104" i="16"/>
  <c r="Q104" i="16"/>
  <c r="R104" i="16" s="1"/>
  <c r="N104" i="16"/>
  <c r="P104" i="16"/>
  <c r="T104" i="16" s="1"/>
  <c r="W103" i="16"/>
  <c r="V103" i="16"/>
  <c r="O7" i="13" l="1"/>
  <c r="P7" i="13" s="1"/>
  <c r="Q6" i="13"/>
  <c r="R6" i="13" s="1"/>
  <c r="T6" i="13" s="1"/>
  <c r="V142" i="11"/>
  <c r="W142" i="11"/>
  <c r="D144" i="11"/>
  <c r="P143" i="11"/>
  <c r="T143" i="11" s="1"/>
  <c r="Q143" i="11"/>
  <c r="R143" i="11" s="1"/>
  <c r="O143" i="11"/>
  <c r="M143" i="11"/>
  <c r="N143" i="11"/>
  <c r="S142" i="11"/>
  <c r="M8" i="13"/>
  <c r="O8" i="13" s="1"/>
  <c r="D9" i="13"/>
  <c r="S131" i="15"/>
  <c r="V131" i="15"/>
  <c r="W131" i="15"/>
  <c r="S104" i="16"/>
  <c r="P132" i="15"/>
  <c r="S132" i="15" s="1"/>
  <c r="Q132" i="15"/>
  <c r="R132" i="15" s="1"/>
  <c r="M132" i="15"/>
  <c r="N132" i="15"/>
  <c r="O132" i="15"/>
  <c r="D133" i="15"/>
  <c r="V104" i="16"/>
  <c r="W104" i="16"/>
  <c r="Q105" i="16"/>
  <c r="R105" i="16" s="1"/>
  <c r="N105" i="16"/>
  <c r="M105" i="16"/>
  <c r="P105" i="16"/>
  <c r="T105" i="16" s="1"/>
  <c r="O105" i="16"/>
  <c r="D106" i="16"/>
  <c r="V7" i="13" l="1"/>
  <c r="W7" i="13" s="1"/>
  <c r="S7" i="13"/>
  <c r="Q7" i="13"/>
  <c r="R7" i="13" s="1"/>
  <c r="Z29" i="3" s="1"/>
  <c r="AB29" i="3" s="1"/>
  <c r="AZ29" i="3" s="1"/>
  <c r="N8" i="13"/>
  <c r="S143" i="11"/>
  <c r="W143" i="11"/>
  <c r="V143" i="11"/>
  <c r="O144" i="11"/>
  <c r="N144" i="11"/>
  <c r="P144" i="11"/>
  <c r="T144" i="11" s="1"/>
  <c r="D145" i="11"/>
  <c r="M144" i="11"/>
  <c r="Q144" i="11"/>
  <c r="R144" i="11" s="1"/>
  <c r="D10" i="13"/>
  <c r="M9" i="13"/>
  <c r="N9" i="13" s="1"/>
  <c r="O9" i="13"/>
  <c r="P8" i="13"/>
  <c r="V8" i="13"/>
  <c r="S105" i="16"/>
  <c r="V132" i="15"/>
  <c r="W132" i="15"/>
  <c r="T132" i="15"/>
  <c r="P133" i="15"/>
  <c r="T133" i="15" s="1"/>
  <c r="O133" i="15"/>
  <c r="Q133" i="15"/>
  <c r="R133" i="15" s="1"/>
  <c r="N133" i="15"/>
  <c r="D134" i="15"/>
  <c r="M133" i="15"/>
  <c r="V105" i="16"/>
  <c r="W105" i="16"/>
  <c r="N106" i="16"/>
  <c r="P106" i="16"/>
  <c r="T106" i="16" s="1"/>
  <c r="O106" i="16"/>
  <c r="Q106" i="16"/>
  <c r="R106" i="16" s="1"/>
  <c r="M106" i="16"/>
  <c r="D107" i="16"/>
  <c r="T7" i="13" l="1"/>
  <c r="W8" i="13"/>
  <c r="S8" i="13"/>
  <c r="Q8" i="13"/>
  <c r="R8" i="13" s="1"/>
  <c r="S144" i="11"/>
  <c r="W144" i="11"/>
  <c r="V144" i="11"/>
  <c r="N145" i="11"/>
  <c r="D146" i="11"/>
  <c r="Q145" i="11"/>
  <c r="R145" i="11" s="1"/>
  <c r="O145" i="11"/>
  <c r="M145" i="11"/>
  <c r="P145" i="11"/>
  <c r="T145" i="11" s="1"/>
  <c r="S133" i="15"/>
  <c r="P9" i="13"/>
  <c r="V9" i="13"/>
  <c r="W9" i="13" s="1"/>
  <c r="D11" i="13"/>
  <c r="M10" i="13"/>
  <c r="N10" i="13" s="1"/>
  <c r="W133" i="15"/>
  <c r="V133" i="15"/>
  <c r="D135" i="15"/>
  <c r="O134" i="15"/>
  <c r="Q134" i="15"/>
  <c r="R134" i="15" s="1"/>
  <c r="P134" i="15"/>
  <c r="T134" i="15" s="1"/>
  <c r="N134" i="15"/>
  <c r="M134" i="15"/>
  <c r="O107" i="16"/>
  <c r="N107" i="16"/>
  <c r="M107" i="16"/>
  <c r="D108" i="16"/>
  <c r="Q107" i="16"/>
  <c r="R107" i="16" s="1"/>
  <c r="P107" i="16"/>
  <c r="S107" i="16" s="1"/>
  <c r="S106" i="16"/>
  <c r="W106" i="16"/>
  <c r="V106" i="16"/>
  <c r="Q9" i="13" l="1"/>
  <c r="R9" i="13" s="1"/>
  <c r="T8" i="13"/>
  <c r="O10" i="13"/>
  <c r="P10" i="13" s="1"/>
  <c r="O146" i="11"/>
  <c r="Q146" i="11"/>
  <c r="R146" i="11" s="1"/>
  <c r="P146" i="11"/>
  <c r="S146" i="11" s="1"/>
  <c r="M146" i="11"/>
  <c r="N146" i="11"/>
  <c r="D147" i="11"/>
  <c r="W145" i="11"/>
  <c r="V145" i="11"/>
  <c r="S145" i="11"/>
  <c r="S9" i="13"/>
  <c r="T9" i="13" s="1"/>
  <c r="T107" i="16"/>
  <c r="M11" i="13"/>
  <c r="N11" i="13" s="1"/>
  <c r="D12" i="13"/>
  <c r="S134" i="15"/>
  <c r="W134" i="15"/>
  <c r="V134" i="15"/>
  <c r="N135" i="15"/>
  <c r="P135" i="15"/>
  <c r="S135" i="15" s="1"/>
  <c r="D136" i="15"/>
  <c r="Q135" i="15"/>
  <c r="R135" i="15" s="1"/>
  <c r="O135" i="15"/>
  <c r="M135" i="15"/>
  <c r="O108" i="16"/>
  <c r="D109" i="16"/>
  <c r="P108" i="16"/>
  <c r="T108" i="16" s="1"/>
  <c r="N108" i="16"/>
  <c r="Q108" i="16"/>
  <c r="R108" i="16" s="1"/>
  <c r="M108" i="16"/>
  <c r="V107" i="16"/>
  <c r="W107" i="16"/>
  <c r="O11" i="13" l="1"/>
  <c r="P11" i="13" s="1"/>
  <c r="T11" i="13" s="1"/>
  <c r="V10" i="13"/>
  <c r="W10" i="13" s="1"/>
  <c r="S10" i="13"/>
  <c r="Q10" i="13"/>
  <c r="R10" i="13" s="1"/>
  <c r="T146" i="11"/>
  <c r="O147" i="11"/>
  <c r="Q147" i="11"/>
  <c r="R147" i="11" s="1"/>
  <c r="N147" i="11"/>
  <c r="M147" i="11"/>
  <c r="D148" i="11"/>
  <c r="P147" i="11"/>
  <c r="S147" i="11" s="1"/>
  <c r="V146" i="11"/>
  <c r="W146" i="11"/>
  <c r="D13" i="13"/>
  <c r="M12" i="13"/>
  <c r="N12" i="13" s="1"/>
  <c r="S108" i="16"/>
  <c r="W135" i="15"/>
  <c r="V135" i="15"/>
  <c r="T135" i="15"/>
  <c r="Q136" i="15"/>
  <c r="R136" i="15" s="1"/>
  <c r="D137" i="15"/>
  <c r="O136" i="15"/>
  <c r="N136" i="15"/>
  <c r="M136" i="15"/>
  <c r="P136" i="15"/>
  <c r="S136" i="15" s="1"/>
  <c r="D110" i="16"/>
  <c r="M109" i="16"/>
  <c r="P109" i="16"/>
  <c r="T109" i="16" s="1"/>
  <c r="Q109" i="16"/>
  <c r="R109" i="16" s="1"/>
  <c r="N109" i="16"/>
  <c r="O109" i="16"/>
  <c r="V108" i="16"/>
  <c r="W108" i="16"/>
  <c r="V11" i="13" l="1"/>
  <c r="W11" i="13" s="1"/>
  <c r="T10" i="13"/>
  <c r="O12" i="13"/>
  <c r="P12" i="13" s="1"/>
  <c r="S11" i="13"/>
  <c r="Q11" i="13"/>
  <c r="R11" i="13" s="1"/>
  <c r="T147" i="11"/>
  <c r="D149" i="11"/>
  <c r="P148" i="11"/>
  <c r="T148" i="11" s="1"/>
  <c r="N148" i="11"/>
  <c r="M148" i="11"/>
  <c r="O148" i="11"/>
  <c r="Q148" i="11"/>
  <c r="R148" i="11" s="1"/>
  <c r="W147" i="11"/>
  <c r="V147" i="11"/>
  <c r="T136" i="15"/>
  <c r="M13" i="13"/>
  <c r="O13" i="13" s="1"/>
  <c r="D14" i="13"/>
  <c r="V136" i="15"/>
  <c r="W136" i="15"/>
  <c r="O137" i="15"/>
  <c r="Q137" i="15"/>
  <c r="R137" i="15" s="1"/>
  <c r="N137" i="15"/>
  <c r="P137" i="15"/>
  <c r="T137" i="15" s="1"/>
  <c r="D138" i="15"/>
  <c r="M137" i="15"/>
  <c r="S109" i="16"/>
  <c r="V109" i="16"/>
  <c r="W109" i="16"/>
  <c r="P110" i="16"/>
  <c r="S110" i="16" s="1"/>
  <c r="D111" i="16"/>
  <c r="Q110" i="16"/>
  <c r="R110" i="16" s="1"/>
  <c r="M110" i="16"/>
  <c r="N110" i="16"/>
  <c r="O110" i="16"/>
  <c r="V12" i="13" l="1"/>
  <c r="W12" i="13" s="1"/>
  <c r="N13" i="13"/>
  <c r="S12" i="13"/>
  <c r="Q12" i="13"/>
  <c r="R12" i="13" s="1"/>
  <c r="S148" i="11"/>
  <c r="V148" i="11"/>
  <c r="W148" i="11"/>
  <c r="D150" i="11"/>
  <c r="N149" i="11"/>
  <c r="M149" i="11"/>
  <c r="P149" i="11"/>
  <c r="T149" i="11" s="1"/>
  <c r="Q149" i="11"/>
  <c r="R149" i="11" s="1"/>
  <c r="O149" i="11"/>
  <c r="P13" i="13"/>
  <c r="V13" i="13"/>
  <c r="W13" i="13" s="1"/>
  <c r="D15" i="13"/>
  <c r="M14" i="13"/>
  <c r="O14" i="13" s="1"/>
  <c r="P14" i="13" s="1"/>
  <c r="S137" i="15"/>
  <c r="P138" i="15"/>
  <c r="S138" i="15" s="1"/>
  <c r="O138" i="15"/>
  <c r="D139" i="15"/>
  <c r="Q138" i="15"/>
  <c r="R138" i="15" s="1"/>
  <c r="N138" i="15"/>
  <c r="M138" i="15"/>
  <c r="W137" i="15"/>
  <c r="V137" i="15"/>
  <c r="T110" i="16"/>
  <c r="V110" i="16"/>
  <c r="W110" i="16"/>
  <c r="Q111" i="16"/>
  <c r="R111" i="16" s="1"/>
  <c r="N111" i="16"/>
  <c r="M111" i="16"/>
  <c r="P111" i="16"/>
  <c r="T111" i="16" s="1"/>
  <c r="O111" i="16"/>
  <c r="D112" i="16"/>
  <c r="N14" i="13" l="1"/>
  <c r="S14" i="13" s="1"/>
  <c r="AA23" i="3"/>
  <c r="AB23" i="3" s="1"/>
  <c r="AZ23" i="3" s="1"/>
  <c r="T12" i="13"/>
  <c r="T13" i="13"/>
  <c r="Q13" i="13"/>
  <c r="R13" i="13" s="1"/>
  <c r="V149" i="11"/>
  <c r="W149" i="11"/>
  <c r="S13" i="13"/>
  <c r="O150" i="11"/>
  <c r="N150" i="11"/>
  <c r="D151" i="11"/>
  <c r="Q150" i="11"/>
  <c r="R150" i="11" s="1"/>
  <c r="M150" i="11"/>
  <c r="P150" i="11"/>
  <c r="T150" i="11" s="1"/>
  <c r="S149" i="11"/>
  <c r="V14" i="13"/>
  <c r="W14" i="13" s="1"/>
  <c r="M15" i="13"/>
  <c r="N15" i="13" s="1"/>
  <c r="D16" i="13"/>
  <c r="T138" i="15"/>
  <c r="D140" i="15"/>
  <c r="P139" i="15"/>
  <c r="S139" i="15" s="1"/>
  <c r="M139" i="15"/>
  <c r="O139" i="15"/>
  <c r="N139" i="15"/>
  <c r="Q139" i="15"/>
  <c r="R139" i="15" s="1"/>
  <c r="V138" i="15"/>
  <c r="W138" i="15"/>
  <c r="S111" i="16"/>
  <c r="W111" i="16"/>
  <c r="V111" i="16"/>
  <c r="M112" i="16"/>
  <c r="D113" i="16"/>
  <c r="N112" i="16"/>
  <c r="O112" i="16"/>
  <c r="Q112" i="16"/>
  <c r="R112" i="16" s="1"/>
  <c r="P112" i="16"/>
  <c r="T112" i="16" s="1"/>
  <c r="BH23" i="3" l="1"/>
  <c r="BM23" i="3"/>
  <c r="BG23" i="3"/>
  <c r="BL23" i="3"/>
  <c r="BK23" i="3"/>
  <c r="BI23" i="3"/>
  <c r="BJ23" i="3"/>
  <c r="BE23" i="3"/>
  <c r="BF23" i="3"/>
  <c r="O15" i="13"/>
  <c r="Q14" i="13"/>
  <c r="R14" i="13" s="1"/>
  <c r="T14" i="13" s="1"/>
  <c r="W150" i="11"/>
  <c r="V150" i="11"/>
  <c r="S150" i="11"/>
  <c r="N151" i="11"/>
  <c r="M151" i="11"/>
  <c r="P151" i="11"/>
  <c r="T151" i="11" s="1"/>
  <c r="O151" i="11"/>
  <c r="D152" i="11"/>
  <c r="Q151" i="11"/>
  <c r="R151" i="11" s="1"/>
  <c r="T139" i="15"/>
  <c r="M16" i="13"/>
  <c r="N16" i="13" s="1"/>
  <c r="D17" i="13"/>
  <c r="Q140" i="15"/>
  <c r="R140" i="15" s="1"/>
  <c r="O140" i="15"/>
  <c r="M140" i="15"/>
  <c r="D141" i="15"/>
  <c r="P140" i="15"/>
  <c r="T140" i="15" s="1"/>
  <c r="N140" i="15"/>
  <c r="W139" i="15"/>
  <c r="V139" i="15"/>
  <c r="V112" i="16"/>
  <c r="W112" i="16"/>
  <c r="S112" i="16"/>
  <c r="N113" i="16"/>
  <c r="M113" i="16"/>
  <c r="Q113" i="16"/>
  <c r="R113" i="16" s="1"/>
  <c r="P113" i="16"/>
  <c r="T113" i="16" s="1"/>
  <c r="O113" i="16"/>
  <c r="D114" i="16"/>
  <c r="V15" i="13" l="1"/>
  <c r="W15" i="13" s="1"/>
  <c r="P15" i="13"/>
  <c r="O16" i="13"/>
  <c r="P16" i="13" s="1"/>
  <c r="AN23" i="3"/>
  <c r="S151" i="11"/>
  <c r="V151" i="11"/>
  <c r="W151" i="11"/>
  <c r="Q152" i="11"/>
  <c r="R152" i="11" s="1"/>
  <c r="P152" i="11"/>
  <c r="S152" i="11" s="1"/>
  <c r="N152" i="11"/>
  <c r="D153" i="11"/>
  <c r="O152" i="11"/>
  <c r="M152" i="11"/>
  <c r="S140" i="15"/>
  <c r="M17" i="13"/>
  <c r="N17" i="13" s="1"/>
  <c r="D18" i="13"/>
  <c r="V140" i="15"/>
  <c r="W140" i="15"/>
  <c r="M141" i="15"/>
  <c r="Q141" i="15"/>
  <c r="R141" i="15" s="1"/>
  <c r="N141" i="15"/>
  <c r="P141" i="15"/>
  <c r="T141" i="15" s="1"/>
  <c r="O141" i="15"/>
  <c r="D142" i="15"/>
  <c r="V113" i="16"/>
  <c r="W113" i="16"/>
  <c r="S113" i="16"/>
  <c r="M114" i="16"/>
  <c r="Q114" i="16"/>
  <c r="R114" i="16" s="1"/>
  <c r="P114" i="16"/>
  <c r="T114" i="16" s="1"/>
  <c r="D115" i="16"/>
  <c r="O114" i="16"/>
  <c r="N114" i="16"/>
  <c r="V16" i="13" l="1"/>
  <c r="W16" i="13" s="1"/>
  <c r="S16" i="13"/>
  <c r="O17" i="13"/>
  <c r="S15" i="13"/>
  <c r="Q15" i="13"/>
  <c r="R15" i="13" s="1"/>
  <c r="Z95" i="3" s="1"/>
  <c r="AB95" i="3" s="1"/>
  <c r="AZ95" i="3" s="1"/>
  <c r="W152" i="11"/>
  <c r="V152" i="11"/>
  <c r="O153" i="11"/>
  <c r="P153" i="11"/>
  <c r="T153" i="11" s="1"/>
  <c r="M153" i="11"/>
  <c r="Q153" i="11"/>
  <c r="R153" i="11" s="1"/>
  <c r="N153" i="11"/>
  <c r="D154" i="11"/>
  <c r="T152" i="11"/>
  <c r="S114" i="16"/>
  <c r="M18" i="13"/>
  <c r="O18" i="13" s="1"/>
  <c r="D19" i="13"/>
  <c r="S141" i="15"/>
  <c r="D143" i="15"/>
  <c r="Q142" i="15"/>
  <c r="R142" i="15" s="1"/>
  <c r="N142" i="15"/>
  <c r="O142" i="15"/>
  <c r="P142" i="15"/>
  <c r="S142" i="15" s="1"/>
  <c r="M142" i="15"/>
  <c r="V141" i="15"/>
  <c r="W141" i="15"/>
  <c r="N115" i="16"/>
  <c r="P115" i="16"/>
  <c r="T115" i="16" s="1"/>
  <c r="M115" i="16"/>
  <c r="Q115" i="16"/>
  <c r="R115" i="16" s="1"/>
  <c r="D116" i="16"/>
  <c r="O115" i="16"/>
  <c r="V114" i="16"/>
  <c r="W114" i="16"/>
  <c r="T15" i="13" l="1"/>
  <c r="V17" i="13"/>
  <c r="W17" i="13" s="1"/>
  <c r="P17" i="13"/>
  <c r="N18" i="13"/>
  <c r="Q16" i="13"/>
  <c r="R16" i="13" s="1"/>
  <c r="T16" i="13" s="1"/>
  <c r="M154" i="11"/>
  <c r="O154" i="11"/>
  <c r="N154" i="11"/>
  <c r="Q154" i="11"/>
  <c r="R154" i="11" s="1"/>
  <c r="P154" i="11"/>
  <c r="S154" i="11" s="1"/>
  <c r="D155" i="11"/>
  <c r="W153" i="11"/>
  <c r="V153" i="11"/>
  <c r="S153" i="11"/>
  <c r="T142" i="15"/>
  <c r="P18" i="13"/>
  <c r="V18" i="13"/>
  <c r="D20" i="13"/>
  <c r="M19" i="13"/>
  <c r="N19" i="13" s="1"/>
  <c r="S115" i="16"/>
  <c r="W142" i="15"/>
  <c r="V142" i="15"/>
  <c r="N143" i="15"/>
  <c r="P143" i="15"/>
  <c r="T143" i="15" s="1"/>
  <c r="M143" i="15"/>
  <c r="Q143" i="15"/>
  <c r="R143" i="15" s="1"/>
  <c r="O143" i="15"/>
  <c r="D144" i="15"/>
  <c r="W115" i="16"/>
  <c r="V115" i="16"/>
  <c r="M116" i="16"/>
  <c r="Q116" i="16"/>
  <c r="R116" i="16" s="1"/>
  <c r="D117" i="16"/>
  <c r="O116" i="16"/>
  <c r="N116" i="16"/>
  <c r="P116" i="16"/>
  <c r="T116" i="16" s="1"/>
  <c r="W18" i="13" l="1"/>
  <c r="S17" i="13"/>
  <c r="Q17" i="13"/>
  <c r="R17" i="13" s="1"/>
  <c r="O19" i="13"/>
  <c r="T154" i="11"/>
  <c r="D156" i="11"/>
  <c r="O155" i="11"/>
  <c r="N155" i="11"/>
  <c r="P155" i="11"/>
  <c r="T155" i="11" s="1"/>
  <c r="M155" i="11"/>
  <c r="Q155" i="11"/>
  <c r="R155" i="11" s="1"/>
  <c r="W154" i="11"/>
  <c r="V154" i="11"/>
  <c r="S18" i="13"/>
  <c r="D21" i="13"/>
  <c r="M20" i="13"/>
  <c r="N20" i="13" s="1"/>
  <c r="V143" i="15"/>
  <c r="W143" i="15"/>
  <c r="P144" i="15"/>
  <c r="S144" i="15" s="1"/>
  <c r="D145" i="15"/>
  <c r="N144" i="15"/>
  <c r="Q144" i="15"/>
  <c r="R144" i="15" s="1"/>
  <c r="O144" i="15"/>
  <c r="M144" i="15"/>
  <c r="S143" i="15"/>
  <c r="V116" i="16"/>
  <c r="W116" i="16"/>
  <c r="S116" i="16"/>
  <c r="N117" i="16"/>
  <c r="M117" i="16"/>
  <c r="D118" i="16"/>
  <c r="O117" i="16"/>
  <c r="P117" i="16"/>
  <c r="S117" i="16" s="1"/>
  <c r="Q117" i="16"/>
  <c r="R117" i="16" s="1"/>
  <c r="T17" i="13" l="1"/>
  <c r="V19" i="13"/>
  <c r="W19" i="13" s="1"/>
  <c r="P19" i="13"/>
  <c r="Q18" i="13"/>
  <c r="R18" i="13" s="1"/>
  <c r="Z71" i="3" s="1"/>
  <c r="AB71" i="3" s="1"/>
  <c r="AZ71" i="3" s="1"/>
  <c r="O20" i="13"/>
  <c r="S155" i="11"/>
  <c r="V155" i="11"/>
  <c r="W155" i="11"/>
  <c r="O156" i="11"/>
  <c r="Q156" i="11"/>
  <c r="R156" i="11" s="1"/>
  <c r="M156" i="11"/>
  <c r="P156" i="11"/>
  <c r="S156" i="11" s="1"/>
  <c r="D157" i="11"/>
  <c r="N156" i="11"/>
  <c r="D22" i="13"/>
  <c r="M21" i="13"/>
  <c r="O21" i="13" s="1"/>
  <c r="P21" i="13" s="1"/>
  <c r="V144" i="15"/>
  <c r="W144" i="15"/>
  <c r="N145" i="15"/>
  <c r="O145" i="15"/>
  <c r="M145" i="15"/>
  <c r="P145" i="15"/>
  <c r="S145" i="15" s="1"/>
  <c r="D146" i="15"/>
  <c r="Q145" i="15"/>
  <c r="R145" i="15" s="1"/>
  <c r="T144" i="15"/>
  <c r="W117" i="16"/>
  <c r="V117" i="16"/>
  <c r="T117" i="16"/>
  <c r="O118" i="16"/>
  <c r="P118" i="16"/>
  <c r="T118" i="16" s="1"/>
  <c r="Q118" i="16"/>
  <c r="R118" i="16" s="1"/>
  <c r="M118" i="16"/>
  <c r="D119" i="16"/>
  <c r="N118" i="16"/>
  <c r="BI71" i="3" l="1"/>
  <c r="BE71" i="3"/>
  <c r="BF71" i="3"/>
  <c r="BH71" i="3"/>
  <c r="BM71" i="3"/>
  <c r="BK71" i="3"/>
  <c r="BL71" i="3"/>
  <c r="BJ71" i="3"/>
  <c r="BG71" i="3"/>
  <c r="N21" i="13"/>
  <c r="S21" i="13" s="1"/>
  <c r="S19" i="13"/>
  <c r="Q19" i="13"/>
  <c r="R19" i="13" s="1"/>
  <c r="V20" i="13"/>
  <c r="W20" i="13" s="1"/>
  <c r="P20" i="13"/>
  <c r="T18" i="13"/>
  <c r="P157" i="11"/>
  <c r="T157" i="11" s="1"/>
  <c r="D158" i="11"/>
  <c r="Q157" i="11"/>
  <c r="R157" i="11" s="1"/>
  <c r="M157" i="11"/>
  <c r="O157" i="11"/>
  <c r="N157" i="11"/>
  <c r="W156" i="11"/>
  <c r="V156" i="11"/>
  <c r="T156" i="11"/>
  <c r="V21" i="13"/>
  <c r="W21" i="13" s="1"/>
  <c r="M22" i="13"/>
  <c r="O22" i="13" s="1"/>
  <c r="P22" i="13" s="1"/>
  <c r="D23" i="13"/>
  <c r="W145" i="15"/>
  <c r="V145" i="15"/>
  <c r="O146" i="15"/>
  <c r="P146" i="15"/>
  <c r="S146" i="15" s="1"/>
  <c r="M146" i="15"/>
  <c r="D147" i="15"/>
  <c r="N146" i="15"/>
  <c r="Q146" i="15"/>
  <c r="R146" i="15" s="1"/>
  <c r="T145" i="15"/>
  <c r="Q119" i="16"/>
  <c r="R119" i="16" s="1"/>
  <c r="P119" i="16"/>
  <c r="T119" i="16" s="1"/>
  <c r="O119" i="16"/>
  <c r="D120" i="16"/>
  <c r="N119" i="16"/>
  <c r="M119" i="16"/>
  <c r="W118" i="16"/>
  <c r="V118" i="16"/>
  <c r="S118" i="16"/>
  <c r="T19" i="13" l="1"/>
  <c r="S22" i="13"/>
  <c r="AN71" i="3"/>
  <c r="N22" i="13"/>
  <c r="S20" i="13"/>
  <c r="Q20" i="13"/>
  <c r="S157" i="11"/>
  <c r="T22" i="13"/>
  <c r="O158" i="11"/>
  <c r="M158" i="11"/>
  <c r="N158" i="11"/>
  <c r="D159" i="11"/>
  <c r="Q158" i="11"/>
  <c r="R158" i="11" s="1"/>
  <c r="P158" i="11"/>
  <c r="S158" i="11" s="1"/>
  <c r="V157" i="11"/>
  <c r="W157" i="11"/>
  <c r="V22" i="13"/>
  <c r="D24" i="13"/>
  <c r="M23" i="13"/>
  <c r="O23" i="13" s="1"/>
  <c r="P23" i="13" s="1"/>
  <c r="V146" i="15"/>
  <c r="W146" i="15"/>
  <c r="O147" i="15"/>
  <c r="Q147" i="15"/>
  <c r="R147" i="15" s="1"/>
  <c r="M147" i="15"/>
  <c r="P147" i="15"/>
  <c r="S147" i="15" s="1"/>
  <c r="N147" i="15"/>
  <c r="D148" i="15"/>
  <c r="S119" i="16"/>
  <c r="T146" i="15"/>
  <c r="O120" i="16"/>
  <c r="M120" i="16"/>
  <c r="Q120" i="16"/>
  <c r="R120" i="16" s="1"/>
  <c r="N120" i="16"/>
  <c r="D121" i="16"/>
  <c r="P120" i="16"/>
  <c r="T120" i="16" s="1"/>
  <c r="W119" i="16"/>
  <c r="V119" i="16"/>
  <c r="W22" i="13" l="1"/>
  <c r="R20" i="13"/>
  <c r="T20" i="13" s="1"/>
  <c r="Q21" i="13"/>
  <c r="N23" i="13"/>
  <c r="S23" i="13" s="1"/>
  <c r="T158" i="11"/>
  <c r="T147" i="15"/>
  <c r="V158" i="11"/>
  <c r="W158" i="11"/>
  <c r="N159" i="11"/>
  <c r="O159" i="11"/>
  <c r="P159" i="11"/>
  <c r="S159" i="11" s="1"/>
  <c r="Q159" i="11"/>
  <c r="R159" i="11" s="1"/>
  <c r="D160" i="11"/>
  <c r="M159" i="11"/>
  <c r="M24" i="13"/>
  <c r="O24" i="13" s="1"/>
  <c r="P24" i="13" s="1"/>
  <c r="D25" i="13"/>
  <c r="V23" i="13"/>
  <c r="S120" i="16"/>
  <c r="Q148" i="15"/>
  <c r="R148" i="15" s="1"/>
  <c r="M148" i="15"/>
  <c r="O148" i="15"/>
  <c r="D149" i="15"/>
  <c r="N148" i="15"/>
  <c r="P148" i="15"/>
  <c r="T148" i="15" s="1"/>
  <c r="V147" i="15"/>
  <c r="W147" i="15"/>
  <c r="N121" i="16"/>
  <c r="M121" i="16"/>
  <c r="Q121" i="16"/>
  <c r="R121" i="16" s="1"/>
  <c r="D122" i="16"/>
  <c r="O121" i="16"/>
  <c r="P121" i="16"/>
  <c r="T121" i="16" s="1"/>
  <c r="W120" i="16"/>
  <c r="V120" i="16"/>
  <c r="W23" i="13" l="1"/>
  <c r="R21" i="13"/>
  <c r="T21" i="13" s="1"/>
  <c r="Q22" i="13"/>
  <c r="N24" i="13"/>
  <c r="S24" i="13" s="1"/>
  <c r="S121" i="16"/>
  <c r="T159" i="11"/>
  <c r="V159" i="11"/>
  <c r="W159" i="11"/>
  <c r="O160" i="11"/>
  <c r="P160" i="11"/>
  <c r="T160" i="11" s="1"/>
  <c r="M160" i="11"/>
  <c r="D161" i="11"/>
  <c r="Q160" i="11"/>
  <c r="R160" i="11" s="1"/>
  <c r="N160" i="11"/>
  <c r="D26" i="13"/>
  <c r="M25" i="13"/>
  <c r="N25" i="13" s="1"/>
  <c r="V24" i="13"/>
  <c r="O149" i="15"/>
  <c r="Q149" i="15"/>
  <c r="R149" i="15" s="1"/>
  <c r="M149" i="15"/>
  <c r="N149" i="15"/>
  <c r="P149" i="15"/>
  <c r="S149" i="15" s="1"/>
  <c r="D150" i="15"/>
  <c r="S148" i="15"/>
  <c r="W148" i="15"/>
  <c r="V148" i="15"/>
  <c r="N122" i="16"/>
  <c r="P122" i="16"/>
  <c r="S122" i="16" s="1"/>
  <c r="Q122" i="16"/>
  <c r="R122" i="16" s="1"/>
  <c r="M122" i="16"/>
  <c r="D123" i="16"/>
  <c r="O122" i="16"/>
  <c r="W121" i="16"/>
  <c r="V121" i="16"/>
  <c r="W24" i="13" l="1"/>
  <c r="O25" i="13"/>
  <c r="R22" i="13"/>
  <c r="Q23" i="13"/>
  <c r="W160" i="11"/>
  <c r="V160" i="11"/>
  <c r="Q161" i="11"/>
  <c r="R161" i="11" s="1"/>
  <c r="M161" i="11"/>
  <c r="D162" i="11"/>
  <c r="P161" i="11"/>
  <c r="S161" i="11" s="1"/>
  <c r="N161" i="11"/>
  <c r="O161" i="11"/>
  <c r="S160" i="11"/>
  <c r="M26" i="13"/>
  <c r="O26" i="13" s="1"/>
  <c r="P26" i="13" s="1"/>
  <c r="D27" i="13"/>
  <c r="T149" i="15"/>
  <c r="O150" i="15"/>
  <c r="Q150" i="15"/>
  <c r="R150" i="15" s="1"/>
  <c r="M150" i="15"/>
  <c r="P150" i="15"/>
  <c r="S150" i="15" s="1"/>
  <c r="D151" i="15"/>
  <c r="N150" i="15"/>
  <c r="T122" i="16"/>
  <c r="W149" i="15"/>
  <c r="V149" i="15"/>
  <c r="V122" i="16"/>
  <c r="W122" i="16"/>
  <c r="Q123" i="16"/>
  <c r="R123" i="16" s="1"/>
  <c r="M123" i="16"/>
  <c r="O123" i="16"/>
  <c r="P123" i="16"/>
  <c r="T123" i="16" s="1"/>
  <c r="N123" i="16"/>
  <c r="D124" i="16"/>
  <c r="T26" i="13" l="1"/>
  <c r="V25" i="13"/>
  <c r="W25" i="13" s="1"/>
  <c r="P25" i="13"/>
  <c r="R23" i="13"/>
  <c r="T23" i="13" s="1"/>
  <c r="Q24" i="13"/>
  <c r="R24" i="13" s="1"/>
  <c r="T24" i="13" s="1"/>
  <c r="N26" i="13"/>
  <c r="T150" i="15"/>
  <c r="W161" i="11"/>
  <c r="V161" i="11"/>
  <c r="T161" i="11"/>
  <c r="M162" i="11"/>
  <c r="O162" i="11"/>
  <c r="Q162" i="11"/>
  <c r="R162" i="11" s="1"/>
  <c r="P162" i="11"/>
  <c r="T162" i="11" s="1"/>
  <c r="N162" i="11"/>
  <c r="D163" i="11"/>
  <c r="S26" i="13"/>
  <c r="D28" i="13"/>
  <c r="M27" i="13"/>
  <c r="O27" i="13" s="1"/>
  <c r="V27" i="13" s="1"/>
  <c r="W27" i="13" s="1"/>
  <c r="N27" i="13"/>
  <c r="P27" i="13"/>
  <c r="S27" i="13" s="1"/>
  <c r="AA100" i="3" s="1"/>
  <c r="AB100" i="3" s="1"/>
  <c r="AZ100" i="3" s="1"/>
  <c r="Q27" i="13"/>
  <c r="V26" i="13"/>
  <c r="W26" i="13" s="1"/>
  <c r="M151" i="15"/>
  <c r="D152" i="15"/>
  <c r="O151" i="15"/>
  <c r="P151" i="15"/>
  <c r="S151" i="15" s="1"/>
  <c r="N151" i="15"/>
  <c r="Q151" i="15"/>
  <c r="R151" i="15" s="1"/>
  <c r="W150" i="15"/>
  <c r="V150" i="15"/>
  <c r="N124" i="16"/>
  <c r="D125" i="16"/>
  <c r="P124" i="16"/>
  <c r="T124" i="16" s="1"/>
  <c r="Q124" i="16"/>
  <c r="R124" i="16" s="1"/>
  <c r="O124" i="16"/>
  <c r="M124" i="16"/>
  <c r="S123" i="16"/>
  <c r="W123" i="16"/>
  <c r="V123" i="16"/>
  <c r="S25" i="13" l="1"/>
  <c r="Q25" i="13"/>
  <c r="T25" i="13"/>
  <c r="S124" i="16"/>
  <c r="S162" i="11"/>
  <c r="Q163" i="11"/>
  <c r="R163" i="11" s="1"/>
  <c r="O163" i="11"/>
  <c r="M163" i="11"/>
  <c r="N163" i="11"/>
  <c r="P163" i="11"/>
  <c r="S163" i="11" s="1"/>
  <c r="D164" i="11"/>
  <c r="V162" i="11"/>
  <c r="W162" i="11"/>
  <c r="T27" i="13"/>
  <c r="D29" i="13"/>
  <c r="M28" i="13"/>
  <c r="N28" i="13" s="1"/>
  <c r="O28" i="13"/>
  <c r="V28" i="13" s="1"/>
  <c r="W28" i="13" s="1"/>
  <c r="Q28" i="13"/>
  <c r="R28" i="13" s="1"/>
  <c r="P28" i="13"/>
  <c r="S28" i="13" s="1"/>
  <c r="T151" i="15"/>
  <c r="V151" i="15"/>
  <c r="W151" i="15"/>
  <c r="Q152" i="15"/>
  <c r="R152" i="15" s="1"/>
  <c r="N152" i="15"/>
  <c r="O152" i="15"/>
  <c r="D153" i="15"/>
  <c r="M152" i="15"/>
  <c r="P152" i="15"/>
  <c r="T152" i="15" s="1"/>
  <c r="D126" i="16"/>
  <c r="N125" i="16"/>
  <c r="O125" i="16"/>
  <c r="Q125" i="16"/>
  <c r="R125" i="16" s="1"/>
  <c r="P125" i="16"/>
  <c r="T125" i="16" s="1"/>
  <c r="M125" i="16"/>
  <c r="W124" i="16"/>
  <c r="V124" i="16"/>
  <c r="R25" i="13" l="1"/>
  <c r="Q26" i="13"/>
  <c r="T163" i="11"/>
  <c r="T28" i="13"/>
  <c r="M164" i="11"/>
  <c r="D165" i="11"/>
  <c r="O164" i="11"/>
  <c r="Q164" i="11"/>
  <c r="R164" i="11" s="1"/>
  <c r="P164" i="11"/>
  <c r="S164" i="11" s="1"/>
  <c r="N164" i="11"/>
  <c r="V163" i="11"/>
  <c r="W163" i="11"/>
  <c r="M29" i="13"/>
  <c r="N29" i="13" s="1"/>
  <c r="O29" i="13"/>
  <c r="V29" i="13" s="1"/>
  <c r="W29" i="13" s="1"/>
  <c r="D30" i="13"/>
  <c r="Q29" i="13"/>
  <c r="R29" i="13" s="1"/>
  <c r="P29" i="13"/>
  <c r="S29" i="13" s="1"/>
  <c r="S125" i="16"/>
  <c r="P153" i="15"/>
  <c r="T153" i="15" s="1"/>
  <c r="D154" i="15"/>
  <c r="Q153" i="15"/>
  <c r="R153" i="15" s="1"/>
  <c r="O153" i="15"/>
  <c r="M153" i="15"/>
  <c r="N153" i="15"/>
  <c r="S152" i="15"/>
  <c r="V152" i="15"/>
  <c r="W152" i="15"/>
  <c r="W125" i="16"/>
  <c r="V125" i="16"/>
  <c r="M126" i="16"/>
  <c r="D127" i="16"/>
  <c r="Q126" i="16"/>
  <c r="R126" i="16" s="1"/>
  <c r="N126" i="16"/>
  <c r="O126" i="16"/>
  <c r="P126" i="16"/>
  <c r="T126" i="16" s="1"/>
  <c r="R26" i="13" l="1"/>
  <c r="R27" i="13"/>
  <c r="T164" i="11"/>
  <c r="V164" i="11"/>
  <c r="W164" i="11"/>
  <c r="P165" i="11"/>
  <c r="T165" i="11" s="1"/>
  <c r="N165" i="11"/>
  <c r="D166" i="11"/>
  <c r="O165" i="11"/>
  <c r="Q165" i="11"/>
  <c r="R165" i="11" s="1"/>
  <c r="M165" i="11"/>
  <c r="D31" i="13"/>
  <c r="M30" i="13"/>
  <c r="N30" i="13" s="1"/>
  <c r="Q30" i="13"/>
  <c r="R30" i="13" s="1"/>
  <c r="O30" i="13"/>
  <c r="V30" i="13" s="1"/>
  <c r="W30" i="13" s="1"/>
  <c r="P30" i="13"/>
  <c r="S30" i="13" s="1"/>
  <c r="S153" i="15"/>
  <c r="T29" i="13"/>
  <c r="W153" i="15"/>
  <c r="V153" i="15"/>
  <c r="O154" i="15"/>
  <c r="Q154" i="15"/>
  <c r="R154" i="15" s="1"/>
  <c r="N154" i="15"/>
  <c r="M154" i="15"/>
  <c r="D155" i="15"/>
  <c r="P154" i="15"/>
  <c r="T154" i="15" s="1"/>
  <c r="N127" i="16"/>
  <c r="O127" i="16"/>
  <c r="D128" i="16"/>
  <c r="P127" i="16"/>
  <c r="T127" i="16" s="1"/>
  <c r="Q127" i="16"/>
  <c r="R127" i="16" s="1"/>
  <c r="M127" i="16"/>
  <c r="W126" i="16"/>
  <c r="V126" i="16"/>
  <c r="S126" i="16"/>
  <c r="V165" i="11" l="1"/>
  <c r="W165" i="11"/>
  <c r="S165" i="11"/>
  <c r="M166" i="11"/>
  <c r="D167" i="11"/>
  <c r="N166" i="11"/>
  <c r="P166" i="11"/>
  <c r="S166" i="11" s="1"/>
  <c r="O166" i="11"/>
  <c r="Q166" i="11"/>
  <c r="R166" i="11" s="1"/>
  <c r="T30" i="13"/>
  <c r="N31" i="13"/>
  <c r="D32" i="13"/>
  <c r="M31" i="13"/>
  <c r="O31" i="13" s="1"/>
  <c r="Q31" i="13"/>
  <c r="R31" i="13" s="1"/>
  <c r="P31" i="13"/>
  <c r="T31" i="13" s="1"/>
  <c r="M155" i="15"/>
  <c r="Q155" i="15"/>
  <c r="R155" i="15" s="1"/>
  <c r="O155" i="15"/>
  <c r="P155" i="15"/>
  <c r="S155" i="15" s="1"/>
  <c r="D156" i="15"/>
  <c r="N155" i="15"/>
  <c r="W154" i="15"/>
  <c r="V154" i="15"/>
  <c r="S154" i="15"/>
  <c r="S127" i="16"/>
  <c r="N128" i="16"/>
  <c r="O128" i="16"/>
  <c r="P128" i="16"/>
  <c r="S128" i="16" s="1"/>
  <c r="D129" i="16"/>
  <c r="M128" i="16"/>
  <c r="Q128" i="16"/>
  <c r="R128" i="16" s="1"/>
  <c r="V127" i="16"/>
  <c r="W127" i="16"/>
  <c r="T166" i="11" l="1"/>
  <c r="V166" i="11"/>
  <c r="W166" i="11"/>
  <c r="S31" i="13"/>
  <c r="O167" i="11"/>
  <c r="N167" i="11"/>
  <c r="P167" i="11"/>
  <c r="T167" i="11" s="1"/>
  <c r="M167" i="11"/>
  <c r="D168" i="11"/>
  <c r="Q167" i="11"/>
  <c r="R167" i="11" s="1"/>
  <c r="V31" i="13"/>
  <c r="W31" i="13"/>
  <c r="D33" i="13"/>
  <c r="N32" i="13"/>
  <c r="P32" i="13"/>
  <c r="T32" i="13" s="1"/>
  <c r="Q32" i="13"/>
  <c r="R32" i="13" s="1"/>
  <c r="O32" i="13"/>
  <c r="M32" i="13"/>
  <c r="T155" i="15"/>
  <c r="W155" i="15"/>
  <c r="V155" i="15"/>
  <c r="O156" i="15"/>
  <c r="P156" i="15"/>
  <c r="T156" i="15" s="1"/>
  <c r="D157" i="15"/>
  <c r="M156" i="15"/>
  <c r="Q156" i="15"/>
  <c r="R156" i="15" s="1"/>
  <c r="N156" i="15"/>
  <c r="T128" i="16"/>
  <c r="V128" i="16"/>
  <c r="W128" i="16"/>
  <c r="P129" i="16"/>
  <c r="T129" i="16" s="1"/>
  <c r="M129" i="16"/>
  <c r="N129" i="16"/>
  <c r="D130" i="16"/>
  <c r="Q129" i="16"/>
  <c r="R129" i="16" s="1"/>
  <c r="O129" i="16"/>
  <c r="S167" i="11" l="1"/>
  <c r="S32" i="13"/>
  <c r="M168" i="11"/>
  <c r="N168" i="11"/>
  <c r="Q168" i="11"/>
  <c r="R168" i="11" s="1"/>
  <c r="P168" i="11"/>
  <c r="T168" i="11" s="1"/>
  <c r="O168" i="11"/>
  <c r="D169" i="11"/>
  <c r="W167" i="11"/>
  <c r="V167" i="11"/>
  <c r="S156" i="15"/>
  <c r="W32" i="13"/>
  <c r="V32" i="13"/>
  <c r="P33" i="13"/>
  <c r="S33" i="13" s="1"/>
  <c r="M33" i="13"/>
  <c r="D34" i="13"/>
  <c r="O33" i="13"/>
  <c r="N33" i="13"/>
  <c r="Q33" i="13"/>
  <c r="R33" i="13" s="1"/>
  <c r="V156" i="15"/>
  <c r="W156" i="15"/>
  <c r="P157" i="15"/>
  <c r="T157" i="15" s="1"/>
  <c r="O157" i="15"/>
  <c r="M157" i="15"/>
  <c r="N157" i="15"/>
  <c r="Q157" i="15"/>
  <c r="R157" i="15" s="1"/>
  <c r="D158" i="15"/>
  <c r="N130" i="16"/>
  <c r="O130" i="16"/>
  <c r="Q130" i="16"/>
  <c r="R130" i="16" s="1"/>
  <c r="P130" i="16"/>
  <c r="T130" i="16" s="1"/>
  <c r="M130" i="16"/>
  <c r="D131" i="16"/>
  <c r="S129" i="16"/>
  <c r="V129" i="16"/>
  <c r="W129" i="16"/>
  <c r="S168" i="11" l="1"/>
  <c r="D170" i="11"/>
  <c r="N169" i="11"/>
  <c r="P169" i="11"/>
  <c r="T169" i="11" s="1"/>
  <c r="M169" i="11"/>
  <c r="O169" i="11"/>
  <c r="Q169" i="11"/>
  <c r="R169" i="11" s="1"/>
  <c r="W168" i="11"/>
  <c r="V168" i="11"/>
  <c r="W33" i="13"/>
  <c r="V33" i="13"/>
  <c r="T33" i="13"/>
  <c r="N34" i="13"/>
  <c r="Q34" i="13"/>
  <c r="R34" i="13" s="1"/>
  <c r="D35" i="13"/>
  <c r="P34" i="13"/>
  <c r="S34" i="13" s="1"/>
  <c r="O34" i="13"/>
  <c r="M34" i="13"/>
  <c r="S157" i="15"/>
  <c r="N158" i="15"/>
  <c r="M158" i="15"/>
  <c r="D159" i="15"/>
  <c r="Q158" i="15"/>
  <c r="R158" i="15" s="1"/>
  <c r="P158" i="15"/>
  <c r="S158" i="15" s="1"/>
  <c r="O158" i="15"/>
  <c r="V157" i="15"/>
  <c r="W157" i="15"/>
  <c r="O131" i="16"/>
  <c r="M131" i="16"/>
  <c r="P131" i="16"/>
  <c r="T131" i="16" s="1"/>
  <c r="N131" i="16"/>
  <c r="D132" i="16"/>
  <c r="Q131" i="16"/>
  <c r="R131" i="16" s="1"/>
  <c r="S130" i="16"/>
  <c r="V130" i="16"/>
  <c r="W130" i="16"/>
  <c r="V169" i="11" l="1"/>
  <c r="W169" i="11"/>
  <c r="O170" i="11"/>
  <c r="Q170" i="11"/>
  <c r="R170" i="11" s="1"/>
  <c r="P170" i="11"/>
  <c r="T170" i="11" s="1"/>
  <c r="M170" i="11"/>
  <c r="N170" i="11"/>
  <c r="D171" i="11"/>
  <c r="S169" i="11"/>
  <c r="V34" i="13"/>
  <c r="W34" i="13"/>
  <c r="T34" i="13"/>
  <c r="O35" i="13"/>
  <c r="M35" i="13"/>
  <c r="D36" i="13"/>
  <c r="Q35" i="13"/>
  <c r="R35" i="13" s="1"/>
  <c r="P35" i="13"/>
  <c r="S35" i="13" s="1"/>
  <c r="N35" i="13"/>
  <c r="T158" i="15"/>
  <c r="Q159" i="15"/>
  <c r="R159" i="15" s="1"/>
  <c r="N159" i="15"/>
  <c r="M159" i="15"/>
  <c r="D160" i="15"/>
  <c r="P159" i="15"/>
  <c r="T159" i="15" s="1"/>
  <c r="O159" i="15"/>
  <c r="V158" i="15"/>
  <c r="W158" i="15"/>
  <c r="S131" i="16"/>
  <c r="Q132" i="16"/>
  <c r="R132" i="16" s="1"/>
  <c r="P132" i="16"/>
  <c r="T132" i="16" s="1"/>
  <c r="M132" i="16"/>
  <c r="O132" i="16"/>
  <c r="N132" i="16"/>
  <c r="D133" i="16"/>
  <c r="W131" i="16"/>
  <c r="V131" i="16"/>
  <c r="S170" i="11" l="1"/>
  <c r="P171" i="11"/>
  <c r="T171" i="11" s="1"/>
  <c r="M171" i="11"/>
  <c r="D172" i="11"/>
  <c r="N171" i="11"/>
  <c r="Q171" i="11"/>
  <c r="R171" i="11" s="1"/>
  <c r="O171" i="11"/>
  <c r="V170" i="11"/>
  <c r="W170" i="11"/>
  <c r="S132" i="16"/>
  <c r="W35" i="13"/>
  <c r="V35" i="13"/>
  <c r="S159" i="15"/>
  <c r="T35" i="13"/>
  <c r="D37" i="13"/>
  <c r="P36" i="13"/>
  <c r="T36" i="13" s="1"/>
  <c r="Q36" i="13"/>
  <c r="R36" i="13" s="1"/>
  <c r="M36" i="13"/>
  <c r="O36" i="13"/>
  <c r="N36" i="13"/>
  <c r="V159" i="15"/>
  <c r="W159" i="15"/>
  <c r="M160" i="15"/>
  <c r="D161" i="15"/>
  <c r="N160" i="15"/>
  <c r="O160" i="15"/>
  <c r="Q160" i="15"/>
  <c r="R160" i="15" s="1"/>
  <c r="P160" i="15"/>
  <c r="S160" i="15" s="1"/>
  <c r="M133" i="16"/>
  <c r="Q133" i="16"/>
  <c r="R133" i="16" s="1"/>
  <c r="P133" i="16"/>
  <c r="T133" i="16" s="1"/>
  <c r="N133" i="16"/>
  <c r="D134" i="16"/>
  <c r="O133" i="16"/>
  <c r="W132" i="16"/>
  <c r="V132" i="16"/>
  <c r="S36" i="13" l="1"/>
  <c r="S171" i="11"/>
  <c r="N172" i="11"/>
  <c r="M172" i="11"/>
  <c r="D173" i="11"/>
  <c r="Q172" i="11"/>
  <c r="R172" i="11" s="1"/>
  <c r="O172" i="11"/>
  <c r="P172" i="11"/>
  <c r="T172" i="11" s="1"/>
  <c r="V171" i="11"/>
  <c r="W171" i="11"/>
  <c r="W36" i="13"/>
  <c r="V36" i="13"/>
  <c r="M37" i="13"/>
  <c r="P37" i="13"/>
  <c r="S37" i="13" s="1"/>
  <c r="O37" i="13"/>
  <c r="N37" i="13"/>
  <c r="Q37" i="13"/>
  <c r="R37" i="13" s="1"/>
  <c r="D38" i="13"/>
  <c r="V160" i="15"/>
  <c r="W160" i="15"/>
  <c r="S133" i="16"/>
  <c r="N161" i="15"/>
  <c r="D162" i="15"/>
  <c r="Q161" i="15"/>
  <c r="R161" i="15" s="1"/>
  <c r="P161" i="15"/>
  <c r="T161" i="15" s="1"/>
  <c r="M161" i="15"/>
  <c r="O161" i="15"/>
  <c r="T160" i="15"/>
  <c r="V133" i="16"/>
  <c r="W133" i="16"/>
  <c r="M134" i="16"/>
  <c r="D135" i="16"/>
  <c r="P134" i="16"/>
  <c r="S134" i="16" s="1"/>
  <c r="O134" i="16"/>
  <c r="N134" i="16"/>
  <c r="Q134" i="16"/>
  <c r="R134" i="16" s="1"/>
  <c r="S172" i="11" l="1"/>
  <c r="Q173" i="11"/>
  <c r="R173" i="11" s="1"/>
  <c r="O173" i="11"/>
  <c r="M173" i="11"/>
  <c r="N173" i="11"/>
  <c r="D174" i="11"/>
  <c r="P173" i="11"/>
  <c r="T173" i="11" s="1"/>
  <c r="V172" i="11"/>
  <c r="W172" i="11"/>
  <c r="O38" i="13"/>
  <c r="M38" i="13"/>
  <c r="Q38" i="13"/>
  <c r="R38" i="13" s="1"/>
  <c r="P38" i="13"/>
  <c r="S38" i="13" s="1"/>
  <c r="D39" i="13"/>
  <c r="N38" i="13"/>
  <c r="T37" i="13"/>
  <c r="V37" i="13"/>
  <c r="W37" i="13"/>
  <c r="S161" i="15"/>
  <c r="T134" i="16"/>
  <c r="V161" i="15"/>
  <c r="W161" i="15"/>
  <c r="P162" i="15"/>
  <c r="T162" i="15" s="1"/>
  <c r="D163" i="15"/>
  <c r="N162" i="15"/>
  <c r="O162" i="15"/>
  <c r="M162" i="15"/>
  <c r="Q162" i="15"/>
  <c r="R162" i="15" s="1"/>
  <c r="W134" i="16"/>
  <c r="V134" i="16"/>
  <c r="N135" i="16"/>
  <c r="O135" i="16"/>
  <c r="M135" i="16"/>
  <c r="P135" i="16"/>
  <c r="T135" i="16" s="1"/>
  <c r="D136" i="16"/>
  <c r="Q135" i="16"/>
  <c r="R135" i="16" s="1"/>
  <c r="S173" i="11" l="1"/>
  <c r="W173" i="11"/>
  <c r="V173" i="11"/>
  <c r="N174" i="11"/>
  <c r="D175" i="11"/>
  <c r="Q174" i="11"/>
  <c r="R174" i="11" s="1"/>
  <c r="P174" i="11"/>
  <c r="S174" i="11" s="1"/>
  <c r="M174" i="11"/>
  <c r="O174" i="11"/>
  <c r="T38" i="13"/>
  <c r="P39" i="13"/>
  <c r="T39" i="13" s="1"/>
  <c r="M39" i="13"/>
  <c r="Q39" i="13"/>
  <c r="R39" i="13" s="1"/>
  <c r="D40" i="13"/>
  <c r="O39" i="13"/>
  <c r="N39" i="13"/>
  <c r="V38" i="13"/>
  <c r="W38" i="13"/>
  <c r="V162" i="15"/>
  <c r="W162" i="15"/>
  <c r="S162" i="15"/>
  <c r="P163" i="15"/>
  <c r="T163" i="15" s="1"/>
  <c r="O163" i="15"/>
  <c r="M163" i="15"/>
  <c r="D164" i="15"/>
  <c r="Q163" i="15"/>
  <c r="R163" i="15" s="1"/>
  <c r="N163" i="15"/>
  <c r="W135" i="16"/>
  <c r="V135" i="16"/>
  <c r="P136" i="16"/>
  <c r="T136" i="16" s="1"/>
  <c r="O136" i="16"/>
  <c r="N136" i="16"/>
  <c r="M136" i="16"/>
  <c r="Q136" i="16"/>
  <c r="R136" i="16" s="1"/>
  <c r="D137" i="16"/>
  <c r="S135" i="16"/>
  <c r="W174" i="11" l="1"/>
  <c r="V174" i="11"/>
  <c r="P175" i="11"/>
  <c r="T175" i="11" s="1"/>
  <c r="O175" i="11"/>
  <c r="M175" i="11"/>
  <c r="D176" i="11"/>
  <c r="N175" i="11"/>
  <c r="Q175" i="11"/>
  <c r="R175" i="11" s="1"/>
  <c r="S39" i="13"/>
  <c r="T174" i="11"/>
  <c r="V39" i="13"/>
  <c r="W39" i="13"/>
  <c r="P40" i="13"/>
  <c r="S40" i="13" s="1"/>
  <c r="M40" i="13"/>
  <c r="O40" i="13"/>
  <c r="Q40" i="13"/>
  <c r="R40" i="13" s="1"/>
  <c r="N40" i="13"/>
  <c r="D41" i="13"/>
  <c r="M164" i="15"/>
  <c r="N164" i="15"/>
  <c r="D165" i="15"/>
  <c r="O164" i="15"/>
  <c r="P164" i="15"/>
  <c r="T164" i="15" s="1"/>
  <c r="Q164" i="15"/>
  <c r="R164" i="15" s="1"/>
  <c r="S163" i="15"/>
  <c r="W163" i="15"/>
  <c r="V163" i="15"/>
  <c r="V136" i="16"/>
  <c r="W136" i="16"/>
  <c r="M137" i="16"/>
  <c r="N137" i="16"/>
  <c r="Q137" i="16"/>
  <c r="R137" i="16" s="1"/>
  <c r="P137" i="16"/>
  <c r="T137" i="16" s="1"/>
  <c r="D138" i="16"/>
  <c r="O137" i="16"/>
  <c r="S136" i="16"/>
  <c r="S164" i="15" l="1"/>
  <c r="T40" i="13"/>
  <c r="V175" i="11"/>
  <c r="W175" i="11"/>
  <c r="Q176" i="11"/>
  <c r="R176" i="11" s="1"/>
  <c r="D177" i="11"/>
  <c r="O176" i="11"/>
  <c r="N176" i="11"/>
  <c r="P176" i="11"/>
  <c r="T176" i="11" s="1"/>
  <c r="M176" i="11"/>
  <c r="S175" i="11"/>
  <c r="D42" i="13"/>
  <c r="N41" i="13"/>
  <c r="M41" i="13"/>
  <c r="Q41" i="13"/>
  <c r="R41" i="13" s="1"/>
  <c r="P41" i="13"/>
  <c r="S41" i="13" s="1"/>
  <c r="O41" i="13"/>
  <c r="W40" i="13"/>
  <c r="V40" i="13"/>
  <c r="M165" i="15"/>
  <c r="N165" i="15"/>
  <c r="O165" i="15"/>
  <c r="Q165" i="15"/>
  <c r="R165" i="15" s="1"/>
  <c r="P165" i="15"/>
  <c r="T165" i="15" s="1"/>
  <c r="D166" i="15"/>
  <c r="W164" i="15"/>
  <c r="V164" i="15"/>
  <c r="D139" i="16"/>
  <c r="P138" i="16"/>
  <c r="T138" i="16" s="1"/>
  <c r="Q138" i="16"/>
  <c r="R138" i="16" s="1"/>
  <c r="O138" i="16"/>
  <c r="M138" i="16"/>
  <c r="N138" i="16"/>
  <c r="W137" i="16"/>
  <c r="V137" i="16"/>
  <c r="S137" i="16"/>
  <c r="O177" i="11" l="1"/>
  <c r="N177" i="11"/>
  <c r="Q177" i="11"/>
  <c r="R177" i="11" s="1"/>
  <c r="D178" i="11"/>
  <c r="M177" i="11"/>
  <c r="P177" i="11"/>
  <c r="T177" i="11" s="1"/>
  <c r="S138" i="16"/>
  <c r="S176" i="11"/>
  <c r="V176" i="11"/>
  <c r="W176" i="11"/>
  <c r="T41" i="13"/>
  <c r="V41" i="13"/>
  <c r="W41" i="13"/>
  <c r="M42" i="13"/>
  <c r="Q42" i="13"/>
  <c r="R42" i="13" s="1"/>
  <c r="N42" i="13"/>
  <c r="D43" i="13"/>
  <c r="O42" i="13"/>
  <c r="P42" i="13"/>
  <c r="S42" i="13" s="1"/>
  <c r="S165" i="15"/>
  <c r="V165" i="15"/>
  <c r="W165" i="15"/>
  <c r="N166" i="15"/>
  <c r="Q166" i="15"/>
  <c r="R166" i="15" s="1"/>
  <c r="O166" i="15"/>
  <c r="P166" i="15"/>
  <c r="S166" i="15" s="1"/>
  <c r="M166" i="15"/>
  <c r="D167" i="15"/>
  <c r="V138" i="16"/>
  <c r="W138" i="16"/>
  <c r="N139" i="16"/>
  <c r="M139" i="16"/>
  <c r="O139" i="16"/>
  <c r="Q139" i="16"/>
  <c r="R139" i="16" s="1"/>
  <c r="P139" i="16"/>
  <c r="T139" i="16" s="1"/>
  <c r="D140" i="16"/>
  <c r="S177" i="11" l="1"/>
  <c r="N178" i="11"/>
  <c r="O178" i="11"/>
  <c r="P178" i="11"/>
  <c r="T178" i="11" s="1"/>
  <c r="D179" i="11"/>
  <c r="M178" i="11"/>
  <c r="Q178" i="11"/>
  <c r="R178" i="11" s="1"/>
  <c r="W177" i="11"/>
  <c r="V177" i="11"/>
  <c r="W42" i="13"/>
  <c r="V42" i="13"/>
  <c r="O43" i="13"/>
  <c r="N43" i="13"/>
  <c r="Q43" i="13"/>
  <c r="R43" i="13" s="1"/>
  <c r="P43" i="13"/>
  <c r="S43" i="13" s="1"/>
  <c r="M43" i="13"/>
  <c r="D44" i="13"/>
  <c r="T42" i="13"/>
  <c r="T166" i="15"/>
  <c r="V166" i="15"/>
  <c r="W166" i="15"/>
  <c r="M167" i="15"/>
  <c r="O167" i="15"/>
  <c r="Q167" i="15"/>
  <c r="R167" i="15" s="1"/>
  <c r="D168" i="15"/>
  <c r="P167" i="15"/>
  <c r="T167" i="15" s="1"/>
  <c r="N167" i="15"/>
  <c r="N140" i="16"/>
  <c r="O140" i="16"/>
  <c r="P140" i="16"/>
  <c r="T140" i="16" s="1"/>
  <c r="M140" i="16"/>
  <c r="D141" i="16"/>
  <c r="Q140" i="16"/>
  <c r="R140" i="16" s="1"/>
  <c r="S139" i="16"/>
  <c r="V139" i="16"/>
  <c r="W139" i="16"/>
  <c r="S178" i="11" l="1"/>
  <c r="S140" i="16"/>
  <c r="T43" i="13"/>
  <c r="D180" i="11"/>
  <c r="N179" i="11"/>
  <c r="M179" i="11"/>
  <c r="Q179" i="11"/>
  <c r="R179" i="11" s="1"/>
  <c r="P179" i="11"/>
  <c r="T179" i="11" s="1"/>
  <c r="O179" i="11"/>
  <c r="V178" i="11"/>
  <c r="W178" i="11"/>
  <c r="O44" i="13"/>
  <c r="M44" i="13"/>
  <c r="N44" i="13"/>
  <c r="D45" i="13"/>
  <c r="P44" i="13"/>
  <c r="T44" i="13" s="1"/>
  <c r="Q44" i="13"/>
  <c r="R44" i="13" s="1"/>
  <c r="W43" i="13"/>
  <c r="V43" i="13"/>
  <c r="V167" i="15"/>
  <c r="W167" i="15"/>
  <c r="Q168" i="15"/>
  <c r="R168" i="15" s="1"/>
  <c r="N168" i="15"/>
  <c r="M168" i="15"/>
  <c r="D169" i="15"/>
  <c r="P168" i="15"/>
  <c r="T168" i="15" s="1"/>
  <c r="O168" i="15"/>
  <c r="S167" i="15"/>
  <c r="W140" i="16"/>
  <c r="V140" i="16"/>
  <c r="O141" i="16"/>
  <c r="N141" i="16"/>
  <c r="D142" i="16"/>
  <c r="M141" i="16"/>
  <c r="P141" i="16"/>
  <c r="T141" i="16" s="1"/>
  <c r="Q141" i="16"/>
  <c r="R141" i="16" s="1"/>
  <c r="S179" i="11" l="1"/>
  <c r="S44" i="13"/>
  <c r="V179" i="11"/>
  <c r="W179" i="11"/>
  <c r="Q180" i="11"/>
  <c r="R180" i="11" s="1"/>
  <c r="N180" i="11"/>
  <c r="P180" i="11"/>
  <c r="S180" i="11" s="1"/>
  <c r="O180" i="11"/>
  <c r="D181" i="11"/>
  <c r="M180" i="11"/>
  <c r="Q45" i="13"/>
  <c r="R45" i="13" s="1"/>
  <c r="N45" i="13"/>
  <c r="P45" i="13"/>
  <c r="S45" i="13" s="1"/>
  <c r="D46" i="13"/>
  <c r="O45" i="13"/>
  <c r="M45" i="13"/>
  <c r="V44" i="13"/>
  <c r="W44" i="13"/>
  <c r="S168" i="15"/>
  <c r="W168" i="15"/>
  <c r="V168" i="15"/>
  <c r="P169" i="15"/>
  <c r="S169" i="15" s="1"/>
  <c r="N169" i="15"/>
  <c r="D170" i="15"/>
  <c r="O169" i="15"/>
  <c r="M169" i="15"/>
  <c r="Q169" i="15"/>
  <c r="R169" i="15" s="1"/>
  <c r="V141" i="16"/>
  <c r="W141" i="16"/>
  <c r="S141" i="16"/>
  <c r="D143" i="16"/>
  <c r="O142" i="16"/>
  <c r="N142" i="16"/>
  <c r="Q142" i="16"/>
  <c r="R142" i="16" s="1"/>
  <c r="P142" i="16"/>
  <c r="T142" i="16" s="1"/>
  <c r="M142" i="16"/>
  <c r="T180" i="11" l="1"/>
  <c r="T45" i="13"/>
  <c r="Q181" i="11"/>
  <c r="R181" i="11" s="1"/>
  <c r="M181" i="11"/>
  <c r="O181" i="11"/>
  <c r="D182" i="11"/>
  <c r="P181" i="11"/>
  <c r="T181" i="11" s="1"/>
  <c r="N181" i="11"/>
  <c r="W180" i="11"/>
  <c r="V180" i="11"/>
  <c r="O46" i="13"/>
  <c r="M46" i="13"/>
  <c r="N46" i="13"/>
  <c r="D47" i="13"/>
  <c r="Q46" i="13"/>
  <c r="R46" i="13" s="1"/>
  <c r="P46" i="13"/>
  <c r="T46" i="13" s="1"/>
  <c r="V45" i="13"/>
  <c r="W45" i="13"/>
  <c r="T169" i="15"/>
  <c r="W169" i="15"/>
  <c r="V169" i="15"/>
  <c r="O170" i="15"/>
  <c r="N170" i="15"/>
  <c r="D171" i="15"/>
  <c r="M170" i="15"/>
  <c r="P170" i="15"/>
  <c r="T170" i="15" s="1"/>
  <c r="Q170" i="15"/>
  <c r="R170" i="15" s="1"/>
  <c r="D144" i="16"/>
  <c r="Q143" i="16"/>
  <c r="R143" i="16" s="1"/>
  <c r="N143" i="16"/>
  <c r="M143" i="16"/>
  <c r="P143" i="16"/>
  <c r="T143" i="16" s="1"/>
  <c r="O143" i="16"/>
  <c r="S142" i="16"/>
  <c r="V142" i="16"/>
  <c r="W142" i="16"/>
  <c r="S181" i="11" l="1"/>
  <c r="W181" i="11"/>
  <c r="V181" i="11"/>
  <c r="S46" i="13"/>
  <c r="D183" i="11"/>
  <c r="Q182" i="11"/>
  <c r="R182" i="11" s="1"/>
  <c r="N182" i="11"/>
  <c r="P182" i="11"/>
  <c r="T182" i="11" s="1"/>
  <c r="O182" i="11"/>
  <c r="M182" i="11"/>
  <c r="D48" i="13"/>
  <c r="N47" i="13"/>
  <c r="P47" i="13"/>
  <c r="S47" i="13" s="1"/>
  <c r="Q47" i="13"/>
  <c r="R47" i="13" s="1"/>
  <c r="O47" i="13"/>
  <c r="M47" i="13"/>
  <c r="S143" i="16"/>
  <c r="W46" i="13"/>
  <c r="V46" i="13"/>
  <c r="W170" i="15"/>
  <c r="V170" i="15"/>
  <c r="S170" i="15"/>
  <c r="N171" i="15"/>
  <c r="M171" i="15"/>
  <c r="P171" i="15"/>
  <c r="S171" i="15" s="1"/>
  <c r="D172" i="15"/>
  <c r="O171" i="15"/>
  <c r="Q171" i="15"/>
  <c r="R171" i="15" s="1"/>
  <c r="W143" i="16"/>
  <c r="V143" i="16"/>
  <c r="N144" i="16"/>
  <c r="Q144" i="16"/>
  <c r="R144" i="16" s="1"/>
  <c r="M144" i="16"/>
  <c r="P144" i="16"/>
  <c r="T144" i="16" s="1"/>
  <c r="O144" i="16"/>
  <c r="D145" i="16"/>
  <c r="T47" i="13" l="1"/>
  <c r="D184" i="11"/>
  <c r="O183" i="11"/>
  <c r="N183" i="11"/>
  <c r="Q183" i="11"/>
  <c r="R183" i="11" s="1"/>
  <c r="P183" i="11"/>
  <c r="S183" i="11" s="1"/>
  <c r="M183" i="11"/>
  <c r="S182" i="11"/>
  <c r="W182" i="11"/>
  <c r="V182" i="11"/>
  <c r="T171" i="15"/>
  <c r="W47" i="13"/>
  <c r="V47" i="13"/>
  <c r="M48" i="13"/>
  <c r="Q48" i="13"/>
  <c r="R48" i="13" s="1"/>
  <c r="O48" i="13"/>
  <c r="D49" i="13"/>
  <c r="P48" i="13"/>
  <c r="S48" i="13" s="1"/>
  <c r="N48" i="13"/>
  <c r="W171" i="15"/>
  <c r="V171" i="15"/>
  <c r="M172" i="15"/>
  <c r="D173" i="15"/>
  <c r="O172" i="15"/>
  <c r="P172" i="15"/>
  <c r="T172" i="15" s="1"/>
  <c r="N172" i="15"/>
  <c r="Q172" i="15"/>
  <c r="R172" i="15" s="1"/>
  <c r="S144" i="16"/>
  <c r="V144" i="16"/>
  <c r="W144" i="16"/>
  <c r="D146" i="16"/>
  <c r="O145" i="16"/>
  <c r="N145" i="16"/>
  <c r="M145" i="16"/>
  <c r="Q145" i="16"/>
  <c r="R145" i="16" s="1"/>
  <c r="P145" i="16"/>
  <c r="T145" i="16" s="1"/>
  <c r="T183" i="11" l="1"/>
  <c r="W183" i="11"/>
  <c r="V183" i="11"/>
  <c r="O184" i="11"/>
  <c r="P184" i="11"/>
  <c r="T184" i="11" s="1"/>
  <c r="M184" i="11"/>
  <c r="D185" i="11"/>
  <c r="N184" i="11"/>
  <c r="Q184" i="11"/>
  <c r="R184" i="11" s="1"/>
  <c r="D50" i="13"/>
  <c r="O49" i="13"/>
  <c r="N49" i="13"/>
  <c r="M49" i="13"/>
  <c r="Q49" i="13"/>
  <c r="R49" i="13" s="1"/>
  <c r="P49" i="13"/>
  <c r="S49" i="13" s="1"/>
  <c r="T48" i="13"/>
  <c r="V48" i="13"/>
  <c r="W48" i="13"/>
  <c r="P173" i="15"/>
  <c r="S173" i="15" s="1"/>
  <c r="N173" i="15"/>
  <c r="M173" i="15"/>
  <c r="O173" i="15"/>
  <c r="D174" i="15"/>
  <c r="Q173" i="15"/>
  <c r="R173" i="15" s="1"/>
  <c r="S172" i="15"/>
  <c r="V172" i="15"/>
  <c r="W172" i="15"/>
  <c r="M146" i="16"/>
  <c r="N146" i="16"/>
  <c r="Q146" i="16"/>
  <c r="R146" i="16" s="1"/>
  <c r="P146" i="16"/>
  <c r="T146" i="16" s="1"/>
  <c r="O146" i="16"/>
  <c r="D147" i="16"/>
  <c r="W145" i="16"/>
  <c r="V145" i="16"/>
  <c r="S145" i="16"/>
  <c r="V184" i="11" l="1"/>
  <c r="W184" i="11"/>
  <c r="O185" i="11"/>
  <c r="M185" i="11"/>
  <c r="D186" i="11"/>
  <c r="Q185" i="11"/>
  <c r="R185" i="11" s="1"/>
  <c r="N185" i="11"/>
  <c r="P185" i="11"/>
  <c r="S185" i="11" s="1"/>
  <c r="T173" i="15"/>
  <c r="S184" i="11"/>
  <c r="T49" i="13"/>
  <c r="W49" i="13"/>
  <c r="V49" i="13"/>
  <c r="O50" i="13"/>
  <c r="Q50" i="13"/>
  <c r="R50" i="13" s="1"/>
  <c r="D51" i="13"/>
  <c r="P50" i="13"/>
  <c r="T50" i="13" s="1"/>
  <c r="N50" i="13"/>
  <c r="M50" i="13"/>
  <c r="V173" i="15"/>
  <c r="W173" i="15"/>
  <c r="N174" i="15"/>
  <c r="P174" i="15"/>
  <c r="T174" i="15" s="1"/>
  <c r="O174" i="15"/>
  <c r="M174" i="15"/>
  <c r="D175" i="15"/>
  <c r="Q174" i="15"/>
  <c r="R174" i="15" s="1"/>
  <c r="S146" i="16"/>
  <c r="D148" i="16"/>
  <c r="O147" i="16"/>
  <c r="M147" i="16"/>
  <c r="Q147" i="16"/>
  <c r="R147" i="16" s="1"/>
  <c r="N147" i="16"/>
  <c r="P147" i="16"/>
  <c r="T147" i="16" s="1"/>
  <c r="W146" i="16"/>
  <c r="V146" i="16"/>
  <c r="V185" i="11" l="1"/>
  <c r="W185" i="11"/>
  <c r="T185" i="11"/>
  <c r="O186" i="11"/>
  <c r="N186" i="11"/>
  <c r="P186" i="11"/>
  <c r="T186" i="11" s="1"/>
  <c r="Q186" i="11"/>
  <c r="R186" i="11" s="1"/>
  <c r="D187" i="11"/>
  <c r="M186" i="11"/>
  <c r="S50" i="13"/>
  <c r="M51" i="13"/>
  <c r="N51" i="13"/>
  <c r="Q51" i="13"/>
  <c r="R51" i="13" s="1"/>
  <c r="D52" i="13"/>
  <c r="O51" i="13"/>
  <c r="P51" i="13"/>
  <c r="T51" i="13" s="1"/>
  <c r="W50" i="13"/>
  <c r="V50" i="13"/>
  <c r="O175" i="15"/>
  <c r="P175" i="15"/>
  <c r="T175" i="15" s="1"/>
  <c r="N175" i="15"/>
  <c r="M175" i="15"/>
  <c r="Q175" i="15"/>
  <c r="R175" i="15" s="1"/>
  <c r="D176" i="15"/>
  <c r="S147" i="16"/>
  <c r="S174" i="15"/>
  <c r="V174" i="15"/>
  <c r="W174" i="15"/>
  <c r="W147" i="16"/>
  <c r="V147" i="16"/>
  <c r="M148" i="16"/>
  <c r="N148" i="16"/>
  <c r="O148" i="16"/>
  <c r="P148" i="16"/>
  <c r="T148" i="16" s="1"/>
  <c r="Q148" i="16"/>
  <c r="R148" i="16" s="1"/>
  <c r="D149" i="16"/>
  <c r="S186" i="11" l="1"/>
  <c r="S51" i="13"/>
  <c r="N187" i="11"/>
  <c r="Q187" i="11"/>
  <c r="R187" i="11" s="1"/>
  <c r="O187" i="11"/>
  <c r="P187" i="11"/>
  <c r="S187" i="11" s="1"/>
  <c r="M187" i="11"/>
  <c r="D188" i="11"/>
  <c r="W186" i="11"/>
  <c r="V186" i="11"/>
  <c r="W51" i="13"/>
  <c r="V51" i="13"/>
  <c r="M52" i="13"/>
  <c r="D53" i="13"/>
  <c r="N52" i="13"/>
  <c r="P52" i="13"/>
  <c r="T52" i="13" s="1"/>
  <c r="O52" i="13"/>
  <c r="Q52" i="13"/>
  <c r="R52" i="13" s="1"/>
  <c r="S148" i="16"/>
  <c r="S175" i="15"/>
  <c r="M176" i="15"/>
  <c r="O176" i="15"/>
  <c r="P176" i="15"/>
  <c r="S176" i="15" s="1"/>
  <c r="D177" i="15"/>
  <c r="N176" i="15"/>
  <c r="Q176" i="15"/>
  <c r="R176" i="15" s="1"/>
  <c r="W175" i="15"/>
  <c r="V175" i="15"/>
  <c r="M149" i="16"/>
  <c r="Q149" i="16"/>
  <c r="R149" i="16" s="1"/>
  <c r="N149" i="16"/>
  <c r="P149" i="16"/>
  <c r="T149" i="16" s="1"/>
  <c r="O149" i="16"/>
  <c r="D150" i="16"/>
  <c r="W148" i="16"/>
  <c r="V148" i="16"/>
  <c r="V187" i="11" l="1"/>
  <c r="W187" i="11"/>
  <c r="T187" i="11"/>
  <c r="D189" i="11"/>
  <c r="P188" i="11"/>
  <c r="T188" i="11" s="1"/>
  <c r="O188" i="11"/>
  <c r="N188" i="11"/>
  <c r="M188" i="11"/>
  <c r="Q188" i="11"/>
  <c r="R188" i="11" s="1"/>
  <c r="W52" i="13"/>
  <c r="V52" i="13"/>
  <c r="O53" i="13"/>
  <c r="N53" i="13"/>
  <c r="M53" i="13"/>
  <c r="P53" i="13"/>
  <c r="T53" i="13" s="1"/>
  <c r="D54" i="13"/>
  <c r="Q53" i="13"/>
  <c r="R53" i="13" s="1"/>
  <c r="S52" i="13"/>
  <c r="T176" i="15"/>
  <c r="W176" i="15"/>
  <c r="V176" i="15"/>
  <c r="D178" i="15"/>
  <c r="M177" i="15"/>
  <c r="Q177" i="15"/>
  <c r="R177" i="15" s="1"/>
  <c r="P177" i="15"/>
  <c r="T177" i="15" s="1"/>
  <c r="O177" i="15"/>
  <c r="N177" i="15"/>
  <c r="D151" i="16"/>
  <c r="N150" i="16"/>
  <c r="O150" i="16"/>
  <c r="Q150" i="16"/>
  <c r="R150" i="16" s="1"/>
  <c r="P150" i="16"/>
  <c r="T150" i="16" s="1"/>
  <c r="M150" i="16"/>
  <c r="S149" i="16"/>
  <c r="W149" i="16"/>
  <c r="V149" i="16"/>
  <c r="S188" i="11" l="1"/>
  <c r="Q189" i="11"/>
  <c r="R189" i="11" s="1"/>
  <c r="N189" i="11"/>
  <c r="D190" i="11"/>
  <c r="P189" i="11"/>
  <c r="S189" i="11" s="1"/>
  <c r="O189" i="11"/>
  <c r="M189" i="11"/>
  <c r="S177" i="15"/>
  <c r="V188" i="11"/>
  <c r="W188" i="11"/>
  <c r="S53" i="13"/>
  <c r="M54" i="13"/>
  <c r="O54" i="13"/>
  <c r="D55" i="13"/>
  <c r="P54" i="13"/>
  <c r="T54" i="13" s="1"/>
  <c r="N54" i="13"/>
  <c r="Q54" i="13"/>
  <c r="R54" i="13" s="1"/>
  <c r="V53" i="13"/>
  <c r="W53" i="13"/>
  <c r="S150" i="16"/>
  <c r="D179" i="15"/>
  <c r="N178" i="15"/>
  <c r="Q178" i="15"/>
  <c r="R178" i="15" s="1"/>
  <c r="P178" i="15"/>
  <c r="T178" i="15" s="1"/>
  <c r="M178" i="15"/>
  <c r="O178" i="15"/>
  <c r="V177" i="15"/>
  <c r="W177" i="15"/>
  <c r="V150" i="16"/>
  <c r="W150" i="16"/>
  <c r="P151" i="16"/>
  <c r="S151" i="16" s="1"/>
  <c r="Q151" i="16"/>
  <c r="R151" i="16" s="1"/>
  <c r="D152" i="16"/>
  <c r="M151" i="16"/>
  <c r="O151" i="16"/>
  <c r="N151" i="16"/>
  <c r="T189" i="11" l="1"/>
  <c r="D191" i="11"/>
  <c r="N190" i="11"/>
  <c r="O190" i="11"/>
  <c r="P190" i="11"/>
  <c r="S190" i="11" s="1"/>
  <c r="M190" i="11"/>
  <c r="Q190" i="11"/>
  <c r="R190" i="11" s="1"/>
  <c r="V189" i="11"/>
  <c r="W189" i="11"/>
  <c r="S54" i="13"/>
  <c r="P55" i="13"/>
  <c r="T55" i="13" s="1"/>
  <c r="M55" i="13"/>
  <c r="Q55" i="13"/>
  <c r="R55" i="13" s="1"/>
  <c r="N55" i="13"/>
  <c r="D56" i="13"/>
  <c r="O55" i="13"/>
  <c r="W54" i="13"/>
  <c r="V54" i="13"/>
  <c r="S178" i="15"/>
  <c r="V178" i="15"/>
  <c r="W178" i="15"/>
  <c r="T151" i="16"/>
  <c r="D180" i="15"/>
  <c r="M179" i="15"/>
  <c r="P179" i="15"/>
  <c r="S179" i="15" s="1"/>
  <c r="Q179" i="15"/>
  <c r="R179" i="15" s="1"/>
  <c r="N179" i="15"/>
  <c r="O179" i="15"/>
  <c r="M152" i="16"/>
  <c r="Q152" i="16"/>
  <c r="R152" i="16" s="1"/>
  <c r="O152" i="16"/>
  <c r="N152" i="16"/>
  <c r="D153" i="16"/>
  <c r="P152" i="16"/>
  <c r="S152" i="16" s="1"/>
  <c r="W151" i="16"/>
  <c r="V151" i="16"/>
  <c r="T179" i="15" l="1"/>
  <c r="T190" i="11"/>
  <c r="W190" i="11"/>
  <c r="V190" i="11"/>
  <c r="S55" i="13"/>
  <c r="Q191" i="11"/>
  <c r="R191" i="11" s="1"/>
  <c r="P191" i="11"/>
  <c r="S191" i="11" s="1"/>
  <c r="M191" i="11"/>
  <c r="O191" i="11"/>
  <c r="D192" i="11"/>
  <c r="N191" i="11"/>
  <c r="V55" i="13"/>
  <c r="W55" i="13"/>
  <c r="P56" i="13"/>
  <c r="T56" i="13" s="1"/>
  <c r="Q56" i="13"/>
  <c r="R56" i="13" s="1"/>
  <c r="M56" i="13"/>
  <c r="N56" i="13"/>
  <c r="O56" i="13"/>
  <c r="D57" i="13"/>
  <c r="T152" i="16"/>
  <c r="W179" i="15"/>
  <c r="V179" i="15"/>
  <c r="Q180" i="15"/>
  <c r="R180" i="15" s="1"/>
  <c r="N180" i="15"/>
  <c r="P180" i="15"/>
  <c r="S180" i="15" s="1"/>
  <c r="D181" i="15"/>
  <c r="M180" i="15"/>
  <c r="O180" i="15"/>
  <c r="V152" i="16"/>
  <c r="W152" i="16"/>
  <c r="O153" i="16"/>
  <c r="Q153" i="16"/>
  <c r="R153" i="16" s="1"/>
  <c r="P153" i="16"/>
  <c r="T153" i="16" s="1"/>
  <c r="D154" i="16"/>
  <c r="N153" i="16"/>
  <c r="M153" i="16"/>
  <c r="T191" i="11" l="1"/>
  <c r="T180" i="15"/>
  <c r="W191" i="11"/>
  <c r="V191" i="11"/>
  <c r="M192" i="11"/>
  <c r="Q192" i="11"/>
  <c r="R192" i="11" s="1"/>
  <c r="P192" i="11"/>
  <c r="T192" i="11" s="1"/>
  <c r="D193" i="11"/>
  <c r="N192" i="11"/>
  <c r="O192" i="11"/>
  <c r="S56" i="13"/>
  <c r="S153" i="16"/>
  <c r="V56" i="13"/>
  <c r="W56" i="13"/>
  <c r="P57" i="13"/>
  <c r="S57" i="13" s="1"/>
  <c r="D58" i="13"/>
  <c r="N57" i="13"/>
  <c r="O57" i="13"/>
  <c r="Q57" i="13"/>
  <c r="R57" i="13" s="1"/>
  <c r="M57" i="13"/>
  <c r="Q181" i="15"/>
  <c r="R181" i="15" s="1"/>
  <c r="N181" i="15"/>
  <c r="D182" i="15"/>
  <c r="O181" i="15"/>
  <c r="P181" i="15"/>
  <c r="T181" i="15" s="1"/>
  <c r="M181" i="15"/>
  <c r="V180" i="15"/>
  <c r="W180" i="15"/>
  <c r="W153" i="16"/>
  <c r="V153" i="16"/>
  <c r="Q154" i="16"/>
  <c r="R154" i="16" s="1"/>
  <c r="P154" i="16"/>
  <c r="T154" i="16" s="1"/>
  <c r="N154" i="16"/>
  <c r="O154" i="16"/>
  <c r="M154" i="16"/>
  <c r="D155" i="16"/>
  <c r="S192" i="11" l="1"/>
  <c r="W192" i="11"/>
  <c r="V192" i="11"/>
  <c r="M193" i="11"/>
  <c r="O193" i="11"/>
  <c r="P193" i="11"/>
  <c r="S193" i="11" s="1"/>
  <c r="N193" i="11"/>
  <c r="D194" i="11"/>
  <c r="Q193" i="11"/>
  <c r="R193" i="11" s="1"/>
  <c r="T193" i="11"/>
  <c r="W57" i="13"/>
  <c r="V57" i="13"/>
  <c r="T57" i="13"/>
  <c r="N58" i="13"/>
  <c r="O58" i="13"/>
  <c r="M58" i="13"/>
  <c r="Q58" i="13"/>
  <c r="R58" i="13" s="1"/>
  <c r="P58" i="13"/>
  <c r="S58" i="13" s="1"/>
  <c r="D59" i="13"/>
  <c r="W181" i="15"/>
  <c r="V181" i="15"/>
  <c r="S181" i="15"/>
  <c r="O182" i="15"/>
  <c r="M182" i="15"/>
  <c r="D183" i="15"/>
  <c r="N182" i="15"/>
  <c r="P182" i="15"/>
  <c r="T182" i="15" s="1"/>
  <c r="Q182" i="15"/>
  <c r="R182" i="15" s="1"/>
  <c r="W154" i="16"/>
  <c r="V154" i="16"/>
  <c r="N155" i="16"/>
  <c r="M155" i="16"/>
  <c r="D156" i="16"/>
  <c r="P155" i="16"/>
  <c r="T155" i="16" s="1"/>
  <c r="Q155" i="16"/>
  <c r="R155" i="16" s="1"/>
  <c r="O155" i="16"/>
  <c r="S154" i="16"/>
  <c r="Q194" i="11" l="1"/>
  <c r="R194" i="11" s="1"/>
  <c r="N194" i="11"/>
  <c r="D195" i="11"/>
  <c r="P194" i="11"/>
  <c r="S194" i="11" s="1"/>
  <c r="O194" i="11"/>
  <c r="M194" i="11"/>
  <c r="V193" i="11"/>
  <c r="W193" i="11"/>
  <c r="D60" i="13"/>
  <c r="N59" i="13"/>
  <c r="Q59" i="13"/>
  <c r="R59" i="13" s="1"/>
  <c r="O59" i="13"/>
  <c r="P59" i="13"/>
  <c r="T59" i="13" s="1"/>
  <c r="M59" i="13"/>
  <c r="T58" i="13"/>
  <c r="W58" i="13"/>
  <c r="V58" i="13"/>
  <c r="W182" i="15"/>
  <c r="V182" i="15"/>
  <c r="S182" i="15"/>
  <c r="P183" i="15"/>
  <c r="S183" i="15" s="1"/>
  <c r="O183" i="15"/>
  <c r="Q183" i="15"/>
  <c r="R183" i="15" s="1"/>
  <c r="N183" i="15"/>
  <c r="D184" i="15"/>
  <c r="M183" i="15"/>
  <c r="V155" i="16"/>
  <c r="W155" i="16"/>
  <c r="S155" i="16"/>
  <c r="N156" i="16"/>
  <c r="O156" i="16"/>
  <c r="D157" i="16"/>
  <c r="Q156" i="16"/>
  <c r="R156" i="16" s="1"/>
  <c r="M156" i="16"/>
  <c r="P156" i="16"/>
  <c r="S156" i="16" s="1"/>
  <c r="S59" i="13" l="1"/>
  <c r="T194" i="11"/>
  <c r="D196" i="11"/>
  <c r="Q195" i="11"/>
  <c r="R195" i="11" s="1"/>
  <c r="M195" i="11"/>
  <c r="N195" i="11"/>
  <c r="P195" i="11"/>
  <c r="S195" i="11" s="1"/>
  <c r="O195" i="11"/>
  <c r="W194" i="11"/>
  <c r="V194" i="11"/>
  <c r="V59" i="13"/>
  <c r="W59" i="13"/>
  <c r="D61" i="13"/>
  <c r="O60" i="13"/>
  <c r="N60" i="13"/>
  <c r="M60" i="13"/>
  <c r="P60" i="13"/>
  <c r="S60" i="13" s="1"/>
  <c r="Q60" i="13"/>
  <c r="R60" i="13" s="1"/>
  <c r="D185" i="15"/>
  <c r="P184" i="15"/>
  <c r="S184" i="15" s="1"/>
  <c r="Q184" i="15"/>
  <c r="R184" i="15" s="1"/>
  <c r="M184" i="15"/>
  <c r="O184" i="15"/>
  <c r="N184" i="15"/>
  <c r="T183" i="15"/>
  <c r="V183" i="15"/>
  <c r="W183" i="15"/>
  <c r="T156" i="16"/>
  <c r="P157" i="16"/>
  <c r="T157" i="16" s="1"/>
  <c r="M157" i="16"/>
  <c r="N157" i="16"/>
  <c r="Q157" i="16"/>
  <c r="R157" i="16" s="1"/>
  <c r="D158" i="16"/>
  <c r="O157" i="16"/>
  <c r="W156" i="16"/>
  <c r="V156" i="16"/>
  <c r="T195" i="11" l="1"/>
  <c r="V195" i="11"/>
  <c r="W195" i="11"/>
  <c r="P196" i="11"/>
  <c r="S196" i="11" s="1"/>
  <c r="O196" i="11"/>
  <c r="N196" i="11"/>
  <c r="M196" i="11"/>
  <c r="Q196" i="11"/>
  <c r="R196" i="11" s="1"/>
  <c r="D197" i="11"/>
  <c r="P61" i="13"/>
  <c r="T61" i="13" s="1"/>
  <c r="Q61" i="13"/>
  <c r="R61" i="13" s="1"/>
  <c r="N61" i="13"/>
  <c r="O61" i="13"/>
  <c r="M61" i="13"/>
  <c r="D62" i="13"/>
  <c r="W60" i="13"/>
  <c r="V60" i="13"/>
  <c r="T60" i="13"/>
  <c r="T184" i="15"/>
  <c r="S157" i="16"/>
  <c r="W184" i="15"/>
  <c r="V184" i="15"/>
  <c r="N185" i="15"/>
  <c r="Q185" i="15"/>
  <c r="R185" i="15" s="1"/>
  <c r="O185" i="15"/>
  <c r="P185" i="15"/>
  <c r="S185" i="15" s="1"/>
  <c r="M185" i="15"/>
  <c r="D186" i="15"/>
  <c r="W157" i="16"/>
  <c r="V157" i="16"/>
  <c r="N158" i="16"/>
  <c r="M158" i="16"/>
  <c r="D159" i="16"/>
  <c r="Q158" i="16"/>
  <c r="R158" i="16" s="1"/>
  <c r="P158" i="16"/>
  <c r="S158" i="16" s="1"/>
  <c r="O158" i="16"/>
  <c r="S61" i="13" l="1"/>
  <c r="D198" i="11"/>
  <c r="M197" i="11"/>
  <c r="O197" i="11"/>
  <c r="Q197" i="11"/>
  <c r="R197" i="11" s="1"/>
  <c r="N197" i="11"/>
  <c r="P197" i="11"/>
  <c r="T197" i="11" s="1"/>
  <c r="V196" i="11"/>
  <c r="W196" i="11"/>
  <c r="T196" i="11"/>
  <c r="O62" i="13"/>
  <c r="Q62" i="13"/>
  <c r="R62" i="13" s="1"/>
  <c r="M62" i="13"/>
  <c r="D63" i="13"/>
  <c r="N62" i="13"/>
  <c r="P62" i="13"/>
  <c r="S62" i="13" s="1"/>
  <c r="V61" i="13"/>
  <c r="W61" i="13"/>
  <c r="T185" i="15"/>
  <c r="V185" i="15"/>
  <c r="W185" i="15"/>
  <c r="M186" i="15"/>
  <c r="P186" i="15"/>
  <c r="S186" i="15" s="1"/>
  <c r="D187" i="15"/>
  <c r="Q186" i="15"/>
  <c r="R186" i="15" s="1"/>
  <c r="O186" i="15"/>
  <c r="N186" i="15"/>
  <c r="W158" i="16"/>
  <c r="V158" i="16"/>
  <c r="T158" i="16"/>
  <c r="N159" i="16"/>
  <c r="Q159" i="16"/>
  <c r="R159" i="16" s="1"/>
  <c r="P159" i="16"/>
  <c r="T159" i="16" s="1"/>
  <c r="D160" i="16"/>
  <c r="M159" i="16"/>
  <c r="O159" i="16"/>
  <c r="B114" i="3"/>
  <c r="C114" i="3"/>
  <c r="B95" i="3"/>
  <c r="B111" i="3"/>
  <c r="B68" i="3"/>
  <c r="C111" i="3"/>
  <c r="C68" i="3"/>
  <c r="S197" i="11" l="1"/>
  <c r="S159" i="16"/>
  <c r="V197" i="11"/>
  <c r="W197" i="11"/>
  <c r="T186" i="15"/>
  <c r="T62" i="13"/>
  <c r="Q198" i="11"/>
  <c r="R198" i="11" s="1"/>
  <c r="N198" i="11"/>
  <c r="M198" i="11"/>
  <c r="O198" i="11"/>
  <c r="P198" i="11"/>
  <c r="T198" i="11" s="1"/>
  <c r="D199" i="11"/>
  <c r="N63" i="13"/>
  <c r="Q63" i="13"/>
  <c r="R63" i="13" s="1"/>
  <c r="P63" i="13"/>
  <c r="S63" i="13" s="1"/>
  <c r="D64" i="13"/>
  <c r="O63" i="13"/>
  <c r="M63" i="13"/>
  <c r="V62" i="13"/>
  <c r="W62" i="13"/>
  <c r="W186" i="15"/>
  <c r="V186" i="15"/>
  <c r="P187" i="15"/>
  <c r="T187" i="15" s="1"/>
  <c r="O187" i="15"/>
  <c r="Q187" i="15"/>
  <c r="R187" i="15" s="1"/>
  <c r="M187" i="15"/>
  <c r="N187" i="15"/>
  <c r="D188" i="15"/>
  <c r="M160" i="16"/>
  <c r="N160" i="16"/>
  <c r="P160" i="16"/>
  <c r="T160" i="16" s="1"/>
  <c r="O160" i="16"/>
  <c r="Q160" i="16"/>
  <c r="R160" i="16" s="1"/>
  <c r="D161" i="16"/>
  <c r="W159" i="16"/>
  <c r="V159" i="16"/>
  <c r="D68" i="3"/>
  <c r="AR68" i="3" s="1"/>
  <c r="BK68" i="3" s="1"/>
  <c r="D114" i="3"/>
  <c r="AR114" i="3" s="1"/>
  <c r="BJ114" i="3" s="1"/>
  <c r="D111" i="3"/>
  <c r="AR111" i="3" s="1"/>
  <c r="T63" i="13" l="1"/>
  <c r="S198" i="11"/>
  <c r="Q199" i="11"/>
  <c r="R199" i="11" s="1"/>
  <c r="N199" i="11"/>
  <c r="D200" i="11"/>
  <c r="O199" i="11"/>
  <c r="M199" i="11"/>
  <c r="P199" i="11"/>
  <c r="T199" i="11" s="1"/>
  <c r="W198" i="11"/>
  <c r="V198" i="11"/>
  <c r="P64" i="13"/>
  <c r="S64" i="13" s="1"/>
  <c r="N64" i="13"/>
  <c r="O64" i="13"/>
  <c r="M64" i="13"/>
  <c r="D65" i="13"/>
  <c r="Q64" i="13"/>
  <c r="R64" i="13" s="1"/>
  <c r="S187" i="15"/>
  <c r="V63" i="13"/>
  <c r="W63" i="13"/>
  <c r="N188" i="15"/>
  <c r="P188" i="15"/>
  <c r="S188" i="15" s="1"/>
  <c r="M188" i="15"/>
  <c r="O188" i="15"/>
  <c r="D189" i="15"/>
  <c r="Q188" i="15"/>
  <c r="R188" i="15" s="1"/>
  <c r="V187" i="15"/>
  <c r="W187" i="15"/>
  <c r="W160" i="16"/>
  <c r="V160" i="16"/>
  <c r="S160" i="16"/>
  <c r="D162" i="16"/>
  <c r="O161" i="16"/>
  <c r="M161" i="16"/>
  <c r="N161" i="16"/>
  <c r="P161" i="16"/>
  <c r="T161" i="16" s="1"/>
  <c r="Q161" i="16"/>
  <c r="R161" i="16" s="1"/>
  <c r="BG114" i="3"/>
  <c r="BI114" i="3"/>
  <c r="BH114" i="3"/>
  <c r="BE114" i="3"/>
  <c r="BM68" i="3"/>
  <c r="BE68" i="3"/>
  <c r="BL114" i="3"/>
  <c r="BF114" i="3"/>
  <c r="BM114" i="3"/>
  <c r="BK114" i="3"/>
  <c r="BJ68" i="3"/>
  <c r="BH68" i="3"/>
  <c r="BI68" i="3"/>
  <c r="BF68" i="3"/>
  <c r="BL68" i="3"/>
  <c r="BG68" i="3"/>
  <c r="T64" i="13" l="1"/>
  <c r="S199" i="11"/>
  <c r="N200" i="11"/>
  <c r="O200" i="11"/>
  <c r="M200" i="11"/>
  <c r="P200" i="11"/>
  <c r="T200" i="11" s="1"/>
  <c r="Q200" i="11"/>
  <c r="R200" i="11" s="1"/>
  <c r="W199" i="11"/>
  <c r="V199" i="11"/>
  <c r="V64" i="13"/>
  <c r="W64" i="13"/>
  <c r="T188" i="15"/>
  <c r="P65" i="13"/>
  <c r="S65" i="13" s="1"/>
  <c r="O65" i="13"/>
  <c r="N65" i="13"/>
  <c r="M65" i="13"/>
  <c r="D66" i="13"/>
  <c r="Q65" i="13"/>
  <c r="R65" i="13" s="1"/>
  <c r="V188" i="15"/>
  <c r="W188" i="15"/>
  <c r="N189" i="15"/>
  <c r="M189" i="15"/>
  <c r="D190" i="15"/>
  <c r="P189" i="15"/>
  <c r="S189" i="15" s="1"/>
  <c r="Q189" i="15"/>
  <c r="R189" i="15" s="1"/>
  <c r="O189" i="15"/>
  <c r="S161" i="16"/>
  <c r="Q162" i="16"/>
  <c r="R162" i="16" s="1"/>
  <c r="O162" i="16"/>
  <c r="M162" i="16"/>
  <c r="N162" i="16"/>
  <c r="D163" i="16"/>
  <c r="P162" i="16"/>
  <c r="T162" i="16" s="1"/>
  <c r="W161" i="16"/>
  <c r="V161" i="16"/>
  <c r="AN114" i="3"/>
  <c r="AN68" i="3"/>
  <c r="U67" i="3" l="1"/>
  <c r="U88" i="3"/>
  <c r="U106" i="3"/>
  <c r="U26" i="3"/>
  <c r="U119" i="3"/>
  <c r="U100" i="3"/>
  <c r="U38" i="3"/>
  <c r="U45" i="3"/>
  <c r="U84" i="3"/>
  <c r="U121" i="3"/>
  <c r="U103" i="3"/>
  <c r="U127" i="3"/>
  <c r="U65" i="3"/>
  <c r="U83" i="3"/>
  <c r="U20" i="3"/>
  <c r="S200" i="11"/>
  <c r="W200" i="11"/>
  <c r="V200" i="11"/>
  <c r="T121" i="3"/>
  <c r="T127" i="3"/>
  <c r="T100" i="3"/>
  <c r="T88" i="3"/>
  <c r="V88" i="3" s="1"/>
  <c r="AX88" i="3" s="1"/>
  <c r="T26" i="3"/>
  <c r="T119" i="3"/>
  <c r="V119" i="3" s="1"/>
  <c r="AX119" i="3" s="1"/>
  <c r="T38" i="3"/>
  <c r="T84" i="3"/>
  <c r="V84" i="3" s="1"/>
  <c r="AX84" i="3" s="1"/>
  <c r="T83" i="3"/>
  <c r="T67" i="3"/>
  <c r="V67" i="3" s="1"/>
  <c r="AX67" i="3" s="1"/>
  <c r="T106" i="3"/>
  <c r="T20" i="3"/>
  <c r="T103" i="3"/>
  <c r="T45" i="3"/>
  <c r="V45" i="3" s="1"/>
  <c r="AX45" i="3" s="1"/>
  <c r="T65" i="3"/>
  <c r="V65" i="3" s="1"/>
  <c r="AX65" i="3" s="1"/>
  <c r="P66" i="13"/>
  <c r="T66" i="13" s="1"/>
  <c r="Q66" i="13"/>
  <c r="R66" i="13" s="1"/>
  <c r="D67" i="13"/>
  <c r="N66" i="13"/>
  <c r="O66" i="13"/>
  <c r="M66" i="13"/>
  <c r="T65" i="13"/>
  <c r="W65" i="13"/>
  <c r="V65" i="13"/>
  <c r="W189" i="15"/>
  <c r="V189" i="15"/>
  <c r="S162" i="16"/>
  <c r="T189" i="15"/>
  <c r="Q190" i="15"/>
  <c r="R190" i="15" s="1"/>
  <c r="N190" i="15"/>
  <c r="O190" i="15"/>
  <c r="M190" i="15"/>
  <c r="D191" i="15"/>
  <c r="P190" i="15"/>
  <c r="S190" i="15" s="1"/>
  <c r="W162" i="16"/>
  <c r="V162" i="16"/>
  <c r="Q163" i="16"/>
  <c r="R163" i="16" s="1"/>
  <c r="O163" i="16"/>
  <c r="M163" i="16"/>
  <c r="P163" i="16"/>
  <c r="T163" i="16" s="1"/>
  <c r="N163" i="16"/>
  <c r="D164" i="16"/>
  <c r="V83" i="3" l="1"/>
  <c r="AX83" i="3" s="1"/>
  <c r="V121" i="3"/>
  <c r="AX121" i="3" s="1"/>
  <c r="V103" i="3"/>
  <c r="AX103" i="3" s="1"/>
  <c r="BM103" i="3" s="1"/>
  <c r="V20" i="3"/>
  <c r="AX20" i="3" s="1"/>
  <c r="BJ20" i="3" s="1"/>
  <c r="V106" i="3"/>
  <c r="AX106" i="3" s="1"/>
  <c r="V38" i="3"/>
  <c r="AX38" i="3" s="1"/>
  <c r="V100" i="3"/>
  <c r="AX100" i="3" s="1"/>
  <c r="S66" i="13"/>
  <c r="V127" i="3"/>
  <c r="AX127" i="3" s="1"/>
  <c r="BL84" i="3"/>
  <c r="BF84" i="3"/>
  <c r="BE84" i="3"/>
  <c r="BH84" i="3"/>
  <c r="BK84" i="3"/>
  <c r="BI84" i="3"/>
  <c r="BG84" i="3"/>
  <c r="BM84" i="3"/>
  <c r="BJ84" i="3"/>
  <c r="V26" i="3"/>
  <c r="AX26" i="3" s="1"/>
  <c r="BE20" i="3"/>
  <c r="BE88" i="3"/>
  <c r="BH88" i="3"/>
  <c r="BG88" i="3"/>
  <c r="BK88" i="3"/>
  <c r="BL88" i="3"/>
  <c r="BF88" i="3"/>
  <c r="BJ88" i="3"/>
  <c r="BI88" i="3"/>
  <c r="BM88" i="3"/>
  <c r="N67" i="13"/>
  <c r="Q67" i="13"/>
  <c r="R67" i="13" s="1"/>
  <c r="O67" i="13"/>
  <c r="M67" i="13"/>
  <c r="D68" i="13"/>
  <c r="P67" i="13"/>
  <c r="T67" i="13" s="1"/>
  <c r="T190" i="15"/>
  <c r="V66" i="13"/>
  <c r="W66" i="13"/>
  <c r="V190" i="15"/>
  <c r="W190" i="15"/>
  <c r="D192" i="15"/>
  <c r="Q191" i="15"/>
  <c r="R191" i="15" s="1"/>
  <c r="M191" i="15"/>
  <c r="P191" i="15"/>
  <c r="T191" i="15" s="1"/>
  <c r="N191" i="15"/>
  <c r="O191" i="15"/>
  <c r="P164" i="16"/>
  <c r="T164" i="16" s="1"/>
  <c r="O164" i="16"/>
  <c r="Q164" i="16"/>
  <c r="R164" i="16" s="1"/>
  <c r="N164" i="16"/>
  <c r="D165" i="16"/>
  <c r="M164" i="16"/>
  <c r="W163" i="16"/>
  <c r="V163" i="16"/>
  <c r="S163" i="16"/>
  <c r="BI103" i="3" l="1"/>
  <c r="BF103" i="3"/>
  <c r="BL103" i="3"/>
  <c r="BH103" i="3"/>
  <c r="BK103" i="3"/>
  <c r="BJ103" i="3"/>
  <c r="BE103" i="3"/>
  <c r="BG103" i="3"/>
  <c r="BL20" i="3"/>
  <c r="BG20" i="3"/>
  <c r="BK20" i="3"/>
  <c r="BH20" i="3"/>
  <c r="BI20" i="3"/>
  <c r="BM20" i="3"/>
  <c r="BF20" i="3"/>
  <c r="AN84" i="3"/>
  <c r="AN88" i="3"/>
  <c r="S67" i="13"/>
  <c r="V67" i="13"/>
  <c r="W67" i="13"/>
  <c r="S164" i="16"/>
  <c r="M68" i="13"/>
  <c r="O68" i="13"/>
  <c r="D69" i="13"/>
  <c r="Q68" i="13"/>
  <c r="R68" i="13" s="1"/>
  <c r="N68" i="13"/>
  <c r="P68" i="13"/>
  <c r="S68" i="13" s="1"/>
  <c r="W191" i="15"/>
  <c r="V191" i="15"/>
  <c r="O192" i="15"/>
  <c r="N192" i="15"/>
  <c r="Q192" i="15"/>
  <c r="R192" i="15" s="1"/>
  <c r="M192" i="15"/>
  <c r="D193" i="15"/>
  <c r="P192" i="15"/>
  <c r="T192" i="15" s="1"/>
  <c r="S191" i="15"/>
  <c r="W164" i="16"/>
  <c r="V164" i="16"/>
  <c r="O165" i="16"/>
  <c r="Q165" i="16"/>
  <c r="R165" i="16" s="1"/>
  <c r="D166" i="16"/>
  <c r="N165" i="16"/>
  <c r="P165" i="16"/>
  <c r="T165" i="16" s="1"/>
  <c r="M165" i="16"/>
  <c r="AN103" i="3" l="1"/>
  <c r="AN20" i="3"/>
  <c r="T68" i="13"/>
  <c r="M69" i="13"/>
  <c r="N69" i="13"/>
  <c r="Q69" i="13"/>
  <c r="R69" i="13" s="1"/>
  <c r="D70" i="13"/>
  <c r="O69" i="13"/>
  <c r="P69" i="13"/>
  <c r="S69" i="13" s="1"/>
  <c r="V68" i="13"/>
  <c r="W68" i="13"/>
  <c r="V192" i="15"/>
  <c r="W192" i="15"/>
  <c r="P193" i="15"/>
  <c r="T193" i="15" s="1"/>
  <c r="N193" i="15"/>
  <c r="D194" i="15"/>
  <c r="O193" i="15"/>
  <c r="Q193" i="15"/>
  <c r="R193" i="15" s="1"/>
  <c r="M193" i="15"/>
  <c r="S192" i="15"/>
  <c r="V165" i="16"/>
  <c r="W165" i="16"/>
  <c r="S165" i="16"/>
  <c r="N166" i="16"/>
  <c r="D167" i="16"/>
  <c r="P166" i="16"/>
  <c r="T166" i="16" s="1"/>
  <c r="M166" i="16"/>
  <c r="Q166" i="16"/>
  <c r="R166" i="16" s="1"/>
  <c r="O166" i="16"/>
  <c r="S166" i="16" l="1"/>
  <c r="T69" i="13"/>
  <c r="W69" i="13"/>
  <c r="V69" i="13"/>
  <c r="D71" i="13"/>
  <c r="N70" i="13"/>
  <c r="O70" i="13"/>
  <c r="P70" i="13"/>
  <c r="S70" i="13" s="1"/>
  <c r="M70" i="13"/>
  <c r="Q70" i="13"/>
  <c r="R70" i="13" s="1"/>
  <c r="W193" i="15"/>
  <c r="V193" i="15"/>
  <c r="S193" i="15"/>
  <c r="M194" i="15"/>
  <c r="D195" i="15"/>
  <c r="P194" i="15"/>
  <c r="T194" i="15" s="1"/>
  <c r="O194" i="15"/>
  <c r="N194" i="15"/>
  <c r="Q194" i="15"/>
  <c r="R194" i="15" s="1"/>
  <c r="W166" i="16"/>
  <c r="V166" i="16"/>
  <c r="M167" i="16"/>
  <c r="P167" i="16"/>
  <c r="T167" i="16" s="1"/>
  <c r="D168" i="16"/>
  <c r="N167" i="16"/>
  <c r="O167" i="16"/>
  <c r="Q167" i="16"/>
  <c r="R167" i="16" s="1"/>
  <c r="S194" i="15" l="1"/>
  <c r="P71" i="13"/>
  <c r="S71" i="13" s="1"/>
  <c r="Q71" i="13"/>
  <c r="R71" i="13" s="1"/>
  <c r="O71" i="13"/>
  <c r="D72" i="13"/>
  <c r="M71" i="13"/>
  <c r="N71" i="13"/>
  <c r="T70" i="13"/>
  <c r="W70" i="13"/>
  <c r="V70" i="13"/>
  <c r="V194" i="15"/>
  <c r="W194" i="15"/>
  <c r="O195" i="15"/>
  <c r="N195" i="15"/>
  <c r="P195" i="15"/>
  <c r="S195" i="15" s="1"/>
  <c r="M195" i="15"/>
  <c r="Q195" i="15"/>
  <c r="R195" i="15" s="1"/>
  <c r="D196" i="15"/>
  <c r="V167" i="16"/>
  <c r="W167" i="16"/>
  <c r="S167" i="16"/>
  <c r="P168" i="16"/>
  <c r="T168" i="16" s="1"/>
  <c r="O168" i="16"/>
  <c r="M168" i="16"/>
  <c r="N168" i="16"/>
  <c r="D169" i="16"/>
  <c r="Q168" i="16"/>
  <c r="R168" i="16" s="1"/>
  <c r="T71" i="13" l="1"/>
  <c r="T195" i="15"/>
  <c r="D73" i="13"/>
  <c r="N72" i="13"/>
  <c r="P72" i="13"/>
  <c r="T72" i="13" s="1"/>
  <c r="Q72" i="13"/>
  <c r="R72" i="13" s="1"/>
  <c r="O72" i="13"/>
  <c r="M72" i="13"/>
  <c r="V71" i="13"/>
  <c r="W71" i="13"/>
  <c r="W195" i="15"/>
  <c r="V195" i="15"/>
  <c r="O196" i="15"/>
  <c r="P196" i="15"/>
  <c r="S196" i="15" s="1"/>
  <c r="D197" i="15"/>
  <c r="M196" i="15"/>
  <c r="Q196" i="15"/>
  <c r="R196" i="15" s="1"/>
  <c r="N196" i="15"/>
  <c r="N169" i="16"/>
  <c r="M169" i="16"/>
  <c r="O169" i="16"/>
  <c r="P169" i="16"/>
  <c r="T169" i="16" s="1"/>
  <c r="D170" i="16"/>
  <c r="Q169" i="16"/>
  <c r="R169" i="16" s="1"/>
  <c r="S168" i="16"/>
  <c r="W168" i="16"/>
  <c r="V168" i="16"/>
  <c r="S72" i="13" l="1"/>
  <c r="W72" i="13"/>
  <c r="V72" i="13"/>
  <c r="P73" i="13"/>
  <c r="T73" i="13" s="1"/>
  <c r="D74" i="13"/>
  <c r="Q73" i="13"/>
  <c r="R73" i="13" s="1"/>
  <c r="M73" i="13"/>
  <c r="N73" i="13"/>
  <c r="O73" i="13"/>
  <c r="S169" i="16"/>
  <c r="W196" i="15"/>
  <c r="V196" i="15"/>
  <c r="T196" i="15"/>
  <c r="N197" i="15"/>
  <c r="O197" i="15"/>
  <c r="P197" i="15"/>
  <c r="S197" i="15" s="1"/>
  <c r="Q197" i="15"/>
  <c r="R197" i="15" s="1"/>
  <c r="D198" i="15"/>
  <c r="M197" i="15"/>
  <c r="W169" i="16"/>
  <c r="V169" i="16"/>
  <c r="N170" i="16"/>
  <c r="M170" i="16"/>
  <c r="Q170" i="16"/>
  <c r="R170" i="16" s="1"/>
  <c r="D171" i="16"/>
  <c r="P170" i="16"/>
  <c r="T170" i="16" s="1"/>
  <c r="O170" i="16"/>
  <c r="T197" i="15" l="1"/>
  <c r="Q74" i="13"/>
  <c r="R74" i="13" s="1"/>
  <c r="O74" i="13"/>
  <c r="P74" i="13"/>
  <c r="T74" i="13" s="1"/>
  <c r="M74" i="13"/>
  <c r="N74" i="13"/>
  <c r="D75" i="13"/>
  <c r="W73" i="13"/>
  <c r="V73" i="13"/>
  <c r="S73" i="13"/>
  <c r="N198" i="15"/>
  <c r="P198" i="15"/>
  <c r="T198" i="15" s="1"/>
  <c r="M198" i="15"/>
  <c r="Q198" i="15"/>
  <c r="R198" i="15" s="1"/>
  <c r="O198" i="15"/>
  <c r="D199" i="15"/>
  <c r="W197" i="15"/>
  <c r="V197" i="15"/>
  <c r="W170" i="16"/>
  <c r="V170" i="16"/>
  <c r="M171" i="16"/>
  <c r="N171" i="16"/>
  <c r="P171" i="16"/>
  <c r="S171" i="16" s="1"/>
  <c r="Q171" i="16"/>
  <c r="R171" i="16" s="1"/>
  <c r="D172" i="16"/>
  <c r="O171" i="16"/>
  <c r="S170" i="16"/>
  <c r="T171" i="16" l="1"/>
  <c r="S74" i="13"/>
  <c r="Q75" i="13"/>
  <c r="R75" i="13" s="1"/>
  <c r="O75" i="13"/>
  <c r="D76" i="13"/>
  <c r="N75" i="13"/>
  <c r="P75" i="13"/>
  <c r="S75" i="13" s="1"/>
  <c r="M75" i="13"/>
  <c r="W74" i="13"/>
  <c r="V74" i="13"/>
  <c r="S198" i="15"/>
  <c r="N199" i="15"/>
  <c r="M199" i="15"/>
  <c r="P199" i="15"/>
  <c r="S199" i="15" s="1"/>
  <c r="D200" i="15"/>
  <c r="O199" i="15"/>
  <c r="Q199" i="15"/>
  <c r="R199" i="15" s="1"/>
  <c r="W198" i="15"/>
  <c r="V198" i="15"/>
  <c r="V171" i="16"/>
  <c r="W171" i="16"/>
  <c r="M172" i="16"/>
  <c r="Q172" i="16"/>
  <c r="R172" i="16" s="1"/>
  <c r="D173" i="16"/>
  <c r="P172" i="16"/>
  <c r="S172" i="16" s="1"/>
  <c r="N172" i="16"/>
  <c r="O172" i="16"/>
  <c r="T199" i="15" l="1"/>
  <c r="T75" i="13"/>
  <c r="M76" i="13"/>
  <c r="N76" i="13"/>
  <c r="D77" i="13"/>
  <c r="Q76" i="13"/>
  <c r="R76" i="13" s="1"/>
  <c r="P76" i="13"/>
  <c r="S76" i="13" s="1"/>
  <c r="O76" i="13"/>
  <c r="W75" i="13"/>
  <c r="V75" i="13"/>
  <c r="P200" i="15"/>
  <c r="T200" i="15" s="1"/>
  <c r="O200" i="15"/>
  <c r="M200" i="15"/>
  <c r="Q200" i="15"/>
  <c r="R200" i="15" s="1"/>
  <c r="N200" i="15"/>
  <c r="W199" i="15"/>
  <c r="V199" i="15"/>
  <c r="V172" i="16"/>
  <c r="W172" i="16"/>
  <c r="T172" i="16"/>
  <c r="N173" i="16"/>
  <c r="Q173" i="16"/>
  <c r="R173" i="16" s="1"/>
  <c r="M173" i="16"/>
  <c r="D174" i="16"/>
  <c r="P173" i="16"/>
  <c r="S173" i="16" s="1"/>
  <c r="O173" i="16"/>
  <c r="S200" i="15" l="1"/>
  <c r="T76" i="13"/>
  <c r="M77" i="13"/>
  <c r="D78" i="13"/>
  <c r="O77" i="13"/>
  <c r="Q77" i="13"/>
  <c r="R77" i="13" s="1"/>
  <c r="N77" i="13"/>
  <c r="P77" i="13"/>
  <c r="T77" i="13" s="1"/>
  <c r="V76" i="13"/>
  <c r="W76" i="13"/>
  <c r="AF67" i="3"/>
  <c r="AF120" i="3"/>
  <c r="AF89" i="3"/>
  <c r="AF99" i="3"/>
  <c r="AF85" i="3"/>
  <c r="AF24" i="3"/>
  <c r="AF29" i="3"/>
  <c r="AF57" i="3"/>
  <c r="AF83" i="3"/>
  <c r="AF97" i="3"/>
  <c r="AF121" i="3"/>
  <c r="AF26" i="3"/>
  <c r="AF87" i="3"/>
  <c r="AF62" i="3"/>
  <c r="AF39" i="3"/>
  <c r="AF105" i="3"/>
  <c r="AF76" i="3"/>
  <c r="AF79" i="3"/>
  <c r="AF36" i="3"/>
  <c r="AF44" i="3"/>
  <c r="AF2" i="3"/>
  <c r="AF106" i="3"/>
  <c r="AF15" i="3"/>
  <c r="AF19" i="3"/>
  <c r="AF102" i="3"/>
  <c r="AF64" i="3"/>
  <c r="AF117" i="3"/>
  <c r="AF127" i="3"/>
  <c r="W200" i="15"/>
  <c r="V200" i="15"/>
  <c r="AG83" i="3"/>
  <c r="AG26" i="3"/>
  <c r="AG62" i="3"/>
  <c r="AG44" i="3"/>
  <c r="AG85" i="3"/>
  <c r="AG120" i="3"/>
  <c r="AG29" i="3"/>
  <c r="AG24" i="3"/>
  <c r="AG79" i="3"/>
  <c r="AG2" i="3"/>
  <c r="AG105" i="3"/>
  <c r="AG106" i="3"/>
  <c r="AG121" i="3"/>
  <c r="AG102" i="3"/>
  <c r="AG39" i="3"/>
  <c r="AG89" i="3"/>
  <c r="AG36" i="3"/>
  <c r="AG19" i="3"/>
  <c r="AG15" i="3"/>
  <c r="AG67" i="3"/>
  <c r="AG57" i="3"/>
  <c r="AG87" i="3"/>
  <c r="AG97" i="3"/>
  <c r="AG99" i="3"/>
  <c r="AG76" i="3"/>
  <c r="AG127" i="3"/>
  <c r="AG117" i="3"/>
  <c r="AG64" i="3"/>
  <c r="O174" i="16"/>
  <c r="Q174" i="16"/>
  <c r="R174" i="16" s="1"/>
  <c r="M174" i="16"/>
  <c r="N174" i="16"/>
  <c r="P174" i="16"/>
  <c r="T174" i="16" s="1"/>
  <c r="D175" i="16"/>
  <c r="T173" i="16"/>
  <c r="V173" i="16"/>
  <c r="W173" i="16"/>
  <c r="S77" i="13" l="1"/>
  <c r="W77" i="13"/>
  <c r="V77" i="13"/>
  <c r="P78" i="13"/>
  <c r="T78" i="13" s="1"/>
  <c r="O78" i="13"/>
  <c r="Q78" i="13"/>
  <c r="R78" i="13" s="1"/>
  <c r="M78" i="13"/>
  <c r="D79" i="13"/>
  <c r="N78" i="13"/>
  <c r="AH44" i="3"/>
  <c r="BB44" i="3" s="1"/>
  <c r="BI44" i="3" s="1"/>
  <c r="AH105" i="3"/>
  <c r="BB105" i="3" s="1"/>
  <c r="AH57" i="3"/>
  <c r="BB57" i="3" s="1"/>
  <c r="BI57" i="3" s="1"/>
  <c r="AH99" i="3"/>
  <c r="BB99" i="3" s="1"/>
  <c r="AH117" i="3"/>
  <c r="BB117" i="3" s="1"/>
  <c r="AH15" i="3"/>
  <c r="BB15" i="3" s="1"/>
  <c r="AH39" i="3"/>
  <c r="BB39" i="3" s="1"/>
  <c r="BG39" i="3" s="1"/>
  <c r="AH29" i="3"/>
  <c r="BB29" i="3" s="1"/>
  <c r="AH89" i="3"/>
  <c r="BB89" i="3" s="1"/>
  <c r="BF89" i="3" s="1"/>
  <c r="AH26" i="3"/>
  <c r="BB26" i="3" s="1"/>
  <c r="AH64" i="3"/>
  <c r="BB64" i="3" s="1"/>
  <c r="AH106" i="3"/>
  <c r="BB106" i="3" s="1"/>
  <c r="AH79" i="3"/>
  <c r="BB79" i="3" s="1"/>
  <c r="AH62" i="3"/>
  <c r="BB62" i="3" s="1"/>
  <c r="AH97" i="3"/>
  <c r="BB97" i="3" s="1"/>
  <c r="AH24" i="3"/>
  <c r="BB24" i="3" s="1"/>
  <c r="AH120" i="3"/>
  <c r="BB120" i="3" s="1"/>
  <c r="AH127" i="3"/>
  <c r="BB127" i="3" s="1"/>
  <c r="AH19" i="3"/>
  <c r="BB19" i="3" s="1"/>
  <c r="AH36" i="3"/>
  <c r="BB36" i="3" s="1"/>
  <c r="AH121" i="3"/>
  <c r="BB121" i="3" s="1"/>
  <c r="S174" i="16"/>
  <c r="AH102" i="3"/>
  <c r="BB102" i="3" s="1"/>
  <c r="AH2" i="3"/>
  <c r="BB2" i="3" s="1"/>
  <c r="AH76" i="3"/>
  <c r="BB76" i="3" s="1"/>
  <c r="AH87" i="3"/>
  <c r="BB87" i="3" s="1"/>
  <c r="AH83" i="3"/>
  <c r="BB83" i="3" s="1"/>
  <c r="AH85" i="3"/>
  <c r="BB85" i="3" s="1"/>
  <c r="AH67" i="3"/>
  <c r="BB67" i="3" s="1"/>
  <c r="Z5" i="3"/>
  <c r="Z58" i="3"/>
  <c r="Z107" i="3"/>
  <c r="Z87" i="3"/>
  <c r="Z62" i="3"/>
  <c r="Z76" i="3"/>
  <c r="O175" i="16"/>
  <c r="Q175" i="16"/>
  <c r="R175" i="16" s="1"/>
  <c r="M175" i="16"/>
  <c r="D176" i="16"/>
  <c r="P175" i="16"/>
  <c r="S175" i="16" s="1"/>
  <c r="N175" i="16"/>
  <c r="W174" i="16"/>
  <c r="V174" i="16"/>
  <c r="AA105" i="3"/>
  <c r="AA94" i="3"/>
  <c r="AA123" i="3"/>
  <c r="AA78" i="3"/>
  <c r="AA102" i="3"/>
  <c r="AA25" i="3"/>
  <c r="AA17" i="3"/>
  <c r="AA36" i="3"/>
  <c r="AA82" i="3"/>
  <c r="AA38" i="3"/>
  <c r="AA27" i="3"/>
  <c r="AA96" i="3"/>
  <c r="AA115" i="3"/>
  <c r="AA66" i="3"/>
  <c r="AA112" i="3"/>
  <c r="Z105" i="3"/>
  <c r="Z94" i="3"/>
  <c r="Z102" i="3"/>
  <c r="Z123" i="3"/>
  <c r="Z78" i="3"/>
  <c r="AB78" i="3" s="1"/>
  <c r="AZ78" i="3" s="1"/>
  <c r="Z27" i="3"/>
  <c r="Z17" i="3"/>
  <c r="Z115" i="3"/>
  <c r="Z38" i="3"/>
  <c r="Z36" i="3"/>
  <c r="Z66" i="3"/>
  <c r="Z82" i="3"/>
  <c r="Z112" i="3"/>
  <c r="Z25" i="3"/>
  <c r="Z96" i="3"/>
  <c r="BK44" i="3" l="1"/>
  <c r="BE44" i="3"/>
  <c r="BF44" i="3"/>
  <c r="BG44" i="3"/>
  <c r="BM44" i="3"/>
  <c r="BL89" i="3"/>
  <c r="BH89" i="3"/>
  <c r="BM89" i="3"/>
  <c r="BH44" i="3"/>
  <c r="BJ89" i="3"/>
  <c r="BG89" i="3"/>
  <c r="BK89" i="3"/>
  <c r="BE89" i="3"/>
  <c r="BJ44" i="3"/>
  <c r="BL44" i="3"/>
  <c r="BI89" i="3"/>
  <c r="BE29" i="3"/>
  <c r="BK29" i="3"/>
  <c r="BL29" i="3"/>
  <c r="BI29" i="3"/>
  <c r="BG29" i="3"/>
  <c r="BJ29" i="3"/>
  <c r="BM29" i="3"/>
  <c r="BF29" i="3"/>
  <c r="BH29" i="3"/>
  <c r="AB112" i="3"/>
  <c r="AZ112" i="3" s="1"/>
  <c r="BF112" i="3" s="1"/>
  <c r="AB36" i="3"/>
  <c r="AZ36" i="3" s="1"/>
  <c r="BH19" i="3"/>
  <c r="BL19" i="3"/>
  <c r="BF19" i="3"/>
  <c r="BE19" i="3"/>
  <c r="BK19" i="3"/>
  <c r="BJ19" i="3"/>
  <c r="BI19" i="3"/>
  <c r="BM19" i="3"/>
  <c r="BG19" i="3"/>
  <c r="BE57" i="3"/>
  <c r="BL39" i="3"/>
  <c r="AB115" i="3"/>
  <c r="AZ115" i="3" s="1"/>
  <c r="BJ115" i="3" s="1"/>
  <c r="BJ57" i="3"/>
  <c r="BH39" i="3"/>
  <c r="S78" i="13"/>
  <c r="V78" i="13"/>
  <c r="W78" i="13"/>
  <c r="BL57" i="3"/>
  <c r="BF57" i="3"/>
  <c r="BJ39" i="3"/>
  <c r="BF39" i="3"/>
  <c r="N79" i="13"/>
  <c r="M79" i="13"/>
  <c r="D80" i="13"/>
  <c r="Q79" i="13"/>
  <c r="R79" i="13" s="1"/>
  <c r="O79" i="13"/>
  <c r="P79" i="13"/>
  <c r="S79" i="13" s="1"/>
  <c r="BM57" i="3"/>
  <c r="BG57" i="3"/>
  <c r="BM39" i="3"/>
  <c r="BK39" i="3"/>
  <c r="BE39" i="3"/>
  <c r="BH57" i="3"/>
  <c r="BK57" i="3"/>
  <c r="BI39" i="3"/>
  <c r="BE83" i="3"/>
  <c r="BK83" i="3"/>
  <c r="BL83" i="3"/>
  <c r="BI83" i="3"/>
  <c r="BM83" i="3"/>
  <c r="BF83" i="3"/>
  <c r="BG83" i="3"/>
  <c r="BJ83" i="3"/>
  <c r="BH83" i="3"/>
  <c r="BE2" i="3"/>
  <c r="BJ2" i="3"/>
  <c r="BG2" i="3"/>
  <c r="BF2" i="3"/>
  <c r="BI2" i="3"/>
  <c r="BH2" i="3"/>
  <c r="BM2" i="3"/>
  <c r="BK2" i="3"/>
  <c r="BL2" i="3"/>
  <c r="BG24" i="3"/>
  <c r="BE24" i="3"/>
  <c r="BI24" i="3"/>
  <c r="BK24" i="3"/>
  <c r="BJ24" i="3"/>
  <c r="BH24" i="3"/>
  <c r="BF24" i="3"/>
  <c r="BM24" i="3"/>
  <c r="BL24" i="3"/>
  <c r="W175" i="16"/>
  <c r="V175" i="16"/>
  <c r="Q176" i="16"/>
  <c r="R176" i="16" s="1"/>
  <c r="M176" i="16"/>
  <c r="N176" i="16"/>
  <c r="O176" i="16"/>
  <c r="P176" i="16"/>
  <c r="T176" i="16" s="1"/>
  <c r="D177" i="16"/>
  <c r="AA62" i="3"/>
  <c r="AB62" i="3" s="1"/>
  <c r="AZ62" i="3" s="1"/>
  <c r="AA5" i="3"/>
  <c r="AB5" i="3" s="1"/>
  <c r="AZ5" i="3" s="1"/>
  <c r="AA58" i="3"/>
  <c r="AB58" i="3" s="1"/>
  <c r="AZ58" i="3" s="1"/>
  <c r="AA107" i="3"/>
  <c r="AB107" i="3" s="1"/>
  <c r="AZ107" i="3" s="1"/>
  <c r="AA76" i="3"/>
  <c r="AB76" i="3" s="1"/>
  <c r="AZ76" i="3" s="1"/>
  <c r="AA87" i="3"/>
  <c r="AB87" i="3" s="1"/>
  <c r="AZ87" i="3" s="1"/>
  <c r="T175" i="16"/>
  <c r="AB123" i="3"/>
  <c r="AZ123" i="3" s="1"/>
  <c r="AB25" i="3"/>
  <c r="AZ25" i="3" s="1"/>
  <c r="AB82" i="3"/>
  <c r="AZ82" i="3" s="1"/>
  <c r="BK82" i="3" s="1"/>
  <c r="AB38" i="3"/>
  <c r="AZ38" i="3" s="1"/>
  <c r="BJ38" i="3" s="1"/>
  <c r="AB102" i="3"/>
  <c r="AZ102" i="3" s="1"/>
  <c r="AB27" i="3"/>
  <c r="AZ27" i="3" s="1"/>
  <c r="BF82" i="3"/>
  <c r="AB66" i="3"/>
  <c r="AZ66" i="3" s="1"/>
  <c r="AB17" i="3"/>
  <c r="AZ17" i="3" s="1"/>
  <c r="AB94" i="3"/>
  <c r="AZ94" i="3" s="1"/>
  <c r="AB96" i="3"/>
  <c r="AZ96" i="3" s="1"/>
  <c r="BL96" i="3" s="1"/>
  <c r="BL112" i="3"/>
  <c r="AB105" i="3"/>
  <c r="AZ105" i="3" s="1"/>
  <c r="AN89" i="3" l="1"/>
  <c r="AN44" i="3"/>
  <c r="BM112" i="3"/>
  <c r="BG112" i="3"/>
  <c r="BE112" i="3"/>
  <c r="BK112" i="3"/>
  <c r="BI112" i="3"/>
  <c r="BH112" i="3"/>
  <c r="BJ112" i="3"/>
  <c r="AN29" i="3"/>
  <c r="BK87" i="3"/>
  <c r="BG87" i="3"/>
  <c r="BH87" i="3"/>
  <c r="BI87" i="3"/>
  <c r="BL87" i="3"/>
  <c r="BE87" i="3"/>
  <c r="BJ87" i="3"/>
  <c r="BF87" i="3"/>
  <c r="BM87" i="3"/>
  <c r="BL5" i="3"/>
  <c r="BJ5" i="3"/>
  <c r="BH5" i="3"/>
  <c r="BM5" i="3"/>
  <c r="BK5" i="3"/>
  <c r="BE5" i="3"/>
  <c r="BF5" i="3"/>
  <c r="BI5" i="3"/>
  <c r="BG5" i="3"/>
  <c r="AN19" i="3"/>
  <c r="AN57" i="3"/>
  <c r="BJ82" i="3"/>
  <c r="BM115" i="3"/>
  <c r="BL82" i="3"/>
  <c r="BI76" i="3"/>
  <c r="BH76" i="3"/>
  <c r="BM76" i="3"/>
  <c r="BE76" i="3"/>
  <c r="BG76" i="3"/>
  <c r="BL76" i="3"/>
  <c r="BK76" i="3"/>
  <c r="BJ76" i="3"/>
  <c r="BF76" i="3"/>
  <c r="BM82" i="3"/>
  <c r="BE82" i="3"/>
  <c r="BI82" i="3"/>
  <c r="BG82" i="3"/>
  <c r="BH82" i="3"/>
  <c r="BF115" i="3"/>
  <c r="BL115" i="3"/>
  <c r="BK115" i="3"/>
  <c r="BE115" i="3"/>
  <c r="BH115" i="3"/>
  <c r="BI115" i="3"/>
  <c r="BG115" i="3"/>
  <c r="AN39" i="3"/>
  <c r="T79" i="13"/>
  <c r="O80" i="13"/>
  <c r="N80" i="13"/>
  <c r="Q80" i="13"/>
  <c r="R80" i="13" s="1"/>
  <c r="D81" i="13"/>
  <c r="P80" i="13"/>
  <c r="T80" i="13" s="1"/>
  <c r="M80" i="13"/>
  <c r="W79" i="13"/>
  <c r="V79" i="13"/>
  <c r="AN2" i="3"/>
  <c r="AN24" i="3"/>
  <c r="AN83" i="3"/>
  <c r="BE58" i="3"/>
  <c r="BH58" i="3"/>
  <c r="BL58" i="3"/>
  <c r="BJ58" i="3"/>
  <c r="BI58" i="3"/>
  <c r="BG58" i="3"/>
  <c r="BK58" i="3"/>
  <c r="BM58" i="3"/>
  <c r="BF58" i="3"/>
  <c r="W176" i="16"/>
  <c r="V176" i="16"/>
  <c r="P177" i="16"/>
  <c r="S177" i="16" s="1"/>
  <c r="M177" i="16"/>
  <c r="O177" i="16"/>
  <c r="N177" i="16"/>
  <c r="Q177" i="16"/>
  <c r="R177" i="16" s="1"/>
  <c r="D178" i="16"/>
  <c r="BK107" i="3"/>
  <c r="BF107" i="3"/>
  <c r="BG107" i="3"/>
  <c r="BJ107" i="3"/>
  <c r="BH107" i="3"/>
  <c r="BL107" i="3"/>
  <c r="BE107" i="3"/>
  <c r="BM107" i="3"/>
  <c r="BI107" i="3"/>
  <c r="S176" i="16"/>
  <c r="BI38" i="3"/>
  <c r="BK38" i="3"/>
  <c r="BH38" i="3"/>
  <c r="BG96" i="3"/>
  <c r="BM38" i="3"/>
  <c r="BL38" i="3"/>
  <c r="BM96" i="3"/>
  <c r="BF96" i="3"/>
  <c r="BI96" i="3"/>
  <c r="BJ96" i="3"/>
  <c r="BK96" i="3"/>
  <c r="BE38" i="3"/>
  <c r="BG38" i="3"/>
  <c r="BH96" i="3"/>
  <c r="BE96" i="3"/>
  <c r="BF38" i="3"/>
  <c r="BL66" i="3"/>
  <c r="BE66" i="3"/>
  <c r="BJ66" i="3"/>
  <c r="BG66" i="3"/>
  <c r="BM66" i="3"/>
  <c r="BF66" i="3"/>
  <c r="BK66" i="3"/>
  <c r="BI66" i="3"/>
  <c r="BH66" i="3"/>
  <c r="AN112" i="3" l="1"/>
  <c r="AN5" i="3"/>
  <c r="AN87" i="3"/>
  <c r="AN82" i="3"/>
  <c r="AN76" i="3"/>
  <c r="AN115" i="3"/>
  <c r="S80" i="13"/>
  <c r="M81" i="13"/>
  <c r="Q81" i="13"/>
  <c r="R81" i="13" s="1"/>
  <c r="O81" i="13"/>
  <c r="P81" i="13"/>
  <c r="T81" i="13" s="1"/>
  <c r="D82" i="13"/>
  <c r="N81" i="13"/>
  <c r="V80" i="13"/>
  <c r="W80" i="13"/>
  <c r="T177" i="16"/>
  <c r="W177" i="16"/>
  <c r="V177" i="16"/>
  <c r="AN107" i="3"/>
  <c r="Q178" i="16"/>
  <c r="R178" i="16" s="1"/>
  <c r="M178" i="16"/>
  <c r="O178" i="16"/>
  <c r="N178" i="16"/>
  <c r="P178" i="16"/>
  <c r="T178" i="16" s="1"/>
  <c r="D179" i="16"/>
  <c r="AN58" i="3"/>
  <c r="AN96" i="3"/>
  <c r="AN38" i="3"/>
  <c r="AN66" i="3"/>
  <c r="D83" i="13" l="1"/>
  <c r="P82" i="13"/>
  <c r="S82" i="13" s="1"/>
  <c r="N82" i="13"/>
  <c r="M82" i="13"/>
  <c r="O82" i="13"/>
  <c r="Q82" i="13"/>
  <c r="R82" i="13" s="1"/>
  <c r="S81" i="13"/>
  <c r="W81" i="13"/>
  <c r="V81" i="13"/>
  <c r="S178" i="16"/>
  <c r="V178" i="16"/>
  <c r="W178" i="16"/>
  <c r="O179" i="16"/>
  <c r="M179" i="16"/>
  <c r="D180" i="16"/>
  <c r="P179" i="16"/>
  <c r="S179" i="16" s="1"/>
  <c r="Q179" i="16"/>
  <c r="R179" i="16" s="1"/>
  <c r="N179" i="16"/>
  <c r="T82" i="13" l="1"/>
  <c r="W82" i="13"/>
  <c r="V82" i="13"/>
  <c r="Q83" i="13"/>
  <c r="R83" i="13" s="1"/>
  <c r="D84" i="13"/>
  <c r="O83" i="13"/>
  <c r="N83" i="13"/>
  <c r="P83" i="13"/>
  <c r="S83" i="13" s="1"/>
  <c r="M83" i="13"/>
  <c r="V179" i="16"/>
  <c r="W179" i="16"/>
  <c r="T179" i="16"/>
  <c r="D181" i="16"/>
  <c r="M180" i="16"/>
  <c r="O180" i="16"/>
  <c r="P180" i="16"/>
  <c r="T180" i="16" s="1"/>
  <c r="N180" i="16"/>
  <c r="Q180" i="16"/>
  <c r="R180" i="16" s="1"/>
  <c r="T83" i="13" l="1"/>
  <c r="M84" i="13"/>
  <c r="Q84" i="13"/>
  <c r="R84" i="13" s="1"/>
  <c r="N84" i="13"/>
  <c r="O84" i="13"/>
  <c r="D85" i="13"/>
  <c r="P84" i="13"/>
  <c r="T84" i="13" s="1"/>
  <c r="V83" i="13"/>
  <c r="W83" i="13"/>
  <c r="P181" i="16"/>
  <c r="T181" i="16" s="1"/>
  <c r="M181" i="16"/>
  <c r="Q181" i="16"/>
  <c r="R181" i="16" s="1"/>
  <c r="D182" i="16"/>
  <c r="O181" i="16"/>
  <c r="N181" i="16"/>
  <c r="S180" i="16"/>
  <c r="V180" i="16"/>
  <c r="W180" i="16"/>
  <c r="S181" i="16" l="1"/>
  <c r="S84" i="13"/>
  <c r="V84" i="13"/>
  <c r="W84" i="13"/>
  <c r="D86" i="13"/>
  <c r="M85" i="13"/>
  <c r="P85" i="13"/>
  <c r="T85" i="13" s="1"/>
  <c r="N85" i="13"/>
  <c r="Q85" i="13"/>
  <c r="R85" i="13" s="1"/>
  <c r="O85" i="13"/>
  <c r="Q182" i="16"/>
  <c r="R182" i="16" s="1"/>
  <c r="N182" i="16"/>
  <c r="D183" i="16"/>
  <c r="O182" i="16"/>
  <c r="P182" i="16"/>
  <c r="T182" i="16" s="1"/>
  <c r="M182" i="16"/>
  <c r="W181" i="16"/>
  <c r="V181" i="16"/>
  <c r="S85" i="13" l="1"/>
  <c r="S182" i="16"/>
  <c r="V85" i="13"/>
  <c r="W85" i="13"/>
  <c r="D87" i="13"/>
  <c r="O86" i="13"/>
  <c r="Q86" i="13"/>
  <c r="R86" i="13" s="1"/>
  <c r="P86" i="13"/>
  <c r="S86" i="13" s="1"/>
  <c r="N86" i="13"/>
  <c r="M86" i="13"/>
  <c r="V182" i="16"/>
  <c r="W182" i="16"/>
  <c r="D184" i="16"/>
  <c r="P183" i="16"/>
  <c r="T183" i="16" s="1"/>
  <c r="N183" i="16"/>
  <c r="Q183" i="16"/>
  <c r="R183" i="16" s="1"/>
  <c r="M183" i="16"/>
  <c r="O183" i="16"/>
  <c r="T86" i="13" l="1"/>
  <c r="W86" i="13"/>
  <c r="V86" i="13"/>
  <c r="N87" i="13"/>
  <c r="M87" i="13"/>
  <c r="P87" i="13"/>
  <c r="T87" i="13" s="1"/>
  <c r="O87" i="13"/>
  <c r="D88" i="13"/>
  <c r="Q87" i="13"/>
  <c r="R87" i="13" s="1"/>
  <c r="V183" i="16"/>
  <c r="W183" i="16"/>
  <c r="D185" i="16"/>
  <c r="M184" i="16"/>
  <c r="P184" i="16"/>
  <c r="T184" i="16" s="1"/>
  <c r="N184" i="16"/>
  <c r="Q184" i="16"/>
  <c r="R184" i="16" s="1"/>
  <c r="O184" i="16"/>
  <c r="S183" i="16"/>
  <c r="S87" i="13" l="1"/>
  <c r="S184" i="16"/>
  <c r="W87" i="13"/>
  <c r="V87" i="13"/>
  <c r="N88" i="13"/>
  <c r="O88" i="13"/>
  <c r="Q88" i="13"/>
  <c r="R88" i="13" s="1"/>
  <c r="D89" i="13"/>
  <c r="P88" i="13"/>
  <c r="T88" i="13" s="1"/>
  <c r="M88" i="13"/>
  <c r="V184" i="16"/>
  <c r="W184" i="16"/>
  <c r="O185" i="16"/>
  <c r="Q185" i="16"/>
  <c r="R185" i="16" s="1"/>
  <c r="N185" i="16"/>
  <c r="P185" i="16"/>
  <c r="T185" i="16" s="1"/>
  <c r="M185" i="16"/>
  <c r="D186" i="16"/>
  <c r="D4" i="2"/>
  <c r="D5" i="2" s="1"/>
  <c r="D6" i="2" l="1"/>
  <c r="M5" i="2"/>
  <c r="O5" i="2" s="1"/>
  <c r="P5" i="2" s="1"/>
  <c r="O89" i="13"/>
  <c r="M89" i="13"/>
  <c r="P89" i="13"/>
  <c r="T89" i="13" s="1"/>
  <c r="N89" i="13"/>
  <c r="D90" i="13"/>
  <c r="Q89" i="13"/>
  <c r="R89" i="13" s="1"/>
  <c r="S88" i="13"/>
  <c r="V88" i="13"/>
  <c r="W88" i="13"/>
  <c r="S185" i="16"/>
  <c r="V185" i="16"/>
  <c r="W185" i="16"/>
  <c r="D187" i="16"/>
  <c r="N186" i="16"/>
  <c r="M186" i="16"/>
  <c r="P186" i="16"/>
  <c r="T186" i="16" s="1"/>
  <c r="O186" i="16"/>
  <c r="Q186" i="16"/>
  <c r="R186" i="16" s="1"/>
  <c r="M4" i="2"/>
  <c r="N4" i="2" s="1"/>
  <c r="O4" i="2" l="1"/>
  <c r="P4" i="2" s="1"/>
  <c r="N5" i="2"/>
  <c r="S5" i="2" s="1"/>
  <c r="S89" i="13"/>
  <c r="V5" i="2"/>
  <c r="W5" i="2" s="1"/>
  <c r="M6" i="2"/>
  <c r="O6" i="2" s="1"/>
  <c r="P6" i="2" s="1"/>
  <c r="D7" i="2"/>
  <c r="N90" i="13"/>
  <c r="Q90" i="13"/>
  <c r="R90" i="13" s="1"/>
  <c r="D91" i="13"/>
  <c r="O90" i="13"/>
  <c r="P90" i="13"/>
  <c r="S90" i="13" s="1"/>
  <c r="M90" i="13"/>
  <c r="W89" i="13"/>
  <c r="V89" i="13"/>
  <c r="V186" i="16"/>
  <c r="W186" i="16"/>
  <c r="D188" i="16"/>
  <c r="M187" i="16"/>
  <c r="P187" i="16"/>
  <c r="T187" i="16" s="1"/>
  <c r="O187" i="16"/>
  <c r="N187" i="16"/>
  <c r="Q187" i="16"/>
  <c r="R187" i="16" s="1"/>
  <c r="S186" i="16"/>
  <c r="V4" i="2" l="1"/>
  <c r="S6" i="2"/>
  <c r="S4" i="2"/>
  <c r="Q4" i="2"/>
  <c r="W4" i="2"/>
  <c r="N6" i="2"/>
  <c r="S187" i="16"/>
  <c r="T6" i="2"/>
  <c r="V6" i="2"/>
  <c r="W6" i="2" s="1"/>
  <c r="D8" i="2"/>
  <c r="M7" i="2"/>
  <c r="O7" i="2" s="1"/>
  <c r="P7" i="2" s="1"/>
  <c r="V90" i="13"/>
  <c r="W90" i="13"/>
  <c r="T90" i="13"/>
  <c r="O91" i="13"/>
  <c r="Q91" i="13"/>
  <c r="R91" i="13" s="1"/>
  <c r="D92" i="13"/>
  <c r="N91" i="13"/>
  <c r="M91" i="13"/>
  <c r="P91" i="13"/>
  <c r="S91" i="13" s="1"/>
  <c r="Q188" i="16"/>
  <c r="R188" i="16" s="1"/>
  <c r="N188" i="16"/>
  <c r="M188" i="16"/>
  <c r="D189" i="16"/>
  <c r="P188" i="16"/>
  <c r="T188" i="16" s="1"/>
  <c r="O188" i="16"/>
  <c r="V187" i="16"/>
  <c r="W187" i="16"/>
  <c r="N7" i="2" l="1"/>
  <c r="S7" i="2" s="1"/>
  <c r="R4" i="2"/>
  <c r="T4" i="2" s="1"/>
  <c r="Q5" i="2"/>
  <c r="V7" i="2"/>
  <c r="W7" i="2" s="1"/>
  <c r="M8" i="2"/>
  <c r="O8" i="2" s="1"/>
  <c r="D9" i="2"/>
  <c r="T91" i="13"/>
  <c r="V91" i="13"/>
  <c r="W91" i="13"/>
  <c r="P92" i="13"/>
  <c r="T92" i="13" s="1"/>
  <c r="M92" i="13"/>
  <c r="N92" i="13"/>
  <c r="O92" i="13"/>
  <c r="Q92" i="13"/>
  <c r="R92" i="13" s="1"/>
  <c r="D93" i="13"/>
  <c r="Q189" i="16"/>
  <c r="R189" i="16" s="1"/>
  <c r="P189" i="16"/>
  <c r="S189" i="16" s="1"/>
  <c r="M189" i="16"/>
  <c r="N189" i="16"/>
  <c r="O189" i="16"/>
  <c r="D190" i="16"/>
  <c r="S188" i="16"/>
  <c r="V188" i="16"/>
  <c r="W188" i="16"/>
  <c r="N8" i="2" l="1"/>
  <c r="R5" i="2"/>
  <c r="T5" i="2" s="1"/>
  <c r="Q6" i="2"/>
  <c r="M9" i="2"/>
  <c r="N9" i="2" s="1"/>
  <c r="D10" i="2"/>
  <c r="P8" i="2"/>
  <c r="V8" i="2"/>
  <c r="O93" i="13"/>
  <c r="N93" i="13"/>
  <c r="M93" i="13"/>
  <c r="P93" i="13"/>
  <c r="S93" i="13" s="1"/>
  <c r="D94" i="13"/>
  <c r="Q93" i="13"/>
  <c r="R93" i="13" s="1"/>
  <c r="V92" i="13"/>
  <c r="W92" i="13"/>
  <c r="S92" i="13"/>
  <c r="T189" i="16"/>
  <c r="N190" i="16"/>
  <c r="M190" i="16"/>
  <c r="O190" i="16"/>
  <c r="D191" i="16"/>
  <c r="Q190" i="16"/>
  <c r="R190" i="16" s="1"/>
  <c r="P190" i="16"/>
  <c r="T190" i="16" s="1"/>
  <c r="W189" i="16"/>
  <c r="V189" i="16"/>
  <c r="W8" i="2" l="1"/>
  <c r="R6" i="2"/>
  <c r="B3" i="3" s="1"/>
  <c r="D3" i="3" s="1"/>
  <c r="AR3" i="3" s="1"/>
  <c r="Q7" i="2"/>
  <c r="R7" i="2" s="1"/>
  <c r="T7" i="2" s="1"/>
  <c r="O9" i="2"/>
  <c r="P9" i="2" s="1"/>
  <c r="S8" i="2"/>
  <c r="D11" i="2"/>
  <c r="M10" i="2"/>
  <c r="O10" i="2" s="1"/>
  <c r="P10" i="2" s="1"/>
  <c r="S190" i="16"/>
  <c r="T93" i="13"/>
  <c r="O94" i="13"/>
  <c r="N94" i="13"/>
  <c r="Q94" i="13"/>
  <c r="R94" i="13" s="1"/>
  <c r="P94" i="13"/>
  <c r="T94" i="13" s="1"/>
  <c r="D95" i="13"/>
  <c r="M94" i="13"/>
  <c r="V93" i="13"/>
  <c r="W93" i="13"/>
  <c r="V190" i="16"/>
  <c r="W190" i="16"/>
  <c r="D192" i="16"/>
  <c r="P191" i="16"/>
  <c r="T191" i="16" s="1"/>
  <c r="M191" i="16"/>
  <c r="Q191" i="16"/>
  <c r="R191" i="16" s="1"/>
  <c r="N191" i="16"/>
  <c r="O191" i="16"/>
  <c r="Q8" i="2" l="1"/>
  <c r="R8" i="2" s="1"/>
  <c r="T8" i="2" s="1"/>
  <c r="N10" i="2"/>
  <c r="S10" i="2" s="1"/>
  <c r="V9" i="2"/>
  <c r="W9" i="2" s="1"/>
  <c r="S9" i="2"/>
  <c r="Q9" i="2"/>
  <c r="R9" i="2" s="1"/>
  <c r="BG3" i="3"/>
  <c r="BL3" i="3"/>
  <c r="BH3" i="3"/>
  <c r="BF3" i="3"/>
  <c r="BJ3" i="3"/>
  <c r="BM3" i="3"/>
  <c r="BE3" i="3"/>
  <c r="BI3" i="3"/>
  <c r="BK3" i="3"/>
  <c r="V10" i="2"/>
  <c r="W10" i="2" s="1"/>
  <c r="M11" i="2"/>
  <c r="O11" i="2" s="1"/>
  <c r="P11" i="2" s="1"/>
  <c r="D12" i="2"/>
  <c r="S94" i="13"/>
  <c r="M95" i="13"/>
  <c r="O95" i="13"/>
  <c r="N95" i="13"/>
  <c r="P95" i="13"/>
  <c r="T95" i="13" s="1"/>
  <c r="D96" i="13"/>
  <c r="Q95" i="13"/>
  <c r="R95" i="13" s="1"/>
  <c r="V94" i="13"/>
  <c r="W94" i="13"/>
  <c r="O192" i="16"/>
  <c r="Q192" i="16"/>
  <c r="R192" i="16" s="1"/>
  <c r="P192" i="16"/>
  <c r="S192" i="16" s="1"/>
  <c r="N192" i="16"/>
  <c r="M192" i="16"/>
  <c r="D193" i="16"/>
  <c r="W191" i="16"/>
  <c r="V191" i="16"/>
  <c r="S191" i="16"/>
  <c r="T9" i="2" l="1"/>
  <c r="AN3" i="3"/>
  <c r="N11" i="2"/>
  <c r="S11" i="2" s="1"/>
  <c r="Q10" i="2"/>
  <c r="R10" i="2" s="1"/>
  <c r="T10" i="2" s="1"/>
  <c r="V11" i="2"/>
  <c r="D13" i="2"/>
  <c r="M12" i="2"/>
  <c r="N12" i="2" s="1"/>
  <c r="S95" i="13"/>
  <c r="V95" i="13"/>
  <c r="W95" i="13"/>
  <c r="M96" i="13"/>
  <c r="P96" i="13"/>
  <c r="T96" i="13" s="1"/>
  <c r="D97" i="13"/>
  <c r="N96" i="13"/>
  <c r="O96" i="13"/>
  <c r="Q96" i="13"/>
  <c r="R96" i="13" s="1"/>
  <c r="T192" i="16"/>
  <c r="M193" i="16"/>
  <c r="Q193" i="16"/>
  <c r="R193" i="16" s="1"/>
  <c r="O193" i="16"/>
  <c r="N193" i="16"/>
  <c r="P193" i="16"/>
  <c r="T193" i="16" s="1"/>
  <c r="D194" i="16"/>
  <c r="W192" i="16"/>
  <c r="V192" i="16"/>
  <c r="W11" i="2" l="1"/>
  <c r="Q11" i="2"/>
  <c r="R11" i="2" s="1"/>
  <c r="T11" i="2" s="1"/>
  <c r="O12" i="2"/>
  <c r="P12" i="2" s="1"/>
  <c r="M13" i="2"/>
  <c r="N13" i="2" s="1"/>
  <c r="D14" i="2"/>
  <c r="S96" i="13"/>
  <c r="S193" i="16"/>
  <c r="Q97" i="13"/>
  <c r="R97" i="13" s="1"/>
  <c r="P97" i="13"/>
  <c r="S97" i="13" s="1"/>
  <c r="M97" i="13"/>
  <c r="N97" i="13"/>
  <c r="O97" i="13"/>
  <c r="D98" i="13"/>
  <c r="V96" i="13"/>
  <c r="W96" i="13"/>
  <c r="V193" i="16"/>
  <c r="W193" i="16"/>
  <c r="O194" i="16"/>
  <c r="Q194" i="16"/>
  <c r="R194" i="16" s="1"/>
  <c r="N194" i="16"/>
  <c r="M194" i="16"/>
  <c r="P194" i="16"/>
  <c r="T194" i="16" s="1"/>
  <c r="D195" i="16"/>
  <c r="O13" i="2" l="1"/>
  <c r="V12" i="2"/>
  <c r="W12" i="2" s="1"/>
  <c r="S12" i="2"/>
  <c r="C94" i="3" s="1"/>
  <c r="Q12" i="2"/>
  <c r="R12" i="2" s="1"/>
  <c r="B94" i="3" s="1"/>
  <c r="D15" i="2"/>
  <c r="M14" i="2"/>
  <c r="O14" i="2" s="1"/>
  <c r="P14" i="2" s="1"/>
  <c r="T97" i="13"/>
  <c r="M98" i="13"/>
  <c r="D99" i="13"/>
  <c r="Q98" i="13"/>
  <c r="R98" i="13" s="1"/>
  <c r="N98" i="13"/>
  <c r="O98" i="13"/>
  <c r="P98" i="13"/>
  <c r="T98" i="13" s="1"/>
  <c r="V97" i="13"/>
  <c r="W97" i="13"/>
  <c r="W194" i="16"/>
  <c r="V194" i="16"/>
  <c r="N195" i="16"/>
  <c r="M195" i="16"/>
  <c r="P195" i="16"/>
  <c r="T195" i="16" s="1"/>
  <c r="D196" i="16"/>
  <c r="O195" i="16"/>
  <c r="Q195" i="16"/>
  <c r="R195" i="16" s="1"/>
  <c r="S194" i="16"/>
  <c r="N14" i="2" l="1"/>
  <c r="S14" i="2" s="1"/>
  <c r="V13" i="2"/>
  <c r="W13" i="2" s="1"/>
  <c r="P13" i="2"/>
  <c r="D94" i="3"/>
  <c r="AR94" i="3" s="1"/>
  <c r="T12" i="2"/>
  <c r="S98" i="13"/>
  <c r="S195" i="16"/>
  <c r="V14" i="2"/>
  <c r="W14" i="2" s="1"/>
  <c r="D16" i="2"/>
  <c r="M15" i="2"/>
  <c r="N15" i="2" s="1"/>
  <c r="N99" i="13"/>
  <c r="Q99" i="13"/>
  <c r="R99" i="13" s="1"/>
  <c r="P99" i="13"/>
  <c r="T99" i="13" s="1"/>
  <c r="M99" i="13"/>
  <c r="O99" i="13"/>
  <c r="D100" i="13"/>
  <c r="W98" i="13"/>
  <c r="V98" i="13"/>
  <c r="V195" i="16"/>
  <c r="W195" i="16"/>
  <c r="M196" i="16"/>
  <c r="D197" i="16"/>
  <c r="Q196" i="16"/>
  <c r="R196" i="16" s="1"/>
  <c r="O196" i="16"/>
  <c r="P196" i="16"/>
  <c r="S196" i="16" s="1"/>
  <c r="N196" i="16"/>
  <c r="BE94" i="3" l="1"/>
  <c r="BL94" i="3"/>
  <c r="BF94" i="3"/>
  <c r="BH94" i="3"/>
  <c r="BM94" i="3"/>
  <c r="BG94" i="3"/>
  <c r="BJ94" i="3"/>
  <c r="BI94" i="3"/>
  <c r="BK94" i="3"/>
  <c r="O15" i="2"/>
  <c r="S13" i="2"/>
  <c r="Q13" i="2"/>
  <c r="T13" i="2"/>
  <c r="S99" i="13"/>
  <c r="D17" i="2"/>
  <c r="M16" i="2"/>
  <c r="O16" i="2" s="1"/>
  <c r="P16" i="2" s="1"/>
  <c r="P100" i="13"/>
  <c r="T100" i="13" s="1"/>
  <c r="D101" i="13"/>
  <c r="Q100" i="13"/>
  <c r="R100" i="13" s="1"/>
  <c r="O100" i="13"/>
  <c r="N100" i="13"/>
  <c r="M100" i="13"/>
  <c r="V99" i="13"/>
  <c r="W99" i="13"/>
  <c r="V196" i="16"/>
  <c r="W196" i="16"/>
  <c r="M197" i="16"/>
  <c r="O197" i="16"/>
  <c r="N197" i="16"/>
  <c r="P197" i="16"/>
  <c r="T197" i="16" s="1"/>
  <c r="D198" i="16"/>
  <c r="Q197" i="16"/>
  <c r="R197" i="16" s="1"/>
  <c r="T196" i="16"/>
  <c r="N16" i="2" l="1"/>
  <c r="S16" i="2" s="1"/>
  <c r="V15" i="2"/>
  <c r="W15" i="2" s="1"/>
  <c r="P15" i="2"/>
  <c r="AN94" i="3"/>
  <c r="R13" i="2"/>
  <c r="Q14" i="2"/>
  <c r="R14" i="2" s="1"/>
  <c r="T14" i="2" s="1"/>
  <c r="V16" i="2"/>
  <c r="W16" i="2" s="1"/>
  <c r="M17" i="2"/>
  <c r="O17" i="2" s="1"/>
  <c r="P17" i="2" s="1"/>
  <c r="D18" i="2"/>
  <c r="S100" i="13"/>
  <c r="W100" i="13"/>
  <c r="V100" i="13"/>
  <c r="O101" i="13"/>
  <c r="P101" i="13"/>
  <c r="S101" i="13" s="1"/>
  <c r="M101" i="13"/>
  <c r="Q101" i="13"/>
  <c r="R101" i="13" s="1"/>
  <c r="N101" i="13"/>
  <c r="D102" i="13"/>
  <c r="O198" i="16"/>
  <c r="P198" i="16"/>
  <c r="T198" i="16" s="1"/>
  <c r="Q198" i="16"/>
  <c r="R198" i="16" s="1"/>
  <c r="D199" i="16"/>
  <c r="M198" i="16"/>
  <c r="N198" i="16"/>
  <c r="V197" i="16"/>
  <c r="W197" i="16"/>
  <c r="S197" i="16"/>
  <c r="C21" i="3" l="1"/>
  <c r="N17" i="2"/>
  <c r="S17" i="2" s="1"/>
  <c r="S15" i="2"/>
  <c r="Q15" i="2"/>
  <c r="S198" i="16"/>
  <c r="M18" i="2"/>
  <c r="N18" i="2" s="1"/>
  <c r="D19" i="2"/>
  <c r="V17" i="2"/>
  <c r="W17" i="2" s="1"/>
  <c r="Q102" i="13"/>
  <c r="R102" i="13" s="1"/>
  <c r="O102" i="13"/>
  <c r="M102" i="13"/>
  <c r="N102" i="13"/>
  <c r="D103" i="13"/>
  <c r="P102" i="13"/>
  <c r="S102" i="13" s="1"/>
  <c r="V101" i="13"/>
  <c r="W101" i="13"/>
  <c r="T101" i="13"/>
  <c r="Q199" i="16"/>
  <c r="R199" i="16" s="1"/>
  <c r="O199" i="16"/>
  <c r="N199" i="16"/>
  <c r="P199" i="16"/>
  <c r="S199" i="16" s="1"/>
  <c r="M199" i="16"/>
  <c r="D200" i="16"/>
  <c r="V198" i="16"/>
  <c r="W198" i="16"/>
  <c r="C16" i="3" l="1"/>
  <c r="O18" i="2"/>
  <c r="R15" i="2"/>
  <c r="T15" i="2" s="1"/>
  <c r="Q16" i="2"/>
  <c r="D20" i="2"/>
  <c r="M19" i="2"/>
  <c r="O19" i="2" s="1"/>
  <c r="P19" i="2" s="1"/>
  <c r="T102" i="13"/>
  <c r="W102" i="13"/>
  <c r="V102" i="13"/>
  <c r="M103" i="13"/>
  <c r="O103" i="13"/>
  <c r="P103" i="13"/>
  <c r="T103" i="13" s="1"/>
  <c r="N103" i="13"/>
  <c r="Q103" i="13"/>
  <c r="R103" i="13" s="1"/>
  <c r="D104" i="13"/>
  <c r="T199" i="16"/>
  <c r="W199" i="16"/>
  <c r="V199" i="16"/>
  <c r="M200" i="16"/>
  <c r="Q200" i="16"/>
  <c r="R200" i="16" s="1"/>
  <c r="AI15" i="3" s="1"/>
  <c r="P200" i="16"/>
  <c r="S200" i="16" s="1"/>
  <c r="N200" i="16"/>
  <c r="O200" i="16"/>
  <c r="V18" i="2" l="1"/>
  <c r="W18" i="2" s="1"/>
  <c r="P18" i="2"/>
  <c r="N19" i="2"/>
  <c r="S19" i="2" s="1"/>
  <c r="R16" i="2"/>
  <c r="Q17" i="2"/>
  <c r="R17" i="2" s="1"/>
  <c r="V19" i="2"/>
  <c r="M20" i="2"/>
  <c r="O20" i="2" s="1"/>
  <c r="D21" i="2"/>
  <c r="S103" i="13"/>
  <c r="V103" i="13"/>
  <c r="W103" i="13"/>
  <c r="D105" i="13"/>
  <c r="M104" i="13"/>
  <c r="P104" i="13"/>
  <c r="T104" i="13" s="1"/>
  <c r="N104" i="13"/>
  <c r="Q104" i="13"/>
  <c r="R104" i="13" s="1"/>
  <c r="O104" i="13"/>
  <c r="T200" i="16"/>
  <c r="AJ15" i="3" s="1"/>
  <c r="AK15" i="3" s="1"/>
  <c r="BC15" i="3" s="1"/>
  <c r="V200" i="16"/>
  <c r="W200" i="16"/>
  <c r="W19" i="2" l="1"/>
  <c r="S18" i="2"/>
  <c r="C95" i="3" s="1"/>
  <c r="D95" i="3" s="1"/>
  <c r="AR95" i="3" s="1"/>
  <c r="Q18" i="2"/>
  <c r="B16" i="3"/>
  <c r="D16" i="3" s="1"/>
  <c r="AR16" i="3" s="1"/>
  <c r="T17" i="2"/>
  <c r="B21" i="3"/>
  <c r="D21" i="3" s="1"/>
  <c r="AR21" i="3" s="1"/>
  <c r="T16" i="2"/>
  <c r="N20" i="2"/>
  <c r="D22" i="2"/>
  <c r="M21" i="2"/>
  <c r="O21" i="2" s="1"/>
  <c r="P21" i="2" s="1"/>
  <c r="P20" i="2"/>
  <c r="V20" i="2"/>
  <c r="W20" i="2" s="1"/>
  <c r="S104" i="13"/>
  <c r="V104" i="13"/>
  <c r="W104" i="13"/>
  <c r="P105" i="13"/>
  <c r="S105" i="13" s="1"/>
  <c r="Q105" i="13"/>
  <c r="R105" i="13" s="1"/>
  <c r="O105" i="13"/>
  <c r="D106" i="13"/>
  <c r="N105" i="13"/>
  <c r="M105" i="13"/>
  <c r="N21" i="2" l="1"/>
  <c r="S21" i="2" s="1"/>
  <c r="BJ21" i="3"/>
  <c r="BK21" i="3"/>
  <c r="BM21" i="3"/>
  <c r="BI21" i="3"/>
  <c r="BH21" i="3"/>
  <c r="BG21" i="3"/>
  <c r="BE21" i="3"/>
  <c r="BL21" i="3"/>
  <c r="BF21" i="3"/>
  <c r="R18" i="2"/>
  <c r="T18" i="2" s="1"/>
  <c r="Q19" i="2"/>
  <c r="R19" i="2" s="1"/>
  <c r="T19" i="2" s="1"/>
  <c r="S20" i="2"/>
  <c r="BK95" i="3"/>
  <c r="BG95" i="3"/>
  <c r="BF95" i="3"/>
  <c r="BH95" i="3"/>
  <c r="BJ95" i="3"/>
  <c r="BI95" i="3"/>
  <c r="BM95" i="3"/>
  <c r="BE95" i="3"/>
  <c r="BL95" i="3"/>
  <c r="BE16" i="3"/>
  <c r="BK16" i="3"/>
  <c r="BJ16" i="3"/>
  <c r="BF16" i="3"/>
  <c r="BM16" i="3"/>
  <c r="BI16" i="3"/>
  <c r="BL16" i="3"/>
  <c r="BH16" i="3"/>
  <c r="BG16" i="3"/>
  <c r="V21" i="2"/>
  <c r="M22" i="2"/>
  <c r="N22" i="2" s="1"/>
  <c r="D23" i="2"/>
  <c r="T105" i="13"/>
  <c r="M106" i="13"/>
  <c r="D107" i="13"/>
  <c r="O106" i="13"/>
  <c r="P106" i="13"/>
  <c r="S106" i="13" s="1"/>
  <c r="Q106" i="13"/>
  <c r="R106" i="13" s="1"/>
  <c r="N106" i="13"/>
  <c r="V105" i="13"/>
  <c r="W105" i="13"/>
  <c r="W21" i="2" l="1"/>
  <c r="AN16" i="3"/>
  <c r="AN21" i="3"/>
  <c r="O22" i="2"/>
  <c r="P22" i="2" s="1"/>
  <c r="AN95" i="3"/>
  <c r="Q20" i="2"/>
  <c r="D24" i="2"/>
  <c r="M23" i="2"/>
  <c r="O23" i="2" s="1"/>
  <c r="P23" i="2" s="1"/>
  <c r="T106" i="13"/>
  <c r="W106" i="13"/>
  <c r="V106" i="13"/>
  <c r="M107" i="13"/>
  <c r="D108" i="13"/>
  <c r="O107" i="13"/>
  <c r="Q107" i="13"/>
  <c r="R107" i="13" s="1"/>
  <c r="P107" i="13"/>
  <c r="S107" i="13" s="1"/>
  <c r="N107" i="13"/>
  <c r="S22" i="2" l="1"/>
  <c r="V22" i="2"/>
  <c r="W22" i="2" s="1"/>
  <c r="N23" i="2"/>
  <c r="S23" i="2" s="1"/>
  <c r="R20" i="2"/>
  <c r="T20" i="2" s="1"/>
  <c r="Q21" i="2"/>
  <c r="R21" i="2" s="1"/>
  <c r="T21" i="2" s="1"/>
  <c r="V23" i="2"/>
  <c r="W23" i="2" s="1"/>
  <c r="M24" i="2"/>
  <c r="N24" i="2" s="1"/>
  <c r="D25" i="2"/>
  <c r="T107" i="13"/>
  <c r="W107" i="13"/>
  <c r="V107" i="13"/>
  <c r="N108" i="13"/>
  <c r="P108" i="13"/>
  <c r="S108" i="13" s="1"/>
  <c r="D109" i="13"/>
  <c r="M108" i="13"/>
  <c r="Q108" i="13"/>
  <c r="R108" i="13" s="1"/>
  <c r="O108" i="13"/>
  <c r="O24" i="2" l="1"/>
  <c r="V24" i="2" s="1"/>
  <c r="W24" i="2" s="1"/>
  <c r="Q22" i="2"/>
  <c r="D26" i="2"/>
  <c r="M25" i="2"/>
  <c r="N25" i="2" s="1"/>
  <c r="O25" i="2"/>
  <c r="V25" i="2" s="1"/>
  <c r="W25" i="2" s="1"/>
  <c r="P25" i="2"/>
  <c r="S25" i="2" s="1"/>
  <c r="Q25" i="2"/>
  <c r="T108" i="13"/>
  <c r="M109" i="13"/>
  <c r="N109" i="13"/>
  <c r="P109" i="13"/>
  <c r="S109" i="13" s="1"/>
  <c r="O109" i="13"/>
  <c r="D110" i="13"/>
  <c r="Q109" i="13"/>
  <c r="R109" i="13" s="1"/>
  <c r="W108" i="13"/>
  <c r="V108" i="13"/>
  <c r="P24" i="2" l="1"/>
  <c r="S24" i="2" s="1"/>
  <c r="R22" i="2"/>
  <c r="T22" i="2" s="1"/>
  <c r="Q23" i="2"/>
  <c r="R23" i="2" s="1"/>
  <c r="T23" i="2" s="1"/>
  <c r="T25" i="2"/>
  <c r="N26" i="2"/>
  <c r="M26" i="2"/>
  <c r="P26" i="2"/>
  <c r="T26" i="2" s="1"/>
  <c r="D27" i="2"/>
  <c r="Q26" i="2"/>
  <c r="R26" i="2" s="1"/>
  <c r="O26" i="2"/>
  <c r="N110" i="13"/>
  <c r="D111" i="13"/>
  <c r="M110" i="13"/>
  <c r="O110" i="13"/>
  <c r="Q110" i="13"/>
  <c r="R110" i="13" s="1"/>
  <c r="P110" i="13"/>
  <c r="T110" i="13" s="1"/>
  <c r="T109" i="13"/>
  <c r="V109" i="13"/>
  <c r="W109" i="13"/>
  <c r="Q24" i="2" l="1"/>
  <c r="W26" i="2"/>
  <c r="V26" i="2"/>
  <c r="S26" i="2"/>
  <c r="N27" i="2"/>
  <c r="M27" i="2"/>
  <c r="O27" i="2" s="1"/>
  <c r="Q27" i="2"/>
  <c r="R27" i="2" s="1"/>
  <c r="P27" i="2"/>
  <c r="S27" i="2" s="1"/>
  <c r="C63" i="3" s="1"/>
  <c r="D63" i="3" s="1"/>
  <c r="AR63" i="3" s="1"/>
  <c r="D28" i="2"/>
  <c r="S110" i="13"/>
  <c r="Q111" i="13"/>
  <c r="R111" i="13" s="1"/>
  <c r="D112" i="13"/>
  <c r="N111" i="13"/>
  <c r="M111" i="13"/>
  <c r="P111" i="13"/>
  <c r="T111" i="13" s="1"/>
  <c r="O111" i="13"/>
  <c r="W110" i="13"/>
  <c r="V110" i="13"/>
  <c r="R24" i="2" l="1"/>
  <c r="T24" i="2" s="1"/>
  <c r="R25" i="2"/>
  <c r="T27" i="2"/>
  <c r="D29" i="2"/>
  <c r="Q28" i="2"/>
  <c r="R28" i="2" s="1"/>
  <c r="M28" i="2"/>
  <c r="O28" i="2" s="1"/>
  <c r="N28" i="2"/>
  <c r="P28" i="2"/>
  <c r="T28" i="2" s="1"/>
  <c r="BI63" i="3"/>
  <c r="BK63" i="3"/>
  <c r="BM63" i="3"/>
  <c r="BL63" i="3"/>
  <c r="BE63" i="3"/>
  <c r="BF63" i="3"/>
  <c r="BJ63" i="3"/>
  <c r="BH63" i="3"/>
  <c r="BG63" i="3"/>
  <c r="V27" i="2"/>
  <c r="W27" i="2"/>
  <c r="S111" i="13"/>
  <c r="W111" i="13"/>
  <c r="V111" i="13"/>
  <c r="Q112" i="13"/>
  <c r="R112" i="13" s="1"/>
  <c r="O112" i="13"/>
  <c r="P112" i="13"/>
  <c r="T112" i="13" s="1"/>
  <c r="M112" i="13"/>
  <c r="N112" i="13"/>
  <c r="D113" i="13"/>
  <c r="S112" i="13" l="1"/>
  <c r="S28" i="2"/>
  <c r="AN63" i="3"/>
  <c r="V28" i="2"/>
  <c r="W28" i="2"/>
  <c r="N29" i="2"/>
  <c r="D30" i="2"/>
  <c r="Q29" i="2"/>
  <c r="R29" i="2" s="1"/>
  <c r="M29" i="2"/>
  <c r="O29" i="2" s="1"/>
  <c r="P29" i="2"/>
  <c r="S29" i="2" s="1"/>
  <c r="Q113" i="13"/>
  <c r="R113" i="13" s="1"/>
  <c r="O113" i="13"/>
  <c r="M113" i="13"/>
  <c r="D114" i="13"/>
  <c r="P113" i="13"/>
  <c r="T113" i="13" s="1"/>
  <c r="N113" i="13"/>
  <c r="W112" i="13"/>
  <c r="V112" i="13"/>
  <c r="V29" i="2" l="1"/>
  <c r="W29" i="2"/>
  <c r="T29" i="2"/>
  <c r="O30" i="2"/>
  <c r="V30" i="2" s="1"/>
  <c r="W30" i="2" s="1"/>
  <c r="M30" i="2"/>
  <c r="N30" i="2" s="1"/>
  <c r="Q30" i="2"/>
  <c r="R30" i="2" s="1"/>
  <c r="P30" i="2"/>
  <c r="S30" i="2" s="1"/>
  <c r="D31" i="2"/>
  <c r="O114" i="13"/>
  <c r="M114" i="13"/>
  <c r="Q114" i="13"/>
  <c r="R114" i="13" s="1"/>
  <c r="P114" i="13"/>
  <c r="S114" i="13" s="1"/>
  <c r="N114" i="13"/>
  <c r="D115" i="13"/>
  <c r="S113" i="13"/>
  <c r="V113" i="13"/>
  <c r="W113" i="13"/>
  <c r="T30" i="2" l="1"/>
  <c r="Q31" i="2"/>
  <c r="R31" i="2" s="1"/>
  <c r="M31" i="2"/>
  <c r="O31" i="2" s="1"/>
  <c r="D32" i="2"/>
  <c r="N31" i="2"/>
  <c r="P31" i="2"/>
  <c r="S31" i="2" s="1"/>
  <c r="T114" i="13"/>
  <c r="P115" i="13"/>
  <c r="T115" i="13" s="1"/>
  <c r="O115" i="13"/>
  <c r="D116" i="13"/>
  <c r="M115" i="13"/>
  <c r="Q115" i="13"/>
  <c r="R115" i="13" s="1"/>
  <c r="N115" i="13"/>
  <c r="W114" i="13"/>
  <c r="V114" i="13"/>
  <c r="T31" i="2" l="1"/>
  <c r="Q32" i="2"/>
  <c r="R32" i="2" s="1"/>
  <c r="N32" i="2"/>
  <c r="P32" i="2"/>
  <c r="T32" i="2" s="1"/>
  <c r="D33" i="2"/>
  <c r="M32" i="2"/>
  <c r="O32" i="2" s="1"/>
  <c r="W31" i="2"/>
  <c r="V31" i="2"/>
  <c r="S115" i="13"/>
  <c r="P116" i="13"/>
  <c r="T116" i="13" s="1"/>
  <c r="M116" i="13"/>
  <c r="N116" i="13"/>
  <c r="D117" i="13"/>
  <c r="Q116" i="13"/>
  <c r="R116" i="13" s="1"/>
  <c r="O116" i="13"/>
  <c r="W115" i="13"/>
  <c r="V115" i="13"/>
  <c r="S32" i="2" l="1"/>
  <c r="Q33" i="2"/>
  <c r="R33" i="2" s="1"/>
  <c r="M33" i="2"/>
  <c r="O33" i="2"/>
  <c r="P33" i="2"/>
  <c r="T33" i="2" s="1"/>
  <c r="N33" i="2"/>
  <c r="D34" i="2"/>
  <c r="V32" i="2"/>
  <c r="W32" i="2"/>
  <c r="S116" i="13"/>
  <c r="V116" i="13"/>
  <c r="W116" i="13"/>
  <c r="O117" i="13"/>
  <c r="N117" i="13"/>
  <c r="D118" i="13"/>
  <c r="P117" i="13"/>
  <c r="T117" i="13" s="1"/>
  <c r="Q117" i="13"/>
  <c r="R117" i="13" s="1"/>
  <c r="M117" i="13"/>
  <c r="S33" i="2" l="1"/>
  <c r="W33" i="2"/>
  <c r="V33" i="2"/>
  <c r="N34" i="2"/>
  <c r="Q34" i="2"/>
  <c r="R34" i="2" s="1"/>
  <c r="P34" i="2"/>
  <c r="T34" i="2" s="1"/>
  <c r="M34" i="2"/>
  <c r="O34" i="2" s="1"/>
  <c r="V34" i="2" s="1"/>
  <c r="W34" i="2" s="1"/>
  <c r="D35" i="2"/>
  <c r="V117" i="13"/>
  <c r="W117" i="13"/>
  <c r="S117" i="13"/>
  <c r="Q118" i="13"/>
  <c r="R118" i="13" s="1"/>
  <c r="P118" i="13"/>
  <c r="S118" i="13" s="1"/>
  <c r="N118" i="13"/>
  <c r="M118" i="13"/>
  <c r="D119" i="13"/>
  <c r="O118" i="13"/>
  <c r="S34" i="2" l="1"/>
  <c r="M35" i="2"/>
  <c r="P35" i="2"/>
  <c r="T35" i="2" s="1"/>
  <c r="Q35" i="2"/>
  <c r="R35" i="2" s="1"/>
  <c r="N35" i="2"/>
  <c r="O35" i="2"/>
  <c r="D36" i="2"/>
  <c r="T118" i="13"/>
  <c r="P119" i="13"/>
  <c r="T119" i="13" s="1"/>
  <c r="N119" i="13"/>
  <c r="D120" i="13"/>
  <c r="M119" i="13"/>
  <c r="O119" i="13"/>
  <c r="Q119" i="13"/>
  <c r="R119" i="13" s="1"/>
  <c r="W118" i="13"/>
  <c r="V118" i="13"/>
  <c r="S35" i="2" l="1"/>
  <c r="M36" i="2"/>
  <c r="N36" i="2"/>
  <c r="Q36" i="2"/>
  <c r="R36" i="2" s="1"/>
  <c r="O36" i="2"/>
  <c r="D37" i="2"/>
  <c r="P36" i="2"/>
  <c r="T36" i="2" s="1"/>
  <c r="W35" i="2"/>
  <c r="V35" i="2"/>
  <c r="S119" i="13"/>
  <c r="O120" i="13"/>
  <c r="N120" i="13"/>
  <c r="P120" i="13"/>
  <c r="T120" i="13" s="1"/>
  <c r="D121" i="13"/>
  <c r="Q120" i="13"/>
  <c r="R120" i="13" s="1"/>
  <c r="M120" i="13"/>
  <c r="V119" i="13"/>
  <c r="W119" i="13"/>
  <c r="W36" i="2" l="1"/>
  <c r="V36" i="2"/>
  <c r="S36" i="2"/>
  <c r="P37" i="2"/>
  <c r="T37" i="2" s="1"/>
  <c r="M37" i="2"/>
  <c r="D38" i="2"/>
  <c r="N37" i="2"/>
  <c r="O37" i="2"/>
  <c r="Q37" i="2"/>
  <c r="R37" i="2" s="1"/>
  <c r="V120" i="13"/>
  <c r="W120" i="13"/>
  <c r="S120" i="13"/>
  <c r="M121" i="13"/>
  <c r="P121" i="13"/>
  <c r="T121" i="13" s="1"/>
  <c r="N121" i="13"/>
  <c r="D122" i="13"/>
  <c r="Q121" i="13"/>
  <c r="R121" i="13" s="1"/>
  <c r="O121" i="13"/>
  <c r="S37" i="2" l="1"/>
  <c r="W37" i="2"/>
  <c r="V37" i="2"/>
  <c r="D39" i="2"/>
  <c r="Q38" i="2"/>
  <c r="R38" i="2" s="1"/>
  <c r="P38" i="2"/>
  <c r="T38" i="2" s="1"/>
  <c r="O38" i="2"/>
  <c r="N38" i="2"/>
  <c r="M38" i="2"/>
  <c r="S121" i="13"/>
  <c r="O122" i="13"/>
  <c r="M122" i="13"/>
  <c r="N122" i="13"/>
  <c r="P122" i="13"/>
  <c r="S122" i="13" s="1"/>
  <c r="Q122" i="13"/>
  <c r="R122" i="13" s="1"/>
  <c r="D123" i="13"/>
  <c r="V121" i="13"/>
  <c r="W121" i="13"/>
  <c r="S38" i="2" l="1"/>
  <c r="D40" i="2"/>
  <c r="O39" i="2"/>
  <c r="Q39" i="2"/>
  <c r="R39" i="2" s="1"/>
  <c r="M39" i="2"/>
  <c r="N39" i="2"/>
  <c r="P39" i="2"/>
  <c r="T39" i="2" s="1"/>
  <c r="V38" i="2"/>
  <c r="W38" i="2"/>
  <c r="T122" i="13"/>
  <c r="N123" i="13"/>
  <c r="P123" i="13"/>
  <c r="T123" i="13" s="1"/>
  <c r="Q123" i="13"/>
  <c r="R123" i="13" s="1"/>
  <c r="M123" i="13"/>
  <c r="D124" i="13"/>
  <c r="O123" i="13"/>
  <c r="W122" i="13"/>
  <c r="V122" i="13"/>
  <c r="S123" i="13" l="1"/>
  <c r="S39" i="2"/>
  <c r="W39" i="2"/>
  <c r="V39" i="2"/>
  <c r="P40" i="2"/>
  <c r="S40" i="2" s="1"/>
  <c r="N40" i="2"/>
  <c r="M40" i="2"/>
  <c r="Q40" i="2"/>
  <c r="R40" i="2" s="1"/>
  <c r="O40" i="2"/>
  <c r="D41" i="2"/>
  <c r="W123" i="13"/>
  <c r="V123" i="13"/>
  <c r="Q124" i="13"/>
  <c r="R124" i="13" s="1"/>
  <c r="M124" i="13"/>
  <c r="N124" i="13"/>
  <c r="O124" i="13"/>
  <c r="D125" i="13"/>
  <c r="P124" i="13"/>
  <c r="S124" i="13" s="1"/>
  <c r="T40" i="2" l="1"/>
  <c r="D42" i="2"/>
  <c r="P41" i="2"/>
  <c r="T41" i="2" s="1"/>
  <c r="O41" i="2"/>
  <c r="Q41" i="2"/>
  <c r="R41" i="2" s="1"/>
  <c r="N41" i="2"/>
  <c r="M41" i="2"/>
  <c r="W40" i="2"/>
  <c r="V40" i="2"/>
  <c r="P125" i="13"/>
  <c r="S125" i="13" s="1"/>
  <c r="N125" i="13"/>
  <c r="Q125" i="13"/>
  <c r="R125" i="13" s="1"/>
  <c r="D126" i="13"/>
  <c r="O125" i="13"/>
  <c r="M125" i="13"/>
  <c r="V124" i="13"/>
  <c r="W124" i="13"/>
  <c r="T124" i="13"/>
  <c r="T125" i="13" l="1"/>
  <c r="S41" i="2"/>
  <c r="V41" i="2"/>
  <c r="W41" i="2"/>
  <c r="M42" i="2"/>
  <c r="O42" i="2"/>
  <c r="N42" i="2"/>
  <c r="D43" i="2"/>
  <c r="Q42" i="2"/>
  <c r="R42" i="2" s="1"/>
  <c r="P42" i="2"/>
  <c r="T42" i="2" s="1"/>
  <c r="P126" i="13"/>
  <c r="T126" i="13" s="1"/>
  <c r="M126" i="13"/>
  <c r="Q126" i="13"/>
  <c r="R126" i="13" s="1"/>
  <c r="N126" i="13"/>
  <c r="O126" i="13"/>
  <c r="D127" i="13"/>
  <c r="W125" i="13"/>
  <c r="V125" i="13"/>
  <c r="S126" i="13" l="1"/>
  <c r="P43" i="2"/>
  <c r="T43" i="2" s="1"/>
  <c r="N43" i="2"/>
  <c r="Q43" i="2"/>
  <c r="R43" i="2" s="1"/>
  <c r="M43" i="2"/>
  <c r="O43" i="2"/>
  <c r="D44" i="2"/>
  <c r="S42" i="2"/>
  <c r="V42" i="2"/>
  <c r="W42" i="2"/>
  <c r="P127" i="13"/>
  <c r="S127" i="13" s="1"/>
  <c r="N127" i="13"/>
  <c r="O127" i="13"/>
  <c r="M127" i="13"/>
  <c r="Q127" i="13"/>
  <c r="R127" i="13" s="1"/>
  <c r="D128" i="13"/>
  <c r="V126" i="13"/>
  <c r="W126" i="13"/>
  <c r="T127" i="13" l="1"/>
  <c r="S43" i="2"/>
  <c r="M44" i="2"/>
  <c r="Q44" i="2"/>
  <c r="R44" i="2" s="1"/>
  <c r="D45" i="2"/>
  <c r="P44" i="2"/>
  <c r="T44" i="2" s="1"/>
  <c r="O44" i="2"/>
  <c r="N44" i="2"/>
  <c r="V43" i="2"/>
  <c r="W43" i="2"/>
  <c r="W127" i="13"/>
  <c r="V127" i="13"/>
  <c r="M128" i="13"/>
  <c r="P128" i="13"/>
  <c r="T128" i="13" s="1"/>
  <c r="D129" i="13"/>
  <c r="O128" i="13"/>
  <c r="Q128" i="13"/>
  <c r="R128" i="13" s="1"/>
  <c r="N128" i="13"/>
  <c r="S44" i="2" l="1"/>
  <c r="M45" i="2"/>
  <c r="O45" i="2"/>
  <c r="D46" i="2"/>
  <c r="N45" i="2"/>
  <c r="P45" i="2"/>
  <c r="S45" i="2" s="1"/>
  <c r="Q45" i="2"/>
  <c r="R45" i="2" s="1"/>
  <c r="V44" i="2"/>
  <c r="W44" i="2"/>
  <c r="W128" i="13"/>
  <c r="V128" i="13"/>
  <c r="S128" i="13"/>
  <c r="O129" i="13"/>
  <c r="P129" i="13"/>
  <c r="S129" i="13" s="1"/>
  <c r="Q129" i="13"/>
  <c r="R129" i="13" s="1"/>
  <c r="N129" i="13"/>
  <c r="M129" i="13"/>
  <c r="D130" i="13"/>
  <c r="T129" i="13" l="1"/>
  <c r="T45" i="2"/>
  <c r="O46" i="2"/>
  <c r="M46" i="2"/>
  <c r="Q46" i="2"/>
  <c r="R46" i="2" s="1"/>
  <c r="N46" i="2"/>
  <c r="D47" i="2"/>
  <c r="P46" i="2"/>
  <c r="T46" i="2" s="1"/>
  <c r="W45" i="2"/>
  <c r="V45" i="2"/>
  <c r="V129" i="13"/>
  <c r="W129" i="13"/>
  <c r="M130" i="13"/>
  <c r="Q130" i="13"/>
  <c r="R130" i="13" s="1"/>
  <c r="N130" i="13"/>
  <c r="P130" i="13"/>
  <c r="T130" i="13" s="1"/>
  <c r="O130" i="13"/>
  <c r="D131" i="13"/>
  <c r="S46" i="2" l="1"/>
  <c r="S130" i="13"/>
  <c r="N47" i="2"/>
  <c r="D48" i="2"/>
  <c r="O47" i="2"/>
  <c r="P47" i="2"/>
  <c r="T47" i="2" s="1"/>
  <c r="M47" i="2"/>
  <c r="Q47" i="2"/>
  <c r="R47" i="2" s="1"/>
  <c r="W46" i="2"/>
  <c r="V46" i="2"/>
  <c r="V130" i="13"/>
  <c r="W130" i="13"/>
  <c r="P131" i="13"/>
  <c r="T131" i="13" s="1"/>
  <c r="M131" i="13"/>
  <c r="N131" i="13"/>
  <c r="Q131" i="13"/>
  <c r="R131" i="13" s="1"/>
  <c r="D132" i="13"/>
  <c r="O131" i="13"/>
  <c r="S47" i="2" l="1"/>
  <c r="W47" i="2"/>
  <c r="V47" i="2"/>
  <c r="M48" i="2"/>
  <c r="O48" i="2"/>
  <c r="Q48" i="2"/>
  <c r="R48" i="2" s="1"/>
  <c r="N48" i="2"/>
  <c r="P48" i="2"/>
  <c r="T48" i="2" s="1"/>
  <c r="D49" i="2"/>
  <c r="S131" i="13"/>
  <c r="W131" i="13"/>
  <c r="V131" i="13"/>
  <c r="N132" i="13"/>
  <c r="D133" i="13"/>
  <c r="P132" i="13"/>
  <c r="T132" i="13" s="1"/>
  <c r="Q132" i="13"/>
  <c r="R132" i="13" s="1"/>
  <c r="M132" i="13"/>
  <c r="O132" i="13"/>
  <c r="S48" i="2" l="1"/>
  <c r="P49" i="2"/>
  <c r="S49" i="2" s="1"/>
  <c r="Q49" i="2"/>
  <c r="R49" i="2" s="1"/>
  <c r="M49" i="2"/>
  <c r="O49" i="2"/>
  <c r="N49" i="2"/>
  <c r="D50" i="2"/>
  <c r="V48" i="2"/>
  <c r="W48" i="2"/>
  <c r="S132" i="13"/>
  <c r="D134" i="13"/>
  <c r="O133" i="13"/>
  <c r="M133" i="13"/>
  <c r="N133" i="13"/>
  <c r="P133" i="13"/>
  <c r="S133" i="13" s="1"/>
  <c r="Q133" i="13"/>
  <c r="R133" i="13" s="1"/>
  <c r="W132" i="13"/>
  <c r="V132" i="13"/>
  <c r="W49" i="2" l="1"/>
  <c r="V49" i="2"/>
  <c r="T49" i="2"/>
  <c r="O50" i="2"/>
  <c r="P50" i="2"/>
  <c r="T50" i="2" s="1"/>
  <c r="Q50" i="2"/>
  <c r="R50" i="2" s="1"/>
  <c r="M50" i="2"/>
  <c r="N50" i="2"/>
  <c r="D51" i="2"/>
  <c r="T133" i="13"/>
  <c r="V133" i="13"/>
  <c r="W133" i="13"/>
  <c r="Q134" i="13"/>
  <c r="R134" i="13" s="1"/>
  <c r="P134" i="13"/>
  <c r="T134" i="13" s="1"/>
  <c r="D135" i="13"/>
  <c r="M134" i="13"/>
  <c r="N134" i="13"/>
  <c r="O134" i="13"/>
  <c r="S50" i="2" l="1"/>
  <c r="P51" i="2"/>
  <c r="S51" i="2" s="1"/>
  <c r="D52" i="2"/>
  <c r="M51" i="2"/>
  <c r="N51" i="2"/>
  <c r="O51" i="2"/>
  <c r="Q51" i="2"/>
  <c r="R51" i="2" s="1"/>
  <c r="V50" i="2"/>
  <c r="W50" i="2"/>
  <c r="W134" i="13"/>
  <c r="V134" i="13"/>
  <c r="S134" i="13"/>
  <c r="P135" i="13"/>
  <c r="T135" i="13" s="1"/>
  <c r="N135" i="13"/>
  <c r="O135" i="13"/>
  <c r="M135" i="13"/>
  <c r="Q135" i="13"/>
  <c r="R135" i="13" s="1"/>
  <c r="D136" i="13"/>
  <c r="W51" i="2" l="1"/>
  <c r="V51" i="2"/>
  <c r="T51" i="2"/>
  <c r="O52" i="2"/>
  <c r="Q52" i="2"/>
  <c r="R52" i="2" s="1"/>
  <c r="P52" i="2"/>
  <c r="S52" i="2" s="1"/>
  <c r="D53" i="2"/>
  <c r="N52" i="2"/>
  <c r="M52" i="2"/>
  <c r="S135" i="13"/>
  <c r="W135" i="13"/>
  <c r="V135" i="13"/>
  <c r="N136" i="13"/>
  <c r="P136" i="13"/>
  <c r="S136" i="13" s="1"/>
  <c r="Q136" i="13"/>
  <c r="R136" i="13" s="1"/>
  <c r="D137" i="13"/>
  <c r="O136" i="13"/>
  <c r="M136" i="13"/>
  <c r="T52" i="2" l="1"/>
  <c r="V52" i="2"/>
  <c r="W52" i="2"/>
  <c r="N53" i="2"/>
  <c r="P53" i="2"/>
  <c r="T53" i="2" s="1"/>
  <c r="O53" i="2"/>
  <c r="M53" i="2"/>
  <c r="Q53" i="2"/>
  <c r="R53" i="2" s="1"/>
  <c r="D54" i="2"/>
  <c r="O137" i="13"/>
  <c r="N137" i="13"/>
  <c r="D138" i="13"/>
  <c r="P137" i="13"/>
  <c r="T137" i="13" s="1"/>
  <c r="Q137" i="13"/>
  <c r="R137" i="13" s="1"/>
  <c r="M137" i="13"/>
  <c r="V136" i="13"/>
  <c r="W136" i="13"/>
  <c r="T136" i="13"/>
  <c r="S53" i="2" l="1"/>
  <c r="O54" i="2"/>
  <c r="P54" i="2"/>
  <c r="T54" i="2" s="1"/>
  <c r="D55" i="2"/>
  <c r="N54" i="2"/>
  <c r="M54" i="2"/>
  <c r="Q54" i="2"/>
  <c r="R54" i="2" s="1"/>
  <c r="V53" i="2"/>
  <c r="W53" i="2"/>
  <c r="S137" i="13"/>
  <c r="D139" i="13"/>
  <c r="M138" i="13"/>
  <c r="O138" i="13"/>
  <c r="P138" i="13"/>
  <c r="T138" i="13" s="1"/>
  <c r="Q138" i="13"/>
  <c r="R138" i="13" s="1"/>
  <c r="N138" i="13"/>
  <c r="W137" i="13"/>
  <c r="V137" i="13"/>
  <c r="S138" i="13" l="1"/>
  <c r="S54" i="2"/>
  <c r="O55" i="2"/>
  <c r="N55" i="2"/>
  <c r="Q55" i="2"/>
  <c r="R55" i="2" s="1"/>
  <c r="M55" i="2"/>
  <c r="P55" i="2"/>
  <c r="S55" i="2" s="1"/>
  <c r="D56" i="2"/>
  <c r="V54" i="2"/>
  <c r="W54" i="2"/>
  <c r="V138" i="13"/>
  <c r="W138" i="13"/>
  <c r="D140" i="13"/>
  <c r="M139" i="13"/>
  <c r="Q139" i="13"/>
  <c r="R139" i="13" s="1"/>
  <c r="P139" i="13"/>
  <c r="T139" i="13" s="1"/>
  <c r="N139" i="13"/>
  <c r="O139" i="13"/>
  <c r="T55" i="2" l="1"/>
  <c r="M56" i="2"/>
  <c r="N56" i="2"/>
  <c r="Q56" i="2"/>
  <c r="R56" i="2" s="1"/>
  <c r="D57" i="2"/>
  <c r="O56" i="2"/>
  <c r="P56" i="2"/>
  <c r="T56" i="2" s="1"/>
  <c r="W55" i="2"/>
  <c r="V55" i="2"/>
  <c r="S139" i="13"/>
  <c r="P140" i="13"/>
  <c r="T140" i="13" s="1"/>
  <c r="Q140" i="13"/>
  <c r="R140" i="13" s="1"/>
  <c r="D141" i="13"/>
  <c r="O140" i="13"/>
  <c r="N140" i="13"/>
  <c r="M140" i="13"/>
  <c r="W139" i="13"/>
  <c r="V139" i="13"/>
  <c r="N57" i="2" l="1"/>
  <c r="D58" i="2"/>
  <c r="O57" i="2"/>
  <c r="M57" i="2"/>
  <c r="Q57" i="2"/>
  <c r="R57" i="2" s="1"/>
  <c r="P57" i="2"/>
  <c r="T57" i="2" s="1"/>
  <c r="S56" i="2"/>
  <c r="W56" i="2"/>
  <c r="V56" i="2"/>
  <c r="S140" i="13"/>
  <c r="O141" i="13"/>
  <c r="Q141" i="13"/>
  <c r="R141" i="13" s="1"/>
  <c r="N141" i="13"/>
  <c r="D142" i="13"/>
  <c r="P141" i="13"/>
  <c r="S141" i="13" s="1"/>
  <c r="M141" i="13"/>
  <c r="V140" i="13"/>
  <c r="W140" i="13"/>
  <c r="S57" i="2" l="1"/>
  <c r="V57" i="2"/>
  <c r="W57" i="2"/>
  <c r="P58" i="2"/>
  <c r="S58" i="2" s="1"/>
  <c r="N58" i="2"/>
  <c r="O58" i="2"/>
  <c r="M58" i="2"/>
  <c r="Q58" i="2"/>
  <c r="R58" i="2" s="1"/>
  <c r="D59" i="2"/>
  <c r="T141" i="13"/>
  <c r="M142" i="13"/>
  <c r="D143" i="13"/>
  <c r="O142" i="13"/>
  <c r="Q142" i="13"/>
  <c r="R142" i="13" s="1"/>
  <c r="N142" i="13"/>
  <c r="P142" i="13"/>
  <c r="T142" i="13" s="1"/>
  <c r="W141" i="13"/>
  <c r="V141" i="13"/>
  <c r="T58" i="2" l="1"/>
  <c r="S142" i="13"/>
  <c r="D60" i="2"/>
  <c r="P59" i="2"/>
  <c r="T59" i="2" s="1"/>
  <c r="O59" i="2"/>
  <c r="Q59" i="2"/>
  <c r="R59" i="2" s="1"/>
  <c r="N59" i="2"/>
  <c r="M59" i="2"/>
  <c r="W58" i="2"/>
  <c r="V58" i="2"/>
  <c r="V142" i="13"/>
  <c r="W142" i="13"/>
  <c r="O143" i="13"/>
  <c r="P143" i="13"/>
  <c r="T143" i="13" s="1"/>
  <c r="N143" i="13"/>
  <c r="Q143" i="13"/>
  <c r="R143" i="13" s="1"/>
  <c r="D144" i="13"/>
  <c r="M143" i="13"/>
  <c r="S59" i="2" l="1"/>
  <c r="W59" i="2"/>
  <c r="V59" i="2"/>
  <c r="O60" i="2"/>
  <c r="D61" i="2"/>
  <c r="P60" i="2"/>
  <c r="T60" i="2" s="1"/>
  <c r="Q60" i="2"/>
  <c r="R60" i="2" s="1"/>
  <c r="M60" i="2"/>
  <c r="N60" i="2"/>
  <c r="O144" i="13"/>
  <c r="N144" i="13"/>
  <c r="P144" i="13"/>
  <c r="S144" i="13" s="1"/>
  <c r="D145" i="13"/>
  <c r="Q144" i="13"/>
  <c r="R144" i="13" s="1"/>
  <c r="M144" i="13"/>
  <c r="W143" i="13"/>
  <c r="V143" i="13"/>
  <c r="S143" i="13"/>
  <c r="S60" i="2" l="1"/>
  <c r="T144" i="13"/>
  <c r="O61" i="2"/>
  <c r="P61" i="2"/>
  <c r="S61" i="2" s="1"/>
  <c r="N61" i="2"/>
  <c r="Q61" i="2"/>
  <c r="R61" i="2" s="1"/>
  <c r="D62" i="2"/>
  <c r="M61" i="2"/>
  <c r="W60" i="2"/>
  <c r="V60" i="2"/>
  <c r="N145" i="13"/>
  <c r="D146" i="13"/>
  <c r="M145" i="13"/>
  <c r="O145" i="13"/>
  <c r="P145" i="13"/>
  <c r="T145" i="13" s="1"/>
  <c r="Q145" i="13"/>
  <c r="R145" i="13" s="1"/>
  <c r="V144" i="13"/>
  <c r="W144" i="13"/>
  <c r="T61" i="2" l="1"/>
  <c r="M62" i="2"/>
  <c r="D63" i="2"/>
  <c r="P62" i="2"/>
  <c r="S62" i="2" s="1"/>
  <c r="Q62" i="2"/>
  <c r="R62" i="2" s="1"/>
  <c r="O62" i="2"/>
  <c r="N62" i="2"/>
  <c r="V61" i="2"/>
  <c r="W61" i="2"/>
  <c r="S145" i="13"/>
  <c r="V145" i="13"/>
  <c r="W145" i="13"/>
  <c r="P146" i="13"/>
  <c r="T146" i="13" s="1"/>
  <c r="M146" i="13"/>
  <c r="D147" i="13"/>
  <c r="O146" i="13"/>
  <c r="N146" i="13"/>
  <c r="Q146" i="13"/>
  <c r="R146" i="13" s="1"/>
  <c r="T62" i="2" l="1"/>
  <c r="M63" i="2"/>
  <c r="P63" i="2"/>
  <c r="T63" i="2" s="1"/>
  <c r="O63" i="2"/>
  <c r="D64" i="2"/>
  <c r="N63" i="2"/>
  <c r="Q63" i="2"/>
  <c r="R63" i="2" s="1"/>
  <c r="V62" i="2"/>
  <c r="W62" i="2"/>
  <c r="V146" i="13"/>
  <c r="W146" i="13"/>
  <c r="S146" i="13"/>
  <c r="D148" i="13"/>
  <c r="P147" i="13"/>
  <c r="T147" i="13" s="1"/>
  <c r="M147" i="13"/>
  <c r="N147" i="13"/>
  <c r="Q147" i="13"/>
  <c r="R147" i="13" s="1"/>
  <c r="O147" i="13"/>
  <c r="M64" i="2" l="1"/>
  <c r="N64" i="2"/>
  <c r="Q64" i="2"/>
  <c r="R64" i="2" s="1"/>
  <c r="P64" i="2"/>
  <c r="T64" i="2" s="1"/>
  <c r="D65" i="2"/>
  <c r="O64" i="2"/>
  <c r="S63" i="2"/>
  <c r="W63" i="2"/>
  <c r="V63" i="2"/>
  <c r="S147" i="13"/>
  <c r="M148" i="13"/>
  <c r="Q148" i="13"/>
  <c r="R148" i="13" s="1"/>
  <c r="P148" i="13"/>
  <c r="S148" i="13" s="1"/>
  <c r="N148" i="13"/>
  <c r="O148" i="13"/>
  <c r="D149" i="13"/>
  <c r="W147" i="13"/>
  <c r="V147" i="13"/>
  <c r="S64" i="2" l="1"/>
  <c r="V64" i="2"/>
  <c r="W64" i="2"/>
  <c r="P65" i="2"/>
  <c r="S65" i="2" s="1"/>
  <c r="M65" i="2"/>
  <c r="O65" i="2"/>
  <c r="Q65" i="2"/>
  <c r="R65" i="2" s="1"/>
  <c r="D66" i="2"/>
  <c r="N65" i="2"/>
  <c r="M149" i="13"/>
  <c r="P149" i="13"/>
  <c r="T149" i="13" s="1"/>
  <c r="O149" i="13"/>
  <c r="N149" i="13"/>
  <c r="D150" i="13"/>
  <c r="Q149" i="13"/>
  <c r="R149" i="13" s="1"/>
  <c r="T148" i="13"/>
  <c r="V148" i="13"/>
  <c r="W148" i="13"/>
  <c r="N66" i="2" l="1"/>
  <c r="Q66" i="2"/>
  <c r="R66" i="2" s="1"/>
  <c r="P66" i="2"/>
  <c r="T66" i="2" s="1"/>
  <c r="M66" i="2"/>
  <c r="O66" i="2"/>
  <c r="D67" i="2"/>
  <c r="T65" i="2"/>
  <c r="W65" i="2"/>
  <c r="V65" i="2"/>
  <c r="S149" i="13"/>
  <c r="V149" i="13"/>
  <c r="W149" i="13"/>
  <c r="D151" i="13"/>
  <c r="O150" i="13"/>
  <c r="P150" i="13"/>
  <c r="T150" i="13" s="1"/>
  <c r="Q150" i="13"/>
  <c r="R150" i="13" s="1"/>
  <c r="M150" i="13"/>
  <c r="N150" i="13"/>
  <c r="S66" i="2" l="1"/>
  <c r="N67" i="2"/>
  <c r="M67" i="2"/>
  <c r="Q67" i="2"/>
  <c r="R67" i="2" s="1"/>
  <c r="P67" i="2"/>
  <c r="S67" i="2" s="1"/>
  <c r="D68" i="2"/>
  <c r="O67" i="2"/>
  <c r="W66" i="2"/>
  <c r="V66" i="2"/>
  <c r="S150" i="13"/>
  <c r="O151" i="13"/>
  <c r="N151" i="13"/>
  <c r="M151" i="13"/>
  <c r="P151" i="13"/>
  <c r="T151" i="13" s="1"/>
  <c r="D152" i="13"/>
  <c r="Q151" i="13"/>
  <c r="R151" i="13" s="1"/>
  <c r="V150" i="13"/>
  <c r="W150" i="13"/>
  <c r="T67" i="2" l="1"/>
  <c r="W67" i="2"/>
  <c r="V67" i="2"/>
  <c r="O68" i="2"/>
  <c r="M68" i="2"/>
  <c r="P68" i="2"/>
  <c r="S68" i="2" s="1"/>
  <c r="N68" i="2"/>
  <c r="D69" i="2"/>
  <c r="Q68" i="2"/>
  <c r="R68" i="2" s="1"/>
  <c r="S151" i="13"/>
  <c r="M152" i="13"/>
  <c r="D153" i="13"/>
  <c r="N152" i="13"/>
  <c r="P152" i="13"/>
  <c r="S152" i="13" s="1"/>
  <c r="Q152" i="13"/>
  <c r="R152" i="13" s="1"/>
  <c r="O152" i="13"/>
  <c r="V151" i="13"/>
  <c r="W151" i="13"/>
  <c r="T68" i="2" l="1"/>
  <c r="T152" i="13"/>
  <c r="M69" i="2"/>
  <c r="Q69" i="2"/>
  <c r="R69" i="2" s="1"/>
  <c r="D70" i="2"/>
  <c r="P69" i="2"/>
  <c r="S69" i="2" s="1"/>
  <c r="O69" i="2"/>
  <c r="N69" i="2"/>
  <c r="V68" i="2"/>
  <c r="W68" i="2"/>
  <c r="V152" i="13"/>
  <c r="W152" i="13"/>
  <c r="N153" i="13"/>
  <c r="D154" i="13"/>
  <c r="P153" i="13"/>
  <c r="T153" i="13" s="1"/>
  <c r="M153" i="13"/>
  <c r="Q153" i="13"/>
  <c r="R153" i="13" s="1"/>
  <c r="O153" i="13"/>
  <c r="S153" i="13" l="1"/>
  <c r="T69" i="2"/>
  <c r="Q70" i="2"/>
  <c r="R70" i="2" s="1"/>
  <c r="N70" i="2"/>
  <c r="P70" i="2"/>
  <c r="T70" i="2" s="1"/>
  <c r="M70" i="2"/>
  <c r="D71" i="2"/>
  <c r="O70" i="2"/>
  <c r="W69" i="2"/>
  <c r="V69" i="2"/>
  <c r="W153" i="13"/>
  <c r="V153" i="13"/>
  <c r="D155" i="13"/>
  <c r="O154" i="13"/>
  <c r="M154" i="13"/>
  <c r="N154" i="13"/>
  <c r="Q154" i="13"/>
  <c r="R154" i="13" s="1"/>
  <c r="P154" i="13"/>
  <c r="T154" i="13" s="1"/>
  <c r="S70" i="2" l="1"/>
  <c r="W70" i="2"/>
  <c r="V70" i="2"/>
  <c r="M71" i="2"/>
  <c r="P71" i="2"/>
  <c r="T71" i="2" s="1"/>
  <c r="N71" i="2"/>
  <c r="O71" i="2"/>
  <c r="D72" i="2"/>
  <c r="Q71" i="2"/>
  <c r="R71" i="2" s="1"/>
  <c r="W154" i="13"/>
  <c r="V154" i="13"/>
  <c r="M155" i="13"/>
  <c r="Q155" i="13"/>
  <c r="R155" i="13" s="1"/>
  <c r="O155" i="13"/>
  <c r="P155" i="13"/>
  <c r="T155" i="13" s="1"/>
  <c r="D156" i="13"/>
  <c r="N155" i="13"/>
  <c r="S154" i="13"/>
  <c r="N72" i="2" l="1"/>
  <c r="O72" i="2"/>
  <c r="Q72" i="2"/>
  <c r="R72" i="2" s="1"/>
  <c r="M72" i="2"/>
  <c r="P72" i="2"/>
  <c r="T72" i="2" s="1"/>
  <c r="D73" i="2"/>
  <c r="W71" i="2"/>
  <c r="V71" i="2"/>
  <c r="S71" i="2"/>
  <c r="S155" i="13"/>
  <c r="N156" i="13"/>
  <c r="Q156" i="13"/>
  <c r="R156" i="13" s="1"/>
  <c r="M156" i="13"/>
  <c r="D157" i="13"/>
  <c r="P156" i="13"/>
  <c r="T156" i="13" s="1"/>
  <c r="O156" i="13"/>
  <c r="W155" i="13"/>
  <c r="V155" i="13"/>
  <c r="S72" i="2" l="1"/>
  <c r="O73" i="2"/>
  <c r="M73" i="2"/>
  <c r="P73" i="2"/>
  <c r="T73" i="2" s="1"/>
  <c r="Q73" i="2"/>
  <c r="R73" i="2" s="1"/>
  <c r="N73" i="2"/>
  <c r="D74" i="2"/>
  <c r="V72" i="2"/>
  <c r="W72" i="2"/>
  <c r="S156" i="13"/>
  <c r="N157" i="13"/>
  <c r="O157" i="13"/>
  <c r="P157" i="13"/>
  <c r="S157" i="13" s="1"/>
  <c r="D158" i="13"/>
  <c r="M157" i="13"/>
  <c r="Q157" i="13"/>
  <c r="R157" i="13" s="1"/>
  <c r="V156" i="13"/>
  <c r="W156" i="13"/>
  <c r="S73" i="2" l="1"/>
  <c r="O74" i="2"/>
  <c r="D75" i="2"/>
  <c r="M74" i="2"/>
  <c r="N74" i="2"/>
  <c r="P74" i="2"/>
  <c r="T74" i="2" s="1"/>
  <c r="Q74" i="2"/>
  <c r="R74" i="2" s="1"/>
  <c r="W73" i="2"/>
  <c r="V73" i="2"/>
  <c r="T157" i="13"/>
  <c r="W157" i="13"/>
  <c r="V157" i="13"/>
  <c r="N158" i="13"/>
  <c r="D159" i="13"/>
  <c r="O158" i="13"/>
  <c r="Q158" i="13"/>
  <c r="R158" i="13" s="1"/>
  <c r="P158" i="13"/>
  <c r="S158" i="13" s="1"/>
  <c r="M158" i="13"/>
  <c r="S74" i="2" l="1"/>
  <c r="N75" i="2"/>
  <c r="P75" i="2"/>
  <c r="T75" i="2" s="1"/>
  <c r="Q75" i="2"/>
  <c r="R75" i="2" s="1"/>
  <c r="O75" i="2"/>
  <c r="D76" i="2"/>
  <c r="M75" i="2"/>
  <c r="V74" i="2"/>
  <c r="W74" i="2"/>
  <c r="T158" i="13"/>
  <c r="D160" i="13"/>
  <c r="M159" i="13"/>
  <c r="P159" i="13"/>
  <c r="T159" i="13" s="1"/>
  <c r="N159" i="13"/>
  <c r="Q159" i="13"/>
  <c r="R159" i="13" s="1"/>
  <c r="O159" i="13"/>
  <c r="W158" i="13"/>
  <c r="V158" i="13"/>
  <c r="S75" i="2" l="1"/>
  <c r="S159" i="13"/>
  <c r="V75" i="2"/>
  <c r="W75" i="2"/>
  <c r="O76" i="2"/>
  <c r="N76" i="2"/>
  <c r="D77" i="2"/>
  <c r="P76" i="2"/>
  <c r="S76" i="2" s="1"/>
  <c r="Q76" i="2"/>
  <c r="R76" i="2" s="1"/>
  <c r="M76" i="2"/>
  <c r="W159" i="13"/>
  <c r="V159" i="13"/>
  <c r="O160" i="13"/>
  <c r="P160" i="13"/>
  <c r="S160" i="13" s="1"/>
  <c r="D161" i="13"/>
  <c r="M160" i="13"/>
  <c r="Q160" i="13"/>
  <c r="R160" i="13" s="1"/>
  <c r="N160" i="13"/>
  <c r="W76" i="2" l="1"/>
  <c r="V76" i="2"/>
  <c r="T76" i="2"/>
  <c r="M77" i="2"/>
  <c r="P77" i="2"/>
  <c r="T77" i="2" s="1"/>
  <c r="D78" i="2"/>
  <c r="N77" i="2"/>
  <c r="O77" i="2"/>
  <c r="Q77" i="2"/>
  <c r="R77" i="2" s="1"/>
  <c r="V160" i="13"/>
  <c r="W160" i="13"/>
  <c r="T160" i="13"/>
  <c r="M161" i="13"/>
  <c r="D162" i="13"/>
  <c r="P161" i="13"/>
  <c r="T161" i="13" s="1"/>
  <c r="O161" i="13"/>
  <c r="Q161" i="13"/>
  <c r="R161" i="13" s="1"/>
  <c r="N161" i="13"/>
  <c r="S77" i="2" l="1"/>
  <c r="W77" i="2"/>
  <c r="V77" i="2"/>
  <c r="S161" i="13"/>
  <c r="D79" i="2"/>
  <c r="P78" i="2"/>
  <c r="T78" i="2" s="1"/>
  <c r="O78" i="2"/>
  <c r="Q78" i="2"/>
  <c r="R78" i="2" s="1"/>
  <c r="M78" i="2"/>
  <c r="N78" i="2"/>
  <c r="V161" i="13"/>
  <c r="W161" i="13"/>
  <c r="D163" i="13"/>
  <c r="N162" i="13"/>
  <c r="P162" i="13"/>
  <c r="S162" i="13" s="1"/>
  <c r="O162" i="13"/>
  <c r="M162" i="13"/>
  <c r="Q162" i="13"/>
  <c r="R162" i="13" s="1"/>
  <c r="S78" i="2" l="1"/>
  <c r="P79" i="2"/>
  <c r="S79" i="2" s="1"/>
  <c r="D80" i="2"/>
  <c r="Q79" i="2"/>
  <c r="R79" i="2" s="1"/>
  <c r="O79" i="2"/>
  <c r="M79" i="2"/>
  <c r="N79" i="2"/>
  <c r="V78" i="2"/>
  <c r="W78" i="2"/>
  <c r="T162" i="13"/>
  <c r="Q163" i="13"/>
  <c r="R163" i="13" s="1"/>
  <c r="M163" i="13"/>
  <c r="P163" i="13"/>
  <c r="T163" i="13" s="1"/>
  <c r="O163" i="13"/>
  <c r="D164" i="13"/>
  <c r="N163" i="13"/>
  <c r="W162" i="13"/>
  <c r="V162" i="13"/>
  <c r="C14" i="3"/>
  <c r="B14" i="3"/>
  <c r="B72" i="3"/>
  <c r="C72" i="3"/>
  <c r="B120" i="3"/>
  <c r="B123" i="3"/>
  <c r="C123" i="3"/>
  <c r="B117" i="3"/>
  <c r="C120" i="3"/>
  <c r="C117" i="3"/>
  <c r="C17" i="3"/>
  <c r="C59" i="3"/>
  <c r="B32" i="3"/>
  <c r="B78" i="3"/>
  <c r="B43" i="3"/>
  <c r="B97" i="3"/>
  <c r="C78" i="3"/>
  <c r="C35" i="3"/>
  <c r="B17" i="3"/>
  <c r="D17" i="3" s="1"/>
  <c r="AR17" i="3" s="1"/>
  <c r="C43" i="3"/>
  <c r="C97" i="3"/>
  <c r="B59" i="3"/>
  <c r="B101" i="3"/>
  <c r="C32" i="3"/>
  <c r="C101" i="3"/>
  <c r="C102" i="3"/>
  <c r="B102" i="3"/>
  <c r="B30" i="3"/>
  <c r="C25" i="3"/>
  <c r="C27" i="3"/>
  <c r="B27" i="3"/>
  <c r="B61" i="3"/>
  <c r="C30" i="3"/>
  <c r="B25" i="3"/>
  <c r="C61" i="3"/>
  <c r="B35" i="3"/>
  <c r="B67" i="3"/>
  <c r="C67" i="3"/>
  <c r="S163" i="13" l="1"/>
  <c r="D35" i="3"/>
  <c r="AR35" i="3" s="1"/>
  <c r="BH35" i="3" s="1"/>
  <c r="T79" i="2"/>
  <c r="W79" i="2"/>
  <c r="V79" i="2"/>
  <c r="M80" i="2"/>
  <c r="P80" i="2"/>
  <c r="T80" i="2" s="1"/>
  <c r="Q80" i="2"/>
  <c r="R80" i="2" s="1"/>
  <c r="N80" i="2"/>
  <c r="D81" i="2"/>
  <c r="O80" i="2"/>
  <c r="D14" i="3"/>
  <c r="AR14" i="3" s="1"/>
  <c r="BM14" i="3" s="1"/>
  <c r="W163" i="13"/>
  <c r="V163" i="13"/>
  <c r="N164" i="13"/>
  <c r="P164" i="13"/>
  <c r="S164" i="13" s="1"/>
  <c r="Q164" i="13"/>
  <c r="R164" i="13" s="1"/>
  <c r="M164" i="13"/>
  <c r="O164" i="13"/>
  <c r="D165" i="13"/>
  <c r="D59" i="3"/>
  <c r="AR59" i="3" s="1"/>
  <c r="BL59" i="3" s="1"/>
  <c r="D123" i="3"/>
  <c r="AR123" i="3" s="1"/>
  <c r="BF123" i="3" s="1"/>
  <c r="D72" i="3"/>
  <c r="AR72" i="3" s="1"/>
  <c r="D78" i="3"/>
  <c r="AR78" i="3" s="1"/>
  <c r="BL78" i="3" s="1"/>
  <c r="D25" i="3"/>
  <c r="AR25" i="3" s="1"/>
  <c r="BH25" i="3" s="1"/>
  <c r="D61" i="3"/>
  <c r="AR61" i="3" s="1"/>
  <c r="D32" i="3"/>
  <c r="AR32" i="3" s="1"/>
  <c r="D120" i="3"/>
  <c r="AR120" i="3" s="1"/>
  <c r="D30" i="3"/>
  <c r="AR30" i="3" s="1"/>
  <c r="D97" i="3"/>
  <c r="AR97" i="3" s="1"/>
  <c r="D117" i="3"/>
  <c r="AR117" i="3" s="1"/>
  <c r="BF35" i="3"/>
  <c r="BL35" i="3"/>
  <c r="BK35" i="3"/>
  <c r="D67" i="3"/>
  <c r="AR67" i="3" s="1"/>
  <c r="D27" i="3"/>
  <c r="AR27" i="3" s="1"/>
  <c r="D102" i="3"/>
  <c r="AR102" i="3" s="1"/>
  <c r="D101" i="3"/>
  <c r="AR101" i="3" s="1"/>
  <c r="BG17" i="3"/>
  <c r="BM17" i="3"/>
  <c r="BF17" i="3"/>
  <c r="BJ17" i="3"/>
  <c r="BL17" i="3"/>
  <c r="BK17" i="3"/>
  <c r="BI17" i="3"/>
  <c r="BH17" i="3"/>
  <c r="BE17" i="3"/>
  <c r="D43" i="3"/>
  <c r="AR43" i="3" s="1"/>
  <c r="BE35" i="3" l="1"/>
  <c r="BG35" i="3"/>
  <c r="BJ35" i="3"/>
  <c r="BM35" i="3"/>
  <c r="BI35" i="3"/>
  <c r="BG14" i="3"/>
  <c r="BL14" i="3"/>
  <c r="BE14" i="3"/>
  <c r="BH14" i="3"/>
  <c r="BF14" i="3"/>
  <c r="BK14" i="3"/>
  <c r="BJ14" i="3"/>
  <c r="S80" i="2"/>
  <c r="BI14" i="3"/>
  <c r="V80" i="2"/>
  <c r="W80" i="2"/>
  <c r="O81" i="2"/>
  <c r="M81" i="2"/>
  <c r="Q81" i="2"/>
  <c r="R81" i="2" s="1"/>
  <c r="P81" i="2"/>
  <c r="T81" i="2" s="1"/>
  <c r="D82" i="2"/>
  <c r="N81" i="2"/>
  <c r="BM123" i="3"/>
  <c r="BL123" i="3"/>
  <c r="W164" i="13"/>
  <c r="V164" i="13"/>
  <c r="Q165" i="13"/>
  <c r="R165" i="13" s="1"/>
  <c r="P165" i="13"/>
  <c r="T165" i="13" s="1"/>
  <c r="D166" i="13"/>
  <c r="M165" i="13"/>
  <c r="N165" i="13"/>
  <c r="O165" i="13"/>
  <c r="BG123" i="3"/>
  <c r="BK123" i="3"/>
  <c r="BE59" i="3"/>
  <c r="T164" i="13"/>
  <c r="BH123" i="3"/>
  <c r="BE123" i="3"/>
  <c r="BJ123" i="3"/>
  <c r="BI123" i="3"/>
  <c r="BM25" i="3"/>
  <c r="BF25" i="3"/>
  <c r="BG59" i="3"/>
  <c r="BI59" i="3"/>
  <c r="BH59" i="3"/>
  <c r="BJ59" i="3"/>
  <c r="BJ25" i="3"/>
  <c r="BI25" i="3"/>
  <c r="BE25" i="3"/>
  <c r="BK25" i="3"/>
  <c r="BL25" i="3"/>
  <c r="BM59" i="3"/>
  <c r="BF59" i="3"/>
  <c r="BG25" i="3"/>
  <c r="BK59" i="3"/>
  <c r="BG78" i="3"/>
  <c r="BJ78" i="3"/>
  <c r="BF78" i="3"/>
  <c r="BI72" i="3"/>
  <c r="BL72" i="3"/>
  <c r="BE72" i="3"/>
  <c r="BJ72" i="3"/>
  <c r="BM72" i="3"/>
  <c r="BG72" i="3"/>
  <c r="BF72" i="3"/>
  <c r="BH72" i="3"/>
  <c r="BK72" i="3"/>
  <c r="BH78" i="3"/>
  <c r="BI78" i="3"/>
  <c r="BM78" i="3"/>
  <c r="BE78" i="3"/>
  <c r="BK78" i="3"/>
  <c r="BM102" i="3"/>
  <c r="BI102" i="3"/>
  <c r="BK102" i="3"/>
  <c r="BJ102" i="3"/>
  <c r="BE102" i="3"/>
  <c r="BG102" i="3"/>
  <c r="BL102" i="3"/>
  <c r="BH102" i="3"/>
  <c r="BF102" i="3"/>
  <c r="BF43" i="3"/>
  <c r="BL43" i="3"/>
  <c r="BH43" i="3"/>
  <c r="BK43" i="3"/>
  <c r="BI43" i="3"/>
  <c r="BJ43" i="3"/>
  <c r="BG43" i="3"/>
  <c r="BM43" i="3"/>
  <c r="BE43" i="3"/>
  <c r="BL27" i="3"/>
  <c r="BG27" i="3"/>
  <c r="BI27" i="3"/>
  <c r="BK27" i="3"/>
  <c r="BJ27" i="3"/>
  <c r="BM27" i="3"/>
  <c r="BE27" i="3"/>
  <c r="BH27" i="3"/>
  <c r="BF27" i="3"/>
  <c r="BL32" i="3"/>
  <c r="BE32" i="3"/>
  <c r="BG32" i="3"/>
  <c r="BM32" i="3"/>
  <c r="BF32" i="3"/>
  <c r="BH32" i="3"/>
  <c r="BI32" i="3"/>
  <c r="BJ32" i="3"/>
  <c r="BK32" i="3"/>
  <c r="BM117" i="3"/>
  <c r="BK117" i="3"/>
  <c r="BE117" i="3"/>
  <c r="BJ117" i="3"/>
  <c r="BF117" i="3"/>
  <c r="BG117" i="3"/>
  <c r="BH117" i="3"/>
  <c r="BL117" i="3"/>
  <c r="BI117" i="3"/>
  <c r="BK30" i="3"/>
  <c r="BJ30" i="3"/>
  <c r="BI30" i="3"/>
  <c r="BH30" i="3"/>
  <c r="BM30" i="3"/>
  <c r="BG30" i="3"/>
  <c r="BF30" i="3"/>
  <c r="BE30" i="3"/>
  <c r="BL30" i="3"/>
  <c r="AN17" i="3"/>
  <c r="BH101" i="3"/>
  <c r="BM101" i="3"/>
  <c r="BK101" i="3"/>
  <c r="BF101" i="3"/>
  <c r="BJ101" i="3"/>
  <c r="BL101" i="3"/>
  <c r="BI101" i="3"/>
  <c r="BE101" i="3"/>
  <c r="BG101" i="3"/>
  <c r="AN35" i="3" l="1"/>
  <c r="AN14" i="3"/>
  <c r="S81" i="2"/>
  <c r="Q82" i="2"/>
  <c r="R82" i="2" s="1"/>
  <c r="D83" i="2"/>
  <c r="O82" i="2"/>
  <c r="P82" i="2"/>
  <c r="T82" i="2" s="1"/>
  <c r="M82" i="2"/>
  <c r="N82" i="2"/>
  <c r="W81" i="2"/>
  <c r="V81" i="2"/>
  <c r="AN123" i="3"/>
  <c r="W165" i="13"/>
  <c r="V165" i="13"/>
  <c r="S165" i="13"/>
  <c r="O166" i="13"/>
  <c r="Q166" i="13"/>
  <c r="R166" i="13" s="1"/>
  <c r="M166" i="13"/>
  <c r="N166" i="13"/>
  <c r="P166" i="13"/>
  <c r="T166" i="13" s="1"/>
  <c r="D167" i="13"/>
  <c r="AN59" i="3"/>
  <c r="AN25" i="3"/>
  <c r="AN72" i="3"/>
  <c r="AN78" i="3"/>
  <c r="AN101" i="3"/>
  <c r="AN32" i="3"/>
  <c r="AN30" i="3"/>
  <c r="AN117" i="3"/>
  <c r="AN43" i="3"/>
  <c r="AN27" i="3"/>
  <c r="AN102" i="3"/>
  <c r="S82" i="2" l="1"/>
  <c r="V82" i="2"/>
  <c r="W82" i="2"/>
  <c r="D84" i="2"/>
  <c r="Q83" i="2"/>
  <c r="R83" i="2" s="1"/>
  <c r="M83" i="2"/>
  <c r="N83" i="2"/>
  <c r="P83" i="2"/>
  <c r="S83" i="2" s="1"/>
  <c r="O83" i="2"/>
  <c r="S166" i="13"/>
  <c r="V166" i="13"/>
  <c r="W166" i="13"/>
  <c r="P167" i="13"/>
  <c r="O167" i="13"/>
  <c r="M167" i="13"/>
  <c r="N167" i="13"/>
  <c r="D168" i="13"/>
  <c r="Q167" i="13"/>
  <c r="R167" i="13" s="1"/>
  <c r="M84" i="2" l="1"/>
  <c r="Q84" i="2"/>
  <c r="R84" i="2" s="1"/>
  <c r="N84" i="2"/>
  <c r="O84" i="2"/>
  <c r="P84" i="2"/>
  <c r="S84" i="2" s="1"/>
  <c r="D85" i="2"/>
  <c r="T83" i="2"/>
  <c r="V83" i="2"/>
  <c r="W83" i="2"/>
  <c r="D169" i="13"/>
  <c r="P168" i="13"/>
  <c r="S168" i="13" s="1"/>
  <c r="N168" i="13"/>
  <c r="O168" i="13"/>
  <c r="M168" i="13"/>
  <c r="Q168" i="13"/>
  <c r="R168" i="13" s="1"/>
  <c r="S167" i="13"/>
  <c r="T167" i="13"/>
  <c r="V167" i="13"/>
  <c r="W167" i="13"/>
  <c r="W84" i="2" l="1"/>
  <c r="V84" i="2"/>
  <c r="T84" i="2"/>
  <c r="N85" i="2"/>
  <c r="M85" i="2"/>
  <c r="P85" i="2"/>
  <c r="T85" i="2" s="1"/>
  <c r="O85" i="2"/>
  <c r="D86" i="2"/>
  <c r="Q85" i="2"/>
  <c r="R85" i="2" s="1"/>
  <c r="V168" i="13"/>
  <c r="W168" i="13"/>
  <c r="T168" i="13"/>
  <c r="P169" i="13"/>
  <c r="T169" i="13" s="1"/>
  <c r="Q169" i="13"/>
  <c r="R169" i="13" s="1"/>
  <c r="N169" i="13"/>
  <c r="O169" i="13"/>
  <c r="M169" i="13"/>
  <c r="D170" i="13"/>
  <c r="S85" i="2" l="1"/>
  <c r="N86" i="2"/>
  <c r="P86" i="2"/>
  <c r="S86" i="2" s="1"/>
  <c r="Q86" i="2"/>
  <c r="R86" i="2" s="1"/>
  <c r="O86" i="2"/>
  <c r="M86" i="2"/>
  <c r="D87" i="2"/>
  <c r="W85" i="2"/>
  <c r="V85" i="2"/>
  <c r="V169" i="13"/>
  <c r="W169" i="13"/>
  <c r="S169" i="13"/>
  <c r="M170" i="13"/>
  <c r="Q170" i="13"/>
  <c r="R170" i="13" s="1"/>
  <c r="O170" i="13"/>
  <c r="D171" i="13"/>
  <c r="N170" i="13"/>
  <c r="P170" i="13"/>
  <c r="S170" i="13" s="1"/>
  <c r="W86" i="2" l="1"/>
  <c r="V86" i="2"/>
  <c r="T86" i="2"/>
  <c r="O87" i="2"/>
  <c r="Q87" i="2"/>
  <c r="R87" i="2" s="1"/>
  <c r="D88" i="2"/>
  <c r="N87" i="2"/>
  <c r="P87" i="2"/>
  <c r="T87" i="2" s="1"/>
  <c r="M87" i="2"/>
  <c r="P171" i="13"/>
  <c r="S171" i="13" s="1"/>
  <c r="M171" i="13"/>
  <c r="D172" i="13"/>
  <c r="O171" i="13"/>
  <c r="Q171" i="13"/>
  <c r="R171" i="13" s="1"/>
  <c r="N171" i="13"/>
  <c r="T170" i="13"/>
  <c r="V170" i="13"/>
  <c r="W170" i="13"/>
  <c r="W87" i="2" l="1"/>
  <c r="V87" i="2"/>
  <c r="S87" i="2"/>
  <c r="D89" i="2"/>
  <c r="Q88" i="2"/>
  <c r="R88" i="2" s="1"/>
  <c r="O88" i="2"/>
  <c r="P88" i="2"/>
  <c r="S88" i="2" s="1"/>
  <c r="M88" i="2"/>
  <c r="N88" i="2"/>
  <c r="T171" i="13"/>
  <c r="P172" i="13"/>
  <c r="S172" i="13" s="1"/>
  <c r="O172" i="13"/>
  <c r="Q172" i="13"/>
  <c r="R172" i="13" s="1"/>
  <c r="M172" i="13"/>
  <c r="D173" i="13"/>
  <c r="N172" i="13"/>
  <c r="V171" i="13"/>
  <c r="W171" i="13"/>
  <c r="M89" i="2" l="1"/>
  <c r="D90" i="2"/>
  <c r="N89" i="2"/>
  <c r="P89" i="2"/>
  <c r="T89" i="2" s="1"/>
  <c r="O89" i="2"/>
  <c r="Q89" i="2"/>
  <c r="R89" i="2" s="1"/>
  <c r="T88" i="2"/>
  <c r="W88" i="2"/>
  <c r="V88" i="2"/>
  <c r="T172" i="13"/>
  <c r="W172" i="13"/>
  <c r="V172" i="13"/>
  <c r="M173" i="13"/>
  <c r="N173" i="13"/>
  <c r="D174" i="13"/>
  <c r="P173" i="13"/>
  <c r="S173" i="13" s="1"/>
  <c r="O173" i="13"/>
  <c r="Q173" i="13"/>
  <c r="R173" i="13" s="1"/>
  <c r="S89" i="2" l="1"/>
  <c r="Q90" i="2"/>
  <c r="R90" i="2" s="1"/>
  <c r="P90" i="2"/>
  <c r="S90" i="2" s="1"/>
  <c r="M90" i="2"/>
  <c r="O90" i="2"/>
  <c r="D91" i="2"/>
  <c r="N90" i="2"/>
  <c r="V89" i="2"/>
  <c r="W89" i="2"/>
  <c r="T173" i="13"/>
  <c r="V173" i="13"/>
  <c r="W173" i="13"/>
  <c r="M174" i="13"/>
  <c r="Q174" i="13"/>
  <c r="R174" i="13" s="1"/>
  <c r="P174" i="13"/>
  <c r="S174" i="13" s="1"/>
  <c r="D175" i="13"/>
  <c r="O174" i="13"/>
  <c r="N174" i="13"/>
  <c r="T90" i="2" l="1"/>
  <c r="T174" i="13"/>
  <c r="P91" i="2"/>
  <c r="T91" i="2" s="1"/>
  <c r="N91" i="2"/>
  <c r="M91" i="2"/>
  <c r="Q91" i="2"/>
  <c r="R91" i="2" s="1"/>
  <c r="O91" i="2"/>
  <c r="D92" i="2"/>
  <c r="V90" i="2"/>
  <c r="W90" i="2"/>
  <c r="V174" i="13"/>
  <c r="W174" i="13"/>
  <c r="N175" i="13"/>
  <c r="O175" i="13"/>
  <c r="P175" i="13"/>
  <c r="S175" i="13" s="1"/>
  <c r="D176" i="13"/>
  <c r="Q175" i="13"/>
  <c r="R175" i="13" s="1"/>
  <c r="M175" i="13"/>
  <c r="T175" i="13" l="1"/>
  <c r="S91" i="2"/>
  <c r="W91" i="2"/>
  <c r="V91" i="2"/>
  <c r="O92" i="2"/>
  <c r="P92" i="2"/>
  <c r="T92" i="2" s="1"/>
  <c r="M92" i="2"/>
  <c r="Q92" i="2"/>
  <c r="R92" i="2" s="1"/>
  <c r="N92" i="2"/>
  <c r="D93" i="2"/>
  <c r="V175" i="13"/>
  <c r="W175" i="13"/>
  <c r="Q176" i="13"/>
  <c r="R176" i="13" s="1"/>
  <c r="N176" i="13"/>
  <c r="P176" i="13"/>
  <c r="S176" i="13" s="1"/>
  <c r="O176" i="13"/>
  <c r="M176" i="13"/>
  <c r="D177" i="13"/>
  <c r="T176" i="13" l="1"/>
  <c r="S92" i="2"/>
  <c r="W92" i="2"/>
  <c r="V92" i="2"/>
  <c r="P93" i="2"/>
  <c r="S93" i="2" s="1"/>
  <c r="M93" i="2"/>
  <c r="D94" i="2"/>
  <c r="N93" i="2"/>
  <c r="O93" i="2"/>
  <c r="Q93" i="2"/>
  <c r="R93" i="2" s="1"/>
  <c r="M177" i="13"/>
  <c r="N177" i="13"/>
  <c r="O177" i="13"/>
  <c r="Q177" i="13"/>
  <c r="R177" i="13" s="1"/>
  <c r="D178" i="13"/>
  <c r="P177" i="13"/>
  <c r="S177" i="13" s="1"/>
  <c r="W176" i="13"/>
  <c r="V176" i="13"/>
  <c r="W93" i="2" l="1"/>
  <c r="V93" i="2"/>
  <c r="T93" i="2"/>
  <c r="O94" i="2"/>
  <c r="P94" i="2"/>
  <c r="T94" i="2" s="1"/>
  <c r="D95" i="2"/>
  <c r="Q94" i="2"/>
  <c r="R94" i="2" s="1"/>
  <c r="N94" i="2"/>
  <c r="M94" i="2"/>
  <c r="T177" i="13"/>
  <c r="W177" i="13"/>
  <c r="V177" i="13"/>
  <c r="M178" i="13"/>
  <c r="O178" i="13"/>
  <c r="P178" i="13"/>
  <c r="T178" i="13" s="1"/>
  <c r="D179" i="13"/>
  <c r="N178" i="13"/>
  <c r="Q178" i="13"/>
  <c r="R178" i="13" s="1"/>
  <c r="S178" i="13" l="1"/>
  <c r="W94" i="2"/>
  <c r="V94" i="2"/>
  <c r="S94" i="2"/>
  <c r="P95" i="2"/>
  <c r="T95" i="2" s="1"/>
  <c r="D96" i="2"/>
  <c r="Q95" i="2"/>
  <c r="R95" i="2" s="1"/>
  <c r="N95" i="2"/>
  <c r="O95" i="2"/>
  <c r="M95" i="2"/>
  <c r="W178" i="13"/>
  <c r="V178" i="13"/>
  <c r="O179" i="13"/>
  <c r="Q179" i="13"/>
  <c r="R179" i="13" s="1"/>
  <c r="D180" i="13"/>
  <c r="N179" i="13"/>
  <c r="P179" i="13"/>
  <c r="T179" i="13" s="1"/>
  <c r="M179" i="13"/>
  <c r="V95" i="2" l="1"/>
  <c r="W95" i="2"/>
  <c r="S95" i="2"/>
  <c r="Q96" i="2"/>
  <c r="R96" i="2" s="1"/>
  <c r="M96" i="2"/>
  <c r="D97" i="2"/>
  <c r="O96" i="2"/>
  <c r="P96" i="2"/>
  <c r="T96" i="2" s="1"/>
  <c r="N96" i="2"/>
  <c r="V179" i="13"/>
  <c r="W179" i="13"/>
  <c r="S179" i="13"/>
  <c r="M180" i="13"/>
  <c r="D181" i="13"/>
  <c r="Q180" i="13"/>
  <c r="R180" i="13" s="1"/>
  <c r="P180" i="13"/>
  <c r="T180" i="13" s="1"/>
  <c r="N180" i="13"/>
  <c r="O180" i="13"/>
  <c r="V96" i="2" l="1"/>
  <c r="W96" i="2"/>
  <c r="S96" i="2"/>
  <c r="O97" i="2"/>
  <c r="P97" i="2"/>
  <c r="T97" i="2" s="1"/>
  <c r="N97" i="2"/>
  <c r="M97" i="2"/>
  <c r="Q97" i="2"/>
  <c r="R97" i="2" s="1"/>
  <c r="D98" i="2"/>
  <c r="S180" i="13"/>
  <c r="V180" i="13"/>
  <c r="W180" i="13"/>
  <c r="M181" i="13"/>
  <c r="Q181" i="13"/>
  <c r="R181" i="13" s="1"/>
  <c r="O181" i="13"/>
  <c r="P181" i="13"/>
  <c r="T181" i="13" s="1"/>
  <c r="N181" i="13"/>
  <c r="D182" i="13"/>
  <c r="S97" i="2" l="1"/>
  <c r="V97" i="2"/>
  <c r="W97" i="2"/>
  <c r="D99" i="2"/>
  <c r="Q98" i="2"/>
  <c r="R98" i="2" s="1"/>
  <c r="M98" i="2"/>
  <c r="N98" i="2"/>
  <c r="P98" i="2"/>
  <c r="T98" i="2" s="1"/>
  <c r="O98" i="2"/>
  <c r="S181" i="13"/>
  <c r="W181" i="13"/>
  <c r="V181" i="13"/>
  <c r="P182" i="13"/>
  <c r="T182" i="13" s="1"/>
  <c r="Q182" i="13"/>
  <c r="R182" i="13" s="1"/>
  <c r="O182" i="13"/>
  <c r="N182" i="13"/>
  <c r="M182" i="13"/>
  <c r="D183" i="13"/>
  <c r="W98" i="2" l="1"/>
  <c r="V98" i="2"/>
  <c r="M99" i="2"/>
  <c r="D100" i="2"/>
  <c r="Q99" i="2"/>
  <c r="R99" i="2" s="1"/>
  <c r="O99" i="2"/>
  <c r="N99" i="2"/>
  <c r="P99" i="2"/>
  <c r="T99" i="2" s="1"/>
  <c r="S98" i="2"/>
  <c r="S182" i="13"/>
  <c r="W182" i="13"/>
  <c r="V182" i="13"/>
  <c r="O183" i="13"/>
  <c r="Q183" i="13"/>
  <c r="R183" i="13" s="1"/>
  <c r="P183" i="13"/>
  <c r="T183" i="13" s="1"/>
  <c r="D184" i="13"/>
  <c r="M183" i="13"/>
  <c r="N183" i="13"/>
  <c r="S183" i="13" l="1"/>
  <c r="S99" i="2"/>
  <c r="N100" i="2"/>
  <c r="M100" i="2"/>
  <c r="O100" i="2"/>
  <c r="D101" i="2"/>
  <c r="P100" i="2"/>
  <c r="S100" i="2" s="1"/>
  <c r="Q100" i="2"/>
  <c r="R100" i="2" s="1"/>
  <c r="V99" i="2"/>
  <c r="W99" i="2"/>
  <c r="W183" i="13"/>
  <c r="V183" i="13"/>
  <c r="P184" i="13"/>
  <c r="S184" i="13" s="1"/>
  <c r="D185" i="13"/>
  <c r="N184" i="13"/>
  <c r="O184" i="13"/>
  <c r="Q184" i="13"/>
  <c r="R184" i="13" s="1"/>
  <c r="M184" i="13"/>
  <c r="T100" i="2" l="1"/>
  <c r="Q101" i="2"/>
  <c r="R101" i="2" s="1"/>
  <c r="P101" i="2"/>
  <c r="T101" i="2" s="1"/>
  <c r="N101" i="2"/>
  <c r="D102" i="2"/>
  <c r="O101" i="2"/>
  <c r="M101" i="2"/>
  <c r="W100" i="2"/>
  <c r="V100" i="2"/>
  <c r="P185" i="13"/>
  <c r="S185" i="13" s="1"/>
  <c r="N185" i="13"/>
  <c r="O185" i="13"/>
  <c r="Q185" i="13"/>
  <c r="R185" i="13" s="1"/>
  <c r="M185" i="13"/>
  <c r="D186" i="13"/>
  <c r="W184" i="13"/>
  <c r="V184" i="13"/>
  <c r="T184" i="13"/>
  <c r="S101" i="2" l="1"/>
  <c r="M102" i="2"/>
  <c r="P102" i="2"/>
  <c r="T102" i="2" s="1"/>
  <c r="Q102" i="2"/>
  <c r="R102" i="2" s="1"/>
  <c r="D103" i="2"/>
  <c r="O102" i="2"/>
  <c r="N102" i="2"/>
  <c r="W101" i="2"/>
  <c r="V101" i="2"/>
  <c r="T185" i="13"/>
  <c r="W185" i="13"/>
  <c r="V185" i="13"/>
  <c r="M186" i="13"/>
  <c r="D187" i="13"/>
  <c r="Q186" i="13"/>
  <c r="R186" i="13" s="1"/>
  <c r="O186" i="13"/>
  <c r="P186" i="13"/>
  <c r="T186" i="13" s="1"/>
  <c r="N186" i="13"/>
  <c r="S102" i="2" l="1"/>
  <c r="P103" i="2"/>
  <c r="T103" i="2" s="1"/>
  <c r="Q103" i="2"/>
  <c r="R103" i="2" s="1"/>
  <c r="M103" i="2"/>
  <c r="N103" i="2"/>
  <c r="O103" i="2"/>
  <c r="D104" i="2"/>
  <c r="V102" i="2"/>
  <c r="W102" i="2"/>
  <c r="S186" i="13"/>
  <c r="Q187" i="13"/>
  <c r="R187" i="13" s="1"/>
  <c r="O187" i="13"/>
  <c r="N187" i="13"/>
  <c r="P187" i="13"/>
  <c r="T187" i="13" s="1"/>
  <c r="M187" i="13"/>
  <c r="D188" i="13"/>
  <c r="V186" i="13"/>
  <c r="W186" i="13"/>
  <c r="S103" i="2" l="1"/>
  <c r="D105" i="2"/>
  <c r="Q104" i="2"/>
  <c r="R104" i="2" s="1"/>
  <c r="N104" i="2"/>
  <c r="P104" i="2"/>
  <c r="T104" i="2" s="1"/>
  <c r="M104" i="2"/>
  <c r="O104" i="2"/>
  <c r="W103" i="2"/>
  <c r="V103" i="2"/>
  <c r="S187" i="13"/>
  <c r="O188" i="13"/>
  <c r="Q188" i="13"/>
  <c r="R188" i="13" s="1"/>
  <c r="P188" i="13"/>
  <c r="T188" i="13" s="1"/>
  <c r="N188" i="13"/>
  <c r="M188" i="13"/>
  <c r="D189" i="13"/>
  <c r="V187" i="13"/>
  <c r="W187" i="13"/>
  <c r="S104" i="2" l="1"/>
  <c r="V104" i="2"/>
  <c r="W104" i="2"/>
  <c r="N105" i="2"/>
  <c r="O105" i="2"/>
  <c r="M105" i="2"/>
  <c r="D106" i="2"/>
  <c r="Q105" i="2"/>
  <c r="R105" i="2" s="1"/>
  <c r="P105" i="2"/>
  <c r="S105" i="2" s="1"/>
  <c r="S188" i="13"/>
  <c r="D190" i="13"/>
  <c r="N189" i="13"/>
  <c r="P189" i="13"/>
  <c r="S189" i="13" s="1"/>
  <c r="Q189" i="13"/>
  <c r="R189" i="13" s="1"/>
  <c r="O189" i="13"/>
  <c r="M189" i="13"/>
  <c r="W188" i="13"/>
  <c r="V188" i="13"/>
  <c r="T105" i="2" l="1"/>
  <c r="N106" i="2"/>
  <c r="P106" i="2"/>
  <c r="T106" i="2" s="1"/>
  <c r="O106" i="2"/>
  <c r="M106" i="2"/>
  <c r="D107" i="2"/>
  <c r="Q106" i="2"/>
  <c r="R106" i="2" s="1"/>
  <c r="V105" i="2"/>
  <c r="W105" i="2"/>
  <c r="T189" i="13"/>
  <c r="W189" i="13"/>
  <c r="V189" i="13"/>
  <c r="P190" i="13"/>
  <c r="T190" i="13" s="1"/>
  <c r="N190" i="13"/>
  <c r="O190" i="13"/>
  <c r="D191" i="13"/>
  <c r="Q190" i="13"/>
  <c r="R190" i="13" s="1"/>
  <c r="M190" i="13"/>
  <c r="S106" i="2" l="1"/>
  <c r="W106" i="2"/>
  <c r="V106" i="2"/>
  <c r="N107" i="2"/>
  <c r="O107" i="2"/>
  <c r="D108" i="2"/>
  <c r="P107" i="2"/>
  <c r="T107" i="2" s="1"/>
  <c r="Q107" i="2"/>
  <c r="R107" i="2" s="1"/>
  <c r="M107" i="2"/>
  <c r="N191" i="13"/>
  <c r="P191" i="13"/>
  <c r="T191" i="13" s="1"/>
  <c r="Q191" i="13"/>
  <c r="R191" i="13" s="1"/>
  <c r="D192" i="13"/>
  <c r="M191" i="13"/>
  <c r="O191" i="13"/>
  <c r="S190" i="13"/>
  <c r="V190" i="13"/>
  <c r="W190" i="13"/>
  <c r="S107" i="2" l="1"/>
  <c r="O108" i="2"/>
  <c r="D109" i="2"/>
  <c r="M108" i="2"/>
  <c r="Q108" i="2"/>
  <c r="R108" i="2" s="1"/>
  <c r="P108" i="2"/>
  <c r="S108" i="2" s="1"/>
  <c r="N108" i="2"/>
  <c r="S191" i="13"/>
  <c r="V107" i="2"/>
  <c r="W107" i="2"/>
  <c r="Q192" i="13"/>
  <c r="R192" i="13" s="1"/>
  <c r="D193" i="13"/>
  <c r="O192" i="13"/>
  <c r="P192" i="13"/>
  <c r="S192" i="13" s="1"/>
  <c r="N192" i="13"/>
  <c r="M192" i="13"/>
  <c r="V191" i="13"/>
  <c r="W191" i="13"/>
  <c r="T108" i="2" l="1"/>
  <c r="M109" i="2"/>
  <c r="N109" i="2"/>
  <c r="O109" i="2"/>
  <c r="P109" i="2"/>
  <c r="S109" i="2" s="1"/>
  <c r="D110" i="2"/>
  <c r="Q109" i="2"/>
  <c r="R109" i="2" s="1"/>
  <c r="V108" i="2"/>
  <c r="W108" i="2"/>
  <c r="T192" i="13"/>
  <c r="Q193" i="13"/>
  <c r="R193" i="13" s="1"/>
  <c r="M193" i="13"/>
  <c r="P193" i="13"/>
  <c r="S193" i="13" s="1"/>
  <c r="D194" i="13"/>
  <c r="O193" i="13"/>
  <c r="N193" i="13"/>
  <c r="V192" i="13"/>
  <c r="W192" i="13"/>
  <c r="T109" i="2" l="1"/>
  <c r="W109" i="2"/>
  <c r="V109" i="2"/>
  <c r="D111" i="2"/>
  <c r="M110" i="2"/>
  <c r="N110" i="2"/>
  <c r="Q110" i="2"/>
  <c r="R110" i="2" s="1"/>
  <c r="O110" i="2"/>
  <c r="P110" i="2"/>
  <c r="S110" i="2" s="1"/>
  <c r="V193" i="13"/>
  <c r="W193" i="13"/>
  <c r="T193" i="13"/>
  <c r="P194" i="13"/>
  <c r="T194" i="13" s="1"/>
  <c r="D195" i="13"/>
  <c r="M194" i="13"/>
  <c r="O194" i="13"/>
  <c r="N194" i="13"/>
  <c r="Q194" i="13"/>
  <c r="R194" i="13" s="1"/>
  <c r="T110" i="2" l="1"/>
  <c r="V110" i="2"/>
  <c r="W110" i="2"/>
  <c r="D112" i="2"/>
  <c r="M111" i="2"/>
  <c r="N111" i="2"/>
  <c r="O111" i="2"/>
  <c r="Q111" i="2"/>
  <c r="R111" i="2" s="1"/>
  <c r="P111" i="2"/>
  <c r="S111" i="2" s="1"/>
  <c r="W194" i="13"/>
  <c r="V194" i="13"/>
  <c r="S194" i="13"/>
  <c r="P195" i="13"/>
  <c r="S195" i="13" s="1"/>
  <c r="N195" i="13"/>
  <c r="M195" i="13"/>
  <c r="O195" i="13"/>
  <c r="Q195" i="13"/>
  <c r="R195" i="13" s="1"/>
  <c r="D196" i="13"/>
  <c r="T111" i="2" l="1"/>
  <c r="M112" i="2"/>
  <c r="D113" i="2"/>
  <c r="O112" i="2"/>
  <c r="P112" i="2"/>
  <c r="S112" i="2" s="1"/>
  <c r="N112" i="2"/>
  <c r="Q112" i="2"/>
  <c r="R112" i="2" s="1"/>
  <c r="V111" i="2"/>
  <c r="W111" i="2"/>
  <c r="W195" i="13"/>
  <c r="V195" i="13"/>
  <c r="T195" i="13"/>
  <c r="D197" i="13"/>
  <c r="M196" i="13"/>
  <c r="N196" i="13"/>
  <c r="O196" i="13"/>
  <c r="Q196" i="13"/>
  <c r="R196" i="13" s="1"/>
  <c r="P196" i="13"/>
  <c r="S196" i="13" s="1"/>
  <c r="T112" i="2" l="1"/>
  <c r="V112" i="2"/>
  <c r="W112" i="2"/>
  <c r="Q113" i="2"/>
  <c r="R113" i="2" s="1"/>
  <c r="P113" i="2"/>
  <c r="T113" i="2" s="1"/>
  <c r="O113" i="2"/>
  <c r="N113" i="2"/>
  <c r="M113" i="2"/>
  <c r="D114" i="2"/>
  <c r="T196" i="13"/>
  <c r="N197" i="13"/>
  <c r="D198" i="13"/>
  <c r="O197" i="13"/>
  <c r="P197" i="13"/>
  <c r="S197" i="13" s="1"/>
  <c r="Q197" i="13"/>
  <c r="R197" i="13" s="1"/>
  <c r="M197" i="13"/>
  <c r="V196" i="13"/>
  <c r="W196" i="13"/>
  <c r="S113" i="2" l="1"/>
  <c r="M114" i="2"/>
  <c r="D115" i="2"/>
  <c r="P114" i="2"/>
  <c r="T114" i="2" s="1"/>
  <c r="Q114" i="2"/>
  <c r="R114" i="2" s="1"/>
  <c r="N114" i="2"/>
  <c r="O114" i="2"/>
  <c r="V113" i="2"/>
  <c r="W113" i="2"/>
  <c r="W197" i="13"/>
  <c r="V197" i="13"/>
  <c r="M198" i="13"/>
  <c r="P198" i="13"/>
  <c r="S198" i="13" s="1"/>
  <c r="D199" i="13"/>
  <c r="N198" i="13"/>
  <c r="O198" i="13"/>
  <c r="Q198" i="13"/>
  <c r="R198" i="13" s="1"/>
  <c r="T197" i="13"/>
  <c r="S114" i="2" l="1"/>
  <c r="V114" i="2"/>
  <c r="W114" i="2"/>
  <c r="N115" i="2"/>
  <c r="D116" i="2"/>
  <c r="P115" i="2"/>
  <c r="S115" i="2" s="1"/>
  <c r="Q115" i="2"/>
  <c r="R115" i="2" s="1"/>
  <c r="M115" i="2"/>
  <c r="O115" i="2"/>
  <c r="V198" i="13"/>
  <c r="W198" i="13"/>
  <c r="T198" i="13"/>
  <c r="N199" i="13"/>
  <c r="P199" i="13"/>
  <c r="S199" i="13" s="1"/>
  <c r="Q199" i="13"/>
  <c r="R199" i="13" s="1"/>
  <c r="M199" i="13"/>
  <c r="O199" i="13"/>
  <c r="D200" i="13"/>
  <c r="T115" i="2" l="1"/>
  <c r="V115" i="2"/>
  <c r="W115" i="2"/>
  <c r="P116" i="2"/>
  <c r="S116" i="2" s="1"/>
  <c r="Q116" i="2"/>
  <c r="R116" i="2" s="1"/>
  <c r="O116" i="2"/>
  <c r="N116" i="2"/>
  <c r="M116" i="2"/>
  <c r="D117" i="2"/>
  <c r="T199" i="13"/>
  <c r="V199" i="13"/>
  <c r="W199" i="13"/>
  <c r="M200" i="13"/>
  <c r="N200" i="13"/>
  <c r="Q200" i="13"/>
  <c r="R200" i="13" s="1"/>
  <c r="O200" i="13"/>
  <c r="P200" i="13"/>
  <c r="S200" i="13" s="1"/>
  <c r="D118" i="2" l="1"/>
  <c r="P117" i="2"/>
  <c r="T117" i="2" s="1"/>
  <c r="O117" i="2"/>
  <c r="Q117" i="2"/>
  <c r="R117" i="2" s="1"/>
  <c r="M117" i="2"/>
  <c r="N117" i="2"/>
  <c r="T116" i="2"/>
  <c r="W116" i="2"/>
  <c r="V116" i="2"/>
  <c r="T200" i="13"/>
  <c r="W200" i="13"/>
  <c r="V200" i="13"/>
  <c r="AA97" i="3"/>
  <c r="AA69" i="3"/>
  <c r="AA127" i="3"/>
  <c r="AA79" i="3"/>
  <c r="AA40" i="3"/>
  <c r="AA37" i="3"/>
  <c r="AA6" i="3"/>
  <c r="AA28" i="3"/>
  <c r="AA26" i="3"/>
  <c r="AA81" i="3"/>
  <c r="AA111" i="3"/>
  <c r="AA99" i="3"/>
  <c r="AA85" i="3"/>
  <c r="AA119" i="3"/>
  <c r="AA90" i="3"/>
  <c r="AA18" i="3"/>
  <c r="AA106" i="3"/>
  <c r="AA67" i="3"/>
  <c r="AA65" i="3"/>
  <c r="AA120" i="3"/>
  <c r="AA61" i="3"/>
  <c r="AA116" i="3"/>
  <c r="AA64" i="3"/>
  <c r="Z81" i="3"/>
  <c r="Z67" i="3"/>
  <c r="Z65" i="3"/>
  <c r="Z18" i="3"/>
  <c r="Z37" i="3"/>
  <c r="Z85" i="3"/>
  <c r="AB85" i="3" s="1"/>
  <c r="AZ85" i="3" s="1"/>
  <c r="Z90" i="3"/>
  <c r="Z69" i="3"/>
  <c r="Z40" i="3"/>
  <c r="Z120" i="3"/>
  <c r="Z99" i="3"/>
  <c r="Z106" i="3"/>
  <c r="Z127" i="3"/>
  <c r="AB127" i="3" s="1"/>
  <c r="AZ127" i="3" s="1"/>
  <c r="Z97" i="3"/>
  <c r="AB97" i="3" s="1"/>
  <c r="AZ97" i="3" s="1"/>
  <c r="Z26" i="3"/>
  <c r="Z79" i="3"/>
  <c r="Z28" i="3"/>
  <c r="AB28" i="3" s="1"/>
  <c r="AZ28" i="3" s="1"/>
  <c r="Z6" i="3"/>
  <c r="Z119" i="3"/>
  <c r="AB119" i="3" s="1"/>
  <c r="AZ119" i="3" s="1"/>
  <c r="Z111" i="3"/>
  <c r="AB111" i="3" s="1"/>
  <c r="AZ111" i="3" s="1"/>
  <c r="Z116" i="3"/>
  <c r="Z64" i="3"/>
  <c r="Z61" i="3"/>
  <c r="BI119" i="3" l="1"/>
  <c r="BE119" i="3"/>
  <c r="BL119" i="3"/>
  <c r="BM119" i="3"/>
  <c r="BG119" i="3"/>
  <c r="BK119" i="3"/>
  <c r="BJ119" i="3"/>
  <c r="BH119" i="3"/>
  <c r="BF119" i="3"/>
  <c r="BL97" i="3"/>
  <c r="BE97" i="3"/>
  <c r="BF97" i="3"/>
  <c r="BI97" i="3"/>
  <c r="BG97" i="3"/>
  <c r="BH97" i="3"/>
  <c r="BM97" i="3"/>
  <c r="BJ97" i="3"/>
  <c r="BK97" i="3"/>
  <c r="AB90" i="3"/>
  <c r="AZ90" i="3" s="1"/>
  <c r="AB65" i="3"/>
  <c r="AZ65" i="3" s="1"/>
  <c r="AB64" i="3"/>
  <c r="AZ64" i="3" s="1"/>
  <c r="AB6" i="3"/>
  <c r="AZ6" i="3" s="1"/>
  <c r="BL6" i="3" s="1"/>
  <c r="AB79" i="3"/>
  <c r="AZ79" i="3" s="1"/>
  <c r="BM79" i="3" s="1"/>
  <c r="AB18" i="3"/>
  <c r="AZ18" i="3" s="1"/>
  <c r="AB99" i="3"/>
  <c r="AZ99" i="3" s="1"/>
  <c r="BG99" i="3" s="1"/>
  <c r="S117" i="2"/>
  <c r="W117" i="2"/>
  <c r="V117" i="2"/>
  <c r="AB120" i="3"/>
  <c r="AZ120" i="3" s="1"/>
  <c r="M118" i="2"/>
  <c r="D119" i="2"/>
  <c r="N118" i="2"/>
  <c r="P118" i="2"/>
  <c r="T118" i="2" s="1"/>
  <c r="Q118" i="2"/>
  <c r="R118" i="2" s="1"/>
  <c r="O118" i="2"/>
  <c r="AB40" i="3"/>
  <c r="AZ40" i="3" s="1"/>
  <c r="AB106" i="3"/>
  <c r="AZ106" i="3" s="1"/>
  <c r="AB61" i="3"/>
  <c r="AZ61" i="3" s="1"/>
  <c r="AB26" i="3"/>
  <c r="AZ26" i="3" s="1"/>
  <c r="BF85" i="3"/>
  <c r="BM85" i="3"/>
  <c r="BK85" i="3"/>
  <c r="BH85" i="3"/>
  <c r="BE85" i="3"/>
  <c r="BI85" i="3"/>
  <c r="BL85" i="3"/>
  <c r="BG85" i="3"/>
  <c r="BJ85" i="3"/>
  <c r="BK6" i="3"/>
  <c r="BM6" i="3"/>
  <c r="BH6" i="3"/>
  <c r="BJ6" i="3"/>
  <c r="BE6" i="3"/>
  <c r="BI6" i="3"/>
  <c r="BG6" i="3"/>
  <c r="AB67" i="3"/>
  <c r="AZ67" i="3" s="1"/>
  <c r="AB116" i="3"/>
  <c r="AZ116" i="3" s="1"/>
  <c r="AB37" i="3"/>
  <c r="AZ37" i="3" s="1"/>
  <c r="AB81" i="3"/>
  <c r="AZ81" i="3" s="1"/>
  <c r="BH111" i="3"/>
  <c r="BJ111" i="3"/>
  <c r="BF111" i="3"/>
  <c r="BL111" i="3"/>
  <c r="BM111" i="3"/>
  <c r="BE111" i="3"/>
  <c r="BG111" i="3"/>
  <c r="BK111" i="3"/>
  <c r="BI111" i="3"/>
  <c r="AB69" i="3"/>
  <c r="AZ69" i="3" s="1"/>
  <c r="BE79" i="3" l="1"/>
  <c r="BI79" i="3"/>
  <c r="BJ79" i="3"/>
  <c r="BL79" i="3"/>
  <c r="BF79" i="3"/>
  <c r="BK79" i="3"/>
  <c r="BG79" i="3"/>
  <c r="BH79" i="3"/>
  <c r="BF6" i="3"/>
  <c r="BH90" i="3"/>
  <c r="BF90" i="3"/>
  <c r="BM90" i="3"/>
  <c r="BI90" i="3"/>
  <c r="BJ90" i="3"/>
  <c r="BL90" i="3"/>
  <c r="BE90" i="3"/>
  <c r="BK90" i="3"/>
  <c r="BG90" i="3"/>
  <c r="AN97" i="3"/>
  <c r="BK37" i="3"/>
  <c r="BM37" i="3"/>
  <c r="BH37" i="3"/>
  <c r="BI37" i="3"/>
  <c r="BJ37" i="3"/>
  <c r="BG37" i="3"/>
  <c r="BL37" i="3"/>
  <c r="BE37" i="3"/>
  <c r="BF37" i="3"/>
  <c r="BK40" i="3"/>
  <c r="BE40" i="3"/>
  <c r="BJ40" i="3"/>
  <c r="BI40" i="3"/>
  <c r="BF40" i="3"/>
  <c r="BH40" i="3"/>
  <c r="BG40" i="3"/>
  <c r="BM40" i="3"/>
  <c r="BL40" i="3"/>
  <c r="BL67" i="3"/>
  <c r="BH67" i="3"/>
  <c r="BE67" i="3"/>
  <c r="BF67" i="3"/>
  <c r="BK67" i="3"/>
  <c r="BI67" i="3"/>
  <c r="BJ67" i="3"/>
  <c r="BG67" i="3"/>
  <c r="BM67" i="3"/>
  <c r="AN119" i="3"/>
  <c r="BJ99" i="3"/>
  <c r="BE99" i="3"/>
  <c r="BF99" i="3"/>
  <c r="BM99" i="3"/>
  <c r="BI99" i="3"/>
  <c r="BL99" i="3"/>
  <c r="BH99" i="3"/>
  <c r="BK99" i="3"/>
  <c r="AN85" i="3"/>
  <c r="S118" i="2"/>
  <c r="BH120" i="3"/>
  <c r="BF120" i="3"/>
  <c r="BG120" i="3"/>
  <c r="BE120" i="3"/>
  <c r="BJ120" i="3"/>
  <c r="BL120" i="3"/>
  <c r="BI120" i="3"/>
  <c r="BK120" i="3"/>
  <c r="BM120" i="3"/>
  <c r="BI61" i="3"/>
  <c r="BG61" i="3"/>
  <c r="BM61" i="3"/>
  <c r="BF61" i="3"/>
  <c r="BL61" i="3"/>
  <c r="BH61" i="3"/>
  <c r="BK61" i="3"/>
  <c r="BE61" i="3"/>
  <c r="BJ61" i="3"/>
  <c r="W118" i="2"/>
  <c r="V118" i="2"/>
  <c r="D120" i="2"/>
  <c r="M119" i="2"/>
  <c r="O119" i="2"/>
  <c r="P119" i="2"/>
  <c r="T119" i="2" s="1"/>
  <c r="Q119" i="2"/>
  <c r="R119" i="2" s="1"/>
  <c r="N119" i="2"/>
  <c r="AN6" i="3"/>
  <c r="AN111" i="3"/>
  <c r="BI69" i="3"/>
  <c r="BG69" i="3"/>
  <c r="BJ69" i="3"/>
  <c r="BF69" i="3"/>
  <c r="BM69" i="3"/>
  <c r="BL69" i="3"/>
  <c r="BH69" i="3"/>
  <c r="BK69" i="3"/>
  <c r="BE69" i="3"/>
  <c r="BK116" i="3"/>
  <c r="BI116" i="3"/>
  <c r="BL116" i="3"/>
  <c r="BG116" i="3"/>
  <c r="BJ116" i="3"/>
  <c r="BE116" i="3"/>
  <c r="BH116" i="3"/>
  <c r="BM116" i="3"/>
  <c r="BF116" i="3"/>
  <c r="AN79" i="3" l="1"/>
  <c r="AN90" i="3"/>
  <c r="AN67" i="3"/>
  <c r="AN37" i="3"/>
  <c r="AN40" i="3"/>
  <c r="AN99" i="3"/>
  <c r="S119" i="2"/>
  <c r="W119" i="2"/>
  <c r="V119" i="2"/>
  <c r="N120" i="2"/>
  <c r="P120" i="2"/>
  <c r="T120" i="2" s="1"/>
  <c r="Q120" i="2"/>
  <c r="R120" i="2" s="1"/>
  <c r="M120" i="2"/>
  <c r="O120" i="2"/>
  <c r="D121" i="2"/>
  <c r="AN61" i="3"/>
  <c r="AN120" i="3"/>
  <c r="AN69" i="3"/>
  <c r="AN116" i="3"/>
  <c r="Q121" i="2" l="1"/>
  <c r="R121" i="2" s="1"/>
  <c r="D122" i="2"/>
  <c r="O121" i="2"/>
  <c r="P121" i="2"/>
  <c r="T121" i="2" s="1"/>
  <c r="M121" i="2"/>
  <c r="N121" i="2"/>
  <c r="W120" i="2"/>
  <c r="V120" i="2"/>
  <c r="S120" i="2"/>
  <c r="V121" i="2" l="1"/>
  <c r="W121" i="2"/>
  <c r="S121" i="2"/>
  <c r="O122" i="2"/>
  <c r="M122" i="2"/>
  <c r="P122" i="2"/>
  <c r="T122" i="2" s="1"/>
  <c r="N122" i="2"/>
  <c r="D123" i="2"/>
  <c r="Q122" i="2"/>
  <c r="R122" i="2" s="1"/>
  <c r="S122" i="2" l="1"/>
  <c r="N123" i="2"/>
  <c r="D124" i="2"/>
  <c r="O123" i="2"/>
  <c r="Q123" i="2"/>
  <c r="R123" i="2" s="1"/>
  <c r="M123" i="2"/>
  <c r="P123" i="2"/>
  <c r="S123" i="2" s="1"/>
  <c r="V122" i="2"/>
  <c r="W122" i="2"/>
  <c r="T123" i="2" l="1"/>
  <c r="W123" i="2"/>
  <c r="V123" i="2"/>
  <c r="O124" i="2"/>
  <c r="P124" i="2"/>
  <c r="S124" i="2" s="1"/>
  <c r="N124" i="2"/>
  <c r="D125" i="2"/>
  <c r="M124" i="2"/>
  <c r="Q124" i="2"/>
  <c r="R124" i="2" s="1"/>
  <c r="V124" i="2" l="1"/>
  <c r="W124" i="2"/>
  <c r="O125" i="2"/>
  <c r="P125" i="2"/>
  <c r="T125" i="2" s="1"/>
  <c r="N125" i="2"/>
  <c r="M125" i="2"/>
  <c r="D126" i="2"/>
  <c r="Q125" i="2"/>
  <c r="R125" i="2" s="1"/>
  <c r="T124" i="2"/>
  <c r="P126" i="2" l="1"/>
  <c r="T126" i="2" s="1"/>
  <c r="D127" i="2"/>
  <c r="O126" i="2"/>
  <c r="Q126" i="2"/>
  <c r="R126" i="2" s="1"/>
  <c r="N126" i="2"/>
  <c r="M126" i="2"/>
  <c r="W125" i="2"/>
  <c r="V125" i="2"/>
  <c r="S125" i="2"/>
  <c r="S126" i="2" l="1"/>
  <c r="W126" i="2"/>
  <c r="V126" i="2"/>
  <c r="M127" i="2"/>
  <c r="O127" i="2"/>
  <c r="P127" i="2"/>
  <c r="T127" i="2" s="1"/>
  <c r="D128" i="2"/>
  <c r="N127" i="2"/>
  <c r="Q127" i="2"/>
  <c r="R127" i="2" s="1"/>
  <c r="S127" i="2" l="1"/>
  <c r="W127" i="2"/>
  <c r="V127" i="2"/>
  <c r="M128" i="2"/>
  <c r="N128" i="2"/>
  <c r="O128" i="2"/>
  <c r="P128" i="2"/>
  <c r="T128" i="2" s="1"/>
  <c r="D129" i="2"/>
  <c r="Q128" i="2"/>
  <c r="R128" i="2" s="1"/>
  <c r="D130" i="2" l="1"/>
  <c r="P129" i="2"/>
  <c r="T129" i="2" s="1"/>
  <c r="N129" i="2"/>
  <c r="Q129" i="2"/>
  <c r="R129" i="2" s="1"/>
  <c r="O129" i="2"/>
  <c r="M129" i="2"/>
  <c r="S128" i="2"/>
  <c r="V128" i="2"/>
  <c r="W128" i="2"/>
  <c r="S129" i="2" l="1"/>
  <c r="V129" i="2"/>
  <c r="W129" i="2"/>
  <c r="M130" i="2"/>
  <c r="O130" i="2"/>
  <c r="P130" i="2"/>
  <c r="T130" i="2" s="1"/>
  <c r="Q130" i="2"/>
  <c r="R130" i="2" s="1"/>
  <c r="N130" i="2"/>
  <c r="D131" i="2"/>
  <c r="S130" i="2" l="1"/>
  <c r="W130" i="2"/>
  <c r="V130" i="2"/>
  <c r="O131" i="2"/>
  <c r="M131" i="2"/>
  <c r="N131" i="2"/>
  <c r="P131" i="2"/>
  <c r="S131" i="2" s="1"/>
  <c r="D132" i="2"/>
  <c r="Q131" i="2"/>
  <c r="R131" i="2" s="1"/>
  <c r="Q132" i="2" l="1"/>
  <c r="R132" i="2" s="1"/>
  <c r="D133" i="2"/>
  <c r="O132" i="2"/>
  <c r="P132" i="2"/>
  <c r="T132" i="2" s="1"/>
  <c r="M132" i="2"/>
  <c r="N132" i="2"/>
  <c r="W131" i="2"/>
  <c r="V131" i="2"/>
  <c r="T131" i="2"/>
  <c r="W132" i="2" l="1"/>
  <c r="V132" i="2"/>
  <c r="S132" i="2"/>
  <c r="D134" i="2"/>
  <c r="P133" i="2"/>
  <c r="T133" i="2" s="1"/>
  <c r="M133" i="2"/>
  <c r="O133" i="2"/>
  <c r="Q133" i="2"/>
  <c r="R133" i="2" s="1"/>
  <c r="N133" i="2"/>
  <c r="S133" i="2" l="1"/>
  <c r="V133" i="2"/>
  <c r="W133" i="2"/>
  <c r="Q134" i="2"/>
  <c r="R134" i="2" s="1"/>
  <c r="N134" i="2"/>
  <c r="P134" i="2"/>
  <c r="T134" i="2" s="1"/>
  <c r="D135" i="2"/>
  <c r="O134" i="2"/>
  <c r="M134" i="2"/>
  <c r="S134" i="2" l="1"/>
  <c r="W134" i="2"/>
  <c r="V134" i="2"/>
  <c r="D136" i="2"/>
  <c r="M135" i="2"/>
  <c r="Q135" i="2"/>
  <c r="R135" i="2" s="1"/>
  <c r="O135" i="2"/>
  <c r="N135" i="2"/>
  <c r="P135" i="2"/>
  <c r="T135" i="2" s="1"/>
  <c r="M136" i="2" l="1"/>
  <c r="P136" i="2"/>
  <c r="T136" i="2" s="1"/>
  <c r="D137" i="2"/>
  <c r="O136" i="2"/>
  <c r="N136" i="2"/>
  <c r="Q136" i="2"/>
  <c r="R136" i="2" s="1"/>
  <c r="V135" i="2"/>
  <c r="W135" i="2"/>
  <c r="S135" i="2"/>
  <c r="S136" i="2" l="1"/>
  <c r="O137" i="2"/>
  <c r="P137" i="2"/>
  <c r="T137" i="2" s="1"/>
  <c r="M137" i="2"/>
  <c r="N137" i="2"/>
  <c r="Q137" i="2"/>
  <c r="R137" i="2" s="1"/>
  <c r="D138" i="2"/>
  <c r="W136" i="2"/>
  <c r="V136" i="2"/>
  <c r="S137" i="2" l="1"/>
  <c r="D139" i="2"/>
  <c r="P138" i="2"/>
  <c r="T138" i="2" s="1"/>
  <c r="N138" i="2"/>
  <c r="M138" i="2"/>
  <c r="Q138" i="2"/>
  <c r="R138" i="2" s="1"/>
  <c r="O138" i="2"/>
  <c r="V137" i="2"/>
  <c r="W137" i="2"/>
  <c r="S138" i="2" l="1"/>
  <c r="W138" i="2"/>
  <c r="V138" i="2"/>
  <c r="D140" i="2"/>
  <c r="N139" i="2"/>
  <c r="O139" i="2"/>
  <c r="Q139" i="2"/>
  <c r="R139" i="2" s="1"/>
  <c r="P139" i="2"/>
  <c r="T139" i="2" s="1"/>
  <c r="M139" i="2"/>
  <c r="S139" i="2" l="1"/>
  <c r="M140" i="2"/>
  <c r="N140" i="2"/>
  <c r="O140" i="2"/>
  <c r="P140" i="2"/>
  <c r="T140" i="2" s="1"/>
  <c r="Q140" i="2"/>
  <c r="R140" i="2" s="1"/>
  <c r="D141" i="2"/>
  <c r="V139" i="2"/>
  <c r="W139" i="2"/>
  <c r="S140" i="2" l="1"/>
  <c r="W140" i="2"/>
  <c r="V140" i="2"/>
  <c r="M141" i="2"/>
  <c r="O141" i="2"/>
  <c r="Q141" i="2"/>
  <c r="R141" i="2" s="1"/>
  <c r="P141" i="2"/>
  <c r="T141" i="2" s="1"/>
  <c r="N141" i="2"/>
  <c r="D142" i="2"/>
  <c r="S141" i="2" l="1"/>
  <c r="Q142" i="2"/>
  <c r="R142" i="2" s="1"/>
  <c r="P142" i="2"/>
  <c r="S142" i="2" s="1"/>
  <c r="N142" i="2"/>
  <c r="D143" i="2"/>
  <c r="O142" i="2"/>
  <c r="M142" i="2"/>
  <c r="V141" i="2"/>
  <c r="W141" i="2"/>
  <c r="T142" i="2" l="1"/>
  <c r="W142" i="2"/>
  <c r="V142" i="2"/>
  <c r="M143" i="2"/>
  <c r="P143" i="2"/>
  <c r="T143" i="2" s="1"/>
  <c r="Q143" i="2"/>
  <c r="R143" i="2" s="1"/>
  <c r="O143" i="2"/>
  <c r="N143" i="2"/>
  <c r="D144" i="2"/>
  <c r="O144" i="2" l="1"/>
  <c r="Q144" i="2"/>
  <c r="R144" i="2" s="1"/>
  <c r="M144" i="2"/>
  <c r="D145" i="2"/>
  <c r="P144" i="2"/>
  <c r="T144" i="2" s="1"/>
  <c r="N144" i="2"/>
  <c r="V143" i="2"/>
  <c r="W143" i="2"/>
  <c r="S143" i="2"/>
  <c r="S144" i="2" l="1"/>
  <c r="P145" i="2"/>
  <c r="S145" i="2" s="1"/>
  <c r="O145" i="2"/>
  <c r="D146" i="2"/>
  <c r="Q145" i="2"/>
  <c r="R145" i="2" s="1"/>
  <c r="M145" i="2"/>
  <c r="N145" i="2"/>
  <c r="V144" i="2"/>
  <c r="W144" i="2"/>
  <c r="T145" i="2" l="1"/>
  <c r="P146" i="2"/>
  <c r="T146" i="2" s="1"/>
  <c r="D147" i="2"/>
  <c r="O146" i="2"/>
  <c r="M146" i="2"/>
  <c r="N146" i="2"/>
  <c r="Q146" i="2"/>
  <c r="R146" i="2" s="1"/>
  <c r="V145" i="2"/>
  <c r="W145" i="2"/>
  <c r="S146" i="2" l="1"/>
  <c r="W146" i="2"/>
  <c r="V146" i="2"/>
  <c r="P147" i="2"/>
  <c r="T147" i="2" s="1"/>
  <c r="N147" i="2"/>
  <c r="D148" i="2"/>
  <c r="Q147" i="2"/>
  <c r="R147" i="2" s="1"/>
  <c r="M147" i="2"/>
  <c r="O147" i="2"/>
  <c r="S147" i="2" l="1"/>
  <c r="W147" i="2"/>
  <c r="V147" i="2"/>
  <c r="M148" i="2"/>
  <c r="N148" i="2"/>
  <c r="Q148" i="2"/>
  <c r="R148" i="2" s="1"/>
  <c r="D149" i="2"/>
  <c r="P148" i="2"/>
  <c r="S148" i="2" s="1"/>
  <c r="O148" i="2"/>
  <c r="T148" i="2" l="1"/>
  <c r="M149" i="2"/>
  <c r="D150" i="2"/>
  <c r="P149" i="2"/>
  <c r="S149" i="2" s="1"/>
  <c r="Q149" i="2"/>
  <c r="R149" i="2" s="1"/>
  <c r="N149" i="2"/>
  <c r="O149" i="2"/>
  <c r="V148" i="2"/>
  <c r="W148" i="2"/>
  <c r="T149" i="2" l="1"/>
  <c r="W149" i="2"/>
  <c r="V149" i="2"/>
  <c r="O150" i="2"/>
  <c r="N150" i="2"/>
  <c r="Q150" i="2"/>
  <c r="R150" i="2" s="1"/>
  <c r="M150" i="2"/>
  <c r="P150" i="2"/>
  <c r="S150" i="2" s="1"/>
  <c r="D151" i="2"/>
  <c r="N151" i="2" l="1"/>
  <c r="Q151" i="2"/>
  <c r="R151" i="2" s="1"/>
  <c r="O151" i="2"/>
  <c r="M151" i="2"/>
  <c r="P151" i="2"/>
  <c r="T151" i="2" s="1"/>
  <c r="D152" i="2"/>
  <c r="V150" i="2"/>
  <c r="W150" i="2"/>
  <c r="T150" i="2"/>
  <c r="S151" i="2" l="1"/>
  <c r="V151" i="2"/>
  <c r="W151" i="2"/>
  <c r="Q152" i="2"/>
  <c r="R152" i="2" s="1"/>
  <c r="N152" i="2"/>
  <c r="P152" i="2"/>
  <c r="S152" i="2" s="1"/>
  <c r="D153" i="2"/>
  <c r="O152" i="2"/>
  <c r="M152" i="2"/>
  <c r="T152" i="2" l="1"/>
  <c r="W152" i="2"/>
  <c r="V152" i="2"/>
  <c r="N153" i="2"/>
  <c r="O153" i="2"/>
  <c r="P153" i="2"/>
  <c r="T153" i="2" s="1"/>
  <c r="D154" i="2"/>
  <c r="M153" i="2"/>
  <c r="Q153" i="2"/>
  <c r="R153" i="2" s="1"/>
  <c r="S153" i="2" l="1"/>
  <c r="V153" i="2"/>
  <c r="W153" i="2"/>
  <c r="N154" i="2"/>
  <c r="D155" i="2"/>
  <c r="M154" i="2"/>
  <c r="O154" i="2"/>
  <c r="Q154" i="2"/>
  <c r="R154" i="2" s="1"/>
  <c r="P154" i="2"/>
  <c r="T154" i="2" s="1"/>
  <c r="V154" i="2" l="1"/>
  <c r="W154" i="2"/>
  <c r="Q155" i="2"/>
  <c r="R155" i="2" s="1"/>
  <c r="N155" i="2"/>
  <c r="P155" i="2"/>
  <c r="T155" i="2" s="1"/>
  <c r="D156" i="2"/>
  <c r="O155" i="2"/>
  <c r="M155" i="2"/>
  <c r="S154" i="2"/>
  <c r="S155" i="2" l="1"/>
  <c r="W155" i="2"/>
  <c r="V155" i="2"/>
  <c r="Q156" i="2"/>
  <c r="R156" i="2" s="1"/>
  <c r="M156" i="2"/>
  <c r="N156" i="2"/>
  <c r="D157" i="2"/>
  <c r="O156" i="2"/>
  <c r="P156" i="2"/>
  <c r="T156" i="2" s="1"/>
  <c r="V156" i="2" l="1"/>
  <c r="W156" i="2"/>
  <c r="Q157" i="2"/>
  <c r="R157" i="2" s="1"/>
  <c r="P157" i="2"/>
  <c r="S157" i="2" s="1"/>
  <c r="N157" i="2"/>
  <c r="D158" i="2"/>
  <c r="M157" i="2"/>
  <c r="O157" i="2"/>
  <c r="S156" i="2"/>
  <c r="V157" i="2" l="1"/>
  <c r="W157" i="2"/>
  <c r="P158" i="2"/>
  <c r="S158" i="2" s="1"/>
  <c r="N158" i="2"/>
  <c r="M158" i="2"/>
  <c r="O158" i="2"/>
  <c r="D159" i="2"/>
  <c r="Q158" i="2"/>
  <c r="R158" i="2" s="1"/>
  <c r="T157" i="2"/>
  <c r="O159" i="2" l="1"/>
  <c r="Q159" i="2"/>
  <c r="R159" i="2" s="1"/>
  <c r="D160" i="2"/>
  <c r="P159" i="2"/>
  <c r="S159" i="2" s="1"/>
  <c r="M159" i="2"/>
  <c r="N159" i="2"/>
  <c r="V158" i="2"/>
  <c r="W158" i="2"/>
  <c r="T158" i="2"/>
  <c r="T159" i="2" l="1"/>
  <c r="N160" i="2"/>
  <c r="P160" i="2"/>
  <c r="S160" i="2" s="1"/>
  <c r="O160" i="2"/>
  <c r="Q160" i="2"/>
  <c r="R160" i="2" s="1"/>
  <c r="D161" i="2"/>
  <c r="M160" i="2"/>
  <c r="W159" i="2"/>
  <c r="V159" i="2"/>
  <c r="T160" i="2" l="1"/>
  <c r="W160" i="2"/>
  <c r="V160" i="2"/>
  <c r="M161" i="2"/>
  <c r="O161" i="2"/>
  <c r="P161" i="2"/>
  <c r="S161" i="2" s="1"/>
  <c r="Q161" i="2"/>
  <c r="R161" i="2" s="1"/>
  <c r="D162" i="2"/>
  <c r="N161" i="2"/>
  <c r="T161" i="2" l="1"/>
  <c r="W161" i="2"/>
  <c r="V161" i="2"/>
  <c r="O162" i="2"/>
  <c r="Q162" i="2"/>
  <c r="R162" i="2" s="1"/>
  <c r="D163" i="2"/>
  <c r="N162" i="2"/>
  <c r="P162" i="2"/>
  <c r="T162" i="2" s="1"/>
  <c r="M162" i="2"/>
  <c r="V162" i="2" l="1"/>
  <c r="W162" i="2"/>
  <c r="S162" i="2"/>
  <c r="P163" i="2"/>
  <c r="S163" i="2" s="1"/>
  <c r="M163" i="2"/>
  <c r="N163" i="2"/>
  <c r="D164" i="2"/>
  <c r="O163" i="2"/>
  <c r="Q163" i="2"/>
  <c r="R163" i="2" s="1"/>
  <c r="W163" i="2" l="1"/>
  <c r="V163" i="2"/>
  <c r="N164" i="2"/>
  <c r="D165" i="2"/>
  <c r="O164" i="2"/>
  <c r="M164" i="2"/>
  <c r="Q164" i="2"/>
  <c r="R164" i="2" s="1"/>
  <c r="P164" i="2"/>
  <c r="T164" i="2" s="1"/>
  <c r="T163" i="2"/>
  <c r="D166" i="2" l="1"/>
  <c r="P165" i="2"/>
  <c r="T165" i="2" s="1"/>
  <c r="O165" i="2"/>
  <c r="Q165" i="2"/>
  <c r="R165" i="2" s="1"/>
  <c r="N165" i="2"/>
  <c r="M165" i="2"/>
  <c r="S164" i="2"/>
  <c r="V164" i="2"/>
  <c r="W164" i="2"/>
  <c r="S165" i="2" l="1"/>
  <c r="V165" i="2"/>
  <c r="W165" i="2"/>
  <c r="P166" i="2"/>
  <c r="T166" i="2" s="1"/>
  <c r="O166" i="2"/>
  <c r="D167" i="2"/>
  <c r="M166" i="2"/>
  <c r="Q166" i="2"/>
  <c r="R166" i="2" s="1"/>
  <c r="N166" i="2"/>
  <c r="S166" i="2" l="1"/>
  <c r="O167" i="2"/>
  <c r="P167" i="2"/>
  <c r="T167" i="2" s="1"/>
  <c r="N167" i="2"/>
  <c r="Q167" i="2"/>
  <c r="R167" i="2" s="1"/>
  <c r="D168" i="2"/>
  <c r="M167" i="2"/>
  <c r="V166" i="2"/>
  <c r="W166" i="2"/>
  <c r="S167" i="2" l="1"/>
  <c r="N168" i="2"/>
  <c r="D169" i="2"/>
  <c r="P168" i="2"/>
  <c r="S168" i="2" s="1"/>
  <c r="Q168" i="2"/>
  <c r="R168" i="2" s="1"/>
  <c r="M168" i="2"/>
  <c r="O168" i="2"/>
  <c r="W167" i="2"/>
  <c r="V167" i="2"/>
  <c r="T168" i="2" l="1"/>
  <c r="V168" i="2"/>
  <c r="W168" i="2"/>
  <c r="Q169" i="2"/>
  <c r="R169" i="2" s="1"/>
  <c r="M169" i="2"/>
  <c r="D170" i="2"/>
  <c r="N169" i="2"/>
  <c r="O169" i="2"/>
  <c r="P169" i="2"/>
  <c r="T169" i="2" s="1"/>
  <c r="S169" i="2" l="1"/>
  <c r="D171" i="2"/>
  <c r="M170" i="2"/>
  <c r="P170" i="2"/>
  <c r="T170" i="2" s="1"/>
  <c r="O170" i="2"/>
  <c r="Q170" i="2"/>
  <c r="R170" i="2" s="1"/>
  <c r="N170" i="2"/>
  <c r="W169" i="2"/>
  <c r="V169" i="2"/>
  <c r="V170" i="2" l="1"/>
  <c r="W170" i="2"/>
  <c r="S170" i="2"/>
  <c r="D172" i="2"/>
  <c r="Q171" i="2"/>
  <c r="R171" i="2" s="1"/>
  <c r="P171" i="2"/>
  <c r="S171" i="2" s="1"/>
  <c r="O171" i="2"/>
  <c r="N171" i="2"/>
  <c r="M171" i="2"/>
  <c r="T171" i="2" l="1"/>
  <c r="P172" i="2"/>
  <c r="S172" i="2" s="1"/>
  <c r="Q172" i="2"/>
  <c r="R172" i="2" s="1"/>
  <c r="O172" i="2"/>
  <c r="M172" i="2"/>
  <c r="N172" i="2"/>
  <c r="D173" i="2"/>
  <c r="V171" i="2"/>
  <c r="W171" i="2"/>
  <c r="V172" i="2" l="1"/>
  <c r="W172" i="2"/>
  <c r="T172" i="2"/>
  <c r="M173" i="2"/>
  <c r="O173" i="2"/>
  <c r="P173" i="2"/>
  <c r="T173" i="2" s="1"/>
  <c r="Q173" i="2"/>
  <c r="R173" i="2" s="1"/>
  <c r="D174" i="2"/>
  <c r="N173" i="2"/>
  <c r="S173" i="2" l="1"/>
  <c r="O174" i="2"/>
  <c r="Q174" i="2"/>
  <c r="R174" i="2" s="1"/>
  <c r="M174" i="2"/>
  <c r="D175" i="2"/>
  <c r="P174" i="2"/>
  <c r="S174" i="2" s="1"/>
  <c r="N174" i="2"/>
  <c r="V173" i="2"/>
  <c r="W173" i="2"/>
  <c r="T174" i="2" l="1"/>
  <c r="Q175" i="2"/>
  <c r="R175" i="2" s="1"/>
  <c r="O175" i="2"/>
  <c r="P175" i="2"/>
  <c r="S175" i="2" s="1"/>
  <c r="M175" i="2"/>
  <c r="N175" i="2"/>
  <c r="D176" i="2"/>
  <c r="W174" i="2"/>
  <c r="V174" i="2"/>
  <c r="T175" i="2" l="1"/>
  <c r="N176" i="2"/>
  <c r="D177" i="2"/>
  <c r="O176" i="2"/>
  <c r="M176" i="2"/>
  <c r="P176" i="2"/>
  <c r="T176" i="2" s="1"/>
  <c r="Q176" i="2"/>
  <c r="R176" i="2" s="1"/>
  <c r="V175" i="2"/>
  <c r="W175" i="2"/>
  <c r="S176" i="2" l="1"/>
  <c r="W176" i="2"/>
  <c r="V176" i="2"/>
  <c r="Q177" i="2"/>
  <c r="R177" i="2" s="1"/>
  <c r="N177" i="2"/>
  <c r="D178" i="2"/>
  <c r="M177" i="2"/>
  <c r="O177" i="2"/>
  <c r="P177" i="2"/>
  <c r="T177" i="2" s="1"/>
  <c r="V177" i="2" l="1"/>
  <c r="W177" i="2"/>
  <c r="S177" i="2"/>
  <c r="P178" i="2"/>
  <c r="S178" i="2" s="1"/>
  <c r="O178" i="2"/>
  <c r="N178" i="2"/>
  <c r="D179" i="2"/>
  <c r="M178" i="2"/>
  <c r="Q178" i="2"/>
  <c r="R178" i="2" s="1"/>
  <c r="Q179" i="2" l="1"/>
  <c r="R179" i="2" s="1"/>
  <c r="P179" i="2"/>
  <c r="T179" i="2" s="1"/>
  <c r="O179" i="2"/>
  <c r="M179" i="2"/>
  <c r="N179" i="2"/>
  <c r="D180" i="2"/>
  <c r="T178" i="2"/>
  <c r="W178" i="2"/>
  <c r="V178" i="2"/>
  <c r="S179" i="2" l="1"/>
  <c r="W179" i="2"/>
  <c r="V179" i="2"/>
  <c r="M180" i="2"/>
  <c r="N180" i="2"/>
  <c r="D181" i="2"/>
  <c r="O180" i="2"/>
  <c r="P180" i="2"/>
  <c r="S180" i="2" s="1"/>
  <c r="Q180" i="2"/>
  <c r="R180" i="2" s="1"/>
  <c r="V180" i="2" l="1"/>
  <c r="W180" i="2"/>
  <c r="T180" i="2"/>
  <c r="D182" i="2"/>
  <c r="Q181" i="2"/>
  <c r="R181" i="2" s="1"/>
  <c r="P181" i="2"/>
  <c r="T181" i="2" s="1"/>
  <c r="O181" i="2"/>
  <c r="N181" i="2"/>
  <c r="M181" i="2"/>
  <c r="S181" i="2" l="1"/>
  <c r="V181" i="2"/>
  <c r="W181" i="2"/>
  <c r="D183" i="2"/>
  <c r="M182" i="2"/>
  <c r="O182" i="2"/>
  <c r="Q182" i="2"/>
  <c r="R182" i="2" s="1"/>
  <c r="N182" i="2"/>
  <c r="P182" i="2"/>
  <c r="S182" i="2" s="1"/>
  <c r="O183" i="2" l="1"/>
  <c r="D184" i="2"/>
  <c r="N183" i="2"/>
  <c r="Q183" i="2"/>
  <c r="R183" i="2" s="1"/>
  <c r="P183" i="2"/>
  <c r="S183" i="2" s="1"/>
  <c r="M183" i="2"/>
  <c r="T182" i="2"/>
  <c r="V182" i="2"/>
  <c r="W182" i="2"/>
  <c r="T183" i="2" l="1"/>
  <c r="M184" i="2"/>
  <c r="O184" i="2"/>
  <c r="N184" i="2"/>
  <c r="D185" i="2"/>
  <c r="P184" i="2"/>
  <c r="S184" i="2" s="1"/>
  <c r="Q184" i="2"/>
  <c r="R184" i="2" s="1"/>
  <c r="W183" i="2"/>
  <c r="V183" i="2"/>
  <c r="T184" i="2" l="1"/>
  <c r="V184" i="2"/>
  <c r="W184" i="2"/>
  <c r="D186" i="2"/>
  <c r="O185" i="2"/>
  <c r="N185" i="2"/>
  <c r="P185" i="2"/>
  <c r="T185" i="2" s="1"/>
  <c r="Q185" i="2"/>
  <c r="R185" i="2" s="1"/>
  <c r="M185" i="2"/>
  <c r="S185" i="2" l="1"/>
  <c r="W185" i="2"/>
  <c r="V185" i="2"/>
  <c r="O186" i="2"/>
  <c r="N186" i="2"/>
  <c r="Q186" i="2"/>
  <c r="R186" i="2" s="1"/>
  <c r="M186" i="2"/>
  <c r="D187" i="2"/>
  <c r="P186" i="2"/>
  <c r="S186" i="2" s="1"/>
  <c r="N187" i="2" l="1"/>
  <c r="M187" i="2"/>
  <c r="D188" i="2"/>
  <c r="P187" i="2"/>
  <c r="T187" i="2" s="1"/>
  <c r="O187" i="2"/>
  <c r="Q187" i="2"/>
  <c r="R187" i="2" s="1"/>
  <c r="W186" i="2"/>
  <c r="V186" i="2"/>
  <c r="T186" i="2"/>
  <c r="S187" i="2" l="1"/>
  <c r="D189" i="2"/>
  <c r="N188" i="2"/>
  <c r="O188" i="2"/>
  <c r="Q188" i="2"/>
  <c r="R188" i="2" s="1"/>
  <c r="P188" i="2"/>
  <c r="S188" i="2" s="1"/>
  <c r="M188" i="2"/>
  <c r="V187" i="2"/>
  <c r="W187" i="2"/>
  <c r="T188" i="2" l="1"/>
  <c r="P189" i="2"/>
  <c r="S189" i="2" s="1"/>
  <c r="O189" i="2"/>
  <c r="M189" i="2"/>
  <c r="D190" i="2"/>
  <c r="N189" i="2"/>
  <c r="Q189" i="2"/>
  <c r="R189" i="2" s="1"/>
  <c r="W188" i="2"/>
  <c r="V188" i="2"/>
  <c r="T189" i="2" l="1"/>
  <c r="D191" i="2"/>
  <c r="O190" i="2"/>
  <c r="P190" i="2"/>
  <c r="S190" i="2" s="1"/>
  <c r="Q190" i="2"/>
  <c r="R190" i="2" s="1"/>
  <c r="N190" i="2"/>
  <c r="M190" i="2"/>
  <c r="W189" i="2"/>
  <c r="V189" i="2"/>
  <c r="T190" i="2" l="1"/>
  <c r="V190" i="2"/>
  <c r="W190" i="2"/>
  <c r="O191" i="2"/>
  <c r="P191" i="2"/>
  <c r="S191" i="2" s="1"/>
  <c r="D192" i="2"/>
  <c r="Q191" i="2"/>
  <c r="R191" i="2" s="1"/>
  <c r="M191" i="2"/>
  <c r="N191" i="2"/>
  <c r="V191" i="2" l="1"/>
  <c r="W191" i="2"/>
  <c r="T191" i="2"/>
  <c r="P192" i="2"/>
  <c r="S192" i="2" s="1"/>
  <c r="Q192" i="2"/>
  <c r="R192" i="2" s="1"/>
  <c r="M192" i="2"/>
  <c r="N192" i="2"/>
  <c r="O192" i="2"/>
  <c r="D193" i="2"/>
  <c r="T192" i="2" l="1"/>
  <c r="W192" i="2"/>
  <c r="V192" i="2"/>
  <c r="P193" i="2"/>
  <c r="T193" i="2" s="1"/>
  <c r="N193" i="2"/>
  <c r="Q193" i="2"/>
  <c r="R193" i="2" s="1"/>
  <c r="M193" i="2"/>
  <c r="D194" i="2"/>
  <c r="O193" i="2"/>
  <c r="Q194" i="2" l="1"/>
  <c r="R194" i="2" s="1"/>
  <c r="O194" i="2"/>
  <c r="P194" i="2"/>
  <c r="T194" i="2" s="1"/>
  <c r="M194" i="2"/>
  <c r="N194" i="2"/>
  <c r="D195" i="2"/>
  <c r="S193" i="2"/>
  <c r="V193" i="2"/>
  <c r="W193" i="2"/>
  <c r="S194" i="2" l="1"/>
  <c r="D196" i="2"/>
  <c r="P195" i="2"/>
  <c r="S195" i="2" s="1"/>
  <c r="Q195" i="2"/>
  <c r="R195" i="2" s="1"/>
  <c r="N195" i="2"/>
  <c r="M195" i="2"/>
  <c r="O195" i="2"/>
  <c r="W194" i="2"/>
  <c r="V194" i="2"/>
  <c r="T195" i="2" l="1"/>
  <c r="V195" i="2"/>
  <c r="W195" i="2"/>
  <c r="Q196" i="2"/>
  <c r="R196" i="2" s="1"/>
  <c r="O196" i="2"/>
  <c r="N196" i="2"/>
  <c r="D197" i="2"/>
  <c r="P196" i="2"/>
  <c r="S196" i="2" s="1"/>
  <c r="M196" i="2"/>
  <c r="T196" i="2" l="1"/>
  <c r="V196" i="2"/>
  <c r="W196" i="2"/>
  <c r="N197" i="2"/>
  <c r="O197" i="2"/>
  <c r="Q197" i="2"/>
  <c r="R197" i="2" s="1"/>
  <c r="D198" i="2"/>
  <c r="M197" i="2"/>
  <c r="P197" i="2"/>
  <c r="T197" i="2" s="1"/>
  <c r="W197" i="2" l="1"/>
  <c r="V197" i="2"/>
  <c r="O198" i="2"/>
  <c r="Q198" i="2"/>
  <c r="R198" i="2" s="1"/>
  <c r="N198" i="2"/>
  <c r="M198" i="2"/>
  <c r="D199" i="2"/>
  <c r="P198" i="2"/>
  <c r="S198" i="2" s="1"/>
  <c r="S197" i="2"/>
  <c r="D200" i="2" l="1"/>
  <c r="P199" i="2"/>
  <c r="S199" i="2" s="1"/>
  <c r="N199" i="2"/>
  <c r="Q199" i="2"/>
  <c r="R199" i="2" s="1"/>
  <c r="M199" i="2"/>
  <c r="O199" i="2"/>
  <c r="W198" i="2"/>
  <c r="V198" i="2"/>
  <c r="T198" i="2"/>
  <c r="T199" i="2" l="1"/>
  <c r="V199" i="2"/>
  <c r="W199" i="2"/>
  <c r="N200" i="2"/>
  <c r="O200" i="2"/>
  <c r="M200" i="2"/>
  <c r="D201" i="2"/>
  <c r="P200" i="2"/>
  <c r="S200" i="2" s="1"/>
  <c r="Q200" i="2"/>
  <c r="R200" i="2" s="1"/>
  <c r="O201" i="2" l="1"/>
  <c r="R201" i="2"/>
  <c r="S201" i="2"/>
  <c r="N201" i="2"/>
  <c r="T201" i="2"/>
  <c r="M201" i="2"/>
  <c r="V200" i="2"/>
  <c r="W200" i="2"/>
  <c r="T200" i="2"/>
  <c r="C65" i="3" l="1"/>
  <c r="C105" i="3"/>
  <c r="B106" i="3"/>
  <c r="C28" i="3"/>
  <c r="B45" i="3"/>
  <c r="C26" i="3"/>
  <c r="C15" i="3"/>
  <c r="B75" i="3"/>
  <c r="C127" i="3"/>
  <c r="C106" i="3"/>
  <c r="B124" i="3"/>
  <c r="C81" i="3"/>
  <c r="B18" i="3"/>
  <c r="B73" i="3"/>
  <c r="B33" i="3"/>
  <c r="C64" i="3"/>
  <c r="C124" i="3"/>
  <c r="B36" i="3"/>
  <c r="C33" i="3"/>
  <c r="B15" i="3"/>
  <c r="D15" i="3" s="1"/>
  <c r="AR15" i="3" s="1"/>
  <c r="B127" i="3"/>
  <c r="D127" i="3" s="1"/>
  <c r="AR127" i="3" s="1"/>
  <c r="C75" i="3"/>
  <c r="B64" i="3"/>
  <c r="C73" i="3"/>
  <c r="B28" i="3"/>
  <c r="B81" i="3"/>
  <c r="B65" i="3"/>
  <c r="C45" i="3"/>
  <c r="C100" i="3"/>
  <c r="C121" i="3"/>
  <c r="B121" i="3"/>
  <c r="B26" i="3"/>
  <c r="D26" i="3" s="1"/>
  <c r="AR26" i="3" s="1"/>
  <c r="B100" i="3"/>
  <c r="D100" i="3" s="1"/>
  <c r="AR100" i="3" s="1"/>
  <c r="C36" i="3"/>
  <c r="B105" i="3"/>
  <c r="D105" i="3" s="1"/>
  <c r="AR105" i="3" s="1"/>
  <c r="B31" i="3"/>
  <c r="C31" i="3"/>
  <c r="C18" i="3"/>
  <c r="C62" i="3"/>
  <c r="B62" i="3"/>
  <c r="C70" i="3"/>
  <c r="B70" i="3"/>
  <c r="V201" i="2"/>
  <c r="W201" i="2"/>
  <c r="D121" i="3" l="1"/>
  <c r="AR121" i="3" s="1"/>
  <c r="D65" i="3"/>
  <c r="AR65" i="3" s="1"/>
  <c r="BE65" i="3" s="1"/>
  <c r="D18" i="3"/>
  <c r="AR18" i="3" s="1"/>
  <c r="BK18" i="3" s="1"/>
  <c r="D64" i="3"/>
  <c r="AR64" i="3" s="1"/>
  <c r="BG64" i="3" s="1"/>
  <c r="D81" i="3"/>
  <c r="AR81" i="3" s="1"/>
  <c r="D28" i="3"/>
  <c r="AR28" i="3" s="1"/>
  <c r="BH28" i="3" s="1"/>
  <c r="D62" i="3"/>
  <c r="AR62" i="3" s="1"/>
  <c r="BK62" i="3" s="1"/>
  <c r="D31" i="3"/>
  <c r="AR31" i="3" s="1"/>
  <c r="BM31" i="3" s="1"/>
  <c r="D70" i="3"/>
  <c r="AR70" i="3" s="1"/>
  <c r="BM26" i="3"/>
  <c r="BL26" i="3"/>
  <c r="BF26" i="3"/>
  <c r="BI26" i="3"/>
  <c r="BJ26" i="3"/>
  <c r="BK26" i="3"/>
  <c r="BH26" i="3"/>
  <c r="BG26" i="3"/>
  <c r="BE26" i="3"/>
  <c r="BF15" i="3"/>
  <c r="BE15" i="3"/>
  <c r="BL15" i="3"/>
  <c r="BG15" i="3"/>
  <c r="BK15" i="3"/>
  <c r="BJ15" i="3"/>
  <c r="BH15" i="3"/>
  <c r="BM15" i="3"/>
  <c r="BI15" i="3"/>
  <c r="D75" i="3"/>
  <c r="AR75" i="3" s="1"/>
  <c r="BI105" i="3"/>
  <c r="BK105" i="3"/>
  <c r="BF105" i="3"/>
  <c r="BE105" i="3"/>
  <c r="BH105" i="3"/>
  <c r="BG105" i="3"/>
  <c r="BL105" i="3"/>
  <c r="BJ105" i="3"/>
  <c r="BM105" i="3"/>
  <c r="BF121" i="3"/>
  <c r="BL121" i="3"/>
  <c r="BJ121" i="3"/>
  <c r="BH121" i="3"/>
  <c r="BK121" i="3"/>
  <c r="BE121" i="3"/>
  <c r="BG121" i="3"/>
  <c r="BI121" i="3"/>
  <c r="BM121" i="3"/>
  <c r="BG65" i="3"/>
  <c r="BM65" i="3"/>
  <c r="BL65" i="3"/>
  <c r="D33" i="3"/>
  <c r="AR33" i="3" s="1"/>
  <c r="D124" i="3"/>
  <c r="AR124" i="3" s="1"/>
  <c r="D106" i="3"/>
  <c r="AR106" i="3" s="1"/>
  <c r="BM70" i="3"/>
  <c r="BG70" i="3"/>
  <c r="BE70" i="3"/>
  <c r="BK70" i="3"/>
  <c r="BH70" i="3"/>
  <c r="BL70" i="3"/>
  <c r="BI70" i="3"/>
  <c r="BF70" i="3"/>
  <c r="BJ70" i="3"/>
  <c r="BG81" i="3"/>
  <c r="BF81" i="3"/>
  <c r="BE81" i="3"/>
  <c r="BK81" i="3"/>
  <c r="BH81" i="3"/>
  <c r="BJ81" i="3"/>
  <c r="BL81" i="3"/>
  <c r="BM81" i="3"/>
  <c r="BI81" i="3"/>
  <c r="D36" i="3"/>
  <c r="AR36" i="3" s="1"/>
  <c r="D73" i="3"/>
  <c r="AR73" i="3" s="1"/>
  <c r="BM100" i="3"/>
  <c r="BE100" i="3"/>
  <c r="BK100" i="3"/>
  <c r="BJ100" i="3"/>
  <c r="BG100" i="3"/>
  <c r="BI100" i="3"/>
  <c r="BH100" i="3"/>
  <c r="BF100" i="3"/>
  <c r="BL100" i="3"/>
  <c r="BG28" i="3"/>
  <c r="BK28" i="3"/>
  <c r="BE28" i="3"/>
  <c r="BF28" i="3"/>
  <c r="BJ28" i="3"/>
  <c r="BL28" i="3"/>
  <c r="BM28" i="3"/>
  <c r="BH127" i="3"/>
  <c r="BI127" i="3"/>
  <c r="BJ127" i="3"/>
  <c r="BL127" i="3"/>
  <c r="BM127" i="3"/>
  <c r="BE127" i="3"/>
  <c r="BK127" i="3"/>
  <c r="BF127" i="3"/>
  <c r="BG127" i="3"/>
  <c r="D45" i="3"/>
  <c r="AR45" i="3" s="1"/>
  <c r="BJ18" i="3" l="1"/>
  <c r="BF18" i="3"/>
  <c r="BI28" i="3"/>
  <c r="AN28" i="3" s="1"/>
  <c r="BK65" i="3"/>
  <c r="BL18" i="3"/>
  <c r="BH18" i="3"/>
  <c r="BM62" i="3"/>
  <c r="BG62" i="3"/>
  <c r="BK64" i="3"/>
  <c r="BJ64" i="3"/>
  <c r="BJ65" i="3"/>
  <c r="BH65" i="3"/>
  <c r="BI65" i="3"/>
  <c r="BF65" i="3"/>
  <c r="BI64" i="3"/>
  <c r="BK31" i="3"/>
  <c r="BE18" i="3"/>
  <c r="BG18" i="3"/>
  <c r="BI18" i="3"/>
  <c r="BF64" i="3"/>
  <c r="BM64" i="3"/>
  <c r="AN15" i="3"/>
  <c r="BE31" i="3"/>
  <c r="BE64" i="3"/>
  <c r="BM18" i="3"/>
  <c r="BH64" i="3"/>
  <c r="BL64" i="3"/>
  <c r="BI62" i="3"/>
  <c r="BL62" i="3"/>
  <c r="BE62" i="3"/>
  <c r="BF62" i="3"/>
  <c r="BJ62" i="3"/>
  <c r="BH62" i="3"/>
  <c r="BI31" i="3"/>
  <c r="BL31" i="3"/>
  <c r="BF31" i="3"/>
  <c r="BJ31" i="3"/>
  <c r="AN127" i="3"/>
  <c r="BH31" i="3"/>
  <c r="BG31" i="3"/>
  <c r="BH106" i="3"/>
  <c r="BI106" i="3"/>
  <c r="BJ106" i="3"/>
  <c r="BM106" i="3"/>
  <c r="BK106" i="3"/>
  <c r="BG106" i="3"/>
  <c r="BL106" i="3"/>
  <c r="BE106" i="3"/>
  <c r="BF106" i="3"/>
  <c r="AN121" i="3"/>
  <c r="BE75" i="3"/>
  <c r="BI75" i="3"/>
  <c r="BM75" i="3"/>
  <c r="BL75" i="3"/>
  <c r="BF75" i="3"/>
  <c r="BG75" i="3"/>
  <c r="BJ75" i="3"/>
  <c r="BH75" i="3"/>
  <c r="BK75" i="3"/>
  <c r="BG45" i="3"/>
  <c r="BF45" i="3"/>
  <c r="BE45" i="3"/>
  <c r="BI45" i="3"/>
  <c r="BK45" i="3"/>
  <c r="BL45" i="3"/>
  <c r="BH45" i="3"/>
  <c r="BM45" i="3"/>
  <c r="BJ45" i="3"/>
  <c r="AN100" i="3"/>
  <c r="AN70" i="3"/>
  <c r="BK124" i="3"/>
  <c r="BM124" i="3"/>
  <c r="BJ124" i="3"/>
  <c r="BG124" i="3"/>
  <c r="BL124" i="3"/>
  <c r="BF124" i="3"/>
  <c r="BE124" i="3"/>
  <c r="BH124" i="3"/>
  <c r="BI124" i="3"/>
  <c r="BF36" i="3"/>
  <c r="BJ36" i="3"/>
  <c r="BL36" i="3"/>
  <c r="BI36" i="3"/>
  <c r="BK36" i="3"/>
  <c r="BE36" i="3"/>
  <c r="BH36" i="3"/>
  <c r="BG36" i="3"/>
  <c r="BM36" i="3"/>
  <c r="BE33" i="3"/>
  <c r="BM33" i="3"/>
  <c r="BK33" i="3"/>
  <c r="BL33" i="3"/>
  <c r="BH33" i="3"/>
  <c r="BI33" i="3"/>
  <c r="BJ33" i="3"/>
  <c r="BF33" i="3"/>
  <c r="BG33" i="3"/>
  <c r="AN26" i="3"/>
  <c r="BM73" i="3"/>
  <c r="BH73" i="3"/>
  <c r="BE73" i="3"/>
  <c r="BF73" i="3"/>
  <c r="BG73" i="3"/>
  <c r="BI73" i="3"/>
  <c r="BK73" i="3"/>
  <c r="BL73" i="3"/>
  <c r="BJ73" i="3"/>
  <c r="AN81" i="3"/>
  <c r="AN105" i="3"/>
  <c r="AN64" i="3" l="1"/>
  <c r="AN65" i="3"/>
  <c r="AN18" i="3"/>
  <c r="C14" i="17" s="1"/>
  <c r="AN62" i="3"/>
  <c r="AN73" i="3"/>
  <c r="AN31" i="3"/>
  <c r="AN33" i="3"/>
  <c r="AN75" i="3"/>
  <c r="AN106" i="3"/>
  <c r="AN36" i="3"/>
  <c r="AN45" i="3"/>
  <c r="AN124" i="3"/>
  <c r="CX3" i="5"/>
  <c r="CX4" i="5" s="1"/>
  <c r="C134" i="17" l="1"/>
  <c r="C79" i="17"/>
  <c r="C120" i="17"/>
  <c r="C195" i="17"/>
  <c r="K195" i="17" s="1"/>
  <c r="C186" i="17"/>
  <c r="G186" i="17" s="1"/>
  <c r="C72" i="17"/>
  <c r="C165" i="17"/>
  <c r="C166" i="17"/>
  <c r="O166" i="17" s="1"/>
  <c r="C56" i="17"/>
  <c r="Q56" i="17" s="1"/>
  <c r="C148" i="17"/>
  <c r="C87" i="17"/>
  <c r="C155" i="17"/>
  <c r="Q155" i="17" s="1"/>
  <c r="C153" i="17"/>
  <c r="J153" i="17" s="1"/>
  <c r="C146" i="17"/>
  <c r="C197" i="17"/>
  <c r="C9" i="17"/>
  <c r="E9" i="17" s="1"/>
  <c r="C18" i="17"/>
  <c r="F18" i="17" s="1"/>
  <c r="C95" i="17"/>
  <c r="C149" i="17"/>
  <c r="C109" i="17"/>
  <c r="L109" i="17" s="1"/>
  <c r="C104" i="17"/>
  <c r="G104" i="17" s="1"/>
  <c r="C193" i="17"/>
  <c r="C180" i="17"/>
  <c r="C143" i="17"/>
  <c r="G143" i="17" s="1"/>
  <c r="C171" i="17"/>
  <c r="N171" i="17" s="1"/>
  <c r="C103" i="17"/>
  <c r="C162" i="17"/>
  <c r="C49" i="17"/>
  <c r="F49" i="17" s="1"/>
  <c r="C198" i="17"/>
  <c r="F198" i="17" s="1"/>
  <c r="C191" i="17"/>
  <c r="C92" i="17"/>
  <c r="I92" i="17" s="1"/>
  <c r="C13" i="17"/>
  <c r="O13" i="17" s="1"/>
  <c r="C63" i="17"/>
  <c r="M63" i="17" s="1"/>
  <c r="C196" i="17"/>
  <c r="C169" i="17"/>
  <c r="J169" i="17" s="1"/>
  <c r="C106" i="17"/>
  <c r="I106" i="17" s="1"/>
  <c r="C20" i="17"/>
  <c r="G20" i="17" s="1"/>
  <c r="C141" i="17"/>
  <c r="C185" i="17"/>
  <c r="L185" i="17" s="1"/>
  <c r="C7" i="17"/>
  <c r="I7" i="17" s="1"/>
  <c r="C119" i="17"/>
  <c r="N119" i="17" s="1"/>
  <c r="C159" i="17"/>
  <c r="L159" i="17" s="1"/>
  <c r="C44" i="17"/>
  <c r="M44" i="17" s="1"/>
  <c r="C170" i="17"/>
  <c r="F170" i="17" s="1"/>
  <c r="C53" i="17"/>
  <c r="N53" i="17" s="1"/>
  <c r="C176" i="17"/>
  <c r="K176" i="17" s="1"/>
  <c r="C156" i="17"/>
  <c r="N156" i="17" s="1"/>
  <c r="C30" i="17"/>
  <c r="H30" i="17" s="1"/>
  <c r="C183" i="17"/>
  <c r="Q183" i="17" s="1"/>
  <c r="C24" i="17"/>
  <c r="E24" i="17" s="1"/>
  <c r="P186" i="17"/>
  <c r="I186" i="17"/>
  <c r="N186" i="17"/>
  <c r="F134" i="17"/>
  <c r="Q134" i="17"/>
  <c r="L134" i="17"/>
  <c r="M134" i="17"/>
  <c r="I134" i="17"/>
  <c r="H134" i="17"/>
  <c r="J134" i="17"/>
  <c r="P134" i="17"/>
  <c r="B134" i="17"/>
  <c r="O134" i="17"/>
  <c r="N134" i="17"/>
  <c r="K134" i="17"/>
  <c r="G134" i="17"/>
  <c r="C98" i="17"/>
  <c r="C151" i="17"/>
  <c r="C59" i="17"/>
  <c r="C124" i="17"/>
  <c r="C66" i="17"/>
  <c r="C67" i="17"/>
  <c r="C175" i="17"/>
  <c r="C136" i="17"/>
  <c r="C23" i="17"/>
  <c r="C105" i="17"/>
  <c r="C113" i="17"/>
  <c r="C83" i="17"/>
  <c r="C182" i="17"/>
  <c r="C160" i="17"/>
  <c r="C62" i="17"/>
  <c r="C91" i="17"/>
  <c r="C164" i="17"/>
  <c r="C167" i="17"/>
  <c r="C81" i="17"/>
  <c r="C192" i="17"/>
  <c r="C96" i="17"/>
  <c r="C177" i="17"/>
  <c r="C94" i="17"/>
  <c r="C139" i="17"/>
  <c r="C85" i="17"/>
  <c r="C142" i="17"/>
  <c r="C68" i="17"/>
  <c r="C84" i="17"/>
  <c r="C33" i="17"/>
  <c r="C26" i="17"/>
  <c r="C69" i="17"/>
  <c r="C199" i="17"/>
  <c r="C89" i="17"/>
  <c r="C163" i="17"/>
  <c r="C137" i="17"/>
  <c r="C133" i="17"/>
  <c r="C130" i="17"/>
  <c r="C73" i="17"/>
  <c r="C71" i="17"/>
  <c r="C190" i="17"/>
  <c r="C34" i="17"/>
  <c r="C31" i="17"/>
  <c r="C35" i="17"/>
  <c r="C187" i="17"/>
  <c r="C36" i="17"/>
  <c r="C125" i="17"/>
  <c r="C78" i="17"/>
  <c r="C158" i="17"/>
  <c r="C129" i="17"/>
  <c r="L14" i="17"/>
  <c r="K14" i="17"/>
  <c r="E14" i="17"/>
  <c r="O14" i="17"/>
  <c r="J14" i="17"/>
  <c r="F14" i="17"/>
  <c r="B14" i="17"/>
  <c r="I14" i="17"/>
  <c r="Q14" i="17"/>
  <c r="M14" i="17"/>
  <c r="G14" i="17"/>
  <c r="H14" i="17"/>
  <c r="P14" i="17"/>
  <c r="N14" i="17"/>
  <c r="O180" i="17"/>
  <c r="K180" i="17"/>
  <c r="L180" i="17"/>
  <c r="G180" i="17"/>
  <c r="B180" i="17"/>
  <c r="N180" i="17"/>
  <c r="H180" i="17"/>
  <c r="M180" i="17"/>
  <c r="P180" i="17"/>
  <c r="I180" i="17"/>
  <c r="J180" i="17"/>
  <c r="F180" i="17"/>
  <c r="Q180" i="17"/>
  <c r="B79" i="17"/>
  <c r="G79" i="17"/>
  <c r="K79" i="17"/>
  <c r="O79" i="17"/>
  <c r="L79" i="17"/>
  <c r="P79" i="17"/>
  <c r="H79" i="17"/>
  <c r="Q79" i="17"/>
  <c r="M79" i="17"/>
  <c r="I79" i="17"/>
  <c r="F79" i="17"/>
  <c r="N79" i="17"/>
  <c r="J79" i="17"/>
  <c r="G95" i="17"/>
  <c r="N95" i="17"/>
  <c r="M95" i="17"/>
  <c r="J95" i="17"/>
  <c r="Q95" i="17"/>
  <c r="H95" i="17"/>
  <c r="L95" i="17"/>
  <c r="I95" i="17"/>
  <c r="B95" i="17"/>
  <c r="K95" i="17"/>
  <c r="O95" i="17"/>
  <c r="F95" i="17"/>
  <c r="P95" i="17"/>
  <c r="K119" i="17"/>
  <c r="G56" i="17"/>
  <c r="F56" i="17"/>
  <c r="I56" i="17"/>
  <c r="J56" i="17"/>
  <c r="B159" i="17"/>
  <c r="N159" i="17"/>
  <c r="J159" i="17"/>
  <c r="I159" i="17"/>
  <c r="P159" i="17"/>
  <c r="H159" i="17"/>
  <c r="F159" i="17"/>
  <c r="G159" i="17"/>
  <c r="K159" i="17"/>
  <c r="M159" i="17"/>
  <c r="N148" i="17"/>
  <c r="F148" i="17"/>
  <c r="H148" i="17"/>
  <c r="M148" i="17"/>
  <c r="K148" i="17"/>
  <c r="G148" i="17"/>
  <c r="B148" i="17"/>
  <c r="J148" i="17"/>
  <c r="O148" i="17"/>
  <c r="P148" i="17"/>
  <c r="Q148" i="17"/>
  <c r="L148" i="17"/>
  <c r="I148" i="17"/>
  <c r="J87" i="17"/>
  <c r="O87" i="17"/>
  <c r="K87" i="17"/>
  <c r="F87" i="17"/>
  <c r="L87" i="17"/>
  <c r="P87" i="17"/>
  <c r="B87" i="17"/>
  <c r="G87" i="17"/>
  <c r="H87" i="17"/>
  <c r="I87" i="17"/>
  <c r="N87" i="17"/>
  <c r="Q87" i="17"/>
  <c r="M87" i="17"/>
  <c r="L153" i="17"/>
  <c r="N153" i="17"/>
  <c r="P153" i="17"/>
  <c r="Q176" i="17"/>
  <c r="F176" i="17"/>
  <c r="H176" i="17"/>
  <c r="B176" i="17"/>
  <c r="P176" i="17"/>
  <c r="O176" i="17"/>
  <c r="G176" i="17"/>
  <c r="J176" i="17"/>
  <c r="M176" i="17"/>
  <c r="O146" i="17"/>
  <c r="B146" i="17"/>
  <c r="N146" i="17"/>
  <c r="M146" i="17"/>
  <c r="F146" i="17"/>
  <c r="J146" i="17"/>
  <c r="G146" i="17"/>
  <c r="I146" i="17"/>
  <c r="L146" i="17"/>
  <c r="K146" i="17"/>
  <c r="H146" i="17"/>
  <c r="Q146" i="17"/>
  <c r="P146" i="17"/>
  <c r="G197" i="17"/>
  <c r="I197" i="17"/>
  <c r="K197" i="17"/>
  <c r="F197" i="17"/>
  <c r="Q197" i="17"/>
  <c r="B197" i="17"/>
  <c r="P197" i="17"/>
  <c r="O197" i="17"/>
  <c r="H197" i="17"/>
  <c r="L197" i="17"/>
  <c r="N197" i="17"/>
  <c r="M197" i="17"/>
  <c r="J197" i="17"/>
  <c r="M104" i="17"/>
  <c r="F104" i="17"/>
  <c r="O104" i="17"/>
  <c r="L141" i="17"/>
  <c r="K141" i="17"/>
  <c r="G141" i="17"/>
  <c r="I141" i="17"/>
  <c r="F141" i="17"/>
  <c r="N141" i="17"/>
  <c r="M141" i="17"/>
  <c r="Q141" i="17"/>
  <c r="B141" i="17"/>
  <c r="P141" i="17"/>
  <c r="J141" i="17"/>
  <c r="O141" i="17"/>
  <c r="H141" i="17"/>
  <c r="C27" i="17"/>
  <c r="C25" i="17"/>
  <c r="C43" i="17"/>
  <c r="C65" i="17"/>
  <c r="C50" i="17"/>
  <c r="C122" i="17"/>
  <c r="C132" i="17"/>
  <c r="C37" i="17"/>
  <c r="C60" i="17"/>
  <c r="C75" i="17"/>
  <c r="C200" i="17"/>
  <c r="C114" i="17"/>
  <c r="C40" i="17"/>
  <c r="C121" i="17"/>
  <c r="C32" i="17"/>
  <c r="C38" i="17"/>
  <c r="C168" i="17"/>
  <c r="C101" i="17"/>
  <c r="C5" i="17"/>
  <c r="C19" i="17"/>
  <c r="C111" i="17"/>
  <c r="C99" i="17"/>
  <c r="C76" i="17"/>
  <c r="C8" i="17"/>
  <c r="C179" i="17"/>
  <c r="C188" i="17"/>
  <c r="C116" i="17"/>
  <c r="C16" i="17"/>
  <c r="C12" i="17"/>
  <c r="C11" i="17"/>
  <c r="C47" i="17"/>
  <c r="C150" i="17"/>
  <c r="C17" i="17"/>
  <c r="C54" i="17"/>
  <c r="C172" i="17"/>
  <c r="C144" i="17"/>
  <c r="C90" i="17"/>
  <c r="C173" i="17"/>
  <c r="C126" i="17"/>
  <c r="C145" i="17"/>
  <c r="C112" i="17"/>
  <c r="C174" i="17"/>
  <c r="C58" i="17"/>
  <c r="C48" i="17"/>
  <c r="C88" i="17"/>
  <c r="C140" i="17"/>
  <c r="C117" i="17"/>
  <c r="C6" i="17"/>
  <c r="B193" i="17"/>
  <c r="P193" i="17"/>
  <c r="G193" i="17"/>
  <c r="F193" i="17"/>
  <c r="K193" i="17"/>
  <c r="O193" i="17"/>
  <c r="I193" i="17"/>
  <c r="J193" i="17"/>
  <c r="L193" i="17"/>
  <c r="M193" i="17"/>
  <c r="Q193" i="17"/>
  <c r="N193" i="17"/>
  <c r="H193" i="17"/>
  <c r="P72" i="17"/>
  <c r="I72" i="17"/>
  <c r="N72" i="17"/>
  <c r="B72" i="17"/>
  <c r="O72" i="17"/>
  <c r="H72" i="17"/>
  <c r="F72" i="17"/>
  <c r="G72" i="17"/>
  <c r="L72" i="17"/>
  <c r="M72" i="17"/>
  <c r="K72" i="17"/>
  <c r="Q72" i="17"/>
  <c r="J72" i="17"/>
  <c r="B185" i="17"/>
  <c r="J185" i="17"/>
  <c r="O185" i="17"/>
  <c r="H165" i="17"/>
  <c r="J165" i="17"/>
  <c r="F165" i="17"/>
  <c r="P165" i="17"/>
  <c r="M165" i="17"/>
  <c r="K165" i="17"/>
  <c r="L165" i="17"/>
  <c r="B165" i="17"/>
  <c r="N165" i="17"/>
  <c r="O165" i="17"/>
  <c r="G165" i="17"/>
  <c r="Q165" i="17"/>
  <c r="I165" i="17"/>
  <c r="F171" i="17"/>
  <c r="Q171" i="17"/>
  <c r="G171" i="17"/>
  <c r="H171" i="17"/>
  <c r="I171" i="17"/>
  <c r="O171" i="17"/>
  <c r="J171" i="17"/>
  <c r="O169" i="17"/>
  <c r="M169" i="17"/>
  <c r="P169" i="17"/>
  <c r="M103" i="17"/>
  <c r="K103" i="17"/>
  <c r="Q103" i="17"/>
  <c r="H103" i="17"/>
  <c r="J103" i="17"/>
  <c r="N103" i="17"/>
  <c r="F103" i="17"/>
  <c r="B103" i="17"/>
  <c r="L103" i="17"/>
  <c r="G103" i="17"/>
  <c r="O103" i="17"/>
  <c r="P103" i="17"/>
  <c r="I103" i="17"/>
  <c r="K120" i="17"/>
  <c r="I120" i="17"/>
  <c r="B120" i="17"/>
  <c r="G120" i="17"/>
  <c r="Q120" i="17"/>
  <c r="J120" i="17"/>
  <c r="M120" i="17"/>
  <c r="N120" i="17"/>
  <c r="P120" i="17"/>
  <c r="O120" i="17"/>
  <c r="L120" i="17"/>
  <c r="H120" i="17"/>
  <c r="F120" i="17"/>
  <c r="H162" i="17"/>
  <c r="M162" i="17"/>
  <c r="Q162" i="17"/>
  <c r="N162" i="17"/>
  <c r="J162" i="17"/>
  <c r="L162" i="17"/>
  <c r="K162" i="17"/>
  <c r="G162" i="17"/>
  <c r="P162" i="17"/>
  <c r="F162" i="17"/>
  <c r="I162" i="17"/>
  <c r="O162" i="17"/>
  <c r="B162" i="17"/>
  <c r="Q149" i="17"/>
  <c r="B149" i="17"/>
  <c r="L149" i="17"/>
  <c r="O149" i="17"/>
  <c r="G149" i="17"/>
  <c r="I149" i="17"/>
  <c r="J149" i="17"/>
  <c r="N149" i="17"/>
  <c r="F149" i="17"/>
  <c r="M149" i="17"/>
  <c r="K149" i="17"/>
  <c r="P149" i="17"/>
  <c r="H149" i="17"/>
  <c r="G198" i="17"/>
  <c r="Q198" i="17"/>
  <c r="P198" i="17"/>
  <c r="O198" i="17"/>
  <c r="K198" i="17"/>
  <c r="H198" i="17"/>
  <c r="H191" i="17"/>
  <c r="L191" i="17"/>
  <c r="F191" i="17"/>
  <c r="G191" i="17"/>
  <c r="Q191" i="17"/>
  <c r="P191" i="17"/>
  <c r="O191" i="17"/>
  <c r="N191" i="17"/>
  <c r="J191" i="17"/>
  <c r="B191" i="17"/>
  <c r="M191" i="17"/>
  <c r="K191" i="17"/>
  <c r="I191" i="17"/>
  <c r="K20" i="17"/>
  <c r="F20" i="17"/>
  <c r="M156" i="17"/>
  <c r="P18" i="17"/>
  <c r="H18" i="17"/>
  <c r="Q18" i="17"/>
  <c r="M18" i="17"/>
  <c r="N18" i="17"/>
  <c r="O18" i="17"/>
  <c r="K18" i="17"/>
  <c r="I18" i="17"/>
  <c r="J196" i="17"/>
  <c r="L196" i="17"/>
  <c r="H196" i="17"/>
  <c r="N196" i="17"/>
  <c r="K196" i="17"/>
  <c r="Q196" i="17"/>
  <c r="G196" i="17"/>
  <c r="P196" i="17"/>
  <c r="O196" i="17"/>
  <c r="I196" i="17"/>
  <c r="M196" i="17"/>
  <c r="F196" i="17"/>
  <c r="B196" i="17"/>
  <c r="C10" i="17"/>
  <c r="C57" i="17"/>
  <c r="C184" i="17"/>
  <c r="C46" i="17"/>
  <c r="C80" i="17"/>
  <c r="C45" i="17"/>
  <c r="C70" i="17"/>
  <c r="C42" i="17"/>
  <c r="C123" i="17"/>
  <c r="C178" i="17"/>
  <c r="C154" i="17"/>
  <c r="C82" i="17"/>
  <c r="C52" i="17"/>
  <c r="C74" i="17"/>
  <c r="C118" i="17"/>
  <c r="C128" i="17"/>
  <c r="C115" i="17"/>
  <c r="C4" i="17"/>
  <c r="C55" i="17"/>
  <c r="C138" i="17"/>
  <c r="C41" i="17"/>
  <c r="C39" i="17"/>
  <c r="C131" i="17"/>
  <c r="C127" i="17"/>
  <c r="C15" i="17"/>
  <c r="C97" i="17"/>
  <c r="C152" i="17"/>
  <c r="C147" i="17"/>
  <c r="C181" i="17"/>
  <c r="C157" i="17"/>
  <c r="C110" i="17"/>
  <c r="C28" i="17"/>
  <c r="C21" i="17"/>
  <c r="C194" i="17"/>
  <c r="C93" i="17"/>
  <c r="C86" i="17"/>
  <c r="C189" i="17"/>
  <c r="C161" i="17"/>
  <c r="C64" i="17"/>
  <c r="C22" i="17"/>
  <c r="C108" i="17"/>
  <c r="C51" i="17"/>
  <c r="C107" i="17"/>
  <c r="C77" i="17"/>
  <c r="C102" i="17"/>
  <c r="C29" i="17"/>
  <c r="C61" i="17"/>
  <c r="C100" i="17"/>
  <c r="C135" i="17"/>
  <c r="CY4" i="5"/>
  <c r="CX5" i="5"/>
  <c r="CY3" i="5"/>
  <c r="H156" i="17" l="1"/>
  <c r="G44" i="17"/>
  <c r="G156" i="17"/>
  <c r="E44" i="17"/>
  <c r="I44" i="17"/>
  <c r="L92" i="17"/>
  <c r="K156" i="17"/>
  <c r="L156" i="17"/>
  <c r="I156" i="17"/>
  <c r="B156" i="17"/>
  <c r="G169" i="17"/>
  <c r="B169" i="17"/>
  <c r="K169" i="17"/>
  <c r="Q185" i="17"/>
  <c r="K185" i="17"/>
  <c r="F185" i="17"/>
  <c r="G92" i="17"/>
  <c r="P92" i="17"/>
  <c r="H92" i="17"/>
  <c r="Q44" i="17"/>
  <c r="B44" i="17"/>
  <c r="P44" i="17"/>
  <c r="K92" i="17"/>
  <c r="O92" i="17"/>
  <c r="J156" i="17"/>
  <c r="P156" i="17"/>
  <c r="F156" i="17"/>
  <c r="I169" i="17"/>
  <c r="L169" i="17"/>
  <c r="N169" i="17"/>
  <c r="F169" i="17"/>
  <c r="P185" i="17"/>
  <c r="N185" i="17"/>
  <c r="H185" i="17"/>
  <c r="N92" i="17"/>
  <c r="Q92" i="17"/>
  <c r="F92" i="17"/>
  <c r="F44" i="17"/>
  <c r="H44" i="17"/>
  <c r="O44" i="17"/>
  <c r="J44" i="17"/>
  <c r="Q156" i="17"/>
  <c r="O156" i="17"/>
  <c r="Q169" i="17"/>
  <c r="H169" i="17"/>
  <c r="G185" i="17"/>
  <c r="I185" i="17"/>
  <c r="M185" i="17"/>
  <c r="B92" i="17"/>
  <c r="M92" i="17"/>
  <c r="J92" i="17"/>
  <c r="N44" i="17"/>
  <c r="K44" i="17"/>
  <c r="L44" i="17"/>
  <c r="N20" i="17"/>
  <c r="Q20" i="17"/>
  <c r="M183" i="17"/>
  <c r="P119" i="17"/>
  <c r="J20" i="17"/>
  <c r="O20" i="17"/>
  <c r="I20" i="17"/>
  <c r="K183" i="17"/>
  <c r="L104" i="17"/>
  <c r="E53" i="17"/>
  <c r="I119" i="17"/>
  <c r="N195" i="17"/>
  <c r="M53" i="17"/>
  <c r="I24" i="17"/>
  <c r="P166" i="17"/>
  <c r="M24" i="17"/>
  <c r="Q195" i="17"/>
  <c r="K24" i="17"/>
  <c r="L9" i="17"/>
  <c r="H195" i="17"/>
  <c r="J166" i="17"/>
  <c r="N166" i="17"/>
  <c r="B195" i="17"/>
  <c r="J195" i="17"/>
  <c r="L195" i="17"/>
  <c r="L176" i="17"/>
  <c r="N176" i="17"/>
  <c r="I176" i="17"/>
  <c r="Q159" i="17"/>
  <c r="O159" i="17"/>
  <c r="F166" i="17"/>
  <c r="I166" i="17"/>
  <c r="P24" i="17"/>
  <c r="F9" i="17"/>
  <c r="G195" i="17"/>
  <c r="O195" i="17"/>
  <c r="M195" i="17"/>
  <c r="I195" i="17"/>
  <c r="J106" i="17"/>
  <c r="E7" i="17"/>
  <c r="L166" i="17"/>
  <c r="B166" i="17"/>
  <c r="M143" i="17"/>
  <c r="N109" i="17"/>
  <c r="J9" i="17"/>
  <c r="P195" i="17"/>
  <c r="F195" i="17"/>
  <c r="Q170" i="17"/>
  <c r="H166" i="17"/>
  <c r="Q166" i="17"/>
  <c r="L24" i="17"/>
  <c r="P63" i="17"/>
  <c r="H49" i="17"/>
  <c r="L106" i="17"/>
  <c r="Q7" i="17"/>
  <c r="N170" i="17"/>
  <c r="I143" i="17"/>
  <c r="I109" i="17"/>
  <c r="I49" i="17"/>
  <c r="B106" i="17"/>
  <c r="B7" i="17"/>
  <c r="M166" i="17"/>
  <c r="K166" i="17"/>
  <c r="G166" i="17"/>
  <c r="O143" i="17"/>
  <c r="P109" i="17"/>
  <c r="G49" i="17"/>
  <c r="F7" i="17"/>
  <c r="P170" i="17"/>
  <c r="F13" i="17"/>
  <c r="J155" i="17"/>
  <c r="N9" i="17"/>
  <c r="I9" i="17"/>
  <c r="O9" i="17"/>
  <c r="Q49" i="17"/>
  <c r="L49" i="17"/>
  <c r="M49" i="17"/>
  <c r="J49" i="17"/>
  <c r="P106" i="17"/>
  <c r="M106" i="17"/>
  <c r="N106" i="17"/>
  <c r="K7" i="17"/>
  <c r="O7" i="17"/>
  <c r="P7" i="17"/>
  <c r="L155" i="17"/>
  <c r="P155" i="17"/>
  <c r="B155" i="17"/>
  <c r="K170" i="17"/>
  <c r="J170" i="17"/>
  <c r="O170" i="17"/>
  <c r="P143" i="17"/>
  <c r="H143" i="17"/>
  <c r="L143" i="17"/>
  <c r="N24" i="17"/>
  <c r="H24" i="17"/>
  <c r="M13" i="17"/>
  <c r="E13" i="17"/>
  <c r="Q109" i="17"/>
  <c r="F109" i="17"/>
  <c r="J109" i="17"/>
  <c r="I155" i="17"/>
  <c r="K155" i="17"/>
  <c r="H9" i="17"/>
  <c r="Q9" i="17"/>
  <c r="P9" i="17"/>
  <c r="G9" i="17"/>
  <c r="O49" i="17"/>
  <c r="K49" i="17"/>
  <c r="N49" i="17"/>
  <c r="P49" i="17"/>
  <c r="O106" i="17"/>
  <c r="H106" i="17"/>
  <c r="F106" i="17"/>
  <c r="N7" i="17"/>
  <c r="G7" i="17"/>
  <c r="J7" i="17"/>
  <c r="F183" i="17"/>
  <c r="G155" i="17"/>
  <c r="O155" i="17"/>
  <c r="F155" i="17"/>
  <c r="H155" i="17"/>
  <c r="L170" i="17"/>
  <c r="G170" i="17"/>
  <c r="B170" i="17"/>
  <c r="N143" i="17"/>
  <c r="F143" i="17"/>
  <c r="K143" i="17"/>
  <c r="B143" i="17"/>
  <c r="H13" i="17"/>
  <c r="H109" i="17"/>
  <c r="G109" i="17"/>
  <c r="M109" i="17"/>
  <c r="K109" i="17"/>
  <c r="K9" i="17"/>
  <c r="M9" i="17"/>
  <c r="B9" i="17"/>
  <c r="E49" i="17"/>
  <c r="B49" i="17"/>
  <c r="G106" i="17"/>
  <c r="Q106" i="17"/>
  <c r="K106" i="17"/>
  <c r="H7" i="17"/>
  <c r="L7" i="17"/>
  <c r="M7" i="17"/>
  <c r="N155" i="17"/>
  <c r="M155" i="17"/>
  <c r="I170" i="17"/>
  <c r="H170" i="17"/>
  <c r="M170" i="17"/>
  <c r="Q143" i="17"/>
  <c r="J143" i="17"/>
  <c r="P13" i="17"/>
  <c r="B109" i="17"/>
  <c r="O109" i="17"/>
  <c r="F30" i="17"/>
  <c r="J30" i="17"/>
  <c r="B30" i="17"/>
  <c r="N183" i="17"/>
  <c r="Q53" i="17"/>
  <c r="O24" i="17"/>
  <c r="Q24" i="17"/>
  <c r="B24" i="17"/>
  <c r="Q13" i="17"/>
  <c r="I13" i="17"/>
  <c r="L13" i="17"/>
  <c r="I30" i="17"/>
  <c r="K30" i="17"/>
  <c r="N30" i="17"/>
  <c r="L30" i="17"/>
  <c r="M30" i="17"/>
  <c r="E30" i="17"/>
  <c r="G30" i="17"/>
  <c r="H183" i="17"/>
  <c r="J183" i="17"/>
  <c r="B13" i="17"/>
  <c r="J13" i="17"/>
  <c r="O30" i="17"/>
  <c r="P30" i="17"/>
  <c r="Q30" i="17"/>
  <c r="F24" i="17"/>
  <c r="G24" i="17"/>
  <c r="J24" i="17"/>
  <c r="K13" i="17"/>
  <c r="G13" i="17"/>
  <c r="N13" i="17"/>
  <c r="Q63" i="17"/>
  <c r="K63" i="17"/>
  <c r="J18" i="17"/>
  <c r="E18" i="17"/>
  <c r="B18" i="17"/>
  <c r="H20" i="17"/>
  <c r="P20" i="17"/>
  <c r="B20" i="17"/>
  <c r="M198" i="17"/>
  <c r="I198" i="17"/>
  <c r="L198" i="17"/>
  <c r="K171" i="17"/>
  <c r="M171" i="17"/>
  <c r="B171" i="17"/>
  <c r="L183" i="17"/>
  <c r="I183" i="17"/>
  <c r="G183" i="17"/>
  <c r="Q104" i="17"/>
  <c r="P104" i="17"/>
  <c r="K104" i="17"/>
  <c r="K153" i="17"/>
  <c r="M153" i="17"/>
  <c r="O153" i="17"/>
  <c r="Q153" i="17"/>
  <c r="F53" i="17"/>
  <c r="K53" i="17"/>
  <c r="H53" i="17"/>
  <c r="P56" i="17"/>
  <c r="L56" i="17"/>
  <c r="K56" i="17"/>
  <c r="G119" i="17"/>
  <c r="H119" i="17"/>
  <c r="O119" i="17"/>
  <c r="B119" i="17"/>
  <c r="H63" i="17"/>
  <c r="N63" i="17"/>
  <c r="L63" i="17"/>
  <c r="F63" i="17"/>
  <c r="H186" i="17"/>
  <c r="B186" i="17"/>
  <c r="M186" i="17"/>
  <c r="G18" i="17"/>
  <c r="L18" i="17"/>
  <c r="E20" i="17"/>
  <c r="M20" i="17"/>
  <c r="L20" i="17"/>
  <c r="N198" i="17"/>
  <c r="J198" i="17"/>
  <c r="B198" i="17"/>
  <c r="L171" i="17"/>
  <c r="P171" i="17"/>
  <c r="P183" i="17"/>
  <c r="O183" i="17"/>
  <c r="B183" i="17"/>
  <c r="B104" i="17"/>
  <c r="I104" i="17"/>
  <c r="J104" i="17"/>
  <c r="F153" i="17"/>
  <c r="H153" i="17"/>
  <c r="B153" i="17"/>
  <c r="G53" i="17"/>
  <c r="B53" i="17"/>
  <c r="L53" i="17"/>
  <c r="O53" i="17"/>
  <c r="M56" i="17"/>
  <c r="B56" i="17"/>
  <c r="O56" i="17"/>
  <c r="L119" i="17"/>
  <c r="Q119" i="17"/>
  <c r="M119" i="17"/>
  <c r="E63" i="17"/>
  <c r="O63" i="17"/>
  <c r="J63" i="17"/>
  <c r="I63" i="17"/>
  <c r="L186" i="17"/>
  <c r="F186" i="17"/>
  <c r="K186" i="17"/>
  <c r="O186" i="17"/>
  <c r="H104" i="17"/>
  <c r="N104" i="17"/>
  <c r="G153" i="17"/>
  <c r="I153" i="17"/>
  <c r="P53" i="17"/>
  <c r="I53" i="17"/>
  <c r="J53" i="17"/>
  <c r="E56" i="17"/>
  <c r="N56" i="17"/>
  <c r="H56" i="17"/>
  <c r="F119" i="17"/>
  <c r="J119" i="17"/>
  <c r="G63" i="17"/>
  <c r="B63" i="17"/>
  <c r="Q186" i="17"/>
  <c r="J186" i="17"/>
  <c r="J107" i="17"/>
  <c r="K107" i="17"/>
  <c r="H107" i="17"/>
  <c r="P107" i="17"/>
  <c r="F107" i="17"/>
  <c r="L107" i="17"/>
  <c r="N107" i="17"/>
  <c r="O107" i="17"/>
  <c r="M107" i="17"/>
  <c r="B107" i="17"/>
  <c r="Q107" i="17"/>
  <c r="G107" i="17"/>
  <c r="I107" i="17"/>
  <c r="O110" i="17"/>
  <c r="J110" i="17"/>
  <c r="L110" i="17"/>
  <c r="M110" i="17"/>
  <c r="P110" i="17"/>
  <c r="H110" i="17"/>
  <c r="F110" i="17"/>
  <c r="I110" i="17"/>
  <c r="Q110" i="17"/>
  <c r="G110" i="17"/>
  <c r="B110" i="17"/>
  <c r="N110" i="17"/>
  <c r="K110" i="17"/>
  <c r="O118" i="17"/>
  <c r="I118" i="17"/>
  <c r="H118" i="17"/>
  <c r="J118" i="17"/>
  <c r="Q118" i="17"/>
  <c r="B118" i="17"/>
  <c r="F118" i="17"/>
  <c r="N118" i="17"/>
  <c r="P118" i="17"/>
  <c r="L118" i="17"/>
  <c r="K118" i="17"/>
  <c r="M118" i="17"/>
  <c r="G118" i="17"/>
  <c r="G184" i="17"/>
  <c r="B184" i="17"/>
  <c r="H184" i="17"/>
  <c r="Q184" i="17"/>
  <c r="O184" i="17"/>
  <c r="P184" i="17"/>
  <c r="L184" i="17"/>
  <c r="I184" i="17"/>
  <c r="J184" i="17"/>
  <c r="K184" i="17"/>
  <c r="N184" i="17"/>
  <c r="F184" i="17"/>
  <c r="M184" i="17"/>
  <c r="P117" i="17"/>
  <c r="Q117" i="17"/>
  <c r="B117" i="17"/>
  <c r="H117" i="17"/>
  <c r="G117" i="17"/>
  <c r="I117" i="17"/>
  <c r="N117" i="17"/>
  <c r="F117" i="17"/>
  <c r="M117" i="17"/>
  <c r="K117" i="17"/>
  <c r="L117" i="17"/>
  <c r="O117" i="17"/>
  <c r="J117" i="17"/>
  <c r="H172" i="17"/>
  <c r="J172" i="17"/>
  <c r="N172" i="17"/>
  <c r="F172" i="17"/>
  <c r="I172" i="17"/>
  <c r="O172" i="17"/>
  <c r="B172" i="17"/>
  <c r="P172" i="17"/>
  <c r="Q172" i="17"/>
  <c r="L172" i="17"/>
  <c r="K172" i="17"/>
  <c r="G172" i="17"/>
  <c r="M172" i="17"/>
  <c r="O76" i="17"/>
  <c r="K76" i="17"/>
  <c r="H76" i="17"/>
  <c r="F76" i="17"/>
  <c r="B76" i="17"/>
  <c r="P76" i="17"/>
  <c r="L76" i="17"/>
  <c r="M76" i="17"/>
  <c r="J76" i="17"/>
  <c r="G76" i="17"/>
  <c r="Q76" i="17"/>
  <c r="I76" i="17"/>
  <c r="N76" i="17"/>
  <c r="J200" i="17"/>
  <c r="K200" i="17"/>
  <c r="L200" i="17"/>
  <c r="N200" i="17"/>
  <c r="Q200" i="17"/>
  <c r="I200" i="17"/>
  <c r="H200" i="17"/>
  <c r="O200" i="17"/>
  <c r="M200" i="17"/>
  <c r="P200" i="17"/>
  <c r="G200" i="17"/>
  <c r="F200" i="17"/>
  <c r="B200" i="17"/>
  <c r="L78" i="17"/>
  <c r="H78" i="17"/>
  <c r="B78" i="17"/>
  <c r="M78" i="17"/>
  <c r="F78" i="17"/>
  <c r="G78" i="17"/>
  <c r="J78" i="17"/>
  <c r="O78" i="17"/>
  <c r="P78" i="17"/>
  <c r="Q78" i="17"/>
  <c r="K78" i="17"/>
  <c r="I78" i="17"/>
  <c r="N78" i="17"/>
  <c r="B137" i="17"/>
  <c r="I137" i="17"/>
  <c r="N137" i="17"/>
  <c r="J137" i="17"/>
  <c r="K137" i="17"/>
  <c r="M137" i="17"/>
  <c r="H137" i="17"/>
  <c r="Q137" i="17"/>
  <c r="O137" i="17"/>
  <c r="L137" i="17"/>
  <c r="P137" i="17"/>
  <c r="G137" i="17"/>
  <c r="F137" i="17"/>
  <c r="N94" i="17"/>
  <c r="B94" i="17"/>
  <c r="O94" i="17"/>
  <c r="F94" i="17"/>
  <c r="H94" i="17"/>
  <c r="Q94" i="17"/>
  <c r="K94" i="17"/>
  <c r="P94" i="17"/>
  <c r="I94" i="17"/>
  <c r="L94" i="17"/>
  <c r="M94" i="17"/>
  <c r="J94" i="17"/>
  <c r="G94" i="17"/>
  <c r="H113" i="17"/>
  <c r="N113" i="17"/>
  <c r="M113" i="17"/>
  <c r="P113" i="17"/>
  <c r="K113" i="17"/>
  <c r="G113" i="17"/>
  <c r="L113" i="17"/>
  <c r="I113" i="17"/>
  <c r="O113" i="17"/>
  <c r="F113" i="17"/>
  <c r="J113" i="17"/>
  <c r="B113" i="17"/>
  <c r="Q113" i="17"/>
  <c r="E59" i="17"/>
  <c r="I59" i="17"/>
  <c r="O59" i="17"/>
  <c r="P59" i="17"/>
  <c r="J59" i="17"/>
  <c r="F59" i="17"/>
  <c r="B59" i="17"/>
  <c r="Q59" i="17"/>
  <c r="M59" i="17"/>
  <c r="N59" i="17"/>
  <c r="G59" i="17"/>
  <c r="L59" i="17"/>
  <c r="H59" i="17"/>
  <c r="K59" i="17"/>
  <c r="J29" i="17"/>
  <c r="P29" i="17"/>
  <c r="H29" i="17"/>
  <c r="M29" i="17"/>
  <c r="O29" i="17"/>
  <c r="G29" i="17"/>
  <c r="B29" i="17"/>
  <c r="E29" i="17"/>
  <c r="L29" i="17"/>
  <c r="K29" i="17"/>
  <c r="F29" i="17"/>
  <c r="N29" i="17"/>
  <c r="Q29" i="17"/>
  <c r="I29" i="17"/>
  <c r="E51" i="17"/>
  <c r="F51" i="17"/>
  <c r="M51" i="17"/>
  <c r="P51" i="17"/>
  <c r="Q51" i="17"/>
  <c r="L51" i="17"/>
  <c r="K51" i="17"/>
  <c r="J51" i="17"/>
  <c r="O51" i="17"/>
  <c r="H51" i="17"/>
  <c r="B51" i="17"/>
  <c r="N51" i="17"/>
  <c r="G51" i="17"/>
  <c r="I51" i="17"/>
  <c r="N161" i="17"/>
  <c r="P161" i="17"/>
  <c r="Q161" i="17"/>
  <c r="G161" i="17"/>
  <c r="L161" i="17"/>
  <c r="J161" i="17"/>
  <c r="M161" i="17"/>
  <c r="B161" i="17"/>
  <c r="O161" i="17"/>
  <c r="I161" i="17"/>
  <c r="H161" i="17"/>
  <c r="F161" i="17"/>
  <c r="K161" i="17"/>
  <c r="M194" i="17"/>
  <c r="G194" i="17"/>
  <c r="B194" i="17"/>
  <c r="I194" i="17"/>
  <c r="H194" i="17"/>
  <c r="Q194" i="17"/>
  <c r="K194" i="17"/>
  <c r="O194" i="17"/>
  <c r="F194" i="17"/>
  <c r="N194" i="17"/>
  <c r="L194" i="17"/>
  <c r="P194" i="17"/>
  <c r="J194" i="17"/>
  <c r="Q157" i="17"/>
  <c r="P157" i="17"/>
  <c r="B157" i="17"/>
  <c r="J157" i="17"/>
  <c r="O157" i="17"/>
  <c r="I157" i="17"/>
  <c r="N157" i="17"/>
  <c r="K157" i="17"/>
  <c r="H157" i="17"/>
  <c r="F157" i="17"/>
  <c r="M157" i="17"/>
  <c r="L157" i="17"/>
  <c r="G157" i="17"/>
  <c r="G97" i="17"/>
  <c r="J97" i="17"/>
  <c r="L97" i="17"/>
  <c r="H97" i="17"/>
  <c r="Q97" i="17"/>
  <c r="F97" i="17"/>
  <c r="I97" i="17"/>
  <c r="N97" i="17"/>
  <c r="O97" i="17"/>
  <c r="K97" i="17"/>
  <c r="B97" i="17"/>
  <c r="M97" i="17"/>
  <c r="P97" i="17"/>
  <c r="B39" i="17"/>
  <c r="H39" i="17"/>
  <c r="G39" i="17"/>
  <c r="P39" i="17"/>
  <c r="O39" i="17"/>
  <c r="I39" i="17"/>
  <c r="K39" i="17"/>
  <c r="J39" i="17"/>
  <c r="F39" i="17"/>
  <c r="Q39" i="17"/>
  <c r="M39" i="17"/>
  <c r="N39" i="17"/>
  <c r="E39" i="17"/>
  <c r="L39" i="17"/>
  <c r="O4" i="17"/>
  <c r="M4" i="17"/>
  <c r="Q4" i="17"/>
  <c r="G4" i="17"/>
  <c r="I4" i="17"/>
  <c r="N4" i="17"/>
  <c r="L4" i="17"/>
  <c r="E4" i="17"/>
  <c r="B4" i="17"/>
  <c r="P4" i="17"/>
  <c r="J4" i="17"/>
  <c r="F4" i="17"/>
  <c r="H4" i="17"/>
  <c r="K4" i="17"/>
  <c r="O74" i="17"/>
  <c r="I74" i="17"/>
  <c r="G74" i="17"/>
  <c r="Q74" i="17"/>
  <c r="F74" i="17"/>
  <c r="J74" i="17"/>
  <c r="B74" i="17"/>
  <c r="N74" i="17"/>
  <c r="H74" i="17"/>
  <c r="P74" i="17"/>
  <c r="M74" i="17"/>
  <c r="K74" i="17"/>
  <c r="L74" i="17"/>
  <c r="K178" i="17"/>
  <c r="P178" i="17"/>
  <c r="M178" i="17"/>
  <c r="N178" i="17"/>
  <c r="B178" i="17"/>
  <c r="F178" i="17"/>
  <c r="G178" i="17"/>
  <c r="J178" i="17"/>
  <c r="I178" i="17"/>
  <c r="Q178" i="17"/>
  <c r="H178" i="17"/>
  <c r="O178" i="17"/>
  <c r="L178" i="17"/>
  <c r="L45" i="17"/>
  <c r="K45" i="17"/>
  <c r="I45" i="17"/>
  <c r="M45" i="17"/>
  <c r="H45" i="17"/>
  <c r="E45" i="17"/>
  <c r="P45" i="17"/>
  <c r="J45" i="17"/>
  <c r="N45" i="17"/>
  <c r="O45" i="17"/>
  <c r="F45" i="17"/>
  <c r="G45" i="17"/>
  <c r="Q45" i="17"/>
  <c r="B45" i="17"/>
  <c r="E57" i="17"/>
  <c r="H57" i="17"/>
  <c r="O57" i="17"/>
  <c r="G57" i="17"/>
  <c r="F57" i="17"/>
  <c r="J57" i="17"/>
  <c r="L57" i="17"/>
  <c r="M57" i="17"/>
  <c r="I57" i="17"/>
  <c r="Q57" i="17"/>
  <c r="B57" i="17"/>
  <c r="N57" i="17"/>
  <c r="K57" i="17"/>
  <c r="P57" i="17"/>
  <c r="P140" i="17"/>
  <c r="Q140" i="17"/>
  <c r="B140" i="17"/>
  <c r="J140" i="17"/>
  <c r="H140" i="17"/>
  <c r="I140" i="17"/>
  <c r="N140" i="17"/>
  <c r="G140" i="17"/>
  <c r="K140" i="17"/>
  <c r="F140" i="17"/>
  <c r="L140" i="17"/>
  <c r="O140" i="17"/>
  <c r="M140" i="17"/>
  <c r="F174" i="17"/>
  <c r="N174" i="17"/>
  <c r="I174" i="17"/>
  <c r="B174" i="17"/>
  <c r="H174" i="17"/>
  <c r="J174" i="17"/>
  <c r="G174" i="17"/>
  <c r="M174" i="17"/>
  <c r="O174" i="17"/>
  <c r="L174" i="17"/>
  <c r="P174" i="17"/>
  <c r="K174" i="17"/>
  <c r="Q174" i="17"/>
  <c r="M173" i="17"/>
  <c r="Q173" i="17"/>
  <c r="B173" i="17"/>
  <c r="J173" i="17"/>
  <c r="H173" i="17"/>
  <c r="L173" i="17"/>
  <c r="I173" i="17"/>
  <c r="G173" i="17"/>
  <c r="O173" i="17"/>
  <c r="P173" i="17"/>
  <c r="N173" i="17"/>
  <c r="F173" i="17"/>
  <c r="K173" i="17"/>
  <c r="F54" i="17"/>
  <c r="H54" i="17"/>
  <c r="B54" i="17"/>
  <c r="G54" i="17"/>
  <c r="J54" i="17"/>
  <c r="M54" i="17"/>
  <c r="E54" i="17"/>
  <c r="P54" i="17"/>
  <c r="O54" i="17"/>
  <c r="L54" i="17"/>
  <c r="Q54" i="17"/>
  <c r="I54" i="17"/>
  <c r="K54" i="17"/>
  <c r="N54" i="17"/>
  <c r="Q11" i="17"/>
  <c r="H11" i="17"/>
  <c r="K11" i="17"/>
  <c r="G11" i="17"/>
  <c r="O11" i="17"/>
  <c r="J11" i="17"/>
  <c r="P11" i="17"/>
  <c r="I11" i="17"/>
  <c r="E11" i="17"/>
  <c r="F11" i="17"/>
  <c r="N11" i="17"/>
  <c r="B11" i="17"/>
  <c r="M11" i="17"/>
  <c r="L11" i="17"/>
  <c r="H188" i="17"/>
  <c r="K188" i="17"/>
  <c r="I188" i="17"/>
  <c r="M188" i="17"/>
  <c r="N188" i="17"/>
  <c r="O188" i="17"/>
  <c r="P188" i="17"/>
  <c r="J188" i="17"/>
  <c r="F188" i="17"/>
  <c r="L188" i="17"/>
  <c r="B188" i="17"/>
  <c r="G188" i="17"/>
  <c r="Q188" i="17"/>
  <c r="L99" i="17"/>
  <c r="I99" i="17"/>
  <c r="H99" i="17"/>
  <c r="K99" i="17"/>
  <c r="G99" i="17"/>
  <c r="B99" i="17"/>
  <c r="O99" i="17"/>
  <c r="F99" i="17"/>
  <c r="N99" i="17"/>
  <c r="J99" i="17"/>
  <c r="Q99" i="17"/>
  <c r="M99" i="17"/>
  <c r="P99" i="17"/>
  <c r="K101" i="17"/>
  <c r="I101" i="17"/>
  <c r="M101" i="17"/>
  <c r="O101" i="17"/>
  <c r="Q101" i="17"/>
  <c r="J101" i="17"/>
  <c r="L101" i="17"/>
  <c r="B101" i="17"/>
  <c r="G101" i="17"/>
  <c r="F101" i="17"/>
  <c r="N101" i="17"/>
  <c r="H101" i="17"/>
  <c r="P101" i="17"/>
  <c r="N121" i="17"/>
  <c r="M121" i="17"/>
  <c r="F121" i="17"/>
  <c r="B121" i="17"/>
  <c r="Q121" i="17"/>
  <c r="O121" i="17"/>
  <c r="L121" i="17"/>
  <c r="H121" i="17"/>
  <c r="P121" i="17"/>
  <c r="G121" i="17"/>
  <c r="I121" i="17"/>
  <c r="J121" i="17"/>
  <c r="K121" i="17"/>
  <c r="I75" i="17"/>
  <c r="K75" i="17"/>
  <c r="H75" i="17"/>
  <c r="N75" i="17"/>
  <c r="Q75" i="17"/>
  <c r="P75" i="17"/>
  <c r="J75" i="17"/>
  <c r="G75" i="17"/>
  <c r="F75" i="17"/>
  <c r="M75" i="17"/>
  <c r="L75" i="17"/>
  <c r="B75" i="17"/>
  <c r="O75" i="17"/>
  <c r="K122" i="17"/>
  <c r="L122" i="17"/>
  <c r="G122" i="17"/>
  <c r="H122" i="17"/>
  <c r="I122" i="17"/>
  <c r="F122" i="17"/>
  <c r="B122" i="17"/>
  <c r="O122" i="17"/>
  <c r="P122" i="17"/>
  <c r="J122" i="17"/>
  <c r="M122" i="17"/>
  <c r="Q122" i="17"/>
  <c r="N122" i="17"/>
  <c r="I25" i="17"/>
  <c r="B25" i="17"/>
  <c r="O25" i="17"/>
  <c r="K25" i="17"/>
  <c r="G25" i="17"/>
  <c r="M25" i="17"/>
  <c r="Q25" i="17"/>
  <c r="L25" i="17"/>
  <c r="J25" i="17"/>
  <c r="H25" i="17"/>
  <c r="N25" i="17"/>
  <c r="E25" i="17"/>
  <c r="P25" i="17"/>
  <c r="F25" i="17"/>
  <c r="N125" i="17"/>
  <c r="O125" i="17"/>
  <c r="I125" i="17"/>
  <c r="M125" i="17"/>
  <c r="P125" i="17"/>
  <c r="K125" i="17"/>
  <c r="L125" i="17"/>
  <c r="J125" i="17"/>
  <c r="F125" i="17"/>
  <c r="B125" i="17"/>
  <c r="Q125" i="17"/>
  <c r="G125" i="17"/>
  <c r="H125" i="17"/>
  <c r="J31" i="17"/>
  <c r="P31" i="17"/>
  <c r="G31" i="17"/>
  <c r="M31" i="17"/>
  <c r="Q31" i="17"/>
  <c r="O31" i="17"/>
  <c r="L31" i="17"/>
  <c r="N31" i="17"/>
  <c r="E31" i="17"/>
  <c r="K31" i="17"/>
  <c r="F31" i="17"/>
  <c r="B31" i="17"/>
  <c r="H31" i="17"/>
  <c r="I31" i="17"/>
  <c r="K73" i="17"/>
  <c r="I73" i="17"/>
  <c r="M73" i="17"/>
  <c r="G73" i="17"/>
  <c r="F73" i="17"/>
  <c r="L73" i="17"/>
  <c r="J73" i="17"/>
  <c r="N73" i="17"/>
  <c r="B73" i="17"/>
  <c r="Q73" i="17"/>
  <c r="H73" i="17"/>
  <c r="P73" i="17"/>
  <c r="O73" i="17"/>
  <c r="F163" i="17"/>
  <c r="B163" i="17"/>
  <c r="M163" i="17"/>
  <c r="J163" i="17"/>
  <c r="H163" i="17"/>
  <c r="L163" i="17"/>
  <c r="P163" i="17"/>
  <c r="N163" i="17"/>
  <c r="Q163" i="17"/>
  <c r="I163" i="17"/>
  <c r="O163" i="17"/>
  <c r="G163" i="17"/>
  <c r="K163" i="17"/>
  <c r="B26" i="17"/>
  <c r="P26" i="17"/>
  <c r="J26" i="17"/>
  <c r="Q26" i="17"/>
  <c r="M26" i="17"/>
  <c r="I26" i="17"/>
  <c r="E26" i="17"/>
  <c r="L26" i="17"/>
  <c r="H26" i="17"/>
  <c r="G26" i="17"/>
  <c r="K26" i="17"/>
  <c r="O26" i="17"/>
  <c r="F26" i="17"/>
  <c r="N26" i="17"/>
  <c r="K142" i="17"/>
  <c r="J142" i="17"/>
  <c r="L142" i="17"/>
  <c r="Q142" i="17"/>
  <c r="I142" i="17"/>
  <c r="M142" i="17"/>
  <c r="B142" i="17"/>
  <c r="H142" i="17"/>
  <c r="N142" i="17"/>
  <c r="P142" i="17"/>
  <c r="O142" i="17"/>
  <c r="F142" i="17"/>
  <c r="G142" i="17"/>
  <c r="B177" i="17"/>
  <c r="K177" i="17"/>
  <c r="P177" i="17"/>
  <c r="Q177" i="17"/>
  <c r="L177" i="17"/>
  <c r="M177" i="17"/>
  <c r="I177" i="17"/>
  <c r="G177" i="17"/>
  <c r="O177" i="17"/>
  <c r="J177" i="17"/>
  <c r="N177" i="17"/>
  <c r="H177" i="17"/>
  <c r="F177" i="17"/>
  <c r="O167" i="17"/>
  <c r="G167" i="17"/>
  <c r="L167" i="17"/>
  <c r="P167" i="17"/>
  <c r="Q167" i="17"/>
  <c r="I167" i="17"/>
  <c r="K167" i="17"/>
  <c r="N167" i="17"/>
  <c r="H167" i="17"/>
  <c r="J167" i="17"/>
  <c r="F167" i="17"/>
  <c r="M167" i="17"/>
  <c r="B167" i="17"/>
  <c r="L160" i="17"/>
  <c r="O160" i="17"/>
  <c r="N160" i="17"/>
  <c r="I160" i="17"/>
  <c r="K160" i="17"/>
  <c r="H160" i="17"/>
  <c r="P160" i="17"/>
  <c r="F160" i="17"/>
  <c r="M160" i="17"/>
  <c r="Q160" i="17"/>
  <c r="J160" i="17"/>
  <c r="B160" i="17"/>
  <c r="G160" i="17"/>
  <c r="F105" i="17"/>
  <c r="H105" i="17"/>
  <c r="G105" i="17"/>
  <c r="O105" i="17"/>
  <c r="N105" i="17"/>
  <c r="J105" i="17"/>
  <c r="I105" i="17"/>
  <c r="B105" i="17"/>
  <c r="K105" i="17"/>
  <c r="L105" i="17"/>
  <c r="M105" i="17"/>
  <c r="Q105" i="17"/>
  <c r="P105" i="17"/>
  <c r="H67" i="17"/>
  <c r="P67" i="17"/>
  <c r="J67" i="17"/>
  <c r="G67" i="17"/>
  <c r="B67" i="17"/>
  <c r="I67" i="17"/>
  <c r="K67" i="17"/>
  <c r="N67" i="17"/>
  <c r="O67" i="17"/>
  <c r="F67" i="17"/>
  <c r="E67" i="17"/>
  <c r="L67" i="17"/>
  <c r="Q67" i="17"/>
  <c r="M67" i="17"/>
  <c r="N151" i="17"/>
  <c r="L151" i="17"/>
  <c r="K151" i="17"/>
  <c r="H151" i="17"/>
  <c r="F151" i="17"/>
  <c r="Q151" i="17"/>
  <c r="P151" i="17"/>
  <c r="B151" i="17"/>
  <c r="J151" i="17"/>
  <c r="I151" i="17"/>
  <c r="G151" i="17"/>
  <c r="O151" i="17"/>
  <c r="M151" i="17"/>
  <c r="N64" i="17"/>
  <c r="Q64" i="17"/>
  <c r="F64" i="17"/>
  <c r="O64" i="17"/>
  <c r="M64" i="17"/>
  <c r="E64" i="17"/>
  <c r="G64" i="17"/>
  <c r="J64" i="17"/>
  <c r="K64" i="17"/>
  <c r="B64" i="17"/>
  <c r="H64" i="17"/>
  <c r="L64" i="17"/>
  <c r="P64" i="17"/>
  <c r="I64" i="17"/>
  <c r="B152" i="17"/>
  <c r="K152" i="17"/>
  <c r="I152" i="17"/>
  <c r="N152" i="17"/>
  <c r="L152" i="17"/>
  <c r="H152" i="17"/>
  <c r="P152" i="17"/>
  <c r="F152" i="17"/>
  <c r="M152" i="17"/>
  <c r="O152" i="17"/>
  <c r="Q152" i="17"/>
  <c r="J152" i="17"/>
  <c r="G152" i="17"/>
  <c r="H55" i="17"/>
  <c r="I55" i="17"/>
  <c r="P55" i="17"/>
  <c r="L55" i="17"/>
  <c r="F55" i="17"/>
  <c r="Q55" i="17"/>
  <c r="E55" i="17"/>
  <c r="K55" i="17"/>
  <c r="J55" i="17"/>
  <c r="G55" i="17"/>
  <c r="M55" i="17"/>
  <c r="O55" i="17"/>
  <c r="B55" i="17"/>
  <c r="N55" i="17"/>
  <c r="P70" i="17"/>
  <c r="O70" i="17"/>
  <c r="G70" i="17"/>
  <c r="Q70" i="17"/>
  <c r="M70" i="17"/>
  <c r="H70" i="17"/>
  <c r="J70" i="17"/>
  <c r="L70" i="17"/>
  <c r="K70" i="17"/>
  <c r="F70" i="17"/>
  <c r="B70" i="17"/>
  <c r="I70" i="17"/>
  <c r="N70" i="17"/>
  <c r="M126" i="17"/>
  <c r="P126" i="17"/>
  <c r="N126" i="17"/>
  <c r="Q126" i="17"/>
  <c r="L126" i="17"/>
  <c r="K126" i="17"/>
  <c r="I126" i="17"/>
  <c r="J126" i="17"/>
  <c r="H126" i="17"/>
  <c r="G126" i="17"/>
  <c r="B126" i="17"/>
  <c r="F126" i="17"/>
  <c r="O126" i="17"/>
  <c r="P116" i="17"/>
  <c r="J116" i="17"/>
  <c r="G116" i="17"/>
  <c r="N116" i="17"/>
  <c r="H116" i="17"/>
  <c r="I116" i="17"/>
  <c r="O116" i="17"/>
  <c r="B116" i="17"/>
  <c r="F116" i="17"/>
  <c r="L116" i="17"/>
  <c r="K116" i="17"/>
  <c r="Q116" i="17"/>
  <c r="M116" i="17"/>
  <c r="M32" i="17"/>
  <c r="I32" i="17"/>
  <c r="J32" i="17"/>
  <c r="B32" i="17"/>
  <c r="P32" i="17"/>
  <c r="N32" i="17"/>
  <c r="H32" i="17"/>
  <c r="Q32" i="17"/>
  <c r="O32" i="17"/>
  <c r="L32" i="17"/>
  <c r="F32" i="17"/>
  <c r="E32" i="17"/>
  <c r="K32" i="17"/>
  <c r="G32" i="17"/>
  <c r="O43" i="17"/>
  <c r="P43" i="17"/>
  <c r="I43" i="17"/>
  <c r="B43" i="17"/>
  <c r="F43" i="17"/>
  <c r="H43" i="17"/>
  <c r="K43" i="17"/>
  <c r="Q43" i="17"/>
  <c r="E43" i="17"/>
  <c r="J43" i="17"/>
  <c r="M43" i="17"/>
  <c r="G43" i="17"/>
  <c r="N43" i="17"/>
  <c r="L43" i="17"/>
  <c r="J35" i="17"/>
  <c r="O35" i="17"/>
  <c r="M35" i="17"/>
  <c r="Q35" i="17"/>
  <c r="K35" i="17"/>
  <c r="L35" i="17"/>
  <c r="H35" i="17"/>
  <c r="N35" i="17"/>
  <c r="B35" i="17"/>
  <c r="G35" i="17"/>
  <c r="E35" i="17"/>
  <c r="I35" i="17"/>
  <c r="F35" i="17"/>
  <c r="P35" i="17"/>
  <c r="Q69" i="17"/>
  <c r="I69" i="17"/>
  <c r="N69" i="17"/>
  <c r="L69" i="17"/>
  <c r="H69" i="17"/>
  <c r="F69" i="17"/>
  <c r="P69" i="17"/>
  <c r="J69" i="17"/>
  <c r="E69" i="17"/>
  <c r="O69" i="17"/>
  <c r="G69" i="17"/>
  <c r="B69" i="17"/>
  <c r="K69" i="17"/>
  <c r="M69" i="17"/>
  <c r="K81" i="17"/>
  <c r="N81" i="17"/>
  <c r="Q81" i="17"/>
  <c r="I81" i="17"/>
  <c r="G81" i="17"/>
  <c r="H81" i="17"/>
  <c r="P81" i="17"/>
  <c r="O81" i="17"/>
  <c r="M81" i="17"/>
  <c r="J81" i="17"/>
  <c r="L81" i="17"/>
  <c r="B81" i="17"/>
  <c r="F81" i="17"/>
  <c r="N62" i="17"/>
  <c r="G62" i="17"/>
  <c r="L62" i="17"/>
  <c r="K62" i="17"/>
  <c r="I62" i="17"/>
  <c r="M62" i="17"/>
  <c r="E62" i="17"/>
  <c r="F62" i="17"/>
  <c r="P62" i="17"/>
  <c r="O62" i="17"/>
  <c r="Q62" i="17"/>
  <c r="H62" i="17"/>
  <c r="B62" i="17"/>
  <c r="J62" i="17"/>
  <c r="F175" i="17"/>
  <c r="M175" i="17"/>
  <c r="B175" i="17"/>
  <c r="O175" i="17"/>
  <c r="J175" i="17"/>
  <c r="L175" i="17"/>
  <c r="H175" i="17"/>
  <c r="I175" i="17"/>
  <c r="G175" i="17"/>
  <c r="Q175" i="17"/>
  <c r="K175" i="17"/>
  <c r="N175" i="17"/>
  <c r="P175" i="17"/>
  <c r="N102" i="17"/>
  <c r="Q102" i="17"/>
  <c r="M102" i="17"/>
  <c r="P102" i="17"/>
  <c r="B102" i="17"/>
  <c r="F102" i="17"/>
  <c r="L102" i="17"/>
  <c r="O102" i="17"/>
  <c r="I102" i="17"/>
  <c r="K102" i="17"/>
  <c r="G102" i="17"/>
  <c r="H102" i="17"/>
  <c r="J102" i="17"/>
  <c r="O108" i="17"/>
  <c r="N108" i="17"/>
  <c r="Q108" i="17"/>
  <c r="H108" i="17"/>
  <c r="F108" i="17"/>
  <c r="K108" i="17"/>
  <c r="M108" i="17"/>
  <c r="I108" i="17"/>
  <c r="J108" i="17"/>
  <c r="P108" i="17"/>
  <c r="G108" i="17"/>
  <c r="L108" i="17"/>
  <c r="B108" i="17"/>
  <c r="I189" i="17"/>
  <c r="P189" i="17"/>
  <c r="B189" i="17"/>
  <c r="N189" i="17"/>
  <c r="M189" i="17"/>
  <c r="F189" i="17"/>
  <c r="K189" i="17"/>
  <c r="L189" i="17"/>
  <c r="J189" i="17"/>
  <c r="H189" i="17"/>
  <c r="G189" i="17"/>
  <c r="Q189" i="17"/>
  <c r="O189" i="17"/>
  <c r="O21" i="17"/>
  <c r="J21" i="17"/>
  <c r="F21" i="17"/>
  <c r="K21" i="17"/>
  <c r="B21" i="17"/>
  <c r="L21" i="17"/>
  <c r="Q21" i="17"/>
  <c r="G21" i="17"/>
  <c r="E21" i="17"/>
  <c r="M21" i="17"/>
  <c r="P21" i="17"/>
  <c r="I21" i="17"/>
  <c r="H21" i="17"/>
  <c r="N21" i="17"/>
  <c r="I181" i="17"/>
  <c r="B181" i="17"/>
  <c r="M181" i="17"/>
  <c r="P181" i="17"/>
  <c r="G181" i="17"/>
  <c r="K181" i="17"/>
  <c r="J181" i="17"/>
  <c r="L181" i="17"/>
  <c r="H181" i="17"/>
  <c r="Q181" i="17"/>
  <c r="N181" i="17"/>
  <c r="O181" i="17"/>
  <c r="F181" i="17"/>
  <c r="O15" i="17"/>
  <c r="F15" i="17"/>
  <c r="L15" i="17"/>
  <c r="M15" i="17"/>
  <c r="G15" i="17"/>
  <c r="E15" i="17"/>
  <c r="N15" i="17"/>
  <c r="J15" i="17"/>
  <c r="Q15" i="17"/>
  <c r="K15" i="17"/>
  <c r="I15" i="17"/>
  <c r="H15" i="17"/>
  <c r="P15" i="17"/>
  <c r="B15" i="17"/>
  <c r="N41" i="17"/>
  <c r="F41" i="17"/>
  <c r="Q41" i="17"/>
  <c r="M41" i="17"/>
  <c r="H41" i="17"/>
  <c r="G41" i="17"/>
  <c r="I41" i="17"/>
  <c r="O41" i="17"/>
  <c r="E41" i="17"/>
  <c r="L41" i="17"/>
  <c r="P41" i="17"/>
  <c r="J41" i="17"/>
  <c r="B41" i="17"/>
  <c r="K41" i="17"/>
  <c r="O115" i="17"/>
  <c r="Q115" i="17"/>
  <c r="I115" i="17"/>
  <c r="M115" i="17"/>
  <c r="K115" i="17"/>
  <c r="N115" i="17"/>
  <c r="L115" i="17"/>
  <c r="P115" i="17"/>
  <c r="J115" i="17"/>
  <c r="G115" i="17"/>
  <c r="B115" i="17"/>
  <c r="H115" i="17"/>
  <c r="F115" i="17"/>
  <c r="B52" i="17"/>
  <c r="J52" i="17"/>
  <c r="L52" i="17"/>
  <c r="N52" i="17"/>
  <c r="E52" i="17"/>
  <c r="K52" i="17"/>
  <c r="I52" i="17"/>
  <c r="F52" i="17"/>
  <c r="P52" i="17"/>
  <c r="H52" i="17"/>
  <c r="M52" i="17"/>
  <c r="Q52" i="17"/>
  <c r="G52" i="17"/>
  <c r="O52" i="17"/>
  <c r="O123" i="17"/>
  <c r="J123" i="17"/>
  <c r="Q123" i="17"/>
  <c r="G123" i="17"/>
  <c r="I123" i="17"/>
  <c r="M123" i="17"/>
  <c r="B123" i="17"/>
  <c r="L123" i="17"/>
  <c r="K123" i="17"/>
  <c r="F123" i="17"/>
  <c r="N123" i="17"/>
  <c r="H123" i="17"/>
  <c r="P123" i="17"/>
  <c r="K80" i="17"/>
  <c r="N80" i="17"/>
  <c r="P80" i="17"/>
  <c r="J80" i="17"/>
  <c r="L80" i="17"/>
  <c r="M80" i="17"/>
  <c r="O80" i="17"/>
  <c r="G80" i="17"/>
  <c r="Q80" i="17"/>
  <c r="F80" i="17"/>
  <c r="H80" i="17"/>
  <c r="I80" i="17"/>
  <c r="B80" i="17"/>
  <c r="P10" i="17"/>
  <c r="L10" i="17"/>
  <c r="N10" i="17"/>
  <c r="G10" i="17"/>
  <c r="J10" i="17"/>
  <c r="E10" i="17"/>
  <c r="H10" i="17"/>
  <c r="F10" i="17"/>
  <c r="O10" i="17"/>
  <c r="I10" i="17"/>
  <c r="M10" i="17"/>
  <c r="Q10" i="17"/>
  <c r="K10" i="17"/>
  <c r="B10" i="17"/>
  <c r="F88" i="17"/>
  <c r="M88" i="17"/>
  <c r="P88" i="17"/>
  <c r="Q88" i="17"/>
  <c r="L88" i="17"/>
  <c r="J88" i="17"/>
  <c r="N88" i="17"/>
  <c r="G88" i="17"/>
  <c r="B88" i="17"/>
  <c r="H88" i="17"/>
  <c r="K88" i="17"/>
  <c r="I88" i="17"/>
  <c r="O88" i="17"/>
  <c r="B112" i="17"/>
  <c r="K112" i="17"/>
  <c r="L112" i="17"/>
  <c r="M112" i="17"/>
  <c r="P112" i="17"/>
  <c r="O112" i="17"/>
  <c r="N112" i="17"/>
  <c r="J112" i="17"/>
  <c r="I112" i="17"/>
  <c r="H112" i="17"/>
  <c r="G112" i="17"/>
  <c r="F112" i="17"/>
  <c r="Q112" i="17"/>
  <c r="O90" i="17"/>
  <c r="M90" i="17"/>
  <c r="P90" i="17"/>
  <c r="F90" i="17"/>
  <c r="H90" i="17"/>
  <c r="I90" i="17"/>
  <c r="L90" i="17"/>
  <c r="Q90" i="17"/>
  <c r="N90" i="17"/>
  <c r="B90" i="17"/>
  <c r="G90" i="17"/>
  <c r="J90" i="17"/>
  <c r="K90" i="17"/>
  <c r="H17" i="17"/>
  <c r="O17" i="17"/>
  <c r="Q17" i="17"/>
  <c r="B17" i="17"/>
  <c r="E17" i="17"/>
  <c r="L17" i="17"/>
  <c r="M17" i="17"/>
  <c r="J17" i="17"/>
  <c r="F17" i="17"/>
  <c r="K17" i="17"/>
  <c r="I17" i="17"/>
  <c r="G17" i="17"/>
  <c r="P17" i="17"/>
  <c r="N17" i="17"/>
  <c r="E12" i="17"/>
  <c r="N12" i="17"/>
  <c r="I12" i="17"/>
  <c r="J12" i="17"/>
  <c r="Q12" i="17"/>
  <c r="P12" i="17"/>
  <c r="B12" i="17"/>
  <c r="G12" i="17"/>
  <c r="K12" i="17"/>
  <c r="M12" i="17"/>
  <c r="L12" i="17"/>
  <c r="F12" i="17"/>
  <c r="O12" i="17"/>
  <c r="H12" i="17"/>
  <c r="Q179" i="17"/>
  <c r="J179" i="17"/>
  <c r="K179" i="17"/>
  <c r="H179" i="17"/>
  <c r="N179" i="17"/>
  <c r="I179" i="17"/>
  <c r="M179" i="17"/>
  <c r="F179" i="17"/>
  <c r="G179" i="17"/>
  <c r="B179" i="17"/>
  <c r="O179" i="17"/>
  <c r="L179" i="17"/>
  <c r="P179" i="17"/>
  <c r="N111" i="17"/>
  <c r="L111" i="17"/>
  <c r="M111" i="17"/>
  <c r="J111" i="17"/>
  <c r="H111" i="17"/>
  <c r="Q111" i="17"/>
  <c r="F111" i="17"/>
  <c r="O111" i="17"/>
  <c r="I111" i="17"/>
  <c r="K111" i="17"/>
  <c r="G111" i="17"/>
  <c r="P111" i="17"/>
  <c r="B111" i="17"/>
  <c r="M168" i="17"/>
  <c r="J168" i="17"/>
  <c r="B168" i="17"/>
  <c r="L168" i="17"/>
  <c r="H168" i="17"/>
  <c r="P168" i="17"/>
  <c r="Q168" i="17"/>
  <c r="N168" i="17"/>
  <c r="O168" i="17"/>
  <c r="G168" i="17"/>
  <c r="I168" i="17"/>
  <c r="K168" i="17"/>
  <c r="F168" i="17"/>
  <c r="K40" i="17"/>
  <c r="L40" i="17"/>
  <c r="F40" i="17"/>
  <c r="Q40" i="17"/>
  <c r="O40" i="17"/>
  <c r="J40" i="17"/>
  <c r="I40" i="17"/>
  <c r="H40" i="17"/>
  <c r="G40" i="17"/>
  <c r="M40" i="17"/>
  <c r="E40" i="17"/>
  <c r="P40" i="17"/>
  <c r="N40" i="17"/>
  <c r="B40" i="17"/>
  <c r="H60" i="17"/>
  <c r="N60" i="17"/>
  <c r="I60" i="17"/>
  <c r="M60" i="17"/>
  <c r="F60" i="17"/>
  <c r="L60" i="17"/>
  <c r="J60" i="17"/>
  <c r="Q60" i="17"/>
  <c r="G60" i="17"/>
  <c r="B60" i="17"/>
  <c r="K60" i="17"/>
  <c r="O60" i="17"/>
  <c r="E60" i="17"/>
  <c r="P60" i="17"/>
  <c r="L50" i="17"/>
  <c r="J50" i="17"/>
  <c r="M50" i="17"/>
  <c r="E50" i="17"/>
  <c r="I50" i="17"/>
  <c r="Q50" i="17"/>
  <c r="O50" i="17"/>
  <c r="F50" i="17"/>
  <c r="H50" i="17"/>
  <c r="P50" i="17"/>
  <c r="B50" i="17"/>
  <c r="K50" i="17"/>
  <c r="G50" i="17"/>
  <c r="N50" i="17"/>
  <c r="K27" i="17"/>
  <c r="F27" i="17"/>
  <c r="M27" i="17"/>
  <c r="J27" i="17"/>
  <c r="Q27" i="17"/>
  <c r="L27" i="17"/>
  <c r="P27" i="17"/>
  <c r="I27" i="17"/>
  <c r="H27" i="17"/>
  <c r="O27" i="17"/>
  <c r="G27" i="17"/>
  <c r="B27" i="17"/>
  <c r="E27" i="17"/>
  <c r="N27" i="17"/>
  <c r="N129" i="17"/>
  <c r="G129" i="17"/>
  <c r="L129" i="17"/>
  <c r="I129" i="17"/>
  <c r="Q129" i="17"/>
  <c r="J129" i="17"/>
  <c r="M129" i="17"/>
  <c r="P129" i="17"/>
  <c r="K129" i="17"/>
  <c r="O129" i="17"/>
  <c r="F129" i="17"/>
  <c r="B129" i="17"/>
  <c r="H129" i="17"/>
  <c r="B36" i="17"/>
  <c r="O36" i="17"/>
  <c r="Q36" i="17"/>
  <c r="I36" i="17"/>
  <c r="N36" i="17"/>
  <c r="K36" i="17"/>
  <c r="E36" i="17"/>
  <c r="F36" i="17"/>
  <c r="G36" i="17"/>
  <c r="P36" i="17"/>
  <c r="M36" i="17"/>
  <c r="L36" i="17"/>
  <c r="J36" i="17"/>
  <c r="H36" i="17"/>
  <c r="O34" i="17"/>
  <c r="J34" i="17"/>
  <c r="G34" i="17"/>
  <c r="I34" i="17"/>
  <c r="H34" i="17"/>
  <c r="E34" i="17"/>
  <c r="N34" i="17"/>
  <c r="F34" i="17"/>
  <c r="K34" i="17"/>
  <c r="L34" i="17"/>
  <c r="M34" i="17"/>
  <c r="B34" i="17"/>
  <c r="P34" i="17"/>
  <c r="Q34" i="17"/>
  <c r="Q130" i="17"/>
  <c r="L130" i="17"/>
  <c r="J130" i="17"/>
  <c r="O130" i="17"/>
  <c r="M130" i="17"/>
  <c r="P130" i="17"/>
  <c r="N130" i="17"/>
  <c r="F130" i="17"/>
  <c r="I130" i="17"/>
  <c r="G130" i="17"/>
  <c r="K130" i="17"/>
  <c r="B130" i="17"/>
  <c r="H130" i="17"/>
  <c r="K89" i="17"/>
  <c r="F89" i="17"/>
  <c r="L89" i="17"/>
  <c r="N89" i="17"/>
  <c r="H89" i="17"/>
  <c r="M89" i="17"/>
  <c r="Q89" i="17"/>
  <c r="P89" i="17"/>
  <c r="O89" i="17"/>
  <c r="I89" i="17"/>
  <c r="G89" i="17"/>
  <c r="B89" i="17"/>
  <c r="J89" i="17"/>
  <c r="M33" i="17"/>
  <c r="I33" i="17"/>
  <c r="P33" i="17"/>
  <c r="B33" i="17"/>
  <c r="N33" i="17"/>
  <c r="E33" i="17"/>
  <c r="L33" i="17"/>
  <c r="H33" i="17"/>
  <c r="J33" i="17"/>
  <c r="Q33" i="17"/>
  <c r="G33" i="17"/>
  <c r="K33" i="17"/>
  <c r="F33" i="17"/>
  <c r="O33" i="17"/>
  <c r="B85" i="17"/>
  <c r="M85" i="17"/>
  <c r="Q85" i="17"/>
  <c r="J85" i="17"/>
  <c r="I85" i="17"/>
  <c r="O85" i="17"/>
  <c r="P85" i="17"/>
  <c r="G85" i="17"/>
  <c r="F85" i="17"/>
  <c r="L85" i="17"/>
  <c r="H85" i="17"/>
  <c r="N85" i="17"/>
  <c r="K85" i="17"/>
  <c r="F96" i="17"/>
  <c r="G96" i="17"/>
  <c r="N96" i="17"/>
  <c r="M96" i="17"/>
  <c r="H96" i="17"/>
  <c r="P96" i="17"/>
  <c r="O96" i="17"/>
  <c r="L96" i="17"/>
  <c r="I96" i="17"/>
  <c r="Q96" i="17"/>
  <c r="B96" i="17"/>
  <c r="K96" i="17"/>
  <c r="J96" i="17"/>
  <c r="O164" i="17"/>
  <c r="H164" i="17"/>
  <c r="F164" i="17"/>
  <c r="P164" i="17"/>
  <c r="M164" i="17"/>
  <c r="J164" i="17"/>
  <c r="L164" i="17"/>
  <c r="N164" i="17"/>
  <c r="G164" i="17"/>
  <c r="B164" i="17"/>
  <c r="Q164" i="17"/>
  <c r="K164" i="17"/>
  <c r="I164" i="17"/>
  <c r="K182" i="17"/>
  <c r="M182" i="17"/>
  <c r="G182" i="17"/>
  <c r="B182" i="17"/>
  <c r="H182" i="17"/>
  <c r="N182" i="17"/>
  <c r="J182" i="17"/>
  <c r="O182" i="17"/>
  <c r="P182" i="17"/>
  <c r="F182" i="17"/>
  <c r="L182" i="17"/>
  <c r="I182" i="17"/>
  <c r="Q182" i="17"/>
  <c r="J23" i="17"/>
  <c r="Q23" i="17"/>
  <c r="P23" i="17"/>
  <c r="N23" i="17"/>
  <c r="B23" i="17"/>
  <c r="G23" i="17"/>
  <c r="F23" i="17"/>
  <c r="H23" i="17"/>
  <c r="L23" i="17"/>
  <c r="M23" i="17"/>
  <c r="I23" i="17"/>
  <c r="O23" i="17"/>
  <c r="E23" i="17"/>
  <c r="K23" i="17"/>
  <c r="O66" i="17"/>
  <c r="H66" i="17"/>
  <c r="I66" i="17"/>
  <c r="L66" i="17"/>
  <c r="Q66" i="17"/>
  <c r="J66" i="17"/>
  <c r="M66" i="17"/>
  <c r="G66" i="17"/>
  <c r="E66" i="17"/>
  <c r="F66" i="17"/>
  <c r="B66" i="17"/>
  <c r="P66" i="17"/>
  <c r="K66" i="17"/>
  <c r="N66" i="17"/>
  <c r="O98" i="17"/>
  <c r="Q98" i="17"/>
  <c r="H98" i="17"/>
  <c r="F98" i="17"/>
  <c r="M98" i="17"/>
  <c r="P98" i="17"/>
  <c r="G98" i="17"/>
  <c r="B98" i="17"/>
  <c r="K98" i="17"/>
  <c r="N98" i="17"/>
  <c r="J98" i="17"/>
  <c r="I98" i="17"/>
  <c r="L98" i="17"/>
  <c r="P61" i="17"/>
  <c r="Q61" i="17"/>
  <c r="K61" i="17"/>
  <c r="O61" i="17"/>
  <c r="J61" i="17"/>
  <c r="N61" i="17"/>
  <c r="F61" i="17"/>
  <c r="I61" i="17"/>
  <c r="G61" i="17"/>
  <c r="B61" i="17"/>
  <c r="H61" i="17"/>
  <c r="L61" i="17"/>
  <c r="E61" i="17"/>
  <c r="M61" i="17"/>
  <c r="N93" i="17"/>
  <c r="L93" i="17"/>
  <c r="F93" i="17"/>
  <c r="Q93" i="17"/>
  <c r="I93" i="17"/>
  <c r="J93" i="17"/>
  <c r="P93" i="17"/>
  <c r="K93" i="17"/>
  <c r="M93" i="17"/>
  <c r="O93" i="17"/>
  <c r="B93" i="17"/>
  <c r="H93" i="17"/>
  <c r="G93" i="17"/>
  <c r="K131" i="17"/>
  <c r="I131" i="17"/>
  <c r="N131" i="17"/>
  <c r="O131" i="17"/>
  <c r="P131" i="17"/>
  <c r="M131" i="17"/>
  <c r="Q131" i="17"/>
  <c r="B131" i="17"/>
  <c r="H131" i="17"/>
  <c r="F131" i="17"/>
  <c r="J131" i="17"/>
  <c r="L131" i="17"/>
  <c r="G131" i="17"/>
  <c r="O154" i="17"/>
  <c r="P154" i="17"/>
  <c r="K154" i="17"/>
  <c r="N154" i="17"/>
  <c r="I154" i="17"/>
  <c r="B154" i="17"/>
  <c r="F154" i="17"/>
  <c r="H154" i="17"/>
  <c r="Q154" i="17"/>
  <c r="J154" i="17"/>
  <c r="G154" i="17"/>
  <c r="L154" i="17"/>
  <c r="M154" i="17"/>
  <c r="Q58" i="17"/>
  <c r="G58" i="17"/>
  <c r="H58" i="17"/>
  <c r="O58" i="17"/>
  <c r="J58" i="17"/>
  <c r="E58" i="17"/>
  <c r="L58" i="17"/>
  <c r="P58" i="17"/>
  <c r="F58" i="17"/>
  <c r="M58" i="17"/>
  <c r="I58" i="17"/>
  <c r="N58" i="17"/>
  <c r="K58" i="17"/>
  <c r="B58" i="17"/>
  <c r="F47" i="17"/>
  <c r="J47" i="17"/>
  <c r="G47" i="17"/>
  <c r="Q47" i="17"/>
  <c r="M47" i="17"/>
  <c r="L47" i="17"/>
  <c r="K47" i="17"/>
  <c r="O47" i="17"/>
  <c r="P47" i="17"/>
  <c r="N47" i="17"/>
  <c r="E47" i="17"/>
  <c r="I47" i="17"/>
  <c r="B47" i="17"/>
  <c r="H47" i="17"/>
  <c r="J5" i="17"/>
  <c r="M5" i="17"/>
  <c r="B5" i="17"/>
  <c r="Q5" i="17"/>
  <c r="G5" i="17"/>
  <c r="K5" i="17"/>
  <c r="O5" i="17"/>
  <c r="L5" i="17"/>
  <c r="H5" i="17"/>
  <c r="P5" i="17"/>
  <c r="F5" i="17"/>
  <c r="E5" i="17"/>
  <c r="I5" i="17"/>
  <c r="N5" i="17"/>
  <c r="J132" i="17"/>
  <c r="K132" i="17"/>
  <c r="I132" i="17"/>
  <c r="B132" i="17"/>
  <c r="Q132" i="17"/>
  <c r="P132" i="17"/>
  <c r="L132" i="17"/>
  <c r="F132" i="17"/>
  <c r="N132" i="17"/>
  <c r="M132" i="17"/>
  <c r="H132" i="17"/>
  <c r="G132" i="17"/>
  <c r="O132" i="17"/>
  <c r="H71" i="17"/>
  <c r="N71" i="17"/>
  <c r="Q71" i="17"/>
  <c r="M71" i="17"/>
  <c r="J71" i="17"/>
  <c r="F71" i="17"/>
  <c r="B71" i="17"/>
  <c r="K71" i="17"/>
  <c r="I71" i="17"/>
  <c r="G71" i="17"/>
  <c r="P71" i="17"/>
  <c r="L71" i="17"/>
  <c r="O71" i="17"/>
  <c r="G68" i="17"/>
  <c r="N68" i="17"/>
  <c r="F68" i="17"/>
  <c r="I68" i="17"/>
  <c r="L68" i="17"/>
  <c r="H68" i="17"/>
  <c r="J68" i="17"/>
  <c r="B68" i="17"/>
  <c r="K68" i="17"/>
  <c r="O68" i="17"/>
  <c r="P68" i="17"/>
  <c r="Q68" i="17"/>
  <c r="M68" i="17"/>
  <c r="E68" i="17"/>
  <c r="F135" i="17"/>
  <c r="J135" i="17"/>
  <c r="B135" i="17"/>
  <c r="M135" i="17"/>
  <c r="G135" i="17"/>
  <c r="P135" i="17"/>
  <c r="I135" i="17"/>
  <c r="Q135" i="17"/>
  <c r="L135" i="17"/>
  <c r="K135" i="17"/>
  <c r="H135" i="17"/>
  <c r="N135" i="17"/>
  <c r="O135" i="17"/>
  <c r="P100" i="17"/>
  <c r="N100" i="17"/>
  <c r="H100" i="17"/>
  <c r="M100" i="17"/>
  <c r="J100" i="17"/>
  <c r="F100" i="17"/>
  <c r="I100" i="17"/>
  <c r="G100" i="17"/>
  <c r="Q100" i="17"/>
  <c r="L100" i="17"/>
  <c r="B100" i="17"/>
  <c r="K100" i="17"/>
  <c r="O100" i="17"/>
  <c r="J77" i="17"/>
  <c r="K77" i="17"/>
  <c r="B77" i="17"/>
  <c r="M77" i="17"/>
  <c r="N77" i="17"/>
  <c r="H77" i="17"/>
  <c r="F77" i="17"/>
  <c r="O77" i="17"/>
  <c r="G77" i="17"/>
  <c r="P77" i="17"/>
  <c r="I77" i="17"/>
  <c r="L77" i="17"/>
  <c r="Q77" i="17"/>
  <c r="J22" i="17"/>
  <c r="Q22" i="17"/>
  <c r="O22" i="17"/>
  <c r="P22" i="17"/>
  <c r="I22" i="17"/>
  <c r="K22" i="17"/>
  <c r="G22" i="17"/>
  <c r="F22" i="17"/>
  <c r="H22" i="17"/>
  <c r="M22" i="17"/>
  <c r="L22" i="17"/>
  <c r="E22" i="17"/>
  <c r="N22" i="17"/>
  <c r="B22" i="17"/>
  <c r="I86" i="17"/>
  <c r="N86" i="17"/>
  <c r="Q86" i="17"/>
  <c r="H86" i="17"/>
  <c r="M86" i="17"/>
  <c r="G86" i="17"/>
  <c r="K86" i="17"/>
  <c r="P86" i="17"/>
  <c r="L86" i="17"/>
  <c r="J86" i="17"/>
  <c r="F86" i="17"/>
  <c r="B86" i="17"/>
  <c r="O86" i="17"/>
  <c r="B28" i="17"/>
  <c r="E28" i="17"/>
  <c r="H28" i="17"/>
  <c r="P28" i="17"/>
  <c r="N28" i="17"/>
  <c r="F28" i="17"/>
  <c r="M28" i="17"/>
  <c r="K28" i="17"/>
  <c r="L28" i="17"/>
  <c r="O28" i="17"/>
  <c r="Q28" i="17"/>
  <c r="I28" i="17"/>
  <c r="J28" i="17"/>
  <c r="G28" i="17"/>
  <c r="O147" i="17"/>
  <c r="N147" i="17"/>
  <c r="B147" i="17"/>
  <c r="H147" i="17"/>
  <c r="K147" i="17"/>
  <c r="I147" i="17"/>
  <c r="M147" i="17"/>
  <c r="Q147" i="17"/>
  <c r="G147" i="17"/>
  <c r="L147" i="17"/>
  <c r="P147" i="17"/>
  <c r="J147" i="17"/>
  <c r="F147" i="17"/>
  <c r="Q127" i="17"/>
  <c r="L127" i="17"/>
  <c r="P127" i="17"/>
  <c r="O127" i="17"/>
  <c r="I127" i="17"/>
  <c r="B127" i="17"/>
  <c r="N127" i="17"/>
  <c r="M127" i="17"/>
  <c r="J127" i="17"/>
  <c r="G127" i="17"/>
  <c r="H127" i="17"/>
  <c r="K127" i="17"/>
  <c r="F127" i="17"/>
  <c r="F138" i="17"/>
  <c r="K138" i="17"/>
  <c r="G138" i="17"/>
  <c r="P138" i="17"/>
  <c r="O138" i="17"/>
  <c r="N138" i="17"/>
  <c r="L138" i="17"/>
  <c r="H138" i="17"/>
  <c r="J138" i="17"/>
  <c r="B138" i="17"/>
  <c r="Q138" i="17"/>
  <c r="M138" i="17"/>
  <c r="I138" i="17"/>
  <c r="H128" i="17"/>
  <c r="O128" i="17"/>
  <c r="P128" i="17"/>
  <c r="M128" i="17"/>
  <c r="Q128" i="17"/>
  <c r="G128" i="17"/>
  <c r="I128" i="17"/>
  <c r="K128" i="17"/>
  <c r="F128" i="17"/>
  <c r="B128" i="17"/>
  <c r="N128" i="17"/>
  <c r="J128" i="17"/>
  <c r="L128" i="17"/>
  <c r="N82" i="17"/>
  <c r="I82" i="17"/>
  <c r="L82" i="17"/>
  <c r="J82" i="17"/>
  <c r="F82" i="17"/>
  <c r="O82" i="17"/>
  <c r="K82" i="17"/>
  <c r="Q82" i="17"/>
  <c r="B82" i="17"/>
  <c r="H82" i="17"/>
  <c r="G82" i="17"/>
  <c r="P82" i="17"/>
  <c r="M82" i="17"/>
  <c r="B42" i="17"/>
  <c r="O42" i="17"/>
  <c r="I42" i="17"/>
  <c r="H42" i="17"/>
  <c r="L42" i="17"/>
  <c r="P42" i="17"/>
  <c r="M42" i="17"/>
  <c r="Q42" i="17"/>
  <c r="K42" i="17"/>
  <c r="J42" i="17"/>
  <c r="N42" i="17"/>
  <c r="F42" i="17"/>
  <c r="G42" i="17"/>
  <c r="E42" i="17"/>
  <c r="M46" i="17"/>
  <c r="P46" i="17"/>
  <c r="O46" i="17"/>
  <c r="F46" i="17"/>
  <c r="L46" i="17"/>
  <c r="Q46" i="17"/>
  <c r="I46" i="17"/>
  <c r="K46" i="17"/>
  <c r="H46" i="17"/>
  <c r="E46" i="17"/>
  <c r="G46" i="17"/>
  <c r="N46" i="17"/>
  <c r="B46" i="17"/>
  <c r="J46" i="17"/>
  <c r="F6" i="17"/>
  <c r="P6" i="17"/>
  <c r="N6" i="17"/>
  <c r="O6" i="17"/>
  <c r="I6" i="17"/>
  <c r="J6" i="17"/>
  <c r="M6" i="17"/>
  <c r="Q6" i="17"/>
  <c r="G6" i="17"/>
  <c r="E6" i="17"/>
  <c r="B6" i="17"/>
  <c r="L6" i="17"/>
  <c r="H6" i="17"/>
  <c r="K6" i="17"/>
  <c r="P48" i="17"/>
  <c r="I48" i="17"/>
  <c r="J48" i="17"/>
  <c r="M48" i="17"/>
  <c r="Q48" i="17"/>
  <c r="E48" i="17"/>
  <c r="L48" i="17"/>
  <c r="K48" i="17"/>
  <c r="N48" i="17"/>
  <c r="G48" i="17"/>
  <c r="H48" i="17"/>
  <c r="O48" i="17"/>
  <c r="F48" i="17"/>
  <c r="B48" i="17"/>
  <c r="L145" i="17"/>
  <c r="N145" i="17"/>
  <c r="K145" i="17"/>
  <c r="Q145" i="17"/>
  <c r="O145" i="17"/>
  <c r="P145" i="17"/>
  <c r="J145" i="17"/>
  <c r="G145" i="17"/>
  <c r="M145" i="17"/>
  <c r="H145" i="17"/>
  <c r="B145" i="17"/>
  <c r="I145" i="17"/>
  <c r="F145" i="17"/>
  <c r="O144" i="17"/>
  <c r="H144" i="17"/>
  <c r="G144" i="17"/>
  <c r="B144" i="17"/>
  <c r="L144" i="17"/>
  <c r="M144" i="17"/>
  <c r="F144" i="17"/>
  <c r="Q144" i="17"/>
  <c r="K144" i="17"/>
  <c r="J144" i="17"/>
  <c r="P144" i="17"/>
  <c r="N144" i="17"/>
  <c r="I144" i="17"/>
  <c r="K150" i="17"/>
  <c r="L150" i="17"/>
  <c r="J150" i="17"/>
  <c r="M150" i="17"/>
  <c r="P150" i="17"/>
  <c r="G150" i="17"/>
  <c r="Q150" i="17"/>
  <c r="F150" i="17"/>
  <c r="O150" i="17"/>
  <c r="H150" i="17"/>
  <c r="I150" i="17"/>
  <c r="B150" i="17"/>
  <c r="N150" i="17"/>
  <c r="I16" i="17"/>
  <c r="Q16" i="17"/>
  <c r="M16" i="17"/>
  <c r="L16" i="17"/>
  <c r="O16" i="17"/>
  <c r="N16" i="17"/>
  <c r="G16" i="17"/>
  <c r="J16" i="17"/>
  <c r="B16" i="17"/>
  <c r="E16" i="17"/>
  <c r="F16" i="17"/>
  <c r="K16" i="17"/>
  <c r="P16" i="17"/>
  <c r="H16" i="17"/>
  <c r="B8" i="17"/>
  <c r="M8" i="17"/>
  <c r="P8" i="17"/>
  <c r="I8" i="17"/>
  <c r="Q8" i="17"/>
  <c r="H8" i="17"/>
  <c r="O8" i="17"/>
  <c r="E8" i="17"/>
  <c r="F8" i="17"/>
  <c r="L8" i="17"/>
  <c r="G8" i="17"/>
  <c r="N8" i="17"/>
  <c r="J8" i="17"/>
  <c r="K8" i="17"/>
  <c r="G19" i="17"/>
  <c r="O19" i="17"/>
  <c r="H19" i="17"/>
  <c r="E19" i="17"/>
  <c r="I19" i="17"/>
  <c r="N19" i="17"/>
  <c r="P19" i="17"/>
  <c r="B19" i="17"/>
  <c r="Q19" i="17"/>
  <c r="F19" i="17"/>
  <c r="K19" i="17"/>
  <c r="M19" i="17"/>
  <c r="L19" i="17"/>
  <c r="J19" i="17"/>
  <c r="J38" i="17"/>
  <c r="I38" i="17"/>
  <c r="H38" i="17"/>
  <c r="O38" i="17"/>
  <c r="E38" i="17"/>
  <c r="B38" i="17"/>
  <c r="M38" i="17"/>
  <c r="P38" i="17"/>
  <c r="G38" i="17"/>
  <c r="L38" i="17"/>
  <c r="Q38" i="17"/>
  <c r="K38" i="17"/>
  <c r="F38" i="17"/>
  <c r="N38" i="17"/>
  <c r="P114" i="17"/>
  <c r="M114" i="17"/>
  <c r="B114" i="17"/>
  <c r="K114" i="17"/>
  <c r="F114" i="17"/>
  <c r="O114" i="17"/>
  <c r="G114" i="17"/>
  <c r="L114" i="17"/>
  <c r="J114" i="17"/>
  <c r="Q114" i="17"/>
  <c r="N114" i="17"/>
  <c r="H114" i="17"/>
  <c r="I114" i="17"/>
  <c r="N37" i="17"/>
  <c r="L37" i="17"/>
  <c r="Q37" i="17"/>
  <c r="J37" i="17"/>
  <c r="I37" i="17"/>
  <c r="P37" i="17"/>
  <c r="M37" i="17"/>
  <c r="H37" i="17"/>
  <c r="F37" i="17"/>
  <c r="G37" i="17"/>
  <c r="E37" i="17"/>
  <c r="O37" i="17"/>
  <c r="B37" i="17"/>
  <c r="K37" i="17"/>
  <c r="B65" i="17"/>
  <c r="H65" i="17"/>
  <c r="G65" i="17"/>
  <c r="J65" i="17"/>
  <c r="E65" i="17"/>
  <c r="O65" i="17"/>
  <c r="K65" i="17"/>
  <c r="M65" i="17"/>
  <c r="F65" i="17"/>
  <c r="Q65" i="17"/>
  <c r="P65" i="17"/>
  <c r="I65" i="17"/>
  <c r="L65" i="17"/>
  <c r="N65" i="17"/>
  <c r="F158" i="17"/>
  <c r="P158" i="17"/>
  <c r="K158" i="17"/>
  <c r="I158" i="17"/>
  <c r="L158" i="17"/>
  <c r="O158" i="17"/>
  <c r="B158" i="17"/>
  <c r="G158" i="17"/>
  <c r="J158" i="17"/>
  <c r="Q158" i="17"/>
  <c r="M158" i="17"/>
  <c r="N158" i="17"/>
  <c r="H158" i="17"/>
  <c r="L187" i="17"/>
  <c r="N187" i="17"/>
  <c r="M187" i="17"/>
  <c r="J187" i="17"/>
  <c r="B187" i="17"/>
  <c r="Q187" i="17"/>
  <c r="O187" i="17"/>
  <c r="P187" i="17"/>
  <c r="G187" i="17"/>
  <c r="F187" i="17"/>
  <c r="K187" i="17"/>
  <c r="H187" i="17"/>
  <c r="I187" i="17"/>
  <c r="H190" i="17"/>
  <c r="B190" i="17"/>
  <c r="F190" i="17"/>
  <c r="P190" i="17"/>
  <c r="K190" i="17"/>
  <c r="I190" i="17"/>
  <c r="G190" i="17"/>
  <c r="M190" i="17"/>
  <c r="O190" i="17"/>
  <c r="Q190" i="17"/>
  <c r="J190" i="17"/>
  <c r="L190" i="17"/>
  <c r="N190" i="17"/>
  <c r="B133" i="17"/>
  <c r="N133" i="17"/>
  <c r="J133" i="17"/>
  <c r="O133" i="17"/>
  <c r="G133" i="17"/>
  <c r="L133" i="17"/>
  <c r="Q133" i="17"/>
  <c r="M133" i="17"/>
  <c r="K133" i="17"/>
  <c r="F133" i="17"/>
  <c r="H133" i="17"/>
  <c r="P133" i="17"/>
  <c r="I133" i="17"/>
  <c r="I199" i="17"/>
  <c r="P199" i="17"/>
  <c r="O199" i="17"/>
  <c r="G199" i="17"/>
  <c r="M199" i="17"/>
  <c r="J199" i="17"/>
  <c r="F199" i="17"/>
  <c r="B199" i="17"/>
  <c r="Q199" i="17"/>
  <c r="L199" i="17"/>
  <c r="K199" i="17"/>
  <c r="N199" i="17"/>
  <c r="H199" i="17"/>
  <c r="I84" i="17"/>
  <c r="M84" i="17"/>
  <c r="B84" i="17"/>
  <c r="G84" i="17"/>
  <c r="Q84" i="17"/>
  <c r="F84" i="17"/>
  <c r="O84" i="17"/>
  <c r="N84" i="17"/>
  <c r="J84" i="17"/>
  <c r="L84" i="17"/>
  <c r="P84" i="17"/>
  <c r="K84" i="17"/>
  <c r="H84" i="17"/>
  <c r="F139" i="17"/>
  <c r="B139" i="17"/>
  <c r="M139" i="17"/>
  <c r="I139" i="17"/>
  <c r="N139" i="17"/>
  <c r="O139" i="17"/>
  <c r="H139" i="17"/>
  <c r="L139" i="17"/>
  <c r="P139" i="17"/>
  <c r="K139" i="17"/>
  <c r="J139" i="17"/>
  <c r="G139" i="17"/>
  <c r="Q139" i="17"/>
  <c r="P192" i="17"/>
  <c r="N192" i="17"/>
  <c r="M192" i="17"/>
  <c r="K192" i="17"/>
  <c r="Q192" i="17"/>
  <c r="I192" i="17"/>
  <c r="L192" i="17"/>
  <c r="O192" i="17"/>
  <c r="B192" i="17"/>
  <c r="H192" i="17"/>
  <c r="F192" i="17"/>
  <c r="J192" i="17"/>
  <c r="G192" i="17"/>
  <c r="K91" i="17"/>
  <c r="I91" i="17"/>
  <c r="O91" i="17"/>
  <c r="F91" i="17"/>
  <c r="N91" i="17"/>
  <c r="G91" i="17"/>
  <c r="P91" i="17"/>
  <c r="Q91" i="17"/>
  <c r="H91" i="17"/>
  <c r="M91" i="17"/>
  <c r="B91" i="17"/>
  <c r="L91" i="17"/>
  <c r="J91" i="17"/>
  <c r="B83" i="17"/>
  <c r="M83" i="17"/>
  <c r="L83" i="17"/>
  <c r="F83" i="17"/>
  <c r="H83" i="17"/>
  <c r="G83" i="17"/>
  <c r="P83" i="17"/>
  <c r="K83" i="17"/>
  <c r="J83" i="17"/>
  <c r="N83" i="17"/>
  <c r="O83" i="17"/>
  <c r="Q83" i="17"/>
  <c r="I83" i="17"/>
  <c r="N136" i="17"/>
  <c r="I136" i="17"/>
  <c r="B136" i="17"/>
  <c r="Q136" i="17"/>
  <c r="L136" i="17"/>
  <c r="M136" i="17"/>
  <c r="P136" i="17"/>
  <c r="K136" i="17"/>
  <c r="J136" i="17"/>
  <c r="O136" i="17"/>
  <c r="F136" i="17"/>
  <c r="G136" i="17"/>
  <c r="H136" i="17"/>
  <c r="M124" i="17"/>
  <c r="L124" i="17"/>
  <c r="O124" i="17"/>
  <c r="N124" i="17"/>
  <c r="H124" i="17"/>
  <c r="I124" i="17"/>
  <c r="K124" i="17"/>
  <c r="P124" i="17"/>
  <c r="G124" i="17"/>
  <c r="J124" i="17"/>
  <c r="F124" i="17"/>
  <c r="B124" i="17"/>
  <c r="Q124" i="17"/>
  <c r="CW3" i="5"/>
  <c r="CV3" i="5"/>
  <c r="CY5" i="5"/>
  <c r="CX6" i="5"/>
  <c r="CW4" i="5"/>
  <c r="CV4" i="5"/>
  <c r="CY6" i="5" l="1"/>
  <c r="CX7" i="5"/>
  <c r="CW5" i="5"/>
  <c r="CV5" i="5"/>
  <c r="CX8" i="5" l="1"/>
  <c r="CY7" i="5"/>
  <c r="CW6" i="5"/>
  <c r="CV6" i="5"/>
  <c r="CW7" i="5" l="1"/>
  <c r="CV7" i="5"/>
  <c r="CX9" i="5"/>
  <c r="CY8" i="5"/>
  <c r="CW8" i="5" l="1"/>
  <c r="CV8" i="5"/>
  <c r="CY9" i="5"/>
  <c r="CX10" i="5"/>
  <c r="CY10" i="5" l="1"/>
  <c r="CX11" i="5"/>
  <c r="CW9" i="5"/>
  <c r="CV9" i="5"/>
  <c r="CX12" i="5" l="1"/>
  <c r="CY11" i="5"/>
  <c r="CW10" i="5"/>
  <c r="CV10" i="5"/>
  <c r="CW11" i="5" l="1"/>
  <c r="CV11" i="5"/>
  <c r="CX13" i="5"/>
  <c r="CY12" i="5"/>
  <c r="CW12" i="5" l="1"/>
  <c r="CV12" i="5"/>
  <c r="CY13" i="5"/>
  <c r="CX14" i="5"/>
  <c r="CY14" i="5" l="1"/>
  <c r="CX15" i="5"/>
  <c r="CW13" i="5"/>
  <c r="CV13" i="5"/>
  <c r="CX16" i="5" l="1"/>
  <c r="CY15" i="5"/>
  <c r="CV14" i="5"/>
  <c r="CW14" i="5"/>
  <c r="CW15" i="5" l="1"/>
  <c r="CV15" i="5"/>
  <c r="CX17" i="5"/>
  <c r="CY16" i="5"/>
  <c r="CW16" i="5" l="1"/>
  <c r="CV16" i="5"/>
  <c r="CX18" i="5"/>
  <c r="CY17" i="5"/>
  <c r="CW17" i="5" l="1"/>
  <c r="CV17" i="5"/>
  <c r="CY18" i="5"/>
  <c r="CX19" i="5"/>
  <c r="CY19" i="5" l="1"/>
  <c r="CX20" i="5"/>
  <c r="CW18" i="5"/>
  <c r="CV18" i="5"/>
  <c r="CX21" i="5" l="1"/>
  <c r="CY20" i="5"/>
  <c r="CW19" i="5"/>
  <c r="CV19" i="5"/>
  <c r="CW20" i="5" l="1"/>
  <c r="CV20" i="5"/>
  <c r="CY21" i="5"/>
  <c r="CX22" i="5"/>
  <c r="CV21" i="5" l="1"/>
  <c r="CW21" i="5"/>
  <c r="CY22" i="5"/>
  <c r="CX23" i="5"/>
  <c r="CX24" i="5" l="1"/>
  <c r="CY23" i="5"/>
  <c r="CV22" i="5"/>
  <c r="CW22" i="5"/>
  <c r="CW23" i="5" l="1"/>
  <c r="CV23" i="5"/>
  <c r="CX25" i="5"/>
  <c r="CY24" i="5"/>
  <c r="CW24" i="5" l="1"/>
  <c r="CV24" i="5"/>
  <c r="CY25" i="5"/>
  <c r="CX26" i="5"/>
  <c r="CW25" i="5" l="1"/>
  <c r="CV25" i="5"/>
  <c r="CY26" i="5"/>
  <c r="CX27" i="5"/>
  <c r="CY27" i="5" l="1"/>
  <c r="CX28" i="5"/>
  <c r="CW26" i="5"/>
  <c r="CV26" i="5"/>
  <c r="CX29" i="5" l="1"/>
  <c r="CY28" i="5"/>
  <c r="CW27" i="5"/>
  <c r="CV27" i="5"/>
  <c r="CW28" i="5" l="1"/>
  <c r="CV28" i="5"/>
  <c r="CY29" i="5"/>
  <c r="CX30" i="5"/>
  <c r="CY30" i="5" l="1"/>
  <c r="CX31" i="5"/>
  <c r="CV29" i="5"/>
  <c r="CW29" i="5"/>
  <c r="CX32" i="5" l="1"/>
  <c r="CY31" i="5"/>
  <c r="CW30" i="5"/>
  <c r="CV30" i="5"/>
  <c r="CW31" i="5" l="1"/>
  <c r="CV31" i="5"/>
  <c r="CX33" i="5"/>
  <c r="CY32" i="5"/>
  <c r="CW32" i="5" l="1"/>
  <c r="CV32" i="5"/>
  <c r="CY33" i="5"/>
  <c r="CX34" i="5"/>
  <c r="CX35" i="5" l="1"/>
  <c r="CY34" i="5"/>
  <c r="CW33" i="5"/>
  <c r="CV33" i="5"/>
  <c r="CW34" i="5" l="1"/>
  <c r="CV34" i="5"/>
  <c r="CX36" i="5"/>
  <c r="CY35" i="5"/>
  <c r="CW35" i="5" l="1"/>
  <c r="CV35" i="5"/>
  <c r="CX37" i="5"/>
  <c r="CY36" i="5"/>
  <c r="CW36" i="5" l="1"/>
  <c r="CV36" i="5"/>
  <c r="CY37" i="5"/>
  <c r="CX38" i="5"/>
  <c r="CX39" i="5" l="1"/>
  <c r="CY38" i="5"/>
  <c r="CW37" i="5"/>
  <c r="CV37" i="5"/>
  <c r="CW38" i="5" l="1"/>
  <c r="CV38" i="5"/>
  <c r="CX40" i="5"/>
  <c r="CY39" i="5"/>
  <c r="CW39" i="5" l="1"/>
  <c r="CV39" i="5"/>
  <c r="CX41" i="5"/>
  <c r="CY40" i="5"/>
  <c r="CW40" i="5" l="1"/>
  <c r="CV40" i="5"/>
  <c r="CY41" i="5"/>
  <c r="CX42" i="5"/>
  <c r="CY42" i="5" l="1"/>
  <c r="CX43" i="5"/>
  <c r="CW41" i="5"/>
  <c r="CV41" i="5"/>
  <c r="CX44" i="5" l="1"/>
  <c r="CY43" i="5"/>
  <c r="CW42" i="5"/>
  <c r="CV42" i="5"/>
  <c r="CW43" i="5" l="1"/>
  <c r="CV43" i="5"/>
  <c r="CY44" i="5"/>
  <c r="CX45" i="5"/>
  <c r="CY45" i="5" l="1"/>
  <c r="CX46" i="5"/>
  <c r="CW44" i="5"/>
  <c r="CV44" i="5"/>
  <c r="CY46" i="5" l="1"/>
  <c r="CX47" i="5"/>
  <c r="CW45" i="5"/>
  <c r="CV45" i="5"/>
  <c r="CX48" i="5" l="1"/>
  <c r="CY47" i="5"/>
  <c r="CW46" i="5"/>
  <c r="CV46" i="5"/>
  <c r="CW47" i="5" l="1"/>
  <c r="CV47" i="5"/>
  <c r="CX49" i="5"/>
  <c r="CY48" i="5"/>
  <c r="CW48" i="5" l="1"/>
  <c r="CV48" i="5"/>
  <c r="CY49" i="5"/>
  <c r="CX50" i="5"/>
  <c r="CY50" i="5" l="1"/>
  <c r="CX51" i="5"/>
  <c r="CW49" i="5"/>
  <c r="CV49" i="5"/>
  <c r="CY51" i="5" l="1"/>
  <c r="CX52" i="5"/>
  <c r="CW50" i="5"/>
  <c r="CV50" i="5"/>
  <c r="CY52" i="5" l="1"/>
  <c r="CX53" i="5"/>
  <c r="CW51" i="5"/>
  <c r="CV51" i="5"/>
  <c r="CX54" i="5" l="1"/>
  <c r="CY53" i="5"/>
  <c r="CW52" i="5"/>
  <c r="CV52" i="5"/>
  <c r="CW53" i="5" l="1"/>
  <c r="CV53" i="5"/>
  <c r="CY54" i="5"/>
  <c r="CX55" i="5"/>
  <c r="CX56" i="5" l="1"/>
  <c r="CY55" i="5"/>
  <c r="CW54" i="5"/>
  <c r="CV54" i="5"/>
  <c r="CW55" i="5" l="1"/>
  <c r="CV55" i="5"/>
  <c r="CX57" i="5"/>
  <c r="CY56" i="5"/>
  <c r="CW56" i="5" l="1"/>
  <c r="CV56" i="5"/>
  <c r="CX58" i="5"/>
  <c r="CY57" i="5"/>
  <c r="CW57" i="5" l="1"/>
  <c r="CV57" i="5"/>
  <c r="CY58" i="5"/>
  <c r="CX59" i="5"/>
  <c r="CW58" i="5" l="1"/>
  <c r="CV58" i="5"/>
  <c r="CX60" i="5"/>
  <c r="CY59" i="5"/>
  <c r="CW59" i="5" l="1"/>
  <c r="CV59" i="5"/>
  <c r="CX61" i="5"/>
  <c r="CY60" i="5"/>
  <c r="CW60" i="5" l="1"/>
  <c r="CV60" i="5"/>
  <c r="CY61" i="5"/>
  <c r="CX62" i="5"/>
  <c r="CW61" i="5" l="1"/>
  <c r="CV61" i="5"/>
  <c r="CY62" i="5"/>
  <c r="CX63" i="5"/>
  <c r="CV62" i="5" l="1"/>
  <c r="CW62" i="5"/>
  <c r="CX64" i="5"/>
  <c r="CY63" i="5"/>
  <c r="CW63" i="5" l="1"/>
  <c r="CV63" i="5"/>
  <c r="CY64" i="5"/>
  <c r="CX65" i="5"/>
  <c r="CY65" i="5" l="1"/>
  <c r="CX66" i="5"/>
  <c r="CW64" i="5"/>
  <c r="CV64" i="5"/>
  <c r="CY66" i="5" l="1"/>
  <c r="CX67" i="5"/>
  <c r="CW65" i="5"/>
  <c r="CV65" i="5"/>
  <c r="CX68" i="5" l="1"/>
  <c r="CY67" i="5"/>
  <c r="CV66" i="5"/>
  <c r="CW66" i="5"/>
  <c r="CW67" i="5" l="1"/>
  <c r="CV67" i="5"/>
  <c r="CY68" i="5"/>
  <c r="CX69" i="5"/>
  <c r="CW68" i="5" l="1"/>
  <c r="CV68" i="5"/>
  <c r="CY69" i="5"/>
  <c r="CX70" i="5"/>
  <c r="CW69" i="5" l="1"/>
  <c r="CV69" i="5"/>
  <c r="CY70" i="5"/>
  <c r="CX71" i="5"/>
  <c r="CX72" i="5" l="1"/>
  <c r="CY71" i="5"/>
  <c r="CW70" i="5"/>
  <c r="CV70" i="5"/>
  <c r="CW71" i="5" l="1"/>
  <c r="CV71" i="5"/>
  <c r="CX73" i="5"/>
  <c r="CY72" i="5"/>
  <c r="CY73" i="5" l="1"/>
  <c r="CX74" i="5"/>
  <c r="CV72" i="5"/>
  <c r="CW72" i="5"/>
  <c r="CY74" i="5" l="1"/>
  <c r="CX75" i="5"/>
  <c r="CV73" i="5"/>
  <c r="CW73" i="5"/>
  <c r="CX76" i="5" l="1"/>
  <c r="CY75" i="5"/>
  <c r="CW74" i="5"/>
  <c r="CV74" i="5"/>
  <c r="CW75" i="5" l="1"/>
  <c r="CV75" i="5"/>
  <c r="CX77" i="5"/>
  <c r="CY76" i="5"/>
  <c r="CW76" i="5" l="1"/>
  <c r="CV76" i="5"/>
  <c r="CX78" i="5"/>
  <c r="CY77" i="5"/>
  <c r="CY78" i="5" l="1"/>
  <c r="CX79" i="5"/>
  <c r="CV77" i="5"/>
  <c r="CW77" i="5"/>
  <c r="CX80" i="5" l="1"/>
  <c r="CY79" i="5"/>
  <c r="CV78" i="5"/>
  <c r="CW78" i="5"/>
  <c r="CW79" i="5" l="1"/>
  <c r="CV79" i="5"/>
  <c r="CX81" i="5"/>
  <c r="CY80" i="5"/>
  <c r="CW80" i="5" l="1"/>
  <c r="CV80" i="5"/>
  <c r="CY81" i="5"/>
  <c r="CX82" i="5"/>
  <c r="CW81" i="5" l="1"/>
  <c r="CV81" i="5"/>
  <c r="CY82" i="5"/>
  <c r="CX83" i="5"/>
  <c r="CV82" i="5" l="1"/>
  <c r="CW82" i="5"/>
  <c r="CX84" i="5"/>
  <c r="CY83" i="5"/>
  <c r="CW83" i="5" l="1"/>
  <c r="CV83" i="5"/>
  <c r="CX85" i="5"/>
  <c r="CY84" i="5"/>
  <c r="CW84" i="5" l="1"/>
  <c r="CV84" i="5"/>
  <c r="CY85" i="5"/>
  <c r="CX86" i="5"/>
  <c r="CY86" i="5" l="1"/>
  <c r="CX87" i="5"/>
  <c r="CW85" i="5"/>
  <c r="CV85" i="5"/>
  <c r="CX88" i="5" l="1"/>
  <c r="CY87" i="5"/>
  <c r="CW86" i="5"/>
  <c r="CV86" i="5"/>
  <c r="CW87" i="5" l="1"/>
  <c r="CV87" i="5"/>
  <c r="CX89" i="5"/>
  <c r="CY88" i="5"/>
  <c r="CW88" i="5" l="1"/>
  <c r="CV88" i="5"/>
  <c r="CY89" i="5"/>
  <c r="CX90" i="5"/>
  <c r="CY90" i="5" l="1"/>
  <c r="CX91" i="5"/>
  <c r="CW89" i="5"/>
  <c r="CV89" i="5"/>
  <c r="CX92" i="5" l="1"/>
  <c r="CY91" i="5"/>
  <c r="CW90" i="5"/>
  <c r="CV90" i="5"/>
  <c r="CW91" i="5" l="1"/>
  <c r="CV91" i="5"/>
  <c r="CX93" i="5"/>
  <c r="CY92" i="5"/>
  <c r="CW92" i="5" l="1"/>
  <c r="CV92" i="5"/>
  <c r="CX94" i="5"/>
  <c r="CY93" i="5"/>
  <c r="CY94" i="5" l="1"/>
  <c r="CX95" i="5"/>
  <c r="CW93" i="5"/>
  <c r="CV93" i="5"/>
  <c r="CX96" i="5" l="1"/>
  <c r="CY95" i="5"/>
  <c r="CV94" i="5"/>
  <c r="CW94" i="5"/>
  <c r="CW95" i="5" l="1"/>
  <c r="CV95" i="5"/>
  <c r="CY96" i="5"/>
  <c r="CX97" i="5"/>
  <c r="CW96" i="5" l="1"/>
  <c r="CV96" i="5"/>
  <c r="CY97" i="5"/>
  <c r="CX98" i="5"/>
  <c r="CV97" i="5" l="1"/>
  <c r="CW97" i="5"/>
  <c r="CY98" i="5"/>
  <c r="CX99" i="5"/>
  <c r="CX100" i="5" l="1"/>
  <c r="CY99" i="5"/>
  <c r="CV98" i="5"/>
  <c r="CW98" i="5"/>
  <c r="CW99" i="5" l="1"/>
  <c r="CV99" i="5"/>
  <c r="CX101" i="5"/>
  <c r="CY100" i="5"/>
  <c r="CY101" i="5" l="1"/>
  <c r="CX102" i="5"/>
  <c r="CW100" i="5"/>
  <c r="CV100" i="5"/>
  <c r="CY102" i="5" l="1"/>
  <c r="CX103" i="5"/>
  <c r="CV101" i="5"/>
  <c r="CW101" i="5"/>
  <c r="CX104" i="5" l="1"/>
  <c r="CY103" i="5"/>
  <c r="CW102" i="5"/>
  <c r="CV102" i="5"/>
  <c r="CW103" i="5" l="1"/>
  <c r="CV103" i="5"/>
  <c r="CY104" i="5"/>
  <c r="CX105" i="5"/>
  <c r="CW104" i="5" l="1"/>
  <c r="CV104" i="5"/>
  <c r="CX106" i="5"/>
  <c r="CY105" i="5"/>
  <c r="CY106" i="5" l="1"/>
  <c r="CX107" i="5"/>
  <c r="CV105" i="5"/>
  <c r="CW105" i="5"/>
  <c r="CX108" i="5" l="1"/>
  <c r="CY107" i="5"/>
  <c r="CV106" i="5"/>
  <c r="CW106" i="5"/>
  <c r="CW107" i="5" l="1"/>
  <c r="CV107" i="5"/>
  <c r="CX109" i="5"/>
  <c r="CY108" i="5"/>
  <c r="CV108" i="5" l="1"/>
  <c r="CW108" i="5"/>
  <c r="CY109" i="5"/>
  <c r="CX110" i="5"/>
  <c r="CY110" i="5" l="1"/>
  <c r="CX111" i="5"/>
  <c r="CW109" i="5"/>
  <c r="CV109" i="5"/>
  <c r="CX112" i="5" l="1"/>
  <c r="CY111" i="5"/>
  <c r="CW110" i="5"/>
  <c r="CV110" i="5"/>
  <c r="CW111" i="5" l="1"/>
  <c r="CV111" i="5"/>
  <c r="CX113" i="5"/>
  <c r="CY112" i="5"/>
  <c r="CW112" i="5" l="1"/>
  <c r="CV112" i="5"/>
  <c r="CY113" i="5"/>
  <c r="CX114" i="5"/>
  <c r="CY114" i="5" l="1"/>
  <c r="CX115" i="5"/>
  <c r="CW113" i="5"/>
  <c r="CV113" i="5"/>
  <c r="CX116" i="5" l="1"/>
  <c r="CY115" i="5"/>
  <c r="CW114" i="5"/>
  <c r="CV114" i="5"/>
  <c r="CW115" i="5" l="1"/>
  <c r="CV115" i="5"/>
  <c r="CX117" i="5"/>
  <c r="CY116" i="5"/>
  <c r="CW116" i="5" l="1"/>
  <c r="CV116" i="5"/>
  <c r="CY117" i="5"/>
  <c r="CX118" i="5"/>
  <c r="CX119" i="5" l="1"/>
  <c r="CY118" i="5"/>
  <c r="CW117" i="5"/>
  <c r="CV117" i="5"/>
  <c r="CV118" i="5" l="1"/>
  <c r="CW118" i="5"/>
  <c r="CY119" i="5"/>
  <c r="CX120" i="5"/>
  <c r="CY120" i="5" l="1"/>
  <c r="CX121" i="5"/>
  <c r="CV119" i="5"/>
  <c r="CW119" i="5"/>
  <c r="CX122" i="5" l="1"/>
  <c r="CY121" i="5"/>
  <c r="CW120" i="5"/>
  <c r="CV120" i="5"/>
  <c r="CW121" i="5" l="1"/>
  <c r="CV121" i="5"/>
  <c r="CX123" i="5"/>
  <c r="CY122" i="5"/>
  <c r="CV122" i="5" l="1"/>
  <c r="CW122" i="5"/>
  <c r="CX124" i="5"/>
  <c r="CY123" i="5"/>
  <c r="CV123" i="5" l="1"/>
  <c r="CW123" i="5"/>
  <c r="CY124" i="5"/>
  <c r="CX125" i="5"/>
  <c r="CX126" i="5" l="1"/>
  <c r="CY125" i="5"/>
  <c r="CW124" i="5"/>
  <c r="CV124" i="5"/>
  <c r="CW125" i="5" l="1"/>
  <c r="CV125" i="5"/>
  <c r="CX127" i="5"/>
  <c r="CY126" i="5"/>
  <c r="CV126" i="5" l="1"/>
  <c r="CW126" i="5"/>
  <c r="CX128" i="5"/>
  <c r="CY127" i="5"/>
  <c r="CV127" i="5" l="1"/>
  <c r="CW127" i="5"/>
  <c r="CY128" i="5"/>
  <c r="CX129" i="5"/>
  <c r="CY129" i="5" s="1"/>
  <c r="CW129" i="5" l="1"/>
  <c r="E187" i="19" s="1"/>
  <c r="CV129" i="5"/>
  <c r="CV128" i="5"/>
  <c r="CW128" i="5"/>
  <c r="E188" i="19" l="1"/>
  <c r="E156" i="19"/>
  <c r="E181" i="19"/>
  <c r="E152" i="19"/>
  <c r="E142" i="19"/>
  <c r="E140" i="19"/>
  <c r="E164" i="19"/>
  <c r="E135" i="19"/>
  <c r="E155" i="19"/>
  <c r="E170" i="19"/>
  <c r="E171" i="19"/>
  <c r="E193" i="19"/>
  <c r="E185" i="19"/>
  <c r="E137" i="19"/>
  <c r="E192" i="19"/>
  <c r="E174" i="19"/>
  <c r="E148" i="19"/>
  <c r="E139" i="19"/>
  <c r="B55" i="19"/>
  <c r="B126" i="19"/>
  <c r="B66" i="19"/>
  <c r="B78" i="19"/>
  <c r="B59" i="19"/>
  <c r="B117" i="19"/>
  <c r="B67" i="19"/>
  <c r="B14" i="19"/>
  <c r="B63" i="19"/>
  <c r="B34" i="19"/>
  <c r="B30" i="19"/>
  <c r="B61" i="19"/>
  <c r="B51" i="19"/>
  <c r="B100" i="19"/>
  <c r="B73" i="19"/>
  <c r="B58" i="19"/>
  <c r="B105" i="19"/>
  <c r="B7" i="19"/>
  <c r="E196" i="19"/>
  <c r="E145" i="19"/>
  <c r="E197" i="19"/>
  <c r="E172" i="19"/>
  <c r="E161" i="19"/>
  <c r="E184" i="19"/>
  <c r="E162" i="19"/>
  <c r="E132" i="19"/>
  <c r="E195" i="19"/>
  <c r="E178" i="19"/>
  <c r="E183" i="19"/>
  <c r="E146" i="19"/>
  <c r="E131" i="19"/>
  <c r="E163" i="19"/>
  <c r="E147" i="19"/>
  <c r="E136" i="19"/>
  <c r="E199" i="19"/>
  <c r="E176" i="19"/>
  <c r="B8" i="19"/>
  <c r="B91" i="19"/>
  <c r="B93" i="19"/>
  <c r="B47" i="19"/>
  <c r="B41" i="19"/>
  <c r="B112" i="19"/>
  <c r="B64" i="19"/>
  <c r="B96" i="19"/>
  <c r="B108" i="19"/>
  <c r="B57" i="19"/>
  <c r="B68" i="19"/>
  <c r="B40" i="19"/>
  <c r="B120" i="19"/>
  <c r="B39" i="19"/>
  <c r="E173" i="19"/>
  <c r="E167" i="19"/>
  <c r="E200" i="19"/>
  <c r="E134" i="19"/>
  <c r="E151" i="19"/>
  <c r="E133" i="19"/>
  <c r="E177" i="19"/>
  <c r="E157" i="19"/>
  <c r="E191" i="19"/>
  <c r="E169" i="19"/>
  <c r="E201" i="19"/>
  <c r="E158" i="19"/>
  <c r="E150" i="19"/>
  <c r="E153" i="19"/>
  <c r="E159" i="19"/>
  <c r="E194" i="19"/>
  <c r="E166" i="19"/>
  <c r="E190" i="19"/>
  <c r="B24" i="19"/>
  <c r="B43" i="19"/>
  <c r="B19" i="19"/>
  <c r="B103" i="19"/>
  <c r="B26" i="19"/>
  <c r="B90" i="19"/>
  <c r="B37" i="19"/>
  <c r="B46" i="19"/>
  <c r="B6" i="19"/>
  <c r="B116" i="19"/>
  <c r="B129" i="19"/>
  <c r="B77" i="19"/>
  <c r="B111" i="19"/>
  <c r="B9" i="19"/>
  <c r="B85" i="19"/>
  <c r="E154" i="19"/>
  <c r="E198" i="19"/>
  <c r="E149" i="19"/>
  <c r="E160" i="19"/>
  <c r="E143" i="19"/>
  <c r="E186" i="19"/>
  <c r="E165" i="19"/>
  <c r="E179" i="19"/>
  <c r="E182" i="19"/>
  <c r="E138" i="19"/>
  <c r="E175" i="19"/>
  <c r="E144" i="19"/>
  <c r="E168" i="19"/>
  <c r="E180" i="19"/>
  <c r="E141" i="19"/>
  <c r="E189" i="19"/>
  <c r="B53" i="19"/>
  <c r="B25" i="19"/>
  <c r="B13" i="19"/>
  <c r="B87" i="19"/>
  <c r="B42" i="19"/>
  <c r="B125" i="19"/>
  <c r="B107" i="19"/>
  <c r="B95" i="19"/>
  <c r="B60" i="19"/>
  <c r="B22" i="19"/>
  <c r="B128" i="19"/>
  <c r="B92" i="19"/>
  <c r="B99" i="19"/>
  <c r="B122" i="19"/>
  <c r="B21" i="19"/>
  <c r="B119" i="19"/>
  <c r="B118" i="19"/>
  <c r="B97" i="19"/>
  <c r="B113" i="19"/>
  <c r="B56" i="19"/>
  <c r="B76" i="19"/>
  <c r="B62" i="19"/>
  <c r="B121" i="19"/>
  <c r="B72" i="19"/>
  <c r="B49" i="19"/>
  <c r="B23" i="19"/>
  <c r="B82" i="19"/>
  <c r="B75" i="19"/>
  <c r="B15" i="19"/>
  <c r="B124" i="19"/>
  <c r="B48" i="19"/>
  <c r="B86" i="19"/>
  <c r="B69" i="19"/>
  <c r="B94" i="19"/>
  <c r="B31" i="19"/>
  <c r="B98" i="19"/>
  <c r="B102" i="19"/>
  <c r="B127" i="19"/>
  <c r="B44" i="19"/>
  <c r="B12" i="19"/>
  <c r="B88" i="19"/>
  <c r="B104" i="19"/>
  <c r="B106" i="19"/>
  <c r="B38" i="19"/>
  <c r="B20" i="19"/>
  <c r="B80" i="19"/>
  <c r="B33" i="19"/>
  <c r="B71" i="19"/>
  <c r="B130" i="19"/>
  <c r="B45" i="19"/>
  <c r="B84" i="19"/>
  <c r="B83" i="19"/>
  <c r="B81" i="19"/>
  <c r="B110" i="19"/>
  <c r="B17" i="19"/>
  <c r="B114" i="19"/>
  <c r="B11" i="19"/>
  <c r="B36" i="19"/>
  <c r="B16" i="19"/>
  <c r="B65" i="19"/>
  <c r="B5" i="19"/>
  <c r="B35" i="19"/>
  <c r="B52" i="19"/>
  <c r="B74" i="19"/>
  <c r="B54" i="19"/>
  <c r="B89" i="19"/>
  <c r="B29" i="19"/>
  <c r="B32" i="19"/>
  <c r="B70" i="19"/>
  <c r="B115" i="19"/>
  <c r="B101" i="19"/>
  <c r="B4" i="19"/>
  <c r="B50" i="19"/>
  <c r="B109" i="19"/>
  <c r="B79" i="19"/>
  <c r="B123" i="19"/>
  <c r="B27" i="19"/>
  <c r="B28" i="19"/>
  <c r="B18" i="19"/>
  <c r="B10" i="19"/>
  <c r="E149" i="18"/>
  <c r="E177" i="18"/>
  <c r="E186" i="18"/>
  <c r="E169" i="18"/>
  <c r="E146" i="18"/>
  <c r="E194" i="18"/>
  <c r="E196" i="18"/>
  <c r="E153" i="18"/>
  <c r="E156" i="18"/>
  <c r="E159" i="18"/>
  <c r="E131" i="18"/>
  <c r="E166" i="18"/>
  <c r="E163" i="18"/>
  <c r="E143" i="18"/>
  <c r="E160" i="18"/>
  <c r="B65" i="18"/>
  <c r="B105" i="18"/>
  <c r="B60" i="18"/>
  <c r="B54" i="18"/>
  <c r="B117" i="18"/>
  <c r="B48" i="18"/>
  <c r="B96" i="18"/>
  <c r="B72" i="18"/>
  <c r="B63" i="18"/>
  <c r="B86" i="18"/>
  <c r="B93" i="18"/>
  <c r="B126" i="18"/>
  <c r="B68" i="18"/>
  <c r="B99" i="18"/>
  <c r="B79" i="18"/>
  <c r="B38" i="18"/>
  <c r="B69" i="18"/>
  <c r="B67" i="18"/>
  <c r="B26" i="18"/>
  <c r="B115" i="18"/>
  <c r="B114" i="18"/>
  <c r="B13" i="18"/>
  <c r="B129" i="18"/>
  <c r="B111" i="18"/>
  <c r="B30" i="18"/>
  <c r="B43" i="18"/>
  <c r="B104" i="18"/>
  <c r="B19" i="18"/>
  <c r="B44" i="18"/>
  <c r="B90" i="18"/>
  <c r="B74" i="18"/>
  <c r="B47" i="18"/>
  <c r="E173" i="18"/>
  <c r="E175" i="18"/>
  <c r="E200" i="18"/>
  <c r="E161" i="18"/>
  <c r="E151" i="18"/>
  <c r="E167" i="18"/>
  <c r="E158" i="18"/>
  <c r="E192" i="18"/>
  <c r="E183" i="18"/>
  <c r="E188" i="18"/>
  <c r="E141" i="18"/>
  <c r="E182" i="18"/>
  <c r="E135" i="18"/>
  <c r="E150" i="18"/>
  <c r="E137" i="18"/>
  <c r="E179" i="18"/>
  <c r="B11" i="18"/>
  <c r="B108" i="18"/>
  <c r="B128" i="18"/>
  <c r="B6" i="18"/>
  <c r="B35" i="18"/>
  <c r="B100" i="18"/>
  <c r="B24" i="18"/>
  <c r="B12" i="18"/>
  <c r="B103" i="18"/>
  <c r="B119" i="18"/>
  <c r="B109" i="18"/>
  <c r="B122" i="18"/>
  <c r="B39" i="18"/>
  <c r="B59" i="18"/>
  <c r="B17" i="18"/>
  <c r="B110" i="18"/>
  <c r="B37" i="18"/>
  <c r="B80" i="18"/>
  <c r="B14" i="18"/>
  <c r="B77" i="18"/>
  <c r="B116" i="18"/>
  <c r="B42" i="18"/>
  <c r="B97" i="18"/>
  <c r="B92" i="18"/>
  <c r="B130" i="18"/>
  <c r="B85" i="18"/>
  <c r="B45" i="18"/>
  <c r="B27" i="18"/>
  <c r="B41" i="18"/>
  <c r="B34" i="18"/>
  <c r="B71" i="18"/>
  <c r="B52" i="18"/>
  <c r="E133" i="18"/>
  <c r="E144" i="18"/>
  <c r="E132" i="18"/>
  <c r="E142" i="18"/>
  <c r="E184" i="18"/>
  <c r="E138" i="18"/>
  <c r="E168" i="18"/>
  <c r="E164" i="18"/>
  <c r="E170" i="18"/>
  <c r="E193" i="18"/>
  <c r="E155" i="18"/>
  <c r="E140" i="18"/>
  <c r="E171" i="18"/>
  <c r="E152" i="18"/>
  <c r="E148" i="18"/>
  <c r="E157" i="18"/>
  <c r="E191" i="18"/>
  <c r="E145" i="18"/>
  <c r="B4" i="18"/>
  <c r="B76" i="18"/>
  <c r="B56" i="18"/>
  <c r="B125" i="18"/>
  <c r="B106" i="18"/>
  <c r="B98" i="18"/>
  <c r="B107" i="18"/>
  <c r="B40" i="18"/>
  <c r="B9" i="18"/>
  <c r="B91" i="18"/>
  <c r="B55" i="18"/>
  <c r="B118" i="18"/>
  <c r="B50" i="18"/>
  <c r="B49" i="18"/>
  <c r="B22" i="18"/>
  <c r="B124" i="18"/>
  <c r="B95" i="18"/>
  <c r="B7" i="18"/>
  <c r="B112" i="18"/>
  <c r="B73" i="18"/>
  <c r="B87" i="18"/>
  <c r="B62" i="18"/>
  <c r="B82" i="18"/>
  <c r="B33" i="18"/>
  <c r="B18" i="18"/>
  <c r="B15" i="18"/>
  <c r="B46" i="18"/>
  <c r="B51" i="18"/>
  <c r="B58" i="18"/>
  <c r="B75" i="18"/>
  <c r="B31" i="18"/>
  <c r="E134" i="18"/>
  <c r="E174" i="18"/>
  <c r="E199" i="18"/>
  <c r="E187" i="18"/>
  <c r="E172" i="18"/>
  <c r="E197" i="18"/>
  <c r="E162" i="18"/>
  <c r="E154" i="18"/>
  <c r="E195" i="18"/>
  <c r="E181" i="18"/>
  <c r="E165" i="18"/>
  <c r="E185" i="18"/>
  <c r="E190" i="18"/>
  <c r="E176" i="18"/>
  <c r="E178" i="18"/>
  <c r="E136" i="18"/>
  <c r="E201" i="18"/>
  <c r="E189" i="18"/>
  <c r="B28" i="18"/>
  <c r="B10" i="18"/>
  <c r="B8" i="18"/>
  <c r="B66" i="18"/>
  <c r="B121" i="18"/>
  <c r="B70" i="18"/>
  <c r="B64" i="18"/>
  <c r="B5" i="18"/>
  <c r="B36" i="18"/>
  <c r="B81" i="18"/>
  <c r="B113" i="18"/>
  <c r="B88" i="18"/>
  <c r="B23" i="18"/>
  <c r="B123" i="18"/>
  <c r="B83" i="18"/>
  <c r="B89" i="18"/>
  <c r="B16" i="18"/>
  <c r="B21" i="18"/>
  <c r="B32" i="18"/>
  <c r="B57" i="18"/>
  <c r="B53" i="18"/>
  <c r="B94" i="18"/>
  <c r="B20" i="18"/>
  <c r="B29" i="18"/>
  <c r="B78" i="18"/>
  <c r="B84" i="18"/>
  <c r="B25" i="18"/>
  <c r="B61" i="18"/>
  <c r="B120" i="18"/>
  <c r="B127" i="18"/>
  <c r="B101" i="18"/>
  <c r="B102" i="18"/>
  <c r="E147" i="18"/>
  <c r="E139" i="18"/>
  <c r="E180" i="18"/>
  <c r="E198" i="18"/>
  <c r="E53" i="18" l="1"/>
  <c r="C53" i="18"/>
  <c r="C16" i="18"/>
  <c r="E16" i="18"/>
  <c r="C23" i="18"/>
  <c r="E23" i="18"/>
  <c r="C36" i="18"/>
  <c r="E36" i="18"/>
  <c r="E121" i="18"/>
  <c r="C121" i="18"/>
  <c r="E28" i="18"/>
  <c r="C28" i="18"/>
  <c r="C75" i="18"/>
  <c r="E75" i="18"/>
  <c r="C15" i="18"/>
  <c r="E15" i="18"/>
  <c r="C62" i="18"/>
  <c r="E62" i="18"/>
  <c r="E7" i="18"/>
  <c r="C7" i="18"/>
  <c r="C49" i="18"/>
  <c r="E49" i="18"/>
  <c r="C91" i="18"/>
  <c r="E91" i="18"/>
  <c r="C98" i="18"/>
  <c r="E98" i="18"/>
  <c r="C76" i="18"/>
  <c r="E76" i="18"/>
  <c r="C52" i="18"/>
  <c r="E52" i="18"/>
  <c r="E27" i="18"/>
  <c r="C27" i="18"/>
  <c r="E92" i="18"/>
  <c r="C92" i="18"/>
  <c r="C77" i="18"/>
  <c r="E77" i="18"/>
  <c r="C110" i="18"/>
  <c r="E110" i="18"/>
  <c r="C122" i="18"/>
  <c r="E122" i="18"/>
  <c r="C12" i="18"/>
  <c r="E12" i="18"/>
  <c r="C6" i="18"/>
  <c r="E6" i="18"/>
  <c r="E47" i="18"/>
  <c r="C47" i="18"/>
  <c r="E19" i="18"/>
  <c r="C19" i="18"/>
  <c r="C111" i="18"/>
  <c r="E111" i="18"/>
  <c r="C115" i="18"/>
  <c r="E115" i="18"/>
  <c r="C38" i="18"/>
  <c r="E38" i="18"/>
  <c r="C126" i="18"/>
  <c r="E126" i="18"/>
  <c r="C72" i="18"/>
  <c r="E72" i="18"/>
  <c r="C54" i="18"/>
  <c r="E54" i="18"/>
  <c r="E18" i="19"/>
  <c r="C18" i="19"/>
  <c r="C79" i="19"/>
  <c r="E79" i="19"/>
  <c r="E101" i="19"/>
  <c r="C101" i="19"/>
  <c r="E29" i="19"/>
  <c r="C29" i="19"/>
  <c r="E52" i="19"/>
  <c r="C52" i="19"/>
  <c r="C16" i="19"/>
  <c r="E16" i="19"/>
  <c r="E17" i="19"/>
  <c r="C17" i="19"/>
  <c r="E84" i="19"/>
  <c r="C84" i="19"/>
  <c r="E33" i="19"/>
  <c r="C33" i="19"/>
  <c r="C106" i="19"/>
  <c r="E106" i="19"/>
  <c r="E44" i="19"/>
  <c r="C44" i="19"/>
  <c r="C31" i="19"/>
  <c r="E31" i="19"/>
  <c r="E48" i="19"/>
  <c r="C48" i="19"/>
  <c r="C82" i="19"/>
  <c r="E82" i="19"/>
  <c r="E121" i="19"/>
  <c r="C121" i="19"/>
  <c r="E113" i="19"/>
  <c r="C113" i="19"/>
  <c r="E21" i="19"/>
  <c r="C21" i="19"/>
  <c r="E128" i="19"/>
  <c r="C128" i="19"/>
  <c r="C107" i="19"/>
  <c r="E107" i="19"/>
  <c r="E13" i="19"/>
  <c r="C13" i="19"/>
  <c r="C9" i="19"/>
  <c r="E9" i="19"/>
  <c r="C116" i="19"/>
  <c r="E116" i="19"/>
  <c r="E90" i="19"/>
  <c r="C90" i="19"/>
  <c r="C43" i="19"/>
  <c r="E43" i="19"/>
  <c r="E39" i="19"/>
  <c r="C39" i="19"/>
  <c r="E57" i="19"/>
  <c r="C57" i="19"/>
  <c r="E112" i="19"/>
  <c r="C112" i="19"/>
  <c r="C91" i="19"/>
  <c r="E91" i="19"/>
  <c r="C7" i="19"/>
  <c r="E7" i="19"/>
  <c r="E100" i="19"/>
  <c r="C100" i="19"/>
  <c r="E34" i="19"/>
  <c r="C34" i="19"/>
  <c r="C117" i="19"/>
  <c r="E117" i="19"/>
  <c r="E126" i="19"/>
  <c r="C126" i="19"/>
  <c r="E78" i="18"/>
  <c r="C78" i="18"/>
  <c r="E61" i="18"/>
  <c r="C61" i="18"/>
  <c r="E29" i="18"/>
  <c r="C29" i="18"/>
  <c r="E89" i="18"/>
  <c r="C89" i="18"/>
  <c r="E88" i="18"/>
  <c r="C88" i="18"/>
  <c r="C5" i="18"/>
  <c r="E5" i="18"/>
  <c r="E66" i="18"/>
  <c r="C66" i="18"/>
  <c r="E58" i="18"/>
  <c r="C58" i="18"/>
  <c r="C18" i="18"/>
  <c r="E18" i="18"/>
  <c r="E87" i="18"/>
  <c r="C87" i="18"/>
  <c r="C95" i="18"/>
  <c r="E95" i="18"/>
  <c r="E50" i="18"/>
  <c r="C50" i="18"/>
  <c r="E9" i="18"/>
  <c r="C9" i="18"/>
  <c r="C106" i="18"/>
  <c r="E106" i="18"/>
  <c r="E4" i="18"/>
  <c r="C4" i="18"/>
  <c r="C71" i="18"/>
  <c r="E71" i="18"/>
  <c r="C45" i="18"/>
  <c r="E45" i="18"/>
  <c r="E97" i="18"/>
  <c r="C97" i="18"/>
  <c r="E14" i="18"/>
  <c r="C14" i="18"/>
  <c r="E17" i="18"/>
  <c r="C17" i="18"/>
  <c r="E109" i="18"/>
  <c r="C109" i="18"/>
  <c r="E24" i="18"/>
  <c r="C24" i="18"/>
  <c r="E128" i="18"/>
  <c r="C128" i="18"/>
  <c r="E74" i="18"/>
  <c r="C74" i="18"/>
  <c r="E104" i="18"/>
  <c r="C104" i="18"/>
  <c r="E129" i="18"/>
  <c r="C129" i="18"/>
  <c r="C26" i="18"/>
  <c r="E26" i="18"/>
  <c r="E79" i="18"/>
  <c r="C79" i="18"/>
  <c r="C93" i="18"/>
  <c r="E93" i="18"/>
  <c r="E96" i="18"/>
  <c r="C96" i="18"/>
  <c r="E60" i="18"/>
  <c r="C60" i="18"/>
  <c r="E28" i="19"/>
  <c r="C28" i="19"/>
  <c r="E109" i="19"/>
  <c r="C109" i="19"/>
  <c r="C115" i="19"/>
  <c r="E115" i="19"/>
  <c r="C89" i="19"/>
  <c r="E89" i="19"/>
  <c r="C35" i="19"/>
  <c r="E35" i="19"/>
  <c r="E36" i="19"/>
  <c r="C36" i="19"/>
  <c r="C110" i="19"/>
  <c r="E110" i="19"/>
  <c r="C45" i="19"/>
  <c r="E45" i="19"/>
  <c r="C80" i="19"/>
  <c r="E80" i="19"/>
  <c r="C104" i="19"/>
  <c r="E104" i="19"/>
  <c r="C127" i="19"/>
  <c r="E127" i="19"/>
  <c r="E94" i="19"/>
  <c r="C94" i="19"/>
  <c r="C124" i="19"/>
  <c r="E124" i="19"/>
  <c r="E23" i="19"/>
  <c r="C23" i="19"/>
  <c r="C62" i="19"/>
  <c r="E62" i="19"/>
  <c r="C97" i="19"/>
  <c r="E97" i="19"/>
  <c r="C122" i="19"/>
  <c r="E122" i="19"/>
  <c r="E22" i="19"/>
  <c r="C22" i="19"/>
  <c r="C125" i="19"/>
  <c r="E125" i="19"/>
  <c r="E25" i="19"/>
  <c r="C25" i="19"/>
  <c r="C111" i="19"/>
  <c r="E111" i="19"/>
  <c r="C6" i="19"/>
  <c r="E6" i="19"/>
  <c r="C26" i="19"/>
  <c r="E26" i="19"/>
  <c r="C24" i="19"/>
  <c r="E24" i="19"/>
  <c r="E120" i="19"/>
  <c r="C120" i="19"/>
  <c r="C108" i="19"/>
  <c r="E108" i="19"/>
  <c r="E41" i="19"/>
  <c r="C41" i="19"/>
  <c r="C8" i="19"/>
  <c r="E8" i="19"/>
  <c r="C105" i="19"/>
  <c r="E105" i="19"/>
  <c r="C51" i="19"/>
  <c r="E51" i="19"/>
  <c r="E63" i="19"/>
  <c r="C63" i="19"/>
  <c r="E59" i="19"/>
  <c r="C59" i="19"/>
  <c r="C55" i="19"/>
  <c r="E55" i="19"/>
  <c r="E120" i="18"/>
  <c r="C120" i="18"/>
  <c r="C102" i="18"/>
  <c r="E102" i="18"/>
  <c r="E57" i="18"/>
  <c r="C57" i="18"/>
  <c r="E101" i="18"/>
  <c r="C101" i="18"/>
  <c r="C25" i="18"/>
  <c r="E25" i="18"/>
  <c r="C20" i="18"/>
  <c r="E20" i="18"/>
  <c r="C32" i="18"/>
  <c r="E32" i="18"/>
  <c r="E83" i="18"/>
  <c r="C83" i="18"/>
  <c r="C113" i="18"/>
  <c r="E113" i="18"/>
  <c r="C64" i="18"/>
  <c r="E64" i="18"/>
  <c r="E8" i="18"/>
  <c r="C8" i="18"/>
  <c r="E51" i="18"/>
  <c r="C51" i="18"/>
  <c r="C33" i="18"/>
  <c r="E33" i="18"/>
  <c r="C73" i="18"/>
  <c r="E73" i="18"/>
  <c r="C124" i="18"/>
  <c r="E124" i="18"/>
  <c r="C118" i="18"/>
  <c r="E118" i="18"/>
  <c r="E40" i="18"/>
  <c r="C40" i="18"/>
  <c r="E125" i="18"/>
  <c r="C125" i="18"/>
  <c r="C34" i="18"/>
  <c r="E34" i="18"/>
  <c r="C85" i="18"/>
  <c r="E85" i="18"/>
  <c r="C42" i="18"/>
  <c r="E42" i="18"/>
  <c r="C80" i="18"/>
  <c r="E80" i="18"/>
  <c r="C59" i="18"/>
  <c r="E59" i="18"/>
  <c r="E119" i="18"/>
  <c r="C119" i="18"/>
  <c r="C100" i="18"/>
  <c r="E100" i="18"/>
  <c r="E108" i="18"/>
  <c r="C108" i="18"/>
  <c r="E90" i="18"/>
  <c r="C90" i="18"/>
  <c r="E43" i="18"/>
  <c r="C43" i="18"/>
  <c r="C13" i="18"/>
  <c r="E13" i="18"/>
  <c r="E67" i="18"/>
  <c r="C67" i="18"/>
  <c r="E99" i="18"/>
  <c r="C99" i="18"/>
  <c r="C86" i="18"/>
  <c r="E86" i="18"/>
  <c r="C48" i="18"/>
  <c r="E48" i="18"/>
  <c r="C105" i="18"/>
  <c r="E105" i="18"/>
  <c r="E27" i="19"/>
  <c r="C27" i="19"/>
  <c r="E50" i="19"/>
  <c r="C50" i="19"/>
  <c r="C70" i="19"/>
  <c r="E70" i="19"/>
  <c r="C54" i="19"/>
  <c r="E54" i="19"/>
  <c r="C5" i="19"/>
  <c r="E5" i="19"/>
  <c r="E11" i="19"/>
  <c r="C11" i="19"/>
  <c r="E81" i="19"/>
  <c r="C81" i="19"/>
  <c r="C130" i="19"/>
  <c r="E130" i="19"/>
  <c r="E20" i="19"/>
  <c r="C20" i="19"/>
  <c r="E88" i="19"/>
  <c r="C88" i="19"/>
  <c r="E102" i="19"/>
  <c r="C102" i="19"/>
  <c r="E69" i="19"/>
  <c r="C69" i="19"/>
  <c r="C15" i="19"/>
  <c r="E15" i="19"/>
  <c r="C49" i="19"/>
  <c r="E49" i="19"/>
  <c r="C76" i="19"/>
  <c r="E76" i="19"/>
  <c r="C118" i="19"/>
  <c r="E118" i="19"/>
  <c r="E99" i="19"/>
  <c r="C99" i="19"/>
  <c r="C60" i="19"/>
  <c r="E60" i="19"/>
  <c r="C42" i="19"/>
  <c r="E42" i="19"/>
  <c r="E53" i="19"/>
  <c r="C53" i="19"/>
  <c r="C77" i="19"/>
  <c r="E77" i="19"/>
  <c r="C46" i="19"/>
  <c r="E46" i="19"/>
  <c r="C103" i="19"/>
  <c r="E103" i="19"/>
  <c r="E40" i="19"/>
  <c r="C40" i="19"/>
  <c r="E96" i="19"/>
  <c r="C96" i="19"/>
  <c r="C47" i="19"/>
  <c r="E47" i="19"/>
  <c r="C58" i="19"/>
  <c r="E58" i="19"/>
  <c r="E61" i="19"/>
  <c r="C61" i="19"/>
  <c r="C14" i="19"/>
  <c r="E14" i="19"/>
  <c r="E78" i="19"/>
  <c r="C78" i="19"/>
  <c r="E127" i="18"/>
  <c r="C127" i="18"/>
  <c r="C84" i="18"/>
  <c r="E84" i="18"/>
  <c r="E94" i="18"/>
  <c r="C94" i="18"/>
  <c r="C21" i="18"/>
  <c r="E21" i="18"/>
  <c r="E123" i="18"/>
  <c r="C123" i="18"/>
  <c r="E81" i="18"/>
  <c r="C81" i="18"/>
  <c r="E70" i="18"/>
  <c r="C70" i="18"/>
  <c r="C10" i="18"/>
  <c r="E10" i="18"/>
  <c r="C31" i="18"/>
  <c r="E31" i="18"/>
  <c r="E46" i="18"/>
  <c r="C46" i="18"/>
  <c r="C82" i="18"/>
  <c r="E82" i="18"/>
  <c r="E112" i="18"/>
  <c r="C112" i="18"/>
  <c r="C22" i="18"/>
  <c r="E22" i="18"/>
  <c r="E55" i="18"/>
  <c r="C55" i="18"/>
  <c r="E107" i="18"/>
  <c r="C107" i="18"/>
  <c r="E56" i="18"/>
  <c r="C56" i="18"/>
  <c r="C41" i="18"/>
  <c r="E41" i="18"/>
  <c r="E130" i="18"/>
  <c r="C130" i="18"/>
  <c r="C116" i="18"/>
  <c r="E116" i="18"/>
  <c r="C37" i="18"/>
  <c r="E37" i="18"/>
  <c r="E39" i="18"/>
  <c r="C39" i="18"/>
  <c r="C103" i="18"/>
  <c r="E103" i="18"/>
  <c r="C35" i="18"/>
  <c r="E35" i="18"/>
  <c r="E11" i="18"/>
  <c r="C11" i="18"/>
  <c r="E44" i="18"/>
  <c r="C44" i="18"/>
  <c r="E30" i="18"/>
  <c r="C30" i="18"/>
  <c r="C114" i="18"/>
  <c r="E114" i="18"/>
  <c r="C69" i="18"/>
  <c r="E69" i="18"/>
  <c r="C68" i="18"/>
  <c r="E68" i="18"/>
  <c r="E63" i="18"/>
  <c r="C63" i="18"/>
  <c r="C117" i="18"/>
  <c r="E117" i="18"/>
  <c r="E65" i="18"/>
  <c r="C65" i="18"/>
  <c r="C10" i="19"/>
  <c r="E10" i="19"/>
  <c r="C123" i="19"/>
  <c r="E123" i="19"/>
  <c r="C4" i="19"/>
  <c r="E4" i="19"/>
  <c r="C32" i="19"/>
  <c r="E32" i="19"/>
  <c r="E74" i="19"/>
  <c r="C74" i="19"/>
  <c r="C65" i="19"/>
  <c r="E65" i="19"/>
  <c r="E114" i="19"/>
  <c r="C114" i="19"/>
  <c r="E83" i="19"/>
  <c r="C83" i="19"/>
  <c r="E71" i="19"/>
  <c r="C71" i="19"/>
  <c r="E38" i="19"/>
  <c r="C38" i="19"/>
  <c r="E12" i="19"/>
  <c r="C12" i="19"/>
  <c r="E98" i="19"/>
  <c r="C98" i="19"/>
  <c r="E86" i="19"/>
  <c r="C86" i="19"/>
  <c r="C75" i="19"/>
  <c r="E75" i="19"/>
  <c r="C72" i="19"/>
  <c r="E72" i="19"/>
  <c r="C56" i="19"/>
  <c r="E56" i="19"/>
  <c r="E119" i="19"/>
  <c r="C119" i="19"/>
  <c r="E92" i="19"/>
  <c r="C92" i="19"/>
  <c r="C95" i="19"/>
  <c r="E95" i="19"/>
  <c r="E87" i="19"/>
  <c r="C87" i="19"/>
  <c r="E85" i="19"/>
  <c r="C85" i="19"/>
  <c r="E129" i="19"/>
  <c r="C129" i="19"/>
  <c r="E37" i="19"/>
  <c r="C37" i="19"/>
  <c r="C19" i="19"/>
  <c r="E19" i="19"/>
  <c r="E68" i="19"/>
  <c r="C68" i="19"/>
  <c r="C64" i="19"/>
  <c r="E64" i="19"/>
  <c r="C93" i="19"/>
  <c r="E93" i="19"/>
  <c r="C73" i="19"/>
  <c r="E73" i="19"/>
  <c r="C30" i="19"/>
  <c r="E30" i="19"/>
  <c r="C67" i="19"/>
  <c r="E67" i="19"/>
  <c r="C66" i="19"/>
  <c r="E66" i="19"/>
</calcChain>
</file>

<file path=xl/sharedStrings.xml><?xml version="1.0" encoding="utf-8"?>
<sst xmlns="http://schemas.openxmlformats.org/spreadsheetml/2006/main" count="2891" uniqueCount="235">
  <si>
    <t>Tom Howarth</t>
  </si>
  <si>
    <t>Alex Tate</t>
  </si>
  <si>
    <t>Colin Laidlaw</t>
  </si>
  <si>
    <t>Peter Reid</t>
  </si>
  <si>
    <t>Gillian Oliver</t>
  </si>
  <si>
    <t>Graham Webster</t>
  </si>
  <si>
    <t>Sue Hawitt</t>
  </si>
  <si>
    <t>Sarah Bagshaw</t>
  </si>
  <si>
    <t>Alan Elstone</t>
  </si>
  <si>
    <t>Jeremy McCandless</t>
  </si>
  <si>
    <t>Greg Oulton</t>
  </si>
  <si>
    <t>Jacqui Murray</t>
  </si>
  <si>
    <t>Neil Tate</t>
  </si>
  <si>
    <t>Debbie Cooper</t>
  </si>
  <si>
    <t>Laura Byrne</t>
  </si>
  <si>
    <t>Steve Tate</t>
  </si>
  <si>
    <t>Kirsten Burnett</t>
  </si>
  <si>
    <t>Claire England</t>
  </si>
  <si>
    <t>Pam Binns</t>
  </si>
  <si>
    <t>Michelle Sheridan</t>
  </si>
  <si>
    <t>Karen Lanigan</t>
  </si>
  <si>
    <t>Kathy Gaunt</t>
  </si>
  <si>
    <t>Julia Rolfe</t>
  </si>
  <si>
    <t>Ross McKelvie</t>
  </si>
  <si>
    <t>Joe Greenwood</t>
  </si>
  <si>
    <t>Bob Clough</t>
  </si>
  <si>
    <t>Barbara Holmes</t>
  </si>
  <si>
    <t>Name</t>
  </si>
  <si>
    <t>Paula McCandless</t>
  </si>
  <si>
    <t>Sylvia Gittins</t>
  </si>
  <si>
    <t>Rachael Wignall</t>
  </si>
  <si>
    <t>Richard Storey</t>
  </si>
  <si>
    <t>Michelle Hook</t>
  </si>
  <si>
    <t>Mark Selby</t>
  </si>
  <si>
    <t>Andy Unsworth</t>
  </si>
  <si>
    <t>Derek Caborn</t>
  </si>
  <si>
    <t>Roy Stevens</t>
  </si>
  <si>
    <t>Pam Hardman</t>
  </si>
  <si>
    <t>Summer PB</t>
  </si>
  <si>
    <t>Winter PB</t>
  </si>
  <si>
    <t>Als Everest</t>
  </si>
  <si>
    <t>Bec Willetts</t>
  </si>
  <si>
    <t>Nigel Simpkin</t>
  </si>
  <si>
    <t>Roy Upton</t>
  </si>
  <si>
    <t>Points</t>
  </si>
  <si>
    <t>Time Taken</t>
  </si>
  <si>
    <t>May</t>
  </si>
  <si>
    <t>Aug</t>
  </si>
  <si>
    <t>Jul</t>
  </si>
  <si>
    <t>Jun</t>
  </si>
  <si>
    <t>Apr</t>
  </si>
  <si>
    <t>Sep</t>
  </si>
  <si>
    <t>Oct</t>
  </si>
  <si>
    <t>Nov</t>
  </si>
  <si>
    <t>Dec</t>
  </si>
  <si>
    <t>Jan</t>
  </si>
  <si>
    <t>Feb</t>
  </si>
  <si>
    <t>Mar</t>
  </si>
  <si>
    <t>Liz Boon</t>
  </si>
  <si>
    <t>Gerard Browne</t>
  </si>
  <si>
    <t>Andy Draper</t>
  </si>
  <si>
    <t>Ruth Wheatley</t>
  </si>
  <si>
    <t>Paul Veevers</t>
  </si>
  <si>
    <t>Ruth Bye</t>
  </si>
  <si>
    <t>Robert Parker</t>
  </si>
  <si>
    <t>Mike Toft</t>
  </si>
  <si>
    <t>Gill Draper</t>
  </si>
  <si>
    <t>Last Year's Winter SB</t>
  </si>
  <si>
    <t>Last Year's Summer SB</t>
  </si>
  <si>
    <t>Winter PB Date</t>
  </si>
  <si>
    <t>Summer PB Date</t>
  </si>
  <si>
    <t>Handicap</t>
  </si>
  <si>
    <t>_Base Time</t>
  </si>
  <si>
    <t>Baseline in seconds</t>
  </si>
  <si>
    <t>Handicap est time</t>
  </si>
  <si>
    <t>Most Recent 5k</t>
  </si>
  <si>
    <t>Most Recent 10k</t>
  </si>
  <si>
    <t>Guest?</t>
  </si>
  <si>
    <t>Natalie Toft</t>
  </si>
  <si>
    <t>This Summer SB</t>
  </si>
  <si>
    <t>This Winter SB</t>
  </si>
  <si>
    <t>May Time</t>
  </si>
  <si>
    <t>Jul Time</t>
  </si>
  <si>
    <t>Apr Time</t>
  </si>
  <si>
    <t>Jun Time</t>
  </si>
  <si>
    <t>Aug Time</t>
  </si>
  <si>
    <t>Sep Time</t>
  </si>
  <si>
    <t>Oct Time</t>
  </si>
  <si>
    <t>Nov Time</t>
  </si>
  <si>
    <t>Dec Time</t>
  </si>
  <si>
    <t>Jan Time</t>
  </si>
  <si>
    <t>Feb Time</t>
  </si>
  <si>
    <t>Mar Time</t>
  </si>
  <si>
    <t>Winter Handicap Calc</t>
  </si>
  <si>
    <t>Initial Summer Handicap</t>
  </si>
  <si>
    <t>Initial Winter Handicap</t>
  </si>
  <si>
    <t>May Handicap</t>
  </si>
  <si>
    <t>Jun Handicap</t>
  </si>
  <si>
    <t>Jul Handicap</t>
  </si>
  <si>
    <t>Aug Handicap</t>
  </si>
  <si>
    <t>Sep Handicap</t>
  </si>
  <si>
    <t>Nov Handicap</t>
  </si>
  <si>
    <t>Dec Handicap</t>
  </si>
  <si>
    <t>Jan Handicap</t>
  </si>
  <si>
    <t>Feb Handicap</t>
  </si>
  <si>
    <t>Mar Handicap</t>
  </si>
  <si>
    <t>May Time in secs</t>
  </si>
  <si>
    <t>Jun Time in secs</t>
  </si>
  <si>
    <t>Apr Time in secs</t>
  </si>
  <si>
    <t>Jul Time in secs</t>
  </si>
  <si>
    <t>Aug Time in secs</t>
  </si>
  <si>
    <t>Sep Time in secs</t>
  </si>
  <si>
    <t>Oct Time in secs</t>
  </si>
  <si>
    <t>Nov Time in secs</t>
  </si>
  <si>
    <t>Dec Time in secs</t>
  </si>
  <si>
    <t>Jan Time in secs</t>
  </si>
  <si>
    <t>Feb Time in secs</t>
  </si>
  <si>
    <t>Base</t>
  </si>
  <si>
    <t>May Projected Handicap</t>
  </si>
  <si>
    <t>Jun Projected Handicap</t>
  </si>
  <si>
    <t>Jul Projected Handicap</t>
  </si>
  <si>
    <t>Aug Projected Handicap</t>
  </si>
  <si>
    <t>Sep Projected Handicap</t>
  </si>
  <si>
    <t>Oct Projected Handicap</t>
  </si>
  <si>
    <t>Nov Projected Handicap</t>
  </si>
  <si>
    <t>Dec Projected Handicap</t>
  </si>
  <si>
    <t>Jan Projected Handicap</t>
  </si>
  <si>
    <t>Feb Projected Handicap</t>
  </si>
  <si>
    <t>Mar Projected Handicap</t>
  </si>
  <si>
    <t>Apr Projected Handicap</t>
  </si>
  <si>
    <t>Monthly times</t>
  </si>
  <si>
    <t>Bonus</t>
  </si>
  <si>
    <t>Tot</t>
  </si>
  <si>
    <t>Total of best 9</t>
  </si>
  <si>
    <t>Best 9</t>
  </si>
  <si>
    <t>Totals - Apr</t>
  </si>
  <si>
    <t>Total</t>
  </si>
  <si>
    <t>Summer PB at start of season</t>
  </si>
  <si>
    <t>Winter PB at start of season</t>
  </si>
  <si>
    <t>Season best or pb before…</t>
  </si>
  <si>
    <t>Winter Handicap</t>
  </si>
  <si>
    <t>Summer Handicap</t>
  </si>
  <si>
    <t>Winter</t>
  </si>
  <si>
    <t>Summer</t>
  </si>
  <si>
    <t>Maria Tierney</t>
  </si>
  <si>
    <t>Initial Handicap</t>
  </si>
  <si>
    <t>John Bertenshaw</t>
  </si>
  <si>
    <t>Catherine Carrdus</t>
  </si>
  <si>
    <t>Variation compared to predicted times.</t>
  </si>
  <si>
    <t>YTD Score</t>
  </si>
  <si>
    <t>(Best 9)</t>
  </si>
  <si>
    <t>No. of Runners</t>
  </si>
  <si>
    <t>Finish Time</t>
  </si>
  <si>
    <t>Race Time</t>
  </si>
  <si>
    <t>Variation from predicted time.</t>
  </si>
  <si>
    <t>Start Time</t>
  </si>
  <si>
    <t>Sort just this column when adding new names.</t>
  </si>
  <si>
    <t>James Buckley</t>
  </si>
  <si>
    <t>Darran Ames</t>
  </si>
  <si>
    <t>Adrian Sargent</t>
  </si>
  <si>
    <t>Mark Hughes</t>
  </si>
  <si>
    <t>Chris Bowker</t>
  </si>
  <si>
    <t>Apr Expected Time</t>
  </si>
  <si>
    <t>Oct Expected Time</t>
  </si>
  <si>
    <t>Ben Wrigley</t>
  </si>
  <si>
    <t>Ian Tate</t>
  </si>
  <si>
    <t>Julie Wiseman</t>
  </si>
  <si>
    <t>Kevin Murray</t>
  </si>
  <si>
    <t>Jonathan Tuck</t>
  </si>
  <si>
    <t>Jason Sheridan</t>
  </si>
  <si>
    <t/>
  </si>
  <si>
    <t>Neil Bayton-Roberts</t>
  </si>
  <si>
    <t>Heidi Haigh</t>
  </si>
  <si>
    <t>Sue Samme</t>
  </si>
  <si>
    <t>Ben McCabe</t>
  </si>
  <si>
    <t>Liz Canavan</t>
  </si>
  <si>
    <t>Guest 40</t>
  </si>
  <si>
    <t>Guest 42:30</t>
  </si>
  <si>
    <t>Guest 45</t>
  </si>
  <si>
    <t>Guest 47:30</t>
  </si>
  <si>
    <t>Guest 50</t>
  </si>
  <si>
    <t>Guest 55</t>
  </si>
  <si>
    <t>Guest 60</t>
  </si>
  <si>
    <t>Liz Abbott</t>
  </si>
  <si>
    <t>Dez Appleton</t>
  </si>
  <si>
    <t>Y</t>
  </si>
  <si>
    <t>Alistaire Leivers</t>
  </si>
  <si>
    <t>Lewis McAfee</t>
  </si>
  <si>
    <t>Trevor Roberts</t>
  </si>
  <si>
    <t>Lee Vaudrey</t>
  </si>
  <si>
    <t>Claire Markham</t>
  </si>
  <si>
    <t>Dominic Garrett</t>
  </si>
  <si>
    <t>Daryl Bentley</t>
  </si>
  <si>
    <t>Dan Gregson</t>
  </si>
  <si>
    <t>Sue Henry</t>
  </si>
  <si>
    <t>Graham Young</t>
  </si>
  <si>
    <t>Guest 37:30</t>
  </si>
  <si>
    <t>Guest 35:00</t>
  </si>
  <si>
    <t>Peter Thomson</t>
  </si>
  <si>
    <t>Hannah McCandless</t>
  </si>
  <si>
    <t>Chris Hastwell</t>
  </si>
  <si>
    <t>Brian Fox</t>
  </si>
  <si>
    <t>Debbie Francis</t>
  </si>
  <si>
    <t>Jen Trohear</t>
  </si>
  <si>
    <t>Katy McIntyre</t>
  </si>
  <si>
    <t>Dom Kirkby</t>
  </si>
  <si>
    <t>David Butler</t>
  </si>
  <si>
    <t>Louise Cox</t>
  </si>
  <si>
    <t>Catherine MacLachlan</t>
  </si>
  <si>
    <t>Maddy Markham</t>
  </si>
  <si>
    <t>Mick Widdup</t>
  </si>
  <si>
    <t>Michael Hall</t>
  </si>
  <si>
    <t>Jonny Ladd</t>
  </si>
  <si>
    <t>Rob Goodall</t>
  </si>
  <si>
    <t>Simon Smith</t>
  </si>
  <si>
    <t>Emma Johnston</t>
  </si>
  <si>
    <t>Angela Bremner</t>
  </si>
  <si>
    <t>Sophie Bohannon</t>
  </si>
  <si>
    <t>Oliver Thomson</t>
  </si>
  <si>
    <t>James greenaway</t>
  </si>
  <si>
    <t>Sam Banner</t>
  </si>
  <si>
    <t>James Greenaway</t>
  </si>
  <si>
    <t>Carolyn Melvyn</t>
  </si>
  <si>
    <t>Christine Rouse</t>
  </si>
  <si>
    <t>Linda Chadderton</t>
  </si>
  <si>
    <t>Matthew Holton</t>
  </si>
  <si>
    <t>Laura Bremner</t>
  </si>
  <si>
    <t>Steve Wise</t>
  </si>
  <si>
    <t>Chris McCarthy</t>
  </si>
  <si>
    <t>Chris Cottram</t>
  </si>
  <si>
    <t>Paul McAllister</t>
  </si>
  <si>
    <t>Aaron Kirkby</t>
  </si>
  <si>
    <t>George Thomson</t>
  </si>
  <si>
    <t>Hugo Love</t>
  </si>
  <si>
    <t>Sarah Cook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</si>
</sst>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:ss;@"/>
    <numFmt numFmtId="165" formatCode="h:mm:ss;@"/>
    <numFmt numFmtId="166" formatCode="[$-F400]h:mm:ss\ AM/PM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4" fillId="0" borderId="0"/>
  </cellStyleXfs>
  <cellXfs count="51">
    <xf numFmtId="0" fontId="0" fillId="0" borderId="0" xfId="0"/>
    <xf numFmtId="0" fontId="1" fillId="0" borderId="0" xfId="0" applyFont="1"/>
    <xf numFmtId="21" fontId="1" fillId="0" borderId="0" xfId="0" applyNumberFormat="1" applyFont="1"/>
    <xf numFmtId="164" fontId="1" fillId="0" borderId="0" xfId="0" applyNumberFormat="1" applyFont="1"/>
    <xf numFmtId="17" fontId="1" fillId="0" borderId="0" xfId="0" applyNumberFormat="1" applyFont="1" applyAlignment="1">
      <alignment vertical="top" wrapText="1"/>
    </xf>
    <xf numFmtId="1" fontId="1" fillId="0" borderId="0" xfId="0" applyNumberFormat="1" applyFont="1" applyAlignment="1">
      <alignment vertical="top" wrapText="1"/>
    </xf>
    <xf numFmtId="1" fontId="1" fillId="0" borderId="0" xfId="0" applyNumberFormat="1" applyFont="1"/>
    <xf numFmtId="0" fontId="1" fillId="0" borderId="0" xfId="0" applyFont="1" applyAlignment="1">
      <alignment vertical="top" wrapText="1"/>
    </xf>
    <xf numFmtId="165" fontId="1" fillId="0" borderId="0" xfId="0" applyNumberFormat="1" applyFont="1"/>
    <xf numFmtId="164" fontId="1" fillId="0" borderId="0" xfId="0" applyNumberFormat="1" applyFont="1" applyAlignment="1">
      <alignment vertical="top" wrapText="1"/>
    </xf>
    <xf numFmtId="165" fontId="1" fillId="0" borderId="0" xfId="0" applyNumberFormat="1" applyFont="1" applyAlignment="1">
      <alignment vertical="top" wrapText="1"/>
    </xf>
    <xf numFmtId="17" fontId="1" fillId="0" borderId="0" xfId="0" applyNumberFormat="1" applyFont="1"/>
    <xf numFmtId="0" fontId="1" fillId="0" borderId="0" xfId="0" applyFont="1" applyAlignment="1">
      <alignment vertical="top"/>
    </xf>
    <xf numFmtId="165" fontId="2" fillId="0" borderId="0" xfId="0" applyNumberFormat="1" applyFont="1"/>
    <xf numFmtId="0" fontId="1" fillId="0" borderId="0" xfId="0" applyFont="1" applyAlignment="1">
      <alignment horizontal="right" vertical="top" wrapText="1"/>
    </xf>
    <xf numFmtId="0" fontId="3" fillId="2" borderId="0" xfId="1" applyAlignment="1">
      <alignment vertical="top"/>
    </xf>
    <xf numFmtId="1" fontId="3" fillId="2" borderId="0" xfId="1" applyNumberFormat="1"/>
    <xf numFmtId="0" fontId="3" fillId="2" borderId="0" xfId="1"/>
    <xf numFmtId="1" fontId="3" fillId="2" borderId="0" xfId="1" applyNumberFormat="1" applyAlignment="1">
      <alignment vertical="top" wrapText="1"/>
    </xf>
    <xf numFmtId="10" fontId="1" fillId="0" borderId="0" xfId="0" applyNumberFormat="1" applyFont="1"/>
    <xf numFmtId="1" fontId="1" fillId="0" borderId="0" xfId="0" applyNumberFormat="1" applyFont="1" applyBorder="1"/>
    <xf numFmtId="1" fontId="5" fillId="0" borderId="0" xfId="0" applyNumberFormat="1" applyFont="1"/>
    <xf numFmtId="1" fontId="6" fillId="0" borderId="0" xfId="0" applyNumberFormat="1" applyFont="1"/>
    <xf numFmtId="0" fontId="6" fillId="0" borderId="0" xfId="0" applyFont="1"/>
    <xf numFmtId="165" fontId="1" fillId="0" borderId="0" xfId="0" applyNumberFormat="1" applyFont="1" applyAlignment="1">
      <alignment horizontal="right" vertical="top" wrapText="1"/>
    </xf>
    <xf numFmtId="1" fontId="5" fillId="0" borderId="0" xfId="0" applyNumberFormat="1" applyFont="1" applyAlignment="1">
      <alignment horizontal="right"/>
    </xf>
    <xf numFmtId="1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/>
    <xf numFmtId="1" fontId="7" fillId="0" borderId="0" xfId="0" applyNumberFormat="1" applyFont="1"/>
    <xf numFmtId="0" fontId="8" fillId="0" borderId="0" xfId="0" applyFont="1" applyAlignment="1">
      <alignment wrapText="1"/>
    </xf>
    <xf numFmtId="165" fontId="8" fillId="0" borderId="0" xfId="0" applyNumberFormat="1" applyFont="1" applyAlignment="1">
      <alignment wrapText="1"/>
    </xf>
    <xf numFmtId="49" fontId="8" fillId="0" borderId="0" xfId="0" applyNumberFormat="1" applyFont="1"/>
    <xf numFmtId="0" fontId="8" fillId="0" borderId="0" xfId="0" applyFont="1"/>
    <xf numFmtId="10" fontId="8" fillId="0" borderId="0" xfId="0" applyNumberFormat="1" applyFont="1" applyAlignment="1">
      <alignment wrapText="1"/>
    </xf>
    <xf numFmtId="165" fontId="8" fillId="0" borderId="0" xfId="0" applyNumberFormat="1" applyFont="1"/>
    <xf numFmtId="10" fontId="8" fillId="0" borderId="0" xfId="0" applyNumberFormat="1" applyFont="1"/>
    <xf numFmtId="165" fontId="1" fillId="0" borderId="0" xfId="0" applyNumberFormat="1" applyFont="1" applyAlignment="1">
      <alignment horizontal="right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17" fontId="2" fillId="0" borderId="0" xfId="0" applyNumberFormat="1" applyFont="1"/>
    <xf numFmtId="1" fontId="2" fillId="0" borderId="0" xfId="0" applyNumberFormat="1" applyFont="1"/>
    <xf numFmtId="166" fontId="2" fillId="0" borderId="0" xfId="0" applyNumberFormat="1" applyFont="1"/>
    <xf numFmtId="166" fontId="1" fillId="0" borderId="0" xfId="0" applyNumberFormat="1" applyFont="1"/>
    <xf numFmtId="0" fontId="9" fillId="0" borderId="0" xfId="0" applyFont="1" applyAlignment="1">
      <alignment vertical="top" wrapText="1"/>
    </xf>
    <xf numFmtId="1" fontId="5" fillId="0" borderId="0" xfId="0" applyNumberFormat="1" applyFont="1" applyAlignment="1">
      <alignment vertical="top" wrapText="1"/>
    </xf>
    <xf numFmtId="165" fontId="5" fillId="0" borderId="0" xfId="0" applyNumberFormat="1" applyFont="1" applyAlignment="1">
      <alignment vertical="top" wrapText="1"/>
    </xf>
    <xf numFmtId="165" fontId="10" fillId="0" borderId="0" xfId="0" applyNumberFormat="1" applyFont="1" applyAlignment="1">
      <alignment horizontal="right" wrapText="1"/>
    </xf>
  </cellXfs>
  <cellStyles count="3">
    <cellStyle name="Good" xfId="1" builtinId="26"/>
    <cellStyle name="Normal" xfId="0" builtinId="0"/>
    <cellStyle name="Normal 2" xfId="2"/>
  </cellStyles>
  <dxfs count="4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B200"/>
  <sheetViews>
    <sheetView showZero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2" x14ac:dyDescent="0.25"/>
  <cols>
    <col min="1" max="1" width="17" style="1" customWidth="1"/>
    <col min="2" max="2" width="6.5546875" style="3" customWidth="1"/>
    <col min="3" max="3" width="6.5546875" style="11" customWidth="1"/>
    <col min="4" max="4" width="2.77734375" style="11" customWidth="1"/>
    <col min="5" max="5" width="6.5546875" style="8" customWidth="1"/>
    <col min="6" max="6" width="6.5546875" style="11" customWidth="1"/>
    <col min="7" max="7" width="2.77734375" style="11" customWidth="1"/>
    <col min="8" max="9" width="6.5546875" style="8" customWidth="1"/>
    <col min="10" max="10" width="2.77734375" style="8" customWidth="1"/>
    <col min="11" max="11" width="6.5546875" style="8" customWidth="1"/>
    <col min="12" max="12" width="8.77734375" style="8" customWidth="1"/>
    <col min="13" max="14" width="8.77734375" style="6" hidden="1" customWidth="1"/>
    <col min="15" max="15" width="8.77734375" style="8" hidden="1" customWidth="1"/>
    <col min="16" max="16" width="8.77734375" style="8" customWidth="1"/>
    <col min="17" max="18" width="7.109375" style="8" customWidth="1"/>
    <col min="19" max="19" width="7.109375" style="1" hidden="1" customWidth="1"/>
    <col min="20" max="20" width="2.77734375" style="1" customWidth="1"/>
    <col min="21" max="25" width="6" style="1" customWidth="1"/>
    <col min="26" max="29" width="6.5546875" style="1" customWidth="1"/>
    <col min="30" max="34" width="6" style="1" customWidth="1"/>
    <col min="35" max="47" width="8.77734375" style="1" customWidth="1"/>
    <col min="48" max="48" width="8.77734375" style="6" customWidth="1"/>
    <col min="49" max="73" width="8.77734375" style="1" customWidth="1"/>
    <col min="74" max="92" width="8.77734375" style="8" customWidth="1"/>
    <col min="93" max="93" width="6.5546875" style="3" customWidth="1"/>
    <col min="94" max="98" width="8.77734375" style="8" customWidth="1"/>
    <col min="99" max="99" width="8.77734375" style="1" customWidth="1"/>
    <col min="100" max="101" width="8.77734375" style="8" customWidth="1"/>
    <col min="102" max="102" width="8.77734375" style="1" customWidth="1"/>
    <col min="103" max="103" width="8.77734375" style="8" customWidth="1"/>
    <col min="104" max="131" width="8.77734375" style="1" customWidth="1"/>
    <col min="132" max="148" width="8.6640625" style="1" customWidth="1"/>
    <col min="149" max="150" width="8.33203125" style="1" customWidth="1"/>
    <col min="151" max="158" width="12.109375" style="1" customWidth="1"/>
    <col min="159" max="16384" width="8.88671875" style="1"/>
  </cols>
  <sheetData>
    <row r="1" spans="1:134" s="7" customFormat="1" ht="48.6" customHeight="1" x14ac:dyDescent="0.3">
      <c r="B1" s="9" t="s">
        <v>39</v>
      </c>
      <c r="C1" s="4" t="s">
        <v>69</v>
      </c>
      <c r="D1" s="4"/>
      <c r="E1" s="10" t="s">
        <v>38</v>
      </c>
      <c r="F1" s="4" t="s">
        <v>70</v>
      </c>
      <c r="G1" s="4"/>
      <c r="H1" s="10" t="s">
        <v>67</v>
      </c>
      <c r="I1" s="10" t="s">
        <v>68</v>
      </c>
      <c r="J1" s="10"/>
      <c r="K1" s="10" t="s">
        <v>75</v>
      </c>
      <c r="L1" s="10" t="s">
        <v>76</v>
      </c>
      <c r="M1" s="38" t="s">
        <v>74</v>
      </c>
      <c r="N1" s="48" t="s">
        <v>73</v>
      </c>
      <c r="O1" s="49" t="s">
        <v>145</v>
      </c>
      <c r="P1" s="10"/>
      <c r="Q1" s="10" t="s">
        <v>79</v>
      </c>
      <c r="R1" s="10" t="s">
        <v>80</v>
      </c>
      <c r="S1" s="7" t="s">
        <v>94</v>
      </c>
      <c r="U1" s="7" t="s">
        <v>83</v>
      </c>
      <c r="V1" s="7" t="s">
        <v>81</v>
      </c>
      <c r="W1" s="7" t="s">
        <v>84</v>
      </c>
      <c r="X1" s="7" t="s">
        <v>82</v>
      </c>
      <c r="Y1" s="7" t="s">
        <v>85</v>
      </c>
      <c r="Z1" s="7" t="s">
        <v>86</v>
      </c>
      <c r="AA1" s="47" t="s">
        <v>93</v>
      </c>
      <c r="AB1" s="47" t="s">
        <v>95</v>
      </c>
      <c r="AC1" s="7" t="s">
        <v>87</v>
      </c>
      <c r="AD1" s="7" t="s">
        <v>88</v>
      </c>
      <c r="AE1" s="7" t="s">
        <v>89</v>
      </c>
      <c r="AF1" s="7" t="s">
        <v>90</v>
      </c>
      <c r="AG1" s="7" t="s">
        <v>91</v>
      </c>
      <c r="AH1" s="7" t="s">
        <v>92</v>
      </c>
      <c r="AJ1" s="7" t="s">
        <v>96</v>
      </c>
      <c r="AK1" s="7" t="s">
        <v>97</v>
      </c>
      <c r="AL1" s="7" t="s">
        <v>98</v>
      </c>
      <c r="AM1" s="7" t="s">
        <v>99</v>
      </c>
      <c r="AN1" s="7" t="s">
        <v>100</v>
      </c>
      <c r="AO1" s="7" t="s">
        <v>101</v>
      </c>
      <c r="AP1" s="7" t="s">
        <v>102</v>
      </c>
      <c r="AQ1" s="7" t="s">
        <v>103</v>
      </c>
      <c r="AR1" s="7" t="s">
        <v>104</v>
      </c>
      <c r="AS1" s="7" t="s">
        <v>105</v>
      </c>
      <c r="AV1" s="5" t="s">
        <v>108</v>
      </c>
      <c r="AW1" s="5" t="s">
        <v>106</v>
      </c>
      <c r="AX1" s="5" t="s">
        <v>107</v>
      </c>
      <c r="AY1" s="5" t="s">
        <v>109</v>
      </c>
      <c r="AZ1" s="5" t="s">
        <v>110</v>
      </c>
      <c r="BA1" s="5" t="s">
        <v>111</v>
      </c>
      <c r="BB1" s="5" t="s">
        <v>112</v>
      </c>
      <c r="BC1" s="5" t="s">
        <v>113</v>
      </c>
      <c r="BD1" s="5" t="s">
        <v>114</v>
      </c>
      <c r="BE1" s="5" t="s">
        <v>115</v>
      </c>
      <c r="BF1" s="5" t="s">
        <v>116</v>
      </c>
      <c r="BH1" s="7" t="s">
        <v>129</v>
      </c>
      <c r="BI1" s="7" t="s">
        <v>118</v>
      </c>
      <c r="BJ1" s="7" t="s">
        <v>119</v>
      </c>
      <c r="BK1" s="7" t="s">
        <v>120</v>
      </c>
      <c r="BL1" s="7" t="s">
        <v>121</v>
      </c>
      <c r="BM1" s="7" t="s">
        <v>122</v>
      </c>
      <c r="BN1" s="7" t="s">
        <v>123</v>
      </c>
      <c r="BO1" s="7" t="s">
        <v>124</v>
      </c>
      <c r="BP1" s="7" t="s">
        <v>125</v>
      </c>
      <c r="BQ1" s="7" t="s">
        <v>126</v>
      </c>
      <c r="BR1" s="7" t="s">
        <v>127</v>
      </c>
      <c r="BS1" s="7" t="s">
        <v>128</v>
      </c>
      <c r="BV1" s="10" t="s">
        <v>130</v>
      </c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 t="s">
        <v>137</v>
      </c>
      <c r="CJ1" s="10" t="s">
        <v>139</v>
      </c>
      <c r="CK1" s="10"/>
      <c r="CL1" s="10"/>
      <c r="CM1" s="10"/>
      <c r="CN1" s="10"/>
      <c r="CO1" s="9" t="s">
        <v>138</v>
      </c>
      <c r="CP1" s="10" t="s">
        <v>139</v>
      </c>
      <c r="CQ1" s="10"/>
      <c r="CR1" s="10"/>
      <c r="CS1" s="10"/>
      <c r="CT1" s="10"/>
      <c r="CV1" s="10" t="s">
        <v>141</v>
      </c>
      <c r="CW1" s="10" t="s">
        <v>140</v>
      </c>
      <c r="CY1" s="10"/>
      <c r="DB1" s="7" t="s">
        <v>50</v>
      </c>
      <c r="DC1" s="7" t="s">
        <v>46</v>
      </c>
      <c r="DD1" s="7" t="s">
        <v>49</v>
      </c>
      <c r="DE1" s="7" t="s">
        <v>48</v>
      </c>
      <c r="DF1" s="7" t="s">
        <v>47</v>
      </c>
      <c r="DG1" s="7" t="s">
        <v>51</v>
      </c>
      <c r="DH1" s="7" t="s">
        <v>52</v>
      </c>
      <c r="DI1" s="7" t="s">
        <v>53</v>
      </c>
      <c r="DJ1" s="7" t="s">
        <v>54</v>
      </c>
      <c r="DK1" s="7" t="s">
        <v>55</v>
      </c>
      <c r="DL1" s="7" t="s">
        <v>56</v>
      </c>
      <c r="DM1" s="7" t="s">
        <v>57</v>
      </c>
      <c r="DO1" s="7" t="s">
        <v>162</v>
      </c>
      <c r="DP1" s="7" t="s">
        <v>83</v>
      </c>
      <c r="DQ1" s="7" t="s">
        <v>46</v>
      </c>
      <c r="DR1" s="7" t="s">
        <v>49</v>
      </c>
      <c r="DS1" s="7" t="s">
        <v>48</v>
      </c>
      <c r="DT1" s="7" t="s">
        <v>47</v>
      </c>
      <c r="DU1" s="7" t="s">
        <v>163</v>
      </c>
      <c r="DV1" s="7" t="s">
        <v>87</v>
      </c>
      <c r="DW1" s="7" t="s">
        <v>53</v>
      </c>
      <c r="DX1" s="7" t="s">
        <v>54</v>
      </c>
      <c r="DY1" s="7" t="s">
        <v>55</v>
      </c>
      <c r="DZ1" s="7" t="s">
        <v>56</v>
      </c>
    </row>
    <row r="2" spans="1:134" ht="15.6" customHeight="1" x14ac:dyDescent="0.25">
      <c r="A2" s="1" t="s">
        <v>72</v>
      </c>
      <c r="H2" s="8">
        <v>2.7777777777777776E-2</v>
      </c>
      <c r="M2" s="8">
        <f t="shared" ref="M2" si="0">IF(H2&gt;0,H2/3.45*4.35,IF(I2&gt;0,I2,IF(K2&gt;0,K2/3.11*4.35,IF(L2&gt;0,L2/6.21*4.35/1.032,IF(E2&gt;0,E2,IF(B2&gt;0,B2/3.45*4.35,0.0292))))))</f>
        <v>3.5024154589371977E-2</v>
      </c>
      <c r="N2" s="6">
        <f>(H2*60*60*24/3.45*4.35*1.032)+7</f>
        <v>3129.9217391304337</v>
      </c>
      <c r="P2" s="6">
        <f>N2</f>
        <v>3129.9217391304337</v>
      </c>
      <c r="AA2" s="6">
        <f t="shared" ref="AA2" si="1">IF(Q2&gt;0,Q2/4.35*3.45/1.032*60*60*24,N2/4.35*3.45/1.032)</f>
        <v>2405.3795776530333</v>
      </c>
      <c r="AU2" s="1" t="s">
        <v>117</v>
      </c>
      <c r="AV2" s="6">
        <v>3033</v>
      </c>
      <c r="BV2" s="8" t="s">
        <v>50</v>
      </c>
      <c r="BW2" s="8" t="s">
        <v>46</v>
      </c>
      <c r="BX2" s="8" t="s">
        <v>49</v>
      </c>
      <c r="BY2" s="8" t="s">
        <v>48</v>
      </c>
      <c r="BZ2" s="8" t="s">
        <v>47</v>
      </c>
      <c r="CA2" s="8" t="s">
        <v>51</v>
      </c>
      <c r="CB2" s="8" t="s">
        <v>52</v>
      </c>
      <c r="CC2" s="8" t="s">
        <v>53</v>
      </c>
      <c r="CD2" s="8" t="s">
        <v>54</v>
      </c>
      <c r="CE2" s="8" t="s">
        <v>55</v>
      </c>
      <c r="CF2" s="8" t="s">
        <v>56</v>
      </c>
      <c r="CG2" s="8" t="s">
        <v>57</v>
      </c>
      <c r="CJ2" s="8" t="s">
        <v>46</v>
      </c>
      <c r="CK2" s="8" t="s">
        <v>49</v>
      </c>
      <c r="CL2" s="8" t="s">
        <v>48</v>
      </c>
      <c r="CM2" s="8" t="s">
        <v>47</v>
      </c>
      <c r="CN2" s="8" t="s">
        <v>51</v>
      </c>
      <c r="CP2" s="8" t="s">
        <v>53</v>
      </c>
      <c r="CQ2" s="8" t="s">
        <v>54</v>
      </c>
      <c r="CR2" s="8" t="s">
        <v>55</v>
      </c>
      <c r="CS2" s="8" t="s">
        <v>56</v>
      </c>
      <c r="CT2" s="8" t="s">
        <v>57</v>
      </c>
      <c r="CX2" s="1">
        <v>0</v>
      </c>
    </row>
    <row r="3" spans="1:134" ht="12" customHeight="1" x14ac:dyDescent="0.25">
      <c r="A3" s="1" t="s">
        <v>231</v>
      </c>
      <c r="B3" s="3">
        <v>1.695601851851852E-2</v>
      </c>
      <c r="C3" s="11">
        <v>43862</v>
      </c>
      <c r="E3" s="13"/>
      <c r="L3" s="8">
        <v>3.125E-2</v>
      </c>
      <c r="M3" s="8">
        <f t="shared" ref="M3:M34" si="2">IF(A3&lt;&gt;"",IF(H3&gt;0,H3/3.45*4.35,IF(I3&gt;0,I3,IF(K3&gt;0,K3/3.11*4.35,IF(L3&gt;0,L3/6.21*4.35/1.032,IF(E3&gt;0,E3,IF(B3&gt;0,B3/3.45*4.35,0.0292)))))),0)</f>
        <v>2.1211333932516941E-2</v>
      </c>
      <c r="N3" s="6">
        <f t="shared" ref="N3:N34" si="3">M3*60*60*24</f>
        <v>1832.6592517694637</v>
      </c>
      <c r="O3" s="8">
        <f>IF(A3&lt;&gt;"",(MROUND(N$2-N3,15)/(60*60*24)),"")</f>
        <v>1.4930555555555556E-2</v>
      </c>
      <c r="Q3" s="8">
        <f t="shared" ref="Q3:Q34" si="4">IF(COUNT(BV3:CA3)&gt;0,SMALL(BV3:CA3,1),0)</f>
        <v>0</v>
      </c>
      <c r="R3" s="8">
        <f t="shared" ref="R3:R34" si="5">IF(COUNT(CB3:CG3)&gt;0,SMALL(CB3:CG3,1),0)</f>
        <v>1.6956018518518513E-2</v>
      </c>
      <c r="S3" s="8">
        <f t="shared" ref="S3:S34" si="6">O3</f>
        <v>1.4930555555555556E-2</v>
      </c>
      <c r="T3" s="8"/>
      <c r="U3" s="8">
        <f>IF(A3&lt;&gt;"",IF(VLOOKUP(A3,Apr!A$4:F$201,6)&gt;0,VLOOKUP(A3,Apr!A$4:F$201,6),0),0)</f>
        <v>0</v>
      </c>
      <c r="V3" s="8">
        <f>IF(A3&lt;&gt;"",IF(VLOOKUP(A3,May!A$3:F$200,6)&gt;0,VLOOKUP(A3,May!A$3:F$200,6),0),0)</f>
        <v>0</v>
      </c>
      <c r="W3" s="8">
        <f>IF(A3&lt;&gt;"",IF(VLOOKUP(A3,Jun!A$3:F$200,6)&gt;0,VLOOKUP(A3,Jun!A$3:F$200,6),0),0)</f>
        <v>0</v>
      </c>
      <c r="X3" s="8">
        <f>IF(A3&lt;&gt;"",IF(VLOOKUP(A3,Jul!A$3:F$200,6)&gt;0,VLOOKUP(A3,Jul!A$3:F$200,6),0),0)</f>
        <v>0</v>
      </c>
      <c r="Y3" s="8">
        <f>IF(A3&lt;&gt;"",IF(VLOOKUP(A3,Aug!A$3:F$200,6)&gt;0,VLOOKUP(A3,Aug!A$3:F$200,6),0),0)</f>
        <v>0</v>
      </c>
      <c r="Z3" s="8">
        <f>IF(A3&lt;&gt;"",IF(VLOOKUP(A3,Sep!A$3:F$200,6)&gt;0,VLOOKUP(A3,Sep!A$3:F$200,6),0),0)</f>
        <v>0</v>
      </c>
      <c r="AA3" s="6">
        <f t="shared" ref="AA3:AA34" si="7">IF(Q3&gt;0,Q3/4.35*3.45/1.032*60*60*24,N3/4.35*3.45/1.032)</f>
        <v>1408.4189652064176</v>
      </c>
      <c r="AB3" s="8">
        <f t="shared" ref="AB3:AB34" si="8">IF(AA$2&gt;AA3,(MROUND(AA$2-AA3,15)/60/60/24),0.1/60/60/24)</f>
        <v>1.1458333333333334E-2</v>
      </c>
      <c r="AC3" s="8">
        <f>IF(A3&lt;&gt;"",IF(VLOOKUP(A3,Oct!A$3:F$200,6)&gt;0,VLOOKUP(A3,Oct!A$3:F$200,6),0),0)</f>
        <v>0</v>
      </c>
      <c r="AD3" s="8">
        <f>IF(A3&lt;&gt;"",IF(VLOOKUP(A3,Nov!A$3:F$200,6)&gt;0,VLOOKUP(A3,Nov!A$3:F$200,6),0),0)</f>
        <v>0</v>
      </c>
      <c r="AE3" s="8">
        <f>IF(A3&lt;&gt;"",IF(VLOOKUP(A3,Dec!A$3:F$200,6)&gt;0,VLOOKUP(A3,Dec!A$3:F$200,6),0),0)</f>
        <v>0</v>
      </c>
      <c r="AF3" s="8">
        <f>IF(A3&lt;&gt;"",IF(VLOOKUP(A3,Jan!A$3:F$200,6)&gt;0,VLOOKUP(A3,Jan!A$3:F$200,6),0),0)</f>
        <v>0</v>
      </c>
      <c r="AG3" s="8">
        <f>IF(A3&lt;&gt;"",IF(VLOOKUP(A3,Feb!A$3:F$200,6)&gt;0,VLOOKUP(A3,Feb!A$3:F$200,6),0),0)</f>
        <v>1.6956018518518513E-2</v>
      </c>
      <c r="AH3" s="8">
        <f>IF(A3&lt;&gt;"",IF(VLOOKUP(A3,Mar!A$3:F$200,6)&gt;0,VLOOKUP(A3,Mar!A$3:F$200,6),0),0)</f>
        <v>0</v>
      </c>
      <c r="AJ3" s="8">
        <f>LARGE($BH3:BI3,1)</f>
        <v>1.4930555555555556E-2</v>
      </c>
      <c r="AK3" s="8">
        <f>LARGE($BH3:BJ3,1)</f>
        <v>1.4930555555555556E-2</v>
      </c>
      <c r="AL3" s="8">
        <f>LARGE($BH3:BK3,1)</f>
        <v>1.4930555555555556E-2</v>
      </c>
      <c r="AM3" s="8">
        <f>LARGE($BH3:BL3,1)</f>
        <v>1.4930555555555556E-2</v>
      </c>
      <c r="AN3" s="8">
        <f>LARGE($BH3:BM3,1)</f>
        <v>1.4930555555555556E-2</v>
      </c>
      <c r="AO3" s="8">
        <f>LARGE($BN3:BO3,1)</f>
        <v>1.1458333333333334E-2</v>
      </c>
      <c r="AP3" s="8">
        <f>LARGE($BN3:BP3,1)</f>
        <v>1.1458333333333334E-2</v>
      </c>
      <c r="AQ3" s="8">
        <f>LARGE($BN3:BQ3,1)</f>
        <v>1.1458333333333334E-2</v>
      </c>
      <c r="AR3" s="8">
        <f>LARGE($BN3:BR3,1)</f>
        <v>1.1458333333333334E-2</v>
      </c>
      <c r="AS3" s="8">
        <f>LARGE($BN3:BS3,1)</f>
        <v>1.1458333333333334E-2</v>
      </c>
      <c r="AV3" s="6">
        <f t="shared" ref="AV3:AV34" si="9">IF(U3&gt;0,U3*60*60*24,0)</f>
        <v>0</v>
      </c>
      <c r="AW3" s="6">
        <f t="shared" ref="AW3:AW34" si="10">IF(V3&gt;0,V3*60*60*24,0)</f>
        <v>0</v>
      </c>
      <c r="AX3" s="6">
        <f t="shared" ref="AX3:AX34" si="11">IF(W3&gt;0,W3*60*60*24,0)</f>
        <v>0</v>
      </c>
      <c r="AY3" s="6">
        <f t="shared" ref="AY3:AY34" si="12">IF(X3&gt;0,X3*60*60*24,0)</f>
        <v>0</v>
      </c>
      <c r="AZ3" s="6">
        <f t="shared" ref="AZ3:AZ34" si="13">IF(Y3&gt;0,Y3*60*60*24,0)</f>
        <v>0</v>
      </c>
      <c r="BA3" s="6">
        <f t="shared" ref="BA3:BA34" si="14">IF(Z3&gt;0,Z3*60*60*24,0)</f>
        <v>0</v>
      </c>
      <c r="BB3" s="6">
        <f t="shared" ref="BB3:BB34" si="15">IF(AC3&gt;0,AC3*60*60*24,0)</f>
        <v>0</v>
      </c>
      <c r="BC3" s="6">
        <f t="shared" ref="BC3:BC34" si="16">IF(AD3&gt;0,AD3*60*60*24,0)</f>
        <v>0</v>
      </c>
      <c r="BD3" s="6">
        <f t="shared" ref="BD3:BD34" si="17">IF(AE3&gt;0,AE3*60*60*24,0)</f>
        <v>0</v>
      </c>
      <c r="BE3" s="6">
        <f t="shared" ref="BE3:BE34" si="18">IF(AF3&gt;0,AF3*60*60*24,0)</f>
        <v>0</v>
      </c>
      <c r="BF3" s="6">
        <f t="shared" ref="BF3:BF34" si="19">IF(AG3&gt;0,AG3*60*60*24,0)</f>
        <v>1464.9999999999995</v>
      </c>
      <c r="BH3" s="8">
        <f t="shared" ref="BH3:BH34" si="20">S3</f>
        <v>1.4930555555555556E-2</v>
      </c>
      <c r="BI3" s="8">
        <f t="shared" ref="BI3:BI34" si="21">IF(AV3&gt;0,IF($N$2&gt;AV3,(MROUND($N$2-AV3,15)/(60*60*24)),0),0)</f>
        <v>0</v>
      </c>
      <c r="BJ3" s="8">
        <f t="shared" ref="BJ3:BJ34" si="22">IF(AW3&gt;0,IF($N$2&gt;AW3,(MROUND($N$2-AW3,15)/(60*60*24)),0),0)</f>
        <v>0</v>
      </c>
      <c r="BK3" s="8">
        <f t="shared" ref="BK3:BK34" si="23">IF(AX3&gt;0,IF($N$2&gt;AX3,(MROUND($N$2-AX3,15)/(60*60*24)),0),0)</f>
        <v>0</v>
      </c>
      <c r="BL3" s="8">
        <f t="shared" ref="BL3:BL34" si="24">IF(AY3&gt;0,IF($N$2&gt;AY3,(MROUND($N$2-AY3,15)/(60*60*24)),0),0)</f>
        <v>0</v>
      </c>
      <c r="BM3" s="8">
        <f t="shared" ref="BM3:BM34" si="25">IF(AZ3&gt;0,IF($N$2&gt;AZ3,(MROUND($N$2-AZ3,15)/(60*60*24)),0),0)</f>
        <v>0</v>
      </c>
      <c r="BN3" s="8">
        <f t="shared" ref="BN3:BN34" si="26">IF(AB3&gt;0,AB3,0)</f>
        <v>1.1458333333333334E-2</v>
      </c>
      <c r="BO3" s="8">
        <f t="shared" ref="BO3:BO34" si="27">IF(BB3&gt;0,IF($AA$2&gt;BB3,(MROUND($AA$2-BB3,15)/(60*60*24)),0),0)</f>
        <v>0</v>
      </c>
      <c r="BP3" s="8">
        <f t="shared" ref="BP3:BP34" si="28">IF(BC3&gt;0,IF($AA$2&gt;BC3,(MROUND($AA$2-BC3,15)/(60*60*24)),0),0)</f>
        <v>0</v>
      </c>
      <c r="BQ3" s="8">
        <f t="shared" ref="BQ3:BQ34" si="29">IF(BD3&gt;0,IF($AA$2&gt;BD3,(MROUND($AA$2-BD3,15)/(60*60*24)),0),0)</f>
        <v>0</v>
      </c>
      <c r="BR3" s="8">
        <f t="shared" ref="BR3:BR34" si="30">IF(BE3&gt;0,IF($AA$2&gt;BE3,(MROUND($AA$2-BE3,15)/(60*60*24)),0),0)</f>
        <v>0</v>
      </c>
      <c r="BS3" s="8">
        <f t="shared" ref="BS3:BS34" si="31">IF(BF3&gt;0,IF($AA$2&gt;BF3,(MROUND($AA$2-BF3,15)/(60*60*24)),0),0)</f>
        <v>1.0937499999999999E-2</v>
      </c>
      <c r="BV3" s="8" t="str">
        <f t="shared" ref="BV3:BV34" si="32">IF(U3&gt;0,U3,"")</f>
        <v/>
      </c>
      <c r="BW3" s="8" t="str">
        <f t="shared" ref="BW3:BW34" si="33">IF(V3&gt;0,V3,"")</f>
        <v/>
      </c>
      <c r="BX3" s="8" t="str">
        <f t="shared" ref="BX3:BX34" si="34">IF(W3&gt;0,W3,"")</f>
        <v/>
      </c>
      <c r="BY3" s="8" t="str">
        <f t="shared" ref="BY3:BY34" si="35">IF(X3&gt;0,X3,"")</f>
        <v/>
      </c>
      <c r="BZ3" s="8" t="str">
        <f t="shared" ref="BZ3:BZ34" si="36">IF(Y3&gt;0,Y3,"")</f>
        <v/>
      </c>
      <c r="CA3" s="8" t="str">
        <f t="shared" ref="CA3:CA34" si="37">IF(Z3&gt;0,Z3,"")</f>
        <v/>
      </c>
      <c r="CB3" s="8" t="str">
        <f t="shared" ref="CB3:CB34" si="38">IF(AC3&gt;0,AC3,"")</f>
        <v/>
      </c>
      <c r="CC3" s="8" t="str">
        <f t="shared" ref="CC3:CC34" si="39">IF(AD3&gt;0,AD3,"")</f>
        <v/>
      </c>
      <c r="CD3" s="8" t="str">
        <f t="shared" ref="CD3:CD34" si="40">IF(AE3&gt;0,AE3,"")</f>
        <v/>
      </c>
      <c r="CE3" s="8" t="str">
        <f t="shared" ref="CE3:CE34" si="41">IF(AF3&gt;0,AF3,"")</f>
        <v/>
      </c>
      <c r="CF3" s="8">
        <f t="shared" ref="CF3:CF34" si="42">IF(AG3&gt;0,AG3,"")</f>
        <v>1.6956018518518513E-2</v>
      </c>
      <c r="CG3" s="8" t="str">
        <f t="shared" ref="CG3:CG34" si="43">IF(AH3&gt;0,AH3,"")</f>
        <v/>
      </c>
      <c r="CI3" s="13">
        <v>2.8113425925925927E-2</v>
      </c>
      <c r="CJ3" s="8">
        <f t="shared" ref="CJ3:CJ34" si="44">IF(BV3&lt;&gt;"",BV3,CI3)</f>
        <v>2.8113425925925927E-2</v>
      </c>
      <c r="CK3" s="8">
        <f>IF(COUNT($BV3:BW3)&gt;0,SMALL($BV3:BW3,1),$CI3)</f>
        <v>2.8113425925925927E-2</v>
      </c>
      <c r="CL3" s="8">
        <f>IF(COUNT($BV3:BX3)&gt;0,SMALL($BV3:BX3,1),$CI3)</f>
        <v>2.8113425925925927E-2</v>
      </c>
      <c r="CM3" s="8">
        <f>IF(COUNT($BV3:BY3)&gt;0,SMALL($BV3:BY3,1),$CI3)</f>
        <v>2.8113425925925927E-2</v>
      </c>
      <c r="CN3" s="8">
        <f>IF(COUNT($BV3:BZ3)&gt;0,SMALL($BV3:BZ3,1),$CI3)</f>
        <v>2.8113425925925927E-2</v>
      </c>
      <c r="CP3" s="8">
        <f t="shared" ref="CP3:CP34" si="45">IF(CB3&lt;&gt;"",CB3,CO3)</f>
        <v>0</v>
      </c>
      <c r="CQ3" s="8">
        <f>IF(COUNT($CB3:CC3)&gt;0,SMALL($CB3:CC3,1),$CP3)</f>
        <v>0</v>
      </c>
      <c r="CR3" s="8">
        <f>IF(COUNT($CB3:CD3)&gt;0,SMALL($CB3:CD3,1),$CP3)</f>
        <v>0</v>
      </c>
      <c r="CS3" s="8">
        <f>IF(COUNT($CB3:CE3)&gt;0,SMALL($CB3:CE3,1),$CP3)</f>
        <v>0</v>
      </c>
      <c r="CT3" s="8">
        <f>IF(COUNT($CB3:CF3)&gt;0,SMALL($CB3:CF3,1),$CP3)</f>
        <v>1.6956018518518513E-2</v>
      </c>
      <c r="CV3" s="8">
        <f t="shared" ref="CV3:CV34" si="46">IF(A3&lt;&gt;"",LARGE(BH3:BM3,1)+CY3,"")</f>
        <v>1.4930578703703705E-2</v>
      </c>
      <c r="CW3" s="8">
        <f t="shared" ref="CW3:CW34" si="47">IF(A3&lt;&gt;"",LARGE(BN3:BS3,1)+CY3,"")</f>
        <v>1.1458356481481483E-2</v>
      </c>
      <c r="CX3" s="1">
        <f t="shared" ref="CX3:CX34" si="48">IF(A3&lt;&gt;"",CX2+1,0)</f>
        <v>1</v>
      </c>
      <c r="CY3" s="8">
        <f t="shared" ref="CY3:CY34" si="49">IF(A3&lt;&gt;"",CX3/(60*60*24*500),"")</f>
        <v>2.3148148148148148E-8</v>
      </c>
      <c r="CZ3" s="1" t="str">
        <f t="shared" ref="CZ3:CZ34" si="50">A3</f>
        <v>Aaron Kirkby</v>
      </c>
      <c r="DB3" s="13">
        <f t="shared" ref="DB3:DB34" si="51">M3</f>
        <v>2.1211333932516941E-2</v>
      </c>
      <c r="DC3" s="13">
        <f>SMALL($DO3:DP3,1)/(60*60*24)</f>
        <v>2.1211333932516941E-2</v>
      </c>
      <c r="DD3" s="13">
        <f>SMALL($DO3:DQ3,1)/(60*60*24)</f>
        <v>2.1211333932516941E-2</v>
      </c>
      <c r="DE3" s="13">
        <f>SMALL($DO3:DR3,1)/(60*60*24)</f>
        <v>2.1211333932516941E-2</v>
      </c>
      <c r="DF3" s="13">
        <f>SMALL($DO3:DS3,1)/(60*60*24)</f>
        <v>2.1211333932516941E-2</v>
      </c>
      <c r="DG3" s="13">
        <f>SMALL($DO3:DT3,1)/(60*60*24)</f>
        <v>2.1211333932516941E-2</v>
      </c>
      <c r="DH3" s="45">
        <f t="shared" ref="DH3:DH34" si="52">AA3/(60*60*24)</f>
        <v>1.6301145430629833E-2</v>
      </c>
      <c r="DI3" s="13">
        <f>SMALL($DU3:DV3,1)/(60*60*24)</f>
        <v>1.6301145430629833E-2</v>
      </c>
      <c r="DJ3" s="13">
        <f>SMALL($DU3:DW3,1)/(60*60*24)</f>
        <v>1.6301145430629833E-2</v>
      </c>
      <c r="DK3" s="13">
        <f>SMALL($DU3:DX3,1)/(60*60*24)</f>
        <v>1.6301145430629833E-2</v>
      </c>
      <c r="DL3" s="13">
        <f>SMALL($DU3:DY3,1)/(60*60*24)</f>
        <v>1.6301145430629833E-2</v>
      </c>
      <c r="DM3" s="13">
        <f>SMALL($DU3:DZ3,1)/(60*60*24)</f>
        <v>1.6301145430629833E-2</v>
      </c>
      <c r="DO3" s="6">
        <f t="shared" ref="DO3:DO34" si="53">M3*60*60*24</f>
        <v>1832.6592517694637</v>
      </c>
      <c r="DP3" s="1">
        <f t="shared" ref="DP3:DP34" si="54">IF(AV3&gt;0,AV3,9999)</f>
        <v>9999</v>
      </c>
      <c r="DQ3" s="1">
        <f t="shared" ref="DQ3:DQ34" si="55">IF(AW3&gt;0,AW3,9999)</f>
        <v>9999</v>
      </c>
      <c r="DR3" s="1">
        <f t="shared" ref="DR3:DR34" si="56">IF(AX3&gt;0,AX3,9999)</f>
        <v>9999</v>
      </c>
      <c r="DS3" s="1">
        <f t="shared" ref="DS3:DS34" si="57">IF(AY3&gt;0,AY3,9999)</f>
        <v>9999</v>
      </c>
      <c r="DT3" s="1">
        <f t="shared" ref="DT3:DT34" si="58">IF(AZ3&gt;0,AZ3,9999)</f>
        <v>9999</v>
      </c>
      <c r="DU3" s="6">
        <f t="shared" ref="DU3:DU34" si="59">AA3</f>
        <v>1408.4189652064176</v>
      </c>
      <c r="DV3" s="1">
        <f t="shared" ref="DV3:DV34" si="60">IF(BB3&gt;0,BB3,9999)</f>
        <v>9999</v>
      </c>
      <c r="DW3" s="1">
        <f t="shared" ref="DW3:DW34" si="61">IF(BC3&gt;0,BC3,9999)</f>
        <v>9999</v>
      </c>
      <c r="DX3" s="1">
        <f t="shared" ref="DX3:DX34" si="62">IF(BD3&gt;0,BD3,9999)</f>
        <v>9999</v>
      </c>
      <c r="DY3" s="1">
        <f t="shared" ref="DY3:DY34" si="63">IF(BE3&gt;0,BE3,9999)</f>
        <v>9999</v>
      </c>
      <c r="DZ3" s="1">
        <f t="shared" ref="DZ3:DZ34" si="64">IF(BF3&gt;0,BF3,9999)</f>
        <v>1464.9999999999995</v>
      </c>
    </row>
    <row r="4" spans="1:134" x14ac:dyDescent="0.25">
      <c r="A4" s="1" t="s">
        <v>159</v>
      </c>
      <c r="B4" s="3">
        <v>1.8668981481481481E-2</v>
      </c>
      <c r="C4" s="11">
        <v>43009</v>
      </c>
      <c r="E4" s="13">
        <v>2.4594907407407409E-2</v>
      </c>
      <c r="F4" s="11">
        <v>43191</v>
      </c>
      <c r="H4" s="3">
        <v>0</v>
      </c>
      <c r="I4" s="3">
        <v>2.4594907407407409E-2</v>
      </c>
      <c r="K4" s="8">
        <v>1.7534722222222222E-2</v>
      </c>
      <c r="M4" s="8">
        <f t="shared" si="2"/>
        <v>2.4594907407407409E-2</v>
      </c>
      <c r="N4" s="6">
        <f t="shared" si="3"/>
        <v>2125.0000000000005</v>
      </c>
      <c r="O4" s="8">
        <f>IF(A4&lt;&gt;"",(MROUND(N$2-N4,15)/(60*60*24)),"")</f>
        <v>1.1631944444444445E-2</v>
      </c>
      <c r="Q4" s="8">
        <f t="shared" si="4"/>
        <v>0</v>
      </c>
      <c r="R4" s="8">
        <f t="shared" si="5"/>
        <v>0</v>
      </c>
      <c r="S4" s="8">
        <f t="shared" si="6"/>
        <v>1.1631944444444445E-2</v>
      </c>
      <c r="T4" s="8"/>
      <c r="U4" s="8">
        <f>IF(A4&lt;&gt;"",IF(VLOOKUP(A4,Apr!A$4:F$201,6)&gt;0,VLOOKUP(A4,Apr!A$4:F$201,6),0),0)</f>
        <v>0</v>
      </c>
      <c r="V4" s="8">
        <f>IF(A4&lt;&gt;"",IF(VLOOKUP(A4,May!A$3:F$200,6)&gt;0,VLOOKUP(A4,May!A$3:F$200,6),0),0)</f>
        <v>0</v>
      </c>
      <c r="W4" s="8">
        <f>IF(A4&lt;&gt;"",IF(VLOOKUP(A4,Jun!A$3:F$200,6)&gt;0,VLOOKUP(A4,Jun!A$3:F$200,6),0),0)</f>
        <v>0</v>
      </c>
      <c r="X4" s="8">
        <f>IF(A4&lt;&gt;"",IF(VLOOKUP(A4,Jul!A$3:F$200,6)&gt;0,VLOOKUP(A4,Jul!A$3:F$200,6),0),0)</f>
        <v>0</v>
      </c>
      <c r="Y4" s="8">
        <f>IF(A4&lt;&gt;"",IF(VLOOKUP(A4,Aug!A$3:F$200,6)&gt;0,VLOOKUP(A4,Aug!A$3:F$200,6),0),0)</f>
        <v>0</v>
      </c>
      <c r="Z4" s="8">
        <f>IF(A4&lt;&gt;"",IF(VLOOKUP(A4,Sep!A$3:F$200,6)&gt;0,VLOOKUP(A4,Sep!A$3:F$200,6),0),0)</f>
        <v>0</v>
      </c>
      <c r="AA4" s="6">
        <f t="shared" si="7"/>
        <v>1633.0860732424489</v>
      </c>
      <c r="AB4" s="8">
        <f t="shared" si="8"/>
        <v>8.8541666666666664E-3</v>
      </c>
      <c r="AC4" s="8">
        <f>IF(A4&lt;&gt;"",IF(VLOOKUP(A4,Oct!A$3:F$200,6)&gt;0,VLOOKUP(A4,Oct!A$3:F$200,6),0),0)</f>
        <v>0</v>
      </c>
      <c r="AD4" s="8">
        <f>IF(A4&lt;&gt;"",IF(VLOOKUP(A4,Nov!A$3:F$200,6)&gt;0,VLOOKUP(A4,Nov!A$3:F$200,6),0),0)</f>
        <v>0</v>
      </c>
      <c r="AE4" s="8">
        <f>IF(A4&lt;&gt;"",IF(VLOOKUP(A4,Dec!A$3:F$200,6)&gt;0,VLOOKUP(A4,Dec!A$3:F$200,6),0),0)</f>
        <v>0</v>
      </c>
      <c r="AF4" s="8">
        <f>IF(A4&lt;&gt;"",IF(VLOOKUP(A4,Jan!A$3:F$200,6)&gt;0,VLOOKUP(A4,Jan!A$3:F$200,6),0),0)</f>
        <v>0</v>
      </c>
      <c r="AG4" s="8">
        <f>IF(A4&lt;&gt;"",IF(VLOOKUP(A4,Feb!A$3:F$200,6)&gt;0,VLOOKUP(A4,Feb!A$3:F$200,6),0),0)</f>
        <v>0</v>
      </c>
      <c r="AH4" s="8">
        <f>IF(A4&lt;&gt;"",IF(VLOOKUP(A4,Mar!A$3:F$200,6)&gt;0,VLOOKUP(A4,Mar!A$3:F$200,6),0),0)</f>
        <v>0</v>
      </c>
      <c r="AJ4" s="8">
        <f>LARGE($BH4:BI4,1)</f>
        <v>1.1631944444444445E-2</v>
      </c>
      <c r="AK4" s="8">
        <f>LARGE($BH4:BJ4,1)</f>
        <v>1.1631944444444445E-2</v>
      </c>
      <c r="AL4" s="8">
        <f>LARGE($BH4:BK4,1)</f>
        <v>1.1631944444444445E-2</v>
      </c>
      <c r="AM4" s="8">
        <f>LARGE($BH4:BL4,1)</f>
        <v>1.1631944444444445E-2</v>
      </c>
      <c r="AN4" s="8">
        <f>LARGE($BH4:BM4,1)</f>
        <v>1.1631944444444445E-2</v>
      </c>
      <c r="AO4" s="8">
        <f>LARGE($BN4:BO4,1)</f>
        <v>8.8541666666666664E-3</v>
      </c>
      <c r="AP4" s="8">
        <f>LARGE($BN4:BP4,1)</f>
        <v>8.8541666666666664E-3</v>
      </c>
      <c r="AQ4" s="8">
        <f>LARGE($BN4:BQ4,1)</f>
        <v>8.8541666666666664E-3</v>
      </c>
      <c r="AR4" s="8">
        <f>LARGE($BN4:BR4,1)</f>
        <v>8.8541666666666664E-3</v>
      </c>
      <c r="AS4" s="8">
        <f>LARGE($BN4:BS4,1)</f>
        <v>8.8541666666666664E-3</v>
      </c>
      <c r="AV4" s="6">
        <f t="shared" si="9"/>
        <v>0</v>
      </c>
      <c r="AW4" s="6">
        <f t="shared" si="10"/>
        <v>0</v>
      </c>
      <c r="AX4" s="6">
        <f t="shared" si="11"/>
        <v>0</v>
      </c>
      <c r="AY4" s="6">
        <f t="shared" si="12"/>
        <v>0</v>
      </c>
      <c r="AZ4" s="6">
        <f t="shared" si="13"/>
        <v>0</v>
      </c>
      <c r="BA4" s="6">
        <f t="shared" si="14"/>
        <v>0</v>
      </c>
      <c r="BB4" s="6">
        <f t="shared" si="15"/>
        <v>0</v>
      </c>
      <c r="BC4" s="6">
        <f t="shared" si="16"/>
        <v>0</v>
      </c>
      <c r="BD4" s="6">
        <f t="shared" si="17"/>
        <v>0</v>
      </c>
      <c r="BE4" s="6">
        <f t="shared" si="18"/>
        <v>0</v>
      </c>
      <c r="BF4" s="6">
        <f t="shared" si="19"/>
        <v>0</v>
      </c>
      <c r="BH4" s="8">
        <f t="shared" si="20"/>
        <v>1.1631944444444445E-2</v>
      </c>
      <c r="BI4" s="8">
        <f t="shared" si="21"/>
        <v>0</v>
      </c>
      <c r="BJ4" s="8">
        <f t="shared" si="22"/>
        <v>0</v>
      </c>
      <c r="BK4" s="8">
        <f t="shared" si="23"/>
        <v>0</v>
      </c>
      <c r="BL4" s="8">
        <f t="shared" si="24"/>
        <v>0</v>
      </c>
      <c r="BM4" s="8">
        <f t="shared" si="25"/>
        <v>0</v>
      </c>
      <c r="BN4" s="8">
        <f t="shared" si="26"/>
        <v>8.8541666666666664E-3</v>
      </c>
      <c r="BO4" s="8">
        <f t="shared" si="27"/>
        <v>0</v>
      </c>
      <c r="BP4" s="8">
        <f t="shared" si="28"/>
        <v>0</v>
      </c>
      <c r="BQ4" s="8">
        <f t="shared" si="29"/>
        <v>0</v>
      </c>
      <c r="BR4" s="8">
        <f t="shared" si="30"/>
        <v>0</v>
      </c>
      <c r="BS4" s="8">
        <f t="shared" si="31"/>
        <v>0</v>
      </c>
      <c r="BV4" s="8" t="str">
        <f t="shared" si="32"/>
        <v/>
      </c>
      <c r="BW4" s="8" t="str">
        <f t="shared" si="33"/>
        <v/>
      </c>
      <c r="BX4" s="8" t="str">
        <f t="shared" si="34"/>
        <v/>
      </c>
      <c r="BY4" s="8" t="str">
        <f t="shared" si="35"/>
        <v/>
      </c>
      <c r="BZ4" s="8" t="str">
        <f t="shared" si="36"/>
        <v/>
      </c>
      <c r="CA4" s="8" t="str">
        <f t="shared" si="37"/>
        <v/>
      </c>
      <c r="CB4" s="8" t="str">
        <f t="shared" si="38"/>
        <v/>
      </c>
      <c r="CC4" s="8" t="str">
        <f t="shared" si="39"/>
        <v/>
      </c>
      <c r="CD4" s="8" t="str">
        <f t="shared" si="40"/>
        <v/>
      </c>
      <c r="CE4" s="8" t="str">
        <f t="shared" si="41"/>
        <v/>
      </c>
      <c r="CF4" s="8" t="str">
        <f t="shared" si="42"/>
        <v/>
      </c>
      <c r="CG4" s="8" t="str">
        <f t="shared" si="43"/>
        <v/>
      </c>
      <c r="CI4" s="13">
        <v>2.4594907407407409E-2</v>
      </c>
      <c r="CJ4" s="8">
        <f t="shared" si="44"/>
        <v>2.4594907407407409E-2</v>
      </c>
      <c r="CK4" s="8">
        <f>IF(COUNT($BV4:BW4)&gt;0,SMALL($BV4:BW4,1),$CI4)</f>
        <v>2.4594907407407409E-2</v>
      </c>
      <c r="CL4" s="8">
        <f>IF(COUNT($BV4:BX4)&gt;0,SMALL($BV4:BX4,1),$CI4)</f>
        <v>2.4594907407407409E-2</v>
      </c>
      <c r="CM4" s="8">
        <f>IF(COUNT($BV4:BY4)&gt;0,SMALL($BV4:BY4,1),$CI4)</f>
        <v>2.4594907407407409E-2</v>
      </c>
      <c r="CN4" s="8">
        <f>IF(COUNT($BV4:BZ4)&gt;0,SMALL($BV4:BZ4,1),$CI4)</f>
        <v>2.4594907407407409E-2</v>
      </c>
      <c r="CO4" s="3">
        <v>1.8668981481481481E-2</v>
      </c>
      <c r="CP4" s="8">
        <f t="shared" si="45"/>
        <v>1.8668981481481481E-2</v>
      </c>
      <c r="CQ4" s="8">
        <f>IF(COUNT($CB4:CC4)&gt;0,SMALL($CB4:CC4,1),$CP4)</f>
        <v>1.8668981481481481E-2</v>
      </c>
      <c r="CR4" s="8">
        <f>IF(COUNT($CB4:CD4)&gt;0,SMALL($CB4:CD4,1),$CP4)</f>
        <v>1.8668981481481481E-2</v>
      </c>
      <c r="CS4" s="8">
        <f>IF(COUNT($CB4:CE4)&gt;0,SMALL($CB4:CE4,1),$CP4)</f>
        <v>1.8668981481481481E-2</v>
      </c>
      <c r="CT4" s="8">
        <f>IF(COUNT($CB4:CF4)&gt;0,SMALL($CB4:CF4,1),$CP4)</f>
        <v>1.8668981481481481E-2</v>
      </c>
      <c r="CV4" s="8">
        <f t="shared" si="46"/>
        <v>1.1631990740740741E-2</v>
      </c>
      <c r="CW4" s="8">
        <f t="shared" si="47"/>
        <v>8.854212962962963E-3</v>
      </c>
      <c r="CX4" s="1">
        <f t="shared" si="48"/>
        <v>2</v>
      </c>
      <c r="CY4" s="8">
        <f t="shared" si="49"/>
        <v>4.6296296296296295E-8</v>
      </c>
      <c r="CZ4" s="1" t="str">
        <f t="shared" si="50"/>
        <v>Adrian Sargent</v>
      </c>
      <c r="DB4" s="13">
        <f t="shared" si="51"/>
        <v>2.4594907407407409E-2</v>
      </c>
      <c r="DC4" s="13">
        <f>SMALL($DO4:DP4,1)/(60*60*24)</f>
        <v>2.4594907407407413E-2</v>
      </c>
      <c r="DD4" s="13">
        <f>SMALL($DO4:DQ4,1)/(60*60*24)</f>
        <v>2.4594907407407413E-2</v>
      </c>
      <c r="DE4" s="13">
        <f>SMALL($DO4:DR4,1)/(60*60*24)</f>
        <v>2.4594907407407413E-2</v>
      </c>
      <c r="DF4" s="13">
        <f>SMALL($DO4:DS4,1)/(60*60*24)</f>
        <v>2.4594907407407413E-2</v>
      </c>
      <c r="DG4" s="13">
        <f>SMALL($DO4:DT4,1)/(60*60*24)</f>
        <v>2.4594907407407413E-2</v>
      </c>
      <c r="DH4" s="45">
        <f t="shared" si="52"/>
        <v>1.8901459181046864E-2</v>
      </c>
      <c r="DI4" s="13">
        <f>SMALL($DU4:DV4,1)/(60*60*24)</f>
        <v>1.8901459181046864E-2</v>
      </c>
      <c r="DJ4" s="13">
        <f>SMALL($DU4:DW4,1)/(60*60*24)</f>
        <v>1.8901459181046864E-2</v>
      </c>
      <c r="DK4" s="13">
        <f>SMALL($DU4:DX4,1)/(60*60*24)</f>
        <v>1.8901459181046864E-2</v>
      </c>
      <c r="DL4" s="13">
        <f>SMALL($DU4:DY4,1)/(60*60*24)</f>
        <v>1.8901459181046864E-2</v>
      </c>
      <c r="DM4" s="13">
        <f>SMALL($DU4:DZ4,1)/(60*60*24)</f>
        <v>1.8901459181046864E-2</v>
      </c>
      <c r="DO4" s="6">
        <f t="shared" si="53"/>
        <v>2125.0000000000005</v>
      </c>
      <c r="DP4" s="1">
        <f t="shared" si="54"/>
        <v>9999</v>
      </c>
      <c r="DQ4" s="1">
        <f t="shared" si="55"/>
        <v>9999</v>
      </c>
      <c r="DR4" s="1">
        <f t="shared" si="56"/>
        <v>9999</v>
      </c>
      <c r="DS4" s="1">
        <f t="shared" si="57"/>
        <v>9999</v>
      </c>
      <c r="DT4" s="1">
        <f t="shared" si="58"/>
        <v>9999</v>
      </c>
      <c r="DU4" s="6">
        <f t="shared" si="59"/>
        <v>1633.0860732424489</v>
      </c>
      <c r="DV4" s="1">
        <f t="shared" si="60"/>
        <v>9999</v>
      </c>
      <c r="DW4" s="1">
        <f t="shared" si="61"/>
        <v>9999</v>
      </c>
      <c r="DX4" s="1">
        <f t="shared" si="62"/>
        <v>9999</v>
      </c>
      <c r="DY4" s="1">
        <f t="shared" si="63"/>
        <v>9999</v>
      </c>
      <c r="DZ4" s="1">
        <f t="shared" si="64"/>
        <v>9999</v>
      </c>
      <c r="EB4" s="8"/>
      <c r="EC4" s="8"/>
      <c r="ED4" s="8"/>
    </row>
    <row r="5" spans="1:134" x14ac:dyDescent="0.25">
      <c r="A5" s="1" t="s">
        <v>8</v>
      </c>
      <c r="B5" s="3">
        <v>1.6168981481481482E-2</v>
      </c>
      <c r="C5" s="11">
        <v>42339</v>
      </c>
      <c r="E5" s="13">
        <v>2.0370370370370369E-2</v>
      </c>
      <c r="F5" s="11">
        <v>42461</v>
      </c>
      <c r="H5" s="3">
        <v>1.7314814814814814E-2</v>
      </c>
      <c r="I5" s="3">
        <v>2.1157407407407406E-2</v>
      </c>
      <c r="M5" s="8">
        <f t="shared" si="2"/>
        <v>2.1831723027375197E-2</v>
      </c>
      <c r="N5" s="6">
        <f t="shared" si="3"/>
        <v>1886.260869565217</v>
      </c>
      <c r="O5" s="8">
        <f>IF(A5&lt;&gt;"",(MROUND(N$2-N5,15)/(60*60*24)),0)</f>
        <v>1.4409722222222223E-2</v>
      </c>
      <c r="Q5" s="8">
        <f t="shared" si="4"/>
        <v>0</v>
      </c>
      <c r="R5" s="8">
        <f t="shared" si="5"/>
        <v>0</v>
      </c>
      <c r="S5" s="8">
        <f t="shared" si="6"/>
        <v>1.4409722222222223E-2</v>
      </c>
      <c r="T5" s="8"/>
      <c r="U5" s="8">
        <f>IF(A5&lt;&gt;"",IF(VLOOKUP(A5,Apr!A$4:F$201,6)&gt;0,VLOOKUP(A5,Apr!A$4:F$201,6),0),0)</f>
        <v>0</v>
      </c>
      <c r="V5" s="8">
        <f>IF(A5&lt;&gt;"",IF(VLOOKUP(A5,May!A$3:F$200,6)&gt;0,VLOOKUP(A5,May!A$3:F$200,6),0),0)</f>
        <v>0</v>
      </c>
      <c r="W5" s="8">
        <f>IF(A5&lt;&gt;"",IF(VLOOKUP(A5,Jun!A$3:F$200,6)&gt;0,VLOOKUP(A5,Jun!A$3:F$200,6),0),0)</f>
        <v>0</v>
      </c>
      <c r="X5" s="8">
        <f>IF(A5&lt;&gt;"",IF(VLOOKUP(A5,Jul!A$3:F$200,6)&gt;0,VLOOKUP(A5,Jul!A$3:F$200,6),0),0)</f>
        <v>0</v>
      </c>
      <c r="Y5" s="8">
        <f>IF(A5&lt;&gt;"",IF(VLOOKUP(A5,Aug!A$3:F$200,6)&gt;0,VLOOKUP(A5,Aug!A$3:F$200,6),0),0)</f>
        <v>0</v>
      </c>
      <c r="Z5" s="8">
        <f>IF(A5&lt;&gt;"",IF(VLOOKUP(A5,Sep!A$3:F$200,6)&gt;0,VLOOKUP(A5,Sep!A$3:F$200,6),0),0)</f>
        <v>0</v>
      </c>
      <c r="AA5" s="6">
        <f t="shared" si="7"/>
        <v>1449.6124031007751</v>
      </c>
      <c r="AB5" s="8">
        <f t="shared" si="8"/>
        <v>1.1111111111111112E-2</v>
      </c>
      <c r="AC5" s="8">
        <f>IF(A5&lt;&gt;"",IF(VLOOKUP(A5,Oct!A$3:F$200,6)&gt;0,VLOOKUP(A5,Oct!A$3:F$200,6),0),0)</f>
        <v>0</v>
      </c>
      <c r="AD5" s="8">
        <f>IF(A5&lt;&gt;"",IF(VLOOKUP(A5,Nov!A$3:F$200,6)&gt;0,VLOOKUP(A5,Nov!A$3:F$200,6),0),0)</f>
        <v>0</v>
      </c>
      <c r="AE5" s="8">
        <f>IF(A5&lt;&gt;"",IF(VLOOKUP(A5,Dec!A$3:F$200,6)&gt;0,VLOOKUP(A5,Dec!A$3:F$200,6),0),0)</f>
        <v>0</v>
      </c>
      <c r="AF5" s="8">
        <f>IF(A5&lt;&gt;"",IF(VLOOKUP(A5,Jan!A$3:F$200,6)&gt;0,VLOOKUP(A5,Jan!A$3:F$200,6),0),0)</f>
        <v>0</v>
      </c>
      <c r="AG5" s="8">
        <f>IF(A5&lt;&gt;"",IF(VLOOKUP(A5,Feb!A$3:F$200,6)&gt;0,VLOOKUP(A5,Feb!A$3:F$200,6),0),0)</f>
        <v>0</v>
      </c>
      <c r="AH5" s="8">
        <f>IF(A5&lt;&gt;"",IF(VLOOKUP(A5,Mar!A$3:F$200,6)&gt;0,VLOOKUP(A5,Mar!A$3:F$200,6),0),0)</f>
        <v>0</v>
      </c>
      <c r="AJ5" s="8">
        <f>LARGE($BH5:BI5,1)</f>
        <v>1.4409722222222223E-2</v>
      </c>
      <c r="AK5" s="8">
        <f>LARGE($BH5:BJ5,1)</f>
        <v>1.4409722222222223E-2</v>
      </c>
      <c r="AL5" s="8">
        <f>LARGE($BH5:BK5,1)</f>
        <v>1.4409722222222223E-2</v>
      </c>
      <c r="AM5" s="8">
        <f>LARGE($BH5:BL5,1)</f>
        <v>1.4409722222222223E-2</v>
      </c>
      <c r="AN5" s="8">
        <f>LARGE($BH5:BM5,1)</f>
        <v>1.4409722222222223E-2</v>
      </c>
      <c r="AO5" s="8">
        <f>LARGE($BN5:BO5,1)</f>
        <v>1.1111111111111112E-2</v>
      </c>
      <c r="AP5" s="8">
        <f>LARGE($BN5:BP5,1)</f>
        <v>1.1111111111111112E-2</v>
      </c>
      <c r="AQ5" s="8">
        <f>LARGE($BN5:BQ5,1)</f>
        <v>1.1111111111111112E-2</v>
      </c>
      <c r="AR5" s="8">
        <f>LARGE($BN5:BR5,1)</f>
        <v>1.1111111111111112E-2</v>
      </c>
      <c r="AS5" s="8">
        <f>LARGE($BN5:BS5,1)</f>
        <v>1.1111111111111112E-2</v>
      </c>
      <c r="AV5" s="6">
        <f t="shared" si="9"/>
        <v>0</v>
      </c>
      <c r="AW5" s="6">
        <f t="shared" si="10"/>
        <v>0</v>
      </c>
      <c r="AX5" s="6">
        <f t="shared" si="11"/>
        <v>0</v>
      </c>
      <c r="AY5" s="6">
        <f t="shared" si="12"/>
        <v>0</v>
      </c>
      <c r="AZ5" s="6">
        <f t="shared" si="13"/>
        <v>0</v>
      </c>
      <c r="BA5" s="6">
        <f t="shared" si="14"/>
        <v>0</v>
      </c>
      <c r="BB5" s="6">
        <f t="shared" si="15"/>
        <v>0</v>
      </c>
      <c r="BC5" s="6">
        <f t="shared" si="16"/>
        <v>0</v>
      </c>
      <c r="BD5" s="6">
        <f t="shared" si="17"/>
        <v>0</v>
      </c>
      <c r="BE5" s="6">
        <f t="shared" si="18"/>
        <v>0</v>
      </c>
      <c r="BF5" s="6">
        <f t="shared" si="19"/>
        <v>0</v>
      </c>
      <c r="BH5" s="8">
        <f t="shared" si="20"/>
        <v>1.4409722222222223E-2</v>
      </c>
      <c r="BI5" s="8">
        <f t="shared" si="21"/>
        <v>0</v>
      </c>
      <c r="BJ5" s="8">
        <f t="shared" si="22"/>
        <v>0</v>
      </c>
      <c r="BK5" s="8">
        <f t="shared" si="23"/>
        <v>0</v>
      </c>
      <c r="BL5" s="8">
        <f t="shared" si="24"/>
        <v>0</v>
      </c>
      <c r="BM5" s="8">
        <f t="shared" si="25"/>
        <v>0</v>
      </c>
      <c r="BN5" s="8">
        <f t="shared" si="26"/>
        <v>1.1111111111111112E-2</v>
      </c>
      <c r="BO5" s="8">
        <f t="shared" si="27"/>
        <v>0</v>
      </c>
      <c r="BP5" s="8">
        <f t="shared" si="28"/>
        <v>0</v>
      </c>
      <c r="BQ5" s="8">
        <f t="shared" si="29"/>
        <v>0</v>
      </c>
      <c r="BR5" s="8">
        <f t="shared" si="30"/>
        <v>0</v>
      </c>
      <c r="BS5" s="8">
        <f t="shared" si="31"/>
        <v>0</v>
      </c>
      <c r="BV5" s="8" t="str">
        <f t="shared" si="32"/>
        <v/>
      </c>
      <c r="BW5" s="8" t="str">
        <f t="shared" si="33"/>
        <v/>
      </c>
      <c r="BX5" s="8" t="str">
        <f t="shared" si="34"/>
        <v/>
      </c>
      <c r="BY5" s="8" t="str">
        <f t="shared" si="35"/>
        <v/>
      </c>
      <c r="BZ5" s="8" t="str">
        <f t="shared" si="36"/>
        <v/>
      </c>
      <c r="CA5" s="8" t="str">
        <f t="shared" si="37"/>
        <v/>
      </c>
      <c r="CB5" s="8" t="str">
        <f t="shared" si="38"/>
        <v/>
      </c>
      <c r="CC5" s="8" t="str">
        <f t="shared" si="39"/>
        <v/>
      </c>
      <c r="CD5" s="8" t="str">
        <f t="shared" si="40"/>
        <v/>
      </c>
      <c r="CE5" s="8" t="str">
        <f t="shared" si="41"/>
        <v/>
      </c>
      <c r="CF5" s="8" t="str">
        <f t="shared" si="42"/>
        <v/>
      </c>
      <c r="CG5" s="8" t="str">
        <f t="shared" si="43"/>
        <v/>
      </c>
      <c r="CI5" s="13">
        <v>2.0370370370370369E-2</v>
      </c>
      <c r="CJ5" s="8">
        <f t="shared" si="44"/>
        <v>2.0370370370370369E-2</v>
      </c>
      <c r="CK5" s="8">
        <f>IF(COUNT($BV5:BW5)&gt;0,SMALL($BV5:BW5,1),$CI5)</f>
        <v>2.0370370370370369E-2</v>
      </c>
      <c r="CL5" s="8">
        <f>IF(COUNT($BV5:BX5)&gt;0,SMALL($BV5:BX5,1),$CI5)</f>
        <v>2.0370370370370369E-2</v>
      </c>
      <c r="CM5" s="8">
        <f>IF(COUNT($BV5:BY5)&gt;0,SMALL($BV5:BY5,1),$CI5)</f>
        <v>2.0370370370370369E-2</v>
      </c>
      <c r="CN5" s="8">
        <f>IF(COUNT($BV5:BZ5)&gt;0,SMALL($BV5:BZ5,1),$CI5)</f>
        <v>2.0370370370370369E-2</v>
      </c>
      <c r="CO5" s="3">
        <v>1.6168981481481482E-2</v>
      </c>
      <c r="CP5" s="8">
        <f t="shared" si="45"/>
        <v>1.6168981481481482E-2</v>
      </c>
      <c r="CQ5" s="8">
        <f>IF(COUNT($CB5:CC5)&gt;0,SMALL($CB5:CC5,1),$CP5)</f>
        <v>1.6168981481481482E-2</v>
      </c>
      <c r="CR5" s="8">
        <f>IF(COUNT($CB5:CD5)&gt;0,SMALL($CB5:CD5,1),$CP5)</f>
        <v>1.6168981481481482E-2</v>
      </c>
      <c r="CS5" s="8">
        <f>IF(COUNT($CB5:CE5)&gt;0,SMALL($CB5:CE5,1),$CP5)</f>
        <v>1.6168981481481482E-2</v>
      </c>
      <c r="CT5" s="8">
        <f>IF(COUNT($CB5:CF5)&gt;0,SMALL($CB5:CF5,1),$CP5)</f>
        <v>1.6168981481481482E-2</v>
      </c>
      <c r="CV5" s="8">
        <f t="shared" si="46"/>
        <v>1.4409791666666668E-2</v>
      </c>
      <c r="CW5" s="8">
        <f t="shared" si="47"/>
        <v>1.1111180555555556E-2</v>
      </c>
      <c r="CX5" s="1">
        <f t="shared" si="48"/>
        <v>3</v>
      </c>
      <c r="CY5" s="8">
        <f t="shared" si="49"/>
        <v>6.944444444444444E-8</v>
      </c>
      <c r="CZ5" s="1" t="str">
        <f t="shared" si="50"/>
        <v>Alan Elstone</v>
      </c>
      <c r="DB5" s="13">
        <f t="shared" si="51"/>
        <v>2.1831723027375197E-2</v>
      </c>
      <c r="DC5" s="13">
        <f>SMALL($DO5:DP5,1)/(60*60*24)</f>
        <v>2.1831723027375197E-2</v>
      </c>
      <c r="DD5" s="13">
        <f>SMALL($DO5:DQ5,1)/(60*60*24)</f>
        <v>2.1831723027375197E-2</v>
      </c>
      <c r="DE5" s="13">
        <f>SMALL($DO5:DR5,1)/(60*60*24)</f>
        <v>2.1831723027375197E-2</v>
      </c>
      <c r="DF5" s="13">
        <f>SMALL($DO5:DS5,1)/(60*60*24)</f>
        <v>2.1831723027375197E-2</v>
      </c>
      <c r="DG5" s="13">
        <f>SMALL($DO5:DT5,1)/(60*60*24)</f>
        <v>2.1831723027375197E-2</v>
      </c>
      <c r="DH5" s="45">
        <f t="shared" si="52"/>
        <v>1.6777921332184895E-2</v>
      </c>
      <c r="DI5" s="13">
        <f>SMALL($DU5:DV5,1)/(60*60*24)</f>
        <v>1.6777921332184895E-2</v>
      </c>
      <c r="DJ5" s="13">
        <f>SMALL($DU5:DW5,1)/(60*60*24)</f>
        <v>1.6777921332184895E-2</v>
      </c>
      <c r="DK5" s="13">
        <f>SMALL($DU5:DX5,1)/(60*60*24)</f>
        <v>1.6777921332184895E-2</v>
      </c>
      <c r="DL5" s="13">
        <f>SMALL($DU5:DY5,1)/(60*60*24)</f>
        <v>1.6777921332184895E-2</v>
      </c>
      <c r="DM5" s="13">
        <f>SMALL($DU5:DZ5,1)/(60*60*24)</f>
        <v>1.6777921332184895E-2</v>
      </c>
      <c r="DO5" s="6">
        <f t="shared" si="53"/>
        <v>1886.260869565217</v>
      </c>
      <c r="DP5" s="1">
        <f t="shared" si="54"/>
        <v>9999</v>
      </c>
      <c r="DQ5" s="1">
        <f t="shared" si="55"/>
        <v>9999</v>
      </c>
      <c r="DR5" s="1">
        <f t="shared" si="56"/>
        <v>9999</v>
      </c>
      <c r="DS5" s="1">
        <f t="shared" si="57"/>
        <v>9999</v>
      </c>
      <c r="DT5" s="1">
        <f t="shared" si="58"/>
        <v>9999</v>
      </c>
      <c r="DU5" s="6">
        <f t="shared" si="59"/>
        <v>1449.6124031007751</v>
      </c>
      <c r="DV5" s="1">
        <f t="shared" si="60"/>
        <v>9999</v>
      </c>
      <c r="DW5" s="1">
        <f t="shared" si="61"/>
        <v>9999</v>
      </c>
      <c r="DX5" s="1">
        <f t="shared" si="62"/>
        <v>9999</v>
      </c>
      <c r="DY5" s="1">
        <f t="shared" si="63"/>
        <v>9999</v>
      </c>
      <c r="DZ5" s="1">
        <f t="shared" si="64"/>
        <v>9999</v>
      </c>
      <c r="EB5" s="8"/>
      <c r="EC5" s="8"/>
      <c r="ED5" s="8"/>
    </row>
    <row r="6" spans="1:134" x14ac:dyDescent="0.25">
      <c r="A6" s="1" t="s">
        <v>1</v>
      </c>
      <c r="B6" s="3">
        <v>1.4178240740740741E-2</v>
      </c>
      <c r="C6" s="11">
        <v>43070</v>
      </c>
      <c r="E6" s="13">
        <v>1.7974537037037035E-2</v>
      </c>
      <c r="F6" s="11">
        <v>42979</v>
      </c>
      <c r="H6" s="3">
        <v>0</v>
      </c>
      <c r="I6" s="3">
        <v>1.8530092592592591E-2</v>
      </c>
      <c r="M6" s="8">
        <f t="shared" si="2"/>
        <v>1.8530092592592591E-2</v>
      </c>
      <c r="N6" s="6">
        <f t="shared" si="3"/>
        <v>1601</v>
      </c>
      <c r="O6" s="8">
        <f>IF(A6&lt;&gt;"",(MROUND(N$2-N6,15)/(60*60*24)),0)</f>
        <v>1.7708333333333333E-2</v>
      </c>
      <c r="Q6" s="8">
        <f t="shared" si="4"/>
        <v>1.8298611111111113E-2</v>
      </c>
      <c r="R6" s="8">
        <f t="shared" si="5"/>
        <v>0</v>
      </c>
      <c r="S6" s="8">
        <f t="shared" si="6"/>
        <v>1.7708333333333333E-2</v>
      </c>
      <c r="T6" s="8"/>
      <c r="U6" s="8">
        <f>IF(A6&lt;&gt;"",IF(VLOOKUP(A6,Apr!A$4:F$201,6)&gt;0,VLOOKUP(A6,Apr!A$4:F$201,6),0),0)</f>
        <v>0</v>
      </c>
      <c r="V6" s="8">
        <f>IF(A6&lt;&gt;"",IF(VLOOKUP(A6,May!A$3:F$200,6)&gt;0,VLOOKUP(A6,May!A$3:F$200,6),0),0)</f>
        <v>0</v>
      </c>
      <c r="W6" s="8">
        <f>IF(A6&lt;&gt;"",IF(VLOOKUP(A6,Jun!A$3:F$200,6)&gt;0,VLOOKUP(A6,Jun!A$3:F$200,6),0),0)</f>
        <v>0</v>
      </c>
      <c r="X6" s="8">
        <f>IF(A6&lt;&gt;"",IF(VLOOKUP(A6,Jul!A$3:F$200,6)&gt;0,VLOOKUP(A6,Jul!A$3:F$200,6),0),0)</f>
        <v>0</v>
      </c>
      <c r="Y6" s="8">
        <f>IF(A6&lt;&gt;"",IF(VLOOKUP(A6,Aug!A$3:F$200,6)&gt;0,VLOOKUP(A6,Aug!A$3:F$200,6),0),0)</f>
        <v>1.8298611111111113E-2</v>
      </c>
      <c r="Z6" s="8">
        <f>IF(A6&lt;&gt;"",IF(VLOOKUP(A6,Sep!A$3:F$200,6)&gt;0,VLOOKUP(A6,Sep!A$3:F$200,6),0),0)</f>
        <v>0</v>
      </c>
      <c r="AA6" s="6">
        <f t="shared" si="7"/>
        <v>1215.0160384923818</v>
      </c>
      <c r="AB6" s="8">
        <f t="shared" si="8"/>
        <v>1.3715277777777778E-2</v>
      </c>
      <c r="AC6" s="8">
        <f>IF(A6&lt;&gt;"",IF(VLOOKUP(A6,Oct!A$3:F$200,6)&gt;0,VLOOKUP(A6,Oct!A$3:F$200,6),0),0)</f>
        <v>0</v>
      </c>
      <c r="AD6" s="8">
        <f>IF(A6&lt;&gt;"",IF(VLOOKUP(A6,Nov!A$3:F$200,6)&gt;0,VLOOKUP(A6,Nov!A$3:F$200,6),0),0)</f>
        <v>0</v>
      </c>
      <c r="AE6" s="8">
        <f>IF(A6&lt;&gt;"",IF(VLOOKUP(A6,Dec!A$3:F$200,6)&gt;0,VLOOKUP(A6,Dec!A$3:F$200,6),0),0)</f>
        <v>0</v>
      </c>
      <c r="AF6" s="8">
        <f>IF(A6&lt;&gt;"",IF(VLOOKUP(A6,Jan!A$3:F$200,6)&gt;0,VLOOKUP(A6,Jan!A$3:F$200,6),0),0)</f>
        <v>0</v>
      </c>
      <c r="AG6" s="8">
        <f>IF(A6&lt;&gt;"",IF(VLOOKUP(A6,Feb!A$3:F$200,6)&gt;0,VLOOKUP(A6,Feb!A$3:F$200,6),0),0)</f>
        <v>0</v>
      </c>
      <c r="AH6" s="8">
        <f>IF(A6&lt;&gt;"",IF(VLOOKUP(A6,Mar!A$3:F$200,6)&gt;0,VLOOKUP(A6,Mar!A$3:F$200,6),0),0)</f>
        <v>0</v>
      </c>
      <c r="AJ6" s="8">
        <f>LARGE($BH6:BI6,1)</f>
        <v>1.7708333333333333E-2</v>
      </c>
      <c r="AK6" s="8">
        <f>LARGE($BH6:BJ6,1)</f>
        <v>1.7708333333333333E-2</v>
      </c>
      <c r="AL6" s="8">
        <f>LARGE($BH6:BK6,1)</f>
        <v>1.7708333333333333E-2</v>
      </c>
      <c r="AM6" s="8">
        <f>LARGE($BH6:BL6,1)</f>
        <v>1.7708333333333333E-2</v>
      </c>
      <c r="AN6" s="8">
        <f>LARGE($BH6:BM6,1)</f>
        <v>1.7881944444444443E-2</v>
      </c>
      <c r="AO6" s="8">
        <f>LARGE($BN6:BO6,1)</f>
        <v>1.3715277777777778E-2</v>
      </c>
      <c r="AP6" s="8">
        <f>LARGE($BN6:BP6,1)</f>
        <v>1.3715277777777778E-2</v>
      </c>
      <c r="AQ6" s="8">
        <f>LARGE($BN6:BQ6,1)</f>
        <v>1.3715277777777778E-2</v>
      </c>
      <c r="AR6" s="8">
        <f>LARGE($BN6:BR6,1)</f>
        <v>1.3715277777777778E-2</v>
      </c>
      <c r="AS6" s="8">
        <f>LARGE($BN6:BS6,1)</f>
        <v>1.3715277777777778E-2</v>
      </c>
      <c r="AV6" s="6">
        <f t="shared" si="9"/>
        <v>0</v>
      </c>
      <c r="AW6" s="6">
        <f t="shared" si="10"/>
        <v>0</v>
      </c>
      <c r="AX6" s="6">
        <f t="shared" si="11"/>
        <v>0</v>
      </c>
      <c r="AY6" s="6">
        <f t="shared" si="12"/>
        <v>0</v>
      </c>
      <c r="AZ6" s="6">
        <f t="shared" si="13"/>
        <v>1581.0000000000005</v>
      </c>
      <c r="BA6" s="6">
        <f t="shared" si="14"/>
        <v>0</v>
      </c>
      <c r="BB6" s="6">
        <f t="shared" si="15"/>
        <v>0</v>
      </c>
      <c r="BC6" s="6">
        <f t="shared" si="16"/>
        <v>0</v>
      </c>
      <c r="BD6" s="6">
        <f t="shared" si="17"/>
        <v>0</v>
      </c>
      <c r="BE6" s="6">
        <f t="shared" si="18"/>
        <v>0</v>
      </c>
      <c r="BF6" s="6">
        <f t="shared" si="19"/>
        <v>0</v>
      </c>
      <c r="BH6" s="8">
        <f t="shared" si="20"/>
        <v>1.7708333333333333E-2</v>
      </c>
      <c r="BI6" s="8">
        <f t="shared" si="21"/>
        <v>0</v>
      </c>
      <c r="BJ6" s="8">
        <f t="shared" si="22"/>
        <v>0</v>
      </c>
      <c r="BK6" s="8">
        <f t="shared" si="23"/>
        <v>0</v>
      </c>
      <c r="BL6" s="8">
        <f t="shared" si="24"/>
        <v>0</v>
      </c>
      <c r="BM6" s="8">
        <f t="shared" si="25"/>
        <v>1.7881944444444443E-2</v>
      </c>
      <c r="BN6" s="8">
        <f t="shared" si="26"/>
        <v>1.3715277777777778E-2</v>
      </c>
      <c r="BO6" s="8">
        <f t="shared" si="27"/>
        <v>0</v>
      </c>
      <c r="BP6" s="8">
        <f t="shared" si="28"/>
        <v>0</v>
      </c>
      <c r="BQ6" s="8">
        <f t="shared" si="29"/>
        <v>0</v>
      </c>
      <c r="BR6" s="8">
        <f t="shared" si="30"/>
        <v>0</v>
      </c>
      <c r="BS6" s="8">
        <f t="shared" si="31"/>
        <v>0</v>
      </c>
      <c r="BV6" s="8" t="str">
        <f t="shared" si="32"/>
        <v/>
      </c>
      <c r="BW6" s="8" t="str">
        <f t="shared" si="33"/>
        <v/>
      </c>
      <c r="BX6" s="8" t="str">
        <f t="shared" si="34"/>
        <v/>
      </c>
      <c r="BY6" s="8" t="str">
        <f t="shared" si="35"/>
        <v/>
      </c>
      <c r="BZ6" s="8">
        <f t="shared" si="36"/>
        <v>1.8298611111111113E-2</v>
      </c>
      <c r="CA6" s="8" t="str">
        <f t="shared" si="37"/>
        <v/>
      </c>
      <c r="CB6" s="8" t="str">
        <f t="shared" si="38"/>
        <v/>
      </c>
      <c r="CC6" s="8" t="str">
        <f t="shared" si="39"/>
        <v/>
      </c>
      <c r="CD6" s="8" t="str">
        <f t="shared" si="40"/>
        <v/>
      </c>
      <c r="CE6" s="8" t="str">
        <f t="shared" si="41"/>
        <v/>
      </c>
      <c r="CF6" s="8" t="str">
        <f t="shared" si="42"/>
        <v/>
      </c>
      <c r="CG6" s="8" t="str">
        <f t="shared" si="43"/>
        <v/>
      </c>
      <c r="CI6" s="13">
        <v>1.7974537037037035E-2</v>
      </c>
      <c r="CJ6" s="8">
        <f t="shared" si="44"/>
        <v>1.7974537037037035E-2</v>
      </c>
      <c r="CK6" s="8">
        <f>IF(COUNT($BV6:BW6)&gt;0,SMALL($BV6:BW6,1),$CI6)</f>
        <v>1.7974537037037035E-2</v>
      </c>
      <c r="CL6" s="8">
        <f>IF(COUNT($BV6:BX6)&gt;0,SMALL($BV6:BX6,1),$CI6)</f>
        <v>1.7974537037037035E-2</v>
      </c>
      <c r="CM6" s="8">
        <f>IF(COUNT($BV6:BY6)&gt;0,SMALL($BV6:BY6,1),$CI6)</f>
        <v>1.7974537037037035E-2</v>
      </c>
      <c r="CN6" s="8">
        <f>IF(COUNT($BV6:BZ6)&gt;0,SMALL($BV6:BZ6,1),$CI6)</f>
        <v>1.8298611111111113E-2</v>
      </c>
      <c r="CO6" s="3">
        <v>1.4178240740740741E-2</v>
      </c>
      <c r="CP6" s="8">
        <f t="shared" si="45"/>
        <v>1.4178240740740741E-2</v>
      </c>
      <c r="CQ6" s="8">
        <f>IF(COUNT($CB6:CC6)&gt;0,SMALL($CB6:CC6,1),$CP6)</f>
        <v>1.4178240740740741E-2</v>
      </c>
      <c r="CR6" s="8">
        <f>IF(COUNT($CB6:CD6)&gt;0,SMALL($CB6:CD6,1),$CP6)</f>
        <v>1.4178240740740741E-2</v>
      </c>
      <c r="CS6" s="8">
        <f>IF(COUNT($CB6:CE6)&gt;0,SMALL($CB6:CE6,1),$CP6)</f>
        <v>1.4178240740740741E-2</v>
      </c>
      <c r="CT6" s="8">
        <f>IF(COUNT($CB6:CF6)&gt;0,SMALL($CB6:CF6,1),$CP6)</f>
        <v>1.4178240740740741E-2</v>
      </c>
      <c r="CV6" s="8">
        <f t="shared" si="46"/>
        <v>1.7882037037037037E-2</v>
      </c>
      <c r="CW6" s="8">
        <f t="shared" si="47"/>
        <v>1.3715370370370371E-2</v>
      </c>
      <c r="CX6" s="1">
        <f t="shared" si="48"/>
        <v>4</v>
      </c>
      <c r="CY6" s="8">
        <f t="shared" si="49"/>
        <v>9.2592592592592591E-8</v>
      </c>
      <c r="CZ6" s="1" t="str">
        <f t="shared" si="50"/>
        <v>Alex Tate</v>
      </c>
      <c r="DB6" s="13">
        <f t="shared" si="51"/>
        <v>1.8530092592592591E-2</v>
      </c>
      <c r="DC6" s="13">
        <f>SMALL($DO6:DP6,1)/(60*60*24)</f>
        <v>1.8530092592592591E-2</v>
      </c>
      <c r="DD6" s="13">
        <f>SMALL($DO6:DQ6,1)/(60*60*24)</f>
        <v>1.8530092592592591E-2</v>
      </c>
      <c r="DE6" s="13">
        <f>SMALL($DO6:DR6,1)/(60*60*24)</f>
        <v>1.8530092592592591E-2</v>
      </c>
      <c r="DF6" s="13">
        <f>SMALL($DO6:DS6,1)/(60*60*24)</f>
        <v>1.8530092592592591E-2</v>
      </c>
      <c r="DG6" s="13">
        <f>SMALL($DO6:DT6,1)/(60*60*24)</f>
        <v>1.8298611111111116E-2</v>
      </c>
      <c r="DH6" s="45">
        <f t="shared" si="52"/>
        <v>1.4062685630698863E-2</v>
      </c>
      <c r="DI6" s="13">
        <f>SMALL($DU6:DV6,1)/(60*60*24)</f>
        <v>1.4062685630698863E-2</v>
      </c>
      <c r="DJ6" s="13">
        <f>SMALL($DU6:DW6,1)/(60*60*24)</f>
        <v>1.4062685630698863E-2</v>
      </c>
      <c r="DK6" s="13">
        <f>SMALL($DU6:DX6,1)/(60*60*24)</f>
        <v>1.4062685630698863E-2</v>
      </c>
      <c r="DL6" s="13">
        <f>SMALL($DU6:DY6,1)/(60*60*24)</f>
        <v>1.4062685630698863E-2</v>
      </c>
      <c r="DM6" s="13">
        <f>SMALL($DU6:DZ6,1)/(60*60*24)</f>
        <v>1.4062685630698863E-2</v>
      </c>
      <c r="DO6" s="6">
        <f t="shared" si="53"/>
        <v>1601</v>
      </c>
      <c r="DP6" s="1">
        <f t="shared" si="54"/>
        <v>9999</v>
      </c>
      <c r="DQ6" s="1">
        <f t="shared" si="55"/>
        <v>9999</v>
      </c>
      <c r="DR6" s="1">
        <f t="shared" si="56"/>
        <v>9999</v>
      </c>
      <c r="DS6" s="1">
        <f t="shared" si="57"/>
        <v>9999</v>
      </c>
      <c r="DT6" s="1">
        <f t="shared" si="58"/>
        <v>1581.0000000000005</v>
      </c>
      <c r="DU6" s="6">
        <f t="shared" si="59"/>
        <v>1215.0160384923818</v>
      </c>
      <c r="DV6" s="1">
        <f t="shared" si="60"/>
        <v>9999</v>
      </c>
      <c r="DW6" s="1">
        <f t="shared" si="61"/>
        <v>9999</v>
      </c>
      <c r="DX6" s="1">
        <f t="shared" si="62"/>
        <v>9999</v>
      </c>
      <c r="DY6" s="1">
        <f t="shared" si="63"/>
        <v>9999</v>
      </c>
      <c r="DZ6" s="1">
        <f t="shared" si="64"/>
        <v>9999</v>
      </c>
      <c r="EB6" s="8"/>
      <c r="EC6" s="8"/>
      <c r="ED6" s="8"/>
    </row>
    <row r="7" spans="1:134" x14ac:dyDescent="0.25">
      <c r="A7" s="1" t="s">
        <v>186</v>
      </c>
      <c r="B7" s="3">
        <v>1.3518518518518518E-2</v>
      </c>
      <c r="C7" s="11">
        <v>43800</v>
      </c>
      <c r="E7" s="13">
        <v>1.8576388888888889E-2</v>
      </c>
      <c r="F7" s="11">
        <v>43617</v>
      </c>
      <c r="H7" s="8">
        <v>1.5532407407407404E-2</v>
      </c>
      <c r="I7" s="8">
        <v>1.9918981481481475E-2</v>
      </c>
      <c r="K7" s="8">
        <v>1.3541666666666667E-2</v>
      </c>
      <c r="M7" s="8">
        <f t="shared" si="2"/>
        <v>1.9584339774557161E-2</v>
      </c>
      <c r="N7" s="6">
        <f t="shared" si="3"/>
        <v>1692.0869565217388</v>
      </c>
      <c r="O7" s="8">
        <f t="shared" ref="O7:O38" si="65">IF(A7&lt;&gt;"",(MROUND(N$2-N7,15)/(60*60*24)),"")</f>
        <v>1.6666666666666666E-2</v>
      </c>
      <c r="Q7" s="8">
        <f t="shared" si="4"/>
        <v>1.8576388888888889E-2</v>
      </c>
      <c r="R7" s="8">
        <f t="shared" si="5"/>
        <v>1.351851851851852E-2</v>
      </c>
      <c r="S7" s="8">
        <f t="shared" si="6"/>
        <v>1.6666666666666666E-2</v>
      </c>
      <c r="T7" s="8"/>
      <c r="U7" s="8">
        <f>IF(A7&lt;&gt;"",IF(VLOOKUP(A7,Apr!A$4:F$201,6)&gt;0,VLOOKUP(A7,Apr!A$4:F$201,6),0),0)</f>
        <v>0</v>
      </c>
      <c r="V7" s="8">
        <f>IF(A7&lt;&gt;"",IF(VLOOKUP(A7,May!A$3:F$200,6)&gt;0,VLOOKUP(A7,May!A$3:F$200,6),0),0)</f>
        <v>0</v>
      </c>
      <c r="W7" s="8">
        <f>IF(A7&lt;&gt;"",IF(VLOOKUP(A7,Jun!A$3:F$200,6)&gt;0,VLOOKUP(A7,Jun!A$3:F$200,6),0),0)</f>
        <v>1.8576388888888889E-2</v>
      </c>
      <c r="X7" s="8">
        <f>IF(A7&lt;&gt;"",IF(VLOOKUP(A7,Jul!A$3:F$200,6)&gt;0,VLOOKUP(A7,Jul!A$3:F$200,6),0),0)</f>
        <v>0</v>
      </c>
      <c r="Y7" s="8">
        <f>IF(A7&lt;&gt;"",IF(VLOOKUP(A7,Aug!A$3:F$200,6)&gt;0,VLOOKUP(A7,Aug!A$3:F$200,6),0),0)</f>
        <v>0</v>
      </c>
      <c r="Z7" s="8">
        <f>IF(A7&lt;&gt;"",IF(VLOOKUP(A7,Sep!A$3:F$200,6)&gt;0,VLOOKUP(A7,Sep!A$3:F$200,6),0),0)</f>
        <v>0</v>
      </c>
      <c r="AA7" s="6">
        <f t="shared" si="7"/>
        <v>1233.4603047313553</v>
      </c>
      <c r="AB7" s="8">
        <f t="shared" si="8"/>
        <v>1.3541666666666667E-2</v>
      </c>
      <c r="AC7" s="8">
        <f>IF(A7&lt;&gt;"",IF(VLOOKUP(A7,Oct!A$3:F$200,6)&gt;0,VLOOKUP(A7,Oct!A$3:F$200,6),0),0)</f>
        <v>0</v>
      </c>
      <c r="AD7" s="8">
        <f>IF(A7&lt;&gt;"",IF(VLOOKUP(A7,Nov!A$3:F$200,6)&gt;0,VLOOKUP(A7,Nov!A$3:F$200,6),0),0)</f>
        <v>0</v>
      </c>
      <c r="AE7" s="8">
        <f>IF(A7&lt;&gt;"",IF(VLOOKUP(A7,Dec!A$3:F$200,6)&gt;0,VLOOKUP(A7,Dec!A$3:F$200,6),0),0)</f>
        <v>1.351851851851852E-2</v>
      </c>
      <c r="AF7" s="8">
        <f>IF(A7&lt;&gt;"",IF(VLOOKUP(A7,Jan!A$3:F$200,6)&gt;0,VLOOKUP(A7,Jan!A$3:F$200,6),0),0)</f>
        <v>0</v>
      </c>
      <c r="AG7" s="8">
        <f>IF(A7&lt;&gt;"",IF(VLOOKUP(A7,Feb!A$3:F$200,6)&gt;0,VLOOKUP(A7,Feb!A$3:F$200,6),0),0)</f>
        <v>0</v>
      </c>
      <c r="AH7" s="8">
        <f>IF(A7&lt;&gt;"",IF(VLOOKUP(A7,Mar!A$3:F$200,6)&gt;0,VLOOKUP(A7,Mar!A$3:F$200,6),0),0)</f>
        <v>0</v>
      </c>
      <c r="AJ7" s="8">
        <f>LARGE($BH7:BI7,1)</f>
        <v>1.6666666666666666E-2</v>
      </c>
      <c r="AK7" s="8">
        <f>LARGE($BH7:BJ7,1)</f>
        <v>1.6666666666666666E-2</v>
      </c>
      <c r="AL7" s="8">
        <f>LARGE($BH7:BK7,1)</f>
        <v>1.7708333333333333E-2</v>
      </c>
      <c r="AM7" s="8">
        <f>LARGE($BH7:BL7,1)</f>
        <v>1.7708333333333333E-2</v>
      </c>
      <c r="AN7" s="8">
        <f>LARGE($BH7:BM7,1)</f>
        <v>1.7708333333333333E-2</v>
      </c>
      <c r="AO7" s="8">
        <f>LARGE($BN7:BO7,1)</f>
        <v>1.3541666666666667E-2</v>
      </c>
      <c r="AP7" s="8">
        <f>LARGE($BN7:BP7,1)</f>
        <v>1.3541666666666667E-2</v>
      </c>
      <c r="AQ7" s="8">
        <f>LARGE($BN7:BQ7,1)</f>
        <v>1.4236111111111111E-2</v>
      </c>
      <c r="AR7" s="8">
        <f>LARGE($BN7:BR7,1)</f>
        <v>1.4236111111111111E-2</v>
      </c>
      <c r="AS7" s="8">
        <f>LARGE($BN7:BS7,1)</f>
        <v>1.4236111111111111E-2</v>
      </c>
      <c r="AV7" s="6">
        <f t="shared" si="9"/>
        <v>0</v>
      </c>
      <c r="AW7" s="6">
        <f t="shared" si="10"/>
        <v>0</v>
      </c>
      <c r="AX7" s="6">
        <f t="shared" si="11"/>
        <v>1605</v>
      </c>
      <c r="AY7" s="6">
        <f t="shared" si="12"/>
        <v>0</v>
      </c>
      <c r="AZ7" s="6">
        <f t="shared" si="13"/>
        <v>0</v>
      </c>
      <c r="BA7" s="6">
        <f t="shared" si="14"/>
        <v>0</v>
      </c>
      <c r="BB7" s="6">
        <f t="shared" si="15"/>
        <v>0</v>
      </c>
      <c r="BC7" s="6">
        <f t="shared" si="16"/>
        <v>0</v>
      </c>
      <c r="BD7" s="6">
        <f t="shared" si="17"/>
        <v>1168</v>
      </c>
      <c r="BE7" s="6">
        <f t="shared" si="18"/>
        <v>0</v>
      </c>
      <c r="BF7" s="6">
        <f t="shared" si="19"/>
        <v>0</v>
      </c>
      <c r="BH7" s="8">
        <f t="shared" si="20"/>
        <v>1.6666666666666666E-2</v>
      </c>
      <c r="BI7" s="8">
        <f t="shared" si="21"/>
        <v>0</v>
      </c>
      <c r="BJ7" s="8">
        <f t="shared" si="22"/>
        <v>0</v>
      </c>
      <c r="BK7" s="8">
        <f t="shared" si="23"/>
        <v>1.7708333333333333E-2</v>
      </c>
      <c r="BL7" s="8">
        <f t="shared" si="24"/>
        <v>0</v>
      </c>
      <c r="BM7" s="8">
        <f t="shared" si="25"/>
        <v>0</v>
      </c>
      <c r="BN7" s="8">
        <f t="shared" si="26"/>
        <v>1.3541666666666667E-2</v>
      </c>
      <c r="BO7" s="8">
        <f t="shared" si="27"/>
        <v>0</v>
      </c>
      <c r="BP7" s="8">
        <f t="shared" si="28"/>
        <v>0</v>
      </c>
      <c r="BQ7" s="8">
        <f t="shared" si="29"/>
        <v>1.4236111111111111E-2</v>
      </c>
      <c r="BR7" s="8">
        <f t="shared" si="30"/>
        <v>0</v>
      </c>
      <c r="BS7" s="8">
        <f t="shared" si="31"/>
        <v>0</v>
      </c>
      <c r="BV7" s="8" t="str">
        <f t="shared" si="32"/>
        <v/>
      </c>
      <c r="BW7" s="8" t="str">
        <f t="shared" si="33"/>
        <v/>
      </c>
      <c r="BX7" s="8">
        <f t="shared" si="34"/>
        <v>1.8576388888888889E-2</v>
      </c>
      <c r="BY7" s="8" t="str">
        <f t="shared" si="35"/>
        <v/>
      </c>
      <c r="BZ7" s="8" t="str">
        <f t="shared" si="36"/>
        <v/>
      </c>
      <c r="CA7" s="8" t="str">
        <f t="shared" si="37"/>
        <v/>
      </c>
      <c r="CB7" s="8" t="str">
        <f t="shared" si="38"/>
        <v/>
      </c>
      <c r="CC7" s="8" t="str">
        <f t="shared" si="39"/>
        <v/>
      </c>
      <c r="CD7" s="8">
        <f t="shared" si="40"/>
        <v>1.351851851851852E-2</v>
      </c>
      <c r="CE7" s="8" t="str">
        <f t="shared" si="41"/>
        <v/>
      </c>
      <c r="CF7" s="8" t="str">
        <f t="shared" si="42"/>
        <v/>
      </c>
      <c r="CG7" s="8" t="str">
        <f t="shared" si="43"/>
        <v/>
      </c>
      <c r="CI7" s="13">
        <v>1.9918981481481482E-2</v>
      </c>
      <c r="CJ7" s="8">
        <f t="shared" si="44"/>
        <v>1.9918981481481482E-2</v>
      </c>
      <c r="CK7" s="8">
        <f>IF(COUNT($BV7:BW7)&gt;0,SMALL($BV7:BW7,1),$CI7)</f>
        <v>1.9918981481481482E-2</v>
      </c>
      <c r="CL7" s="8">
        <f>IF(COUNT($BV7:BX7)&gt;0,SMALL($BV7:BX7,1),$CI7)</f>
        <v>1.8576388888888889E-2</v>
      </c>
      <c r="CM7" s="8">
        <f>IF(COUNT($BV7:BY7)&gt;0,SMALL($BV7:BY7,1),$CI7)</f>
        <v>1.8576388888888889E-2</v>
      </c>
      <c r="CN7" s="8">
        <f>IF(COUNT($BV7:BZ7)&gt;0,SMALL($BV7:BZ7,1),$CI7)</f>
        <v>1.8576388888888889E-2</v>
      </c>
      <c r="CO7" s="3">
        <v>1.5532407407407406E-2</v>
      </c>
      <c r="CP7" s="8">
        <f t="shared" si="45"/>
        <v>1.5532407407407406E-2</v>
      </c>
      <c r="CQ7" s="8">
        <f>IF(COUNT($CB7:CC7)&gt;0,SMALL($CB7:CC7,1),$CP7)</f>
        <v>1.5532407407407406E-2</v>
      </c>
      <c r="CR7" s="8">
        <f>IF(COUNT($CB7:CD7)&gt;0,SMALL($CB7:CD7,1),$CP7)</f>
        <v>1.351851851851852E-2</v>
      </c>
      <c r="CS7" s="8">
        <f>IF(COUNT($CB7:CE7)&gt;0,SMALL($CB7:CE7,1),$CP7)</f>
        <v>1.351851851851852E-2</v>
      </c>
      <c r="CT7" s="8">
        <f>IF(COUNT($CB7:CF7)&gt;0,SMALL($CB7:CF7,1),$CP7)</f>
        <v>1.351851851851852E-2</v>
      </c>
      <c r="CV7" s="8">
        <f t="shared" si="46"/>
        <v>1.7708449074074074E-2</v>
      </c>
      <c r="CW7" s="8">
        <f t="shared" si="47"/>
        <v>1.4236226851851852E-2</v>
      </c>
      <c r="CX7" s="1">
        <f t="shared" si="48"/>
        <v>5</v>
      </c>
      <c r="CY7" s="8">
        <f t="shared" si="49"/>
        <v>1.1574074074074074E-7</v>
      </c>
      <c r="CZ7" s="1" t="str">
        <f t="shared" si="50"/>
        <v>Alistaire Leivers</v>
      </c>
      <c r="DB7" s="13">
        <f t="shared" si="51"/>
        <v>1.9584339774557161E-2</v>
      </c>
      <c r="DC7" s="13">
        <f>SMALL($DO7:DP7,1)/(60*60*24)</f>
        <v>1.9584339774557161E-2</v>
      </c>
      <c r="DD7" s="13">
        <f>SMALL($DO7:DQ7,1)/(60*60*24)</f>
        <v>1.9584339774557161E-2</v>
      </c>
      <c r="DE7" s="13">
        <f>SMALL($DO7:DR7,1)/(60*60*24)</f>
        <v>1.8576388888888889E-2</v>
      </c>
      <c r="DF7" s="13">
        <f>SMALL($DO7:DS7,1)/(60*60*24)</f>
        <v>1.8576388888888889E-2</v>
      </c>
      <c r="DG7" s="13">
        <f>SMALL($DO7:DT7,1)/(60*60*24)</f>
        <v>1.8576388888888889E-2</v>
      </c>
      <c r="DH7" s="45">
        <f t="shared" si="52"/>
        <v>1.4276160934390686E-2</v>
      </c>
      <c r="DI7" s="13">
        <f>SMALL($DU7:DV7,1)/(60*60*24)</f>
        <v>1.4276160934390686E-2</v>
      </c>
      <c r="DJ7" s="13">
        <f>SMALL($DU7:DW7,1)/(60*60*24)</f>
        <v>1.4276160934390686E-2</v>
      </c>
      <c r="DK7" s="13">
        <f>SMALL($DU7:DX7,1)/(60*60*24)</f>
        <v>1.3518518518518518E-2</v>
      </c>
      <c r="DL7" s="13">
        <f>SMALL($DU7:DY7,1)/(60*60*24)</f>
        <v>1.3518518518518518E-2</v>
      </c>
      <c r="DM7" s="13">
        <f>SMALL($DU7:DZ7,1)/(60*60*24)</f>
        <v>1.3518518518518518E-2</v>
      </c>
      <c r="DO7" s="6">
        <f t="shared" si="53"/>
        <v>1692.0869565217388</v>
      </c>
      <c r="DP7" s="1">
        <f t="shared" si="54"/>
        <v>9999</v>
      </c>
      <c r="DQ7" s="1">
        <f t="shared" si="55"/>
        <v>9999</v>
      </c>
      <c r="DR7" s="1">
        <f t="shared" si="56"/>
        <v>1605</v>
      </c>
      <c r="DS7" s="1">
        <f t="shared" si="57"/>
        <v>9999</v>
      </c>
      <c r="DT7" s="1">
        <f t="shared" si="58"/>
        <v>9999</v>
      </c>
      <c r="DU7" s="6">
        <f t="shared" si="59"/>
        <v>1233.4603047313553</v>
      </c>
      <c r="DV7" s="1">
        <f t="shared" si="60"/>
        <v>9999</v>
      </c>
      <c r="DW7" s="1">
        <f t="shared" si="61"/>
        <v>9999</v>
      </c>
      <c r="DX7" s="1">
        <f t="shared" si="62"/>
        <v>1168</v>
      </c>
      <c r="DY7" s="1">
        <f t="shared" si="63"/>
        <v>9999</v>
      </c>
      <c r="DZ7" s="1">
        <f t="shared" si="64"/>
        <v>9999</v>
      </c>
    </row>
    <row r="8" spans="1:134" x14ac:dyDescent="0.25">
      <c r="A8" s="1" t="s">
        <v>40</v>
      </c>
      <c r="B8" s="3">
        <v>1.9050925925925926E-2</v>
      </c>
      <c r="C8" s="11">
        <v>42401</v>
      </c>
      <c r="E8" s="13">
        <v>2.4131944444444445E-2</v>
      </c>
      <c r="F8" s="11">
        <v>42095</v>
      </c>
      <c r="H8" s="3">
        <v>0</v>
      </c>
      <c r="I8" s="3">
        <v>0</v>
      </c>
      <c r="M8" s="8">
        <f t="shared" si="2"/>
        <v>2.4131944444444445E-2</v>
      </c>
      <c r="N8" s="6">
        <f t="shared" si="3"/>
        <v>2085</v>
      </c>
      <c r="O8" s="8">
        <f t="shared" si="65"/>
        <v>1.2152777777777778E-2</v>
      </c>
      <c r="Q8" s="8">
        <f t="shared" si="4"/>
        <v>0</v>
      </c>
      <c r="R8" s="8">
        <f t="shared" si="5"/>
        <v>0</v>
      </c>
      <c r="S8" s="8">
        <f t="shared" si="6"/>
        <v>1.2152777777777778E-2</v>
      </c>
      <c r="T8" s="8"/>
      <c r="U8" s="8">
        <f>IF(A8&lt;&gt;"",IF(VLOOKUP(A8,Apr!A$4:F$201,6)&gt;0,VLOOKUP(A8,Apr!A$4:F$201,6),0),0)</f>
        <v>0</v>
      </c>
      <c r="V8" s="8">
        <f>IF(A8&lt;&gt;"",IF(VLOOKUP(A8,May!A$3:F$200,6)&gt;0,VLOOKUP(A8,May!A$3:F$200,6),0),0)</f>
        <v>0</v>
      </c>
      <c r="W8" s="8">
        <f>IF(A8&lt;&gt;"",IF(VLOOKUP(A8,Jun!A$3:F$200,6)&gt;0,VLOOKUP(A8,Jun!A$3:F$200,6),0),0)</f>
        <v>0</v>
      </c>
      <c r="X8" s="8">
        <f>IF(A8&lt;&gt;"",IF(VLOOKUP(A8,Jul!A$3:F$200,6)&gt;0,VLOOKUP(A8,Jul!A$3:F$200,6),0),0)</f>
        <v>0</v>
      </c>
      <c r="Y8" s="8">
        <f>IF(A8&lt;&gt;"",IF(VLOOKUP(A8,Aug!A$3:F$200,6)&gt;0,VLOOKUP(A8,Aug!A$3:F$200,6),0),0)</f>
        <v>0</v>
      </c>
      <c r="Z8" s="8">
        <f>IF(A8&lt;&gt;"",IF(VLOOKUP(A8,Sep!A$3:F$200,6)&gt;0,VLOOKUP(A8,Sep!A$3:F$200,6),0),0)</f>
        <v>0</v>
      </c>
      <c r="AA8" s="6">
        <f t="shared" si="7"/>
        <v>1602.345629510826</v>
      </c>
      <c r="AB8" s="8">
        <f t="shared" si="8"/>
        <v>9.3749999999999997E-3</v>
      </c>
      <c r="AC8" s="8">
        <f>IF(A8&lt;&gt;"",IF(VLOOKUP(A8,Oct!A$3:F$200,6)&gt;0,VLOOKUP(A8,Oct!A$3:F$200,6),0),0)</f>
        <v>0</v>
      </c>
      <c r="AD8" s="8">
        <f>IF(A8&lt;&gt;"",IF(VLOOKUP(A8,Nov!A$3:F$200,6)&gt;0,VLOOKUP(A8,Nov!A$3:F$200,6),0),0)</f>
        <v>0</v>
      </c>
      <c r="AE8" s="8">
        <f>IF(A8&lt;&gt;"",IF(VLOOKUP(A8,Dec!A$3:F$200,6)&gt;0,VLOOKUP(A8,Dec!A$3:F$200,6),0),0)</f>
        <v>0</v>
      </c>
      <c r="AF8" s="8">
        <f>IF(A8&lt;&gt;"",IF(VLOOKUP(A8,Jan!A$3:F$200,6)&gt;0,VLOOKUP(A8,Jan!A$3:F$200,6),0),0)</f>
        <v>0</v>
      </c>
      <c r="AG8" s="8">
        <f>IF(A8&lt;&gt;"",IF(VLOOKUP(A8,Feb!A$3:F$200,6)&gt;0,VLOOKUP(A8,Feb!A$3:F$200,6),0),0)</f>
        <v>0</v>
      </c>
      <c r="AH8" s="8">
        <f>IF(A8&lt;&gt;"",IF(VLOOKUP(A8,Mar!A$3:F$200,6)&gt;0,VLOOKUP(A8,Mar!A$3:F$200,6),0),0)</f>
        <v>0</v>
      </c>
      <c r="AJ8" s="8">
        <f>LARGE($BH8:BI8,1)</f>
        <v>1.2152777777777778E-2</v>
      </c>
      <c r="AK8" s="8">
        <f>LARGE($BH8:BJ8,1)</f>
        <v>1.2152777777777778E-2</v>
      </c>
      <c r="AL8" s="8">
        <f>LARGE($BH8:BK8,1)</f>
        <v>1.2152777777777778E-2</v>
      </c>
      <c r="AM8" s="8">
        <f>LARGE($BH8:BL8,1)</f>
        <v>1.2152777777777778E-2</v>
      </c>
      <c r="AN8" s="8">
        <f>LARGE($BH8:BM8,1)</f>
        <v>1.2152777777777778E-2</v>
      </c>
      <c r="AO8" s="8">
        <f>LARGE($BN8:BO8,1)</f>
        <v>9.3749999999999997E-3</v>
      </c>
      <c r="AP8" s="8">
        <f>LARGE($BN8:BP8,1)</f>
        <v>9.3749999999999997E-3</v>
      </c>
      <c r="AQ8" s="8">
        <f>LARGE($BN8:BQ8,1)</f>
        <v>9.3749999999999997E-3</v>
      </c>
      <c r="AR8" s="8">
        <f>LARGE($BN8:BR8,1)</f>
        <v>9.3749999999999997E-3</v>
      </c>
      <c r="AS8" s="8">
        <f>LARGE($BN8:BS8,1)</f>
        <v>9.3749999999999997E-3</v>
      </c>
      <c r="AV8" s="6">
        <f t="shared" si="9"/>
        <v>0</v>
      </c>
      <c r="AW8" s="6">
        <f t="shared" si="10"/>
        <v>0</v>
      </c>
      <c r="AX8" s="6">
        <f t="shared" si="11"/>
        <v>0</v>
      </c>
      <c r="AY8" s="6">
        <f t="shared" si="12"/>
        <v>0</v>
      </c>
      <c r="AZ8" s="6">
        <f t="shared" si="13"/>
        <v>0</v>
      </c>
      <c r="BA8" s="6">
        <f t="shared" si="14"/>
        <v>0</v>
      </c>
      <c r="BB8" s="6">
        <f t="shared" si="15"/>
        <v>0</v>
      </c>
      <c r="BC8" s="6">
        <f t="shared" si="16"/>
        <v>0</v>
      </c>
      <c r="BD8" s="6">
        <f t="shared" si="17"/>
        <v>0</v>
      </c>
      <c r="BE8" s="6">
        <f t="shared" si="18"/>
        <v>0</v>
      </c>
      <c r="BF8" s="6">
        <f t="shared" si="19"/>
        <v>0</v>
      </c>
      <c r="BH8" s="8">
        <f t="shared" si="20"/>
        <v>1.2152777777777778E-2</v>
      </c>
      <c r="BI8" s="8">
        <f t="shared" si="21"/>
        <v>0</v>
      </c>
      <c r="BJ8" s="8">
        <f t="shared" si="22"/>
        <v>0</v>
      </c>
      <c r="BK8" s="8">
        <f t="shared" si="23"/>
        <v>0</v>
      </c>
      <c r="BL8" s="8">
        <f t="shared" si="24"/>
        <v>0</v>
      </c>
      <c r="BM8" s="8">
        <f t="shared" si="25"/>
        <v>0</v>
      </c>
      <c r="BN8" s="8">
        <f t="shared" si="26"/>
        <v>9.3749999999999997E-3</v>
      </c>
      <c r="BO8" s="8">
        <f t="shared" si="27"/>
        <v>0</v>
      </c>
      <c r="BP8" s="8">
        <f t="shared" si="28"/>
        <v>0</v>
      </c>
      <c r="BQ8" s="8">
        <f t="shared" si="29"/>
        <v>0</v>
      </c>
      <c r="BR8" s="8">
        <f t="shared" si="30"/>
        <v>0</v>
      </c>
      <c r="BS8" s="8">
        <f t="shared" si="31"/>
        <v>0</v>
      </c>
      <c r="BV8" s="8" t="str">
        <f t="shared" si="32"/>
        <v/>
      </c>
      <c r="BW8" s="8" t="str">
        <f t="shared" si="33"/>
        <v/>
      </c>
      <c r="BX8" s="8" t="str">
        <f t="shared" si="34"/>
        <v/>
      </c>
      <c r="BY8" s="8" t="str">
        <f t="shared" si="35"/>
        <v/>
      </c>
      <c r="BZ8" s="8" t="str">
        <f t="shared" si="36"/>
        <v/>
      </c>
      <c r="CA8" s="8" t="str">
        <f t="shared" si="37"/>
        <v/>
      </c>
      <c r="CB8" s="8" t="str">
        <f t="shared" si="38"/>
        <v/>
      </c>
      <c r="CC8" s="8" t="str">
        <f t="shared" si="39"/>
        <v/>
      </c>
      <c r="CD8" s="8" t="str">
        <f t="shared" si="40"/>
        <v/>
      </c>
      <c r="CE8" s="8" t="str">
        <f t="shared" si="41"/>
        <v/>
      </c>
      <c r="CF8" s="8" t="str">
        <f t="shared" si="42"/>
        <v/>
      </c>
      <c r="CG8" s="8" t="str">
        <f t="shared" si="43"/>
        <v/>
      </c>
      <c r="CI8" s="13">
        <v>2.4131944444444445E-2</v>
      </c>
      <c r="CJ8" s="8">
        <f t="shared" si="44"/>
        <v>2.4131944444444445E-2</v>
      </c>
      <c r="CK8" s="8">
        <f>IF(COUNT($BV8:BW8)&gt;0,SMALL($BV8:BW8,1),$CI8)</f>
        <v>2.4131944444444445E-2</v>
      </c>
      <c r="CL8" s="8">
        <f>IF(COUNT($BV8:BX8)&gt;0,SMALL($BV8:BX8,1),$CI8)</f>
        <v>2.4131944444444445E-2</v>
      </c>
      <c r="CM8" s="8">
        <f>IF(COUNT($BV8:BY8)&gt;0,SMALL($BV8:BY8,1),$CI8)</f>
        <v>2.4131944444444445E-2</v>
      </c>
      <c r="CN8" s="8">
        <f>IF(COUNT($BV8:BZ8)&gt;0,SMALL($BV8:BZ8,1),$CI8)</f>
        <v>2.4131944444444445E-2</v>
      </c>
      <c r="CO8" s="3">
        <v>1.9050925925925926E-2</v>
      </c>
      <c r="CP8" s="8">
        <f t="shared" si="45"/>
        <v>1.9050925925925926E-2</v>
      </c>
      <c r="CQ8" s="8">
        <f>IF(COUNT($CB8:CC8)&gt;0,SMALL($CB8:CC8,1),$CP8)</f>
        <v>1.9050925925925926E-2</v>
      </c>
      <c r="CR8" s="8">
        <f>IF(COUNT($CB8:CD8)&gt;0,SMALL($CB8:CD8,1),$CP8)</f>
        <v>1.9050925925925926E-2</v>
      </c>
      <c r="CS8" s="8">
        <f>IF(COUNT($CB8:CE8)&gt;0,SMALL($CB8:CE8,1),$CP8)</f>
        <v>1.9050925925925926E-2</v>
      </c>
      <c r="CT8" s="8">
        <f>IF(COUNT($CB8:CF8)&gt;0,SMALL($CB8:CF8,1),$CP8)</f>
        <v>1.9050925925925926E-2</v>
      </c>
      <c r="CV8" s="8">
        <f t="shared" si="46"/>
        <v>1.2152916666666666E-2</v>
      </c>
      <c r="CW8" s="8">
        <f t="shared" si="47"/>
        <v>9.3751388888888877E-3</v>
      </c>
      <c r="CX8" s="1">
        <f t="shared" si="48"/>
        <v>6</v>
      </c>
      <c r="CY8" s="8">
        <f t="shared" si="49"/>
        <v>1.3888888888888888E-7</v>
      </c>
      <c r="CZ8" s="1" t="str">
        <f t="shared" si="50"/>
        <v>Als Everest</v>
      </c>
      <c r="DB8" s="13">
        <f t="shared" si="51"/>
        <v>2.4131944444444445E-2</v>
      </c>
      <c r="DC8" s="13">
        <f>SMALL($DO8:DP8,1)/(60*60*24)</f>
        <v>2.4131944444444445E-2</v>
      </c>
      <c r="DD8" s="13">
        <f>SMALL($DO8:DQ8,1)/(60*60*24)</f>
        <v>2.4131944444444445E-2</v>
      </c>
      <c r="DE8" s="13">
        <f>SMALL($DO8:DR8,1)/(60*60*24)</f>
        <v>2.4131944444444445E-2</v>
      </c>
      <c r="DF8" s="13">
        <f>SMALL($DO8:DS8,1)/(60*60*24)</f>
        <v>2.4131944444444445E-2</v>
      </c>
      <c r="DG8" s="13">
        <f>SMALL($DO8:DT8,1)/(60*60*24)</f>
        <v>2.4131944444444445E-2</v>
      </c>
      <c r="DH8" s="45">
        <f t="shared" si="52"/>
        <v>1.8545667008227153E-2</v>
      </c>
      <c r="DI8" s="13">
        <f>SMALL($DU8:DV8,1)/(60*60*24)</f>
        <v>1.8545667008227153E-2</v>
      </c>
      <c r="DJ8" s="13">
        <f>SMALL($DU8:DW8,1)/(60*60*24)</f>
        <v>1.8545667008227153E-2</v>
      </c>
      <c r="DK8" s="13">
        <f>SMALL($DU8:DX8,1)/(60*60*24)</f>
        <v>1.8545667008227153E-2</v>
      </c>
      <c r="DL8" s="13">
        <f>SMALL($DU8:DY8,1)/(60*60*24)</f>
        <v>1.8545667008227153E-2</v>
      </c>
      <c r="DM8" s="13">
        <f>SMALL($DU8:DZ8,1)/(60*60*24)</f>
        <v>1.8545667008227153E-2</v>
      </c>
      <c r="DO8" s="6">
        <f t="shared" si="53"/>
        <v>2085</v>
      </c>
      <c r="DP8" s="1">
        <f t="shared" si="54"/>
        <v>9999</v>
      </c>
      <c r="DQ8" s="1">
        <f t="shared" si="55"/>
        <v>9999</v>
      </c>
      <c r="DR8" s="1">
        <f t="shared" si="56"/>
        <v>9999</v>
      </c>
      <c r="DS8" s="1">
        <f t="shared" si="57"/>
        <v>9999</v>
      </c>
      <c r="DT8" s="1">
        <f t="shared" si="58"/>
        <v>9999</v>
      </c>
      <c r="DU8" s="6">
        <f t="shared" si="59"/>
        <v>1602.345629510826</v>
      </c>
      <c r="DV8" s="1">
        <f t="shared" si="60"/>
        <v>9999</v>
      </c>
      <c r="DW8" s="1">
        <f t="shared" si="61"/>
        <v>9999</v>
      </c>
      <c r="DX8" s="1">
        <f t="shared" si="62"/>
        <v>9999</v>
      </c>
      <c r="DY8" s="1">
        <f t="shared" si="63"/>
        <v>9999</v>
      </c>
      <c r="DZ8" s="1">
        <f t="shared" si="64"/>
        <v>9999</v>
      </c>
      <c r="EB8" s="8"/>
      <c r="EC8" s="8"/>
      <c r="ED8" s="8"/>
    </row>
    <row r="9" spans="1:134" x14ac:dyDescent="0.25">
      <c r="A9" s="1" t="s">
        <v>60</v>
      </c>
      <c r="B9" s="3">
        <v>1.3611111111111114E-2</v>
      </c>
      <c r="C9" s="11">
        <v>43070</v>
      </c>
      <c r="E9" s="13"/>
      <c r="H9" s="3">
        <v>1.3750000000000002E-2</v>
      </c>
      <c r="I9" s="3">
        <v>0</v>
      </c>
      <c r="K9" s="8">
        <v>1.1701388888888891E-2</v>
      </c>
      <c r="L9" s="8">
        <v>2.4502314814814814E-2</v>
      </c>
      <c r="M9" s="8">
        <f t="shared" si="2"/>
        <v>1.7336956521739132E-2</v>
      </c>
      <c r="N9" s="6">
        <f t="shared" si="3"/>
        <v>1497.9130434782612</v>
      </c>
      <c r="O9" s="8">
        <f t="shared" si="65"/>
        <v>1.892361111111111E-2</v>
      </c>
      <c r="Q9" s="8">
        <f t="shared" si="4"/>
        <v>0</v>
      </c>
      <c r="R9" s="8">
        <f t="shared" si="5"/>
        <v>0</v>
      </c>
      <c r="S9" s="8">
        <f t="shared" si="6"/>
        <v>1.892361111111111E-2</v>
      </c>
      <c r="T9" s="8"/>
      <c r="U9" s="8">
        <f>IF(A9&lt;&gt;"",IF(VLOOKUP(A9,Apr!A$4:F$201,6)&gt;0,VLOOKUP(A9,Apr!A$4:F$201,6),0),0)</f>
        <v>0</v>
      </c>
      <c r="V9" s="8">
        <f>IF(A9&lt;&gt;"",IF(VLOOKUP(A9,May!A$3:F$200,6)&gt;0,VLOOKUP(A9,May!A$3:F$200,6),0),0)</f>
        <v>0</v>
      </c>
      <c r="W9" s="8">
        <f>IF(A9&lt;&gt;"",IF(VLOOKUP(A9,Jun!A$3:F$200,6)&gt;0,VLOOKUP(A9,Jun!A$3:F$200,6),0),0)</f>
        <v>0</v>
      </c>
      <c r="X9" s="8">
        <f>IF(A9&lt;&gt;"",IF(VLOOKUP(A9,Jul!A$3:F$200,6)&gt;0,VLOOKUP(A9,Jul!A$3:F$200,6),0),0)</f>
        <v>0</v>
      </c>
      <c r="Y9" s="8">
        <f>IF(A9&lt;&gt;"",IF(VLOOKUP(A9,Aug!A$3:F$200,6)&gt;0,VLOOKUP(A9,Aug!A$3:F$200,6),0),0)</f>
        <v>0</v>
      </c>
      <c r="Z9" s="8">
        <f>IF(A9&lt;&gt;"",IF(VLOOKUP(A9,Sep!A$3:F$200,6)&gt;0,VLOOKUP(A9,Sep!A$3:F$200,6),0),0)</f>
        <v>0</v>
      </c>
      <c r="AA9" s="6">
        <f t="shared" si="7"/>
        <v>1151.1627906976748</v>
      </c>
      <c r="AB9" s="8">
        <f t="shared" si="8"/>
        <v>1.4583333333333332E-2</v>
      </c>
      <c r="AC9" s="8">
        <f>IF(A9&lt;&gt;"",IF(VLOOKUP(A9,Oct!A$3:F$200,6)&gt;0,VLOOKUP(A9,Oct!A$3:F$200,6),0),0)</f>
        <v>0</v>
      </c>
      <c r="AD9" s="8">
        <f>IF(A9&lt;&gt;"",IF(VLOOKUP(A9,Nov!A$3:F$200,6)&gt;0,VLOOKUP(A9,Nov!A$3:F$200,6),0),0)</f>
        <v>0</v>
      </c>
      <c r="AE9" s="8">
        <f>IF(A9&lt;&gt;"",IF(VLOOKUP(A9,Dec!A$3:F$200,6)&gt;0,VLOOKUP(A9,Dec!A$3:F$200,6),0),0)</f>
        <v>0</v>
      </c>
      <c r="AF9" s="8">
        <f>IF(A9&lt;&gt;"",IF(VLOOKUP(A9,Jan!A$3:F$200,6)&gt;0,VLOOKUP(A9,Jan!A$3:F$200,6),0),0)</f>
        <v>0</v>
      </c>
      <c r="AG9" s="8">
        <f>IF(A9&lt;&gt;"",IF(VLOOKUP(A9,Feb!A$3:F$200,6)&gt;0,VLOOKUP(A9,Feb!A$3:F$200,6),0),0)</f>
        <v>0</v>
      </c>
      <c r="AH9" s="8">
        <f>IF(A9&lt;&gt;"",IF(VLOOKUP(A9,Mar!A$3:F$200,6)&gt;0,VLOOKUP(A9,Mar!A$3:F$200,6),0),0)</f>
        <v>0</v>
      </c>
      <c r="AJ9" s="8">
        <f>LARGE($BH9:BI9,1)</f>
        <v>1.892361111111111E-2</v>
      </c>
      <c r="AK9" s="8">
        <f>LARGE($BH9:BJ9,1)</f>
        <v>1.892361111111111E-2</v>
      </c>
      <c r="AL9" s="8">
        <f>LARGE($BH9:BK9,1)</f>
        <v>1.892361111111111E-2</v>
      </c>
      <c r="AM9" s="8">
        <f>LARGE($BH9:BL9,1)</f>
        <v>1.892361111111111E-2</v>
      </c>
      <c r="AN9" s="8">
        <f>LARGE($BH9:BM9,1)</f>
        <v>1.892361111111111E-2</v>
      </c>
      <c r="AO9" s="8">
        <f>LARGE($BN9:BO9,1)</f>
        <v>1.4583333333333332E-2</v>
      </c>
      <c r="AP9" s="8">
        <f>LARGE($BN9:BP9,1)</f>
        <v>1.4583333333333332E-2</v>
      </c>
      <c r="AQ9" s="8">
        <f>LARGE($BN9:BQ9,1)</f>
        <v>1.4583333333333332E-2</v>
      </c>
      <c r="AR9" s="8">
        <f>LARGE($BN9:BR9,1)</f>
        <v>1.4583333333333332E-2</v>
      </c>
      <c r="AS9" s="8">
        <f>LARGE($BN9:BS9,1)</f>
        <v>1.4583333333333332E-2</v>
      </c>
      <c r="AV9" s="6">
        <f t="shared" si="9"/>
        <v>0</v>
      </c>
      <c r="AW9" s="6">
        <f t="shared" si="10"/>
        <v>0</v>
      </c>
      <c r="AX9" s="6">
        <f t="shared" si="11"/>
        <v>0</v>
      </c>
      <c r="AY9" s="6">
        <f t="shared" si="12"/>
        <v>0</v>
      </c>
      <c r="AZ9" s="6">
        <f t="shared" si="13"/>
        <v>0</v>
      </c>
      <c r="BA9" s="6">
        <f t="shared" si="14"/>
        <v>0</v>
      </c>
      <c r="BB9" s="6">
        <f t="shared" si="15"/>
        <v>0</v>
      </c>
      <c r="BC9" s="6">
        <f t="shared" si="16"/>
        <v>0</v>
      </c>
      <c r="BD9" s="6">
        <f t="shared" si="17"/>
        <v>0</v>
      </c>
      <c r="BE9" s="6">
        <f t="shared" si="18"/>
        <v>0</v>
      </c>
      <c r="BF9" s="6">
        <f t="shared" si="19"/>
        <v>0</v>
      </c>
      <c r="BH9" s="8">
        <f t="shared" si="20"/>
        <v>1.892361111111111E-2</v>
      </c>
      <c r="BI9" s="8">
        <f t="shared" si="21"/>
        <v>0</v>
      </c>
      <c r="BJ9" s="8">
        <f t="shared" si="22"/>
        <v>0</v>
      </c>
      <c r="BK9" s="8">
        <f t="shared" si="23"/>
        <v>0</v>
      </c>
      <c r="BL9" s="8">
        <f t="shared" si="24"/>
        <v>0</v>
      </c>
      <c r="BM9" s="8">
        <f t="shared" si="25"/>
        <v>0</v>
      </c>
      <c r="BN9" s="8">
        <f t="shared" si="26"/>
        <v>1.4583333333333332E-2</v>
      </c>
      <c r="BO9" s="8">
        <f t="shared" si="27"/>
        <v>0</v>
      </c>
      <c r="BP9" s="8">
        <f t="shared" si="28"/>
        <v>0</v>
      </c>
      <c r="BQ9" s="8">
        <f t="shared" si="29"/>
        <v>0</v>
      </c>
      <c r="BR9" s="8">
        <f t="shared" si="30"/>
        <v>0</v>
      </c>
      <c r="BS9" s="8">
        <f t="shared" si="31"/>
        <v>0</v>
      </c>
      <c r="BV9" s="8" t="str">
        <f t="shared" si="32"/>
        <v/>
      </c>
      <c r="BW9" s="8" t="str">
        <f t="shared" si="33"/>
        <v/>
      </c>
      <c r="BX9" s="8" t="str">
        <f t="shared" si="34"/>
        <v/>
      </c>
      <c r="BY9" s="8" t="str">
        <f t="shared" si="35"/>
        <v/>
      </c>
      <c r="BZ9" s="8" t="str">
        <f t="shared" si="36"/>
        <v/>
      </c>
      <c r="CA9" s="8" t="str">
        <f t="shared" si="37"/>
        <v/>
      </c>
      <c r="CB9" s="8" t="str">
        <f t="shared" si="38"/>
        <v/>
      </c>
      <c r="CC9" s="8" t="str">
        <f t="shared" si="39"/>
        <v/>
      </c>
      <c r="CD9" s="8" t="str">
        <f t="shared" si="40"/>
        <v/>
      </c>
      <c r="CE9" s="8" t="str">
        <f t="shared" si="41"/>
        <v/>
      </c>
      <c r="CF9" s="8" t="str">
        <f t="shared" si="42"/>
        <v/>
      </c>
      <c r="CG9" s="8" t="str">
        <f t="shared" si="43"/>
        <v/>
      </c>
      <c r="CI9" s="13"/>
      <c r="CJ9" s="8">
        <f t="shared" si="44"/>
        <v>0</v>
      </c>
      <c r="CK9" s="8">
        <f>IF(COUNT($BV9:BW9)&gt;0,SMALL($BV9:BW9,1),$CI9)</f>
        <v>0</v>
      </c>
      <c r="CL9" s="8">
        <f>IF(COUNT($BV9:BX9)&gt;0,SMALL($BV9:BX9,1),$CI9)</f>
        <v>0</v>
      </c>
      <c r="CM9" s="8">
        <f>IF(COUNT($BV9:BY9)&gt;0,SMALL($BV9:BY9,1),$CI9)</f>
        <v>0</v>
      </c>
      <c r="CN9" s="8">
        <f>IF(COUNT($BV9:BZ9)&gt;0,SMALL($BV9:BZ9,1),$CI9)</f>
        <v>0</v>
      </c>
      <c r="CO9" s="3">
        <v>1.3611111111111114E-2</v>
      </c>
      <c r="CP9" s="8">
        <f t="shared" si="45"/>
        <v>1.3611111111111114E-2</v>
      </c>
      <c r="CQ9" s="8">
        <f>IF(COUNT($CB9:CC9)&gt;0,SMALL($CB9:CC9,1),$CP9)</f>
        <v>1.3611111111111114E-2</v>
      </c>
      <c r="CR9" s="8">
        <f>IF(COUNT($CB9:CD9)&gt;0,SMALL($CB9:CD9,1),$CP9)</f>
        <v>1.3611111111111114E-2</v>
      </c>
      <c r="CS9" s="8">
        <f>IF(COUNT($CB9:CE9)&gt;0,SMALL($CB9:CE9,1),$CP9)</f>
        <v>1.3611111111111114E-2</v>
      </c>
      <c r="CT9" s="8">
        <f>IF(COUNT($CB9:CF9)&gt;0,SMALL($CB9:CF9,1),$CP9)</f>
        <v>1.3611111111111114E-2</v>
      </c>
      <c r="CV9" s="8">
        <f t="shared" si="46"/>
        <v>1.8923773148148148E-2</v>
      </c>
      <c r="CW9" s="8">
        <f t="shared" si="47"/>
        <v>1.4583495370370368E-2</v>
      </c>
      <c r="CX9" s="1">
        <f t="shared" si="48"/>
        <v>7</v>
      </c>
      <c r="CY9" s="8">
        <f t="shared" si="49"/>
        <v>1.6203703703703703E-7</v>
      </c>
      <c r="CZ9" s="1" t="str">
        <f t="shared" si="50"/>
        <v>Andy Draper</v>
      </c>
      <c r="DB9" s="13">
        <f t="shared" si="51"/>
        <v>1.7336956521739132E-2</v>
      </c>
      <c r="DC9" s="13">
        <f>SMALL($DO9:DP9,1)/(60*60*24)</f>
        <v>1.7336956521739135E-2</v>
      </c>
      <c r="DD9" s="13">
        <f>SMALL($DO9:DQ9,1)/(60*60*24)</f>
        <v>1.7336956521739135E-2</v>
      </c>
      <c r="DE9" s="13">
        <f>SMALL($DO9:DR9,1)/(60*60*24)</f>
        <v>1.7336956521739135E-2</v>
      </c>
      <c r="DF9" s="13">
        <f>SMALL($DO9:DS9,1)/(60*60*24)</f>
        <v>1.7336956521739135E-2</v>
      </c>
      <c r="DG9" s="13">
        <f>SMALL($DO9:DT9,1)/(60*60*24)</f>
        <v>1.7336956521739135E-2</v>
      </c>
      <c r="DH9" s="45">
        <f t="shared" si="52"/>
        <v>1.3323643410852718E-2</v>
      </c>
      <c r="DI9" s="13">
        <f>SMALL($DU9:DV9,1)/(60*60*24)</f>
        <v>1.3323643410852718E-2</v>
      </c>
      <c r="DJ9" s="13">
        <f>SMALL($DU9:DW9,1)/(60*60*24)</f>
        <v>1.3323643410852718E-2</v>
      </c>
      <c r="DK9" s="13">
        <f>SMALL($DU9:DX9,1)/(60*60*24)</f>
        <v>1.3323643410852718E-2</v>
      </c>
      <c r="DL9" s="13">
        <f>SMALL($DU9:DY9,1)/(60*60*24)</f>
        <v>1.3323643410852718E-2</v>
      </c>
      <c r="DM9" s="13">
        <f>SMALL($DU9:DZ9,1)/(60*60*24)</f>
        <v>1.3323643410852718E-2</v>
      </c>
      <c r="DO9" s="6">
        <f t="shared" si="53"/>
        <v>1497.9130434782612</v>
      </c>
      <c r="DP9" s="1">
        <f t="shared" si="54"/>
        <v>9999</v>
      </c>
      <c r="DQ9" s="1">
        <f t="shared" si="55"/>
        <v>9999</v>
      </c>
      <c r="DR9" s="1">
        <f t="shared" si="56"/>
        <v>9999</v>
      </c>
      <c r="DS9" s="1">
        <f t="shared" si="57"/>
        <v>9999</v>
      </c>
      <c r="DT9" s="1">
        <f t="shared" si="58"/>
        <v>9999</v>
      </c>
      <c r="DU9" s="6">
        <f t="shared" si="59"/>
        <v>1151.1627906976748</v>
      </c>
      <c r="DV9" s="1">
        <f t="shared" si="60"/>
        <v>9999</v>
      </c>
      <c r="DW9" s="1">
        <f t="shared" si="61"/>
        <v>9999</v>
      </c>
      <c r="DX9" s="1">
        <f t="shared" si="62"/>
        <v>9999</v>
      </c>
      <c r="DY9" s="1">
        <f t="shared" si="63"/>
        <v>9999</v>
      </c>
      <c r="DZ9" s="1">
        <f t="shared" si="64"/>
        <v>9999</v>
      </c>
      <c r="EB9" s="8"/>
      <c r="EC9" s="8"/>
      <c r="ED9" s="8"/>
    </row>
    <row r="10" spans="1:134" x14ac:dyDescent="0.25">
      <c r="A10" s="1" t="s">
        <v>34</v>
      </c>
      <c r="B10" s="3">
        <v>1.8113425925925925E-2</v>
      </c>
      <c r="C10" s="11">
        <v>43160</v>
      </c>
      <c r="E10" s="13">
        <v>1.8275462962962962E-2</v>
      </c>
      <c r="F10" s="11">
        <v>42948</v>
      </c>
      <c r="H10" s="3">
        <v>0</v>
      </c>
      <c r="I10" s="3">
        <v>0</v>
      </c>
      <c r="M10" s="8">
        <f t="shared" si="2"/>
        <v>1.8275462962962962E-2</v>
      </c>
      <c r="N10" s="6">
        <f t="shared" si="3"/>
        <v>1579</v>
      </c>
      <c r="O10" s="8">
        <f t="shared" si="65"/>
        <v>1.7881944444444443E-2</v>
      </c>
      <c r="Q10" s="8">
        <f t="shared" si="4"/>
        <v>0</v>
      </c>
      <c r="R10" s="8">
        <f t="shared" si="5"/>
        <v>0</v>
      </c>
      <c r="S10" s="8">
        <f t="shared" si="6"/>
        <v>1.7881944444444443E-2</v>
      </c>
      <c r="T10" s="8"/>
      <c r="U10" s="8">
        <f>IF(A10&lt;&gt;"",IF(VLOOKUP(A10,Apr!A$4:F$201,6)&gt;0,VLOOKUP(A10,Apr!A$4:F$201,6),0),0)</f>
        <v>0</v>
      </c>
      <c r="V10" s="8">
        <f>IF(A10&lt;&gt;"",IF(VLOOKUP(A10,May!A$3:F$200,6)&gt;0,VLOOKUP(A10,May!A$3:F$200,6),0),0)</f>
        <v>0</v>
      </c>
      <c r="W10" s="8">
        <f>IF(A10&lt;&gt;"",IF(VLOOKUP(A10,Jun!A$3:F$200,6)&gt;0,VLOOKUP(A10,Jun!A$3:F$200,6),0),0)</f>
        <v>0</v>
      </c>
      <c r="X10" s="8">
        <f>IF(A10&lt;&gt;"",IF(VLOOKUP(A10,Jul!A$3:F$200,6)&gt;0,VLOOKUP(A10,Jul!A$3:F$200,6),0),0)</f>
        <v>0</v>
      </c>
      <c r="Y10" s="8">
        <f>IF(A10&lt;&gt;"",IF(VLOOKUP(A10,Aug!A$3:F$200,6)&gt;0,VLOOKUP(A10,Aug!A$3:F$200,6),0),0)</f>
        <v>0</v>
      </c>
      <c r="Z10" s="8">
        <f>IF(A10&lt;&gt;"",IF(VLOOKUP(A10,Sep!A$3:F$200,6)&gt;0,VLOOKUP(A10,Sep!A$3:F$200,6),0),0)</f>
        <v>0</v>
      </c>
      <c r="AA10" s="6">
        <f t="shared" si="7"/>
        <v>1213.4790163058005</v>
      </c>
      <c r="AB10" s="8">
        <f t="shared" si="8"/>
        <v>1.3715277777777778E-2</v>
      </c>
      <c r="AC10" s="8">
        <f>IF(A10&lt;&gt;"",IF(VLOOKUP(A10,Oct!A$3:F$200,6)&gt;0,VLOOKUP(A10,Oct!A$3:F$200,6),0),0)</f>
        <v>0</v>
      </c>
      <c r="AD10" s="8">
        <f>IF(A10&lt;&gt;"",IF(VLOOKUP(A10,Nov!A$3:F$200,6)&gt;0,VLOOKUP(A10,Nov!A$3:F$200,6),0),0)</f>
        <v>0</v>
      </c>
      <c r="AE10" s="8">
        <f>IF(A10&lt;&gt;"",IF(VLOOKUP(A10,Dec!A$3:F$200,6)&gt;0,VLOOKUP(A10,Dec!A$3:F$200,6),0),0)</f>
        <v>0</v>
      </c>
      <c r="AF10" s="8">
        <f>IF(A10&lt;&gt;"",IF(VLOOKUP(A10,Jan!A$3:F$200,6)&gt;0,VLOOKUP(A10,Jan!A$3:F$200,6),0),0)</f>
        <v>0</v>
      </c>
      <c r="AG10" s="8">
        <f>IF(A10&lt;&gt;"",IF(VLOOKUP(A10,Feb!A$3:F$200,6)&gt;0,VLOOKUP(A10,Feb!A$3:F$200,6),0),0)</f>
        <v>0</v>
      </c>
      <c r="AH10" s="8">
        <f>IF(A10&lt;&gt;"",IF(VLOOKUP(A10,Mar!A$3:F$200,6)&gt;0,VLOOKUP(A10,Mar!A$3:F$200,6),0),0)</f>
        <v>0</v>
      </c>
      <c r="AJ10" s="8">
        <f>LARGE($BH10:BI10,1)</f>
        <v>1.7881944444444443E-2</v>
      </c>
      <c r="AK10" s="8">
        <f>LARGE($BH10:BJ10,1)</f>
        <v>1.7881944444444443E-2</v>
      </c>
      <c r="AL10" s="8">
        <f>LARGE($BH10:BK10,1)</f>
        <v>1.7881944444444443E-2</v>
      </c>
      <c r="AM10" s="8">
        <f>LARGE($BH10:BL10,1)</f>
        <v>1.7881944444444443E-2</v>
      </c>
      <c r="AN10" s="8">
        <f>LARGE($BH10:BM10,1)</f>
        <v>1.7881944444444443E-2</v>
      </c>
      <c r="AO10" s="8">
        <f>LARGE($BN10:BO10,1)</f>
        <v>1.3715277777777778E-2</v>
      </c>
      <c r="AP10" s="8">
        <f>LARGE($BN10:BP10,1)</f>
        <v>1.3715277777777778E-2</v>
      </c>
      <c r="AQ10" s="8">
        <f>LARGE($BN10:BQ10,1)</f>
        <v>1.3715277777777778E-2</v>
      </c>
      <c r="AR10" s="8">
        <f>LARGE($BN10:BR10,1)</f>
        <v>1.3715277777777778E-2</v>
      </c>
      <c r="AS10" s="8">
        <f>LARGE($BN10:BS10,1)</f>
        <v>1.3715277777777778E-2</v>
      </c>
      <c r="AV10" s="6">
        <f t="shared" si="9"/>
        <v>0</v>
      </c>
      <c r="AW10" s="6">
        <f t="shared" si="10"/>
        <v>0</v>
      </c>
      <c r="AX10" s="6">
        <f t="shared" si="11"/>
        <v>0</v>
      </c>
      <c r="AY10" s="6">
        <f t="shared" si="12"/>
        <v>0</v>
      </c>
      <c r="AZ10" s="6">
        <f t="shared" si="13"/>
        <v>0</v>
      </c>
      <c r="BA10" s="6">
        <f t="shared" si="14"/>
        <v>0</v>
      </c>
      <c r="BB10" s="6">
        <f t="shared" si="15"/>
        <v>0</v>
      </c>
      <c r="BC10" s="6">
        <f t="shared" si="16"/>
        <v>0</v>
      </c>
      <c r="BD10" s="6">
        <f t="shared" si="17"/>
        <v>0</v>
      </c>
      <c r="BE10" s="6">
        <f t="shared" si="18"/>
        <v>0</v>
      </c>
      <c r="BF10" s="6">
        <f t="shared" si="19"/>
        <v>0</v>
      </c>
      <c r="BH10" s="8">
        <f t="shared" si="20"/>
        <v>1.7881944444444443E-2</v>
      </c>
      <c r="BI10" s="8">
        <f t="shared" si="21"/>
        <v>0</v>
      </c>
      <c r="BJ10" s="8">
        <f t="shared" si="22"/>
        <v>0</v>
      </c>
      <c r="BK10" s="8">
        <f t="shared" si="23"/>
        <v>0</v>
      </c>
      <c r="BL10" s="8">
        <f t="shared" si="24"/>
        <v>0</v>
      </c>
      <c r="BM10" s="8">
        <f t="shared" si="25"/>
        <v>0</v>
      </c>
      <c r="BN10" s="8">
        <f t="shared" si="26"/>
        <v>1.3715277777777778E-2</v>
      </c>
      <c r="BO10" s="8">
        <f t="shared" si="27"/>
        <v>0</v>
      </c>
      <c r="BP10" s="8">
        <f t="shared" si="28"/>
        <v>0</v>
      </c>
      <c r="BQ10" s="8">
        <f t="shared" si="29"/>
        <v>0</v>
      </c>
      <c r="BR10" s="8">
        <f t="shared" si="30"/>
        <v>0</v>
      </c>
      <c r="BS10" s="8">
        <f t="shared" si="31"/>
        <v>0</v>
      </c>
      <c r="BV10" s="8" t="str">
        <f t="shared" si="32"/>
        <v/>
      </c>
      <c r="BW10" s="8" t="str">
        <f t="shared" si="33"/>
        <v/>
      </c>
      <c r="BX10" s="8" t="str">
        <f t="shared" si="34"/>
        <v/>
      </c>
      <c r="BY10" s="8" t="str">
        <f t="shared" si="35"/>
        <v/>
      </c>
      <c r="BZ10" s="8" t="str">
        <f t="shared" si="36"/>
        <v/>
      </c>
      <c r="CA10" s="8" t="str">
        <f t="shared" si="37"/>
        <v/>
      </c>
      <c r="CB10" s="8" t="str">
        <f t="shared" si="38"/>
        <v/>
      </c>
      <c r="CC10" s="8" t="str">
        <f t="shared" si="39"/>
        <v/>
      </c>
      <c r="CD10" s="8" t="str">
        <f t="shared" si="40"/>
        <v/>
      </c>
      <c r="CE10" s="8" t="str">
        <f t="shared" si="41"/>
        <v/>
      </c>
      <c r="CF10" s="8" t="str">
        <f t="shared" si="42"/>
        <v/>
      </c>
      <c r="CG10" s="8" t="str">
        <f t="shared" si="43"/>
        <v/>
      </c>
      <c r="CI10" s="13">
        <v>1.8275462962962962E-2</v>
      </c>
      <c r="CJ10" s="8">
        <f t="shared" si="44"/>
        <v>1.8275462962962962E-2</v>
      </c>
      <c r="CK10" s="8">
        <f>IF(COUNT($BV10:BW10)&gt;0,SMALL($BV10:BW10,1),$CI10)</f>
        <v>1.8275462962962962E-2</v>
      </c>
      <c r="CL10" s="8">
        <f>IF(COUNT($BV10:BX10)&gt;0,SMALL($BV10:BX10,1),$CI10)</f>
        <v>1.8275462962962962E-2</v>
      </c>
      <c r="CM10" s="8">
        <f>IF(COUNT($BV10:BY10)&gt;0,SMALL($BV10:BY10,1),$CI10)</f>
        <v>1.8275462962962962E-2</v>
      </c>
      <c r="CN10" s="8">
        <f>IF(COUNT($BV10:BZ10)&gt;0,SMALL($BV10:BZ10,1),$CI10)</f>
        <v>1.8275462962962962E-2</v>
      </c>
      <c r="CO10" s="3">
        <v>1.8113425925925925E-2</v>
      </c>
      <c r="CP10" s="8">
        <f t="shared" si="45"/>
        <v>1.8113425925925925E-2</v>
      </c>
      <c r="CQ10" s="8">
        <f>IF(COUNT($CB10:CC10)&gt;0,SMALL($CB10:CC10,1),$CP10)</f>
        <v>1.8113425925925925E-2</v>
      </c>
      <c r="CR10" s="8">
        <f>IF(COUNT($CB10:CD10)&gt;0,SMALL($CB10:CD10,1),$CP10)</f>
        <v>1.8113425925925925E-2</v>
      </c>
      <c r="CS10" s="8">
        <f>IF(COUNT($CB10:CE10)&gt;0,SMALL($CB10:CE10,1),$CP10)</f>
        <v>1.8113425925925925E-2</v>
      </c>
      <c r="CT10" s="8">
        <f>IF(COUNT($CB10:CF10)&gt;0,SMALL($CB10:CF10,1),$CP10)</f>
        <v>1.8113425925925925E-2</v>
      </c>
      <c r="CV10" s="8">
        <f t="shared" si="46"/>
        <v>1.788212962962963E-2</v>
      </c>
      <c r="CW10" s="8">
        <f t="shared" si="47"/>
        <v>1.3715462962962962E-2</v>
      </c>
      <c r="CX10" s="1">
        <f t="shared" si="48"/>
        <v>8</v>
      </c>
      <c r="CY10" s="8">
        <f t="shared" si="49"/>
        <v>1.8518518518518518E-7</v>
      </c>
      <c r="CZ10" s="1" t="str">
        <f t="shared" si="50"/>
        <v>Andy Unsworth</v>
      </c>
      <c r="DB10" s="13">
        <f t="shared" si="51"/>
        <v>1.8275462962962962E-2</v>
      </c>
      <c r="DC10" s="13">
        <f>SMALL($DO10:DP10,1)/(60*60*24)</f>
        <v>1.8275462962962962E-2</v>
      </c>
      <c r="DD10" s="13">
        <f>SMALL($DO10:DQ10,1)/(60*60*24)</f>
        <v>1.8275462962962962E-2</v>
      </c>
      <c r="DE10" s="13">
        <f>SMALL($DO10:DR10,1)/(60*60*24)</f>
        <v>1.8275462962962962E-2</v>
      </c>
      <c r="DF10" s="13">
        <f>SMALL($DO10:DS10,1)/(60*60*24)</f>
        <v>1.8275462962962962E-2</v>
      </c>
      <c r="DG10" s="13">
        <f>SMALL($DO10:DT10,1)/(60*60*24)</f>
        <v>1.8275462962962962E-2</v>
      </c>
      <c r="DH10" s="45">
        <f t="shared" si="52"/>
        <v>1.4044896022057876E-2</v>
      </c>
      <c r="DI10" s="13">
        <f>SMALL($DU10:DV10,1)/(60*60*24)</f>
        <v>1.4044896022057876E-2</v>
      </c>
      <c r="DJ10" s="13">
        <f>SMALL($DU10:DW10,1)/(60*60*24)</f>
        <v>1.4044896022057876E-2</v>
      </c>
      <c r="DK10" s="13">
        <f>SMALL($DU10:DX10,1)/(60*60*24)</f>
        <v>1.4044896022057876E-2</v>
      </c>
      <c r="DL10" s="13">
        <f>SMALL($DU10:DY10,1)/(60*60*24)</f>
        <v>1.4044896022057876E-2</v>
      </c>
      <c r="DM10" s="13">
        <f>SMALL($DU10:DZ10,1)/(60*60*24)</f>
        <v>1.4044896022057876E-2</v>
      </c>
      <c r="DO10" s="6">
        <f t="shared" si="53"/>
        <v>1579</v>
      </c>
      <c r="DP10" s="1">
        <f t="shared" si="54"/>
        <v>9999</v>
      </c>
      <c r="DQ10" s="1">
        <f t="shared" si="55"/>
        <v>9999</v>
      </c>
      <c r="DR10" s="1">
        <f t="shared" si="56"/>
        <v>9999</v>
      </c>
      <c r="DS10" s="1">
        <f t="shared" si="57"/>
        <v>9999</v>
      </c>
      <c r="DT10" s="1">
        <f t="shared" si="58"/>
        <v>9999</v>
      </c>
      <c r="DU10" s="6">
        <f t="shared" si="59"/>
        <v>1213.4790163058005</v>
      </c>
      <c r="DV10" s="1">
        <f t="shared" si="60"/>
        <v>9999</v>
      </c>
      <c r="DW10" s="1">
        <f t="shared" si="61"/>
        <v>9999</v>
      </c>
      <c r="DX10" s="1">
        <f t="shared" si="62"/>
        <v>9999</v>
      </c>
      <c r="DY10" s="1">
        <f t="shared" si="63"/>
        <v>9999</v>
      </c>
      <c r="DZ10" s="1">
        <f t="shared" si="64"/>
        <v>9999</v>
      </c>
      <c r="EB10" s="8"/>
      <c r="EC10" s="8"/>
      <c r="ED10" s="8"/>
    </row>
    <row r="11" spans="1:134" x14ac:dyDescent="0.25">
      <c r="A11" s="1" t="s">
        <v>216</v>
      </c>
      <c r="B11" s="3">
        <v>2.2418981481481481E-2</v>
      </c>
      <c r="C11" s="11">
        <v>43831</v>
      </c>
      <c r="E11" s="13"/>
      <c r="H11" s="3"/>
      <c r="I11" s="3"/>
      <c r="L11" s="8">
        <v>4.1666666666666664E-2</v>
      </c>
      <c r="M11" s="8">
        <f t="shared" si="2"/>
        <v>2.8281778576689256E-2</v>
      </c>
      <c r="N11" s="6">
        <f t="shared" si="3"/>
        <v>2443.5456690259521</v>
      </c>
      <c r="O11" s="8">
        <f t="shared" si="65"/>
        <v>7.9861111111111105E-3</v>
      </c>
      <c r="Q11" s="8">
        <f t="shared" si="4"/>
        <v>0</v>
      </c>
      <c r="R11" s="8">
        <f t="shared" si="5"/>
        <v>2.2418981481481481E-2</v>
      </c>
      <c r="S11" s="8">
        <f t="shared" si="6"/>
        <v>7.9861111111111105E-3</v>
      </c>
      <c r="T11" s="8"/>
      <c r="U11" s="8">
        <f>IF(A11&lt;&gt;"",IF(VLOOKUP(A11,Apr!A$4:F$201,6)&gt;0,VLOOKUP(A11,Apr!A$4:F$201,6),0),0)</f>
        <v>0</v>
      </c>
      <c r="V11" s="8">
        <f>IF(A11&lt;&gt;"",IF(VLOOKUP(A11,May!A$3:F$200,6)&gt;0,VLOOKUP(A11,May!A$3:F$200,6),0),0)</f>
        <v>0</v>
      </c>
      <c r="W11" s="8">
        <f>IF(A11&lt;&gt;"",IF(VLOOKUP(A11,Jun!A$3:F$200,6)&gt;0,VLOOKUP(A11,Jun!A$3:F$200,6),0),0)</f>
        <v>0</v>
      </c>
      <c r="X11" s="8">
        <f>IF(A11&lt;&gt;"",IF(VLOOKUP(A11,Jul!A$3:F$200,6)&gt;0,VLOOKUP(A11,Jul!A$3:F$200,6),0),0)</f>
        <v>0</v>
      </c>
      <c r="Y11" s="8">
        <f>IF(A11&lt;&gt;"",IF(VLOOKUP(A11,Aug!A$3:F$200,6)&gt;0,VLOOKUP(A11,Aug!A$3:F$200,6),0),0)</f>
        <v>0</v>
      </c>
      <c r="Z11" s="8">
        <f>IF(A11&lt;&gt;"",IF(VLOOKUP(A11,Sep!A$3:F$200,6)&gt;0,VLOOKUP(A11,Sep!A$3:F$200,6),0),0)</f>
        <v>0</v>
      </c>
      <c r="AA11" s="6">
        <f t="shared" si="7"/>
        <v>1877.8919536085571</v>
      </c>
      <c r="AB11" s="8">
        <f t="shared" si="8"/>
        <v>6.076388888888889E-3</v>
      </c>
      <c r="AC11" s="8">
        <f>IF(A11&lt;&gt;"",IF(VLOOKUP(A11,Oct!A$3:F$200,6)&gt;0,VLOOKUP(A11,Oct!A$3:F$200,6),0),0)</f>
        <v>0</v>
      </c>
      <c r="AD11" s="8">
        <f>IF(A11&lt;&gt;"",IF(VLOOKUP(A11,Nov!A$3:F$200,6)&gt;0,VLOOKUP(A11,Nov!A$3:F$200,6),0),0)</f>
        <v>2.2928240740740742E-2</v>
      </c>
      <c r="AE11" s="8">
        <f>IF(A11&lt;&gt;"",IF(VLOOKUP(A11,Dec!A$3:F$200,6)&gt;0,VLOOKUP(A11,Dec!A$3:F$200,6),0),0)</f>
        <v>0</v>
      </c>
      <c r="AF11" s="8">
        <f>IF(A11&lt;&gt;"",IF(VLOOKUP(A11,Jan!A$3:F$200,6)&gt;0,VLOOKUP(A11,Jan!A$3:F$200,6),0),0)</f>
        <v>2.2418981481481481E-2</v>
      </c>
      <c r="AG11" s="8">
        <f>IF(A11&lt;&gt;"",IF(VLOOKUP(A11,Feb!A$3:F$200,6)&gt;0,VLOOKUP(A11,Feb!A$3:F$200,6),0),0)</f>
        <v>0</v>
      </c>
      <c r="AH11" s="8">
        <f>IF(A11&lt;&gt;"",IF(VLOOKUP(A11,Mar!A$3:F$200,6)&gt;0,VLOOKUP(A11,Mar!A$3:F$200,6),0),0)</f>
        <v>0</v>
      </c>
      <c r="AJ11" s="8">
        <f>LARGE($BH11:BI11,1)</f>
        <v>7.9861111111111105E-3</v>
      </c>
      <c r="AK11" s="8">
        <f>LARGE($BH11:BJ11,1)</f>
        <v>7.9861111111111105E-3</v>
      </c>
      <c r="AL11" s="8">
        <f>LARGE($BH11:BK11,1)</f>
        <v>7.9861111111111105E-3</v>
      </c>
      <c r="AM11" s="8">
        <f>LARGE($BH11:BL11,1)</f>
        <v>7.9861111111111105E-3</v>
      </c>
      <c r="AN11" s="8">
        <f>LARGE($BH11:BM11,1)</f>
        <v>7.9861111111111105E-3</v>
      </c>
      <c r="AO11" s="8">
        <f>LARGE($BN11:BO11,1)</f>
        <v>6.076388888888889E-3</v>
      </c>
      <c r="AP11" s="8">
        <f>LARGE($BN11:BP11,1)</f>
        <v>6.076388888888889E-3</v>
      </c>
      <c r="AQ11" s="8">
        <f>LARGE($BN11:BQ11,1)</f>
        <v>6.076388888888889E-3</v>
      </c>
      <c r="AR11" s="8">
        <f>LARGE($BN11:BR11,1)</f>
        <v>6.076388888888889E-3</v>
      </c>
      <c r="AS11" s="8">
        <f>LARGE($BN11:BS11,1)</f>
        <v>6.076388888888889E-3</v>
      </c>
      <c r="AV11" s="6">
        <f t="shared" si="9"/>
        <v>0</v>
      </c>
      <c r="AW11" s="6">
        <f t="shared" si="10"/>
        <v>0</v>
      </c>
      <c r="AX11" s="6">
        <f t="shared" si="11"/>
        <v>0</v>
      </c>
      <c r="AY11" s="6">
        <f t="shared" si="12"/>
        <v>0</v>
      </c>
      <c r="AZ11" s="6">
        <f t="shared" si="13"/>
        <v>0</v>
      </c>
      <c r="BA11" s="6">
        <f t="shared" si="14"/>
        <v>0</v>
      </c>
      <c r="BB11" s="6">
        <f t="shared" si="15"/>
        <v>0</v>
      </c>
      <c r="BC11" s="6">
        <f t="shared" si="16"/>
        <v>1981</v>
      </c>
      <c r="BD11" s="6">
        <f t="shared" si="17"/>
        <v>0</v>
      </c>
      <c r="BE11" s="6">
        <f t="shared" si="18"/>
        <v>1937</v>
      </c>
      <c r="BF11" s="6">
        <f t="shared" si="19"/>
        <v>0</v>
      </c>
      <c r="BH11" s="8">
        <f t="shared" si="20"/>
        <v>7.9861111111111105E-3</v>
      </c>
      <c r="BI11" s="8">
        <f t="shared" si="21"/>
        <v>0</v>
      </c>
      <c r="BJ11" s="8">
        <f t="shared" si="22"/>
        <v>0</v>
      </c>
      <c r="BK11" s="8">
        <f t="shared" si="23"/>
        <v>0</v>
      </c>
      <c r="BL11" s="8">
        <f t="shared" si="24"/>
        <v>0</v>
      </c>
      <c r="BM11" s="8">
        <f t="shared" si="25"/>
        <v>0</v>
      </c>
      <c r="BN11" s="8">
        <f t="shared" si="26"/>
        <v>6.076388888888889E-3</v>
      </c>
      <c r="BO11" s="8">
        <f t="shared" si="27"/>
        <v>0</v>
      </c>
      <c r="BP11" s="8">
        <f t="shared" si="28"/>
        <v>4.8611111111111112E-3</v>
      </c>
      <c r="BQ11" s="8">
        <f t="shared" si="29"/>
        <v>0</v>
      </c>
      <c r="BR11" s="8">
        <f t="shared" si="30"/>
        <v>5.3819444444444444E-3</v>
      </c>
      <c r="BS11" s="8">
        <f t="shared" si="31"/>
        <v>0</v>
      </c>
      <c r="BV11" s="8" t="str">
        <f t="shared" si="32"/>
        <v/>
      </c>
      <c r="BW11" s="8" t="str">
        <f t="shared" si="33"/>
        <v/>
      </c>
      <c r="BX11" s="8" t="str">
        <f t="shared" si="34"/>
        <v/>
      </c>
      <c r="BY11" s="8" t="str">
        <f t="shared" si="35"/>
        <v/>
      </c>
      <c r="BZ11" s="8" t="str">
        <f t="shared" si="36"/>
        <v/>
      </c>
      <c r="CA11" s="8" t="str">
        <f t="shared" si="37"/>
        <v/>
      </c>
      <c r="CB11" s="8" t="str">
        <f t="shared" si="38"/>
        <v/>
      </c>
      <c r="CC11" s="8">
        <f t="shared" si="39"/>
        <v>2.2928240740740742E-2</v>
      </c>
      <c r="CD11" s="8" t="str">
        <f t="shared" si="40"/>
        <v/>
      </c>
      <c r="CE11" s="8">
        <f t="shared" si="41"/>
        <v>2.2418981481481481E-2</v>
      </c>
      <c r="CF11" s="8" t="str">
        <f t="shared" si="42"/>
        <v/>
      </c>
      <c r="CG11" s="8" t="str">
        <f t="shared" si="43"/>
        <v/>
      </c>
      <c r="CI11" s="13">
        <v>2.8113425925925927E-2</v>
      </c>
      <c r="CJ11" s="8">
        <f t="shared" si="44"/>
        <v>2.8113425925925927E-2</v>
      </c>
      <c r="CK11" s="8">
        <f>IF(COUNT($BV11:BW11)&gt;0,SMALL($BV11:BW11,1),$CI11)</f>
        <v>2.8113425925925927E-2</v>
      </c>
      <c r="CL11" s="8">
        <f>IF(COUNT($BV11:BX11)&gt;0,SMALL($BV11:BX11,1),$CI11)</f>
        <v>2.8113425925925927E-2</v>
      </c>
      <c r="CM11" s="8">
        <f>IF(COUNT($BV11:BY11)&gt;0,SMALL($BV11:BY11,1),$CI11)</f>
        <v>2.8113425925925927E-2</v>
      </c>
      <c r="CN11" s="8">
        <f>IF(COUNT($BV11:BZ11)&gt;0,SMALL($BV11:BZ11,1),$CI11)</f>
        <v>2.8113425925925927E-2</v>
      </c>
      <c r="CO11" s="3">
        <v>0</v>
      </c>
      <c r="CP11" s="8">
        <f t="shared" si="45"/>
        <v>0</v>
      </c>
      <c r="CQ11" s="8">
        <f>IF(COUNT($CB11:CC11)&gt;0,SMALL($CB11:CC11,1),$CP11)</f>
        <v>2.2928240740740742E-2</v>
      </c>
      <c r="CR11" s="8">
        <f>IF(COUNT($CB11:CD11)&gt;0,SMALL($CB11:CD11,1),$CP11)</f>
        <v>2.2928240740740742E-2</v>
      </c>
      <c r="CS11" s="8">
        <f>IF(COUNT($CB11:CE11)&gt;0,SMALL($CB11:CE11,1),$CP11)</f>
        <v>2.2418981481481481E-2</v>
      </c>
      <c r="CT11" s="8">
        <f>IF(COUNT($CB11:CF11)&gt;0,SMALL($CB11:CF11,1),$CP11)</f>
        <v>2.2418981481481481E-2</v>
      </c>
      <c r="CV11" s="8">
        <f t="shared" si="46"/>
        <v>7.9863194444444435E-3</v>
      </c>
      <c r="CW11" s="8">
        <f t="shared" si="47"/>
        <v>6.0765972222222219E-3</v>
      </c>
      <c r="CX11" s="1">
        <f t="shared" si="48"/>
        <v>9</v>
      </c>
      <c r="CY11" s="8">
        <f t="shared" si="49"/>
        <v>2.0833333333333333E-7</v>
      </c>
      <c r="CZ11" s="1" t="str">
        <f t="shared" si="50"/>
        <v>Angela Bremner</v>
      </c>
      <c r="DB11" s="13">
        <f t="shared" si="51"/>
        <v>2.8281778576689256E-2</v>
      </c>
      <c r="DC11" s="13">
        <f>SMALL($DO11:DP11,1)/(60*60*24)</f>
        <v>2.8281778576689259E-2</v>
      </c>
      <c r="DD11" s="13">
        <f>SMALL($DO11:DQ11,1)/(60*60*24)</f>
        <v>2.8281778576689259E-2</v>
      </c>
      <c r="DE11" s="13">
        <f>SMALL($DO11:DR11,1)/(60*60*24)</f>
        <v>2.8281778576689259E-2</v>
      </c>
      <c r="DF11" s="13">
        <f>SMALL($DO11:DS11,1)/(60*60*24)</f>
        <v>2.8281778576689259E-2</v>
      </c>
      <c r="DG11" s="13">
        <f>SMALL($DO11:DT11,1)/(60*60*24)</f>
        <v>2.8281778576689259E-2</v>
      </c>
      <c r="DH11" s="45">
        <f t="shared" si="52"/>
        <v>2.1734860574173114E-2</v>
      </c>
      <c r="DI11" s="13">
        <f>SMALL($DU11:DV11,1)/(60*60*24)</f>
        <v>2.1734860574173114E-2</v>
      </c>
      <c r="DJ11" s="13">
        <f>SMALL($DU11:DW11,1)/(60*60*24)</f>
        <v>2.1734860574173114E-2</v>
      </c>
      <c r="DK11" s="13">
        <f>SMALL($DU11:DX11,1)/(60*60*24)</f>
        <v>2.1734860574173114E-2</v>
      </c>
      <c r="DL11" s="13">
        <f>SMALL($DU11:DY11,1)/(60*60*24)</f>
        <v>2.1734860574173114E-2</v>
      </c>
      <c r="DM11" s="13">
        <f>SMALL($DU11:DZ11,1)/(60*60*24)</f>
        <v>2.1734860574173114E-2</v>
      </c>
      <c r="DO11" s="6">
        <f t="shared" si="53"/>
        <v>2443.5456690259521</v>
      </c>
      <c r="DP11" s="1">
        <f t="shared" si="54"/>
        <v>9999</v>
      </c>
      <c r="DQ11" s="1">
        <f t="shared" si="55"/>
        <v>9999</v>
      </c>
      <c r="DR11" s="1">
        <f t="shared" si="56"/>
        <v>9999</v>
      </c>
      <c r="DS11" s="1">
        <f t="shared" si="57"/>
        <v>9999</v>
      </c>
      <c r="DT11" s="1">
        <f t="shared" si="58"/>
        <v>9999</v>
      </c>
      <c r="DU11" s="6">
        <f t="shared" si="59"/>
        <v>1877.8919536085571</v>
      </c>
      <c r="DV11" s="1">
        <f t="shared" si="60"/>
        <v>9999</v>
      </c>
      <c r="DW11" s="1">
        <f t="shared" si="61"/>
        <v>1981</v>
      </c>
      <c r="DX11" s="1">
        <f t="shared" si="62"/>
        <v>9999</v>
      </c>
      <c r="DY11" s="1">
        <f t="shared" si="63"/>
        <v>1937</v>
      </c>
      <c r="DZ11" s="1">
        <f t="shared" si="64"/>
        <v>9999</v>
      </c>
    </row>
    <row r="12" spans="1:134" x14ac:dyDescent="0.25">
      <c r="A12" s="1" t="s">
        <v>26</v>
      </c>
      <c r="B12" s="3">
        <v>1.8136574074074072E-2</v>
      </c>
      <c r="C12" s="11">
        <v>42339</v>
      </c>
      <c r="E12" s="13"/>
      <c r="H12" s="3">
        <v>0</v>
      </c>
      <c r="I12" s="3">
        <v>0</v>
      </c>
      <c r="M12" s="8">
        <f t="shared" si="2"/>
        <v>2.2867854267310785E-2</v>
      </c>
      <c r="N12" s="6">
        <f t="shared" si="3"/>
        <v>1975.7826086956516</v>
      </c>
      <c r="O12" s="8">
        <f t="shared" si="65"/>
        <v>1.3368055555555555E-2</v>
      </c>
      <c r="Q12" s="8">
        <f t="shared" si="4"/>
        <v>0</v>
      </c>
      <c r="R12" s="8">
        <f t="shared" si="5"/>
        <v>0</v>
      </c>
      <c r="S12" s="8">
        <f t="shared" si="6"/>
        <v>1.3368055555555555E-2</v>
      </c>
      <c r="T12" s="8"/>
      <c r="U12" s="8">
        <f>IF(A12&lt;&gt;"",IF(VLOOKUP(A12,Apr!A$4:F$201,6)&gt;0,VLOOKUP(A12,Apr!A$4:F$201,6),0),0)</f>
        <v>0</v>
      </c>
      <c r="V12" s="8">
        <f>IF(A12&lt;&gt;"",IF(VLOOKUP(A12,May!A$3:F$200,6)&gt;0,VLOOKUP(A12,May!A$3:F$200,6),0),0)</f>
        <v>0</v>
      </c>
      <c r="W12" s="8">
        <f>IF(A12&lt;&gt;"",IF(VLOOKUP(A12,Jun!A$3:F$200,6)&gt;0,VLOOKUP(A12,Jun!A$3:F$200,6),0),0)</f>
        <v>0</v>
      </c>
      <c r="X12" s="8">
        <f>IF(A12&lt;&gt;"",IF(VLOOKUP(A12,Jul!A$3:F$200,6)&gt;0,VLOOKUP(A12,Jul!A$3:F$200,6),0),0)</f>
        <v>0</v>
      </c>
      <c r="Y12" s="8">
        <f>IF(A12&lt;&gt;"",IF(VLOOKUP(A12,Aug!A$3:F$200,6)&gt;0,VLOOKUP(A12,Aug!A$3:F$200,6),0),0)</f>
        <v>0</v>
      </c>
      <c r="Z12" s="8">
        <f>IF(A12&lt;&gt;"",IF(VLOOKUP(A12,Sep!A$3:F$200,6)&gt;0,VLOOKUP(A12,Sep!A$3:F$200,6),0),0)</f>
        <v>0</v>
      </c>
      <c r="AA12" s="6">
        <f t="shared" si="7"/>
        <v>1518.4108527131777</v>
      </c>
      <c r="AB12" s="8">
        <f t="shared" si="8"/>
        <v>1.0243055555555556E-2</v>
      </c>
      <c r="AC12" s="8">
        <f>IF(A12&lt;&gt;"",IF(VLOOKUP(A12,Oct!A$3:F$200,6)&gt;0,VLOOKUP(A12,Oct!A$3:F$200,6),0),0)</f>
        <v>0</v>
      </c>
      <c r="AD12" s="8">
        <f>IF(A12&lt;&gt;"",IF(VLOOKUP(A12,Nov!A$3:F$200,6)&gt;0,VLOOKUP(A12,Nov!A$3:F$200,6),0),0)</f>
        <v>0</v>
      </c>
      <c r="AE12" s="8">
        <f>IF(A12&lt;&gt;"",IF(VLOOKUP(A12,Dec!A$3:F$200,6)&gt;0,VLOOKUP(A12,Dec!A$3:F$200,6),0),0)</f>
        <v>0</v>
      </c>
      <c r="AF12" s="8">
        <f>IF(A12&lt;&gt;"",IF(VLOOKUP(A12,Jan!A$3:F$200,6)&gt;0,VLOOKUP(A12,Jan!A$3:F$200,6),0),0)</f>
        <v>0</v>
      </c>
      <c r="AG12" s="8">
        <f>IF(A12&lt;&gt;"",IF(VLOOKUP(A12,Feb!A$3:F$200,6)&gt;0,VLOOKUP(A12,Feb!A$3:F$200,6),0),0)</f>
        <v>0</v>
      </c>
      <c r="AH12" s="8">
        <f>IF(A12&lt;&gt;"",IF(VLOOKUP(A12,Mar!A$3:F$200,6)&gt;0,VLOOKUP(A12,Mar!A$3:F$200,6),0),0)</f>
        <v>0</v>
      </c>
      <c r="AJ12" s="8">
        <f>LARGE($BH12:BI12,1)</f>
        <v>1.3368055555555555E-2</v>
      </c>
      <c r="AK12" s="8">
        <f>LARGE($BH12:BJ12,1)</f>
        <v>1.3368055555555555E-2</v>
      </c>
      <c r="AL12" s="8">
        <f>LARGE($BH12:BK12,1)</f>
        <v>1.3368055555555555E-2</v>
      </c>
      <c r="AM12" s="8">
        <f>LARGE($BH12:BL12,1)</f>
        <v>1.3368055555555555E-2</v>
      </c>
      <c r="AN12" s="8">
        <f>LARGE($BH12:BM12,1)</f>
        <v>1.3368055555555555E-2</v>
      </c>
      <c r="AO12" s="8">
        <f>LARGE($BN12:BO12,1)</f>
        <v>1.0243055555555556E-2</v>
      </c>
      <c r="AP12" s="8">
        <f>LARGE($BN12:BP12,1)</f>
        <v>1.0243055555555556E-2</v>
      </c>
      <c r="AQ12" s="8">
        <f>LARGE($BN12:BQ12,1)</f>
        <v>1.0243055555555556E-2</v>
      </c>
      <c r="AR12" s="8">
        <f>LARGE($BN12:BR12,1)</f>
        <v>1.0243055555555556E-2</v>
      </c>
      <c r="AS12" s="8">
        <f>LARGE($BN12:BS12,1)</f>
        <v>1.0243055555555556E-2</v>
      </c>
      <c r="AV12" s="6">
        <f t="shared" si="9"/>
        <v>0</v>
      </c>
      <c r="AW12" s="6">
        <f t="shared" si="10"/>
        <v>0</v>
      </c>
      <c r="AX12" s="6">
        <f t="shared" si="11"/>
        <v>0</v>
      </c>
      <c r="AY12" s="6">
        <f t="shared" si="12"/>
        <v>0</v>
      </c>
      <c r="AZ12" s="6">
        <f t="shared" si="13"/>
        <v>0</v>
      </c>
      <c r="BA12" s="6">
        <f t="shared" si="14"/>
        <v>0</v>
      </c>
      <c r="BB12" s="6">
        <f t="shared" si="15"/>
        <v>0</v>
      </c>
      <c r="BC12" s="6">
        <f t="shared" si="16"/>
        <v>0</v>
      </c>
      <c r="BD12" s="6">
        <f t="shared" si="17"/>
        <v>0</v>
      </c>
      <c r="BE12" s="6">
        <f t="shared" si="18"/>
        <v>0</v>
      </c>
      <c r="BF12" s="6">
        <f t="shared" si="19"/>
        <v>0</v>
      </c>
      <c r="BH12" s="8">
        <f t="shared" si="20"/>
        <v>1.3368055555555555E-2</v>
      </c>
      <c r="BI12" s="8">
        <f t="shared" si="21"/>
        <v>0</v>
      </c>
      <c r="BJ12" s="8">
        <f t="shared" si="22"/>
        <v>0</v>
      </c>
      <c r="BK12" s="8">
        <f t="shared" si="23"/>
        <v>0</v>
      </c>
      <c r="BL12" s="8">
        <f t="shared" si="24"/>
        <v>0</v>
      </c>
      <c r="BM12" s="8">
        <f t="shared" si="25"/>
        <v>0</v>
      </c>
      <c r="BN12" s="8">
        <f t="shared" si="26"/>
        <v>1.0243055555555556E-2</v>
      </c>
      <c r="BO12" s="8">
        <f t="shared" si="27"/>
        <v>0</v>
      </c>
      <c r="BP12" s="8">
        <f t="shared" si="28"/>
        <v>0</v>
      </c>
      <c r="BQ12" s="8">
        <f t="shared" si="29"/>
        <v>0</v>
      </c>
      <c r="BR12" s="8">
        <f t="shared" si="30"/>
        <v>0</v>
      </c>
      <c r="BS12" s="8">
        <f t="shared" si="31"/>
        <v>0</v>
      </c>
      <c r="BV12" s="8" t="str">
        <f t="shared" si="32"/>
        <v/>
      </c>
      <c r="BW12" s="8" t="str">
        <f t="shared" si="33"/>
        <v/>
      </c>
      <c r="BX12" s="8" t="str">
        <f t="shared" si="34"/>
        <v/>
      </c>
      <c r="BY12" s="8" t="str">
        <f t="shared" si="35"/>
        <v/>
      </c>
      <c r="BZ12" s="8" t="str">
        <f t="shared" si="36"/>
        <v/>
      </c>
      <c r="CA12" s="8" t="str">
        <f t="shared" si="37"/>
        <v/>
      </c>
      <c r="CB12" s="8" t="str">
        <f t="shared" si="38"/>
        <v/>
      </c>
      <c r="CC12" s="8" t="str">
        <f t="shared" si="39"/>
        <v/>
      </c>
      <c r="CD12" s="8" t="str">
        <f t="shared" si="40"/>
        <v/>
      </c>
      <c r="CE12" s="8" t="str">
        <f t="shared" si="41"/>
        <v/>
      </c>
      <c r="CF12" s="8" t="str">
        <f t="shared" si="42"/>
        <v/>
      </c>
      <c r="CG12" s="8" t="str">
        <f t="shared" si="43"/>
        <v/>
      </c>
      <c r="CI12" s="13"/>
      <c r="CJ12" s="8">
        <f t="shared" si="44"/>
        <v>0</v>
      </c>
      <c r="CK12" s="8">
        <f>IF(COUNT($BV12:BW12)&gt;0,SMALL($BV12:BW12,1),$CI12)</f>
        <v>0</v>
      </c>
      <c r="CL12" s="8">
        <f>IF(COUNT($BV12:BX12)&gt;0,SMALL($BV12:BX12,1),$CI12)</f>
        <v>0</v>
      </c>
      <c r="CM12" s="8">
        <f>IF(COUNT($BV12:BY12)&gt;0,SMALL($BV12:BY12,1),$CI12)</f>
        <v>0</v>
      </c>
      <c r="CN12" s="8">
        <f>IF(COUNT($BV12:BZ12)&gt;0,SMALL($BV12:BZ12,1),$CI12)</f>
        <v>0</v>
      </c>
      <c r="CO12" s="3">
        <v>1.8136574074074072E-2</v>
      </c>
      <c r="CP12" s="8">
        <f t="shared" si="45"/>
        <v>1.8136574074074072E-2</v>
      </c>
      <c r="CQ12" s="8">
        <f>IF(COUNT($CB12:CC12)&gt;0,SMALL($CB12:CC12,1),$CP12)</f>
        <v>1.8136574074074072E-2</v>
      </c>
      <c r="CR12" s="8">
        <f>IF(COUNT($CB12:CD12)&gt;0,SMALL($CB12:CD12,1),$CP12)</f>
        <v>1.8136574074074072E-2</v>
      </c>
      <c r="CS12" s="8">
        <f>IF(COUNT($CB12:CE12)&gt;0,SMALL($CB12:CE12,1),$CP12)</f>
        <v>1.8136574074074072E-2</v>
      </c>
      <c r="CT12" s="8">
        <f>IF(COUNT($CB12:CF12)&gt;0,SMALL($CB12:CF12,1),$CP12)</f>
        <v>1.8136574074074072E-2</v>
      </c>
      <c r="CV12" s="8">
        <f t="shared" si="46"/>
        <v>1.3368287037037036E-2</v>
      </c>
      <c r="CW12" s="8">
        <f t="shared" si="47"/>
        <v>1.0243287037037037E-2</v>
      </c>
      <c r="CX12" s="1">
        <f t="shared" si="48"/>
        <v>10</v>
      </c>
      <c r="CY12" s="8">
        <f t="shared" si="49"/>
        <v>2.3148148148148148E-7</v>
      </c>
      <c r="CZ12" s="1" t="str">
        <f t="shared" si="50"/>
        <v>Barbara Holmes</v>
      </c>
      <c r="DB12" s="13">
        <f t="shared" si="51"/>
        <v>2.2867854267310785E-2</v>
      </c>
      <c r="DC12" s="13">
        <f>SMALL($DO12:DP12,1)/(60*60*24)</f>
        <v>2.2867854267310781E-2</v>
      </c>
      <c r="DD12" s="13">
        <f>SMALL($DO12:DQ12,1)/(60*60*24)</f>
        <v>2.2867854267310781E-2</v>
      </c>
      <c r="DE12" s="13">
        <f>SMALL($DO12:DR12,1)/(60*60*24)</f>
        <v>2.2867854267310781E-2</v>
      </c>
      <c r="DF12" s="13">
        <f>SMALL($DO12:DS12,1)/(60*60*24)</f>
        <v>2.2867854267310781E-2</v>
      </c>
      <c r="DG12" s="13">
        <f>SMALL($DO12:DT12,1)/(60*60*24)</f>
        <v>2.2867854267310781E-2</v>
      </c>
      <c r="DH12" s="45">
        <f t="shared" si="52"/>
        <v>1.7574199684180298E-2</v>
      </c>
      <c r="DI12" s="13">
        <f>SMALL($DU12:DV12,1)/(60*60*24)</f>
        <v>1.7574199684180298E-2</v>
      </c>
      <c r="DJ12" s="13">
        <f>SMALL($DU12:DW12,1)/(60*60*24)</f>
        <v>1.7574199684180298E-2</v>
      </c>
      <c r="DK12" s="13">
        <f>SMALL($DU12:DX12,1)/(60*60*24)</f>
        <v>1.7574199684180298E-2</v>
      </c>
      <c r="DL12" s="13">
        <f>SMALL($DU12:DY12,1)/(60*60*24)</f>
        <v>1.7574199684180298E-2</v>
      </c>
      <c r="DM12" s="13">
        <f>SMALL($DU12:DZ12,1)/(60*60*24)</f>
        <v>1.7574199684180298E-2</v>
      </c>
      <c r="DO12" s="6">
        <f t="shared" si="53"/>
        <v>1975.7826086956516</v>
      </c>
      <c r="DP12" s="1">
        <f t="shared" si="54"/>
        <v>9999</v>
      </c>
      <c r="DQ12" s="1">
        <f t="shared" si="55"/>
        <v>9999</v>
      </c>
      <c r="DR12" s="1">
        <f t="shared" si="56"/>
        <v>9999</v>
      </c>
      <c r="DS12" s="1">
        <f t="shared" si="57"/>
        <v>9999</v>
      </c>
      <c r="DT12" s="1">
        <f t="shared" si="58"/>
        <v>9999</v>
      </c>
      <c r="DU12" s="6">
        <f t="shared" si="59"/>
        <v>1518.4108527131777</v>
      </c>
      <c r="DV12" s="1">
        <f t="shared" si="60"/>
        <v>9999</v>
      </c>
      <c r="DW12" s="1">
        <f t="shared" si="61"/>
        <v>9999</v>
      </c>
      <c r="DX12" s="1">
        <f t="shared" si="62"/>
        <v>9999</v>
      </c>
      <c r="DY12" s="1">
        <f t="shared" si="63"/>
        <v>9999</v>
      </c>
      <c r="DZ12" s="1">
        <f t="shared" si="64"/>
        <v>9999</v>
      </c>
      <c r="EB12" s="8"/>
      <c r="EC12" s="8"/>
      <c r="ED12" s="8"/>
    </row>
    <row r="13" spans="1:134" x14ac:dyDescent="0.25">
      <c r="A13" s="1" t="s">
        <v>41</v>
      </c>
      <c r="B13" s="3">
        <v>1.849537037037037E-2</v>
      </c>
      <c r="C13" s="11">
        <v>40544</v>
      </c>
      <c r="E13" s="13">
        <v>2.3252314814814812E-2</v>
      </c>
      <c r="F13" s="11">
        <v>40422</v>
      </c>
      <c r="H13" s="3">
        <v>2.1678240740740744E-2</v>
      </c>
      <c r="I13" s="3">
        <v>0</v>
      </c>
      <c r="L13" s="8">
        <v>3.8842592592592588E-2</v>
      </c>
      <c r="M13" s="8">
        <f t="shared" si="2"/>
        <v>2.7333433977455718E-2</v>
      </c>
      <c r="N13" s="6">
        <f t="shared" si="3"/>
        <v>2361.608695652174</v>
      </c>
      <c r="O13" s="8">
        <f t="shared" si="65"/>
        <v>8.8541666666666664E-3</v>
      </c>
      <c r="Q13" s="8">
        <f t="shared" si="4"/>
        <v>0</v>
      </c>
      <c r="R13" s="8">
        <f t="shared" si="5"/>
        <v>0</v>
      </c>
      <c r="S13" s="8">
        <f t="shared" si="6"/>
        <v>8.8541666666666664E-3</v>
      </c>
      <c r="T13" s="8"/>
      <c r="U13" s="8">
        <f>IF(A13&lt;&gt;"",IF(VLOOKUP(A13,Apr!A$4:F$201,6)&gt;0,VLOOKUP(A13,Apr!A$4:F$201,6),0),0)</f>
        <v>0</v>
      </c>
      <c r="V13" s="8">
        <f>IF(A13&lt;&gt;"",IF(VLOOKUP(A13,May!A$3:F$200,6)&gt;0,VLOOKUP(A13,May!A$3:F$200,6),0),0)</f>
        <v>0</v>
      </c>
      <c r="W13" s="8">
        <f>IF(A13&lt;&gt;"",IF(VLOOKUP(A13,Jun!A$3:F$200,6)&gt;0,VLOOKUP(A13,Jun!A$3:F$200,6),0),0)</f>
        <v>0</v>
      </c>
      <c r="X13" s="8">
        <f>IF(A13&lt;&gt;"",IF(VLOOKUP(A13,Jul!A$3:F$200,6)&gt;0,VLOOKUP(A13,Jul!A$3:F$200,6),0),0)</f>
        <v>0</v>
      </c>
      <c r="Y13" s="8">
        <f>IF(A13&lt;&gt;"",IF(VLOOKUP(A13,Aug!A$3:F$200,6)&gt;0,VLOOKUP(A13,Aug!A$3:F$200,6),0),0)</f>
        <v>0</v>
      </c>
      <c r="Z13" s="8">
        <f>IF(A13&lt;&gt;"",IF(VLOOKUP(A13,Sep!A$3:F$200,6)&gt;0,VLOOKUP(A13,Sep!A$3:F$200,6),0),0)</f>
        <v>0</v>
      </c>
      <c r="AA13" s="6">
        <f t="shared" si="7"/>
        <v>1814.9224806201553</v>
      </c>
      <c r="AB13" s="8">
        <f t="shared" si="8"/>
        <v>6.7708333333333336E-3</v>
      </c>
      <c r="AC13" s="8">
        <f>IF(A13&lt;&gt;"",IF(VLOOKUP(A13,Oct!A$3:F$200,6)&gt;0,VLOOKUP(A13,Oct!A$3:F$200,6),0),0)</f>
        <v>0</v>
      </c>
      <c r="AD13" s="8">
        <f>IF(A13&lt;&gt;"",IF(VLOOKUP(A13,Nov!A$3:F$200,6)&gt;0,VLOOKUP(A13,Nov!A$3:F$200,6),0),0)</f>
        <v>0</v>
      </c>
      <c r="AE13" s="8">
        <f>IF(A13&lt;&gt;"",IF(VLOOKUP(A13,Dec!A$3:F$200,6)&gt;0,VLOOKUP(A13,Dec!A$3:F$200,6),0),0)</f>
        <v>0</v>
      </c>
      <c r="AF13" s="8">
        <f>IF(A13&lt;&gt;"",IF(VLOOKUP(A13,Jan!A$3:F$200,6)&gt;0,VLOOKUP(A13,Jan!A$3:F$200,6),0),0)</f>
        <v>0</v>
      </c>
      <c r="AG13" s="8">
        <f>IF(A13&lt;&gt;"",IF(VLOOKUP(A13,Feb!A$3:F$200,6)&gt;0,VLOOKUP(A13,Feb!A$3:F$200,6),0),0)</f>
        <v>0</v>
      </c>
      <c r="AH13" s="8">
        <f>IF(A13&lt;&gt;"",IF(VLOOKUP(A13,Mar!A$3:F$200,6)&gt;0,VLOOKUP(A13,Mar!A$3:F$200,6),0),0)</f>
        <v>0</v>
      </c>
      <c r="AJ13" s="8">
        <f>LARGE($BH13:BI13,1)</f>
        <v>8.8541666666666664E-3</v>
      </c>
      <c r="AK13" s="8">
        <f>LARGE($BH13:BJ13,1)</f>
        <v>8.8541666666666664E-3</v>
      </c>
      <c r="AL13" s="8">
        <f>LARGE($BH13:BK13,1)</f>
        <v>8.8541666666666664E-3</v>
      </c>
      <c r="AM13" s="8">
        <f>LARGE($BH13:BL13,1)</f>
        <v>8.8541666666666664E-3</v>
      </c>
      <c r="AN13" s="8">
        <f>LARGE($BH13:BM13,1)</f>
        <v>8.8541666666666664E-3</v>
      </c>
      <c r="AO13" s="8">
        <f>LARGE($BN13:BO13,1)</f>
        <v>6.7708333333333336E-3</v>
      </c>
      <c r="AP13" s="8">
        <f>LARGE($BN13:BP13,1)</f>
        <v>6.7708333333333336E-3</v>
      </c>
      <c r="AQ13" s="8">
        <f>LARGE($BN13:BQ13,1)</f>
        <v>6.7708333333333336E-3</v>
      </c>
      <c r="AR13" s="8">
        <f>LARGE($BN13:BR13,1)</f>
        <v>6.7708333333333336E-3</v>
      </c>
      <c r="AS13" s="8">
        <f>LARGE($BN13:BS13,1)</f>
        <v>6.7708333333333336E-3</v>
      </c>
      <c r="AV13" s="6">
        <f t="shared" si="9"/>
        <v>0</v>
      </c>
      <c r="AW13" s="6">
        <f t="shared" si="10"/>
        <v>0</v>
      </c>
      <c r="AX13" s="6">
        <f t="shared" si="11"/>
        <v>0</v>
      </c>
      <c r="AY13" s="6">
        <f t="shared" si="12"/>
        <v>0</v>
      </c>
      <c r="AZ13" s="6">
        <f t="shared" si="13"/>
        <v>0</v>
      </c>
      <c r="BA13" s="6">
        <f t="shared" si="14"/>
        <v>0</v>
      </c>
      <c r="BB13" s="6">
        <f t="shared" si="15"/>
        <v>0</v>
      </c>
      <c r="BC13" s="6">
        <f t="shared" si="16"/>
        <v>0</v>
      </c>
      <c r="BD13" s="6">
        <f t="shared" si="17"/>
        <v>0</v>
      </c>
      <c r="BE13" s="6">
        <f t="shared" si="18"/>
        <v>0</v>
      </c>
      <c r="BF13" s="6">
        <f t="shared" si="19"/>
        <v>0</v>
      </c>
      <c r="BH13" s="8">
        <f t="shared" si="20"/>
        <v>8.8541666666666664E-3</v>
      </c>
      <c r="BI13" s="8">
        <f t="shared" si="21"/>
        <v>0</v>
      </c>
      <c r="BJ13" s="8">
        <f t="shared" si="22"/>
        <v>0</v>
      </c>
      <c r="BK13" s="8">
        <f t="shared" si="23"/>
        <v>0</v>
      </c>
      <c r="BL13" s="8">
        <f t="shared" si="24"/>
        <v>0</v>
      </c>
      <c r="BM13" s="8">
        <f t="shared" si="25"/>
        <v>0</v>
      </c>
      <c r="BN13" s="8">
        <f t="shared" si="26"/>
        <v>6.7708333333333336E-3</v>
      </c>
      <c r="BO13" s="8">
        <f t="shared" si="27"/>
        <v>0</v>
      </c>
      <c r="BP13" s="8">
        <f t="shared" si="28"/>
        <v>0</v>
      </c>
      <c r="BQ13" s="8">
        <f t="shared" si="29"/>
        <v>0</v>
      </c>
      <c r="BR13" s="8">
        <f t="shared" si="30"/>
        <v>0</v>
      </c>
      <c r="BS13" s="8">
        <f t="shared" si="31"/>
        <v>0</v>
      </c>
      <c r="BV13" s="8" t="str">
        <f t="shared" si="32"/>
        <v/>
      </c>
      <c r="BW13" s="8" t="str">
        <f t="shared" si="33"/>
        <v/>
      </c>
      <c r="BX13" s="8" t="str">
        <f t="shared" si="34"/>
        <v/>
      </c>
      <c r="BY13" s="8" t="str">
        <f t="shared" si="35"/>
        <v/>
      </c>
      <c r="BZ13" s="8" t="str">
        <f t="shared" si="36"/>
        <v/>
      </c>
      <c r="CA13" s="8" t="str">
        <f t="shared" si="37"/>
        <v/>
      </c>
      <c r="CB13" s="8" t="str">
        <f t="shared" si="38"/>
        <v/>
      </c>
      <c r="CC13" s="8" t="str">
        <f t="shared" si="39"/>
        <v/>
      </c>
      <c r="CD13" s="8" t="str">
        <f t="shared" si="40"/>
        <v/>
      </c>
      <c r="CE13" s="8" t="str">
        <f t="shared" si="41"/>
        <v/>
      </c>
      <c r="CF13" s="8" t="str">
        <f t="shared" si="42"/>
        <v/>
      </c>
      <c r="CG13" s="8" t="str">
        <f t="shared" si="43"/>
        <v/>
      </c>
      <c r="CI13" s="13">
        <v>2.3252314814814812E-2</v>
      </c>
      <c r="CJ13" s="8">
        <f t="shared" si="44"/>
        <v>2.3252314814814812E-2</v>
      </c>
      <c r="CK13" s="8">
        <f>IF(COUNT($BV13:BW13)&gt;0,SMALL($BV13:BW13,1),$CI13)</f>
        <v>2.3252314814814812E-2</v>
      </c>
      <c r="CL13" s="8">
        <f>IF(COUNT($BV13:BX13)&gt;0,SMALL($BV13:BX13,1),$CI13)</f>
        <v>2.3252314814814812E-2</v>
      </c>
      <c r="CM13" s="8">
        <f>IF(COUNT($BV13:BY13)&gt;0,SMALL($BV13:BY13,1),$CI13)</f>
        <v>2.3252314814814812E-2</v>
      </c>
      <c r="CN13" s="8">
        <f>IF(COUNT($BV13:BZ13)&gt;0,SMALL($BV13:BZ13,1),$CI13)</f>
        <v>2.3252314814814812E-2</v>
      </c>
      <c r="CO13" s="3">
        <v>1.849537037037037E-2</v>
      </c>
      <c r="CP13" s="8">
        <f t="shared" si="45"/>
        <v>1.849537037037037E-2</v>
      </c>
      <c r="CQ13" s="8">
        <f>IF(COUNT($CB13:CC13)&gt;0,SMALL($CB13:CC13,1),$CP13)</f>
        <v>1.849537037037037E-2</v>
      </c>
      <c r="CR13" s="8">
        <f>IF(COUNT($CB13:CD13)&gt;0,SMALL($CB13:CD13,1),$CP13)</f>
        <v>1.849537037037037E-2</v>
      </c>
      <c r="CS13" s="8">
        <f>IF(COUNT($CB13:CE13)&gt;0,SMALL($CB13:CE13,1),$CP13)</f>
        <v>1.849537037037037E-2</v>
      </c>
      <c r="CT13" s="8">
        <f>IF(COUNT($CB13:CF13)&gt;0,SMALL($CB13:CF13,1),$CP13)</f>
        <v>1.849537037037037E-2</v>
      </c>
      <c r="CV13" s="8">
        <f t="shared" si="46"/>
        <v>8.854421296296296E-3</v>
      </c>
      <c r="CW13" s="8">
        <f t="shared" si="47"/>
        <v>6.7710879629629631E-3</v>
      </c>
      <c r="CX13" s="1">
        <f t="shared" si="48"/>
        <v>11</v>
      </c>
      <c r="CY13" s="8">
        <f t="shared" si="49"/>
        <v>2.5462962962962963E-7</v>
      </c>
      <c r="CZ13" s="1" t="str">
        <f t="shared" si="50"/>
        <v>Bec Willetts</v>
      </c>
      <c r="DB13" s="13">
        <f t="shared" si="51"/>
        <v>2.7333433977455718E-2</v>
      </c>
      <c r="DC13" s="13">
        <f>SMALL($DO13:DP13,1)/(60*60*24)</f>
        <v>2.7333433977455718E-2</v>
      </c>
      <c r="DD13" s="13">
        <f>SMALL($DO13:DQ13,1)/(60*60*24)</f>
        <v>2.7333433977455718E-2</v>
      </c>
      <c r="DE13" s="13">
        <f>SMALL($DO13:DR13,1)/(60*60*24)</f>
        <v>2.7333433977455718E-2</v>
      </c>
      <c r="DF13" s="13">
        <f>SMALL($DO13:DS13,1)/(60*60*24)</f>
        <v>2.7333433977455718E-2</v>
      </c>
      <c r="DG13" s="13">
        <f>SMALL($DO13:DT13,1)/(60*60*24)</f>
        <v>2.7333433977455718E-2</v>
      </c>
      <c r="DH13" s="45">
        <f t="shared" si="52"/>
        <v>2.1006047229399947E-2</v>
      </c>
      <c r="DI13" s="13">
        <f>SMALL($DU13:DV13,1)/(60*60*24)</f>
        <v>2.1006047229399947E-2</v>
      </c>
      <c r="DJ13" s="13">
        <f>SMALL($DU13:DW13,1)/(60*60*24)</f>
        <v>2.1006047229399947E-2</v>
      </c>
      <c r="DK13" s="13">
        <f>SMALL($DU13:DX13,1)/(60*60*24)</f>
        <v>2.1006047229399947E-2</v>
      </c>
      <c r="DL13" s="13">
        <f>SMALL($DU13:DY13,1)/(60*60*24)</f>
        <v>2.1006047229399947E-2</v>
      </c>
      <c r="DM13" s="13">
        <f>SMALL($DU13:DZ13,1)/(60*60*24)</f>
        <v>2.1006047229399947E-2</v>
      </c>
      <c r="DO13" s="6">
        <f t="shared" si="53"/>
        <v>2361.608695652174</v>
      </c>
      <c r="DP13" s="1">
        <f t="shared" si="54"/>
        <v>9999</v>
      </c>
      <c r="DQ13" s="1">
        <f t="shared" si="55"/>
        <v>9999</v>
      </c>
      <c r="DR13" s="1">
        <f t="shared" si="56"/>
        <v>9999</v>
      </c>
      <c r="DS13" s="1">
        <f t="shared" si="57"/>
        <v>9999</v>
      </c>
      <c r="DT13" s="1">
        <f t="shared" si="58"/>
        <v>9999</v>
      </c>
      <c r="DU13" s="6">
        <f t="shared" si="59"/>
        <v>1814.9224806201553</v>
      </c>
      <c r="DV13" s="1">
        <f t="shared" si="60"/>
        <v>9999</v>
      </c>
      <c r="DW13" s="1">
        <f t="shared" si="61"/>
        <v>9999</v>
      </c>
      <c r="DX13" s="1">
        <f t="shared" si="62"/>
        <v>9999</v>
      </c>
      <c r="DY13" s="1">
        <f t="shared" si="63"/>
        <v>9999</v>
      </c>
      <c r="DZ13" s="1">
        <f t="shared" si="64"/>
        <v>9999</v>
      </c>
      <c r="EB13" s="8"/>
      <c r="EC13" s="8"/>
      <c r="ED13" s="8"/>
    </row>
    <row r="14" spans="1:134" x14ac:dyDescent="0.25">
      <c r="A14" s="1" t="s">
        <v>174</v>
      </c>
      <c r="B14" s="3">
        <v>1.8541666666666668E-2</v>
      </c>
      <c r="C14" s="11">
        <v>43160</v>
      </c>
      <c r="E14" s="13"/>
      <c r="H14" s="3">
        <v>2.1795138888888888E-2</v>
      </c>
      <c r="I14" s="3">
        <v>0</v>
      </c>
      <c r="K14" s="8">
        <v>1.6666666666666666E-2</v>
      </c>
      <c r="M14" s="8">
        <f t="shared" si="2"/>
        <v>2.7480827294685987E-2</v>
      </c>
      <c r="N14" s="6">
        <f t="shared" si="3"/>
        <v>2374.3434782608692</v>
      </c>
      <c r="O14" s="8">
        <f t="shared" si="65"/>
        <v>8.6805555555555559E-3</v>
      </c>
      <c r="Q14" s="8">
        <f t="shared" si="4"/>
        <v>0</v>
      </c>
      <c r="R14" s="8">
        <f t="shared" si="5"/>
        <v>0</v>
      </c>
      <c r="S14" s="8">
        <f t="shared" si="6"/>
        <v>8.6805555555555559E-3</v>
      </c>
      <c r="T14" s="8"/>
      <c r="U14" s="8">
        <f>IF(A14&lt;&gt;"",IF(VLOOKUP(A14,Apr!A$4:F$201,6)&gt;0,VLOOKUP(A14,Apr!A$4:F$201,6),0),0)</f>
        <v>0</v>
      </c>
      <c r="V14" s="8">
        <f>IF(A14&lt;&gt;"",IF(VLOOKUP(A14,May!A$3:F$200,6)&gt;0,VLOOKUP(A14,May!A$3:F$200,6),0),0)</f>
        <v>0</v>
      </c>
      <c r="W14" s="8">
        <f>IF(A14&lt;&gt;"",IF(VLOOKUP(A14,Jun!A$3:F$200,6)&gt;0,VLOOKUP(A14,Jun!A$3:F$200,6),0),0)</f>
        <v>0</v>
      </c>
      <c r="X14" s="8">
        <f>IF(A14&lt;&gt;"",IF(VLOOKUP(A14,Jul!A$3:F$200,6)&gt;0,VLOOKUP(A14,Jul!A$3:F$200,6),0),0)</f>
        <v>0</v>
      </c>
      <c r="Y14" s="8">
        <f>IF(A14&lt;&gt;"",IF(VLOOKUP(A14,Aug!A$3:F$200,6)&gt;0,VLOOKUP(A14,Aug!A$3:F$200,6),0),0)</f>
        <v>0</v>
      </c>
      <c r="Z14" s="8">
        <f>IF(A14&lt;&gt;"",IF(VLOOKUP(A14,Sep!A$3:F$200,6)&gt;0,VLOOKUP(A14,Sep!A$3:F$200,6),0),0)</f>
        <v>0</v>
      </c>
      <c r="AA14" s="6">
        <f t="shared" si="7"/>
        <v>1824.7093023255816</v>
      </c>
      <c r="AB14" s="8">
        <f t="shared" si="8"/>
        <v>6.7708333333333336E-3</v>
      </c>
      <c r="AC14" s="8">
        <f>IF(A14&lt;&gt;"",IF(VLOOKUP(A14,Oct!A$3:F$200,6)&gt;0,VLOOKUP(A14,Oct!A$3:F$200,6),0),0)</f>
        <v>0</v>
      </c>
      <c r="AD14" s="8">
        <f>IF(A14&lt;&gt;"",IF(VLOOKUP(A14,Nov!A$3:F$200,6)&gt;0,VLOOKUP(A14,Nov!A$3:F$200,6),0),0)</f>
        <v>0</v>
      </c>
      <c r="AE14" s="8">
        <f>IF(A14&lt;&gt;"",IF(VLOOKUP(A14,Dec!A$3:F$200,6)&gt;0,VLOOKUP(A14,Dec!A$3:F$200,6),0),0)</f>
        <v>0</v>
      </c>
      <c r="AF14" s="8">
        <f>IF(A14&lt;&gt;"",IF(VLOOKUP(A14,Jan!A$3:F$200,6)&gt;0,VLOOKUP(A14,Jan!A$3:F$200,6),0),0)</f>
        <v>0</v>
      </c>
      <c r="AG14" s="8">
        <f>IF(A14&lt;&gt;"",IF(VLOOKUP(A14,Feb!A$3:F$200,6)&gt;0,VLOOKUP(A14,Feb!A$3:F$200,6),0),0)</f>
        <v>0</v>
      </c>
      <c r="AH14" s="8">
        <f>IF(A14&lt;&gt;"",IF(VLOOKUP(A14,Mar!A$3:F$200,6)&gt;0,VLOOKUP(A14,Mar!A$3:F$200,6),0),0)</f>
        <v>0</v>
      </c>
      <c r="AJ14" s="8">
        <f>LARGE($BH14:BI14,1)</f>
        <v>8.6805555555555559E-3</v>
      </c>
      <c r="AK14" s="8">
        <f>LARGE($BH14:BJ14,1)</f>
        <v>8.6805555555555559E-3</v>
      </c>
      <c r="AL14" s="8">
        <f>LARGE($BH14:BK14,1)</f>
        <v>8.6805555555555559E-3</v>
      </c>
      <c r="AM14" s="8">
        <f>LARGE($BH14:BL14,1)</f>
        <v>8.6805555555555559E-3</v>
      </c>
      <c r="AN14" s="8">
        <f>LARGE($BH14:BM14,1)</f>
        <v>8.6805555555555559E-3</v>
      </c>
      <c r="AO14" s="8">
        <f>LARGE($BN14:BO14,1)</f>
        <v>6.7708333333333336E-3</v>
      </c>
      <c r="AP14" s="8">
        <f>LARGE($BN14:BP14,1)</f>
        <v>6.7708333333333336E-3</v>
      </c>
      <c r="AQ14" s="8">
        <f>LARGE($BN14:BQ14,1)</f>
        <v>6.7708333333333336E-3</v>
      </c>
      <c r="AR14" s="8">
        <f>LARGE($BN14:BR14,1)</f>
        <v>6.7708333333333336E-3</v>
      </c>
      <c r="AS14" s="8">
        <f>LARGE($BN14:BS14,1)</f>
        <v>6.7708333333333336E-3</v>
      </c>
      <c r="AV14" s="6">
        <f t="shared" si="9"/>
        <v>0</v>
      </c>
      <c r="AW14" s="6">
        <f t="shared" si="10"/>
        <v>0</v>
      </c>
      <c r="AX14" s="6">
        <f t="shared" si="11"/>
        <v>0</v>
      </c>
      <c r="AY14" s="6">
        <f t="shared" si="12"/>
        <v>0</v>
      </c>
      <c r="AZ14" s="6">
        <f t="shared" si="13"/>
        <v>0</v>
      </c>
      <c r="BA14" s="6">
        <f t="shared" si="14"/>
        <v>0</v>
      </c>
      <c r="BB14" s="6">
        <f t="shared" si="15"/>
        <v>0</v>
      </c>
      <c r="BC14" s="6">
        <f t="shared" si="16"/>
        <v>0</v>
      </c>
      <c r="BD14" s="6">
        <f t="shared" si="17"/>
        <v>0</v>
      </c>
      <c r="BE14" s="6">
        <f t="shared" si="18"/>
        <v>0</v>
      </c>
      <c r="BF14" s="6">
        <f t="shared" si="19"/>
        <v>0</v>
      </c>
      <c r="BH14" s="8">
        <f t="shared" si="20"/>
        <v>8.6805555555555559E-3</v>
      </c>
      <c r="BI14" s="8">
        <f t="shared" si="21"/>
        <v>0</v>
      </c>
      <c r="BJ14" s="8">
        <f t="shared" si="22"/>
        <v>0</v>
      </c>
      <c r="BK14" s="8">
        <f t="shared" si="23"/>
        <v>0</v>
      </c>
      <c r="BL14" s="8">
        <f t="shared" si="24"/>
        <v>0</v>
      </c>
      <c r="BM14" s="8">
        <f t="shared" si="25"/>
        <v>0</v>
      </c>
      <c r="BN14" s="8">
        <f t="shared" si="26"/>
        <v>6.7708333333333336E-3</v>
      </c>
      <c r="BO14" s="8">
        <f t="shared" si="27"/>
        <v>0</v>
      </c>
      <c r="BP14" s="8">
        <f t="shared" si="28"/>
        <v>0</v>
      </c>
      <c r="BQ14" s="8">
        <f t="shared" si="29"/>
        <v>0</v>
      </c>
      <c r="BR14" s="8">
        <f t="shared" si="30"/>
        <v>0</v>
      </c>
      <c r="BS14" s="8">
        <f t="shared" si="31"/>
        <v>0</v>
      </c>
      <c r="BV14" s="8" t="str">
        <f t="shared" si="32"/>
        <v/>
      </c>
      <c r="BW14" s="8" t="str">
        <f t="shared" si="33"/>
        <v/>
      </c>
      <c r="BX14" s="8" t="str">
        <f t="shared" si="34"/>
        <v/>
      </c>
      <c r="BY14" s="8" t="str">
        <f t="shared" si="35"/>
        <v/>
      </c>
      <c r="BZ14" s="8" t="str">
        <f t="shared" si="36"/>
        <v/>
      </c>
      <c r="CA14" s="8" t="str">
        <f t="shared" si="37"/>
        <v/>
      </c>
      <c r="CB14" s="8" t="str">
        <f t="shared" si="38"/>
        <v/>
      </c>
      <c r="CC14" s="8" t="str">
        <f t="shared" si="39"/>
        <v/>
      </c>
      <c r="CD14" s="8" t="str">
        <f t="shared" si="40"/>
        <v/>
      </c>
      <c r="CE14" s="8" t="str">
        <f t="shared" si="41"/>
        <v/>
      </c>
      <c r="CF14" s="8" t="str">
        <f t="shared" si="42"/>
        <v/>
      </c>
      <c r="CG14" s="8" t="str">
        <f t="shared" si="43"/>
        <v/>
      </c>
      <c r="CI14" s="13"/>
      <c r="CJ14" s="8">
        <f t="shared" si="44"/>
        <v>0</v>
      </c>
      <c r="CK14" s="8">
        <f>IF(COUNT($BV14:BW14)&gt;0,SMALL($BV14:BW14,1),$CI14)</f>
        <v>0</v>
      </c>
      <c r="CL14" s="8">
        <f>IF(COUNT($BV14:BX14)&gt;0,SMALL($BV14:BX14,1),$CI14)</f>
        <v>0</v>
      </c>
      <c r="CM14" s="8">
        <f>IF(COUNT($BV14:BY14)&gt;0,SMALL($BV14:BY14,1),$CI14)</f>
        <v>0</v>
      </c>
      <c r="CN14" s="8">
        <f>IF(COUNT($BV14:BZ14)&gt;0,SMALL($BV14:BZ14,1),$CI14)</f>
        <v>0</v>
      </c>
      <c r="CO14" s="3">
        <v>1.8541666666666668E-2</v>
      </c>
      <c r="CP14" s="8">
        <f t="shared" si="45"/>
        <v>1.8541666666666668E-2</v>
      </c>
      <c r="CQ14" s="8">
        <f>IF(COUNT($CB14:CC14)&gt;0,SMALL($CB14:CC14,1),$CP14)</f>
        <v>1.8541666666666668E-2</v>
      </c>
      <c r="CR14" s="8">
        <f>IF(COUNT($CB14:CD14)&gt;0,SMALL($CB14:CD14,1),$CP14)</f>
        <v>1.8541666666666668E-2</v>
      </c>
      <c r="CS14" s="8">
        <f>IF(COUNT($CB14:CE14)&gt;0,SMALL($CB14:CE14,1),$CP14)</f>
        <v>1.8541666666666668E-2</v>
      </c>
      <c r="CT14" s="8">
        <f>IF(COUNT($CB14:CF14)&gt;0,SMALL($CB14:CF14,1),$CP14)</f>
        <v>1.8541666666666668E-2</v>
      </c>
      <c r="CV14" s="8">
        <f t="shared" si="46"/>
        <v>8.6808333333333338E-3</v>
      </c>
      <c r="CW14" s="8">
        <f t="shared" si="47"/>
        <v>6.7711111111111114E-3</v>
      </c>
      <c r="CX14" s="1">
        <f t="shared" si="48"/>
        <v>12</v>
      </c>
      <c r="CY14" s="8">
        <f t="shared" si="49"/>
        <v>2.7777777777777776E-7</v>
      </c>
      <c r="CZ14" s="1" t="str">
        <f t="shared" si="50"/>
        <v>Ben McCabe</v>
      </c>
      <c r="DB14" s="13">
        <f t="shared" si="51"/>
        <v>2.7480827294685987E-2</v>
      </c>
      <c r="DC14" s="13">
        <f>SMALL($DO14:DP14,1)/(60*60*24)</f>
        <v>2.7480827294685987E-2</v>
      </c>
      <c r="DD14" s="13">
        <f>SMALL($DO14:DQ14,1)/(60*60*24)</f>
        <v>2.7480827294685987E-2</v>
      </c>
      <c r="DE14" s="13">
        <f>SMALL($DO14:DR14,1)/(60*60*24)</f>
        <v>2.7480827294685987E-2</v>
      </c>
      <c r="DF14" s="13">
        <f>SMALL($DO14:DS14,1)/(60*60*24)</f>
        <v>2.7480827294685987E-2</v>
      </c>
      <c r="DG14" s="13">
        <f>SMALL($DO14:DT14,1)/(60*60*24)</f>
        <v>2.7480827294685987E-2</v>
      </c>
      <c r="DH14" s="45">
        <f t="shared" si="52"/>
        <v>2.1119320628768305E-2</v>
      </c>
      <c r="DI14" s="13">
        <f>SMALL($DU14:DV14,1)/(60*60*24)</f>
        <v>2.1119320628768305E-2</v>
      </c>
      <c r="DJ14" s="13">
        <f>SMALL($DU14:DW14,1)/(60*60*24)</f>
        <v>2.1119320628768305E-2</v>
      </c>
      <c r="DK14" s="13">
        <f>SMALL($DU14:DX14,1)/(60*60*24)</f>
        <v>2.1119320628768305E-2</v>
      </c>
      <c r="DL14" s="13">
        <f>SMALL($DU14:DY14,1)/(60*60*24)</f>
        <v>2.1119320628768305E-2</v>
      </c>
      <c r="DM14" s="13">
        <f>SMALL($DU14:DZ14,1)/(60*60*24)</f>
        <v>2.1119320628768305E-2</v>
      </c>
      <c r="DO14" s="6">
        <f t="shared" si="53"/>
        <v>2374.3434782608692</v>
      </c>
      <c r="DP14" s="1">
        <f t="shared" si="54"/>
        <v>9999</v>
      </c>
      <c r="DQ14" s="1">
        <f t="shared" si="55"/>
        <v>9999</v>
      </c>
      <c r="DR14" s="1">
        <f t="shared" si="56"/>
        <v>9999</v>
      </c>
      <c r="DS14" s="1">
        <f t="shared" si="57"/>
        <v>9999</v>
      </c>
      <c r="DT14" s="1">
        <f t="shared" si="58"/>
        <v>9999</v>
      </c>
      <c r="DU14" s="6">
        <f t="shared" si="59"/>
        <v>1824.7093023255816</v>
      </c>
      <c r="DV14" s="1">
        <f t="shared" si="60"/>
        <v>9999</v>
      </c>
      <c r="DW14" s="1">
        <f t="shared" si="61"/>
        <v>9999</v>
      </c>
      <c r="DX14" s="1">
        <f t="shared" si="62"/>
        <v>9999</v>
      </c>
      <c r="DY14" s="1">
        <f t="shared" si="63"/>
        <v>9999</v>
      </c>
      <c r="DZ14" s="1">
        <f t="shared" si="64"/>
        <v>9999</v>
      </c>
    </row>
    <row r="15" spans="1:134" x14ac:dyDescent="0.25">
      <c r="A15" s="1" t="s">
        <v>164</v>
      </c>
      <c r="B15" s="3">
        <v>1.7731481481481483E-2</v>
      </c>
      <c r="C15" s="11">
        <v>43497</v>
      </c>
      <c r="E15" s="13">
        <v>2.2592592592592591E-2</v>
      </c>
      <c r="F15" s="11">
        <v>43313</v>
      </c>
      <c r="H15" s="3">
        <v>1.7731481481481483E-2</v>
      </c>
      <c r="I15" s="3">
        <v>2.2592592592592591E-2</v>
      </c>
      <c r="L15" s="8">
        <v>3.6805555555555557E-2</v>
      </c>
      <c r="M15" s="8">
        <f t="shared" si="2"/>
        <v>2.2357085346215781E-2</v>
      </c>
      <c r="N15" s="6">
        <f t="shared" si="3"/>
        <v>1931.6521739130435</v>
      </c>
      <c r="O15" s="8">
        <f t="shared" si="65"/>
        <v>1.3888888888888888E-2</v>
      </c>
      <c r="Q15" s="8">
        <f t="shared" si="4"/>
        <v>2.299768518518519E-2</v>
      </c>
      <c r="R15" s="8">
        <f t="shared" si="5"/>
        <v>0</v>
      </c>
      <c r="S15" s="8">
        <f t="shared" si="6"/>
        <v>1.3888888888888888E-2</v>
      </c>
      <c r="T15" s="8"/>
      <c r="U15" s="8">
        <f>IF(A15&lt;&gt;"",IF(VLOOKUP(A15,Apr!A$4:F$201,6)&gt;0,VLOOKUP(A15,Apr!A$4:F$201,6),0),0)</f>
        <v>0</v>
      </c>
      <c r="V15" s="8">
        <f>IF(A15&lt;&gt;"",IF(VLOOKUP(A15,May!A$3:F$200,6)&gt;0,VLOOKUP(A15,May!A$3:F$200,6),0),0)</f>
        <v>2.299768518518519E-2</v>
      </c>
      <c r="W15" s="8">
        <f>IF(A15&lt;&gt;"",IF(VLOOKUP(A15,Jun!A$3:F$200,6)&gt;0,VLOOKUP(A15,Jun!A$3:F$200,6),0),0)</f>
        <v>0</v>
      </c>
      <c r="X15" s="8">
        <f>IF(A15&lt;&gt;"",IF(VLOOKUP(A15,Jul!A$3:F$200,6)&gt;0,VLOOKUP(A15,Jul!A$3:F$200,6),0),0)</f>
        <v>0</v>
      </c>
      <c r="Y15" s="8">
        <f>IF(A15&lt;&gt;"",IF(VLOOKUP(A15,Aug!A$3:F$200,6)&gt;0,VLOOKUP(A15,Aug!A$3:F$200,6),0),0)</f>
        <v>0</v>
      </c>
      <c r="Z15" s="8">
        <f>IF(A15&lt;&gt;"",IF(VLOOKUP(A15,Sep!A$3:F$200,6)&gt;0,VLOOKUP(A15,Sep!A$3:F$200,6),0),0)</f>
        <v>0</v>
      </c>
      <c r="AA15" s="6">
        <f t="shared" si="7"/>
        <v>1527.0315423683514</v>
      </c>
      <c r="AB15" s="8">
        <f t="shared" si="8"/>
        <v>1.0243055555555556E-2</v>
      </c>
      <c r="AC15" s="8">
        <f>IF(A15&lt;&gt;"",IF(VLOOKUP(A15,Oct!A$3:F$200,6)&gt;0,VLOOKUP(A15,Oct!A$3:F$200,6),0),0)</f>
        <v>0</v>
      </c>
      <c r="AD15" s="8">
        <f>IF(A15&lt;&gt;"",IF(VLOOKUP(A15,Nov!A$3:F$200,6)&gt;0,VLOOKUP(A15,Nov!A$3:F$200,6),0),0)</f>
        <v>0</v>
      </c>
      <c r="AE15" s="8">
        <f>IF(A15&lt;&gt;"",IF(VLOOKUP(A15,Dec!A$3:F$200,6)&gt;0,VLOOKUP(A15,Dec!A$3:F$200,6),0),0)</f>
        <v>0</v>
      </c>
      <c r="AF15" s="8">
        <f>IF(A15&lt;&gt;"",IF(VLOOKUP(A15,Jan!A$3:F$200,6)&gt;0,VLOOKUP(A15,Jan!A$3:F$200,6),0),0)</f>
        <v>0</v>
      </c>
      <c r="AG15" s="8">
        <f>IF(A15&lt;&gt;"",IF(VLOOKUP(A15,Feb!A$3:F$200,6)&gt;0,VLOOKUP(A15,Feb!A$3:F$200,6),0),0)</f>
        <v>0</v>
      </c>
      <c r="AH15" s="8">
        <f>IF(A15&lt;&gt;"",IF(VLOOKUP(A15,Mar!A$3:F$200,6)&gt;0,VLOOKUP(A15,Mar!A$3:F$200,6),0),0)</f>
        <v>0</v>
      </c>
      <c r="AJ15" s="8">
        <f>LARGE($BH15:BI15,1)</f>
        <v>1.3888888888888888E-2</v>
      </c>
      <c r="AK15" s="8">
        <f>LARGE($BH15:BJ15,1)</f>
        <v>1.3888888888888888E-2</v>
      </c>
      <c r="AL15" s="8">
        <f>LARGE($BH15:BK15,1)</f>
        <v>1.3888888888888888E-2</v>
      </c>
      <c r="AM15" s="8">
        <f>LARGE($BH15:BL15,1)</f>
        <v>1.3888888888888888E-2</v>
      </c>
      <c r="AN15" s="8">
        <f>LARGE($BH15:BM15,1)</f>
        <v>1.3888888888888888E-2</v>
      </c>
      <c r="AO15" s="8">
        <f>LARGE($BN15:BO15,1)</f>
        <v>1.0243055555555556E-2</v>
      </c>
      <c r="AP15" s="8">
        <f>LARGE($BN15:BP15,1)</f>
        <v>1.0243055555555556E-2</v>
      </c>
      <c r="AQ15" s="8">
        <f>LARGE($BN15:BQ15,1)</f>
        <v>1.0243055555555556E-2</v>
      </c>
      <c r="AR15" s="8">
        <f>LARGE($BN15:BR15,1)</f>
        <v>1.0243055555555556E-2</v>
      </c>
      <c r="AS15" s="8">
        <f>LARGE($BN15:BS15,1)</f>
        <v>1.0243055555555556E-2</v>
      </c>
      <c r="AV15" s="6">
        <f t="shared" si="9"/>
        <v>0</v>
      </c>
      <c r="AW15" s="6">
        <f t="shared" si="10"/>
        <v>1987.0000000000005</v>
      </c>
      <c r="AX15" s="6">
        <f t="shared" si="11"/>
        <v>0</v>
      </c>
      <c r="AY15" s="6">
        <f t="shared" si="12"/>
        <v>0</v>
      </c>
      <c r="AZ15" s="6">
        <f t="shared" si="13"/>
        <v>0</v>
      </c>
      <c r="BA15" s="6">
        <f t="shared" si="14"/>
        <v>0</v>
      </c>
      <c r="BB15" s="6">
        <f t="shared" si="15"/>
        <v>0</v>
      </c>
      <c r="BC15" s="6">
        <f t="shared" si="16"/>
        <v>0</v>
      </c>
      <c r="BD15" s="6">
        <f t="shared" si="17"/>
        <v>0</v>
      </c>
      <c r="BE15" s="6">
        <f t="shared" si="18"/>
        <v>0</v>
      </c>
      <c r="BF15" s="6">
        <f t="shared" si="19"/>
        <v>0</v>
      </c>
      <c r="BH15" s="8">
        <f t="shared" si="20"/>
        <v>1.3888888888888888E-2</v>
      </c>
      <c r="BI15" s="8">
        <f t="shared" si="21"/>
        <v>0</v>
      </c>
      <c r="BJ15" s="8">
        <f t="shared" si="22"/>
        <v>1.3194444444444444E-2</v>
      </c>
      <c r="BK15" s="8">
        <f t="shared" si="23"/>
        <v>0</v>
      </c>
      <c r="BL15" s="8">
        <f t="shared" si="24"/>
        <v>0</v>
      </c>
      <c r="BM15" s="8">
        <f t="shared" si="25"/>
        <v>0</v>
      </c>
      <c r="BN15" s="8">
        <f t="shared" si="26"/>
        <v>1.0243055555555556E-2</v>
      </c>
      <c r="BO15" s="8">
        <f t="shared" si="27"/>
        <v>0</v>
      </c>
      <c r="BP15" s="8">
        <f t="shared" si="28"/>
        <v>0</v>
      </c>
      <c r="BQ15" s="8">
        <f t="shared" si="29"/>
        <v>0</v>
      </c>
      <c r="BR15" s="8">
        <f t="shared" si="30"/>
        <v>0</v>
      </c>
      <c r="BS15" s="8">
        <f t="shared" si="31"/>
        <v>0</v>
      </c>
      <c r="BV15" s="8" t="str">
        <f t="shared" si="32"/>
        <v/>
      </c>
      <c r="BW15" s="8">
        <f t="shared" si="33"/>
        <v>2.299768518518519E-2</v>
      </c>
      <c r="BX15" s="8" t="str">
        <f t="shared" si="34"/>
        <v/>
      </c>
      <c r="BY15" s="8" t="str">
        <f t="shared" si="35"/>
        <v/>
      </c>
      <c r="BZ15" s="8" t="str">
        <f t="shared" si="36"/>
        <v/>
      </c>
      <c r="CA15" s="8" t="str">
        <f t="shared" si="37"/>
        <v/>
      </c>
      <c r="CB15" s="8" t="str">
        <f t="shared" si="38"/>
        <v/>
      </c>
      <c r="CC15" s="8" t="str">
        <f t="shared" si="39"/>
        <v/>
      </c>
      <c r="CD15" s="8" t="str">
        <f t="shared" si="40"/>
        <v/>
      </c>
      <c r="CE15" s="8" t="str">
        <f t="shared" si="41"/>
        <v/>
      </c>
      <c r="CF15" s="8" t="str">
        <f t="shared" si="42"/>
        <v/>
      </c>
      <c r="CG15" s="8" t="str">
        <f t="shared" si="43"/>
        <v/>
      </c>
      <c r="CI15" s="13">
        <v>2.2592592592592591E-2</v>
      </c>
      <c r="CJ15" s="8">
        <f t="shared" si="44"/>
        <v>2.2592592592592591E-2</v>
      </c>
      <c r="CK15" s="8">
        <f>IF(COUNT($BV15:BW15)&gt;0,SMALL($BV15:BW15,1),$CI15)</f>
        <v>2.299768518518519E-2</v>
      </c>
      <c r="CL15" s="8">
        <f>IF(COUNT($BV15:BX15)&gt;0,SMALL($BV15:BX15,1),$CI15)</f>
        <v>2.299768518518519E-2</v>
      </c>
      <c r="CM15" s="8">
        <f>IF(COUNT($BV15:BY15)&gt;0,SMALL($BV15:BY15,1),$CI15)</f>
        <v>2.299768518518519E-2</v>
      </c>
      <c r="CN15" s="8">
        <f>IF(COUNT($BV15:BZ15)&gt;0,SMALL($BV15:BZ15,1),$CI15)</f>
        <v>2.299768518518519E-2</v>
      </c>
      <c r="CO15" s="3">
        <v>1.7731481481481483E-2</v>
      </c>
      <c r="CP15" s="8">
        <f t="shared" si="45"/>
        <v>1.7731481481481483E-2</v>
      </c>
      <c r="CQ15" s="8">
        <f>IF(COUNT($CB15:CC15)&gt;0,SMALL($CB15:CC15,1),$CP15)</f>
        <v>1.7731481481481483E-2</v>
      </c>
      <c r="CR15" s="8">
        <f>IF(COUNT($CB15:CD15)&gt;0,SMALL($CB15:CD15,1),$CP15)</f>
        <v>1.7731481481481483E-2</v>
      </c>
      <c r="CS15" s="8">
        <f>IF(COUNT($CB15:CE15)&gt;0,SMALL($CB15:CE15,1),$CP15)</f>
        <v>1.7731481481481483E-2</v>
      </c>
      <c r="CT15" s="8">
        <f>IF(COUNT($CB15:CF15)&gt;0,SMALL($CB15:CF15,1),$CP15)</f>
        <v>1.7731481481481483E-2</v>
      </c>
      <c r="CV15" s="8">
        <f t="shared" si="46"/>
        <v>1.3889189814814814E-2</v>
      </c>
      <c r="CW15" s="8">
        <f t="shared" si="47"/>
        <v>1.0243356481481482E-2</v>
      </c>
      <c r="CX15" s="1">
        <f t="shared" si="48"/>
        <v>13</v>
      </c>
      <c r="CY15" s="8">
        <f t="shared" si="49"/>
        <v>3.0092592592592594E-7</v>
      </c>
      <c r="CZ15" s="1" t="str">
        <f t="shared" si="50"/>
        <v>Ben Wrigley</v>
      </c>
      <c r="DB15" s="13">
        <f t="shared" si="51"/>
        <v>2.2357085346215781E-2</v>
      </c>
      <c r="DC15" s="13">
        <f>SMALL($DO15:DP15,1)/(60*60*24)</f>
        <v>2.2357085346215781E-2</v>
      </c>
      <c r="DD15" s="13">
        <f>SMALL($DO15:DQ15,1)/(60*60*24)</f>
        <v>2.2357085346215781E-2</v>
      </c>
      <c r="DE15" s="13">
        <f>SMALL($DO15:DR15,1)/(60*60*24)</f>
        <v>2.2357085346215781E-2</v>
      </c>
      <c r="DF15" s="13">
        <f>SMALL($DO15:DS15,1)/(60*60*24)</f>
        <v>2.2357085346215781E-2</v>
      </c>
      <c r="DG15" s="13">
        <f>SMALL($DO15:DT15,1)/(60*60*24)</f>
        <v>2.2357085346215781E-2</v>
      </c>
      <c r="DH15" s="45">
        <f t="shared" si="52"/>
        <v>1.7673976184818883E-2</v>
      </c>
      <c r="DI15" s="13">
        <f>SMALL($DU15:DV15,1)/(60*60*24)</f>
        <v>1.7673976184818883E-2</v>
      </c>
      <c r="DJ15" s="13">
        <f>SMALL($DU15:DW15,1)/(60*60*24)</f>
        <v>1.7673976184818883E-2</v>
      </c>
      <c r="DK15" s="13">
        <f>SMALL($DU15:DX15,1)/(60*60*24)</f>
        <v>1.7673976184818883E-2</v>
      </c>
      <c r="DL15" s="13">
        <f>SMALL($DU15:DY15,1)/(60*60*24)</f>
        <v>1.7673976184818883E-2</v>
      </c>
      <c r="DM15" s="13">
        <f>SMALL($DU15:DZ15,1)/(60*60*24)</f>
        <v>1.7673976184818883E-2</v>
      </c>
      <c r="DO15" s="6">
        <f t="shared" si="53"/>
        <v>1931.6521739130435</v>
      </c>
      <c r="DP15" s="1">
        <f t="shared" si="54"/>
        <v>9999</v>
      </c>
      <c r="DQ15" s="1">
        <f t="shared" si="55"/>
        <v>1987.0000000000005</v>
      </c>
      <c r="DR15" s="1">
        <f t="shared" si="56"/>
        <v>9999</v>
      </c>
      <c r="DS15" s="1">
        <f t="shared" si="57"/>
        <v>9999</v>
      </c>
      <c r="DT15" s="1">
        <f t="shared" si="58"/>
        <v>9999</v>
      </c>
      <c r="DU15" s="6">
        <f t="shared" si="59"/>
        <v>1527.0315423683514</v>
      </c>
      <c r="DV15" s="1">
        <f t="shared" si="60"/>
        <v>9999</v>
      </c>
      <c r="DW15" s="1">
        <f t="shared" si="61"/>
        <v>9999</v>
      </c>
      <c r="DX15" s="1">
        <f t="shared" si="62"/>
        <v>9999</v>
      </c>
      <c r="DY15" s="1">
        <f t="shared" si="63"/>
        <v>9999</v>
      </c>
      <c r="DZ15" s="1">
        <f t="shared" si="64"/>
        <v>9999</v>
      </c>
    </row>
    <row r="16" spans="1:134" x14ac:dyDescent="0.25">
      <c r="A16" s="1" t="s">
        <v>25</v>
      </c>
      <c r="B16" s="3">
        <v>2.2118055555555557E-2</v>
      </c>
      <c r="C16" s="11">
        <v>42675</v>
      </c>
      <c r="E16" s="13">
        <v>2.7152777777777779E-2</v>
      </c>
      <c r="F16" s="11">
        <v>43556</v>
      </c>
      <c r="H16" s="3">
        <v>2.5960648148148153E-2</v>
      </c>
      <c r="I16" s="3">
        <v>0</v>
      </c>
      <c r="M16" s="8">
        <f t="shared" si="2"/>
        <v>3.2732991143317229E-2</v>
      </c>
      <c r="N16" s="6">
        <f t="shared" si="3"/>
        <v>2828.1304347826085</v>
      </c>
      <c r="O16" s="8">
        <f t="shared" si="65"/>
        <v>3.472222222222222E-3</v>
      </c>
      <c r="Q16" s="8">
        <f t="shared" si="4"/>
        <v>2.7152777777777776E-2</v>
      </c>
      <c r="R16" s="8">
        <f t="shared" si="5"/>
        <v>2.384375E-2</v>
      </c>
      <c r="S16" s="8">
        <f t="shared" si="6"/>
        <v>3.472222222222222E-3</v>
      </c>
      <c r="T16" s="8"/>
      <c r="U16" s="8">
        <f>IF(A16&lt;&gt;"",IF(VLOOKUP(A16,Apr!A$4:F$201,6)&gt;0,VLOOKUP(A16,Apr!A$4:F$201,6),0),0)</f>
        <v>2.7152777777777776E-2</v>
      </c>
      <c r="V16" s="8">
        <f>IF(A16&lt;&gt;"",IF(VLOOKUP(A16,May!A$3:F$200,6)&gt;0,VLOOKUP(A16,May!A$3:F$200,6),0),0)</f>
        <v>2.7372685185185184E-2</v>
      </c>
      <c r="W16" s="8">
        <f>IF(A16&lt;&gt;"",IF(VLOOKUP(A16,Jun!A$3:F$200,6)&gt;0,VLOOKUP(A16,Jun!A$3:F$200,6),0),0)</f>
        <v>0</v>
      </c>
      <c r="X16" s="8">
        <f>IF(A16&lt;&gt;"",IF(VLOOKUP(A16,Jul!A$3:F$200,6)&gt;0,VLOOKUP(A16,Jul!A$3:F$200,6),0),0)</f>
        <v>0</v>
      </c>
      <c r="Y16" s="8">
        <f>IF(A16&lt;&gt;"",IF(VLOOKUP(A16,Aug!A$3:F$200,6)&gt;0,VLOOKUP(A16,Aug!A$3:F$200,6),0),0)</f>
        <v>0</v>
      </c>
      <c r="Z16" s="8">
        <f>IF(A16&lt;&gt;"",IF(VLOOKUP(A16,Sep!A$3:F$200,6)&gt;0,VLOOKUP(A16,Sep!A$3:F$200,6),0),0)</f>
        <v>0</v>
      </c>
      <c r="AA16" s="6">
        <f t="shared" si="7"/>
        <v>1802.9270248596631</v>
      </c>
      <c r="AB16" s="8">
        <f t="shared" si="8"/>
        <v>6.9444444444444441E-3</v>
      </c>
      <c r="AC16" s="8">
        <f>IF(A16&lt;&gt;"",IF(VLOOKUP(A16,Oct!A$3:F$200,6)&gt;0,VLOOKUP(A16,Oct!A$3:F$200,6),0),0)</f>
        <v>0</v>
      </c>
      <c r="AD16" s="8">
        <f>IF(A16&lt;&gt;"",IF(VLOOKUP(A16,Nov!A$3:F$200,6)&gt;0,VLOOKUP(A16,Nov!A$3:F$200,6),0),0)</f>
        <v>0</v>
      </c>
      <c r="AE16" s="8">
        <f>IF(A16&lt;&gt;"",IF(VLOOKUP(A16,Dec!A$3:F$200,6)&gt;0,VLOOKUP(A16,Dec!A$3:F$200,6),0),0)</f>
        <v>0</v>
      </c>
      <c r="AF16" s="8">
        <f>IF(A16&lt;&gt;"",IF(VLOOKUP(A16,Jan!A$3:F$200,6)&gt;0,VLOOKUP(A16,Jan!A$3:F$200,6),0),0)</f>
        <v>0</v>
      </c>
      <c r="AG16" s="8">
        <f>IF(A16&lt;&gt;"",IF(VLOOKUP(A16,Feb!A$3:F$200,6)&gt;0,VLOOKUP(A16,Feb!A$3:F$200,6),0),0)</f>
        <v>2.384375E-2</v>
      </c>
      <c r="AH16" s="8">
        <f>IF(A16&lt;&gt;"",IF(VLOOKUP(A16,Mar!A$3:F$200,6)&gt;0,VLOOKUP(A16,Mar!A$3:F$200,6),0),0)</f>
        <v>0</v>
      </c>
      <c r="AJ16" s="8">
        <f>LARGE($BH16:BI16,1)</f>
        <v>9.0277777777777769E-3</v>
      </c>
      <c r="AK16" s="8">
        <f>LARGE($BH16:BJ16,1)</f>
        <v>9.0277777777777769E-3</v>
      </c>
      <c r="AL16" s="8">
        <f>LARGE($BH16:BK16,1)</f>
        <v>9.0277777777777769E-3</v>
      </c>
      <c r="AM16" s="8">
        <f>LARGE($BH16:BL16,1)</f>
        <v>9.0277777777777769E-3</v>
      </c>
      <c r="AN16" s="8">
        <f>LARGE($BH16:BM16,1)</f>
        <v>9.0277777777777769E-3</v>
      </c>
      <c r="AO16" s="8">
        <f>LARGE($BN16:BO16,1)</f>
        <v>6.9444444444444441E-3</v>
      </c>
      <c r="AP16" s="8">
        <f>LARGE($BN16:BP16,1)</f>
        <v>6.9444444444444441E-3</v>
      </c>
      <c r="AQ16" s="8">
        <f>LARGE($BN16:BQ16,1)</f>
        <v>6.9444444444444441E-3</v>
      </c>
      <c r="AR16" s="8">
        <f>LARGE($BN16:BR16,1)</f>
        <v>6.9444444444444441E-3</v>
      </c>
      <c r="AS16" s="8">
        <f>LARGE($BN16:BS16,1)</f>
        <v>6.9444444444444441E-3</v>
      </c>
      <c r="AV16" s="6">
        <f t="shared" si="9"/>
        <v>2345.9999999999995</v>
      </c>
      <c r="AW16" s="6">
        <f t="shared" si="10"/>
        <v>2365</v>
      </c>
      <c r="AX16" s="6">
        <f t="shared" si="11"/>
        <v>0</v>
      </c>
      <c r="AY16" s="6">
        <f t="shared" si="12"/>
        <v>0</v>
      </c>
      <c r="AZ16" s="6">
        <f t="shared" si="13"/>
        <v>0</v>
      </c>
      <c r="BA16" s="6">
        <f t="shared" si="14"/>
        <v>0</v>
      </c>
      <c r="BB16" s="6">
        <f t="shared" si="15"/>
        <v>0</v>
      </c>
      <c r="BC16" s="6">
        <f t="shared" si="16"/>
        <v>0</v>
      </c>
      <c r="BD16" s="6">
        <f t="shared" si="17"/>
        <v>0</v>
      </c>
      <c r="BE16" s="6">
        <f t="shared" si="18"/>
        <v>0</v>
      </c>
      <c r="BF16" s="6">
        <f t="shared" si="19"/>
        <v>2060.1000000000004</v>
      </c>
      <c r="BH16" s="8">
        <f t="shared" si="20"/>
        <v>3.472222222222222E-3</v>
      </c>
      <c r="BI16" s="8">
        <f t="shared" si="21"/>
        <v>9.0277777777777769E-3</v>
      </c>
      <c r="BJ16" s="8">
        <f t="shared" si="22"/>
        <v>8.8541666666666664E-3</v>
      </c>
      <c r="BK16" s="8">
        <f t="shared" si="23"/>
        <v>0</v>
      </c>
      <c r="BL16" s="8">
        <f t="shared" si="24"/>
        <v>0</v>
      </c>
      <c r="BM16" s="8">
        <f t="shared" si="25"/>
        <v>0</v>
      </c>
      <c r="BN16" s="8">
        <f t="shared" si="26"/>
        <v>6.9444444444444441E-3</v>
      </c>
      <c r="BO16" s="8">
        <f t="shared" si="27"/>
        <v>0</v>
      </c>
      <c r="BP16" s="8">
        <f t="shared" si="28"/>
        <v>0</v>
      </c>
      <c r="BQ16" s="8">
        <f t="shared" si="29"/>
        <v>0</v>
      </c>
      <c r="BR16" s="8">
        <f t="shared" si="30"/>
        <v>0</v>
      </c>
      <c r="BS16" s="8">
        <f t="shared" si="31"/>
        <v>3.9930555555555552E-3</v>
      </c>
      <c r="BV16" s="8">
        <f t="shared" si="32"/>
        <v>2.7152777777777776E-2</v>
      </c>
      <c r="BW16" s="8">
        <f t="shared" si="33"/>
        <v>2.7372685185185184E-2</v>
      </c>
      <c r="BX16" s="8" t="str">
        <f t="shared" si="34"/>
        <v/>
      </c>
      <c r="BY16" s="8" t="str">
        <f t="shared" si="35"/>
        <v/>
      </c>
      <c r="BZ16" s="8" t="str">
        <f t="shared" si="36"/>
        <v/>
      </c>
      <c r="CA16" s="8" t="str">
        <f t="shared" si="37"/>
        <v/>
      </c>
      <c r="CB16" s="8" t="str">
        <f t="shared" si="38"/>
        <v/>
      </c>
      <c r="CC16" s="8" t="str">
        <f t="shared" si="39"/>
        <v/>
      </c>
      <c r="CD16" s="8" t="str">
        <f t="shared" si="40"/>
        <v/>
      </c>
      <c r="CE16" s="8" t="str">
        <f t="shared" si="41"/>
        <v/>
      </c>
      <c r="CF16" s="8">
        <f t="shared" si="42"/>
        <v>2.384375E-2</v>
      </c>
      <c r="CG16" s="8" t="str">
        <f t="shared" si="43"/>
        <v/>
      </c>
      <c r="CI16" s="13">
        <v>2.7465277777777772E-2</v>
      </c>
      <c r="CJ16" s="8">
        <f t="shared" si="44"/>
        <v>2.7152777777777776E-2</v>
      </c>
      <c r="CK16" s="8">
        <f>IF(COUNT($BV16:BW16)&gt;0,SMALL($BV16:BW16,1),$CI16)</f>
        <v>2.7152777777777776E-2</v>
      </c>
      <c r="CL16" s="8">
        <f>IF(COUNT($BV16:BX16)&gt;0,SMALL($BV16:BX16,1),$CI16)</f>
        <v>2.7152777777777776E-2</v>
      </c>
      <c r="CM16" s="8">
        <f>IF(COUNT($BV16:BY16)&gt;0,SMALL($BV16:BY16,1),$CI16)</f>
        <v>2.7152777777777776E-2</v>
      </c>
      <c r="CN16" s="8">
        <f>IF(COUNT($BV16:BZ16)&gt;0,SMALL($BV16:BZ16,1),$CI16)</f>
        <v>2.7152777777777776E-2</v>
      </c>
      <c r="CO16" s="3">
        <v>2.2118055555555557E-2</v>
      </c>
      <c r="CP16" s="8">
        <f t="shared" si="45"/>
        <v>2.2118055555555557E-2</v>
      </c>
      <c r="CQ16" s="8">
        <f>IF(COUNT($CB16:CC16)&gt;0,SMALL($CB16:CC16,1),$CP16)</f>
        <v>2.2118055555555557E-2</v>
      </c>
      <c r="CR16" s="8">
        <f>IF(COUNT($CB16:CD16)&gt;0,SMALL($CB16:CD16,1),$CP16)</f>
        <v>2.2118055555555557E-2</v>
      </c>
      <c r="CS16" s="8">
        <f>IF(COUNT($CB16:CE16)&gt;0,SMALL($CB16:CE16,1),$CP16)</f>
        <v>2.2118055555555557E-2</v>
      </c>
      <c r="CT16" s="8">
        <f>IF(COUNT($CB16:CF16)&gt;0,SMALL($CB16:CF16,1),$CP16)</f>
        <v>2.384375E-2</v>
      </c>
      <c r="CV16" s="8">
        <f t="shared" si="46"/>
        <v>9.0281018518518514E-3</v>
      </c>
      <c r="CW16" s="8">
        <f t="shared" si="47"/>
        <v>6.9447685185185185E-3</v>
      </c>
      <c r="CX16" s="1">
        <f t="shared" si="48"/>
        <v>14</v>
      </c>
      <c r="CY16" s="8">
        <f t="shared" si="49"/>
        <v>3.2407407407407406E-7</v>
      </c>
      <c r="CZ16" s="1" t="str">
        <f t="shared" si="50"/>
        <v>Bob Clough</v>
      </c>
      <c r="DB16" s="13">
        <f t="shared" si="51"/>
        <v>3.2732991143317229E-2</v>
      </c>
      <c r="DC16" s="13">
        <f>SMALL($DO16:DP16,1)/(60*60*24)</f>
        <v>2.7152777777777772E-2</v>
      </c>
      <c r="DD16" s="13">
        <f>SMALL($DO16:DQ16,1)/(60*60*24)</f>
        <v>2.7152777777777772E-2</v>
      </c>
      <c r="DE16" s="13">
        <f>SMALL($DO16:DR16,1)/(60*60*24)</f>
        <v>2.7152777777777772E-2</v>
      </c>
      <c r="DF16" s="13">
        <f>SMALL($DO16:DS16,1)/(60*60*24)</f>
        <v>2.7152777777777772E-2</v>
      </c>
      <c r="DG16" s="13">
        <f>SMALL($DO16:DT16,1)/(60*60*24)</f>
        <v>2.7152777777777772E-2</v>
      </c>
      <c r="DH16" s="45">
        <f t="shared" si="52"/>
        <v>2.0867210935875732E-2</v>
      </c>
      <c r="DI16" s="13">
        <f>SMALL($DU16:DV16,1)/(60*60*24)</f>
        <v>2.0867210935875732E-2</v>
      </c>
      <c r="DJ16" s="13">
        <f>SMALL($DU16:DW16,1)/(60*60*24)</f>
        <v>2.0867210935875732E-2</v>
      </c>
      <c r="DK16" s="13">
        <f>SMALL($DU16:DX16,1)/(60*60*24)</f>
        <v>2.0867210935875732E-2</v>
      </c>
      <c r="DL16" s="13">
        <f>SMALL($DU16:DY16,1)/(60*60*24)</f>
        <v>2.0867210935875732E-2</v>
      </c>
      <c r="DM16" s="13">
        <f>SMALL($DU16:DZ16,1)/(60*60*24)</f>
        <v>2.0867210935875732E-2</v>
      </c>
      <c r="DO16" s="6">
        <f t="shared" si="53"/>
        <v>2828.1304347826085</v>
      </c>
      <c r="DP16" s="1">
        <f t="shared" si="54"/>
        <v>2345.9999999999995</v>
      </c>
      <c r="DQ16" s="1">
        <f t="shared" si="55"/>
        <v>2365</v>
      </c>
      <c r="DR16" s="1">
        <f t="shared" si="56"/>
        <v>9999</v>
      </c>
      <c r="DS16" s="1">
        <f t="shared" si="57"/>
        <v>9999</v>
      </c>
      <c r="DT16" s="1">
        <f t="shared" si="58"/>
        <v>9999</v>
      </c>
      <c r="DU16" s="6">
        <f t="shared" si="59"/>
        <v>1802.9270248596631</v>
      </c>
      <c r="DV16" s="1">
        <f t="shared" si="60"/>
        <v>9999</v>
      </c>
      <c r="DW16" s="1">
        <f t="shared" si="61"/>
        <v>9999</v>
      </c>
      <c r="DX16" s="1">
        <f t="shared" si="62"/>
        <v>9999</v>
      </c>
      <c r="DY16" s="1">
        <f t="shared" si="63"/>
        <v>9999</v>
      </c>
      <c r="DZ16" s="1">
        <f t="shared" si="64"/>
        <v>2060.1000000000004</v>
      </c>
      <c r="EB16" s="8"/>
      <c r="EC16" s="8"/>
      <c r="ED16" s="8"/>
    </row>
    <row r="17" spans="1:134" x14ac:dyDescent="0.25">
      <c r="A17" s="1" t="s">
        <v>201</v>
      </c>
      <c r="B17" s="3">
        <v>1.8078703703703704E-2</v>
      </c>
      <c r="C17" s="11">
        <v>43525</v>
      </c>
      <c r="E17" s="13"/>
      <c r="H17" s="8">
        <v>1.8078703703703704E-2</v>
      </c>
      <c r="I17" s="8">
        <v>0</v>
      </c>
      <c r="M17" s="8">
        <f t="shared" si="2"/>
        <v>2.2794887278582931E-2</v>
      </c>
      <c r="N17" s="6">
        <f t="shared" si="3"/>
        <v>1969.478260869565</v>
      </c>
      <c r="O17" s="8">
        <f t="shared" si="65"/>
        <v>1.3368055555555555E-2</v>
      </c>
      <c r="Q17" s="8">
        <f t="shared" si="4"/>
        <v>0</v>
      </c>
      <c r="R17" s="8">
        <f t="shared" si="5"/>
        <v>0</v>
      </c>
      <c r="S17" s="8">
        <f t="shared" si="6"/>
        <v>1.3368055555555555E-2</v>
      </c>
      <c r="T17" s="8"/>
      <c r="U17" s="8">
        <f>IF(A17&lt;&gt;"",IF(VLOOKUP(A17,Apr!A$4:F$201,6)&gt;0,VLOOKUP(A17,Apr!A$4:F$201,6),0),0)</f>
        <v>0</v>
      </c>
      <c r="V17" s="8">
        <f>IF(A17&lt;&gt;"",IF(VLOOKUP(A17,May!A$3:F$200,6)&gt;0,VLOOKUP(A17,May!A$3:F$200,6),0),0)</f>
        <v>0</v>
      </c>
      <c r="W17" s="8">
        <f>IF(A17&lt;&gt;"",IF(VLOOKUP(A17,Jun!A$3:F$200,6)&gt;0,VLOOKUP(A17,Jun!A$3:F$200,6),0),0)</f>
        <v>0</v>
      </c>
      <c r="X17" s="8">
        <f>IF(A17&lt;&gt;"",IF(VLOOKUP(A17,Jul!A$3:F$200,6)&gt;0,VLOOKUP(A17,Jul!A$3:F$200,6),0),0)</f>
        <v>0</v>
      </c>
      <c r="Y17" s="8">
        <f>IF(A17&lt;&gt;"",IF(VLOOKUP(A17,Aug!A$3:F$200,6)&gt;0,VLOOKUP(A17,Aug!A$3:F$200,6),0),0)</f>
        <v>0</v>
      </c>
      <c r="Z17" s="8">
        <f>IF(A17&lt;&gt;"",IF(VLOOKUP(A17,Sep!A$3:F$200,6)&gt;0,VLOOKUP(A17,Sep!A$3:F$200,6),0),0)</f>
        <v>0</v>
      </c>
      <c r="AA17" s="6">
        <f t="shared" si="7"/>
        <v>1513.5658914728683</v>
      </c>
      <c r="AB17" s="8">
        <f t="shared" si="8"/>
        <v>1.0243055555555556E-2</v>
      </c>
      <c r="AC17" s="8">
        <f>IF(A17&lt;&gt;"",IF(VLOOKUP(A17,Oct!A$3:F$200,6)&gt;0,VLOOKUP(A17,Oct!A$3:F$200,6),0),0)</f>
        <v>0</v>
      </c>
      <c r="AD17" s="8">
        <f>IF(A17&lt;&gt;"",IF(VLOOKUP(A17,Nov!A$3:F$200,6)&gt;0,VLOOKUP(A17,Nov!A$3:F$200,6),0),0)</f>
        <v>0</v>
      </c>
      <c r="AE17" s="8">
        <f>IF(A17&lt;&gt;"",IF(VLOOKUP(A17,Dec!A$3:F$200,6)&gt;0,VLOOKUP(A17,Dec!A$3:F$200,6),0),0)</f>
        <v>0</v>
      </c>
      <c r="AF17" s="8">
        <f>IF(A17&lt;&gt;"",IF(VLOOKUP(A17,Jan!A$3:F$200,6)&gt;0,VLOOKUP(A17,Jan!A$3:F$200,6),0),0)</f>
        <v>0</v>
      </c>
      <c r="AG17" s="8">
        <f>IF(A17&lt;&gt;"",IF(VLOOKUP(A17,Feb!A$3:F$200,6)&gt;0,VLOOKUP(A17,Feb!A$3:F$200,6),0),0)</f>
        <v>0</v>
      </c>
      <c r="AH17" s="8">
        <f>IF(A17&lt;&gt;"",IF(VLOOKUP(A17,Mar!A$3:F$200,6)&gt;0,VLOOKUP(A17,Mar!A$3:F$200,6),0),0)</f>
        <v>0</v>
      </c>
      <c r="AJ17" s="8">
        <f>LARGE($BH17:BI17,1)</f>
        <v>1.3368055555555555E-2</v>
      </c>
      <c r="AK17" s="8">
        <f>LARGE($BH17:BJ17,1)</f>
        <v>1.3368055555555555E-2</v>
      </c>
      <c r="AL17" s="8">
        <f>LARGE($BH17:BK17,1)</f>
        <v>1.3368055555555555E-2</v>
      </c>
      <c r="AM17" s="8">
        <f>LARGE($BH17:BL17,1)</f>
        <v>1.3368055555555555E-2</v>
      </c>
      <c r="AN17" s="8">
        <f>LARGE($BH17:BM17,1)</f>
        <v>1.3368055555555555E-2</v>
      </c>
      <c r="AO17" s="8">
        <f>LARGE($BN17:BO17,1)</f>
        <v>1.0243055555555556E-2</v>
      </c>
      <c r="AP17" s="8">
        <f>LARGE($BN17:BP17,1)</f>
        <v>1.0243055555555556E-2</v>
      </c>
      <c r="AQ17" s="8">
        <f>LARGE($BN17:BQ17,1)</f>
        <v>1.0243055555555556E-2</v>
      </c>
      <c r="AR17" s="8">
        <f>LARGE($BN17:BR17,1)</f>
        <v>1.0243055555555556E-2</v>
      </c>
      <c r="AS17" s="8">
        <f>LARGE($BN17:BS17,1)</f>
        <v>1.0243055555555556E-2</v>
      </c>
      <c r="AV17" s="6">
        <f t="shared" si="9"/>
        <v>0</v>
      </c>
      <c r="AW17" s="6">
        <f t="shared" si="10"/>
        <v>0</v>
      </c>
      <c r="AX17" s="6">
        <f t="shared" si="11"/>
        <v>0</v>
      </c>
      <c r="AY17" s="6">
        <f t="shared" si="12"/>
        <v>0</v>
      </c>
      <c r="AZ17" s="6">
        <f t="shared" si="13"/>
        <v>0</v>
      </c>
      <c r="BA17" s="6">
        <f t="shared" si="14"/>
        <v>0</v>
      </c>
      <c r="BB17" s="6">
        <f t="shared" si="15"/>
        <v>0</v>
      </c>
      <c r="BC17" s="6">
        <f t="shared" si="16"/>
        <v>0</v>
      </c>
      <c r="BD17" s="6">
        <f t="shared" si="17"/>
        <v>0</v>
      </c>
      <c r="BE17" s="6">
        <f t="shared" si="18"/>
        <v>0</v>
      </c>
      <c r="BF17" s="6">
        <f t="shared" si="19"/>
        <v>0</v>
      </c>
      <c r="BH17" s="8">
        <f t="shared" si="20"/>
        <v>1.3368055555555555E-2</v>
      </c>
      <c r="BI17" s="8">
        <f t="shared" si="21"/>
        <v>0</v>
      </c>
      <c r="BJ17" s="8">
        <f t="shared" si="22"/>
        <v>0</v>
      </c>
      <c r="BK17" s="8">
        <f t="shared" si="23"/>
        <v>0</v>
      </c>
      <c r="BL17" s="8">
        <f t="shared" si="24"/>
        <v>0</v>
      </c>
      <c r="BM17" s="8">
        <f t="shared" si="25"/>
        <v>0</v>
      </c>
      <c r="BN17" s="8">
        <f t="shared" si="26"/>
        <v>1.0243055555555556E-2</v>
      </c>
      <c r="BO17" s="8">
        <f t="shared" si="27"/>
        <v>0</v>
      </c>
      <c r="BP17" s="8">
        <f t="shared" si="28"/>
        <v>0</v>
      </c>
      <c r="BQ17" s="8">
        <f t="shared" si="29"/>
        <v>0</v>
      </c>
      <c r="BR17" s="8">
        <f t="shared" si="30"/>
        <v>0</v>
      </c>
      <c r="BS17" s="8">
        <f t="shared" si="31"/>
        <v>0</v>
      </c>
      <c r="BV17" s="8" t="str">
        <f t="shared" si="32"/>
        <v/>
      </c>
      <c r="BW17" s="8" t="str">
        <f t="shared" si="33"/>
        <v/>
      </c>
      <c r="BX17" s="8" t="str">
        <f t="shared" si="34"/>
        <v/>
      </c>
      <c r="BY17" s="8" t="str">
        <f t="shared" si="35"/>
        <v/>
      </c>
      <c r="BZ17" s="8" t="str">
        <f t="shared" si="36"/>
        <v/>
      </c>
      <c r="CA17" s="8" t="str">
        <f t="shared" si="37"/>
        <v/>
      </c>
      <c r="CB17" s="8" t="str">
        <f t="shared" si="38"/>
        <v/>
      </c>
      <c r="CC17" s="8" t="str">
        <f t="shared" si="39"/>
        <v/>
      </c>
      <c r="CD17" s="8" t="str">
        <f t="shared" si="40"/>
        <v/>
      </c>
      <c r="CE17" s="8" t="str">
        <f t="shared" si="41"/>
        <v/>
      </c>
      <c r="CF17" s="8" t="str">
        <f t="shared" si="42"/>
        <v/>
      </c>
      <c r="CG17" s="8" t="str">
        <f t="shared" si="43"/>
        <v/>
      </c>
      <c r="CI17" s="13"/>
      <c r="CJ17" s="8">
        <f t="shared" si="44"/>
        <v>0</v>
      </c>
      <c r="CK17" s="8">
        <f>IF(COUNT($BV17:BW17)&gt;0,SMALL($BV17:BW17,1),$CI17)</f>
        <v>0</v>
      </c>
      <c r="CL17" s="8">
        <f>IF(COUNT($BV17:BX17)&gt;0,SMALL($BV17:BX17,1),$CI17)</f>
        <v>0</v>
      </c>
      <c r="CM17" s="8">
        <f>IF(COUNT($BV17:BY17)&gt;0,SMALL($BV17:BY17,1),$CI17)</f>
        <v>0</v>
      </c>
      <c r="CN17" s="8">
        <f>IF(COUNT($BV17:BZ17)&gt;0,SMALL($BV17:BZ17,1),$CI17)</f>
        <v>0</v>
      </c>
      <c r="CO17" s="3">
        <v>1.8078703703703704E-2</v>
      </c>
      <c r="CP17" s="8">
        <f t="shared" si="45"/>
        <v>1.8078703703703704E-2</v>
      </c>
      <c r="CQ17" s="8">
        <f>IF(COUNT($CB17:CC17)&gt;0,SMALL($CB17:CC17,1),$CP17)</f>
        <v>1.8078703703703704E-2</v>
      </c>
      <c r="CR17" s="8">
        <f>IF(COUNT($CB17:CD17)&gt;0,SMALL($CB17:CD17,1),$CP17)</f>
        <v>1.8078703703703704E-2</v>
      </c>
      <c r="CS17" s="8">
        <f>IF(COUNT($CB17:CE17)&gt;0,SMALL($CB17:CE17,1),$CP17)</f>
        <v>1.8078703703703704E-2</v>
      </c>
      <c r="CT17" s="8">
        <f>IF(COUNT($CB17:CF17)&gt;0,SMALL($CB17:CF17,1),$CP17)</f>
        <v>1.8078703703703704E-2</v>
      </c>
      <c r="CV17" s="8">
        <f t="shared" si="46"/>
        <v>1.3368402777777778E-2</v>
      </c>
      <c r="CW17" s="8">
        <f t="shared" si="47"/>
        <v>1.0243402777777778E-2</v>
      </c>
      <c r="CX17" s="1">
        <f t="shared" si="48"/>
        <v>15</v>
      </c>
      <c r="CY17" s="8">
        <f t="shared" si="49"/>
        <v>3.4722222222222224E-7</v>
      </c>
      <c r="CZ17" s="1" t="str">
        <f t="shared" si="50"/>
        <v>Brian Fox</v>
      </c>
      <c r="DB17" s="13">
        <f t="shared" si="51"/>
        <v>2.2794887278582931E-2</v>
      </c>
      <c r="DC17" s="13">
        <f>SMALL($DO17:DP17,1)/(60*60*24)</f>
        <v>2.2794887278582927E-2</v>
      </c>
      <c r="DD17" s="13">
        <f>SMALL($DO17:DQ17,1)/(60*60*24)</f>
        <v>2.2794887278582927E-2</v>
      </c>
      <c r="DE17" s="13">
        <f>SMALL($DO17:DR17,1)/(60*60*24)</f>
        <v>2.2794887278582927E-2</v>
      </c>
      <c r="DF17" s="13">
        <f>SMALL($DO17:DS17,1)/(60*60*24)</f>
        <v>2.2794887278582927E-2</v>
      </c>
      <c r="DG17" s="13">
        <f>SMALL($DO17:DT17,1)/(60*60*24)</f>
        <v>2.2794887278582927E-2</v>
      </c>
      <c r="DH17" s="45">
        <f t="shared" si="52"/>
        <v>1.7518123743898939E-2</v>
      </c>
      <c r="DI17" s="13">
        <f>SMALL($DU17:DV17,1)/(60*60*24)</f>
        <v>1.7518123743898939E-2</v>
      </c>
      <c r="DJ17" s="13">
        <f>SMALL($DU17:DW17,1)/(60*60*24)</f>
        <v>1.7518123743898939E-2</v>
      </c>
      <c r="DK17" s="13">
        <f>SMALL($DU17:DX17,1)/(60*60*24)</f>
        <v>1.7518123743898939E-2</v>
      </c>
      <c r="DL17" s="13">
        <f>SMALL($DU17:DY17,1)/(60*60*24)</f>
        <v>1.7518123743898939E-2</v>
      </c>
      <c r="DM17" s="13">
        <f>SMALL($DU17:DZ17,1)/(60*60*24)</f>
        <v>1.7518123743898939E-2</v>
      </c>
      <c r="DO17" s="6">
        <f t="shared" si="53"/>
        <v>1969.478260869565</v>
      </c>
      <c r="DP17" s="1">
        <f t="shared" si="54"/>
        <v>9999</v>
      </c>
      <c r="DQ17" s="1">
        <f t="shared" si="55"/>
        <v>9999</v>
      </c>
      <c r="DR17" s="1">
        <f t="shared" si="56"/>
        <v>9999</v>
      </c>
      <c r="DS17" s="1">
        <f t="shared" si="57"/>
        <v>9999</v>
      </c>
      <c r="DT17" s="1">
        <f t="shared" si="58"/>
        <v>9999</v>
      </c>
      <c r="DU17" s="6">
        <f t="shared" si="59"/>
        <v>1513.5658914728683</v>
      </c>
      <c r="DV17" s="1">
        <f t="shared" si="60"/>
        <v>9999</v>
      </c>
      <c r="DW17" s="1">
        <f t="shared" si="61"/>
        <v>9999</v>
      </c>
      <c r="DX17" s="1">
        <f t="shared" si="62"/>
        <v>9999</v>
      </c>
      <c r="DY17" s="1">
        <f t="shared" si="63"/>
        <v>9999</v>
      </c>
      <c r="DZ17" s="1">
        <f t="shared" si="64"/>
        <v>9999</v>
      </c>
    </row>
    <row r="18" spans="1:134" x14ac:dyDescent="0.25">
      <c r="A18" s="1" t="s">
        <v>222</v>
      </c>
      <c r="B18" s="3">
        <v>2.2430555555555554E-2</v>
      </c>
      <c r="C18" s="11">
        <v>43831</v>
      </c>
      <c r="E18" s="13"/>
      <c r="L18" s="8">
        <v>4.1666666666666664E-2</v>
      </c>
      <c r="M18" s="8">
        <f t="shared" si="2"/>
        <v>2.8281778576689256E-2</v>
      </c>
      <c r="N18" s="6">
        <f t="shared" si="3"/>
        <v>2443.5456690259521</v>
      </c>
      <c r="O18" s="8">
        <f t="shared" si="65"/>
        <v>7.9861111111111105E-3</v>
      </c>
      <c r="Q18" s="8">
        <f t="shared" si="4"/>
        <v>0</v>
      </c>
      <c r="R18" s="8">
        <f t="shared" si="5"/>
        <v>2.2430555555555554E-2</v>
      </c>
      <c r="S18" s="8">
        <f t="shared" si="6"/>
        <v>7.9861111111111105E-3</v>
      </c>
      <c r="T18" s="8"/>
      <c r="U18" s="8">
        <f>IF(A18&lt;&gt;"",IF(VLOOKUP(A18,Apr!A$4:F$201,6)&gt;0,VLOOKUP(A18,Apr!A$4:F$201,6),0),0)</f>
        <v>0</v>
      </c>
      <c r="V18" s="8">
        <f>IF(A18&lt;&gt;"",IF(VLOOKUP(A18,May!A$3:F$200,6)&gt;0,VLOOKUP(A18,May!A$3:F$200,6),0),0)</f>
        <v>0</v>
      </c>
      <c r="W18" s="8">
        <f>IF(A18&lt;&gt;"",IF(VLOOKUP(A18,Jun!A$3:F$200,6)&gt;0,VLOOKUP(A18,Jun!A$3:F$200,6),0),0)</f>
        <v>0</v>
      </c>
      <c r="X18" s="8">
        <f>IF(A18&lt;&gt;"",IF(VLOOKUP(A18,Jul!A$3:F$200,6)&gt;0,VLOOKUP(A18,Jul!A$3:F$200,6),0),0)</f>
        <v>0</v>
      </c>
      <c r="Y18" s="8">
        <f>IF(A18&lt;&gt;"",IF(VLOOKUP(A18,Aug!A$3:F$200,6)&gt;0,VLOOKUP(A18,Aug!A$3:F$200,6),0),0)</f>
        <v>0</v>
      </c>
      <c r="Z18" s="8">
        <f>IF(A18&lt;&gt;"",IF(VLOOKUP(A18,Sep!A$3:F$200,6)&gt;0,VLOOKUP(A18,Sep!A$3:F$200,6),0),0)</f>
        <v>0</v>
      </c>
      <c r="AA18" s="6">
        <f t="shared" si="7"/>
        <v>1877.8919536085571</v>
      </c>
      <c r="AB18" s="8">
        <f t="shared" si="8"/>
        <v>6.076388888888889E-3</v>
      </c>
      <c r="AC18" s="8">
        <f>IF(A18&lt;&gt;"",IF(VLOOKUP(A18,Oct!A$3:F$200,6)&gt;0,VLOOKUP(A18,Oct!A$3:F$200,6),0),0)</f>
        <v>0</v>
      </c>
      <c r="AD18" s="8">
        <f>IF(A18&lt;&gt;"",IF(VLOOKUP(A18,Nov!A$3:F$200,6)&gt;0,VLOOKUP(A18,Nov!A$3:F$200,6),0),0)</f>
        <v>0</v>
      </c>
      <c r="AE18" s="8">
        <f>IF(A18&lt;&gt;"",IF(VLOOKUP(A18,Dec!A$3:F$200,6)&gt;0,VLOOKUP(A18,Dec!A$3:F$200,6),0),0)</f>
        <v>0</v>
      </c>
      <c r="AF18" s="8">
        <f>IF(A18&lt;&gt;"",IF(VLOOKUP(A18,Jan!A$3:F$200,6)&gt;0,VLOOKUP(A18,Jan!A$3:F$200,6),0),0)</f>
        <v>2.2430555555555554E-2</v>
      </c>
      <c r="AG18" s="8">
        <f>IF(A18&lt;&gt;"",IF(VLOOKUP(A18,Feb!A$3:F$200,6)&gt;0,VLOOKUP(A18,Feb!A$3:F$200,6),0),0)</f>
        <v>0</v>
      </c>
      <c r="AH18" s="8">
        <f>IF(A18&lt;&gt;"",IF(VLOOKUP(A18,Mar!A$3:F$200,6)&gt;0,VLOOKUP(A18,Mar!A$3:F$200,6),0),0)</f>
        <v>0</v>
      </c>
      <c r="AJ18" s="8">
        <f>LARGE($BH18:BI18,1)</f>
        <v>7.9861111111111105E-3</v>
      </c>
      <c r="AK18" s="8">
        <f>LARGE($BH18:BJ18,1)</f>
        <v>7.9861111111111105E-3</v>
      </c>
      <c r="AL18" s="8">
        <f>LARGE($BH18:BK18,1)</f>
        <v>7.9861111111111105E-3</v>
      </c>
      <c r="AM18" s="8">
        <f>LARGE($BH18:BL18,1)</f>
        <v>7.9861111111111105E-3</v>
      </c>
      <c r="AN18" s="8">
        <f>LARGE($BH18:BM18,1)</f>
        <v>7.9861111111111105E-3</v>
      </c>
      <c r="AO18" s="8">
        <f>LARGE($BN18:BO18,1)</f>
        <v>6.076388888888889E-3</v>
      </c>
      <c r="AP18" s="8">
        <f>LARGE($BN18:BP18,1)</f>
        <v>6.076388888888889E-3</v>
      </c>
      <c r="AQ18" s="8">
        <f>LARGE($BN18:BQ18,1)</f>
        <v>6.076388888888889E-3</v>
      </c>
      <c r="AR18" s="8">
        <f>LARGE($BN18:BR18,1)</f>
        <v>6.076388888888889E-3</v>
      </c>
      <c r="AS18" s="8">
        <f>LARGE($BN18:BS18,1)</f>
        <v>6.076388888888889E-3</v>
      </c>
      <c r="AV18" s="6">
        <f t="shared" si="9"/>
        <v>0</v>
      </c>
      <c r="AW18" s="6">
        <f t="shared" si="10"/>
        <v>0</v>
      </c>
      <c r="AX18" s="6">
        <f t="shared" si="11"/>
        <v>0</v>
      </c>
      <c r="AY18" s="6">
        <f t="shared" si="12"/>
        <v>0</v>
      </c>
      <c r="AZ18" s="6">
        <f t="shared" si="13"/>
        <v>0</v>
      </c>
      <c r="BA18" s="6">
        <f t="shared" si="14"/>
        <v>0</v>
      </c>
      <c r="BB18" s="6">
        <f t="shared" si="15"/>
        <v>0</v>
      </c>
      <c r="BC18" s="6">
        <f t="shared" si="16"/>
        <v>0</v>
      </c>
      <c r="BD18" s="6">
        <f t="shared" si="17"/>
        <v>0</v>
      </c>
      <c r="BE18" s="6">
        <f t="shared" si="18"/>
        <v>1938</v>
      </c>
      <c r="BF18" s="6">
        <f t="shared" si="19"/>
        <v>0</v>
      </c>
      <c r="BH18" s="8">
        <f t="shared" si="20"/>
        <v>7.9861111111111105E-3</v>
      </c>
      <c r="BI18" s="8">
        <f t="shared" si="21"/>
        <v>0</v>
      </c>
      <c r="BJ18" s="8">
        <f t="shared" si="22"/>
        <v>0</v>
      </c>
      <c r="BK18" s="8">
        <f t="shared" si="23"/>
        <v>0</v>
      </c>
      <c r="BL18" s="8">
        <f t="shared" si="24"/>
        <v>0</v>
      </c>
      <c r="BM18" s="8">
        <f t="shared" si="25"/>
        <v>0</v>
      </c>
      <c r="BN18" s="8">
        <f t="shared" si="26"/>
        <v>6.076388888888889E-3</v>
      </c>
      <c r="BO18" s="8">
        <f t="shared" si="27"/>
        <v>0</v>
      </c>
      <c r="BP18" s="8">
        <f t="shared" si="28"/>
        <v>0</v>
      </c>
      <c r="BQ18" s="8">
        <f t="shared" si="29"/>
        <v>0</v>
      </c>
      <c r="BR18" s="8">
        <f t="shared" si="30"/>
        <v>5.3819444444444444E-3</v>
      </c>
      <c r="BS18" s="8">
        <f t="shared" si="31"/>
        <v>0</v>
      </c>
      <c r="BV18" s="8" t="str">
        <f t="shared" si="32"/>
        <v/>
      </c>
      <c r="BW18" s="8" t="str">
        <f t="shared" si="33"/>
        <v/>
      </c>
      <c r="BX18" s="8" t="str">
        <f t="shared" si="34"/>
        <v/>
      </c>
      <c r="BY18" s="8" t="str">
        <f t="shared" si="35"/>
        <v/>
      </c>
      <c r="BZ18" s="8" t="str">
        <f t="shared" si="36"/>
        <v/>
      </c>
      <c r="CA18" s="8" t="str">
        <f t="shared" si="37"/>
        <v/>
      </c>
      <c r="CB18" s="8" t="str">
        <f t="shared" si="38"/>
        <v/>
      </c>
      <c r="CC18" s="8" t="str">
        <f t="shared" si="39"/>
        <v/>
      </c>
      <c r="CD18" s="8" t="str">
        <f t="shared" si="40"/>
        <v/>
      </c>
      <c r="CE18" s="8">
        <f t="shared" si="41"/>
        <v>2.2430555555555554E-2</v>
      </c>
      <c r="CF18" s="8" t="str">
        <f t="shared" si="42"/>
        <v/>
      </c>
      <c r="CG18" s="8" t="str">
        <f t="shared" si="43"/>
        <v/>
      </c>
      <c r="CI18" s="13">
        <v>2.8113425925925927E-2</v>
      </c>
      <c r="CJ18" s="8">
        <f t="shared" si="44"/>
        <v>2.8113425925925927E-2</v>
      </c>
      <c r="CK18" s="8">
        <f>IF(COUNT($BV18:BW18)&gt;0,SMALL($BV18:BW18,1),$CI18)</f>
        <v>2.8113425925925927E-2</v>
      </c>
      <c r="CL18" s="8">
        <f>IF(COUNT($BV18:BX18)&gt;0,SMALL($BV18:BX18,1),$CI18)</f>
        <v>2.8113425925925927E-2</v>
      </c>
      <c r="CM18" s="8">
        <f>IF(COUNT($BV18:BY18)&gt;0,SMALL($BV18:BY18,1),$CI18)</f>
        <v>2.8113425925925927E-2</v>
      </c>
      <c r="CN18" s="8">
        <f>IF(COUNT($BV18:BZ18)&gt;0,SMALL($BV18:BZ18,1),$CI18)</f>
        <v>2.8113425925925927E-2</v>
      </c>
      <c r="CP18" s="8">
        <f t="shared" si="45"/>
        <v>0</v>
      </c>
      <c r="CQ18" s="8">
        <f>IF(COUNT($CB18:CC18)&gt;0,SMALL($CB18:CC18,1),$CP18)</f>
        <v>0</v>
      </c>
      <c r="CR18" s="8">
        <f>IF(COUNT($CB18:CD18)&gt;0,SMALL($CB18:CD18,1),$CP18)</f>
        <v>0</v>
      </c>
      <c r="CS18" s="8">
        <f>IF(COUNT($CB18:CE18)&gt;0,SMALL($CB18:CE18,1),$CP18)</f>
        <v>2.2430555555555554E-2</v>
      </c>
      <c r="CT18" s="8">
        <f>IF(COUNT($CB18:CF18)&gt;0,SMALL($CB18:CF18,1),$CP18)</f>
        <v>2.2430555555555554E-2</v>
      </c>
      <c r="CV18" s="8">
        <f t="shared" si="46"/>
        <v>7.9864814814814816E-3</v>
      </c>
      <c r="CW18" s="8">
        <f t="shared" si="47"/>
        <v>6.0767592592592592E-3</v>
      </c>
      <c r="CX18" s="1">
        <f t="shared" si="48"/>
        <v>16</v>
      </c>
      <c r="CY18" s="8">
        <f t="shared" si="49"/>
        <v>3.7037037037037036E-7</v>
      </c>
      <c r="CZ18" s="1" t="str">
        <f t="shared" si="50"/>
        <v>Carolyn Melvyn</v>
      </c>
      <c r="DB18" s="13">
        <f t="shared" si="51"/>
        <v>2.8281778576689256E-2</v>
      </c>
      <c r="DC18" s="13">
        <f>SMALL($DO18:DP18,1)/(60*60*24)</f>
        <v>2.8281778576689259E-2</v>
      </c>
      <c r="DD18" s="13">
        <f>SMALL($DO18:DQ18,1)/(60*60*24)</f>
        <v>2.8281778576689259E-2</v>
      </c>
      <c r="DE18" s="13">
        <f>SMALL($DO18:DR18,1)/(60*60*24)</f>
        <v>2.8281778576689259E-2</v>
      </c>
      <c r="DF18" s="13">
        <f>SMALL($DO18:DS18,1)/(60*60*24)</f>
        <v>2.8281778576689259E-2</v>
      </c>
      <c r="DG18" s="13">
        <f>SMALL($DO18:DT18,1)/(60*60*24)</f>
        <v>2.8281778576689259E-2</v>
      </c>
      <c r="DH18" s="45">
        <f t="shared" si="52"/>
        <v>2.1734860574173114E-2</v>
      </c>
      <c r="DI18" s="13">
        <f>SMALL($DU18:DV18,1)/(60*60*24)</f>
        <v>2.1734860574173114E-2</v>
      </c>
      <c r="DJ18" s="13">
        <f>SMALL($DU18:DW18,1)/(60*60*24)</f>
        <v>2.1734860574173114E-2</v>
      </c>
      <c r="DK18" s="13">
        <f>SMALL($DU18:DX18,1)/(60*60*24)</f>
        <v>2.1734860574173114E-2</v>
      </c>
      <c r="DL18" s="13">
        <f>SMALL($DU18:DY18,1)/(60*60*24)</f>
        <v>2.1734860574173114E-2</v>
      </c>
      <c r="DM18" s="13">
        <f>SMALL($DU18:DZ18,1)/(60*60*24)</f>
        <v>2.1734860574173114E-2</v>
      </c>
      <c r="DO18" s="6">
        <f t="shared" si="53"/>
        <v>2443.5456690259521</v>
      </c>
      <c r="DP18" s="1">
        <f t="shared" si="54"/>
        <v>9999</v>
      </c>
      <c r="DQ18" s="1">
        <f t="shared" si="55"/>
        <v>9999</v>
      </c>
      <c r="DR18" s="1">
        <f t="shared" si="56"/>
        <v>9999</v>
      </c>
      <c r="DS18" s="1">
        <f t="shared" si="57"/>
        <v>9999</v>
      </c>
      <c r="DT18" s="1">
        <f t="shared" si="58"/>
        <v>9999</v>
      </c>
      <c r="DU18" s="6">
        <f t="shared" si="59"/>
        <v>1877.8919536085571</v>
      </c>
      <c r="DV18" s="1">
        <f t="shared" si="60"/>
        <v>9999</v>
      </c>
      <c r="DW18" s="1">
        <f t="shared" si="61"/>
        <v>9999</v>
      </c>
      <c r="DX18" s="1">
        <f t="shared" si="62"/>
        <v>9999</v>
      </c>
      <c r="DY18" s="1">
        <f t="shared" si="63"/>
        <v>1938</v>
      </c>
      <c r="DZ18" s="1">
        <f t="shared" si="64"/>
        <v>9999</v>
      </c>
    </row>
    <row r="19" spans="1:134" x14ac:dyDescent="0.25">
      <c r="A19" s="1" t="s">
        <v>147</v>
      </c>
      <c r="B19" s="3">
        <v>1.5300925925925926E-2</v>
      </c>
      <c r="C19" s="11">
        <v>43132</v>
      </c>
      <c r="E19" s="13">
        <v>1.8738425925925926E-2</v>
      </c>
      <c r="F19" s="11">
        <v>42948</v>
      </c>
      <c r="H19" s="3">
        <v>1.5370370370370375E-2</v>
      </c>
      <c r="I19" s="3">
        <v>0</v>
      </c>
      <c r="K19" s="8">
        <v>1.4236111111111111E-2</v>
      </c>
      <c r="M19" s="8">
        <f t="shared" si="2"/>
        <v>1.9380032206119165E-2</v>
      </c>
      <c r="N19" s="6">
        <f t="shared" si="3"/>
        <v>1674.434782608696</v>
      </c>
      <c r="O19" s="8">
        <f t="shared" si="65"/>
        <v>1.6840277777777777E-2</v>
      </c>
      <c r="Q19" s="8">
        <f t="shared" si="4"/>
        <v>1.9039351851851852E-2</v>
      </c>
      <c r="R19" s="8">
        <f t="shared" si="5"/>
        <v>1.5520833333333336E-2</v>
      </c>
      <c r="S19" s="8">
        <f t="shared" si="6"/>
        <v>1.6840277777777777E-2</v>
      </c>
      <c r="T19" s="8"/>
      <c r="U19" s="8">
        <f>IF(A19&lt;&gt;"",IF(VLOOKUP(A19,Apr!A$4:F$201,6)&gt;0,VLOOKUP(A19,Apr!A$4:F$201,6),0),0)</f>
        <v>1.9641203703703706E-2</v>
      </c>
      <c r="V19" s="8">
        <f>IF(A19&lt;&gt;"",IF(VLOOKUP(A19,May!A$3:F$200,6)&gt;0,VLOOKUP(A19,May!A$3:F$200,6),0),0)</f>
        <v>1.9039351851851852E-2</v>
      </c>
      <c r="W19" s="8">
        <f>IF(A19&lt;&gt;"",IF(VLOOKUP(A19,Jun!A$3:F$200,6)&gt;0,VLOOKUP(A19,Jun!A$3:F$200,6),0),0)</f>
        <v>0</v>
      </c>
      <c r="X19" s="8">
        <f>IF(A19&lt;&gt;"",IF(VLOOKUP(A19,Jul!A$3:F$200,6)&gt;0,VLOOKUP(A19,Jul!A$3:F$200,6),0),0)</f>
        <v>1.9907407407407401E-2</v>
      </c>
      <c r="Y19" s="8">
        <f>IF(A19&lt;&gt;"",IF(VLOOKUP(A19,Aug!A$3:F$200,6)&gt;0,VLOOKUP(A19,Aug!A$3:F$200,6),0),0)</f>
        <v>1.9768518518518519E-2</v>
      </c>
      <c r="Z19" s="8">
        <f>IF(A19&lt;&gt;"",IF(VLOOKUP(A19,Sep!A$3:F$200,6)&gt;0,VLOOKUP(A19,Sep!A$3:F$200,6),0),0)</f>
        <v>0</v>
      </c>
      <c r="AA19" s="6">
        <f t="shared" si="7"/>
        <v>1264.2007484629778</v>
      </c>
      <c r="AB19" s="8">
        <f t="shared" si="8"/>
        <v>1.3194444444444444E-2</v>
      </c>
      <c r="AC19" s="8">
        <f>IF(A19&lt;&gt;"",IF(VLOOKUP(A19,Oct!A$3:F$200,6)&gt;0,VLOOKUP(A19,Oct!A$3:F$200,6),0),0)</f>
        <v>0</v>
      </c>
      <c r="AD19" s="8">
        <f>IF(A19&lt;&gt;"",IF(VLOOKUP(A19,Nov!A$3:F$200,6)&gt;0,VLOOKUP(A19,Nov!A$3:F$200,6),0),0)</f>
        <v>0</v>
      </c>
      <c r="AE19" s="8">
        <f>IF(A19&lt;&gt;"",IF(VLOOKUP(A19,Dec!A$3:F$200,6)&gt;0,VLOOKUP(A19,Dec!A$3:F$200,6),0),0)</f>
        <v>1.5520833333333336E-2</v>
      </c>
      <c r="AF19" s="8">
        <f>IF(A19&lt;&gt;"",IF(VLOOKUP(A19,Jan!A$3:F$200,6)&gt;0,VLOOKUP(A19,Jan!A$3:F$200,6),0),0)</f>
        <v>1.7719907407407406E-2</v>
      </c>
      <c r="AG19" s="8">
        <f>IF(A19&lt;&gt;"",IF(VLOOKUP(A19,Feb!A$3:F$200,6)&gt;0,VLOOKUP(A19,Feb!A$3:F$200,6),0),0)</f>
        <v>0</v>
      </c>
      <c r="AH19" s="8">
        <f>IF(A19&lt;&gt;"",IF(VLOOKUP(A19,Mar!A$3:F$200,6)&gt;0,VLOOKUP(A19,Mar!A$3:F$200,6),0),0)</f>
        <v>0</v>
      </c>
      <c r="AJ19" s="8">
        <f>LARGE($BH19:BI19,1)</f>
        <v>1.6840277777777777E-2</v>
      </c>
      <c r="AK19" s="8">
        <f>LARGE($BH19:BJ19,1)</f>
        <v>1.7187500000000001E-2</v>
      </c>
      <c r="AL19" s="8">
        <f>LARGE($BH19:BK19,1)</f>
        <v>1.7187500000000001E-2</v>
      </c>
      <c r="AM19" s="8">
        <f>LARGE($BH19:BL19,1)</f>
        <v>1.7187500000000001E-2</v>
      </c>
      <c r="AN19" s="8">
        <f>LARGE($BH19:BM19,1)</f>
        <v>1.7187500000000001E-2</v>
      </c>
      <c r="AO19" s="8">
        <f>LARGE($BN19:BO19,1)</f>
        <v>1.3194444444444444E-2</v>
      </c>
      <c r="AP19" s="8">
        <f>LARGE($BN19:BP19,1)</f>
        <v>1.3194444444444444E-2</v>
      </c>
      <c r="AQ19" s="8">
        <f>LARGE($BN19:BQ19,1)</f>
        <v>1.3194444444444444E-2</v>
      </c>
      <c r="AR19" s="8">
        <f>LARGE($BN19:BR19,1)</f>
        <v>1.3194444444444444E-2</v>
      </c>
      <c r="AS19" s="8">
        <f>LARGE($BN19:BS19,1)</f>
        <v>1.3194444444444444E-2</v>
      </c>
      <c r="AV19" s="6">
        <f t="shared" si="9"/>
        <v>1697.0000000000002</v>
      </c>
      <c r="AW19" s="6">
        <f t="shared" si="10"/>
        <v>1645</v>
      </c>
      <c r="AX19" s="6">
        <f t="shared" si="11"/>
        <v>0</v>
      </c>
      <c r="AY19" s="6">
        <f t="shared" si="12"/>
        <v>1719.9999999999998</v>
      </c>
      <c r="AZ19" s="6">
        <f t="shared" si="13"/>
        <v>1708</v>
      </c>
      <c r="BA19" s="6">
        <f t="shared" si="14"/>
        <v>0</v>
      </c>
      <c r="BB19" s="6">
        <f t="shared" si="15"/>
        <v>0</v>
      </c>
      <c r="BC19" s="6">
        <f t="shared" si="16"/>
        <v>0</v>
      </c>
      <c r="BD19" s="6">
        <f t="shared" si="17"/>
        <v>1341.0000000000002</v>
      </c>
      <c r="BE19" s="6">
        <f t="shared" si="18"/>
        <v>1530.9999999999998</v>
      </c>
      <c r="BF19" s="6">
        <f t="shared" si="19"/>
        <v>0</v>
      </c>
      <c r="BH19" s="8">
        <f t="shared" si="20"/>
        <v>1.6840277777777777E-2</v>
      </c>
      <c r="BI19" s="8">
        <f t="shared" si="21"/>
        <v>1.6666666666666666E-2</v>
      </c>
      <c r="BJ19" s="8">
        <f t="shared" si="22"/>
        <v>1.7187500000000001E-2</v>
      </c>
      <c r="BK19" s="8">
        <f t="shared" si="23"/>
        <v>0</v>
      </c>
      <c r="BL19" s="8">
        <f t="shared" si="24"/>
        <v>1.6319444444444445E-2</v>
      </c>
      <c r="BM19" s="8">
        <f t="shared" si="25"/>
        <v>1.6493055555555556E-2</v>
      </c>
      <c r="BN19" s="8">
        <f t="shared" si="26"/>
        <v>1.3194444444444444E-2</v>
      </c>
      <c r="BO19" s="8">
        <f t="shared" si="27"/>
        <v>0</v>
      </c>
      <c r="BP19" s="8">
        <f t="shared" si="28"/>
        <v>0</v>
      </c>
      <c r="BQ19" s="8">
        <f t="shared" si="29"/>
        <v>1.2326388888888888E-2</v>
      </c>
      <c r="BR19" s="8">
        <f t="shared" si="30"/>
        <v>1.0069444444444445E-2</v>
      </c>
      <c r="BS19" s="8">
        <f t="shared" si="31"/>
        <v>0</v>
      </c>
      <c r="BV19" s="8">
        <f t="shared" si="32"/>
        <v>1.9641203703703706E-2</v>
      </c>
      <c r="BW19" s="8">
        <f t="shared" si="33"/>
        <v>1.9039351851851852E-2</v>
      </c>
      <c r="BX19" s="8" t="str">
        <f t="shared" si="34"/>
        <v/>
      </c>
      <c r="BY19" s="8">
        <f t="shared" si="35"/>
        <v>1.9907407407407401E-2</v>
      </c>
      <c r="BZ19" s="8">
        <f t="shared" si="36"/>
        <v>1.9768518518518519E-2</v>
      </c>
      <c r="CA19" s="8" t="str">
        <f t="shared" si="37"/>
        <v/>
      </c>
      <c r="CB19" s="8" t="str">
        <f t="shared" si="38"/>
        <v/>
      </c>
      <c r="CC19" s="8" t="str">
        <f t="shared" si="39"/>
        <v/>
      </c>
      <c r="CD19" s="8">
        <f t="shared" si="40"/>
        <v>1.5520833333333336E-2</v>
      </c>
      <c r="CE19" s="8">
        <f t="shared" si="41"/>
        <v>1.7719907407407406E-2</v>
      </c>
      <c r="CF19" s="8" t="str">
        <f t="shared" si="42"/>
        <v/>
      </c>
      <c r="CG19" s="8" t="str">
        <f t="shared" si="43"/>
        <v/>
      </c>
      <c r="CI19" s="13">
        <v>1.8738425925925926E-2</v>
      </c>
      <c r="CJ19" s="8">
        <f t="shared" si="44"/>
        <v>1.9641203703703706E-2</v>
      </c>
      <c r="CK19" s="8">
        <f>IF(COUNT($BV19:BW19)&gt;0,SMALL($BV19:BW19,1),$CI19)</f>
        <v>1.9039351851851852E-2</v>
      </c>
      <c r="CL19" s="8">
        <f>IF(COUNT($BV19:BX19)&gt;0,SMALL($BV19:BX19,1),$CI19)</f>
        <v>1.9039351851851852E-2</v>
      </c>
      <c r="CM19" s="8">
        <f>IF(COUNT($BV19:BY19)&gt;0,SMALL($BV19:BY19,1),$CI19)</f>
        <v>1.9039351851851852E-2</v>
      </c>
      <c r="CN19" s="8">
        <f>IF(COUNT($BV19:BZ19)&gt;0,SMALL($BV19:BZ19,1),$CI19)</f>
        <v>1.9039351851851852E-2</v>
      </c>
      <c r="CO19" s="3">
        <v>1.5300925925925926E-2</v>
      </c>
      <c r="CP19" s="8">
        <f t="shared" si="45"/>
        <v>1.5300925925925926E-2</v>
      </c>
      <c r="CQ19" s="8">
        <f>IF(COUNT($CB19:CC19)&gt;0,SMALL($CB19:CC19,1),$CP19)</f>
        <v>1.5300925925925926E-2</v>
      </c>
      <c r="CR19" s="8">
        <f>IF(COUNT($CB19:CD19)&gt;0,SMALL($CB19:CD19,1),$CP19)</f>
        <v>1.5520833333333336E-2</v>
      </c>
      <c r="CS19" s="8">
        <f>IF(COUNT($CB19:CE19)&gt;0,SMALL($CB19:CE19,1),$CP19)</f>
        <v>1.5520833333333336E-2</v>
      </c>
      <c r="CT19" s="8">
        <f>IF(COUNT($CB19:CF19)&gt;0,SMALL($CB19:CF19,1),$CP19)</f>
        <v>1.5520833333333336E-2</v>
      </c>
      <c r="CV19" s="8">
        <f t="shared" si="46"/>
        <v>1.7187893518518519E-2</v>
      </c>
      <c r="CW19" s="8">
        <f t="shared" si="47"/>
        <v>1.3194837962962964E-2</v>
      </c>
      <c r="CX19" s="1">
        <f t="shared" si="48"/>
        <v>17</v>
      </c>
      <c r="CY19" s="8">
        <f t="shared" si="49"/>
        <v>3.9351851851851854E-7</v>
      </c>
      <c r="CZ19" s="1" t="str">
        <f t="shared" si="50"/>
        <v>Catherine Carrdus</v>
      </c>
      <c r="DB19" s="13">
        <f t="shared" si="51"/>
        <v>1.9380032206119165E-2</v>
      </c>
      <c r="DC19" s="13">
        <f>SMALL($DO19:DP19,1)/(60*60*24)</f>
        <v>1.9380032206119165E-2</v>
      </c>
      <c r="DD19" s="13">
        <f>SMALL($DO19:DQ19,1)/(60*60*24)</f>
        <v>1.9039351851851852E-2</v>
      </c>
      <c r="DE19" s="13">
        <f>SMALL($DO19:DR19,1)/(60*60*24)</f>
        <v>1.9039351851851852E-2</v>
      </c>
      <c r="DF19" s="13">
        <f>SMALL($DO19:DS19,1)/(60*60*24)</f>
        <v>1.9039351851851852E-2</v>
      </c>
      <c r="DG19" s="13">
        <f>SMALL($DO19:DT19,1)/(60*60*24)</f>
        <v>1.9039351851851852E-2</v>
      </c>
      <c r="DH19" s="45">
        <f t="shared" si="52"/>
        <v>1.4631953107210391E-2</v>
      </c>
      <c r="DI19" s="13">
        <f>SMALL($DU19:DV19,1)/(60*60*24)</f>
        <v>1.4631953107210391E-2</v>
      </c>
      <c r="DJ19" s="13">
        <f>SMALL($DU19:DW19,1)/(60*60*24)</f>
        <v>1.4631953107210391E-2</v>
      </c>
      <c r="DK19" s="13">
        <f>SMALL($DU19:DX19,1)/(60*60*24)</f>
        <v>1.4631953107210391E-2</v>
      </c>
      <c r="DL19" s="13">
        <f>SMALL($DU19:DY19,1)/(60*60*24)</f>
        <v>1.4631953107210391E-2</v>
      </c>
      <c r="DM19" s="13">
        <f>SMALL($DU19:DZ19,1)/(60*60*24)</f>
        <v>1.4631953107210391E-2</v>
      </c>
      <c r="DO19" s="6">
        <f t="shared" si="53"/>
        <v>1674.434782608696</v>
      </c>
      <c r="DP19" s="1">
        <f t="shared" si="54"/>
        <v>1697.0000000000002</v>
      </c>
      <c r="DQ19" s="1">
        <f t="shared" si="55"/>
        <v>1645</v>
      </c>
      <c r="DR19" s="1">
        <f t="shared" si="56"/>
        <v>9999</v>
      </c>
      <c r="DS19" s="1">
        <f t="shared" si="57"/>
        <v>1719.9999999999998</v>
      </c>
      <c r="DT19" s="1">
        <f t="shared" si="58"/>
        <v>1708</v>
      </c>
      <c r="DU19" s="6">
        <f t="shared" si="59"/>
        <v>1264.2007484629778</v>
      </c>
      <c r="DV19" s="1">
        <f t="shared" si="60"/>
        <v>9999</v>
      </c>
      <c r="DW19" s="1">
        <f t="shared" si="61"/>
        <v>9999</v>
      </c>
      <c r="DX19" s="1">
        <f t="shared" si="62"/>
        <v>1341.0000000000002</v>
      </c>
      <c r="DY19" s="1">
        <f t="shared" si="63"/>
        <v>1530.9999999999998</v>
      </c>
      <c r="DZ19" s="1">
        <f t="shared" si="64"/>
        <v>9999</v>
      </c>
      <c r="EB19" s="8"/>
      <c r="EC19" s="8"/>
      <c r="ED19" s="8"/>
    </row>
    <row r="20" spans="1:134" x14ac:dyDescent="0.25">
      <c r="A20" s="1" t="s">
        <v>208</v>
      </c>
      <c r="B20" s="3">
        <v>2.2812499999999999E-2</v>
      </c>
      <c r="C20" s="11">
        <v>43862</v>
      </c>
      <c r="E20" s="13">
        <v>2.8194444444444442E-2</v>
      </c>
      <c r="F20" s="11">
        <v>43586</v>
      </c>
      <c r="H20" s="3"/>
      <c r="I20" s="3"/>
      <c r="L20" s="8">
        <v>4.1666666666666664E-2</v>
      </c>
      <c r="M20" s="8">
        <f t="shared" si="2"/>
        <v>2.8281778576689256E-2</v>
      </c>
      <c r="N20" s="6">
        <f t="shared" si="3"/>
        <v>2443.5456690259521</v>
      </c>
      <c r="O20" s="8">
        <f t="shared" si="65"/>
        <v>7.9861111111111105E-3</v>
      </c>
      <c r="Q20" s="8">
        <f t="shared" si="4"/>
        <v>2.8194444444444446E-2</v>
      </c>
      <c r="R20" s="8">
        <f t="shared" si="5"/>
        <v>2.2812500000000003E-2</v>
      </c>
      <c r="S20" s="8">
        <f t="shared" si="6"/>
        <v>7.9861111111111105E-3</v>
      </c>
      <c r="T20" s="8"/>
      <c r="U20" s="8">
        <f>IF(A20&lt;&gt;"",IF(VLOOKUP(A20,Apr!A$4:F$201,6)&gt;0,VLOOKUP(A20,Apr!A$4:F$201,6),0),0)</f>
        <v>0</v>
      </c>
      <c r="V20" s="8">
        <f>IF(A20&lt;&gt;"",IF(VLOOKUP(A20,May!A$3:F$200,6)&gt;0,VLOOKUP(A20,May!A$3:F$200,6),0),0)</f>
        <v>2.8194444444444446E-2</v>
      </c>
      <c r="W20" s="8">
        <f>IF(A20&lt;&gt;"",IF(VLOOKUP(A20,Jun!A$3:F$200,6)&gt;0,VLOOKUP(A20,Jun!A$3:F$200,6),0),0)</f>
        <v>0</v>
      </c>
      <c r="X20" s="8">
        <f>IF(A20&lt;&gt;"",IF(VLOOKUP(A20,Jul!A$3:F$200,6)&gt;0,VLOOKUP(A20,Jul!A$3:F$200,6),0),0)</f>
        <v>0</v>
      </c>
      <c r="Y20" s="8">
        <f>IF(A20&lt;&gt;"",IF(VLOOKUP(A20,Aug!A$3:F$200,6)&gt;0,VLOOKUP(A20,Aug!A$3:F$200,6),0),0)</f>
        <v>0</v>
      </c>
      <c r="Z20" s="8">
        <f>IF(A20&lt;&gt;"",IF(VLOOKUP(A20,Sep!A$3:F$200,6)&gt;0,VLOOKUP(A20,Sep!A$3:F$200,6),0),0)</f>
        <v>0</v>
      </c>
      <c r="AA20" s="6">
        <f t="shared" si="7"/>
        <v>1872.0930232558144</v>
      </c>
      <c r="AB20" s="8">
        <f t="shared" si="8"/>
        <v>6.2499999999999995E-3</v>
      </c>
      <c r="AC20" s="8">
        <f>IF(A20&lt;&gt;"",IF(VLOOKUP(A20,Oct!A$3:F$200,6)&gt;0,VLOOKUP(A20,Oct!A$3:F$200,6),0),0)</f>
        <v>0</v>
      </c>
      <c r="AD20" s="8">
        <f>IF(A20&lt;&gt;"",IF(VLOOKUP(A20,Nov!A$3:F$200,6)&gt;0,VLOOKUP(A20,Nov!A$3:F$200,6),0),0)</f>
        <v>0</v>
      </c>
      <c r="AE20" s="8">
        <f>IF(A20&lt;&gt;"",IF(VLOOKUP(A20,Dec!A$3:F$200,6)&gt;0,VLOOKUP(A20,Dec!A$3:F$200,6),0),0)</f>
        <v>0</v>
      </c>
      <c r="AF20" s="8">
        <f>IF(A20&lt;&gt;"",IF(VLOOKUP(A20,Jan!A$3:F$200,6)&gt;0,VLOOKUP(A20,Jan!A$3:F$200,6),0),0)</f>
        <v>0</v>
      </c>
      <c r="AG20" s="8">
        <f>IF(A20&lt;&gt;"",IF(VLOOKUP(A20,Feb!A$3:F$200,6)&gt;0,VLOOKUP(A20,Feb!A$3:F$200,6),0),0)</f>
        <v>2.2812500000000003E-2</v>
      </c>
      <c r="AH20" s="8">
        <f>IF(A20&lt;&gt;"",IF(VLOOKUP(A20,Mar!A$3:F$200,6)&gt;0,VLOOKUP(A20,Mar!A$3:F$200,6),0),0)</f>
        <v>0</v>
      </c>
      <c r="AJ20" s="8">
        <f>LARGE($BH20:BI20,1)</f>
        <v>7.9861111111111105E-3</v>
      </c>
      <c r="AK20" s="8">
        <f>LARGE($BH20:BJ20,1)</f>
        <v>7.9861111111111105E-3</v>
      </c>
      <c r="AL20" s="8">
        <f>LARGE($BH20:BK20,1)</f>
        <v>7.9861111111111105E-3</v>
      </c>
      <c r="AM20" s="8">
        <f>LARGE($BH20:BL20,1)</f>
        <v>7.9861111111111105E-3</v>
      </c>
      <c r="AN20" s="8">
        <f>LARGE($BH20:BM20,1)</f>
        <v>7.9861111111111105E-3</v>
      </c>
      <c r="AO20" s="8">
        <f>LARGE($BN20:BO20,1)</f>
        <v>6.2499999999999995E-3</v>
      </c>
      <c r="AP20" s="8">
        <f>LARGE($BN20:BP20,1)</f>
        <v>6.2499999999999995E-3</v>
      </c>
      <c r="AQ20" s="8">
        <f>LARGE($BN20:BQ20,1)</f>
        <v>6.2499999999999995E-3</v>
      </c>
      <c r="AR20" s="8">
        <f>LARGE($BN20:BR20,1)</f>
        <v>6.2499999999999995E-3</v>
      </c>
      <c r="AS20" s="8">
        <f>LARGE($BN20:BS20,1)</f>
        <v>6.2499999999999995E-3</v>
      </c>
      <c r="AV20" s="6">
        <f t="shared" si="9"/>
        <v>0</v>
      </c>
      <c r="AW20" s="6">
        <f t="shared" si="10"/>
        <v>2436</v>
      </c>
      <c r="AX20" s="6">
        <f t="shared" si="11"/>
        <v>0</v>
      </c>
      <c r="AY20" s="6">
        <f t="shared" si="12"/>
        <v>0</v>
      </c>
      <c r="AZ20" s="6">
        <f t="shared" si="13"/>
        <v>0</v>
      </c>
      <c r="BA20" s="6">
        <f t="shared" si="14"/>
        <v>0</v>
      </c>
      <c r="BB20" s="6">
        <f t="shared" si="15"/>
        <v>0</v>
      </c>
      <c r="BC20" s="6">
        <f t="shared" si="16"/>
        <v>0</v>
      </c>
      <c r="BD20" s="6">
        <f t="shared" si="17"/>
        <v>0</v>
      </c>
      <c r="BE20" s="6">
        <f t="shared" si="18"/>
        <v>0</v>
      </c>
      <c r="BF20" s="6">
        <f t="shared" si="19"/>
        <v>1971.0000000000005</v>
      </c>
      <c r="BH20" s="8">
        <f t="shared" si="20"/>
        <v>7.9861111111111105E-3</v>
      </c>
      <c r="BI20" s="8">
        <f t="shared" si="21"/>
        <v>0</v>
      </c>
      <c r="BJ20" s="8">
        <f t="shared" si="22"/>
        <v>7.9861111111111105E-3</v>
      </c>
      <c r="BK20" s="8">
        <f t="shared" si="23"/>
        <v>0</v>
      </c>
      <c r="BL20" s="8">
        <f t="shared" si="24"/>
        <v>0</v>
      </c>
      <c r="BM20" s="8">
        <f t="shared" si="25"/>
        <v>0</v>
      </c>
      <c r="BN20" s="8">
        <f t="shared" si="26"/>
        <v>6.2499999999999995E-3</v>
      </c>
      <c r="BO20" s="8">
        <f t="shared" si="27"/>
        <v>0</v>
      </c>
      <c r="BP20" s="8">
        <f t="shared" si="28"/>
        <v>0</v>
      </c>
      <c r="BQ20" s="8">
        <f t="shared" si="29"/>
        <v>0</v>
      </c>
      <c r="BR20" s="8">
        <f t="shared" si="30"/>
        <v>0</v>
      </c>
      <c r="BS20" s="8">
        <f t="shared" si="31"/>
        <v>5.0347222222222225E-3</v>
      </c>
      <c r="BV20" s="8" t="str">
        <f t="shared" si="32"/>
        <v/>
      </c>
      <c r="BW20" s="8">
        <f t="shared" si="33"/>
        <v>2.8194444444444446E-2</v>
      </c>
      <c r="BX20" s="8" t="str">
        <f t="shared" si="34"/>
        <v/>
      </c>
      <c r="BY20" s="8" t="str">
        <f t="shared" si="35"/>
        <v/>
      </c>
      <c r="BZ20" s="8" t="str">
        <f t="shared" si="36"/>
        <v/>
      </c>
      <c r="CA20" s="8" t="str">
        <f t="shared" si="37"/>
        <v/>
      </c>
      <c r="CB20" s="8" t="str">
        <f t="shared" si="38"/>
        <v/>
      </c>
      <c r="CC20" s="8" t="str">
        <f t="shared" si="39"/>
        <v/>
      </c>
      <c r="CD20" s="8" t="str">
        <f t="shared" si="40"/>
        <v/>
      </c>
      <c r="CE20" s="8" t="str">
        <f t="shared" si="41"/>
        <v/>
      </c>
      <c r="CF20" s="8">
        <f t="shared" si="42"/>
        <v>2.2812500000000003E-2</v>
      </c>
      <c r="CG20" s="8" t="str">
        <f t="shared" si="43"/>
        <v/>
      </c>
      <c r="CI20" s="13">
        <v>2.8113425925925927E-2</v>
      </c>
      <c r="CJ20" s="8">
        <f t="shared" si="44"/>
        <v>2.8113425925925927E-2</v>
      </c>
      <c r="CK20" s="8">
        <f>IF(COUNT($BV20:BW20)&gt;0,SMALL($BV20:BW20,1),$CI20)</f>
        <v>2.8194444444444446E-2</v>
      </c>
      <c r="CL20" s="8">
        <f>IF(COUNT($BV20:BX20)&gt;0,SMALL($BV20:BX20,1),$CI20)</f>
        <v>2.8194444444444446E-2</v>
      </c>
      <c r="CM20" s="8">
        <f>IF(COUNT($BV20:BY20)&gt;0,SMALL($BV20:BY20,1),$CI20)</f>
        <v>2.8194444444444446E-2</v>
      </c>
      <c r="CN20" s="8">
        <f>IF(COUNT($BV20:BZ20)&gt;0,SMALL($BV20:BZ20,1),$CI20)</f>
        <v>2.8194444444444446E-2</v>
      </c>
      <c r="CO20" s="3">
        <v>0</v>
      </c>
      <c r="CP20" s="8">
        <f t="shared" si="45"/>
        <v>0</v>
      </c>
      <c r="CQ20" s="8">
        <f>IF(COUNT($CB20:CC20)&gt;0,SMALL($CB20:CC20,1),$CP20)</f>
        <v>0</v>
      </c>
      <c r="CR20" s="8">
        <f>IF(COUNT($CB20:CD20)&gt;0,SMALL($CB20:CD20,1),$CP20)</f>
        <v>0</v>
      </c>
      <c r="CS20" s="8">
        <f>IF(COUNT($CB20:CE20)&gt;0,SMALL($CB20:CE20,1),$CP20)</f>
        <v>0</v>
      </c>
      <c r="CT20" s="8">
        <f>IF(COUNT($CB20:CF20)&gt;0,SMALL($CB20:CF20,1),$CP20)</f>
        <v>2.2812500000000003E-2</v>
      </c>
      <c r="CV20" s="8">
        <f t="shared" si="46"/>
        <v>7.9865277777777764E-3</v>
      </c>
      <c r="CW20" s="8">
        <f t="shared" si="47"/>
        <v>6.2504166666666663E-3</v>
      </c>
      <c r="CX20" s="1">
        <f t="shared" si="48"/>
        <v>18</v>
      </c>
      <c r="CY20" s="8">
        <f t="shared" si="49"/>
        <v>4.1666666666666667E-7</v>
      </c>
      <c r="CZ20" s="1" t="str">
        <f t="shared" si="50"/>
        <v>Catherine MacLachlan</v>
      </c>
      <c r="DB20" s="13">
        <f t="shared" si="51"/>
        <v>2.8281778576689256E-2</v>
      </c>
      <c r="DC20" s="13">
        <f>SMALL($DO20:DP20,1)/(60*60*24)</f>
        <v>2.8281778576689259E-2</v>
      </c>
      <c r="DD20" s="13">
        <f>SMALL($DO20:DQ20,1)/(60*60*24)</f>
        <v>2.8194444444444446E-2</v>
      </c>
      <c r="DE20" s="13">
        <f>SMALL($DO20:DR20,1)/(60*60*24)</f>
        <v>2.8194444444444446E-2</v>
      </c>
      <c r="DF20" s="13">
        <f>SMALL($DO20:DS20,1)/(60*60*24)</f>
        <v>2.8194444444444446E-2</v>
      </c>
      <c r="DG20" s="13">
        <f>SMALL($DO20:DT20,1)/(60*60*24)</f>
        <v>2.8194444444444446E-2</v>
      </c>
      <c r="DH20" s="45">
        <f t="shared" si="52"/>
        <v>2.1667743324720073E-2</v>
      </c>
      <c r="DI20" s="13">
        <f>SMALL($DU20:DV20,1)/(60*60*24)</f>
        <v>2.1667743324720073E-2</v>
      </c>
      <c r="DJ20" s="13">
        <f>SMALL($DU20:DW20,1)/(60*60*24)</f>
        <v>2.1667743324720073E-2</v>
      </c>
      <c r="DK20" s="13">
        <f>SMALL($DU20:DX20,1)/(60*60*24)</f>
        <v>2.1667743324720073E-2</v>
      </c>
      <c r="DL20" s="13">
        <f>SMALL($DU20:DY20,1)/(60*60*24)</f>
        <v>2.1667743324720073E-2</v>
      </c>
      <c r="DM20" s="13">
        <f>SMALL($DU20:DZ20,1)/(60*60*24)</f>
        <v>2.1667743324720073E-2</v>
      </c>
      <c r="DO20" s="6">
        <f t="shared" si="53"/>
        <v>2443.5456690259521</v>
      </c>
      <c r="DP20" s="1">
        <f t="shared" si="54"/>
        <v>9999</v>
      </c>
      <c r="DQ20" s="1">
        <f t="shared" si="55"/>
        <v>2436</v>
      </c>
      <c r="DR20" s="1">
        <f t="shared" si="56"/>
        <v>9999</v>
      </c>
      <c r="DS20" s="1">
        <f t="shared" si="57"/>
        <v>9999</v>
      </c>
      <c r="DT20" s="1">
        <f t="shared" si="58"/>
        <v>9999</v>
      </c>
      <c r="DU20" s="6">
        <f t="shared" si="59"/>
        <v>1872.0930232558144</v>
      </c>
      <c r="DV20" s="1">
        <f t="shared" si="60"/>
        <v>9999</v>
      </c>
      <c r="DW20" s="1">
        <f t="shared" si="61"/>
        <v>9999</v>
      </c>
      <c r="DX20" s="1">
        <f t="shared" si="62"/>
        <v>9999</v>
      </c>
      <c r="DY20" s="1">
        <f t="shared" si="63"/>
        <v>9999</v>
      </c>
      <c r="DZ20" s="1">
        <f t="shared" si="64"/>
        <v>1971.0000000000005</v>
      </c>
      <c r="EB20" s="8"/>
      <c r="EC20" s="8"/>
      <c r="ED20" s="8"/>
    </row>
    <row r="21" spans="1:134" x14ac:dyDescent="0.25">
      <c r="A21" s="1" t="s">
        <v>161</v>
      </c>
      <c r="B21" s="3">
        <v>1.7175925925925924E-2</v>
      </c>
      <c r="C21" s="11">
        <v>43739</v>
      </c>
      <c r="E21" s="13">
        <v>2.2453703703703708E-2</v>
      </c>
      <c r="F21" s="11">
        <v>42979</v>
      </c>
      <c r="H21" s="3">
        <v>0</v>
      </c>
      <c r="I21" s="3">
        <v>0</v>
      </c>
      <c r="K21" s="8">
        <v>1.7939814814814815E-2</v>
      </c>
      <c r="M21" s="8">
        <f t="shared" si="2"/>
        <v>2.5092667023937119E-2</v>
      </c>
      <c r="N21" s="6">
        <f t="shared" si="3"/>
        <v>2168.0064308681667</v>
      </c>
      <c r="O21" s="8">
        <f t="shared" si="65"/>
        <v>1.1111111111111112E-2</v>
      </c>
      <c r="Q21" s="8">
        <f t="shared" si="4"/>
        <v>0</v>
      </c>
      <c r="R21" s="8">
        <f t="shared" si="5"/>
        <v>1.7175925925925928E-2</v>
      </c>
      <c r="S21" s="8">
        <f t="shared" si="6"/>
        <v>1.1111111111111112E-2</v>
      </c>
      <c r="T21" s="8"/>
      <c r="U21" s="8">
        <f>IF(A21&lt;&gt;"",IF(VLOOKUP(A21,Apr!A$4:F$201,6)&gt;0,VLOOKUP(A21,Apr!A$4:F$201,6),0),0)</f>
        <v>0</v>
      </c>
      <c r="V21" s="8">
        <f>IF(A21&lt;&gt;"",IF(VLOOKUP(A21,May!A$3:F$200,6)&gt;0,VLOOKUP(A21,May!A$3:F$200,6),0),0)</f>
        <v>0</v>
      </c>
      <c r="W21" s="8">
        <f>IF(A21&lt;&gt;"",IF(VLOOKUP(A21,Jun!A$3:F$200,6)&gt;0,VLOOKUP(A21,Jun!A$3:F$200,6),0),0)</f>
        <v>0</v>
      </c>
      <c r="X21" s="8">
        <f>IF(A21&lt;&gt;"",IF(VLOOKUP(A21,Jul!A$3:F$200,6)&gt;0,VLOOKUP(A21,Jul!A$3:F$200,6),0),0)</f>
        <v>0</v>
      </c>
      <c r="Y21" s="8">
        <f>IF(A21&lt;&gt;"",IF(VLOOKUP(A21,Aug!A$3:F$200,6)&gt;0,VLOOKUP(A21,Aug!A$3:F$200,6),0),0)</f>
        <v>0</v>
      </c>
      <c r="Z21" s="8">
        <f>IF(A21&lt;&gt;"",IF(VLOOKUP(A21,Sep!A$3:F$200,6)&gt;0,VLOOKUP(A21,Sep!A$3:F$200,6),0),0)</f>
        <v>0</v>
      </c>
      <c r="AA21" s="6">
        <f t="shared" si="7"/>
        <v>1666.1369924474686</v>
      </c>
      <c r="AB21" s="8">
        <f t="shared" si="8"/>
        <v>8.5069444444444437E-3</v>
      </c>
      <c r="AC21" s="8">
        <f>IF(A21&lt;&gt;"",IF(VLOOKUP(A21,Oct!A$3:F$200,6)&gt;0,VLOOKUP(A21,Oct!A$3:F$200,6),0),0)</f>
        <v>1.7175925925925928E-2</v>
      </c>
      <c r="AD21" s="8">
        <f>IF(A21&lt;&gt;"",IF(VLOOKUP(A21,Nov!A$3:F$200,6)&gt;0,VLOOKUP(A21,Nov!A$3:F$200,6),0),0)</f>
        <v>0</v>
      </c>
      <c r="AE21" s="8">
        <f>IF(A21&lt;&gt;"",IF(VLOOKUP(A21,Dec!A$3:F$200,6)&gt;0,VLOOKUP(A21,Dec!A$3:F$200,6),0),0)</f>
        <v>0</v>
      </c>
      <c r="AF21" s="8">
        <f>IF(A21&lt;&gt;"",IF(VLOOKUP(A21,Jan!A$3:F$200,6)&gt;0,VLOOKUP(A21,Jan!A$3:F$200,6),0),0)</f>
        <v>0</v>
      </c>
      <c r="AG21" s="8">
        <f>IF(A21&lt;&gt;"",IF(VLOOKUP(A21,Feb!A$3:F$200,6)&gt;0,VLOOKUP(A21,Feb!A$3:F$200,6),0),0)</f>
        <v>0</v>
      </c>
      <c r="AH21" s="8">
        <f>IF(A21&lt;&gt;"",IF(VLOOKUP(A21,Mar!A$3:F$200,6)&gt;0,VLOOKUP(A21,Mar!A$3:F$200,6),0),0)</f>
        <v>0</v>
      </c>
      <c r="AJ21" s="8">
        <f>LARGE($BH21:BI21,1)</f>
        <v>1.1111111111111112E-2</v>
      </c>
      <c r="AK21" s="8">
        <f>LARGE($BH21:BJ21,1)</f>
        <v>1.1111111111111112E-2</v>
      </c>
      <c r="AL21" s="8">
        <f>LARGE($BH21:BK21,1)</f>
        <v>1.1111111111111112E-2</v>
      </c>
      <c r="AM21" s="8">
        <f>LARGE($BH21:BL21,1)</f>
        <v>1.1111111111111112E-2</v>
      </c>
      <c r="AN21" s="8">
        <f>LARGE($BH21:BM21,1)</f>
        <v>1.1111111111111112E-2</v>
      </c>
      <c r="AO21" s="8">
        <f>LARGE($BN21:BO21,1)</f>
        <v>1.0590277777777778E-2</v>
      </c>
      <c r="AP21" s="8">
        <f>LARGE($BN21:BP21,1)</f>
        <v>1.0590277777777778E-2</v>
      </c>
      <c r="AQ21" s="8">
        <f>LARGE($BN21:BQ21,1)</f>
        <v>1.0590277777777778E-2</v>
      </c>
      <c r="AR21" s="8">
        <f>LARGE($BN21:BR21,1)</f>
        <v>1.0590277777777778E-2</v>
      </c>
      <c r="AS21" s="8">
        <f>LARGE($BN21:BS21,1)</f>
        <v>1.0590277777777778E-2</v>
      </c>
      <c r="AV21" s="6">
        <f t="shared" si="9"/>
        <v>0</v>
      </c>
      <c r="AW21" s="6">
        <f t="shared" si="10"/>
        <v>0</v>
      </c>
      <c r="AX21" s="6">
        <f t="shared" si="11"/>
        <v>0</v>
      </c>
      <c r="AY21" s="6">
        <f t="shared" si="12"/>
        <v>0</v>
      </c>
      <c r="AZ21" s="6">
        <f t="shared" si="13"/>
        <v>0</v>
      </c>
      <c r="BA21" s="6">
        <f t="shared" si="14"/>
        <v>0</v>
      </c>
      <c r="BB21" s="6">
        <f t="shared" si="15"/>
        <v>1484.0000000000002</v>
      </c>
      <c r="BC21" s="6">
        <f t="shared" si="16"/>
        <v>0</v>
      </c>
      <c r="BD21" s="6">
        <f t="shared" si="17"/>
        <v>0</v>
      </c>
      <c r="BE21" s="6">
        <f t="shared" si="18"/>
        <v>0</v>
      </c>
      <c r="BF21" s="6">
        <f t="shared" si="19"/>
        <v>0</v>
      </c>
      <c r="BH21" s="8">
        <f t="shared" si="20"/>
        <v>1.1111111111111112E-2</v>
      </c>
      <c r="BI21" s="8">
        <f t="shared" si="21"/>
        <v>0</v>
      </c>
      <c r="BJ21" s="8">
        <f t="shared" si="22"/>
        <v>0</v>
      </c>
      <c r="BK21" s="8">
        <f t="shared" si="23"/>
        <v>0</v>
      </c>
      <c r="BL21" s="8">
        <f t="shared" si="24"/>
        <v>0</v>
      </c>
      <c r="BM21" s="8">
        <f t="shared" si="25"/>
        <v>0</v>
      </c>
      <c r="BN21" s="8">
        <f t="shared" si="26"/>
        <v>8.5069444444444437E-3</v>
      </c>
      <c r="BO21" s="8">
        <f t="shared" si="27"/>
        <v>1.0590277777777778E-2</v>
      </c>
      <c r="BP21" s="8">
        <f t="shared" si="28"/>
        <v>0</v>
      </c>
      <c r="BQ21" s="8">
        <f t="shared" si="29"/>
        <v>0</v>
      </c>
      <c r="BR21" s="8">
        <f t="shared" si="30"/>
        <v>0</v>
      </c>
      <c r="BS21" s="8">
        <f t="shared" si="31"/>
        <v>0</v>
      </c>
      <c r="BV21" s="8" t="str">
        <f t="shared" si="32"/>
        <v/>
      </c>
      <c r="BW21" s="8" t="str">
        <f t="shared" si="33"/>
        <v/>
      </c>
      <c r="BX21" s="8" t="str">
        <f t="shared" si="34"/>
        <v/>
      </c>
      <c r="BY21" s="8" t="str">
        <f t="shared" si="35"/>
        <v/>
      </c>
      <c r="BZ21" s="8" t="str">
        <f t="shared" si="36"/>
        <v/>
      </c>
      <c r="CA21" s="8" t="str">
        <f t="shared" si="37"/>
        <v/>
      </c>
      <c r="CB21" s="8">
        <f t="shared" si="38"/>
        <v>1.7175925925925928E-2</v>
      </c>
      <c r="CC21" s="8" t="str">
        <f t="shared" si="39"/>
        <v/>
      </c>
      <c r="CD21" s="8" t="str">
        <f t="shared" si="40"/>
        <v/>
      </c>
      <c r="CE21" s="8" t="str">
        <f t="shared" si="41"/>
        <v/>
      </c>
      <c r="CF21" s="8" t="str">
        <f t="shared" si="42"/>
        <v/>
      </c>
      <c r="CG21" s="8" t="str">
        <f t="shared" si="43"/>
        <v/>
      </c>
      <c r="CI21" s="13">
        <v>2.2453703703703708E-2</v>
      </c>
      <c r="CJ21" s="8">
        <f t="shared" si="44"/>
        <v>2.2453703703703708E-2</v>
      </c>
      <c r="CK21" s="8">
        <f>IF(COUNT($BV21:BW21)&gt;0,SMALL($BV21:BW21,1),$CI21)</f>
        <v>2.2453703703703708E-2</v>
      </c>
      <c r="CL21" s="8">
        <f>IF(COUNT($BV21:BX21)&gt;0,SMALL($BV21:BX21,1),$CI21)</f>
        <v>2.2453703703703708E-2</v>
      </c>
      <c r="CM21" s="8">
        <f>IF(COUNT($BV21:BY21)&gt;0,SMALL($BV21:BY21,1),$CI21)</f>
        <v>2.2453703703703708E-2</v>
      </c>
      <c r="CN21" s="8">
        <f>IF(COUNT($BV21:BZ21)&gt;0,SMALL($BV21:BZ21,1),$CI21)</f>
        <v>2.2453703703703708E-2</v>
      </c>
      <c r="CO21" s="3">
        <v>0</v>
      </c>
      <c r="CP21" s="8">
        <f t="shared" si="45"/>
        <v>1.7175925925925928E-2</v>
      </c>
      <c r="CQ21" s="8">
        <f>IF(COUNT($CB21:CC21)&gt;0,SMALL($CB21:CC21,1),$CP21)</f>
        <v>1.7175925925925928E-2</v>
      </c>
      <c r="CR21" s="8">
        <f>IF(COUNT($CB21:CD21)&gt;0,SMALL($CB21:CD21,1),$CP21)</f>
        <v>1.7175925925925928E-2</v>
      </c>
      <c r="CS21" s="8">
        <f>IF(COUNT($CB21:CE21)&gt;0,SMALL($CB21:CE21,1),$CP21)</f>
        <v>1.7175925925925928E-2</v>
      </c>
      <c r="CT21" s="8">
        <f>IF(COUNT($CB21:CF21)&gt;0,SMALL($CB21:CF21,1),$CP21)</f>
        <v>1.7175925925925928E-2</v>
      </c>
      <c r="CV21" s="8">
        <f t="shared" si="46"/>
        <v>1.1111550925925926E-2</v>
      </c>
      <c r="CW21" s="8">
        <f t="shared" si="47"/>
        <v>1.0590717592592593E-2</v>
      </c>
      <c r="CX21" s="1">
        <f t="shared" si="48"/>
        <v>19</v>
      </c>
      <c r="CY21" s="8">
        <f t="shared" si="49"/>
        <v>4.3981481481481479E-7</v>
      </c>
      <c r="CZ21" s="1" t="str">
        <f t="shared" si="50"/>
        <v>Chris Bowker</v>
      </c>
      <c r="DB21" s="13">
        <f t="shared" si="51"/>
        <v>2.5092667023937119E-2</v>
      </c>
      <c r="DC21" s="13">
        <f>SMALL($DO21:DP21,1)/(60*60*24)</f>
        <v>2.5092667023937115E-2</v>
      </c>
      <c r="DD21" s="13">
        <f>SMALL($DO21:DQ21,1)/(60*60*24)</f>
        <v>2.5092667023937115E-2</v>
      </c>
      <c r="DE21" s="13">
        <f>SMALL($DO21:DR21,1)/(60*60*24)</f>
        <v>2.5092667023937115E-2</v>
      </c>
      <c r="DF21" s="13">
        <f>SMALL($DO21:DS21,1)/(60*60*24)</f>
        <v>2.5092667023937115E-2</v>
      </c>
      <c r="DG21" s="13">
        <f>SMALL($DO21:DT21,1)/(60*60*24)</f>
        <v>2.5092667023937115E-2</v>
      </c>
      <c r="DH21" s="45">
        <f t="shared" si="52"/>
        <v>1.9283992968141997E-2</v>
      </c>
      <c r="DI21" s="13">
        <f>SMALL($DU21:DV21,1)/(60*60*24)</f>
        <v>1.7175925925925928E-2</v>
      </c>
      <c r="DJ21" s="13">
        <f>SMALL($DU21:DW21,1)/(60*60*24)</f>
        <v>1.7175925925925928E-2</v>
      </c>
      <c r="DK21" s="13">
        <f>SMALL($DU21:DX21,1)/(60*60*24)</f>
        <v>1.7175925925925928E-2</v>
      </c>
      <c r="DL21" s="13">
        <f>SMALL($DU21:DY21,1)/(60*60*24)</f>
        <v>1.7175925925925928E-2</v>
      </c>
      <c r="DM21" s="13">
        <f>SMALL($DU21:DZ21,1)/(60*60*24)</f>
        <v>1.7175925925925928E-2</v>
      </c>
      <c r="DO21" s="6">
        <f t="shared" si="53"/>
        <v>2168.0064308681667</v>
      </c>
      <c r="DP21" s="1">
        <f t="shared" si="54"/>
        <v>9999</v>
      </c>
      <c r="DQ21" s="1">
        <f t="shared" si="55"/>
        <v>9999</v>
      </c>
      <c r="DR21" s="1">
        <f t="shared" si="56"/>
        <v>9999</v>
      </c>
      <c r="DS21" s="1">
        <f t="shared" si="57"/>
        <v>9999</v>
      </c>
      <c r="DT21" s="1">
        <f t="shared" si="58"/>
        <v>9999</v>
      </c>
      <c r="DU21" s="6">
        <f t="shared" si="59"/>
        <v>1666.1369924474686</v>
      </c>
      <c r="DV21" s="1">
        <f t="shared" si="60"/>
        <v>1484.0000000000002</v>
      </c>
      <c r="DW21" s="1">
        <f t="shared" si="61"/>
        <v>9999</v>
      </c>
      <c r="DX21" s="1">
        <f t="shared" si="62"/>
        <v>9999</v>
      </c>
      <c r="DY21" s="1">
        <f t="shared" si="63"/>
        <v>9999</v>
      </c>
      <c r="DZ21" s="1">
        <f t="shared" si="64"/>
        <v>9999</v>
      </c>
      <c r="EB21" s="8"/>
      <c r="EC21" s="8"/>
      <c r="ED21" s="8"/>
    </row>
    <row r="22" spans="1:134" x14ac:dyDescent="0.25">
      <c r="A22" s="1" t="s">
        <v>229</v>
      </c>
      <c r="B22" s="3">
        <v>1.7731481481481483E-2</v>
      </c>
      <c r="C22" s="11">
        <v>43831</v>
      </c>
      <c r="E22" s="13"/>
      <c r="L22" s="8">
        <v>3.1597222222222221E-2</v>
      </c>
      <c r="M22" s="8">
        <f t="shared" si="2"/>
        <v>2.1447015420656017E-2</v>
      </c>
      <c r="N22" s="6">
        <f t="shared" si="3"/>
        <v>1853.0221323446799</v>
      </c>
      <c r="O22" s="8">
        <f t="shared" si="65"/>
        <v>1.4756944444444444E-2</v>
      </c>
      <c r="Q22" s="8">
        <f t="shared" si="4"/>
        <v>0</v>
      </c>
      <c r="R22" s="8">
        <f t="shared" si="5"/>
        <v>1.773148148148148E-2</v>
      </c>
      <c r="S22" s="8">
        <f t="shared" si="6"/>
        <v>1.4756944444444444E-2</v>
      </c>
      <c r="T22" s="8"/>
      <c r="U22" s="8">
        <f>IF(A22&lt;&gt;"",IF(VLOOKUP(A22,Apr!A$4:F$201,6)&gt;0,VLOOKUP(A22,Apr!A$4:F$201,6),0),0)</f>
        <v>0</v>
      </c>
      <c r="V22" s="8">
        <f>IF(A22&lt;&gt;"",IF(VLOOKUP(A22,May!A$3:F$200,6)&gt;0,VLOOKUP(A22,May!A$3:F$200,6),0),0)</f>
        <v>0</v>
      </c>
      <c r="W22" s="8">
        <f>IF(A22&lt;&gt;"",IF(VLOOKUP(A22,Jun!A$3:F$200,6)&gt;0,VLOOKUP(A22,Jun!A$3:F$200,6),0),0)</f>
        <v>0</v>
      </c>
      <c r="X22" s="8">
        <f>IF(A22&lt;&gt;"",IF(VLOOKUP(A22,Jul!A$3:F$200,6)&gt;0,VLOOKUP(A22,Jul!A$3:F$200,6),0),0)</f>
        <v>0</v>
      </c>
      <c r="Y22" s="8">
        <f>IF(A22&lt;&gt;"",IF(VLOOKUP(A22,Aug!A$3:F$200,6)&gt;0,VLOOKUP(A22,Aug!A$3:F$200,6),0),0)</f>
        <v>0</v>
      </c>
      <c r="Z22" s="8">
        <f>IF(A22&lt;&gt;"",IF(VLOOKUP(A22,Sep!A$3:F$200,6)&gt;0,VLOOKUP(A22,Sep!A$3:F$200,6),0),0)</f>
        <v>0</v>
      </c>
      <c r="AA22" s="6">
        <f t="shared" si="7"/>
        <v>1424.0680648198224</v>
      </c>
      <c r="AB22" s="8">
        <f t="shared" si="8"/>
        <v>1.1284722222222222E-2</v>
      </c>
      <c r="AC22" s="8">
        <f>IF(A22&lt;&gt;"",IF(VLOOKUP(A22,Oct!A$3:F$200,6)&gt;0,VLOOKUP(A22,Oct!A$3:F$200,6),0),0)</f>
        <v>0</v>
      </c>
      <c r="AD22" s="8">
        <f>IF(A22&lt;&gt;"",IF(VLOOKUP(A22,Nov!A$3:F$200,6)&gt;0,VLOOKUP(A22,Nov!A$3:F$200,6),0),0)</f>
        <v>0</v>
      </c>
      <c r="AE22" s="8">
        <f>IF(A22&lt;&gt;"",IF(VLOOKUP(A22,Dec!A$3:F$200,6)&gt;0,VLOOKUP(A22,Dec!A$3:F$200,6),0),0)</f>
        <v>0</v>
      </c>
      <c r="AF22" s="8">
        <f>IF(A22&lt;&gt;"",IF(VLOOKUP(A22,Jan!A$3:F$200,6)&gt;0,VLOOKUP(A22,Jan!A$3:F$200,6),0),0)</f>
        <v>1.773148148148148E-2</v>
      </c>
      <c r="AG22" s="8">
        <f>IF(A22&lt;&gt;"",IF(VLOOKUP(A22,Feb!A$3:F$200,6)&gt;0,VLOOKUP(A22,Feb!A$3:F$200,6),0),0)</f>
        <v>0</v>
      </c>
      <c r="AH22" s="8">
        <f>IF(A22&lt;&gt;"",IF(VLOOKUP(A22,Mar!A$3:F$200,6)&gt;0,VLOOKUP(A22,Mar!A$3:F$200,6),0),0)</f>
        <v>0</v>
      </c>
      <c r="AJ22" s="8">
        <f>LARGE($BH22:BI22,1)</f>
        <v>1.4756944444444444E-2</v>
      </c>
      <c r="AK22" s="8">
        <f>LARGE($BH22:BJ22,1)</f>
        <v>1.4756944444444444E-2</v>
      </c>
      <c r="AL22" s="8">
        <f>LARGE($BH22:BK22,1)</f>
        <v>1.4756944444444444E-2</v>
      </c>
      <c r="AM22" s="8">
        <f>LARGE($BH22:BL22,1)</f>
        <v>1.4756944444444444E-2</v>
      </c>
      <c r="AN22" s="8">
        <f>LARGE($BH22:BM22,1)</f>
        <v>1.4756944444444444E-2</v>
      </c>
      <c r="AO22" s="8">
        <f>LARGE($BN22:BO22,1)</f>
        <v>1.1284722222222222E-2</v>
      </c>
      <c r="AP22" s="8">
        <f>LARGE($BN22:BP22,1)</f>
        <v>1.1284722222222222E-2</v>
      </c>
      <c r="AQ22" s="8">
        <f>LARGE($BN22:BQ22,1)</f>
        <v>1.1284722222222222E-2</v>
      </c>
      <c r="AR22" s="8">
        <f>LARGE($BN22:BR22,1)</f>
        <v>1.1284722222222222E-2</v>
      </c>
      <c r="AS22" s="8">
        <f>LARGE($BN22:BS22,1)</f>
        <v>1.1284722222222222E-2</v>
      </c>
      <c r="AV22" s="6">
        <f t="shared" si="9"/>
        <v>0</v>
      </c>
      <c r="AW22" s="6">
        <f t="shared" si="10"/>
        <v>0</v>
      </c>
      <c r="AX22" s="6">
        <f t="shared" si="11"/>
        <v>0</v>
      </c>
      <c r="AY22" s="6">
        <f t="shared" si="12"/>
        <v>0</v>
      </c>
      <c r="AZ22" s="6">
        <f t="shared" si="13"/>
        <v>0</v>
      </c>
      <c r="BA22" s="6">
        <f t="shared" si="14"/>
        <v>0</v>
      </c>
      <c r="BB22" s="6">
        <f t="shared" si="15"/>
        <v>0</v>
      </c>
      <c r="BC22" s="6">
        <f t="shared" si="16"/>
        <v>0</v>
      </c>
      <c r="BD22" s="6">
        <f t="shared" si="17"/>
        <v>0</v>
      </c>
      <c r="BE22" s="6">
        <f t="shared" si="18"/>
        <v>1532</v>
      </c>
      <c r="BF22" s="6">
        <f t="shared" si="19"/>
        <v>0</v>
      </c>
      <c r="BH22" s="8">
        <f t="shared" si="20"/>
        <v>1.4756944444444444E-2</v>
      </c>
      <c r="BI22" s="8">
        <f t="shared" si="21"/>
        <v>0</v>
      </c>
      <c r="BJ22" s="8">
        <f t="shared" si="22"/>
        <v>0</v>
      </c>
      <c r="BK22" s="8">
        <f t="shared" si="23"/>
        <v>0</v>
      </c>
      <c r="BL22" s="8">
        <f t="shared" si="24"/>
        <v>0</v>
      </c>
      <c r="BM22" s="8">
        <f t="shared" si="25"/>
        <v>0</v>
      </c>
      <c r="BN22" s="8">
        <f t="shared" si="26"/>
        <v>1.1284722222222222E-2</v>
      </c>
      <c r="BO22" s="8">
        <f t="shared" si="27"/>
        <v>0</v>
      </c>
      <c r="BP22" s="8">
        <f t="shared" si="28"/>
        <v>0</v>
      </c>
      <c r="BQ22" s="8">
        <f t="shared" si="29"/>
        <v>0</v>
      </c>
      <c r="BR22" s="8">
        <f t="shared" si="30"/>
        <v>1.0069444444444445E-2</v>
      </c>
      <c r="BS22" s="8">
        <f t="shared" si="31"/>
        <v>0</v>
      </c>
      <c r="BV22" s="8" t="str">
        <f t="shared" si="32"/>
        <v/>
      </c>
      <c r="BW22" s="8" t="str">
        <f t="shared" si="33"/>
        <v/>
      </c>
      <c r="BX22" s="8" t="str">
        <f t="shared" si="34"/>
        <v/>
      </c>
      <c r="BY22" s="8" t="str">
        <f t="shared" si="35"/>
        <v/>
      </c>
      <c r="BZ22" s="8" t="str">
        <f t="shared" si="36"/>
        <v/>
      </c>
      <c r="CA22" s="8" t="str">
        <f t="shared" si="37"/>
        <v/>
      </c>
      <c r="CB22" s="8" t="str">
        <f t="shared" si="38"/>
        <v/>
      </c>
      <c r="CC22" s="8" t="str">
        <f t="shared" si="39"/>
        <v/>
      </c>
      <c r="CD22" s="8" t="str">
        <f t="shared" si="40"/>
        <v/>
      </c>
      <c r="CE22" s="8">
        <f t="shared" si="41"/>
        <v>1.773148148148148E-2</v>
      </c>
      <c r="CF22" s="8" t="str">
        <f t="shared" si="42"/>
        <v/>
      </c>
      <c r="CG22" s="8" t="str">
        <f t="shared" si="43"/>
        <v/>
      </c>
      <c r="CI22" s="13">
        <v>2.8113425925925927E-2</v>
      </c>
      <c r="CJ22" s="8">
        <f t="shared" si="44"/>
        <v>2.8113425925925927E-2</v>
      </c>
      <c r="CK22" s="8">
        <f>IF(COUNT($BV22:BW22)&gt;0,SMALL($BV22:BW22,1),$CI22)</f>
        <v>2.8113425925925927E-2</v>
      </c>
      <c r="CL22" s="8">
        <f>IF(COUNT($BV22:BX22)&gt;0,SMALL($BV22:BX22,1),$CI22)</f>
        <v>2.8113425925925927E-2</v>
      </c>
      <c r="CM22" s="8">
        <f>IF(COUNT($BV22:BY22)&gt;0,SMALL($BV22:BY22,1),$CI22)</f>
        <v>2.8113425925925927E-2</v>
      </c>
      <c r="CN22" s="8">
        <f>IF(COUNT($BV22:BZ22)&gt;0,SMALL($BV22:BZ22,1),$CI22)</f>
        <v>2.8113425925925927E-2</v>
      </c>
      <c r="CP22" s="8">
        <f t="shared" si="45"/>
        <v>0</v>
      </c>
      <c r="CQ22" s="8">
        <f>IF(COUNT($CB22:CC22)&gt;0,SMALL($CB22:CC22,1),$CP22)</f>
        <v>0</v>
      </c>
      <c r="CR22" s="8">
        <f>IF(COUNT($CB22:CD22)&gt;0,SMALL($CB22:CD22,1),$CP22)</f>
        <v>0</v>
      </c>
      <c r="CS22" s="8">
        <f>IF(COUNT($CB22:CE22)&gt;0,SMALL($CB22:CE22,1),$CP22)</f>
        <v>1.773148148148148E-2</v>
      </c>
      <c r="CT22" s="8">
        <f>IF(COUNT($CB22:CF22)&gt;0,SMALL($CB22:CF22,1),$CP22)</f>
        <v>1.773148148148148E-2</v>
      </c>
      <c r="CV22" s="8">
        <f t="shared" si="46"/>
        <v>1.4757407407407407E-2</v>
      </c>
      <c r="CW22" s="8">
        <f t="shared" si="47"/>
        <v>1.1285185185185185E-2</v>
      </c>
      <c r="CX22" s="1">
        <f t="shared" si="48"/>
        <v>20</v>
      </c>
      <c r="CY22" s="8">
        <f t="shared" si="49"/>
        <v>4.6296296296296297E-7</v>
      </c>
      <c r="CZ22" s="1" t="str">
        <f t="shared" si="50"/>
        <v>Chris Cottram</v>
      </c>
      <c r="DB22" s="13">
        <f t="shared" si="51"/>
        <v>2.1447015420656017E-2</v>
      </c>
      <c r="DC22" s="13">
        <f>SMALL($DO22:DP22,1)/(60*60*24)</f>
        <v>2.1447015420656017E-2</v>
      </c>
      <c r="DD22" s="13">
        <f>SMALL($DO22:DQ22,1)/(60*60*24)</f>
        <v>2.1447015420656017E-2</v>
      </c>
      <c r="DE22" s="13">
        <f>SMALL($DO22:DR22,1)/(60*60*24)</f>
        <v>2.1447015420656017E-2</v>
      </c>
      <c r="DF22" s="13">
        <f>SMALL($DO22:DS22,1)/(60*60*24)</f>
        <v>2.1447015420656017E-2</v>
      </c>
      <c r="DG22" s="13">
        <f>SMALL($DO22:DT22,1)/(60*60*24)</f>
        <v>2.1447015420656017E-2</v>
      </c>
      <c r="DH22" s="45">
        <f t="shared" si="52"/>
        <v>1.6482269268747945E-2</v>
      </c>
      <c r="DI22" s="13">
        <f>SMALL($DU22:DV22,1)/(60*60*24)</f>
        <v>1.6482269268747945E-2</v>
      </c>
      <c r="DJ22" s="13">
        <f>SMALL($DU22:DW22,1)/(60*60*24)</f>
        <v>1.6482269268747945E-2</v>
      </c>
      <c r="DK22" s="13">
        <f>SMALL($DU22:DX22,1)/(60*60*24)</f>
        <v>1.6482269268747945E-2</v>
      </c>
      <c r="DL22" s="13">
        <f>SMALL($DU22:DY22,1)/(60*60*24)</f>
        <v>1.6482269268747945E-2</v>
      </c>
      <c r="DM22" s="13">
        <f>SMALL($DU22:DZ22,1)/(60*60*24)</f>
        <v>1.6482269268747945E-2</v>
      </c>
      <c r="DO22" s="6">
        <f t="shared" si="53"/>
        <v>1853.0221323446799</v>
      </c>
      <c r="DP22" s="1">
        <f t="shared" si="54"/>
        <v>9999</v>
      </c>
      <c r="DQ22" s="1">
        <f t="shared" si="55"/>
        <v>9999</v>
      </c>
      <c r="DR22" s="1">
        <f t="shared" si="56"/>
        <v>9999</v>
      </c>
      <c r="DS22" s="1">
        <f t="shared" si="57"/>
        <v>9999</v>
      </c>
      <c r="DT22" s="1">
        <f t="shared" si="58"/>
        <v>9999</v>
      </c>
      <c r="DU22" s="6">
        <f t="shared" si="59"/>
        <v>1424.0680648198224</v>
      </c>
      <c r="DV22" s="1">
        <f t="shared" si="60"/>
        <v>9999</v>
      </c>
      <c r="DW22" s="1">
        <f t="shared" si="61"/>
        <v>9999</v>
      </c>
      <c r="DX22" s="1">
        <f t="shared" si="62"/>
        <v>9999</v>
      </c>
      <c r="DY22" s="1">
        <f t="shared" si="63"/>
        <v>1532</v>
      </c>
      <c r="DZ22" s="1">
        <f t="shared" si="64"/>
        <v>9999</v>
      </c>
    </row>
    <row r="23" spans="1:134" x14ac:dyDescent="0.25">
      <c r="A23" s="1" t="s">
        <v>200</v>
      </c>
      <c r="B23" s="3">
        <v>1.7743055555555557E-2</v>
      </c>
      <c r="C23" s="11">
        <v>43497</v>
      </c>
      <c r="E23" s="13"/>
      <c r="H23" s="8">
        <v>1.7743055555555557E-2</v>
      </c>
      <c r="I23" s="8">
        <v>0</v>
      </c>
      <c r="L23" s="8">
        <v>3.3333333333333333E-2</v>
      </c>
      <c r="M23" s="8">
        <f t="shared" si="2"/>
        <v>2.237167874396135E-2</v>
      </c>
      <c r="N23" s="6">
        <f t="shared" si="3"/>
        <v>1932.9130434782605</v>
      </c>
      <c r="O23" s="8">
        <f t="shared" si="65"/>
        <v>1.3888888888888888E-2</v>
      </c>
      <c r="Q23" s="8">
        <f t="shared" si="4"/>
        <v>0</v>
      </c>
      <c r="R23" s="8">
        <f t="shared" si="5"/>
        <v>0</v>
      </c>
      <c r="S23" s="8">
        <f t="shared" si="6"/>
        <v>1.3888888888888888E-2</v>
      </c>
      <c r="T23" s="8"/>
      <c r="U23" s="8">
        <f>IF(A23&lt;&gt;"",IF(VLOOKUP(A23,Apr!A$4:F$201,6)&gt;0,VLOOKUP(A23,Apr!A$4:F$201,6),0),0)</f>
        <v>0</v>
      </c>
      <c r="V23" s="8">
        <f>IF(A23&lt;&gt;"",IF(VLOOKUP(A23,May!A$3:F$200,6)&gt;0,VLOOKUP(A23,May!A$3:F$200,6),0),0)</f>
        <v>0</v>
      </c>
      <c r="W23" s="8">
        <f>IF(A23&lt;&gt;"",IF(VLOOKUP(A23,Jun!A$3:F$200,6)&gt;0,VLOOKUP(A23,Jun!A$3:F$200,6),0),0)</f>
        <v>0</v>
      </c>
      <c r="X23" s="8">
        <f>IF(A23&lt;&gt;"",IF(VLOOKUP(A23,Jul!A$3:F$200,6)&gt;0,VLOOKUP(A23,Jul!A$3:F$200,6),0),0)</f>
        <v>0</v>
      </c>
      <c r="Y23" s="8">
        <f>IF(A23&lt;&gt;"",IF(VLOOKUP(A23,Aug!A$3:F$200,6)&gt;0,VLOOKUP(A23,Aug!A$3:F$200,6),0),0)</f>
        <v>0</v>
      </c>
      <c r="Z23" s="8">
        <f>IF(A23&lt;&gt;"",IF(VLOOKUP(A23,Sep!A$3:F$200,6)&gt;0,VLOOKUP(A23,Sep!A$3:F$200,6),0),0)</f>
        <v>0</v>
      </c>
      <c r="AA23" s="6">
        <f t="shared" si="7"/>
        <v>1485.4651162790697</v>
      </c>
      <c r="AB23" s="8">
        <f t="shared" si="8"/>
        <v>1.0590277777777777E-2</v>
      </c>
      <c r="AC23" s="8">
        <f>IF(A23&lt;&gt;"",IF(VLOOKUP(A23,Oct!A$3:F$200,6)&gt;0,VLOOKUP(A23,Oct!A$3:F$200,6),0),0)</f>
        <v>0</v>
      </c>
      <c r="AD23" s="8">
        <f>IF(A23&lt;&gt;"",IF(VLOOKUP(A23,Nov!A$3:F$200,6)&gt;0,VLOOKUP(A23,Nov!A$3:F$200,6),0),0)</f>
        <v>0</v>
      </c>
      <c r="AE23" s="8">
        <f>IF(A23&lt;&gt;"",IF(VLOOKUP(A23,Dec!A$3:F$200,6)&gt;0,VLOOKUP(A23,Dec!A$3:F$200,6),0),0)</f>
        <v>0</v>
      </c>
      <c r="AF23" s="8">
        <f>IF(A23&lt;&gt;"",IF(VLOOKUP(A23,Jan!A$3:F$200,6)&gt;0,VLOOKUP(A23,Jan!A$3:F$200,6),0),0)</f>
        <v>0</v>
      </c>
      <c r="AG23" s="8">
        <f>IF(A23&lt;&gt;"",IF(VLOOKUP(A23,Feb!A$3:F$200,6)&gt;0,VLOOKUP(A23,Feb!A$3:F$200,6),0),0)</f>
        <v>0</v>
      </c>
      <c r="AH23" s="8">
        <f>IF(A23&lt;&gt;"",IF(VLOOKUP(A23,Mar!A$3:F$200,6)&gt;0,VLOOKUP(A23,Mar!A$3:F$200,6),0),0)</f>
        <v>0</v>
      </c>
      <c r="AJ23" s="8">
        <f>LARGE($BH23:BI23,1)</f>
        <v>1.3888888888888888E-2</v>
      </c>
      <c r="AK23" s="8">
        <f>LARGE($BH23:BJ23,1)</f>
        <v>1.3888888888888888E-2</v>
      </c>
      <c r="AL23" s="8">
        <f>LARGE($BH23:BK23,1)</f>
        <v>1.3888888888888888E-2</v>
      </c>
      <c r="AM23" s="8">
        <f>LARGE($BH23:BL23,1)</f>
        <v>1.3888888888888888E-2</v>
      </c>
      <c r="AN23" s="8">
        <f>LARGE($BH23:BM23,1)</f>
        <v>1.3888888888888888E-2</v>
      </c>
      <c r="AO23" s="8">
        <f>LARGE($BN23:BO23,1)</f>
        <v>1.0590277777777777E-2</v>
      </c>
      <c r="AP23" s="8">
        <f>LARGE($BN23:BP23,1)</f>
        <v>1.0590277777777777E-2</v>
      </c>
      <c r="AQ23" s="8">
        <f>LARGE($BN23:BQ23,1)</f>
        <v>1.0590277777777777E-2</v>
      </c>
      <c r="AR23" s="8">
        <f>LARGE($BN23:BR23,1)</f>
        <v>1.0590277777777777E-2</v>
      </c>
      <c r="AS23" s="8">
        <f>LARGE($BN23:BS23,1)</f>
        <v>1.0590277777777777E-2</v>
      </c>
      <c r="AV23" s="6">
        <f t="shared" si="9"/>
        <v>0</v>
      </c>
      <c r="AW23" s="6">
        <f t="shared" si="10"/>
        <v>0</v>
      </c>
      <c r="AX23" s="6">
        <f t="shared" si="11"/>
        <v>0</v>
      </c>
      <c r="AY23" s="6">
        <f t="shared" si="12"/>
        <v>0</v>
      </c>
      <c r="AZ23" s="6">
        <f t="shared" si="13"/>
        <v>0</v>
      </c>
      <c r="BA23" s="6">
        <f t="shared" si="14"/>
        <v>0</v>
      </c>
      <c r="BB23" s="6">
        <f t="shared" si="15"/>
        <v>0</v>
      </c>
      <c r="BC23" s="6">
        <f t="shared" si="16"/>
        <v>0</v>
      </c>
      <c r="BD23" s="6">
        <f t="shared" si="17"/>
        <v>0</v>
      </c>
      <c r="BE23" s="6">
        <f t="shared" si="18"/>
        <v>0</v>
      </c>
      <c r="BF23" s="6">
        <f t="shared" si="19"/>
        <v>0</v>
      </c>
      <c r="BH23" s="8">
        <f t="shared" si="20"/>
        <v>1.3888888888888888E-2</v>
      </c>
      <c r="BI23" s="8">
        <f t="shared" si="21"/>
        <v>0</v>
      </c>
      <c r="BJ23" s="8">
        <f t="shared" si="22"/>
        <v>0</v>
      </c>
      <c r="BK23" s="8">
        <f t="shared" si="23"/>
        <v>0</v>
      </c>
      <c r="BL23" s="8">
        <f t="shared" si="24"/>
        <v>0</v>
      </c>
      <c r="BM23" s="8">
        <f t="shared" si="25"/>
        <v>0</v>
      </c>
      <c r="BN23" s="8">
        <f t="shared" si="26"/>
        <v>1.0590277777777777E-2</v>
      </c>
      <c r="BO23" s="8">
        <f t="shared" si="27"/>
        <v>0</v>
      </c>
      <c r="BP23" s="8">
        <f t="shared" si="28"/>
        <v>0</v>
      </c>
      <c r="BQ23" s="8">
        <f t="shared" si="29"/>
        <v>0</v>
      </c>
      <c r="BR23" s="8">
        <f t="shared" si="30"/>
        <v>0</v>
      </c>
      <c r="BS23" s="8">
        <f t="shared" si="31"/>
        <v>0</v>
      </c>
      <c r="BV23" s="8" t="str">
        <f t="shared" si="32"/>
        <v/>
      </c>
      <c r="BW23" s="8" t="str">
        <f t="shared" si="33"/>
        <v/>
      </c>
      <c r="BX23" s="8" t="str">
        <f t="shared" si="34"/>
        <v/>
      </c>
      <c r="BY23" s="8" t="str">
        <f t="shared" si="35"/>
        <v/>
      </c>
      <c r="BZ23" s="8" t="str">
        <f t="shared" si="36"/>
        <v/>
      </c>
      <c r="CA23" s="8" t="str">
        <f t="shared" si="37"/>
        <v/>
      </c>
      <c r="CB23" s="8" t="str">
        <f t="shared" si="38"/>
        <v/>
      </c>
      <c r="CC23" s="8" t="str">
        <f t="shared" si="39"/>
        <v/>
      </c>
      <c r="CD23" s="8" t="str">
        <f t="shared" si="40"/>
        <v/>
      </c>
      <c r="CE23" s="8" t="str">
        <f t="shared" si="41"/>
        <v/>
      </c>
      <c r="CF23" s="8" t="str">
        <f t="shared" si="42"/>
        <v/>
      </c>
      <c r="CG23" s="8" t="str">
        <f t="shared" si="43"/>
        <v/>
      </c>
      <c r="CI23" s="13"/>
      <c r="CJ23" s="8">
        <f t="shared" si="44"/>
        <v>0</v>
      </c>
      <c r="CK23" s="8">
        <f>IF(COUNT($BV23:BW23)&gt;0,SMALL($BV23:BW23,1),$CI23)</f>
        <v>0</v>
      </c>
      <c r="CL23" s="8">
        <f>IF(COUNT($BV23:BX23)&gt;0,SMALL($BV23:BX23,1),$CI23)</f>
        <v>0</v>
      </c>
      <c r="CM23" s="8">
        <f>IF(COUNT($BV23:BY23)&gt;0,SMALL($BV23:BY23,1),$CI23)</f>
        <v>0</v>
      </c>
      <c r="CN23" s="8">
        <f>IF(COUNT($BV23:BZ23)&gt;0,SMALL($BV23:BZ23,1),$CI23)</f>
        <v>0</v>
      </c>
      <c r="CO23" s="3">
        <v>1.7743055555555557E-2</v>
      </c>
      <c r="CP23" s="8">
        <f t="shared" si="45"/>
        <v>1.7743055555555557E-2</v>
      </c>
      <c r="CQ23" s="8">
        <f>IF(COUNT($CB23:CC23)&gt;0,SMALL($CB23:CC23,1),$CP23)</f>
        <v>1.7743055555555557E-2</v>
      </c>
      <c r="CR23" s="8">
        <f>IF(COUNT($CB23:CD23)&gt;0,SMALL($CB23:CD23,1),$CP23)</f>
        <v>1.7743055555555557E-2</v>
      </c>
      <c r="CS23" s="8">
        <f>IF(COUNT($CB23:CE23)&gt;0,SMALL($CB23:CE23,1),$CP23)</f>
        <v>1.7743055555555557E-2</v>
      </c>
      <c r="CT23" s="8">
        <f>IF(COUNT($CB23:CF23)&gt;0,SMALL($CB23:CF23,1),$CP23)</f>
        <v>1.7743055555555557E-2</v>
      </c>
      <c r="CV23" s="8">
        <f t="shared" si="46"/>
        <v>1.3889374999999999E-2</v>
      </c>
      <c r="CW23" s="8">
        <f t="shared" si="47"/>
        <v>1.0590763888888887E-2</v>
      </c>
      <c r="CX23" s="1">
        <f t="shared" si="48"/>
        <v>21</v>
      </c>
      <c r="CY23" s="8">
        <f t="shared" si="49"/>
        <v>4.8611111111111109E-7</v>
      </c>
      <c r="CZ23" s="1" t="str">
        <f t="shared" si="50"/>
        <v>Chris Hastwell</v>
      </c>
      <c r="DB23" s="13">
        <f t="shared" si="51"/>
        <v>2.237167874396135E-2</v>
      </c>
      <c r="DC23" s="13">
        <f>SMALL($DO23:DP23,1)/(60*60*24)</f>
        <v>2.237167874396135E-2</v>
      </c>
      <c r="DD23" s="13">
        <f>SMALL($DO23:DQ23,1)/(60*60*24)</f>
        <v>2.237167874396135E-2</v>
      </c>
      <c r="DE23" s="13">
        <f>SMALL($DO23:DR23,1)/(60*60*24)</f>
        <v>2.237167874396135E-2</v>
      </c>
      <c r="DF23" s="13">
        <f>SMALL($DO23:DS23,1)/(60*60*24)</f>
        <v>2.237167874396135E-2</v>
      </c>
      <c r="DG23" s="13">
        <f>SMALL($DO23:DT23,1)/(60*60*24)</f>
        <v>2.237167874396135E-2</v>
      </c>
      <c r="DH23" s="45">
        <f t="shared" si="52"/>
        <v>1.7192883290267011E-2</v>
      </c>
      <c r="DI23" s="13">
        <f>SMALL($DU23:DV23,1)/(60*60*24)</f>
        <v>1.7192883290267011E-2</v>
      </c>
      <c r="DJ23" s="13">
        <f>SMALL($DU23:DW23,1)/(60*60*24)</f>
        <v>1.7192883290267011E-2</v>
      </c>
      <c r="DK23" s="13">
        <f>SMALL($DU23:DX23,1)/(60*60*24)</f>
        <v>1.7192883290267011E-2</v>
      </c>
      <c r="DL23" s="13">
        <f>SMALL($DU23:DY23,1)/(60*60*24)</f>
        <v>1.7192883290267011E-2</v>
      </c>
      <c r="DM23" s="13">
        <f>SMALL($DU23:DZ23,1)/(60*60*24)</f>
        <v>1.7192883290267011E-2</v>
      </c>
      <c r="DO23" s="6">
        <f t="shared" si="53"/>
        <v>1932.9130434782605</v>
      </c>
      <c r="DP23" s="1">
        <f t="shared" si="54"/>
        <v>9999</v>
      </c>
      <c r="DQ23" s="1">
        <f t="shared" si="55"/>
        <v>9999</v>
      </c>
      <c r="DR23" s="1">
        <f t="shared" si="56"/>
        <v>9999</v>
      </c>
      <c r="DS23" s="1">
        <f t="shared" si="57"/>
        <v>9999</v>
      </c>
      <c r="DT23" s="1">
        <f t="shared" si="58"/>
        <v>9999</v>
      </c>
      <c r="DU23" s="6">
        <f t="shared" si="59"/>
        <v>1485.4651162790697</v>
      </c>
      <c r="DV23" s="1">
        <f t="shared" si="60"/>
        <v>9999</v>
      </c>
      <c r="DW23" s="1">
        <f t="shared" si="61"/>
        <v>9999</v>
      </c>
      <c r="DX23" s="1">
        <f t="shared" si="62"/>
        <v>9999</v>
      </c>
      <c r="DY23" s="1">
        <f t="shared" si="63"/>
        <v>9999</v>
      </c>
      <c r="DZ23" s="1">
        <f t="shared" si="64"/>
        <v>9999</v>
      </c>
    </row>
    <row r="24" spans="1:134" x14ac:dyDescent="0.25">
      <c r="A24" s="1" t="s">
        <v>228</v>
      </c>
      <c r="B24" s="3">
        <v>1.4965277777777779E-2</v>
      </c>
      <c r="C24" s="11">
        <v>43831</v>
      </c>
      <c r="E24" s="13"/>
      <c r="L24" s="8">
        <v>2.5347222222222219E-2</v>
      </c>
      <c r="M24" s="8">
        <f t="shared" si="2"/>
        <v>1.7204748634152629E-2</v>
      </c>
      <c r="N24" s="6">
        <f t="shared" si="3"/>
        <v>1486.4902819907873</v>
      </c>
      <c r="O24" s="8">
        <f t="shared" si="65"/>
        <v>1.9097222222222224E-2</v>
      </c>
      <c r="Q24" s="8">
        <f t="shared" si="4"/>
        <v>0</v>
      </c>
      <c r="R24" s="8">
        <f t="shared" si="5"/>
        <v>1.4965277777777777E-2</v>
      </c>
      <c r="S24" s="8">
        <f t="shared" si="6"/>
        <v>1.9097222222222224E-2</v>
      </c>
      <c r="T24" s="8"/>
      <c r="U24" s="8">
        <f>IF(A24&lt;&gt;"",IF(VLOOKUP(A24,Apr!A$4:F$201,6)&gt;0,VLOOKUP(A24,Apr!A$4:F$201,6),0),0)</f>
        <v>0</v>
      </c>
      <c r="V24" s="8">
        <f>IF(A24&lt;&gt;"",IF(VLOOKUP(A24,May!A$3:F$200,6)&gt;0,VLOOKUP(A24,May!A$3:F$200,6),0),0)</f>
        <v>0</v>
      </c>
      <c r="W24" s="8">
        <f>IF(A24&lt;&gt;"",IF(VLOOKUP(A24,Jun!A$3:F$200,6)&gt;0,VLOOKUP(A24,Jun!A$3:F$200,6),0),0)</f>
        <v>0</v>
      </c>
      <c r="X24" s="8">
        <f>IF(A24&lt;&gt;"",IF(VLOOKUP(A24,Jul!A$3:F$200,6)&gt;0,VLOOKUP(A24,Jul!A$3:F$200,6),0),0)</f>
        <v>0</v>
      </c>
      <c r="Y24" s="8">
        <f>IF(A24&lt;&gt;"",IF(VLOOKUP(A24,Aug!A$3:F$200,6)&gt;0,VLOOKUP(A24,Aug!A$3:F$200,6),0),0)</f>
        <v>0</v>
      </c>
      <c r="Z24" s="8">
        <f>IF(A24&lt;&gt;"",IF(VLOOKUP(A24,Sep!A$3:F$200,6)&gt;0,VLOOKUP(A24,Sep!A$3:F$200,6),0),0)</f>
        <v>0</v>
      </c>
      <c r="AA24" s="6">
        <f t="shared" si="7"/>
        <v>1142.3842717785387</v>
      </c>
      <c r="AB24" s="8">
        <f t="shared" si="8"/>
        <v>1.4583333333333332E-2</v>
      </c>
      <c r="AC24" s="8">
        <f>IF(A24&lt;&gt;"",IF(VLOOKUP(A24,Oct!A$3:F$200,6)&gt;0,VLOOKUP(A24,Oct!A$3:F$200,6),0),0)</f>
        <v>0</v>
      </c>
      <c r="AD24" s="8">
        <f>IF(A24&lt;&gt;"",IF(VLOOKUP(A24,Nov!A$3:F$200,6)&gt;0,VLOOKUP(A24,Nov!A$3:F$200,6),0),0)</f>
        <v>0</v>
      </c>
      <c r="AE24" s="8">
        <f>IF(A24&lt;&gt;"",IF(VLOOKUP(A24,Dec!A$3:F$200,6)&gt;0,VLOOKUP(A24,Dec!A$3:F$200,6),0),0)</f>
        <v>0</v>
      </c>
      <c r="AF24" s="8">
        <f>IF(A24&lt;&gt;"",IF(VLOOKUP(A24,Jan!A$3:F$200,6)&gt;0,VLOOKUP(A24,Jan!A$3:F$200,6),0),0)</f>
        <v>1.4965277777777777E-2</v>
      </c>
      <c r="AG24" s="8">
        <f>IF(A24&lt;&gt;"",IF(VLOOKUP(A24,Feb!A$3:F$200,6)&gt;0,VLOOKUP(A24,Feb!A$3:F$200,6),0),0)</f>
        <v>0</v>
      </c>
      <c r="AH24" s="8">
        <f>IF(A24&lt;&gt;"",IF(VLOOKUP(A24,Mar!A$3:F$200,6)&gt;0,VLOOKUP(A24,Mar!A$3:F$200,6),0),0)</f>
        <v>0</v>
      </c>
      <c r="AJ24" s="8">
        <f>LARGE($BH24:BI24,1)</f>
        <v>1.9097222222222224E-2</v>
      </c>
      <c r="AK24" s="8">
        <f>LARGE($BH24:BJ24,1)</f>
        <v>1.9097222222222224E-2</v>
      </c>
      <c r="AL24" s="8">
        <f>LARGE($BH24:BK24,1)</f>
        <v>1.9097222222222224E-2</v>
      </c>
      <c r="AM24" s="8">
        <f>LARGE($BH24:BL24,1)</f>
        <v>1.9097222222222224E-2</v>
      </c>
      <c r="AN24" s="8">
        <f>LARGE($BH24:BM24,1)</f>
        <v>1.9097222222222224E-2</v>
      </c>
      <c r="AO24" s="8">
        <f>LARGE($BN24:BO24,1)</f>
        <v>1.4583333333333332E-2</v>
      </c>
      <c r="AP24" s="8">
        <f>LARGE($BN24:BP24,1)</f>
        <v>1.4583333333333332E-2</v>
      </c>
      <c r="AQ24" s="8">
        <f>LARGE($BN24:BQ24,1)</f>
        <v>1.4583333333333332E-2</v>
      </c>
      <c r="AR24" s="8">
        <f>LARGE($BN24:BR24,1)</f>
        <v>1.4583333333333332E-2</v>
      </c>
      <c r="AS24" s="8">
        <f>LARGE($BN24:BS24,1)</f>
        <v>1.4583333333333332E-2</v>
      </c>
      <c r="AV24" s="6">
        <f t="shared" si="9"/>
        <v>0</v>
      </c>
      <c r="AW24" s="6">
        <f t="shared" si="10"/>
        <v>0</v>
      </c>
      <c r="AX24" s="6">
        <f t="shared" si="11"/>
        <v>0</v>
      </c>
      <c r="AY24" s="6">
        <f t="shared" si="12"/>
        <v>0</v>
      </c>
      <c r="AZ24" s="6">
        <f t="shared" si="13"/>
        <v>0</v>
      </c>
      <c r="BA24" s="6">
        <f t="shared" si="14"/>
        <v>0</v>
      </c>
      <c r="BB24" s="6">
        <f t="shared" si="15"/>
        <v>0</v>
      </c>
      <c r="BC24" s="6">
        <f t="shared" si="16"/>
        <v>0</v>
      </c>
      <c r="BD24" s="6">
        <f t="shared" si="17"/>
        <v>0</v>
      </c>
      <c r="BE24" s="6">
        <f t="shared" si="18"/>
        <v>1292.9999999999998</v>
      </c>
      <c r="BF24" s="6">
        <f t="shared" si="19"/>
        <v>0</v>
      </c>
      <c r="BH24" s="8">
        <f t="shared" si="20"/>
        <v>1.9097222222222224E-2</v>
      </c>
      <c r="BI24" s="8">
        <f t="shared" si="21"/>
        <v>0</v>
      </c>
      <c r="BJ24" s="8">
        <f t="shared" si="22"/>
        <v>0</v>
      </c>
      <c r="BK24" s="8">
        <f t="shared" si="23"/>
        <v>0</v>
      </c>
      <c r="BL24" s="8">
        <f t="shared" si="24"/>
        <v>0</v>
      </c>
      <c r="BM24" s="8">
        <f t="shared" si="25"/>
        <v>0</v>
      </c>
      <c r="BN24" s="8">
        <f t="shared" si="26"/>
        <v>1.4583333333333332E-2</v>
      </c>
      <c r="BO24" s="8">
        <f t="shared" si="27"/>
        <v>0</v>
      </c>
      <c r="BP24" s="8">
        <f t="shared" si="28"/>
        <v>0</v>
      </c>
      <c r="BQ24" s="8">
        <f t="shared" si="29"/>
        <v>0</v>
      </c>
      <c r="BR24" s="8">
        <f t="shared" si="30"/>
        <v>1.2847222222222222E-2</v>
      </c>
      <c r="BS24" s="8">
        <f t="shared" si="31"/>
        <v>0</v>
      </c>
      <c r="BV24" s="8" t="str">
        <f t="shared" si="32"/>
        <v/>
      </c>
      <c r="BW24" s="8" t="str">
        <f t="shared" si="33"/>
        <v/>
      </c>
      <c r="BX24" s="8" t="str">
        <f t="shared" si="34"/>
        <v/>
      </c>
      <c r="BY24" s="8" t="str">
        <f t="shared" si="35"/>
        <v/>
      </c>
      <c r="BZ24" s="8" t="str">
        <f t="shared" si="36"/>
        <v/>
      </c>
      <c r="CA24" s="8" t="str">
        <f t="shared" si="37"/>
        <v/>
      </c>
      <c r="CB24" s="8" t="str">
        <f t="shared" si="38"/>
        <v/>
      </c>
      <c r="CC24" s="8" t="str">
        <f t="shared" si="39"/>
        <v/>
      </c>
      <c r="CD24" s="8" t="str">
        <f t="shared" si="40"/>
        <v/>
      </c>
      <c r="CE24" s="8">
        <f t="shared" si="41"/>
        <v>1.4965277777777777E-2</v>
      </c>
      <c r="CF24" s="8" t="str">
        <f t="shared" si="42"/>
        <v/>
      </c>
      <c r="CG24" s="8" t="str">
        <f t="shared" si="43"/>
        <v/>
      </c>
      <c r="CI24" s="13">
        <v>2.8113425925925927E-2</v>
      </c>
      <c r="CJ24" s="8">
        <f t="shared" si="44"/>
        <v>2.8113425925925927E-2</v>
      </c>
      <c r="CK24" s="8">
        <f>IF(COUNT($BV24:BW24)&gt;0,SMALL($BV24:BW24,1),$CI24)</f>
        <v>2.8113425925925927E-2</v>
      </c>
      <c r="CL24" s="8">
        <f>IF(COUNT($BV24:BX24)&gt;0,SMALL($BV24:BX24,1),$CI24)</f>
        <v>2.8113425925925927E-2</v>
      </c>
      <c r="CM24" s="8">
        <f>IF(COUNT($BV24:BY24)&gt;0,SMALL($BV24:BY24,1),$CI24)</f>
        <v>2.8113425925925927E-2</v>
      </c>
      <c r="CN24" s="8">
        <f>IF(COUNT($BV24:BZ24)&gt;0,SMALL($BV24:BZ24,1),$CI24)</f>
        <v>2.8113425925925927E-2</v>
      </c>
      <c r="CP24" s="8">
        <f t="shared" si="45"/>
        <v>0</v>
      </c>
      <c r="CQ24" s="8">
        <f>IF(COUNT($CB24:CC24)&gt;0,SMALL($CB24:CC24,1),$CP24)</f>
        <v>0</v>
      </c>
      <c r="CR24" s="8">
        <f>IF(COUNT($CB24:CD24)&gt;0,SMALL($CB24:CD24,1),$CP24)</f>
        <v>0</v>
      </c>
      <c r="CS24" s="8">
        <f>IF(COUNT($CB24:CE24)&gt;0,SMALL($CB24:CE24,1),$CP24)</f>
        <v>1.4965277777777777E-2</v>
      </c>
      <c r="CT24" s="8">
        <f>IF(COUNT($CB24:CF24)&gt;0,SMALL($CB24:CF24,1),$CP24)</f>
        <v>1.4965277777777777E-2</v>
      </c>
      <c r="CV24" s="8">
        <f t="shared" si="46"/>
        <v>1.9097731481481483E-2</v>
      </c>
      <c r="CW24" s="8">
        <f t="shared" si="47"/>
        <v>1.4583842592592591E-2</v>
      </c>
      <c r="CX24" s="1">
        <f t="shared" si="48"/>
        <v>22</v>
      </c>
      <c r="CY24" s="8">
        <f t="shared" si="49"/>
        <v>5.0925925925925927E-7</v>
      </c>
      <c r="CZ24" s="1" t="str">
        <f t="shared" si="50"/>
        <v>Chris McCarthy</v>
      </c>
      <c r="DB24" s="13">
        <f t="shared" si="51"/>
        <v>1.7204748634152629E-2</v>
      </c>
      <c r="DC24" s="13">
        <f>SMALL($DO24:DP24,1)/(60*60*24)</f>
        <v>1.7204748634152629E-2</v>
      </c>
      <c r="DD24" s="13">
        <f>SMALL($DO24:DQ24,1)/(60*60*24)</f>
        <v>1.7204748634152629E-2</v>
      </c>
      <c r="DE24" s="13">
        <f>SMALL($DO24:DR24,1)/(60*60*24)</f>
        <v>1.7204748634152629E-2</v>
      </c>
      <c r="DF24" s="13">
        <f>SMALL($DO24:DS24,1)/(60*60*24)</f>
        <v>1.7204748634152629E-2</v>
      </c>
      <c r="DG24" s="13">
        <f>SMALL($DO24:DT24,1)/(60*60*24)</f>
        <v>1.7204748634152629E-2</v>
      </c>
      <c r="DH24" s="45">
        <f t="shared" si="52"/>
        <v>1.3222040182621976E-2</v>
      </c>
      <c r="DI24" s="13">
        <f>SMALL($DU24:DV24,1)/(60*60*24)</f>
        <v>1.3222040182621976E-2</v>
      </c>
      <c r="DJ24" s="13">
        <f>SMALL($DU24:DW24,1)/(60*60*24)</f>
        <v>1.3222040182621976E-2</v>
      </c>
      <c r="DK24" s="13">
        <f>SMALL($DU24:DX24,1)/(60*60*24)</f>
        <v>1.3222040182621976E-2</v>
      </c>
      <c r="DL24" s="13">
        <f>SMALL($DU24:DY24,1)/(60*60*24)</f>
        <v>1.3222040182621976E-2</v>
      </c>
      <c r="DM24" s="13">
        <f>SMALL($DU24:DZ24,1)/(60*60*24)</f>
        <v>1.3222040182621976E-2</v>
      </c>
      <c r="DO24" s="6">
        <f t="shared" si="53"/>
        <v>1486.4902819907873</v>
      </c>
      <c r="DP24" s="1">
        <f t="shared" si="54"/>
        <v>9999</v>
      </c>
      <c r="DQ24" s="1">
        <f t="shared" si="55"/>
        <v>9999</v>
      </c>
      <c r="DR24" s="1">
        <f t="shared" si="56"/>
        <v>9999</v>
      </c>
      <c r="DS24" s="1">
        <f t="shared" si="57"/>
        <v>9999</v>
      </c>
      <c r="DT24" s="1">
        <f t="shared" si="58"/>
        <v>9999</v>
      </c>
      <c r="DU24" s="6">
        <f t="shared" si="59"/>
        <v>1142.3842717785387</v>
      </c>
      <c r="DV24" s="1">
        <f t="shared" si="60"/>
        <v>9999</v>
      </c>
      <c r="DW24" s="1">
        <f t="shared" si="61"/>
        <v>9999</v>
      </c>
      <c r="DX24" s="1">
        <f t="shared" si="62"/>
        <v>9999</v>
      </c>
      <c r="DY24" s="1">
        <f t="shared" si="63"/>
        <v>1292.9999999999998</v>
      </c>
      <c r="DZ24" s="1">
        <f t="shared" si="64"/>
        <v>9999</v>
      </c>
    </row>
    <row r="25" spans="1:134" x14ac:dyDescent="0.25">
      <c r="A25" s="1" t="s">
        <v>223</v>
      </c>
      <c r="B25" s="3">
        <v>2.2430555555555554E-2</v>
      </c>
      <c r="C25" s="11">
        <v>43831</v>
      </c>
      <c r="E25" s="13"/>
      <c r="L25" s="8">
        <v>4.1666666666666664E-2</v>
      </c>
      <c r="M25" s="8">
        <f t="shared" si="2"/>
        <v>2.8281778576689256E-2</v>
      </c>
      <c r="N25" s="6">
        <f t="shared" si="3"/>
        <v>2443.5456690259521</v>
      </c>
      <c r="O25" s="8">
        <f t="shared" si="65"/>
        <v>7.9861111111111105E-3</v>
      </c>
      <c r="Q25" s="8">
        <f t="shared" si="4"/>
        <v>0</v>
      </c>
      <c r="R25" s="8">
        <f t="shared" si="5"/>
        <v>2.2431712962962962E-2</v>
      </c>
      <c r="S25" s="8">
        <f t="shared" si="6"/>
        <v>7.9861111111111105E-3</v>
      </c>
      <c r="T25" s="8"/>
      <c r="U25" s="8">
        <f>IF(A25&lt;&gt;"",IF(VLOOKUP(A25,Apr!A$4:F$201,6)&gt;0,VLOOKUP(A25,Apr!A$4:F$201,6),0),0)</f>
        <v>0</v>
      </c>
      <c r="V25" s="8">
        <f>IF(A25&lt;&gt;"",IF(VLOOKUP(A25,May!A$3:F$200,6)&gt;0,VLOOKUP(A25,May!A$3:F$200,6),0),0)</f>
        <v>0</v>
      </c>
      <c r="W25" s="8">
        <f>IF(A25&lt;&gt;"",IF(VLOOKUP(A25,Jun!A$3:F$200,6)&gt;0,VLOOKUP(A25,Jun!A$3:F$200,6),0),0)</f>
        <v>0</v>
      </c>
      <c r="X25" s="8">
        <f>IF(A25&lt;&gt;"",IF(VLOOKUP(A25,Jul!A$3:F$200,6)&gt;0,VLOOKUP(A25,Jul!A$3:F$200,6),0),0)</f>
        <v>0</v>
      </c>
      <c r="Y25" s="8">
        <f>IF(A25&lt;&gt;"",IF(VLOOKUP(A25,Aug!A$3:F$200,6)&gt;0,VLOOKUP(A25,Aug!A$3:F$200,6),0),0)</f>
        <v>0</v>
      </c>
      <c r="Z25" s="8">
        <f>IF(A25&lt;&gt;"",IF(VLOOKUP(A25,Sep!A$3:F$200,6)&gt;0,VLOOKUP(A25,Sep!A$3:F$200,6),0),0)</f>
        <v>0</v>
      </c>
      <c r="AA25" s="6">
        <f t="shared" si="7"/>
        <v>1877.8919536085571</v>
      </c>
      <c r="AB25" s="8">
        <f t="shared" si="8"/>
        <v>6.076388888888889E-3</v>
      </c>
      <c r="AC25" s="8">
        <f>IF(A25&lt;&gt;"",IF(VLOOKUP(A25,Oct!A$3:F$200,6)&gt;0,VLOOKUP(A25,Oct!A$3:F$200,6),0),0)</f>
        <v>0</v>
      </c>
      <c r="AD25" s="8">
        <f>IF(A25&lt;&gt;"",IF(VLOOKUP(A25,Nov!A$3:F$200,6)&gt;0,VLOOKUP(A25,Nov!A$3:F$200,6),0),0)</f>
        <v>0</v>
      </c>
      <c r="AE25" s="8">
        <f>IF(A25&lt;&gt;"",IF(VLOOKUP(A25,Dec!A$3:F$200,6)&gt;0,VLOOKUP(A25,Dec!A$3:F$200,6),0),0)</f>
        <v>0</v>
      </c>
      <c r="AF25" s="8">
        <f>IF(A25&lt;&gt;"",IF(VLOOKUP(A25,Jan!A$3:F$200,6)&gt;0,VLOOKUP(A25,Jan!A$3:F$200,6),0),0)</f>
        <v>2.2431712962962962E-2</v>
      </c>
      <c r="AG25" s="8">
        <f>IF(A25&lt;&gt;"",IF(VLOOKUP(A25,Feb!A$3:F$200,6)&gt;0,VLOOKUP(A25,Feb!A$3:F$200,6),0),0)</f>
        <v>2.2465277777777782E-2</v>
      </c>
      <c r="AH25" s="8">
        <f>IF(A25&lt;&gt;"",IF(VLOOKUP(A25,Mar!A$3:F$200,6)&gt;0,VLOOKUP(A25,Mar!A$3:F$200,6),0),0)</f>
        <v>0</v>
      </c>
      <c r="AJ25" s="8">
        <f>LARGE($BH25:BI25,1)</f>
        <v>7.9861111111111105E-3</v>
      </c>
      <c r="AK25" s="8">
        <f>LARGE($BH25:BJ25,1)</f>
        <v>7.9861111111111105E-3</v>
      </c>
      <c r="AL25" s="8">
        <f>LARGE($BH25:BK25,1)</f>
        <v>7.9861111111111105E-3</v>
      </c>
      <c r="AM25" s="8">
        <f>LARGE($BH25:BL25,1)</f>
        <v>7.9861111111111105E-3</v>
      </c>
      <c r="AN25" s="8">
        <f>LARGE($BH25:BM25,1)</f>
        <v>7.9861111111111105E-3</v>
      </c>
      <c r="AO25" s="8">
        <f>LARGE($BN25:BO25,1)</f>
        <v>6.076388888888889E-3</v>
      </c>
      <c r="AP25" s="8">
        <f>LARGE($BN25:BP25,1)</f>
        <v>6.076388888888889E-3</v>
      </c>
      <c r="AQ25" s="8">
        <f>LARGE($BN25:BQ25,1)</f>
        <v>6.076388888888889E-3</v>
      </c>
      <c r="AR25" s="8">
        <f>LARGE($BN25:BR25,1)</f>
        <v>6.076388888888889E-3</v>
      </c>
      <c r="AS25" s="8">
        <f>LARGE($BN25:BS25,1)</f>
        <v>6.076388888888889E-3</v>
      </c>
      <c r="AV25" s="6">
        <f t="shared" si="9"/>
        <v>0</v>
      </c>
      <c r="AW25" s="6">
        <f t="shared" si="10"/>
        <v>0</v>
      </c>
      <c r="AX25" s="6">
        <f t="shared" si="11"/>
        <v>0</v>
      </c>
      <c r="AY25" s="6">
        <f t="shared" si="12"/>
        <v>0</v>
      </c>
      <c r="AZ25" s="6">
        <f t="shared" si="13"/>
        <v>0</v>
      </c>
      <c r="BA25" s="6">
        <f t="shared" si="14"/>
        <v>0</v>
      </c>
      <c r="BB25" s="6">
        <f t="shared" si="15"/>
        <v>0</v>
      </c>
      <c r="BC25" s="6">
        <f t="shared" si="16"/>
        <v>0</v>
      </c>
      <c r="BD25" s="6">
        <f t="shared" si="17"/>
        <v>0</v>
      </c>
      <c r="BE25" s="6">
        <f t="shared" si="18"/>
        <v>1938.1</v>
      </c>
      <c r="BF25" s="6">
        <f t="shared" si="19"/>
        <v>1941.0000000000005</v>
      </c>
      <c r="BH25" s="8">
        <f t="shared" si="20"/>
        <v>7.9861111111111105E-3</v>
      </c>
      <c r="BI25" s="8">
        <f t="shared" si="21"/>
        <v>0</v>
      </c>
      <c r="BJ25" s="8">
        <f t="shared" si="22"/>
        <v>0</v>
      </c>
      <c r="BK25" s="8">
        <f t="shared" si="23"/>
        <v>0</v>
      </c>
      <c r="BL25" s="8">
        <f t="shared" si="24"/>
        <v>0</v>
      </c>
      <c r="BM25" s="8">
        <f t="shared" si="25"/>
        <v>0</v>
      </c>
      <c r="BN25" s="8">
        <f t="shared" si="26"/>
        <v>6.076388888888889E-3</v>
      </c>
      <c r="BO25" s="8">
        <f t="shared" si="27"/>
        <v>0</v>
      </c>
      <c r="BP25" s="8">
        <f t="shared" si="28"/>
        <v>0</v>
      </c>
      <c r="BQ25" s="8">
        <f t="shared" si="29"/>
        <v>0</v>
      </c>
      <c r="BR25" s="8">
        <f t="shared" si="30"/>
        <v>5.3819444444444444E-3</v>
      </c>
      <c r="BS25" s="8">
        <f t="shared" si="31"/>
        <v>5.3819444444444444E-3</v>
      </c>
      <c r="BV25" s="8" t="str">
        <f t="shared" si="32"/>
        <v/>
      </c>
      <c r="BW25" s="8" t="str">
        <f t="shared" si="33"/>
        <v/>
      </c>
      <c r="BX25" s="8" t="str">
        <f t="shared" si="34"/>
        <v/>
      </c>
      <c r="BY25" s="8" t="str">
        <f t="shared" si="35"/>
        <v/>
      </c>
      <c r="BZ25" s="8" t="str">
        <f t="shared" si="36"/>
        <v/>
      </c>
      <c r="CA25" s="8" t="str">
        <f t="shared" si="37"/>
        <v/>
      </c>
      <c r="CB25" s="8" t="str">
        <f t="shared" si="38"/>
        <v/>
      </c>
      <c r="CC25" s="8" t="str">
        <f t="shared" si="39"/>
        <v/>
      </c>
      <c r="CD25" s="8" t="str">
        <f t="shared" si="40"/>
        <v/>
      </c>
      <c r="CE25" s="8">
        <f t="shared" si="41"/>
        <v>2.2431712962962962E-2</v>
      </c>
      <c r="CF25" s="8">
        <f t="shared" si="42"/>
        <v>2.2465277777777782E-2</v>
      </c>
      <c r="CG25" s="8" t="str">
        <f t="shared" si="43"/>
        <v/>
      </c>
      <c r="CI25" s="13">
        <v>2.8113425925925927E-2</v>
      </c>
      <c r="CJ25" s="8">
        <f t="shared" si="44"/>
        <v>2.8113425925925927E-2</v>
      </c>
      <c r="CK25" s="8">
        <f>IF(COUNT($BV25:BW25)&gt;0,SMALL($BV25:BW25,1),$CI25)</f>
        <v>2.8113425925925927E-2</v>
      </c>
      <c r="CL25" s="8">
        <f>IF(COUNT($BV25:BX25)&gt;0,SMALL($BV25:BX25,1),$CI25)</f>
        <v>2.8113425925925927E-2</v>
      </c>
      <c r="CM25" s="8">
        <f>IF(COUNT($BV25:BY25)&gt;0,SMALL($BV25:BY25,1),$CI25)</f>
        <v>2.8113425925925927E-2</v>
      </c>
      <c r="CN25" s="8">
        <f>IF(COUNT($BV25:BZ25)&gt;0,SMALL($BV25:BZ25,1),$CI25)</f>
        <v>2.8113425925925927E-2</v>
      </c>
      <c r="CP25" s="8">
        <f t="shared" si="45"/>
        <v>0</v>
      </c>
      <c r="CQ25" s="8">
        <f>IF(COUNT($CB25:CC25)&gt;0,SMALL($CB25:CC25,1),$CP25)</f>
        <v>0</v>
      </c>
      <c r="CR25" s="8">
        <f>IF(COUNT($CB25:CD25)&gt;0,SMALL($CB25:CD25,1),$CP25)</f>
        <v>0</v>
      </c>
      <c r="CS25" s="8">
        <f>IF(COUNT($CB25:CE25)&gt;0,SMALL($CB25:CE25,1),$CP25)</f>
        <v>2.2431712962962962E-2</v>
      </c>
      <c r="CT25" s="8">
        <f>IF(COUNT($CB25:CF25)&gt;0,SMALL($CB25:CF25,1),$CP25)</f>
        <v>2.2431712962962962E-2</v>
      </c>
      <c r="CV25" s="8">
        <f t="shared" si="46"/>
        <v>7.9866435185185179E-3</v>
      </c>
      <c r="CW25" s="8">
        <f t="shared" si="47"/>
        <v>6.0769212962962964E-3</v>
      </c>
      <c r="CX25" s="1">
        <f t="shared" si="48"/>
        <v>23</v>
      </c>
      <c r="CY25" s="8">
        <f t="shared" si="49"/>
        <v>5.3240740740740745E-7</v>
      </c>
      <c r="CZ25" s="1" t="str">
        <f t="shared" si="50"/>
        <v>Christine Rouse</v>
      </c>
      <c r="DB25" s="13">
        <f t="shared" si="51"/>
        <v>2.8281778576689256E-2</v>
      </c>
      <c r="DC25" s="13">
        <f>SMALL($DO25:DP25,1)/(60*60*24)</f>
        <v>2.8281778576689259E-2</v>
      </c>
      <c r="DD25" s="13">
        <f>SMALL($DO25:DQ25,1)/(60*60*24)</f>
        <v>2.8281778576689259E-2</v>
      </c>
      <c r="DE25" s="13">
        <f>SMALL($DO25:DR25,1)/(60*60*24)</f>
        <v>2.8281778576689259E-2</v>
      </c>
      <c r="DF25" s="13">
        <f>SMALL($DO25:DS25,1)/(60*60*24)</f>
        <v>2.8281778576689259E-2</v>
      </c>
      <c r="DG25" s="13">
        <f>SMALL($DO25:DT25,1)/(60*60*24)</f>
        <v>2.8281778576689259E-2</v>
      </c>
      <c r="DH25" s="45">
        <f t="shared" si="52"/>
        <v>2.1734860574173114E-2</v>
      </c>
      <c r="DI25" s="13">
        <f>SMALL($DU25:DV25,1)/(60*60*24)</f>
        <v>2.1734860574173114E-2</v>
      </c>
      <c r="DJ25" s="13">
        <f>SMALL($DU25:DW25,1)/(60*60*24)</f>
        <v>2.1734860574173114E-2</v>
      </c>
      <c r="DK25" s="13">
        <f>SMALL($DU25:DX25,1)/(60*60*24)</f>
        <v>2.1734860574173114E-2</v>
      </c>
      <c r="DL25" s="13">
        <f>SMALL($DU25:DY25,1)/(60*60*24)</f>
        <v>2.1734860574173114E-2</v>
      </c>
      <c r="DM25" s="13">
        <f>SMALL($DU25:DZ25,1)/(60*60*24)</f>
        <v>2.1734860574173114E-2</v>
      </c>
      <c r="DO25" s="6">
        <f t="shared" si="53"/>
        <v>2443.5456690259521</v>
      </c>
      <c r="DP25" s="1">
        <f t="shared" si="54"/>
        <v>9999</v>
      </c>
      <c r="DQ25" s="1">
        <f t="shared" si="55"/>
        <v>9999</v>
      </c>
      <c r="DR25" s="1">
        <f t="shared" si="56"/>
        <v>9999</v>
      </c>
      <c r="DS25" s="1">
        <f t="shared" si="57"/>
        <v>9999</v>
      </c>
      <c r="DT25" s="1">
        <f t="shared" si="58"/>
        <v>9999</v>
      </c>
      <c r="DU25" s="6">
        <f t="shared" si="59"/>
        <v>1877.8919536085571</v>
      </c>
      <c r="DV25" s="1">
        <f t="shared" si="60"/>
        <v>9999</v>
      </c>
      <c r="DW25" s="1">
        <f t="shared" si="61"/>
        <v>9999</v>
      </c>
      <c r="DX25" s="1">
        <f t="shared" si="62"/>
        <v>9999</v>
      </c>
      <c r="DY25" s="1">
        <f t="shared" si="63"/>
        <v>1938.1</v>
      </c>
      <c r="DZ25" s="1">
        <f t="shared" si="64"/>
        <v>1941.0000000000005</v>
      </c>
    </row>
    <row r="26" spans="1:134" x14ac:dyDescent="0.25">
      <c r="A26" s="1" t="s">
        <v>17</v>
      </c>
      <c r="B26" s="3">
        <v>1.8599537037037036E-2</v>
      </c>
      <c r="C26" s="11">
        <v>42430</v>
      </c>
      <c r="E26" s="13">
        <v>2.2118055555555557E-2</v>
      </c>
      <c r="F26" s="11">
        <v>42217</v>
      </c>
      <c r="H26" s="3">
        <v>0</v>
      </c>
      <c r="I26" s="3">
        <v>0</v>
      </c>
      <c r="M26" s="8">
        <f t="shared" si="2"/>
        <v>2.2118055555555557E-2</v>
      </c>
      <c r="N26" s="6">
        <f t="shared" si="3"/>
        <v>1911</v>
      </c>
      <c r="O26" s="8">
        <f t="shared" si="65"/>
        <v>1.40625E-2</v>
      </c>
      <c r="Q26" s="8">
        <f t="shared" si="4"/>
        <v>0</v>
      </c>
      <c r="R26" s="8">
        <f t="shared" si="5"/>
        <v>0</v>
      </c>
      <c r="S26" s="8">
        <f t="shared" si="6"/>
        <v>1.40625E-2</v>
      </c>
      <c r="T26" s="8"/>
      <c r="U26" s="8">
        <f>IF(A26&lt;&gt;"",IF(VLOOKUP(A26,Apr!A$4:F$201,6)&gt;0,VLOOKUP(A26,Apr!A$4:F$201,6),0),0)</f>
        <v>0</v>
      </c>
      <c r="V26" s="8">
        <f>IF(A26&lt;&gt;"",IF(VLOOKUP(A26,May!A$3:F$200,6)&gt;0,VLOOKUP(A26,May!A$3:F$200,6),0),0)</f>
        <v>0</v>
      </c>
      <c r="W26" s="8">
        <f>IF(A26&lt;&gt;"",IF(VLOOKUP(A26,Jun!A$3:F$200,6)&gt;0,VLOOKUP(A26,Jun!A$3:F$200,6),0),0)</f>
        <v>0</v>
      </c>
      <c r="X26" s="8">
        <f>IF(A26&lt;&gt;"",IF(VLOOKUP(A26,Jul!A$3:F$200,6)&gt;0,VLOOKUP(A26,Jul!A$3:F$200,6),0),0)</f>
        <v>0</v>
      </c>
      <c r="Y26" s="8">
        <f>IF(A26&lt;&gt;"",IF(VLOOKUP(A26,Aug!A$3:F$200,6)&gt;0,VLOOKUP(A26,Aug!A$3:F$200,6),0),0)</f>
        <v>0</v>
      </c>
      <c r="Z26" s="8">
        <f>IF(A26&lt;&gt;"",IF(VLOOKUP(A26,Sep!A$3:F$200,6)&gt;0,VLOOKUP(A26,Sep!A$3:F$200,6),0),0)</f>
        <v>0</v>
      </c>
      <c r="AA26" s="6">
        <f t="shared" si="7"/>
        <v>1468.6246992782678</v>
      </c>
      <c r="AB26" s="8">
        <f t="shared" si="8"/>
        <v>1.0763888888888891E-2</v>
      </c>
      <c r="AC26" s="8">
        <f>IF(A26&lt;&gt;"",IF(VLOOKUP(A26,Oct!A$3:F$200,6)&gt;0,VLOOKUP(A26,Oct!A$3:F$200,6),0),0)</f>
        <v>0</v>
      </c>
      <c r="AD26" s="8">
        <f>IF(A26&lt;&gt;"",IF(VLOOKUP(A26,Nov!A$3:F$200,6)&gt;0,VLOOKUP(A26,Nov!A$3:F$200,6),0),0)</f>
        <v>0</v>
      </c>
      <c r="AE26" s="8">
        <f>IF(A26&lt;&gt;"",IF(VLOOKUP(A26,Dec!A$3:F$200,6)&gt;0,VLOOKUP(A26,Dec!A$3:F$200,6),0),0)</f>
        <v>0</v>
      </c>
      <c r="AF26" s="8">
        <f>IF(A26&lt;&gt;"",IF(VLOOKUP(A26,Jan!A$3:F$200,6)&gt;0,VLOOKUP(A26,Jan!A$3:F$200,6),0),0)</f>
        <v>0</v>
      </c>
      <c r="AG26" s="8">
        <f>IF(A26&lt;&gt;"",IF(VLOOKUP(A26,Feb!A$3:F$200,6)&gt;0,VLOOKUP(A26,Feb!A$3:F$200,6),0),0)</f>
        <v>0</v>
      </c>
      <c r="AH26" s="8">
        <f>IF(A26&lt;&gt;"",IF(VLOOKUP(A26,Mar!A$3:F$200,6)&gt;0,VLOOKUP(A26,Mar!A$3:F$200,6),0),0)</f>
        <v>0</v>
      </c>
      <c r="AJ26" s="8">
        <f>LARGE($BH26:BI26,1)</f>
        <v>1.40625E-2</v>
      </c>
      <c r="AK26" s="8">
        <f>LARGE($BH26:BJ26,1)</f>
        <v>1.40625E-2</v>
      </c>
      <c r="AL26" s="8">
        <f>LARGE($BH26:BK26,1)</f>
        <v>1.40625E-2</v>
      </c>
      <c r="AM26" s="8">
        <f>LARGE($BH26:BL26,1)</f>
        <v>1.40625E-2</v>
      </c>
      <c r="AN26" s="8">
        <f>LARGE($BH26:BM26,1)</f>
        <v>1.40625E-2</v>
      </c>
      <c r="AO26" s="8">
        <f>LARGE($BN26:BO26,1)</f>
        <v>1.0763888888888891E-2</v>
      </c>
      <c r="AP26" s="8">
        <f>LARGE($BN26:BP26,1)</f>
        <v>1.0763888888888891E-2</v>
      </c>
      <c r="AQ26" s="8">
        <f>LARGE($BN26:BQ26,1)</f>
        <v>1.0763888888888891E-2</v>
      </c>
      <c r="AR26" s="8">
        <f>LARGE($BN26:BR26,1)</f>
        <v>1.0763888888888891E-2</v>
      </c>
      <c r="AS26" s="8">
        <f>LARGE($BN26:BS26,1)</f>
        <v>1.0763888888888891E-2</v>
      </c>
      <c r="AV26" s="6">
        <f t="shared" si="9"/>
        <v>0</v>
      </c>
      <c r="AW26" s="6">
        <f t="shared" si="10"/>
        <v>0</v>
      </c>
      <c r="AX26" s="6">
        <f t="shared" si="11"/>
        <v>0</v>
      </c>
      <c r="AY26" s="6">
        <f t="shared" si="12"/>
        <v>0</v>
      </c>
      <c r="AZ26" s="6">
        <f t="shared" si="13"/>
        <v>0</v>
      </c>
      <c r="BA26" s="6">
        <f t="shared" si="14"/>
        <v>0</v>
      </c>
      <c r="BB26" s="6">
        <f t="shared" si="15"/>
        <v>0</v>
      </c>
      <c r="BC26" s="6">
        <f t="shared" si="16"/>
        <v>0</v>
      </c>
      <c r="BD26" s="6">
        <f t="shared" si="17"/>
        <v>0</v>
      </c>
      <c r="BE26" s="6">
        <f t="shared" si="18"/>
        <v>0</v>
      </c>
      <c r="BF26" s="6">
        <f t="shared" si="19"/>
        <v>0</v>
      </c>
      <c r="BH26" s="8">
        <f t="shared" si="20"/>
        <v>1.40625E-2</v>
      </c>
      <c r="BI26" s="8">
        <f t="shared" si="21"/>
        <v>0</v>
      </c>
      <c r="BJ26" s="8">
        <f t="shared" si="22"/>
        <v>0</v>
      </c>
      <c r="BK26" s="8">
        <f t="shared" si="23"/>
        <v>0</v>
      </c>
      <c r="BL26" s="8">
        <f t="shared" si="24"/>
        <v>0</v>
      </c>
      <c r="BM26" s="8">
        <f t="shared" si="25"/>
        <v>0</v>
      </c>
      <c r="BN26" s="8">
        <f t="shared" si="26"/>
        <v>1.0763888888888891E-2</v>
      </c>
      <c r="BO26" s="8">
        <f t="shared" si="27"/>
        <v>0</v>
      </c>
      <c r="BP26" s="8">
        <f t="shared" si="28"/>
        <v>0</v>
      </c>
      <c r="BQ26" s="8">
        <f t="shared" si="29"/>
        <v>0</v>
      </c>
      <c r="BR26" s="8">
        <f t="shared" si="30"/>
        <v>0</v>
      </c>
      <c r="BS26" s="8">
        <f t="shared" si="31"/>
        <v>0</v>
      </c>
      <c r="BV26" s="8" t="str">
        <f t="shared" si="32"/>
        <v/>
      </c>
      <c r="BW26" s="8" t="str">
        <f t="shared" si="33"/>
        <v/>
      </c>
      <c r="BX26" s="8" t="str">
        <f t="shared" si="34"/>
        <v/>
      </c>
      <c r="BY26" s="8" t="str">
        <f t="shared" si="35"/>
        <v/>
      </c>
      <c r="BZ26" s="8" t="str">
        <f t="shared" si="36"/>
        <v/>
      </c>
      <c r="CA26" s="8" t="str">
        <f t="shared" si="37"/>
        <v/>
      </c>
      <c r="CB26" s="8" t="str">
        <f t="shared" si="38"/>
        <v/>
      </c>
      <c r="CC26" s="8" t="str">
        <f t="shared" si="39"/>
        <v/>
      </c>
      <c r="CD26" s="8" t="str">
        <f t="shared" si="40"/>
        <v/>
      </c>
      <c r="CE26" s="8" t="str">
        <f t="shared" si="41"/>
        <v/>
      </c>
      <c r="CF26" s="8" t="str">
        <f t="shared" si="42"/>
        <v/>
      </c>
      <c r="CG26" s="8" t="str">
        <f t="shared" si="43"/>
        <v/>
      </c>
      <c r="CI26" s="13">
        <v>2.2118055555555557E-2</v>
      </c>
      <c r="CJ26" s="8">
        <f t="shared" si="44"/>
        <v>2.2118055555555557E-2</v>
      </c>
      <c r="CK26" s="8">
        <f>IF(COUNT($BV26:BW26)&gt;0,SMALL($BV26:BW26,1),$CI26)</f>
        <v>2.2118055555555557E-2</v>
      </c>
      <c r="CL26" s="8">
        <f>IF(COUNT($BV26:BX26)&gt;0,SMALL($BV26:BX26,1),$CI26)</f>
        <v>2.2118055555555557E-2</v>
      </c>
      <c r="CM26" s="8">
        <f>IF(COUNT($BV26:BY26)&gt;0,SMALL($BV26:BY26,1),$CI26)</f>
        <v>2.2118055555555557E-2</v>
      </c>
      <c r="CN26" s="8">
        <f>IF(COUNT($BV26:BZ26)&gt;0,SMALL($BV26:BZ26,1),$CI26)</f>
        <v>2.2118055555555557E-2</v>
      </c>
      <c r="CO26" s="3">
        <v>1.8599537037037036E-2</v>
      </c>
      <c r="CP26" s="8">
        <f t="shared" si="45"/>
        <v>1.8599537037037036E-2</v>
      </c>
      <c r="CQ26" s="8">
        <f>IF(COUNT($CB26:CC26)&gt;0,SMALL($CB26:CC26,1),$CP26)</f>
        <v>1.8599537037037036E-2</v>
      </c>
      <c r="CR26" s="8">
        <f>IF(COUNT($CB26:CD26)&gt;0,SMALL($CB26:CD26,1),$CP26)</f>
        <v>1.8599537037037036E-2</v>
      </c>
      <c r="CS26" s="8">
        <f>IF(COUNT($CB26:CE26)&gt;0,SMALL($CB26:CE26,1),$CP26)</f>
        <v>1.8599537037037036E-2</v>
      </c>
      <c r="CT26" s="8">
        <f>IF(COUNT($CB26:CF26)&gt;0,SMALL($CB26:CF26,1),$CP26)</f>
        <v>1.8599537037037036E-2</v>
      </c>
      <c r="CV26" s="8">
        <f t="shared" si="46"/>
        <v>1.4063055555555556E-2</v>
      </c>
      <c r="CW26" s="8">
        <f t="shared" si="47"/>
        <v>1.0764444444444446E-2</v>
      </c>
      <c r="CX26" s="1">
        <f t="shared" si="48"/>
        <v>24</v>
      </c>
      <c r="CY26" s="8">
        <f t="shared" si="49"/>
        <v>5.5555555555555552E-7</v>
      </c>
      <c r="CZ26" s="1" t="str">
        <f t="shared" si="50"/>
        <v>Claire England</v>
      </c>
      <c r="DB26" s="13">
        <f t="shared" si="51"/>
        <v>2.2118055555555557E-2</v>
      </c>
      <c r="DC26" s="13">
        <f>SMALL($DO26:DP26,1)/(60*60*24)</f>
        <v>2.2118055555555554E-2</v>
      </c>
      <c r="DD26" s="13">
        <f>SMALL($DO26:DQ26,1)/(60*60*24)</f>
        <v>2.2118055555555554E-2</v>
      </c>
      <c r="DE26" s="13">
        <f>SMALL($DO26:DR26,1)/(60*60*24)</f>
        <v>2.2118055555555554E-2</v>
      </c>
      <c r="DF26" s="13">
        <f>SMALL($DO26:DS26,1)/(60*60*24)</f>
        <v>2.2118055555555554E-2</v>
      </c>
      <c r="DG26" s="13">
        <f>SMALL($DO26:DT26,1)/(60*60*24)</f>
        <v>2.2118055555555554E-2</v>
      </c>
      <c r="DH26" s="45">
        <f t="shared" si="52"/>
        <v>1.6997971056461433E-2</v>
      </c>
      <c r="DI26" s="13">
        <f>SMALL($DU26:DV26,1)/(60*60*24)</f>
        <v>1.6997971056461433E-2</v>
      </c>
      <c r="DJ26" s="13">
        <f>SMALL($DU26:DW26,1)/(60*60*24)</f>
        <v>1.6997971056461433E-2</v>
      </c>
      <c r="DK26" s="13">
        <f>SMALL($DU26:DX26,1)/(60*60*24)</f>
        <v>1.6997971056461433E-2</v>
      </c>
      <c r="DL26" s="13">
        <f>SMALL($DU26:DY26,1)/(60*60*24)</f>
        <v>1.6997971056461433E-2</v>
      </c>
      <c r="DM26" s="13">
        <f>SMALL($DU26:DZ26,1)/(60*60*24)</f>
        <v>1.6997971056461433E-2</v>
      </c>
      <c r="DO26" s="6">
        <f t="shared" si="53"/>
        <v>1911</v>
      </c>
      <c r="DP26" s="1">
        <f t="shared" si="54"/>
        <v>9999</v>
      </c>
      <c r="DQ26" s="1">
        <f t="shared" si="55"/>
        <v>9999</v>
      </c>
      <c r="DR26" s="1">
        <f t="shared" si="56"/>
        <v>9999</v>
      </c>
      <c r="DS26" s="1">
        <f t="shared" si="57"/>
        <v>9999</v>
      </c>
      <c r="DT26" s="1">
        <f t="shared" si="58"/>
        <v>9999</v>
      </c>
      <c r="DU26" s="6">
        <f t="shared" si="59"/>
        <v>1468.6246992782678</v>
      </c>
      <c r="DV26" s="1">
        <f t="shared" si="60"/>
        <v>9999</v>
      </c>
      <c r="DW26" s="1">
        <f t="shared" si="61"/>
        <v>9999</v>
      </c>
      <c r="DX26" s="1">
        <f t="shared" si="62"/>
        <v>9999</v>
      </c>
      <c r="DY26" s="1">
        <f t="shared" si="63"/>
        <v>9999</v>
      </c>
      <c r="DZ26" s="1">
        <f t="shared" si="64"/>
        <v>9999</v>
      </c>
      <c r="EB26" s="8"/>
      <c r="EC26" s="8"/>
      <c r="ED26" s="8"/>
    </row>
    <row r="27" spans="1:134" x14ac:dyDescent="0.25">
      <c r="A27" s="1" t="s">
        <v>190</v>
      </c>
      <c r="B27" s="3">
        <v>1.8194444444444444E-2</v>
      </c>
      <c r="C27" s="11">
        <v>43510</v>
      </c>
      <c r="E27" s="13">
        <v>2.3067129629629632E-2</v>
      </c>
      <c r="F27" s="11">
        <v>43556</v>
      </c>
      <c r="H27" s="8">
        <v>1.8194444444444451E-2</v>
      </c>
      <c r="I27" s="8">
        <v>2.4282407407407412E-2</v>
      </c>
      <c r="L27" s="8">
        <v>3.8194444444444441E-2</v>
      </c>
      <c r="M27" s="8">
        <f t="shared" si="2"/>
        <v>2.2940821256038652E-2</v>
      </c>
      <c r="N27" s="6">
        <f t="shared" si="3"/>
        <v>1982.0869565217397</v>
      </c>
      <c r="O27" s="8">
        <f t="shared" si="65"/>
        <v>1.3368055555555555E-2</v>
      </c>
      <c r="Q27" s="8">
        <f t="shared" si="4"/>
        <v>2.3067129629629632E-2</v>
      </c>
      <c r="R27" s="8">
        <f t="shared" si="5"/>
        <v>1.8310185185185186E-2</v>
      </c>
      <c r="S27" s="8">
        <f t="shared" si="6"/>
        <v>1.3368055555555555E-2</v>
      </c>
      <c r="T27" s="8"/>
      <c r="U27" s="8">
        <f>IF(A27&lt;&gt;"",IF(VLOOKUP(A27,Apr!A$4:F$201,6)&gt;0,VLOOKUP(A27,Apr!A$4:F$201,6),0),0)</f>
        <v>2.3067129629629632E-2</v>
      </c>
      <c r="V27" s="8">
        <f>IF(A27&lt;&gt;"",IF(VLOOKUP(A27,May!A$3:F$200,6)&gt;0,VLOOKUP(A27,May!A$3:F$200,6),0),0)</f>
        <v>2.357638888888889E-2</v>
      </c>
      <c r="W27" s="8">
        <f>IF(A27&lt;&gt;"",IF(VLOOKUP(A27,Jun!A$3:F$200,6)&gt;0,VLOOKUP(A27,Jun!A$3:F$200,6),0),0)</f>
        <v>2.4097222222222221E-2</v>
      </c>
      <c r="X27" s="8">
        <f>IF(A27&lt;&gt;"",IF(VLOOKUP(A27,Jul!A$3:F$200,6)&gt;0,VLOOKUP(A27,Jul!A$3:F$200,6),0),0)</f>
        <v>2.3946759259259258E-2</v>
      </c>
      <c r="Y27" s="8">
        <f>IF(A27&lt;&gt;"",IF(VLOOKUP(A27,Aug!A$3:F$200,6)&gt;0,VLOOKUP(A27,Aug!A$3:F$200,6),0),0)</f>
        <v>0</v>
      </c>
      <c r="Z27" s="8">
        <f>IF(A27&lt;&gt;"",IF(VLOOKUP(A27,Sep!A$3:F$200,6)&gt;0,VLOOKUP(A27,Sep!A$3:F$200,6),0),0)</f>
        <v>0</v>
      </c>
      <c r="AA27" s="6">
        <f t="shared" si="7"/>
        <v>1531.6426089280944</v>
      </c>
      <c r="AB27" s="8">
        <f t="shared" si="8"/>
        <v>1.0069444444444445E-2</v>
      </c>
      <c r="AC27" s="8">
        <f>IF(A27&lt;&gt;"",IF(VLOOKUP(A27,Oct!A$3:F$200,6)&gt;0,VLOOKUP(A27,Oct!A$3:F$200,6),0),0)</f>
        <v>1.8310185185185186E-2</v>
      </c>
      <c r="AD27" s="8">
        <f>IF(A27&lt;&gt;"",IF(VLOOKUP(A27,Nov!A$3:F$200,6)&gt;0,VLOOKUP(A27,Nov!A$3:F$200,6),0),0)</f>
        <v>1.9259259259259261E-2</v>
      </c>
      <c r="AE27" s="8">
        <f>IF(A27&lt;&gt;"",IF(VLOOKUP(A27,Dec!A$3:F$200,6)&gt;0,VLOOKUP(A27,Dec!A$3:F$200,6),0),0)</f>
        <v>1.9467592592592592E-2</v>
      </c>
      <c r="AF27" s="8">
        <f>IF(A27&lt;&gt;"",IF(VLOOKUP(A27,Jan!A$3:F$200,6)&gt;0,VLOOKUP(A27,Jan!A$3:F$200,6),0),0)</f>
        <v>0</v>
      </c>
      <c r="AG27" s="8">
        <f>IF(A27&lt;&gt;"",IF(VLOOKUP(A27,Feb!A$3:F$200,6)&gt;0,VLOOKUP(A27,Feb!A$3:F$200,6),0),0)</f>
        <v>1.9212962962962959E-2</v>
      </c>
      <c r="AH27" s="8">
        <f>IF(A27&lt;&gt;"",IF(VLOOKUP(A27,Mar!A$3:F$200,6)&gt;0,VLOOKUP(A27,Mar!A$3:F$200,6),0),0)</f>
        <v>0</v>
      </c>
      <c r="AJ27" s="8">
        <f>LARGE($BH27:BI27,1)</f>
        <v>1.3368055555555555E-2</v>
      </c>
      <c r="AK27" s="8">
        <f>LARGE($BH27:BJ27,1)</f>
        <v>1.3368055555555555E-2</v>
      </c>
      <c r="AL27" s="8">
        <f>LARGE($BH27:BK27,1)</f>
        <v>1.3368055555555555E-2</v>
      </c>
      <c r="AM27" s="8">
        <f>LARGE($BH27:BL27,1)</f>
        <v>1.3368055555555555E-2</v>
      </c>
      <c r="AN27" s="8">
        <f>LARGE($BH27:BM27,1)</f>
        <v>1.3368055555555555E-2</v>
      </c>
      <c r="AO27" s="8">
        <f>LARGE($BN27:BO27,1)</f>
        <v>1.0069444444444445E-2</v>
      </c>
      <c r="AP27" s="8">
        <f>LARGE($BN27:BP27,1)</f>
        <v>1.0069444444444445E-2</v>
      </c>
      <c r="AQ27" s="8">
        <f>LARGE($BN27:BQ27,1)</f>
        <v>1.0069444444444445E-2</v>
      </c>
      <c r="AR27" s="8">
        <f>LARGE($BN27:BR27,1)</f>
        <v>1.0069444444444445E-2</v>
      </c>
      <c r="AS27" s="8">
        <f>LARGE($BN27:BS27,1)</f>
        <v>1.0069444444444445E-2</v>
      </c>
      <c r="AV27" s="6">
        <f t="shared" si="9"/>
        <v>1993</v>
      </c>
      <c r="AW27" s="6">
        <f t="shared" si="10"/>
        <v>2037</v>
      </c>
      <c r="AX27" s="6">
        <f t="shared" si="11"/>
        <v>2082</v>
      </c>
      <c r="AY27" s="6">
        <f t="shared" si="12"/>
        <v>2069</v>
      </c>
      <c r="AZ27" s="6">
        <f t="shared" si="13"/>
        <v>0</v>
      </c>
      <c r="BA27" s="6">
        <f t="shared" si="14"/>
        <v>0</v>
      </c>
      <c r="BB27" s="6">
        <f t="shared" si="15"/>
        <v>1582</v>
      </c>
      <c r="BC27" s="6">
        <f t="shared" si="16"/>
        <v>1664.0000000000002</v>
      </c>
      <c r="BD27" s="6">
        <f t="shared" si="17"/>
        <v>1682.0000000000002</v>
      </c>
      <c r="BE27" s="6">
        <f t="shared" si="18"/>
        <v>0</v>
      </c>
      <c r="BF27" s="6">
        <f t="shared" si="19"/>
        <v>1659.9999999999998</v>
      </c>
      <c r="BH27" s="8">
        <f t="shared" si="20"/>
        <v>1.3368055555555555E-2</v>
      </c>
      <c r="BI27" s="8">
        <f t="shared" si="21"/>
        <v>1.3194444444444444E-2</v>
      </c>
      <c r="BJ27" s="8">
        <f t="shared" si="22"/>
        <v>1.2673611111111111E-2</v>
      </c>
      <c r="BK27" s="8">
        <f t="shared" si="23"/>
        <v>1.2152777777777778E-2</v>
      </c>
      <c r="BL27" s="8">
        <f t="shared" si="24"/>
        <v>1.2326388888888888E-2</v>
      </c>
      <c r="BM27" s="8">
        <f t="shared" si="25"/>
        <v>0</v>
      </c>
      <c r="BN27" s="8">
        <f t="shared" si="26"/>
        <v>1.0069444444444445E-2</v>
      </c>
      <c r="BO27" s="8">
        <f t="shared" si="27"/>
        <v>9.5486111111111119E-3</v>
      </c>
      <c r="BP27" s="8">
        <f t="shared" si="28"/>
        <v>8.5069444444444437E-3</v>
      </c>
      <c r="BQ27" s="8">
        <f t="shared" si="29"/>
        <v>8.3333333333333332E-3</v>
      </c>
      <c r="BR27" s="8">
        <f t="shared" si="30"/>
        <v>0</v>
      </c>
      <c r="BS27" s="8">
        <f t="shared" si="31"/>
        <v>8.6805555555555559E-3</v>
      </c>
      <c r="BV27" s="8">
        <f t="shared" si="32"/>
        <v>2.3067129629629632E-2</v>
      </c>
      <c r="BW27" s="8">
        <f t="shared" si="33"/>
        <v>2.357638888888889E-2</v>
      </c>
      <c r="BX27" s="8">
        <f t="shared" si="34"/>
        <v>2.4097222222222221E-2</v>
      </c>
      <c r="BY27" s="8">
        <f t="shared" si="35"/>
        <v>2.3946759259259258E-2</v>
      </c>
      <c r="BZ27" s="8" t="str">
        <f t="shared" si="36"/>
        <v/>
      </c>
      <c r="CA27" s="8" t="str">
        <f t="shared" si="37"/>
        <v/>
      </c>
      <c r="CB27" s="8">
        <f t="shared" si="38"/>
        <v>1.8310185185185186E-2</v>
      </c>
      <c r="CC27" s="8">
        <f t="shared" si="39"/>
        <v>1.9259259259259261E-2</v>
      </c>
      <c r="CD27" s="8">
        <f t="shared" si="40"/>
        <v>1.9467592592592592E-2</v>
      </c>
      <c r="CE27" s="8" t="str">
        <f t="shared" si="41"/>
        <v/>
      </c>
      <c r="CF27" s="8">
        <f t="shared" si="42"/>
        <v>1.9212962962962959E-2</v>
      </c>
      <c r="CG27" s="8" t="str">
        <f t="shared" si="43"/>
        <v/>
      </c>
      <c r="CI27" s="13">
        <v>2.4282407407407409E-2</v>
      </c>
      <c r="CJ27" s="8">
        <f t="shared" si="44"/>
        <v>2.3067129629629632E-2</v>
      </c>
      <c r="CK27" s="8">
        <f>IF(COUNT($BV27:BW27)&gt;0,SMALL($BV27:BW27,1),$CI27)</f>
        <v>2.3067129629629632E-2</v>
      </c>
      <c r="CL27" s="8">
        <f>IF(COUNT($BV27:BX27)&gt;0,SMALL($BV27:BX27,1),$CI27)</f>
        <v>2.3067129629629632E-2</v>
      </c>
      <c r="CM27" s="8">
        <f>IF(COUNT($BV27:BY27)&gt;0,SMALL($BV27:BY27,1),$CI27)</f>
        <v>2.3067129629629632E-2</v>
      </c>
      <c r="CN27" s="8">
        <f>IF(COUNT($BV27:BZ27)&gt;0,SMALL($BV27:BZ27,1),$CI27)</f>
        <v>2.3067129629629632E-2</v>
      </c>
      <c r="CO27" s="3">
        <v>1.8194444444444444E-2</v>
      </c>
      <c r="CP27" s="8">
        <f t="shared" si="45"/>
        <v>1.8310185185185186E-2</v>
      </c>
      <c r="CQ27" s="8">
        <f>IF(COUNT($CB27:CC27)&gt;0,SMALL($CB27:CC27,1),$CP27)</f>
        <v>1.8310185185185186E-2</v>
      </c>
      <c r="CR27" s="8">
        <f>IF(COUNT($CB27:CD27)&gt;0,SMALL($CB27:CD27,1),$CP27)</f>
        <v>1.8310185185185186E-2</v>
      </c>
      <c r="CS27" s="8">
        <f>IF(COUNT($CB27:CE27)&gt;0,SMALL($CB27:CE27,1),$CP27)</f>
        <v>1.8310185185185186E-2</v>
      </c>
      <c r="CT27" s="8">
        <f>IF(COUNT($CB27:CF27)&gt;0,SMALL($CB27:CF27,1),$CP27)</f>
        <v>1.8310185185185186E-2</v>
      </c>
      <c r="CV27" s="8">
        <f t="shared" si="46"/>
        <v>1.3368634259259259E-2</v>
      </c>
      <c r="CW27" s="8">
        <f t="shared" si="47"/>
        <v>1.0070023148148149E-2</v>
      </c>
      <c r="CX27" s="1">
        <f t="shared" si="48"/>
        <v>25</v>
      </c>
      <c r="CY27" s="8">
        <f t="shared" si="49"/>
        <v>5.787037037037037E-7</v>
      </c>
      <c r="CZ27" s="1" t="str">
        <f t="shared" si="50"/>
        <v>Claire Markham</v>
      </c>
      <c r="DB27" s="13">
        <f t="shared" si="51"/>
        <v>2.2940821256038652E-2</v>
      </c>
      <c r="DC27" s="13">
        <f>SMALL($DO27:DP27,1)/(60*60*24)</f>
        <v>2.2940821256038652E-2</v>
      </c>
      <c r="DD27" s="13">
        <f>SMALL($DO27:DQ27,1)/(60*60*24)</f>
        <v>2.2940821256038652E-2</v>
      </c>
      <c r="DE27" s="13">
        <f>SMALL($DO27:DR27,1)/(60*60*24)</f>
        <v>2.2940821256038652E-2</v>
      </c>
      <c r="DF27" s="13">
        <f>SMALL($DO27:DS27,1)/(60*60*24)</f>
        <v>2.2940821256038652E-2</v>
      </c>
      <c r="DG27" s="13">
        <f>SMALL($DO27:DT27,1)/(60*60*24)</f>
        <v>2.2940821256038652E-2</v>
      </c>
      <c r="DH27" s="45">
        <f t="shared" si="52"/>
        <v>1.7727345010741833E-2</v>
      </c>
      <c r="DI27" s="13">
        <f>SMALL($DU27:DV27,1)/(60*60*24)</f>
        <v>1.7727345010741833E-2</v>
      </c>
      <c r="DJ27" s="13">
        <f>SMALL($DU27:DW27,1)/(60*60*24)</f>
        <v>1.7727345010741833E-2</v>
      </c>
      <c r="DK27" s="13">
        <f>SMALL($DU27:DX27,1)/(60*60*24)</f>
        <v>1.7727345010741833E-2</v>
      </c>
      <c r="DL27" s="13">
        <f>SMALL($DU27:DY27,1)/(60*60*24)</f>
        <v>1.7727345010741833E-2</v>
      </c>
      <c r="DM27" s="13">
        <f>SMALL($DU27:DZ27,1)/(60*60*24)</f>
        <v>1.7727345010741833E-2</v>
      </c>
      <c r="DO27" s="6">
        <f t="shared" si="53"/>
        <v>1982.0869565217397</v>
      </c>
      <c r="DP27" s="1">
        <f t="shared" si="54"/>
        <v>1993</v>
      </c>
      <c r="DQ27" s="1">
        <f t="shared" si="55"/>
        <v>2037</v>
      </c>
      <c r="DR27" s="1">
        <f t="shared" si="56"/>
        <v>2082</v>
      </c>
      <c r="DS27" s="1">
        <f t="shared" si="57"/>
        <v>2069</v>
      </c>
      <c r="DT27" s="1">
        <f t="shared" si="58"/>
        <v>9999</v>
      </c>
      <c r="DU27" s="6">
        <f t="shared" si="59"/>
        <v>1531.6426089280944</v>
      </c>
      <c r="DV27" s="1">
        <f t="shared" si="60"/>
        <v>1582</v>
      </c>
      <c r="DW27" s="1">
        <f t="shared" si="61"/>
        <v>1664.0000000000002</v>
      </c>
      <c r="DX27" s="1">
        <f t="shared" si="62"/>
        <v>1682.0000000000002</v>
      </c>
      <c r="DY27" s="1">
        <f t="shared" si="63"/>
        <v>9999</v>
      </c>
      <c r="DZ27" s="1">
        <f t="shared" si="64"/>
        <v>1659.9999999999998</v>
      </c>
    </row>
    <row r="28" spans="1:134" x14ac:dyDescent="0.25">
      <c r="A28" s="1" t="s">
        <v>2</v>
      </c>
      <c r="B28" s="3">
        <v>1.4502314814814815E-2</v>
      </c>
      <c r="C28" s="11">
        <v>39142</v>
      </c>
      <c r="E28" s="13">
        <v>1.8055555555555557E-2</v>
      </c>
      <c r="F28" s="11">
        <v>37712</v>
      </c>
      <c r="H28" s="3">
        <v>0</v>
      </c>
      <c r="I28" s="3">
        <v>0</v>
      </c>
      <c r="M28" s="8">
        <f t="shared" si="2"/>
        <v>1.8055555555555557E-2</v>
      </c>
      <c r="N28" s="6">
        <f t="shared" si="3"/>
        <v>1560.0000000000005</v>
      </c>
      <c r="O28" s="8">
        <f t="shared" si="65"/>
        <v>1.8229166666666668E-2</v>
      </c>
      <c r="Q28" s="8">
        <f t="shared" si="4"/>
        <v>0</v>
      </c>
      <c r="R28" s="8">
        <f t="shared" si="5"/>
        <v>0</v>
      </c>
      <c r="S28" s="8">
        <f t="shared" si="6"/>
        <v>1.8229166666666668E-2</v>
      </c>
      <c r="T28" s="8"/>
      <c r="U28" s="8">
        <f>IF(A28&lt;&gt;"",IF(VLOOKUP(A28,Apr!A$4:F$201,6)&gt;0,VLOOKUP(A28,Apr!A$4:F$201,6),0),0)</f>
        <v>0</v>
      </c>
      <c r="V28" s="8">
        <f>IF(A28&lt;&gt;"",IF(VLOOKUP(A28,May!A$3:F$200,6)&gt;0,VLOOKUP(A28,May!A$3:F$200,6),0),0)</f>
        <v>0</v>
      </c>
      <c r="W28" s="8">
        <f>IF(A28&lt;&gt;"",IF(VLOOKUP(A28,Jun!A$3:F$200,6)&gt;0,VLOOKUP(A28,Jun!A$3:F$200,6),0),0)</f>
        <v>0</v>
      </c>
      <c r="X28" s="8">
        <f>IF(A28&lt;&gt;"",IF(VLOOKUP(A28,Jul!A$3:F$200,6)&gt;0,VLOOKUP(A28,Jul!A$3:F$200,6),0),0)</f>
        <v>0</v>
      </c>
      <c r="Y28" s="8">
        <f>IF(A28&lt;&gt;"",IF(VLOOKUP(A28,Aug!A$3:F$200,6)&gt;0,VLOOKUP(A28,Aug!A$3:F$200,6),0),0)</f>
        <v>0</v>
      </c>
      <c r="Z28" s="8">
        <f>IF(A28&lt;&gt;"",IF(VLOOKUP(A28,Sep!A$3:F$200,6)&gt;0,VLOOKUP(A28,Sep!A$3:F$200,6),0),0)</f>
        <v>0</v>
      </c>
      <c r="AA28" s="6">
        <f t="shared" si="7"/>
        <v>1198.8773055332804</v>
      </c>
      <c r="AB28" s="8">
        <f t="shared" si="8"/>
        <v>1.3888888888888888E-2</v>
      </c>
      <c r="AC28" s="8">
        <f>IF(A28&lt;&gt;"",IF(VLOOKUP(A28,Oct!A$3:F$200,6)&gt;0,VLOOKUP(A28,Oct!A$3:F$200,6),0),0)</f>
        <v>0</v>
      </c>
      <c r="AD28" s="8">
        <f>IF(A28&lt;&gt;"",IF(VLOOKUP(A28,Nov!A$3:F$200,6)&gt;0,VLOOKUP(A28,Nov!A$3:F$200,6),0),0)</f>
        <v>0</v>
      </c>
      <c r="AE28" s="8">
        <f>IF(A28&lt;&gt;"",IF(VLOOKUP(A28,Dec!A$3:F$200,6)&gt;0,VLOOKUP(A28,Dec!A$3:F$200,6),0),0)</f>
        <v>0</v>
      </c>
      <c r="AF28" s="8">
        <f>IF(A28&lt;&gt;"",IF(VLOOKUP(A28,Jan!A$3:F$200,6)&gt;0,VLOOKUP(A28,Jan!A$3:F$200,6),0),0)</f>
        <v>0</v>
      </c>
      <c r="AG28" s="8">
        <f>IF(A28&lt;&gt;"",IF(VLOOKUP(A28,Feb!A$3:F$200,6)&gt;0,VLOOKUP(A28,Feb!A$3:F$200,6),0),0)</f>
        <v>0</v>
      </c>
      <c r="AH28" s="8">
        <f>IF(A28&lt;&gt;"",IF(VLOOKUP(A28,Mar!A$3:F$200,6)&gt;0,VLOOKUP(A28,Mar!A$3:F$200,6),0),0)</f>
        <v>0</v>
      </c>
      <c r="AJ28" s="8">
        <f>LARGE($BH28:BI28,1)</f>
        <v>1.8229166666666668E-2</v>
      </c>
      <c r="AK28" s="8">
        <f>LARGE($BH28:BJ28,1)</f>
        <v>1.8229166666666668E-2</v>
      </c>
      <c r="AL28" s="8">
        <f>LARGE($BH28:BK28,1)</f>
        <v>1.8229166666666668E-2</v>
      </c>
      <c r="AM28" s="8">
        <f>LARGE($BH28:BL28,1)</f>
        <v>1.8229166666666668E-2</v>
      </c>
      <c r="AN28" s="8">
        <f>LARGE($BH28:BM28,1)</f>
        <v>1.8229166666666668E-2</v>
      </c>
      <c r="AO28" s="8">
        <f>LARGE($BN28:BO28,1)</f>
        <v>1.3888888888888888E-2</v>
      </c>
      <c r="AP28" s="8">
        <f>LARGE($BN28:BP28,1)</f>
        <v>1.3888888888888888E-2</v>
      </c>
      <c r="AQ28" s="8">
        <f>LARGE($BN28:BQ28,1)</f>
        <v>1.3888888888888888E-2</v>
      </c>
      <c r="AR28" s="8">
        <f>LARGE($BN28:BR28,1)</f>
        <v>1.3888888888888888E-2</v>
      </c>
      <c r="AS28" s="8">
        <f>LARGE($BN28:BS28,1)</f>
        <v>1.3888888888888888E-2</v>
      </c>
      <c r="AV28" s="6">
        <f t="shared" si="9"/>
        <v>0</v>
      </c>
      <c r="AW28" s="6">
        <f t="shared" si="10"/>
        <v>0</v>
      </c>
      <c r="AX28" s="6">
        <f t="shared" si="11"/>
        <v>0</v>
      </c>
      <c r="AY28" s="6">
        <f t="shared" si="12"/>
        <v>0</v>
      </c>
      <c r="AZ28" s="6">
        <f t="shared" si="13"/>
        <v>0</v>
      </c>
      <c r="BA28" s="6">
        <f t="shared" si="14"/>
        <v>0</v>
      </c>
      <c r="BB28" s="6">
        <f t="shared" si="15"/>
        <v>0</v>
      </c>
      <c r="BC28" s="6">
        <f t="shared" si="16"/>
        <v>0</v>
      </c>
      <c r="BD28" s="6">
        <f t="shared" si="17"/>
        <v>0</v>
      </c>
      <c r="BE28" s="6">
        <f t="shared" si="18"/>
        <v>0</v>
      </c>
      <c r="BF28" s="6">
        <f t="shared" si="19"/>
        <v>0</v>
      </c>
      <c r="BH28" s="8">
        <f t="shared" si="20"/>
        <v>1.8229166666666668E-2</v>
      </c>
      <c r="BI28" s="8">
        <f t="shared" si="21"/>
        <v>0</v>
      </c>
      <c r="BJ28" s="8">
        <f t="shared" si="22"/>
        <v>0</v>
      </c>
      <c r="BK28" s="8">
        <f t="shared" si="23"/>
        <v>0</v>
      </c>
      <c r="BL28" s="8">
        <f t="shared" si="24"/>
        <v>0</v>
      </c>
      <c r="BM28" s="8">
        <f t="shared" si="25"/>
        <v>0</v>
      </c>
      <c r="BN28" s="8">
        <f t="shared" si="26"/>
        <v>1.3888888888888888E-2</v>
      </c>
      <c r="BO28" s="8">
        <f t="shared" si="27"/>
        <v>0</v>
      </c>
      <c r="BP28" s="8">
        <f t="shared" si="28"/>
        <v>0</v>
      </c>
      <c r="BQ28" s="8">
        <f t="shared" si="29"/>
        <v>0</v>
      </c>
      <c r="BR28" s="8">
        <f t="shared" si="30"/>
        <v>0</v>
      </c>
      <c r="BS28" s="8">
        <f t="shared" si="31"/>
        <v>0</v>
      </c>
      <c r="BV28" s="8" t="str">
        <f t="shared" si="32"/>
        <v/>
      </c>
      <c r="BW28" s="8" t="str">
        <f t="shared" si="33"/>
        <v/>
      </c>
      <c r="BX28" s="8" t="str">
        <f t="shared" si="34"/>
        <v/>
      </c>
      <c r="BY28" s="8" t="str">
        <f t="shared" si="35"/>
        <v/>
      </c>
      <c r="BZ28" s="8" t="str">
        <f t="shared" si="36"/>
        <v/>
      </c>
      <c r="CA28" s="8" t="str">
        <f t="shared" si="37"/>
        <v/>
      </c>
      <c r="CB28" s="8" t="str">
        <f t="shared" si="38"/>
        <v/>
      </c>
      <c r="CC28" s="8" t="str">
        <f t="shared" si="39"/>
        <v/>
      </c>
      <c r="CD28" s="8" t="str">
        <f t="shared" si="40"/>
        <v/>
      </c>
      <c r="CE28" s="8" t="str">
        <f t="shared" si="41"/>
        <v/>
      </c>
      <c r="CF28" s="8" t="str">
        <f t="shared" si="42"/>
        <v/>
      </c>
      <c r="CG28" s="8" t="str">
        <f t="shared" si="43"/>
        <v/>
      </c>
      <c r="CI28" s="13">
        <v>1.8055555555555557E-2</v>
      </c>
      <c r="CJ28" s="8">
        <f t="shared" si="44"/>
        <v>1.8055555555555557E-2</v>
      </c>
      <c r="CK28" s="8">
        <f>IF(COUNT($BV28:BW28)&gt;0,SMALL($BV28:BW28,1),$CI28)</f>
        <v>1.8055555555555557E-2</v>
      </c>
      <c r="CL28" s="8">
        <f>IF(COUNT($BV28:BX28)&gt;0,SMALL($BV28:BX28,1),$CI28)</f>
        <v>1.8055555555555557E-2</v>
      </c>
      <c r="CM28" s="8">
        <f>IF(COUNT($BV28:BY28)&gt;0,SMALL($BV28:BY28,1),$CI28)</f>
        <v>1.8055555555555557E-2</v>
      </c>
      <c r="CN28" s="8">
        <f>IF(COUNT($BV28:BZ28)&gt;0,SMALL($BV28:BZ28,1),$CI28)</f>
        <v>1.8055555555555557E-2</v>
      </c>
      <c r="CO28" s="3">
        <v>1.4502314814814815E-2</v>
      </c>
      <c r="CP28" s="8">
        <f t="shared" si="45"/>
        <v>1.4502314814814815E-2</v>
      </c>
      <c r="CQ28" s="8">
        <f>IF(COUNT($CB28:CC28)&gt;0,SMALL($CB28:CC28,1),$CP28)</f>
        <v>1.4502314814814815E-2</v>
      </c>
      <c r="CR28" s="8">
        <f>IF(COUNT($CB28:CD28)&gt;0,SMALL($CB28:CD28,1),$CP28)</f>
        <v>1.4502314814814815E-2</v>
      </c>
      <c r="CS28" s="8">
        <f>IF(COUNT($CB28:CE28)&gt;0,SMALL($CB28:CE28,1),$CP28)</f>
        <v>1.4502314814814815E-2</v>
      </c>
      <c r="CT28" s="8">
        <f>IF(COUNT($CB28:CF28)&gt;0,SMALL($CB28:CF28,1),$CP28)</f>
        <v>1.4502314814814815E-2</v>
      </c>
      <c r="CV28" s="8">
        <f t="shared" si="46"/>
        <v>1.822976851851852E-2</v>
      </c>
      <c r="CW28" s="8">
        <f t="shared" si="47"/>
        <v>1.388949074074074E-2</v>
      </c>
      <c r="CX28" s="1">
        <f t="shared" si="48"/>
        <v>26</v>
      </c>
      <c r="CY28" s="8">
        <f t="shared" si="49"/>
        <v>6.0185185185185187E-7</v>
      </c>
      <c r="CZ28" s="1" t="str">
        <f t="shared" si="50"/>
        <v>Colin Laidlaw</v>
      </c>
      <c r="DB28" s="13">
        <f t="shared" si="51"/>
        <v>1.8055555555555557E-2</v>
      </c>
      <c r="DC28" s="13">
        <f>SMALL($DO28:DP28,1)/(60*60*24)</f>
        <v>1.8055555555555561E-2</v>
      </c>
      <c r="DD28" s="13">
        <f>SMALL($DO28:DQ28,1)/(60*60*24)</f>
        <v>1.8055555555555561E-2</v>
      </c>
      <c r="DE28" s="13">
        <f>SMALL($DO28:DR28,1)/(60*60*24)</f>
        <v>1.8055555555555561E-2</v>
      </c>
      <c r="DF28" s="13">
        <f>SMALL($DO28:DS28,1)/(60*60*24)</f>
        <v>1.8055555555555561E-2</v>
      </c>
      <c r="DG28" s="13">
        <f>SMALL($DO28:DT28,1)/(60*60*24)</f>
        <v>1.8055555555555561E-2</v>
      </c>
      <c r="DH28" s="45">
        <f t="shared" si="52"/>
        <v>1.3875894739968524E-2</v>
      </c>
      <c r="DI28" s="13">
        <f>SMALL($DU28:DV28,1)/(60*60*24)</f>
        <v>1.3875894739968524E-2</v>
      </c>
      <c r="DJ28" s="13">
        <f>SMALL($DU28:DW28,1)/(60*60*24)</f>
        <v>1.3875894739968524E-2</v>
      </c>
      <c r="DK28" s="13">
        <f>SMALL($DU28:DX28,1)/(60*60*24)</f>
        <v>1.3875894739968524E-2</v>
      </c>
      <c r="DL28" s="13">
        <f>SMALL($DU28:DY28,1)/(60*60*24)</f>
        <v>1.3875894739968524E-2</v>
      </c>
      <c r="DM28" s="13">
        <f>SMALL($DU28:DZ28,1)/(60*60*24)</f>
        <v>1.3875894739968524E-2</v>
      </c>
      <c r="DO28" s="6">
        <f t="shared" si="53"/>
        <v>1560.0000000000005</v>
      </c>
      <c r="DP28" s="1">
        <f t="shared" si="54"/>
        <v>9999</v>
      </c>
      <c r="DQ28" s="1">
        <f t="shared" si="55"/>
        <v>9999</v>
      </c>
      <c r="DR28" s="1">
        <f t="shared" si="56"/>
        <v>9999</v>
      </c>
      <c r="DS28" s="1">
        <f t="shared" si="57"/>
        <v>9999</v>
      </c>
      <c r="DT28" s="1">
        <f t="shared" si="58"/>
        <v>9999</v>
      </c>
      <c r="DU28" s="6">
        <f t="shared" si="59"/>
        <v>1198.8773055332804</v>
      </c>
      <c r="DV28" s="1">
        <f t="shared" si="60"/>
        <v>9999</v>
      </c>
      <c r="DW28" s="1">
        <f t="shared" si="61"/>
        <v>9999</v>
      </c>
      <c r="DX28" s="1">
        <f t="shared" si="62"/>
        <v>9999</v>
      </c>
      <c r="DY28" s="1">
        <f t="shared" si="63"/>
        <v>9999</v>
      </c>
      <c r="DZ28" s="1">
        <f t="shared" si="64"/>
        <v>9999</v>
      </c>
      <c r="EB28" s="8"/>
      <c r="EC28" s="8"/>
      <c r="ED28" s="8"/>
    </row>
    <row r="29" spans="1:134" x14ac:dyDescent="0.25">
      <c r="A29" s="1" t="s">
        <v>193</v>
      </c>
      <c r="B29" s="3">
        <v>1.7511574074074072E-2</v>
      </c>
      <c r="C29" s="11">
        <v>43525</v>
      </c>
      <c r="E29" s="13">
        <v>2.2546296296296297E-2</v>
      </c>
      <c r="F29" s="11">
        <v>43556</v>
      </c>
      <c r="H29" s="8">
        <v>1.7511574074074072E-2</v>
      </c>
      <c r="I29" s="8">
        <v>0</v>
      </c>
      <c r="L29" s="8">
        <v>3.4722222222222224E-2</v>
      </c>
      <c r="M29" s="8">
        <f t="shared" si="2"/>
        <v>2.2079810789049914E-2</v>
      </c>
      <c r="N29" s="6">
        <f t="shared" si="3"/>
        <v>1907.6956521739125</v>
      </c>
      <c r="O29" s="8">
        <f t="shared" si="65"/>
        <v>1.40625E-2</v>
      </c>
      <c r="Q29" s="8">
        <f t="shared" si="4"/>
        <v>2.25462962962963E-2</v>
      </c>
      <c r="R29" s="8">
        <f t="shared" si="5"/>
        <v>1.8136574074074076E-2</v>
      </c>
      <c r="S29" s="8">
        <f t="shared" si="6"/>
        <v>1.40625E-2</v>
      </c>
      <c r="T29" s="8"/>
      <c r="U29" s="8">
        <f>IF(A29&lt;&gt;"",IF(VLOOKUP(A29,Apr!A$4:F$201,6)&gt;0,VLOOKUP(A29,Apr!A$4:F$201,6),0),0)</f>
        <v>2.25462962962963E-2</v>
      </c>
      <c r="V29" s="8">
        <f>IF(A29&lt;&gt;"",IF(VLOOKUP(A29,May!A$3:F$200,6)&gt;0,VLOOKUP(A29,May!A$3:F$200,6),0),0)</f>
        <v>0</v>
      </c>
      <c r="W29" s="8">
        <f>IF(A29&lt;&gt;"",IF(VLOOKUP(A29,Jun!A$3:F$200,6)&gt;0,VLOOKUP(A29,Jun!A$3:F$200,6),0),0)</f>
        <v>2.3252314814814816E-2</v>
      </c>
      <c r="X29" s="8">
        <f>IF(A29&lt;&gt;"",IF(VLOOKUP(A29,Jul!A$3:F$200,6)&gt;0,VLOOKUP(A29,Jul!A$3:F$200,6),0),0)</f>
        <v>0</v>
      </c>
      <c r="Y29" s="8">
        <f>IF(A29&lt;&gt;"",IF(VLOOKUP(A29,Aug!A$3:F$200,6)&gt;0,VLOOKUP(A29,Aug!A$3:F$200,6),0),0)</f>
        <v>0</v>
      </c>
      <c r="Z29" s="8">
        <f>IF(A29&lt;&gt;"",IF(VLOOKUP(A29,Sep!A$3:F$200,6)&gt;0,VLOOKUP(A29,Sep!A$3:F$200,6),0),0)</f>
        <v>0</v>
      </c>
      <c r="AA29" s="6">
        <f t="shared" si="7"/>
        <v>1497.059609730019</v>
      </c>
      <c r="AB29" s="8">
        <f t="shared" si="8"/>
        <v>1.0590277777777777E-2</v>
      </c>
      <c r="AC29" s="8">
        <f>IF(A29&lt;&gt;"",IF(VLOOKUP(A29,Oct!A$3:F$200,6)&gt;0,VLOOKUP(A29,Oct!A$3:F$200,6),0),0)</f>
        <v>0</v>
      </c>
      <c r="AD29" s="8">
        <f>IF(A29&lt;&gt;"",IF(VLOOKUP(A29,Nov!A$3:F$200,6)&gt;0,VLOOKUP(A29,Nov!A$3:F$200,6),0),0)</f>
        <v>0</v>
      </c>
      <c r="AE29" s="8">
        <f>IF(A29&lt;&gt;"",IF(VLOOKUP(A29,Dec!A$3:F$200,6)&gt;0,VLOOKUP(A29,Dec!A$3:F$200,6),0),0)</f>
        <v>1.8136574074074076E-2</v>
      </c>
      <c r="AF29" s="8">
        <f>IF(A29&lt;&gt;"",IF(VLOOKUP(A29,Jan!A$3:F$200,6)&gt;0,VLOOKUP(A29,Jan!A$3:F$200,6),0),0)</f>
        <v>0</v>
      </c>
      <c r="AG29" s="8">
        <f>IF(A29&lt;&gt;"",IF(VLOOKUP(A29,Feb!A$3:F$200,6)&gt;0,VLOOKUP(A29,Feb!A$3:F$200,6),0),0)</f>
        <v>0</v>
      </c>
      <c r="AH29" s="8">
        <f>IF(A29&lt;&gt;"",IF(VLOOKUP(A29,Mar!A$3:F$200,6)&gt;0,VLOOKUP(A29,Mar!A$3:F$200,6),0),0)</f>
        <v>0</v>
      </c>
      <c r="AJ29" s="8">
        <f>LARGE($BH29:BI29,1)</f>
        <v>1.40625E-2</v>
      </c>
      <c r="AK29" s="8">
        <f>LARGE($BH29:BJ29,1)</f>
        <v>1.40625E-2</v>
      </c>
      <c r="AL29" s="8">
        <f>LARGE($BH29:BK29,1)</f>
        <v>1.40625E-2</v>
      </c>
      <c r="AM29" s="8">
        <f>LARGE($BH29:BL29,1)</f>
        <v>1.40625E-2</v>
      </c>
      <c r="AN29" s="8">
        <f>LARGE($BH29:BM29,1)</f>
        <v>1.40625E-2</v>
      </c>
      <c r="AO29" s="8">
        <f>LARGE($BN29:BO29,1)</f>
        <v>1.0590277777777777E-2</v>
      </c>
      <c r="AP29" s="8">
        <f>LARGE($BN29:BP29,1)</f>
        <v>1.0590277777777777E-2</v>
      </c>
      <c r="AQ29" s="8">
        <f>LARGE($BN29:BQ29,1)</f>
        <v>1.0590277777777777E-2</v>
      </c>
      <c r="AR29" s="8">
        <f>LARGE($BN29:BR29,1)</f>
        <v>1.0590277777777777E-2</v>
      </c>
      <c r="AS29" s="8">
        <f>LARGE($BN29:BS29,1)</f>
        <v>1.0590277777777777E-2</v>
      </c>
      <c r="AV29" s="6">
        <f t="shared" si="9"/>
        <v>1948.0000000000005</v>
      </c>
      <c r="AW29" s="6">
        <f t="shared" si="10"/>
        <v>0</v>
      </c>
      <c r="AX29" s="6">
        <f t="shared" si="11"/>
        <v>2009.0000000000002</v>
      </c>
      <c r="AY29" s="6">
        <f t="shared" si="12"/>
        <v>0</v>
      </c>
      <c r="AZ29" s="6">
        <f t="shared" si="13"/>
        <v>0</v>
      </c>
      <c r="BA29" s="6">
        <f t="shared" si="14"/>
        <v>0</v>
      </c>
      <c r="BB29" s="6">
        <f t="shared" si="15"/>
        <v>0</v>
      </c>
      <c r="BC29" s="6">
        <f t="shared" si="16"/>
        <v>0</v>
      </c>
      <c r="BD29" s="6">
        <f t="shared" si="17"/>
        <v>1567</v>
      </c>
      <c r="BE29" s="6">
        <f t="shared" si="18"/>
        <v>0</v>
      </c>
      <c r="BF29" s="6">
        <f t="shared" si="19"/>
        <v>0</v>
      </c>
      <c r="BH29" s="8">
        <f t="shared" si="20"/>
        <v>1.40625E-2</v>
      </c>
      <c r="BI29" s="8">
        <f t="shared" si="21"/>
        <v>1.3715277777777778E-2</v>
      </c>
      <c r="BJ29" s="8">
        <f t="shared" si="22"/>
        <v>0</v>
      </c>
      <c r="BK29" s="8">
        <f t="shared" si="23"/>
        <v>1.3020833333333334E-2</v>
      </c>
      <c r="BL29" s="8">
        <f t="shared" si="24"/>
        <v>0</v>
      </c>
      <c r="BM29" s="8">
        <f t="shared" si="25"/>
        <v>0</v>
      </c>
      <c r="BN29" s="8">
        <f t="shared" si="26"/>
        <v>1.0590277777777777E-2</v>
      </c>
      <c r="BO29" s="8">
        <f t="shared" si="27"/>
        <v>0</v>
      </c>
      <c r="BP29" s="8">
        <f t="shared" si="28"/>
        <v>0</v>
      </c>
      <c r="BQ29" s="8">
        <f t="shared" si="29"/>
        <v>9.7222222222222224E-3</v>
      </c>
      <c r="BR29" s="8">
        <f t="shared" si="30"/>
        <v>0</v>
      </c>
      <c r="BS29" s="8">
        <f t="shared" si="31"/>
        <v>0</v>
      </c>
      <c r="BV29" s="8">
        <f t="shared" si="32"/>
        <v>2.25462962962963E-2</v>
      </c>
      <c r="BW29" s="8" t="str">
        <f t="shared" si="33"/>
        <v/>
      </c>
      <c r="BX29" s="8">
        <f t="shared" si="34"/>
        <v>2.3252314814814816E-2</v>
      </c>
      <c r="BY29" s="8" t="str">
        <f t="shared" si="35"/>
        <v/>
      </c>
      <c r="BZ29" s="8" t="str">
        <f t="shared" si="36"/>
        <v/>
      </c>
      <c r="CA29" s="8" t="str">
        <f t="shared" si="37"/>
        <v/>
      </c>
      <c r="CB29" s="8" t="str">
        <f t="shared" si="38"/>
        <v/>
      </c>
      <c r="CC29" s="8" t="str">
        <f t="shared" si="39"/>
        <v/>
      </c>
      <c r="CD29" s="8">
        <f t="shared" si="40"/>
        <v>1.8136574074074076E-2</v>
      </c>
      <c r="CE29" s="8" t="str">
        <f t="shared" si="41"/>
        <v/>
      </c>
      <c r="CF29" s="8" t="str">
        <f t="shared" si="42"/>
        <v/>
      </c>
      <c r="CG29" s="8" t="str">
        <f t="shared" si="43"/>
        <v/>
      </c>
      <c r="CI29" s="13"/>
      <c r="CJ29" s="8">
        <f t="shared" si="44"/>
        <v>2.25462962962963E-2</v>
      </c>
      <c r="CK29" s="8">
        <f>IF(COUNT($BV29:BW29)&gt;0,SMALL($BV29:BW29,1),$CI29)</f>
        <v>2.25462962962963E-2</v>
      </c>
      <c r="CL29" s="8">
        <f>IF(COUNT($BV29:BX29)&gt;0,SMALL($BV29:BX29,1),$CI29)</f>
        <v>2.25462962962963E-2</v>
      </c>
      <c r="CM29" s="8">
        <f>IF(COUNT($BV29:BY29)&gt;0,SMALL($BV29:BY29,1),$CI29)</f>
        <v>2.25462962962963E-2</v>
      </c>
      <c r="CN29" s="8">
        <f>IF(COUNT($BV29:BZ29)&gt;0,SMALL($BV29:BZ29,1),$CI29)</f>
        <v>2.25462962962963E-2</v>
      </c>
      <c r="CO29" s="3">
        <v>1.7511574074074072E-2</v>
      </c>
      <c r="CP29" s="8">
        <f t="shared" si="45"/>
        <v>1.7511574074074072E-2</v>
      </c>
      <c r="CQ29" s="8">
        <f>IF(COUNT($CB29:CC29)&gt;0,SMALL($CB29:CC29,1),$CP29)</f>
        <v>1.7511574074074072E-2</v>
      </c>
      <c r="CR29" s="8">
        <f>IF(COUNT($CB29:CD29)&gt;0,SMALL($CB29:CD29,1),$CP29)</f>
        <v>1.8136574074074076E-2</v>
      </c>
      <c r="CS29" s="8">
        <f>IF(COUNT($CB29:CE29)&gt;0,SMALL($CB29:CE29,1),$CP29)</f>
        <v>1.8136574074074076E-2</v>
      </c>
      <c r="CT29" s="8">
        <f>IF(COUNT($CB29:CF29)&gt;0,SMALL($CB29:CF29,1),$CP29)</f>
        <v>1.8136574074074076E-2</v>
      </c>
      <c r="CV29" s="8">
        <f t="shared" si="46"/>
        <v>1.4063125000000001E-2</v>
      </c>
      <c r="CW29" s="8">
        <f t="shared" si="47"/>
        <v>1.0590902777777777E-2</v>
      </c>
      <c r="CX29" s="1">
        <f t="shared" si="48"/>
        <v>27</v>
      </c>
      <c r="CY29" s="8">
        <f t="shared" si="49"/>
        <v>6.2500000000000005E-7</v>
      </c>
      <c r="CZ29" s="1" t="str">
        <f t="shared" si="50"/>
        <v>Dan Gregson</v>
      </c>
      <c r="DB29" s="13">
        <f t="shared" si="51"/>
        <v>2.2079810789049914E-2</v>
      </c>
      <c r="DC29" s="13">
        <f>SMALL($DO29:DP29,1)/(60*60*24)</f>
        <v>2.2079810789049914E-2</v>
      </c>
      <c r="DD29" s="13">
        <f>SMALL($DO29:DQ29,1)/(60*60*24)</f>
        <v>2.2079810789049914E-2</v>
      </c>
      <c r="DE29" s="13">
        <f>SMALL($DO29:DR29,1)/(60*60*24)</f>
        <v>2.2079810789049914E-2</v>
      </c>
      <c r="DF29" s="13">
        <f>SMALL($DO29:DS29,1)/(60*60*24)</f>
        <v>2.2079810789049914E-2</v>
      </c>
      <c r="DG29" s="13">
        <f>SMALL($DO29:DT29,1)/(60*60*24)</f>
        <v>2.2079810789049914E-2</v>
      </c>
      <c r="DH29" s="45">
        <f t="shared" si="52"/>
        <v>1.7327078816319664E-2</v>
      </c>
      <c r="DI29" s="13">
        <f>SMALL($DU29:DV29,1)/(60*60*24)</f>
        <v>1.7327078816319664E-2</v>
      </c>
      <c r="DJ29" s="13">
        <f>SMALL($DU29:DW29,1)/(60*60*24)</f>
        <v>1.7327078816319664E-2</v>
      </c>
      <c r="DK29" s="13">
        <f>SMALL($DU29:DX29,1)/(60*60*24)</f>
        <v>1.7327078816319664E-2</v>
      </c>
      <c r="DL29" s="13">
        <f>SMALL($DU29:DY29,1)/(60*60*24)</f>
        <v>1.7327078816319664E-2</v>
      </c>
      <c r="DM29" s="13">
        <f>SMALL($DU29:DZ29,1)/(60*60*24)</f>
        <v>1.7327078816319664E-2</v>
      </c>
      <c r="DO29" s="6">
        <f t="shared" si="53"/>
        <v>1907.6956521739125</v>
      </c>
      <c r="DP29" s="1">
        <f t="shared" si="54"/>
        <v>1948.0000000000005</v>
      </c>
      <c r="DQ29" s="1">
        <f t="shared" si="55"/>
        <v>9999</v>
      </c>
      <c r="DR29" s="1">
        <f t="shared" si="56"/>
        <v>2009.0000000000002</v>
      </c>
      <c r="DS29" s="1">
        <f t="shared" si="57"/>
        <v>9999</v>
      </c>
      <c r="DT29" s="1">
        <f t="shared" si="58"/>
        <v>9999</v>
      </c>
      <c r="DU29" s="6">
        <f t="shared" si="59"/>
        <v>1497.059609730019</v>
      </c>
      <c r="DV29" s="1">
        <f t="shared" si="60"/>
        <v>9999</v>
      </c>
      <c r="DW29" s="1">
        <f t="shared" si="61"/>
        <v>9999</v>
      </c>
      <c r="DX29" s="1">
        <f t="shared" si="62"/>
        <v>1567</v>
      </c>
      <c r="DY29" s="1">
        <f t="shared" si="63"/>
        <v>9999</v>
      </c>
      <c r="DZ29" s="1">
        <f t="shared" si="64"/>
        <v>9999</v>
      </c>
    </row>
    <row r="30" spans="1:134" x14ac:dyDescent="0.25">
      <c r="A30" s="1" t="s">
        <v>158</v>
      </c>
      <c r="B30" s="3">
        <v>1.6550925925925924E-2</v>
      </c>
      <c r="C30" s="11">
        <v>43405</v>
      </c>
      <c r="E30" s="13">
        <v>2.0405092592592593E-2</v>
      </c>
      <c r="F30" s="11">
        <v>43313</v>
      </c>
      <c r="H30" s="3">
        <v>1.6550925925925924E-2</v>
      </c>
      <c r="I30" s="3">
        <v>2.0405092592592586E-2</v>
      </c>
      <c r="K30" s="8">
        <v>1.5358796296296296E-2</v>
      </c>
      <c r="M30" s="8">
        <f t="shared" si="2"/>
        <v>2.0868558776167466E-2</v>
      </c>
      <c r="N30" s="6">
        <f t="shared" si="3"/>
        <v>1803.0434782608691</v>
      </c>
      <c r="O30" s="8">
        <f t="shared" si="65"/>
        <v>1.5277777777777777E-2</v>
      </c>
      <c r="Q30" s="8">
        <f t="shared" si="4"/>
        <v>0</v>
      </c>
      <c r="R30" s="8">
        <f t="shared" si="5"/>
        <v>1.7696759259259259E-2</v>
      </c>
      <c r="S30" s="8">
        <f t="shared" si="6"/>
        <v>1.5277777777777777E-2</v>
      </c>
      <c r="T30" s="8"/>
      <c r="U30" s="8">
        <f>IF(A30&lt;&gt;"",IF(VLOOKUP(A30,Apr!A$4:F$201,6)&gt;0,VLOOKUP(A30,Apr!A$4:F$201,6),0),0)</f>
        <v>0</v>
      </c>
      <c r="V30" s="8">
        <f>IF(A30&lt;&gt;"",IF(VLOOKUP(A30,May!A$3:F$200,6)&gt;0,VLOOKUP(A30,May!A$3:F$200,6),0),0)</f>
        <v>0</v>
      </c>
      <c r="W30" s="8">
        <f>IF(A30&lt;&gt;"",IF(VLOOKUP(A30,Jun!A$3:F$200,6)&gt;0,VLOOKUP(A30,Jun!A$3:F$200,6),0),0)</f>
        <v>0</v>
      </c>
      <c r="X30" s="8">
        <f>IF(A30&lt;&gt;"",IF(VLOOKUP(A30,Jul!A$3:F$200,6)&gt;0,VLOOKUP(A30,Jul!A$3:F$200,6),0),0)</f>
        <v>0</v>
      </c>
      <c r="Y30" s="8">
        <f>IF(A30&lt;&gt;"",IF(VLOOKUP(A30,Aug!A$3:F$200,6)&gt;0,VLOOKUP(A30,Aug!A$3:F$200,6),0),0)</f>
        <v>0</v>
      </c>
      <c r="Z30" s="8">
        <f>IF(A30&lt;&gt;"",IF(VLOOKUP(A30,Sep!A$3:F$200,6)&gt;0,VLOOKUP(A30,Sep!A$3:F$200,6),0),0)</f>
        <v>0</v>
      </c>
      <c r="AA30" s="6">
        <f t="shared" si="7"/>
        <v>1385.658914728682</v>
      </c>
      <c r="AB30" s="8">
        <f t="shared" si="8"/>
        <v>1.1805555555555555E-2</v>
      </c>
      <c r="AC30" s="8">
        <f>IF(A30&lt;&gt;"",IF(VLOOKUP(A30,Oct!A$3:F$200,6)&gt;0,VLOOKUP(A30,Oct!A$3:F$200,6),0),0)</f>
        <v>0</v>
      </c>
      <c r="AD30" s="8">
        <f>IF(A30&lt;&gt;"",IF(VLOOKUP(A30,Nov!A$3:F$200,6)&gt;0,VLOOKUP(A30,Nov!A$3:F$200,6),0),0)</f>
        <v>0</v>
      </c>
      <c r="AE30" s="8">
        <f>IF(A30&lt;&gt;"",IF(VLOOKUP(A30,Dec!A$3:F$200,6)&gt;0,VLOOKUP(A30,Dec!A$3:F$200,6),0),0)</f>
        <v>0</v>
      </c>
      <c r="AF30" s="8">
        <f>IF(A30&lt;&gt;"",IF(VLOOKUP(A30,Jan!A$3:F$200,6)&gt;0,VLOOKUP(A30,Jan!A$3:F$200,6),0),0)</f>
        <v>1.7696759259259259E-2</v>
      </c>
      <c r="AG30" s="8">
        <f>IF(A30&lt;&gt;"",IF(VLOOKUP(A30,Feb!A$3:F$200,6)&gt;0,VLOOKUP(A30,Feb!A$3:F$200,6),0),0)</f>
        <v>1.7777777777777781E-2</v>
      </c>
      <c r="AH30" s="8">
        <f>IF(A30&lt;&gt;"",IF(VLOOKUP(A30,Mar!A$3:F$200,6)&gt;0,VLOOKUP(A30,Mar!A$3:F$200,6),0),0)</f>
        <v>0</v>
      </c>
      <c r="AJ30" s="8">
        <f>LARGE($BH30:BI30,1)</f>
        <v>1.5277777777777777E-2</v>
      </c>
      <c r="AK30" s="8">
        <f>LARGE($BH30:BJ30,1)</f>
        <v>1.5277777777777777E-2</v>
      </c>
      <c r="AL30" s="8">
        <f>LARGE($BH30:BK30,1)</f>
        <v>1.5277777777777777E-2</v>
      </c>
      <c r="AM30" s="8">
        <f>LARGE($BH30:BL30,1)</f>
        <v>1.5277777777777777E-2</v>
      </c>
      <c r="AN30" s="8">
        <f>LARGE($BH30:BM30,1)</f>
        <v>1.5277777777777777E-2</v>
      </c>
      <c r="AO30" s="8">
        <f>LARGE($BN30:BO30,1)</f>
        <v>1.1805555555555555E-2</v>
      </c>
      <c r="AP30" s="8">
        <f>LARGE($BN30:BP30,1)</f>
        <v>1.1805555555555555E-2</v>
      </c>
      <c r="AQ30" s="8">
        <f>LARGE($BN30:BQ30,1)</f>
        <v>1.1805555555555555E-2</v>
      </c>
      <c r="AR30" s="8">
        <f>LARGE($BN30:BR30,1)</f>
        <v>1.1805555555555555E-2</v>
      </c>
      <c r="AS30" s="8">
        <f>LARGE($BN30:BS30,1)</f>
        <v>1.1805555555555555E-2</v>
      </c>
      <c r="AV30" s="6">
        <f t="shared" si="9"/>
        <v>0</v>
      </c>
      <c r="AW30" s="6">
        <f t="shared" si="10"/>
        <v>0</v>
      </c>
      <c r="AX30" s="6">
        <f t="shared" si="11"/>
        <v>0</v>
      </c>
      <c r="AY30" s="6">
        <f t="shared" si="12"/>
        <v>0</v>
      </c>
      <c r="AZ30" s="6">
        <f t="shared" si="13"/>
        <v>0</v>
      </c>
      <c r="BA30" s="6">
        <f t="shared" si="14"/>
        <v>0</v>
      </c>
      <c r="BB30" s="6">
        <f t="shared" si="15"/>
        <v>0</v>
      </c>
      <c r="BC30" s="6">
        <f t="shared" si="16"/>
        <v>0</v>
      </c>
      <c r="BD30" s="6">
        <f t="shared" si="17"/>
        <v>0</v>
      </c>
      <c r="BE30" s="6">
        <f t="shared" si="18"/>
        <v>1529</v>
      </c>
      <c r="BF30" s="6">
        <f t="shared" si="19"/>
        <v>1536.0000000000005</v>
      </c>
      <c r="BH30" s="8">
        <f t="shared" si="20"/>
        <v>1.5277777777777777E-2</v>
      </c>
      <c r="BI30" s="8">
        <f t="shared" si="21"/>
        <v>0</v>
      </c>
      <c r="BJ30" s="8">
        <f t="shared" si="22"/>
        <v>0</v>
      </c>
      <c r="BK30" s="8">
        <f t="shared" si="23"/>
        <v>0</v>
      </c>
      <c r="BL30" s="8">
        <f t="shared" si="24"/>
        <v>0</v>
      </c>
      <c r="BM30" s="8">
        <f t="shared" si="25"/>
        <v>0</v>
      </c>
      <c r="BN30" s="8">
        <f t="shared" si="26"/>
        <v>1.1805555555555555E-2</v>
      </c>
      <c r="BO30" s="8">
        <f t="shared" si="27"/>
        <v>0</v>
      </c>
      <c r="BP30" s="8">
        <f t="shared" si="28"/>
        <v>0</v>
      </c>
      <c r="BQ30" s="8">
        <f t="shared" si="29"/>
        <v>0</v>
      </c>
      <c r="BR30" s="8">
        <f t="shared" si="30"/>
        <v>1.0069444444444445E-2</v>
      </c>
      <c r="BS30" s="8">
        <f t="shared" si="31"/>
        <v>1.0069444444444445E-2</v>
      </c>
      <c r="BV30" s="8" t="str">
        <f t="shared" si="32"/>
        <v/>
      </c>
      <c r="BW30" s="8" t="str">
        <f t="shared" si="33"/>
        <v/>
      </c>
      <c r="BX30" s="8" t="str">
        <f t="shared" si="34"/>
        <v/>
      </c>
      <c r="BY30" s="8" t="str">
        <f t="shared" si="35"/>
        <v/>
      </c>
      <c r="BZ30" s="8" t="str">
        <f t="shared" si="36"/>
        <v/>
      </c>
      <c r="CA30" s="8" t="str">
        <f t="shared" si="37"/>
        <v/>
      </c>
      <c r="CB30" s="8" t="str">
        <f t="shared" si="38"/>
        <v/>
      </c>
      <c r="CC30" s="8" t="str">
        <f t="shared" si="39"/>
        <v/>
      </c>
      <c r="CD30" s="8" t="str">
        <f t="shared" si="40"/>
        <v/>
      </c>
      <c r="CE30" s="8">
        <f t="shared" si="41"/>
        <v>1.7696759259259259E-2</v>
      </c>
      <c r="CF30" s="8">
        <f t="shared" si="42"/>
        <v>1.7777777777777781E-2</v>
      </c>
      <c r="CG30" s="8" t="str">
        <f t="shared" si="43"/>
        <v/>
      </c>
      <c r="CI30" s="13">
        <v>2.0405092592592593E-2</v>
      </c>
      <c r="CJ30" s="8">
        <f t="shared" si="44"/>
        <v>2.0405092592592593E-2</v>
      </c>
      <c r="CK30" s="8">
        <f>IF(COUNT($BV30:BW30)&gt;0,SMALL($BV30:BW30,1),$CI30)</f>
        <v>2.0405092592592593E-2</v>
      </c>
      <c r="CL30" s="8">
        <f>IF(COUNT($BV30:BX30)&gt;0,SMALL($BV30:BX30,1),$CI30)</f>
        <v>2.0405092592592593E-2</v>
      </c>
      <c r="CM30" s="8">
        <f>IF(COUNT($BV30:BY30)&gt;0,SMALL($BV30:BY30,1),$CI30)</f>
        <v>2.0405092592592593E-2</v>
      </c>
      <c r="CN30" s="8">
        <f>IF(COUNT($BV30:BZ30)&gt;0,SMALL($BV30:BZ30,1),$CI30)</f>
        <v>2.0405092592592593E-2</v>
      </c>
      <c r="CO30" s="3">
        <v>1.6550925925925924E-2</v>
      </c>
      <c r="CP30" s="8">
        <f t="shared" si="45"/>
        <v>1.6550925925925924E-2</v>
      </c>
      <c r="CQ30" s="8">
        <f>IF(COUNT($CB30:CC30)&gt;0,SMALL($CB30:CC30,1),$CP30)</f>
        <v>1.6550925925925924E-2</v>
      </c>
      <c r="CR30" s="8">
        <f>IF(COUNT($CB30:CD30)&gt;0,SMALL($CB30:CD30,1),$CP30)</f>
        <v>1.6550925925925924E-2</v>
      </c>
      <c r="CS30" s="8">
        <f>IF(COUNT($CB30:CE30)&gt;0,SMALL($CB30:CE30,1),$CP30)</f>
        <v>1.7696759259259259E-2</v>
      </c>
      <c r="CT30" s="8">
        <f>IF(COUNT($CB30:CF30)&gt;0,SMALL($CB30:CF30,1),$CP30)</f>
        <v>1.7696759259259259E-2</v>
      </c>
      <c r="CV30" s="8">
        <f t="shared" si="46"/>
        <v>1.5278425925925926E-2</v>
      </c>
      <c r="CW30" s="8">
        <f t="shared" si="47"/>
        <v>1.1806203703703704E-2</v>
      </c>
      <c r="CX30" s="1">
        <f t="shared" si="48"/>
        <v>28</v>
      </c>
      <c r="CY30" s="8">
        <f t="shared" si="49"/>
        <v>6.4814814814814812E-7</v>
      </c>
      <c r="CZ30" s="1" t="str">
        <f t="shared" si="50"/>
        <v>Darran Ames</v>
      </c>
      <c r="DB30" s="13">
        <f t="shared" si="51"/>
        <v>2.0868558776167466E-2</v>
      </c>
      <c r="DC30" s="13">
        <f>SMALL($DO30:DP30,1)/(60*60*24)</f>
        <v>2.0868558776167466E-2</v>
      </c>
      <c r="DD30" s="13">
        <f>SMALL($DO30:DQ30,1)/(60*60*24)</f>
        <v>2.0868558776167466E-2</v>
      </c>
      <c r="DE30" s="13">
        <f>SMALL($DO30:DR30,1)/(60*60*24)</f>
        <v>2.0868558776167466E-2</v>
      </c>
      <c r="DF30" s="13">
        <f>SMALL($DO30:DS30,1)/(60*60*24)</f>
        <v>2.0868558776167466E-2</v>
      </c>
      <c r="DG30" s="13">
        <f>SMALL($DO30:DT30,1)/(60*60*24)</f>
        <v>2.0868558776167466E-2</v>
      </c>
      <c r="DH30" s="45">
        <f t="shared" si="52"/>
        <v>1.6037718920470855E-2</v>
      </c>
      <c r="DI30" s="13">
        <f>SMALL($DU30:DV30,1)/(60*60*24)</f>
        <v>1.6037718920470855E-2</v>
      </c>
      <c r="DJ30" s="13">
        <f>SMALL($DU30:DW30,1)/(60*60*24)</f>
        <v>1.6037718920470855E-2</v>
      </c>
      <c r="DK30" s="13">
        <f>SMALL($DU30:DX30,1)/(60*60*24)</f>
        <v>1.6037718920470855E-2</v>
      </c>
      <c r="DL30" s="13">
        <f>SMALL($DU30:DY30,1)/(60*60*24)</f>
        <v>1.6037718920470855E-2</v>
      </c>
      <c r="DM30" s="13">
        <f>SMALL($DU30:DZ30,1)/(60*60*24)</f>
        <v>1.6037718920470855E-2</v>
      </c>
      <c r="DO30" s="6">
        <f t="shared" si="53"/>
        <v>1803.0434782608691</v>
      </c>
      <c r="DP30" s="1">
        <f t="shared" si="54"/>
        <v>9999</v>
      </c>
      <c r="DQ30" s="1">
        <f t="shared" si="55"/>
        <v>9999</v>
      </c>
      <c r="DR30" s="1">
        <f t="shared" si="56"/>
        <v>9999</v>
      </c>
      <c r="DS30" s="1">
        <f t="shared" si="57"/>
        <v>9999</v>
      </c>
      <c r="DT30" s="1">
        <f t="shared" si="58"/>
        <v>9999</v>
      </c>
      <c r="DU30" s="6">
        <f t="shared" si="59"/>
        <v>1385.658914728682</v>
      </c>
      <c r="DV30" s="1">
        <f t="shared" si="60"/>
        <v>9999</v>
      </c>
      <c r="DW30" s="1">
        <f t="shared" si="61"/>
        <v>9999</v>
      </c>
      <c r="DX30" s="1">
        <f t="shared" si="62"/>
        <v>9999</v>
      </c>
      <c r="DY30" s="1">
        <f t="shared" si="63"/>
        <v>1529</v>
      </c>
      <c r="DZ30" s="1">
        <f t="shared" si="64"/>
        <v>1536.0000000000005</v>
      </c>
      <c r="EB30" s="8"/>
      <c r="EC30" s="8"/>
      <c r="ED30" s="8"/>
    </row>
    <row r="31" spans="1:134" x14ac:dyDescent="0.25">
      <c r="A31" s="1" t="s">
        <v>192</v>
      </c>
      <c r="B31" s="3">
        <v>1.6192129629629629E-2</v>
      </c>
      <c r="C31" s="11">
        <v>43344</v>
      </c>
      <c r="E31" s="13">
        <v>1.9710648148148147E-2</v>
      </c>
      <c r="F31" s="11">
        <v>43586</v>
      </c>
      <c r="H31" s="8">
        <v>1.6655092592592593E-2</v>
      </c>
      <c r="I31" s="8">
        <v>0</v>
      </c>
      <c r="L31" s="8">
        <v>3.107638888888889E-2</v>
      </c>
      <c r="M31" s="8">
        <f t="shared" si="2"/>
        <v>2.0999899355877615E-2</v>
      </c>
      <c r="N31" s="6">
        <f t="shared" si="3"/>
        <v>1814.391304347826</v>
      </c>
      <c r="O31" s="8">
        <f t="shared" si="65"/>
        <v>1.5277777777777777E-2</v>
      </c>
      <c r="Q31" s="8">
        <f t="shared" si="4"/>
        <v>1.9710648148148151E-2</v>
      </c>
      <c r="R31" s="8">
        <f t="shared" si="5"/>
        <v>0</v>
      </c>
      <c r="S31" s="8">
        <f t="shared" si="6"/>
        <v>1.5277777777777777E-2</v>
      </c>
      <c r="T31" s="8"/>
      <c r="U31" s="8">
        <f>IF(A31&lt;&gt;"",IF(VLOOKUP(A31,Apr!A$4:F$201,6)&gt;0,VLOOKUP(A31,Apr!A$4:F$201,6),0),0)</f>
        <v>0</v>
      </c>
      <c r="V31" s="8">
        <f>IF(A31&lt;&gt;"",IF(VLOOKUP(A31,May!A$3:F$200,6)&gt;0,VLOOKUP(A31,May!A$3:F$200,6),0),0)</f>
        <v>1.9710648148148151E-2</v>
      </c>
      <c r="W31" s="8">
        <f>IF(A31&lt;&gt;"",IF(VLOOKUP(A31,Jun!A$3:F$200,6)&gt;0,VLOOKUP(A31,Jun!A$3:F$200,6),0),0)</f>
        <v>0</v>
      </c>
      <c r="X31" s="8">
        <f>IF(A31&lt;&gt;"",IF(VLOOKUP(A31,Jul!A$3:F$200,6)&gt;0,VLOOKUP(A31,Jul!A$3:F$200,6),0),0)</f>
        <v>0</v>
      </c>
      <c r="Y31" s="8">
        <f>IF(A31&lt;&gt;"",IF(VLOOKUP(A31,Aug!A$3:F$200,6)&gt;0,VLOOKUP(A31,Aug!A$3:F$200,6),0),0)</f>
        <v>2.045138888888889E-2</v>
      </c>
      <c r="Z31" s="8">
        <f>IF(A31&lt;&gt;"",IF(VLOOKUP(A31,Sep!A$3:F$200,6)&gt;0,VLOOKUP(A31,Sep!A$3:F$200,6),0),0)</f>
        <v>0</v>
      </c>
      <c r="AA31" s="6">
        <f t="shared" si="7"/>
        <v>1308.7743918738308</v>
      </c>
      <c r="AB31" s="8">
        <f t="shared" si="8"/>
        <v>1.2673611111111109E-2</v>
      </c>
      <c r="AC31" s="8">
        <f>IF(A31&lt;&gt;"",IF(VLOOKUP(A31,Oct!A$3:F$200,6)&gt;0,VLOOKUP(A31,Oct!A$3:F$200,6),0),0)</f>
        <v>0</v>
      </c>
      <c r="AD31" s="8">
        <f>IF(A31&lt;&gt;"",IF(VLOOKUP(A31,Nov!A$3:F$200,6)&gt;0,VLOOKUP(A31,Nov!A$3:F$200,6),0),0)</f>
        <v>0</v>
      </c>
      <c r="AE31" s="8">
        <f>IF(A31&lt;&gt;"",IF(VLOOKUP(A31,Dec!A$3:F$200,6)&gt;0,VLOOKUP(A31,Dec!A$3:F$200,6),0),0)</f>
        <v>0</v>
      </c>
      <c r="AF31" s="8">
        <f>IF(A31&lt;&gt;"",IF(VLOOKUP(A31,Jan!A$3:F$200,6)&gt;0,VLOOKUP(A31,Jan!A$3:F$200,6),0),0)</f>
        <v>0</v>
      </c>
      <c r="AG31" s="8">
        <f>IF(A31&lt;&gt;"",IF(VLOOKUP(A31,Feb!A$3:F$200,6)&gt;0,VLOOKUP(A31,Feb!A$3:F$200,6),0),0)</f>
        <v>0</v>
      </c>
      <c r="AH31" s="8">
        <f>IF(A31&lt;&gt;"",IF(VLOOKUP(A31,Mar!A$3:F$200,6)&gt;0,VLOOKUP(A31,Mar!A$3:F$200,6),0),0)</f>
        <v>0</v>
      </c>
      <c r="AJ31" s="8">
        <f>LARGE($BH31:BI31,1)</f>
        <v>1.5277777777777777E-2</v>
      </c>
      <c r="AK31" s="8">
        <f>LARGE($BH31:BJ31,1)</f>
        <v>1.6493055555555556E-2</v>
      </c>
      <c r="AL31" s="8">
        <f>LARGE($BH31:BK31,1)</f>
        <v>1.6493055555555556E-2</v>
      </c>
      <c r="AM31" s="8">
        <f>LARGE($BH31:BL31,1)</f>
        <v>1.6493055555555556E-2</v>
      </c>
      <c r="AN31" s="8">
        <f>LARGE($BH31:BM31,1)</f>
        <v>1.6493055555555556E-2</v>
      </c>
      <c r="AO31" s="8">
        <f>LARGE($BN31:BO31,1)</f>
        <v>1.2673611111111109E-2</v>
      </c>
      <c r="AP31" s="8">
        <f>LARGE($BN31:BP31,1)</f>
        <v>1.2673611111111109E-2</v>
      </c>
      <c r="AQ31" s="8">
        <f>LARGE($BN31:BQ31,1)</f>
        <v>1.2673611111111109E-2</v>
      </c>
      <c r="AR31" s="8">
        <f>LARGE($BN31:BR31,1)</f>
        <v>1.2673611111111109E-2</v>
      </c>
      <c r="AS31" s="8">
        <f>LARGE($BN31:BS31,1)</f>
        <v>1.2673611111111109E-2</v>
      </c>
      <c r="AV31" s="6">
        <f t="shared" si="9"/>
        <v>0</v>
      </c>
      <c r="AW31" s="6">
        <f t="shared" si="10"/>
        <v>1703.0000000000002</v>
      </c>
      <c r="AX31" s="6">
        <f t="shared" si="11"/>
        <v>0</v>
      </c>
      <c r="AY31" s="6">
        <f t="shared" si="12"/>
        <v>0</v>
      </c>
      <c r="AZ31" s="6">
        <f t="shared" si="13"/>
        <v>1767.0000000000005</v>
      </c>
      <c r="BA31" s="6">
        <f t="shared" si="14"/>
        <v>0</v>
      </c>
      <c r="BB31" s="6">
        <f t="shared" si="15"/>
        <v>0</v>
      </c>
      <c r="BC31" s="6">
        <f t="shared" si="16"/>
        <v>0</v>
      </c>
      <c r="BD31" s="6">
        <f t="shared" si="17"/>
        <v>0</v>
      </c>
      <c r="BE31" s="6">
        <f t="shared" si="18"/>
        <v>0</v>
      </c>
      <c r="BF31" s="6">
        <f t="shared" si="19"/>
        <v>0</v>
      </c>
      <c r="BH31" s="8">
        <f t="shared" si="20"/>
        <v>1.5277777777777777E-2</v>
      </c>
      <c r="BI31" s="8">
        <f t="shared" si="21"/>
        <v>0</v>
      </c>
      <c r="BJ31" s="8">
        <f t="shared" si="22"/>
        <v>1.6493055555555556E-2</v>
      </c>
      <c r="BK31" s="8">
        <f t="shared" si="23"/>
        <v>0</v>
      </c>
      <c r="BL31" s="8">
        <f t="shared" si="24"/>
        <v>0</v>
      </c>
      <c r="BM31" s="8">
        <f t="shared" si="25"/>
        <v>1.579861111111111E-2</v>
      </c>
      <c r="BN31" s="8">
        <f t="shared" si="26"/>
        <v>1.2673611111111109E-2</v>
      </c>
      <c r="BO31" s="8">
        <f t="shared" si="27"/>
        <v>0</v>
      </c>
      <c r="BP31" s="8">
        <f t="shared" si="28"/>
        <v>0</v>
      </c>
      <c r="BQ31" s="8">
        <f t="shared" si="29"/>
        <v>0</v>
      </c>
      <c r="BR31" s="8">
        <f t="shared" si="30"/>
        <v>0</v>
      </c>
      <c r="BS31" s="8">
        <f t="shared" si="31"/>
        <v>0</v>
      </c>
      <c r="BV31" s="8" t="str">
        <f t="shared" si="32"/>
        <v/>
      </c>
      <c r="BW31" s="8">
        <f t="shared" si="33"/>
        <v>1.9710648148148151E-2</v>
      </c>
      <c r="BX31" s="8" t="str">
        <f t="shared" si="34"/>
        <v/>
      </c>
      <c r="BY31" s="8" t="str">
        <f t="shared" si="35"/>
        <v/>
      </c>
      <c r="BZ31" s="8">
        <f t="shared" si="36"/>
        <v>2.045138888888889E-2</v>
      </c>
      <c r="CA31" s="8" t="str">
        <f t="shared" si="37"/>
        <v/>
      </c>
      <c r="CB31" s="8" t="str">
        <f t="shared" si="38"/>
        <v/>
      </c>
      <c r="CC31" s="8" t="str">
        <f t="shared" si="39"/>
        <v/>
      </c>
      <c r="CD31" s="8" t="str">
        <f t="shared" si="40"/>
        <v/>
      </c>
      <c r="CE31" s="8" t="str">
        <f t="shared" si="41"/>
        <v/>
      </c>
      <c r="CF31" s="8" t="str">
        <f t="shared" si="42"/>
        <v/>
      </c>
      <c r="CG31" s="8" t="str">
        <f t="shared" si="43"/>
        <v/>
      </c>
      <c r="CI31" s="13"/>
      <c r="CJ31" s="8">
        <f t="shared" si="44"/>
        <v>0</v>
      </c>
      <c r="CK31" s="8">
        <f>IF(COUNT($BV31:BW31)&gt;0,SMALL($BV31:BW31,1),$CI31)</f>
        <v>1.9710648148148151E-2</v>
      </c>
      <c r="CL31" s="8">
        <f>IF(COUNT($BV31:BX31)&gt;0,SMALL($BV31:BX31,1),$CI31)</f>
        <v>1.9710648148148151E-2</v>
      </c>
      <c r="CM31" s="8">
        <f>IF(COUNT($BV31:BY31)&gt;0,SMALL($BV31:BY31,1),$CI31)</f>
        <v>1.9710648148148151E-2</v>
      </c>
      <c r="CN31" s="8">
        <f>IF(COUNT($BV31:BZ31)&gt;0,SMALL($BV31:BZ31,1),$CI31)</f>
        <v>1.9710648148148151E-2</v>
      </c>
      <c r="CO31" s="3">
        <v>1.6192129629629629E-2</v>
      </c>
      <c r="CP31" s="8">
        <f t="shared" si="45"/>
        <v>1.6192129629629629E-2</v>
      </c>
      <c r="CQ31" s="8">
        <f>IF(COUNT($CB31:CC31)&gt;0,SMALL($CB31:CC31,1),$CP31)</f>
        <v>1.6192129629629629E-2</v>
      </c>
      <c r="CR31" s="8">
        <f>IF(COUNT($CB31:CD31)&gt;0,SMALL($CB31:CD31,1),$CP31)</f>
        <v>1.6192129629629629E-2</v>
      </c>
      <c r="CS31" s="8">
        <f>IF(COUNT($CB31:CE31)&gt;0,SMALL($CB31:CE31,1),$CP31)</f>
        <v>1.6192129629629629E-2</v>
      </c>
      <c r="CT31" s="8">
        <f>IF(COUNT($CB31:CF31)&gt;0,SMALL($CB31:CF31,1),$CP31)</f>
        <v>1.6192129629629629E-2</v>
      </c>
      <c r="CV31" s="8">
        <f t="shared" si="46"/>
        <v>1.6493726851851853E-2</v>
      </c>
      <c r="CW31" s="8">
        <f t="shared" si="47"/>
        <v>1.2674282407407405E-2</v>
      </c>
      <c r="CX31" s="1">
        <f t="shared" si="48"/>
        <v>29</v>
      </c>
      <c r="CY31" s="8">
        <f t="shared" si="49"/>
        <v>6.712962962962963E-7</v>
      </c>
      <c r="CZ31" s="1" t="str">
        <f t="shared" si="50"/>
        <v>Daryl Bentley</v>
      </c>
      <c r="DB31" s="13">
        <f t="shared" si="51"/>
        <v>2.0999899355877615E-2</v>
      </c>
      <c r="DC31" s="13">
        <f>SMALL($DO31:DP31,1)/(60*60*24)</f>
        <v>2.0999899355877615E-2</v>
      </c>
      <c r="DD31" s="13">
        <f>SMALL($DO31:DQ31,1)/(60*60*24)</f>
        <v>1.9710648148148151E-2</v>
      </c>
      <c r="DE31" s="13">
        <f>SMALL($DO31:DR31,1)/(60*60*24)</f>
        <v>1.9710648148148151E-2</v>
      </c>
      <c r="DF31" s="13">
        <f>SMALL($DO31:DS31,1)/(60*60*24)</f>
        <v>1.9710648148148151E-2</v>
      </c>
      <c r="DG31" s="13">
        <f>SMALL($DO31:DT31,1)/(60*60*24)</f>
        <v>1.9710648148148151E-2</v>
      </c>
      <c r="DH31" s="45">
        <f t="shared" si="52"/>
        <v>1.5147851757798968E-2</v>
      </c>
      <c r="DI31" s="13">
        <f>SMALL($DU31:DV31,1)/(60*60*24)</f>
        <v>1.5147851757798968E-2</v>
      </c>
      <c r="DJ31" s="13">
        <f>SMALL($DU31:DW31,1)/(60*60*24)</f>
        <v>1.5147851757798968E-2</v>
      </c>
      <c r="DK31" s="13">
        <f>SMALL($DU31:DX31,1)/(60*60*24)</f>
        <v>1.5147851757798968E-2</v>
      </c>
      <c r="DL31" s="13">
        <f>SMALL($DU31:DY31,1)/(60*60*24)</f>
        <v>1.5147851757798968E-2</v>
      </c>
      <c r="DM31" s="13">
        <f>SMALL($DU31:DZ31,1)/(60*60*24)</f>
        <v>1.5147851757798968E-2</v>
      </c>
      <c r="DO31" s="6">
        <f t="shared" si="53"/>
        <v>1814.391304347826</v>
      </c>
      <c r="DP31" s="1">
        <f t="shared" si="54"/>
        <v>9999</v>
      </c>
      <c r="DQ31" s="1">
        <f t="shared" si="55"/>
        <v>1703.0000000000002</v>
      </c>
      <c r="DR31" s="1">
        <f t="shared" si="56"/>
        <v>9999</v>
      </c>
      <c r="DS31" s="1">
        <f t="shared" si="57"/>
        <v>9999</v>
      </c>
      <c r="DT31" s="1">
        <f t="shared" si="58"/>
        <v>1767.0000000000005</v>
      </c>
      <c r="DU31" s="6">
        <f t="shared" si="59"/>
        <v>1308.7743918738308</v>
      </c>
      <c r="DV31" s="1">
        <f t="shared" si="60"/>
        <v>9999</v>
      </c>
      <c r="DW31" s="1">
        <f t="shared" si="61"/>
        <v>9999</v>
      </c>
      <c r="DX31" s="1">
        <f t="shared" si="62"/>
        <v>9999</v>
      </c>
      <c r="DY31" s="1">
        <f t="shared" si="63"/>
        <v>9999</v>
      </c>
      <c r="DZ31" s="1">
        <f t="shared" si="64"/>
        <v>9999</v>
      </c>
    </row>
    <row r="32" spans="1:134" x14ac:dyDescent="0.25">
      <c r="A32" s="1" t="s">
        <v>206</v>
      </c>
      <c r="E32" s="13">
        <v>1.9675925925925927E-2</v>
      </c>
      <c r="F32" s="11">
        <v>43556</v>
      </c>
      <c r="H32" s="3"/>
      <c r="I32" s="3"/>
      <c r="L32" s="8">
        <v>2.9513888888888892E-2</v>
      </c>
      <c r="M32" s="8">
        <f t="shared" si="2"/>
        <v>2.0032926491821562E-2</v>
      </c>
      <c r="N32" s="6">
        <f t="shared" si="3"/>
        <v>1730.844848893383</v>
      </c>
      <c r="O32" s="8">
        <f t="shared" si="65"/>
        <v>1.6145833333333335E-2</v>
      </c>
      <c r="Q32" s="8">
        <f t="shared" si="4"/>
        <v>1.9675925925925927E-2</v>
      </c>
      <c r="R32" s="8">
        <f t="shared" si="5"/>
        <v>0</v>
      </c>
      <c r="S32" s="8">
        <f t="shared" si="6"/>
        <v>1.6145833333333335E-2</v>
      </c>
      <c r="T32" s="8"/>
      <c r="U32" s="8">
        <f>IF(A32&lt;&gt;"",IF(VLOOKUP(A32,Apr!A$4:F$201,6)&gt;0,VLOOKUP(A32,Apr!A$4:F$201,6),0),0)</f>
        <v>1.9675925925925927E-2</v>
      </c>
      <c r="V32" s="8">
        <f>IF(A32&lt;&gt;"",IF(VLOOKUP(A32,May!A$3:F$200,6)&gt;0,VLOOKUP(A32,May!A$3:F$200,6),0),0)</f>
        <v>0</v>
      </c>
      <c r="W32" s="8">
        <f>IF(A32&lt;&gt;"",IF(VLOOKUP(A32,Jun!A$3:F$200,6)&gt;0,VLOOKUP(A32,Jun!A$3:F$200,6),0),0)</f>
        <v>0</v>
      </c>
      <c r="X32" s="8">
        <f>IF(A32&lt;&gt;"",IF(VLOOKUP(A32,Jul!A$3:F$200,6)&gt;0,VLOOKUP(A32,Jul!A$3:F$200,6),0),0)</f>
        <v>0</v>
      </c>
      <c r="Y32" s="8">
        <f>IF(A32&lt;&gt;"",IF(VLOOKUP(A32,Aug!A$3:F$200,6)&gt;0,VLOOKUP(A32,Aug!A$3:F$200,6),0),0)</f>
        <v>0</v>
      </c>
      <c r="Z32" s="8">
        <f>IF(A32&lt;&gt;"",IF(VLOOKUP(A32,Sep!A$3:F$200,6)&gt;0,VLOOKUP(A32,Sep!A$3:F$200,6),0),0)</f>
        <v>0</v>
      </c>
      <c r="AA32" s="6">
        <f t="shared" si="7"/>
        <v>1306.4688585939589</v>
      </c>
      <c r="AB32" s="8">
        <f t="shared" si="8"/>
        <v>1.2673611111111109E-2</v>
      </c>
      <c r="AC32" s="8">
        <f>IF(A32&lt;&gt;"",IF(VLOOKUP(A32,Oct!A$3:F$200,6)&gt;0,VLOOKUP(A32,Oct!A$3:F$200,6),0),0)</f>
        <v>0</v>
      </c>
      <c r="AD32" s="8">
        <f>IF(A32&lt;&gt;"",IF(VLOOKUP(A32,Nov!A$3:F$200,6)&gt;0,VLOOKUP(A32,Nov!A$3:F$200,6),0),0)</f>
        <v>0</v>
      </c>
      <c r="AE32" s="8">
        <f>IF(A32&lt;&gt;"",IF(VLOOKUP(A32,Dec!A$3:F$200,6)&gt;0,VLOOKUP(A32,Dec!A$3:F$200,6),0),0)</f>
        <v>0</v>
      </c>
      <c r="AF32" s="8">
        <f>IF(A32&lt;&gt;"",IF(VLOOKUP(A32,Jan!A$3:F$200,6)&gt;0,VLOOKUP(A32,Jan!A$3:F$200,6),0),0)</f>
        <v>0</v>
      </c>
      <c r="AG32" s="8">
        <f>IF(A32&lt;&gt;"",IF(VLOOKUP(A32,Feb!A$3:F$200,6)&gt;0,VLOOKUP(A32,Feb!A$3:F$200,6),0),0)</f>
        <v>0</v>
      </c>
      <c r="AH32" s="8">
        <f>IF(A32&lt;&gt;"",IF(VLOOKUP(A32,Mar!A$3:F$200,6)&gt;0,VLOOKUP(A32,Mar!A$3:F$200,6),0),0)</f>
        <v>0</v>
      </c>
      <c r="AJ32" s="8">
        <f>LARGE($BH32:BI32,1)</f>
        <v>1.6493055555555556E-2</v>
      </c>
      <c r="AK32" s="8">
        <f>LARGE($BH32:BJ32,1)</f>
        <v>1.6493055555555556E-2</v>
      </c>
      <c r="AL32" s="8">
        <f>LARGE($BH32:BK32,1)</f>
        <v>1.6493055555555556E-2</v>
      </c>
      <c r="AM32" s="8">
        <f>LARGE($BH32:BL32,1)</f>
        <v>1.6493055555555556E-2</v>
      </c>
      <c r="AN32" s="8">
        <f>LARGE($BH32:BM32,1)</f>
        <v>1.6493055555555556E-2</v>
      </c>
      <c r="AO32" s="8">
        <f>LARGE($BN32:BO32,1)</f>
        <v>1.2673611111111109E-2</v>
      </c>
      <c r="AP32" s="8">
        <f>LARGE($BN32:BP32,1)</f>
        <v>1.2673611111111109E-2</v>
      </c>
      <c r="AQ32" s="8">
        <f>LARGE($BN32:BQ32,1)</f>
        <v>1.2673611111111109E-2</v>
      </c>
      <c r="AR32" s="8">
        <f>LARGE($BN32:BR32,1)</f>
        <v>1.2673611111111109E-2</v>
      </c>
      <c r="AS32" s="8">
        <f>LARGE($BN32:BS32,1)</f>
        <v>1.2673611111111109E-2</v>
      </c>
      <c r="AV32" s="6">
        <f t="shared" si="9"/>
        <v>1700</v>
      </c>
      <c r="AW32" s="6">
        <f t="shared" si="10"/>
        <v>0</v>
      </c>
      <c r="AX32" s="6">
        <f t="shared" si="11"/>
        <v>0</v>
      </c>
      <c r="AY32" s="6">
        <f t="shared" si="12"/>
        <v>0</v>
      </c>
      <c r="AZ32" s="6">
        <f t="shared" si="13"/>
        <v>0</v>
      </c>
      <c r="BA32" s="6">
        <f t="shared" si="14"/>
        <v>0</v>
      </c>
      <c r="BB32" s="6">
        <f t="shared" si="15"/>
        <v>0</v>
      </c>
      <c r="BC32" s="6">
        <f t="shared" si="16"/>
        <v>0</v>
      </c>
      <c r="BD32" s="6">
        <f t="shared" si="17"/>
        <v>0</v>
      </c>
      <c r="BE32" s="6">
        <f t="shared" si="18"/>
        <v>0</v>
      </c>
      <c r="BF32" s="6">
        <f t="shared" si="19"/>
        <v>0</v>
      </c>
      <c r="BH32" s="8">
        <f t="shared" si="20"/>
        <v>1.6145833333333335E-2</v>
      </c>
      <c r="BI32" s="8">
        <f t="shared" si="21"/>
        <v>1.6493055555555556E-2</v>
      </c>
      <c r="BJ32" s="8">
        <f t="shared" si="22"/>
        <v>0</v>
      </c>
      <c r="BK32" s="8">
        <f t="shared" si="23"/>
        <v>0</v>
      </c>
      <c r="BL32" s="8">
        <f t="shared" si="24"/>
        <v>0</v>
      </c>
      <c r="BM32" s="8">
        <f t="shared" si="25"/>
        <v>0</v>
      </c>
      <c r="BN32" s="8">
        <f t="shared" si="26"/>
        <v>1.2673611111111109E-2</v>
      </c>
      <c r="BO32" s="8">
        <f t="shared" si="27"/>
        <v>0</v>
      </c>
      <c r="BP32" s="8">
        <f t="shared" si="28"/>
        <v>0</v>
      </c>
      <c r="BQ32" s="8">
        <f t="shared" si="29"/>
        <v>0</v>
      </c>
      <c r="BR32" s="8">
        <f t="shared" si="30"/>
        <v>0</v>
      </c>
      <c r="BS32" s="8">
        <f t="shared" si="31"/>
        <v>0</v>
      </c>
      <c r="BV32" s="8">
        <f t="shared" si="32"/>
        <v>1.9675925925925927E-2</v>
      </c>
      <c r="BW32" s="8" t="str">
        <f t="shared" si="33"/>
        <v/>
      </c>
      <c r="BX32" s="8" t="str">
        <f t="shared" si="34"/>
        <v/>
      </c>
      <c r="BY32" s="8" t="str">
        <f t="shared" si="35"/>
        <v/>
      </c>
      <c r="BZ32" s="8" t="str">
        <f t="shared" si="36"/>
        <v/>
      </c>
      <c r="CA32" s="8" t="str">
        <f t="shared" si="37"/>
        <v/>
      </c>
      <c r="CB32" s="8" t="str">
        <f t="shared" si="38"/>
        <v/>
      </c>
      <c r="CC32" s="8" t="str">
        <f t="shared" si="39"/>
        <v/>
      </c>
      <c r="CD32" s="8" t="str">
        <f t="shared" si="40"/>
        <v/>
      </c>
      <c r="CE32" s="8" t="str">
        <f t="shared" si="41"/>
        <v/>
      </c>
      <c r="CF32" s="8" t="str">
        <f t="shared" si="42"/>
        <v/>
      </c>
      <c r="CG32" s="8" t="str">
        <f t="shared" si="43"/>
        <v/>
      </c>
      <c r="CI32" s="13">
        <v>2.8113425925925927E-2</v>
      </c>
      <c r="CJ32" s="8">
        <f t="shared" si="44"/>
        <v>1.9675925925925927E-2</v>
      </c>
      <c r="CK32" s="8">
        <f>IF(COUNT($BV32:BW32)&gt;0,SMALL($BV32:BW32,1),$CI32)</f>
        <v>1.9675925925925927E-2</v>
      </c>
      <c r="CL32" s="8">
        <f>IF(COUNT($BV32:BX32)&gt;0,SMALL($BV32:BX32,1),$CI32)</f>
        <v>1.9675925925925927E-2</v>
      </c>
      <c r="CM32" s="8">
        <f>IF(COUNT($BV32:BY32)&gt;0,SMALL($BV32:BY32,1),$CI32)</f>
        <v>1.9675925925925927E-2</v>
      </c>
      <c r="CN32" s="8">
        <f>IF(COUNT($BV32:BZ32)&gt;0,SMALL($BV32:BZ32,1),$CI32)</f>
        <v>1.9675925925925927E-2</v>
      </c>
      <c r="CO32" s="3">
        <v>0</v>
      </c>
      <c r="CP32" s="8">
        <f t="shared" si="45"/>
        <v>0</v>
      </c>
      <c r="CQ32" s="8">
        <f>IF(COUNT($CB32:CC32)&gt;0,SMALL($CB32:CC32,1),$CP32)</f>
        <v>0</v>
      </c>
      <c r="CR32" s="8">
        <f>IF(COUNT($CB32:CD32)&gt;0,SMALL($CB32:CD32,1),$CP32)</f>
        <v>0</v>
      </c>
      <c r="CS32" s="8">
        <f>IF(COUNT($CB32:CE32)&gt;0,SMALL($CB32:CE32,1),$CP32)</f>
        <v>0</v>
      </c>
      <c r="CT32" s="8">
        <f>IF(COUNT($CB32:CF32)&gt;0,SMALL($CB32:CF32,1),$CP32)</f>
        <v>0</v>
      </c>
      <c r="CV32" s="8">
        <f t="shared" si="46"/>
        <v>1.6493750000000001E-2</v>
      </c>
      <c r="CW32" s="8">
        <f t="shared" si="47"/>
        <v>1.2674305555555553E-2</v>
      </c>
      <c r="CX32" s="1">
        <f t="shared" si="48"/>
        <v>30</v>
      </c>
      <c r="CY32" s="8">
        <f t="shared" si="49"/>
        <v>6.9444444444444448E-7</v>
      </c>
      <c r="CZ32" s="1" t="str">
        <f t="shared" si="50"/>
        <v>David Butler</v>
      </c>
      <c r="DB32" s="13">
        <f t="shared" si="51"/>
        <v>2.0032926491821562E-2</v>
      </c>
      <c r="DC32" s="13">
        <f>SMALL($DO32:DP32,1)/(60*60*24)</f>
        <v>1.9675925925925927E-2</v>
      </c>
      <c r="DD32" s="13">
        <f>SMALL($DO32:DQ32,1)/(60*60*24)</f>
        <v>1.9675925925925927E-2</v>
      </c>
      <c r="DE32" s="13">
        <f>SMALL($DO32:DR32,1)/(60*60*24)</f>
        <v>1.9675925925925927E-2</v>
      </c>
      <c r="DF32" s="13">
        <f>SMALL($DO32:DS32,1)/(60*60*24)</f>
        <v>1.9675925925925927E-2</v>
      </c>
      <c r="DG32" s="13">
        <f>SMALL($DO32:DT32,1)/(60*60*24)</f>
        <v>1.9675925925925927E-2</v>
      </c>
      <c r="DH32" s="45">
        <f t="shared" si="52"/>
        <v>1.5121167344837486E-2</v>
      </c>
      <c r="DI32" s="13">
        <f>SMALL($DU32:DV32,1)/(60*60*24)</f>
        <v>1.5121167344837486E-2</v>
      </c>
      <c r="DJ32" s="13">
        <f>SMALL($DU32:DW32,1)/(60*60*24)</f>
        <v>1.5121167344837486E-2</v>
      </c>
      <c r="DK32" s="13">
        <f>SMALL($DU32:DX32,1)/(60*60*24)</f>
        <v>1.5121167344837486E-2</v>
      </c>
      <c r="DL32" s="13">
        <f>SMALL($DU32:DY32,1)/(60*60*24)</f>
        <v>1.5121167344837486E-2</v>
      </c>
      <c r="DM32" s="13">
        <f>SMALL($DU32:DZ32,1)/(60*60*24)</f>
        <v>1.5121167344837486E-2</v>
      </c>
      <c r="DO32" s="6">
        <f t="shared" si="53"/>
        <v>1730.844848893383</v>
      </c>
      <c r="DP32" s="1">
        <f t="shared" si="54"/>
        <v>1700</v>
      </c>
      <c r="DQ32" s="1">
        <f t="shared" si="55"/>
        <v>9999</v>
      </c>
      <c r="DR32" s="1">
        <f t="shared" si="56"/>
        <v>9999</v>
      </c>
      <c r="DS32" s="1">
        <f t="shared" si="57"/>
        <v>9999</v>
      </c>
      <c r="DT32" s="1">
        <f t="shared" si="58"/>
        <v>9999</v>
      </c>
      <c r="DU32" s="6">
        <f t="shared" si="59"/>
        <v>1306.4688585939589</v>
      </c>
      <c r="DV32" s="1">
        <f t="shared" si="60"/>
        <v>9999</v>
      </c>
      <c r="DW32" s="1">
        <f t="shared" si="61"/>
        <v>9999</v>
      </c>
      <c r="DX32" s="1">
        <f t="shared" si="62"/>
        <v>9999</v>
      </c>
      <c r="DY32" s="1">
        <f t="shared" si="63"/>
        <v>9999</v>
      </c>
      <c r="DZ32" s="1">
        <f t="shared" si="64"/>
        <v>9999</v>
      </c>
    </row>
    <row r="33" spans="1:130" x14ac:dyDescent="0.25">
      <c r="A33" s="1" t="s">
        <v>13</v>
      </c>
      <c r="B33" s="3">
        <v>1.8159722222222219E-2</v>
      </c>
      <c r="C33" s="11">
        <v>39417</v>
      </c>
      <c r="E33" s="13">
        <v>2.2708333333333334E-2</v>
      </c>
      <c r="F33" s="11">
        <v>42522</v>
      </c>
      <c r="H33" s="3">
        <v>1.9293981481481478E-2</v>
      </c>
      <c r="I33" s="3">
        <v>0</v>
      </c>
      <c r="M33" s="8">
        <f t="shared" si="2"/>
        <v>2.4327194041867947E-2</v>
      </c>
      <c r="N33" s="6">
        <f t="shared" si="3"/>
        <v>2101.8695652173906</v>
      </c>
      <c r="O33" s="8">
        <f t="shared" si="65"/>
        <v>1.1979166666666667E-2</v>
      </c>
      <c r="Q33" s="8">
        <f t="shared" si="4"/>
        <v>2.4456018518518523E-2</v>
      </c>
      <c r="R33" s="8">
        <f t="shared" si="5"/>
        <v>0</v>
      </c>
      <c r="S33" s="8">
        <f t="shared" si="6"/>
        <v>1.1979166666666667E-2</v>
      </c>
      <c r="T33" s="8"/>
      <c r="U33" s="8">
        <f>IF(A33&lt;&gt;"",IF(VLOOKUP(A33,Apr!A$4:F$201,6)&gt;0,VLOOKUP(A33,Apr!A$4:F$201,6),0),0)</f>
        <v>0</v>
      </c>
      <c r="V33" s="8">
        <f>IF(A33&lt;&gt;"",IF(VLOOKUP(A33,May!A$3:F$200,6)&gt;0,VLOOKUP(A33,May!A$3:F$200,6),0),0)</f>
        <v>2.4560185185185185E-2</v>
      </c>
      <c r="W33" s="8">
        <f>IF(A33&lt;&gt;"",IF(VLOOKUP(A33,Jun!A$3:F$200,6)&gt;0,VLOOKUP(A33,Jun!A$3:F$200,6),0),0)</f>
        <v>0</v>
      </c>
      <c r="X33" s="8">
        <f>IF(A33&lt;&gt;"",IF(VLOOKUP(A33,Jul!A$3:F$200,6)&gt;0,VLOOKUP(A33,Jul!A$3:F$200,6),0),0)</f>
        <v>0</v>
      </c>
      <c r="Y33" s="8">
        <f>IF(A33&lt;&gt;"",IF(VLOOKUP(A33,Aug!A$3:F$200,6)&gt;0,VLOOKUP(A33,Aug!A$3:F$200,6),0),0)</f>
        <v>2.4456018518518523E-2</v>
      </c>
      <c r="Z33" s="8">
        <f>IF(A33&lt;&gt;"",IF(VLOOKUP(A33,Sep!A$3:F$200,6)&gt;0,VLOOKUP(A33,Sep!A$3:F$200,6),0),0)</f>
        <v>0</v>
      </c>
      <c r="AA33" s="6">
        <f t="shared" si="7"/>
        <v>1623.863940122962</v>
      </c>
      <c r="AB33" s="8">
        <f t="shared" si="8"/>
        <v>9.0277777777777787E-3</v>
      </c>
      <c r="AC33" s="8">
        <f>IF(A33&lt;&gt;"",IF(VLOOKUP(A33,Oct!A$3:F$200,6)&gt;0,VLOOKUP(A33,Oct!A$3:F$200,6),0),0)</f>
        <v>0</v>
      </c>
      <c r="AD33" s="8">
        <f>IF(A33&lt;&gt;"",IF(VLOOKUP(A33,Nov!A$3:F$200,6)&gt;0,VLOOKUP(A33,Nov!A$3:F$200,6),0),0)</f>
        <v>0</v>
      </c>
      <c r="AE33" s="8">
        <f>IF(A33&lt;&gt;"",IF(VLOOKUP(A33,Dec!A$3:F$200,6)&gt;0,VLOOKUP(A33,Dec!A$3:F$200,6),0),0)</f>
        <v>0</v>
      </c>
      <c r="AF33" s="8">
        <f>IF(A33&lt;&gt;"",IF(VLOOKUP(A33,Jan!A$3:F$200,6)&gt;0,VLOOKUP(A33,Jan!A$3:F$200,6),0),0)</f>
        <v>0</v>
      </c>
      <c r="AG33" s="8">
        <f>IF(A33&lt;&gt;"",IF(VLOOKUP(A33,Feb!A$3:F$200,6)&gt;0,VLOOKUP(A33,Feb!A$3:F$200,6),0),0)</f>
        <v>0</v>
      </c>
      <c r="AH33" s="8">
        <f>IF(A33&lt;&gt;"",IF(VLOOKUP(A33,Mar!A$3:F$200,6)&gt;0,VLOOKUP(A33,Mar!A$3:F$200,6),0),0)</f>
        <v>0</v>
      </c>
      <c r="AJ33" s="8">
        <f>LARGE($BH33:BI33,1)</f>
        <v>1.1979166666666667E-2</v>
      </c>
      <c r="AK33" s="8">
        <f>LARGE($BH33:BJ33,1)</f>
        <v>1.1979166666666667E-2</v>
      </c>
      <c r="AL33" s="8">
        <f>LARGE($BH33:BK33,1)</f>
        <v>1.1979166666666667E-2</v>
      </c>
      <c r="AM33" s="8">
        <f>LARGE($BH33:BL33,1)</f>
        <v>1.1979166666666667E-2</v>
      </c>
      <c r="AN33" s="8">
        <f>LARGE($BH33:BM33,1)</f>
        <v>1.1979166666666667E-2</v>
      </c>
      <c r="AO33" s="8">
        <f>LARGE($BN33:BO33,1)</f>
        <v>9.0277777777777787E-3</v>
      </c>
      <c r="AP33" s="8">
        <f>LARGE($BN33:BP33,1)</f>
        <v>9.0277777777777787E-3</v>
      </c>
      <c r="AQ33" s="8">
        <f>LARGE($BN33:BQ33,1)</f>
        <v>9.0277777777777787E-3</v>
      </c>
      <c r="AR33" s="8">
        <f>LARGE($BN33:BR33,1)</f>
        <v>9.0277777777777787E-3</v>
      </c>
      <c r="AS33" s="8">
        <f>LARGE($BN33:BS33,1)</f>
        <v>9.0277777777777787E-3</v>
      </c>
      <c r="AV33" s="6">
        <f t="shared" si="9"/>
        <v>0</v>
      </c>
      <c r="AW33" s="6">
        <f t="shared" si="10"/>
        <v>2122</v>
      </c>
      <c r="AX33" s="6">
        <f t="shared" si="11"/>
        <v>0</v>
      </c>
      <c r="AY33" s="6">
        <f t="shared" si="12"/>
        <v>0</v>
      </c>
      <c r="AZ33" s="6">
        <f t="shared" si="13"/>
        <v>2113.0000000000005</v>
      </c>
      <c r="BA33" s="6">
        <f t="shared" si="14"/>
        <v>0</v>
      </c>
      <c r="BB33" s="6">
        <f t="shared" si="15"/>
        <v>0</v>
      </c>
      <c r="BC33" s="6">
        <f t="shared" si="16"/>
        <v>0</v>
      </c>
      <c r="BD33" s="6">
        <f t="shared" si="17"/>
        <v>0</v>
      </c>
      <c r="BE33" s="6">
        <f t="shared" si="18"/>
        <v>0</v>
      </c>
      <c r="BF33" s="6">
        <f t="shared" si="19"/>
        <v>0</v>
      </c>
      <c r="BH33" s="8">
        <f t="shared" si="20"/>
        <v>1.1979166666666667E-2</v>
      </c>
      <c r="BI33" s="8">
        <f t="shared" si="21"/>
        <v>0</v>
      </c>
      <c r="BJ33" s="8">
        <f t="shared" si="22"/>
        <v>1.1631944444444445E-2</v>
      </c>
      <c r="BK33" s="8">
        <f t="shared" si="23"/>
        <v>0</v>
      </c>
      <c r="BL33" s="8">
        <f t="shared" si="24"/>
        <v>0</v>
      </c>
      <c r="BM33" s="8">
        <f t="shared" si="25"/>
        <v>1.1805555555555555E-2</v>
      </c>
      <c r="BN33" s="8">
        <f t="shared" si="26"/>
        <v>9.0277777777777787E-3</v>
      </c>
      <c r="BO33" s="8">
        <f t="shared" si="27"/>
        <v>0</v>
      </c>
      <c r="BP33" s="8">
        <f t="shared" si="28"/>
        <v>0</v>
      </c>
      <c r="BQ33" s="8">
        <f t="shared" si="29"/>
        <v>0</v>
      </c>
      <c r="BR33" s="8">
        <f t="shared" si="30"/>
        <v>0</v>
      </c>
      <c r="BS33" s="8">
        <f t="shared" si="31"/>
        <v>0</v>
      </c>
      <c r="BV33" s="8" t="str">
        <f t="shared" si="32"/>
        <v/>
      </c>
      <c r="BW33" s="8">
        <f t="shared" si="33"/>
        <v>2.4560185185185185E-2</v>
      </c>
      <c r="BX33" s="8" t="str">
        <f t="shared" si="34"/>
        <v/>
      </c>
      <c r="BY33" s="8" t="str">
        <f t="shared" si="35"/>
        <v/>
      </c>
      <c r="BZ33" s="8">
        <f t="shared" si="36"/>
        <v>2.4456018518518523E-2</v>
      </c>
      <c r="CA33" s="8" t="str">
        <f t="shared" si="37"/>
        <v/>
      </c>
      <c r="CB33" s="8" t="str">
        <f t="shared" si="38"/>
        <v/>
      </c>
      <c r="CC33" s="8" t="str">
        <f t="shared" si="39"/>
        <v/>
      </c>
      <c r="CD33" s="8" t="str">
        <f t="shared" si="40"/>
        <v/>
      </c>
      <c r="CE33" s="8" t="str">
        <f t="shared" si="41"/>
        <v/>
      </c>
      <c r="CF33" s="8" t="str">
        <f t="shared" si="42"/>
        <v/>
      </c>
      <c r="CG33" s="8" t="str">
        <f t="shared" si="43"/>
        <v/>
      </c>
      <c r="CI33" s="13">
        <v>2.2708333333333334E-2</v>
      </c>
      <c r="CJ33" s="8">
        <f t="shared" si="44"/>
        <v>2.2708333333333334E-2</v>
      </c>
      <c r="CK33" s="8">
        <f>IF(COUNT($BV33:BW33)&gt;0,SMALL($BV33:BW33,1),$CI33)</f>
        <v>2.4560185185185185E-2</v>
      </c>
      <c r="CL33" s="8">
        <f>IF(COUNT($BV33:BX33)&gt;0,SMALL($BV33:BX33,1),$CI33)</f>
        <v>2.4560185185185185E-2</v>
      </c>
      <c r="CM33" s="8">
        <f>IF(COUNT($BV33:BY33)&gt;0,SMALL($BV33:BY33,1),$CI33)</f>
        <v>2.4560185185185185E-2</v>
      </c>
      <c r="CN33" s="8">
        <f>IF(COUNT($BV33:BZ33)&gt;0,SMALL($BV33:BZ33,1),$CI33)</f>
        <v>2.4456018518518523E-2</v>
      </c>
      <c r="CO33" s="3">
        <v>1.8159722222222219E-2</v>
      </c>
      <c r="CP33" s="8">
        <f t="shared" si="45"/>
        <v>1.8159722222222219E-2</v>
      </c>
      <c r="CQ33" s="8">
        <f>IF(COUNT($CB33:CC33)&gt;0,SMALL($CB33:CC33,1),$CP33)</f>
        <v>1.8159722222222219E-2</v>
      </c>
      <c r="CR33" s="8">
        <f>IF(COUNT($CB33:CD33)&gt;0,SMALL($CB33:CD33,1),$CP33)</f>
        <v>1.8159722222222219E-2</v>
      </c>
      <c r="CS33" s="8">
        <f>IF(COUNT($CB33:CE33)&gt;0,SMALL($CB33:CE33,1),$CP33)</f>
        <v>1.8159722222222219E-2</v>
      </c>
      <c r="CT33" s="8">
        <f>IF(COUNT($CB33:CF33)&gt;0,SMALL($CB33:CF33,1),$CP33)</f>
        <v>1.8159722222222219E-2</v>
      </c>
      <c r="CV33" s="8">
        <f t="shared" si="46"/>
        <v>1.197988425925926E-2</v>
      </c>
      <c r="CW33" s="8">
        <f t="shared" si="47"/>
        <v>9.0284953703703708E-3</v>
      </c>
      <c r="CX33" s="1">
        <f t="shared" si="48"/>
        <v>31</v>
      </c>
      <c r="CY33" s="8">
        <f t="shared" si="49"/>
        <v>7.1759259259259255E-7</v>
      </c>
      <c r="CZ33" s="1" t="str">
        <f t="shared" si="50"/>
        <v>Debbie Cooper</v>
      </c>
      <c r="DB33" s="13">
        <f t="shared" si="51"/>
        <v>2.4327194041867947E-2</v>
      </c>
      <c r="DC33" s="13">
        <f>SMALL($DO33:DP33,1)/(60*60*24)</f>
        <v>2.4327194041867947E-2</v>
      </c>
      <c r="DD33" s="13">
        <f>SMALL($DO33:DQ33,1)/(60*60*24)</f>
        <v>2.4327194041867947E-2</v>
      </c>
      <c r="DE33" s="13">
        <f>SMALL($DO33:DR33,1)/(60*60*24)</f>
        <v>2.4327194041867947E-2</v>
      </c>
      <c r="DF33" s="13">
        <f>SMALL($DO33:DS33,1)/(60*60*24)</f>
        <v>2.4327194041867947E-2</v>
      </c>
      <c r="DG33" s="13">
        <f>SMALL($DO33:DT33,1)/(60*60*24)</f>
        <v>2.4327194041867947E-2</v>
      </c>
      <c r="DH33" s="45">
        <f t="shared" si="52"/>
        <v>1.8794721529200951E-2</v>
      </c>
      <c r="DI33" s="13">
        <f>SMALL($DU33:DV33,1)/(60*60*24)</f>
        <v>1.8794721529200951E-2</v>
      </c>
      <c r="DJ33" s="13">
        <f>SMALL($DU33:DW33,1)/(60*60*24)</f>
        <v>1.8794721529200951E-2</v>
      </c>
      <c r="DK33" s="13">
        <f>SMALL($DU33:DX33,1)/(60*60*24)</f>
        <v>1.8794721529200951E-2</v>
      </c>
      <c r="DL33" s="13">
        <f>SMALL($DU33:DY33,1)/(60*60*24)</f>
        <v>1.8794721529200951E-2</v>
      </c>
      <c r="DM33" s="13">
        <f>SMALL($DU33:DZ33,1)/(60*60*24)</f>
        <v>1.8794721529200951E-2</v>
      </c>
      <c r="DO33" s="6">
        <f t="shared" si="53"/>
        <v>2101.8695652173906</v>
      </c>
      <c r="DP33" s="1">
        <f t="shared" si="54"/>
        <v>9999</v>
      </c>
      <c r="DQ33" s="1">
        <f t="shared" si="55"/>
        <v>2122</v>
      </c>
      <c r="DR33" s="1">
        <f t="shared" si="56"/>
        <v>9999</v>
      </c>
      <c r="DS33" s="1">
        <f t="shared" si="57"/>
        <v>9999</v>
      </c>
      <c r="DT33" s="1">
        <f t="shared" si="58"/>
        <v>2113.0000000000005</v>
      </c>
      <c r="DU33" s="6">
        <f t="shared" si="59"/>
        <v>1623.863940122962</v>
      </c>
      <c r="DV33" s="1">
        <f t="shared" si="60"/>
        <v>9999</v>
      </c>
      <c r="DW33" s="1">
        <f t="shared" si="61"/>
        <v>9999</v>
      </c>
      <c r="DX33" s="1">
        <f t="shared" si="62"/>
        <v>9999</v>
      </c>
      <c r="DY33" s="1">
        <f t="shared" si="63"/>
        <v>9999</v>
      </c>
      <c r="DZ33" s="1">
        <f t="shared" si="64"/>
        <v>9999</v>
      </c>
    </row>
    <row r="34" spans="1:130" x14ac:dyDescent="0.25">
      <c r="A34" s="1" t="s">
        <v>202</v>
      </c>
      <c r="B34" s="3">
        <v>2.2569444444444444E-2</v>
      </c>
      <c r="C34" s="11">
        <v>43525</v>
      </c>
      <c r="E34" s="13">
        <v>2.7418981481481485E-2</v>
      </c>
      <c r="F34" s="11">
        <v>43556</v>
      </c>
      <c r="H34" s="8">
        <v>2.2569444444444444E-2</v>
      </c>
      <c r="I34" s="8">
        <v>0</v>
      </c>
      <c r="M34" s="8">
        <f t="shared" si="2"/>
        <v>2.8457125603864729E-2</v>
      </c>
      <c r="N34" s="6">
        <f t="shared" si="3"/>
        <v>2458.695652173913</v>
      </c>
      <c r="O34" s="8">
        <f t="shared" si="65"/>
        <v>7.8125E-3</v>
      </c>
      <c r="Q34" s="8">
        <f t="shared" si="4"/>
        <v>2.7418981481481482E-2</v>
      </c>
      <c r="R34" s="8">
        <f t="shared" si="5"/>
        <v>0</v>
      </c>
      <c r="S34" s="8">
        <f t="shared" si="6"/>
        <v>7.8125E-3</v>
      </c>
      <c r="T34" s="8"/>
      <c r="U34" s="8">
        <f>IF(A34&lt;&gt;"",IF(VLOOKUP(A34,Apr!A$4:F$201,6)&gt;0,VLOOKUP(A34,Apr!A$4:F$201,6),0),0)</f>
        <v>2.7418981481481482E-2</v>
      </c>
      <c r="V34" s="8">
        <f>IF(A34&lt;&gt;"",IF(VLOOKUP(A34,May!A$3:F$200,6)&gt;0,VLOOKUP(A34,May!A$3:F$200,6),0),0)</f>
        <v>0</v>
      </c>
      <c r="W34" s="8">
        <f>IF(A34&lt;&gt;"",IF(VLOOKUP(A34,Jun!A$3:F$200,6)&gt;0,VLOOKUP(A34,Jun!A$3:F$200,6),0),0)</f>
        <v>0</v>
      </c>
      <c r="X34" s="8">
        <f>IF(A34&lt;&gt;"",IF(VLOOKUP(A34,Jul!A$3:F$200,6)&gt;0,VLOOKUP(A34,Jul!A$3:F$200,6),0),0)</f>
        <v>2.9837962962962965E-2</v>
      </c>
      <c r="Y34" s="8">
        <f>IF(A34&lt;&gt;"",IF(VLOOKUP(A34,Aug!A$3:F$200,6)&gt;0,VLOOKUP(A34,Aug!A$3:F$200,6),0),0)</f>
        <v>0</v>
      </c>
      <c r="Z34" s="8">
        <f>IF(A34&lt;&gt;"",IF(VLOOKUP(A34,Sep!A$3:F$200,6)&gt;0,VLOOKUP(A34,Sep!A$3:F$200,6),0),0)</f>
        <v>0</v>
      </c>
      <c r="AA34" s="6">
        <f t="shared" si="7"/>
        <v>1820.6027800053462</v>
      </c>
      <c r="AB34" s="8">
        <f t="shared" si="8"/>
        <v>6.7708333333333336E-3</v>
      </c>
      <c r="AC34" s="8">
        <f>IF(A34&lt;&gt;"",IF(VLOOKUP(A34,Oct!A$3:F$200,6)&gt;0,VLOOKUP(A34,Oct!A$3:F$200,6),0),0)</f>
        <v>0</v>
      </c>
      <c r="AD34" s="8">
        <f>IF(A34&lt;&gt;"",IF(VLOOKUP(A34,Nov!A$3:F$200,6)&gt;0,VLOOKUP(A34,Nov!A$3:F$200,6),0),0)</f>
        <v>0</v>
      </c>
      <c r="AE34" s="8">
        <f>IF(A34&lt;&gt;"",IF(VLOOKUP(A34,Dec!A$3:F$200,6)&gt;0,VLOOKUP(A34,Dec!A$3:F$200,6),0),0)</f>
        <v>0</v>
      </c>
      <c r="AF34" s="8">
        <f>IF(A34&lt;&gt;"",IF(VLOOKUP(A34,Jan!A$3:F$200,6)&gt;0,VLOOKUP(A34,Jan!A$3:F$200,6),0),0)</f>
        <v>0</v>
      </c>
      <c r="AG34" s="8">
        <f>IF(A34&lt;&gt;"",IF(VLOOKUP(A34,Feb!A$3:F$200,6)&gt;0,VLOOKUP(A34,Feb!A$3:F$200,6),0),0)</f>
        <v>0</v>
      </c>
      <c r="AH34" s="8">
        <f>IF(A34&lt;&gt;"",IF(VLOOKUP(A34,Mar!A$3:F$200,6)&gt;0,VLOOKUP(A34,Mar!A$3:F$200,6),0),0)</f>
        <v>0</v>
      </c>
      <c r="AJ34" s="8">
        <f>LARGE($BH34:BI34,1)</f>
        <v>8.8541666666666664E-3</v>
      </c>
      <c r="AK34" s="8">
        <f>LARGE($BH34:BJ34,1)</f>
        <v>8.8541666666666664E-3</v>
      </c>
      <c r="AL34" s="8">
        <f>LARGE($BH34:BK34,1)</f>
        <v>8.8541666666666664E-3</v>
      </c>
      <c r="AM34" s="8">
        <f>LARGE($BH34:BL34,1)</f>
        <v>8.8541666666666664E-3</v>
      </c>
      <c r="AN34" s="8">
        <f>LARGE($BH34:BM34,1)</f>
        <v>8.8541666666666664E-3</v>
      </c>
      <c r="AO34" s="8">
        <f>LARGE($BN34:BO34,1)</f>
        <v>6.7708333333333336E-3</v>
      </c>
      <c r="AP34" s="8">
        <f>LARGE($BN34:BP34,1)</f>
        <v>6.7708333333333336E-3</v>
      </c>
      <c r="AQ34" s="8">
        <f>LARGE($BN34:BQ34,1)</f>
        <v>6.7708333333333336E-3</v>
      </c>
      <c r="AR34" s="8">
        <f>LARGE($BN34:BR34,1)</f>
        <v>6.7708333333333336E-3</v>
      </c>
      <c r="AS34" s="8">
        <f>LARGE($BN34:BS34,1)</f>
        <v>6.7708333333333336E-3</v>
      </c>
      <c r="AV34" s="6">
        <f t="shared" si="9"/>
        <v>2369</v>
      </c>
      <c r="AW34" s="6">
        <f t="shared" si="10"/>
        <v>0</v>
      </c>
      <c r="AX34" s="6">
        <f t="shared" si="11"/>
        <v>0</v>
      </c>
      <c r="AY34" s="6">
        <f t="shared" si="12"/>
        <v>2578</v>
      </c>
      <c r="AZ34" s="6">
        <f t="shared" si="13"/>
        <v>0</v>
      </c>
      <c r="BA34" s="6">
        <f t="shared" si="14"/>
        <v>0</v>
      </c>
      <c r="BB34" s="6">
        <f t="shared" si="15"/>
        <v>0</v>
      </c>
      <c r="BC34" s="6">
        <f t="shared" si="16"/>
        <v>0</v>
      </c>
      <c r="BD34" s="6">
        <f t="shared" si="17"/>
        <v>0</v>
      </c>
      <c r="BE34" s="6">
        <f t="shared" si="18"/>
        <v>0</v>
      </c>
      <c r="BF34" s="6">
        <f t="shared" si="19"/>
        <v>0</v>
      </c>
      <c r="BH34" s="8">
        <f t="shared" si="20"/>
        <v>7.8125E-3</v>
      </c>
      <c r="BI34" s="8">
        <f t="shared" si="21"/>
        <v>8.8541666666666664E-3</v>
      </c>
      <c r="BJ34" s="8">
        <f t="shared" si="22"/>
        <v>0</v>
      </c>
      <c r="BK34" s="8">
        <f t="shared" si="23"/>
        <v>0</v>
      </c>
      <c r="BL34" s="8">
        <f t="shared" si="24"/>
        <v>6.4236111111111108E-3</v>
      </c>
      <c r="BM34" s="8">
        <f t="shared" si="25"/>
        <v>0</v>
      </c>
      <c r="BN34" s="8">
        <f t="shared" si="26"/>
        <v>6.7708333333333336E-3</v>
      </c>
      <c r="BO34" s="8">
        <f t="shared" si="27"/>
        <v>0</v>
      </c>
      <c r="BP34" s="8">
        <f t="shared" si="28"/>
        <v>0</v>
      </c>
      <c r="BQ34" s="8">
        <f t="shared" si="29"/>
        <v>0</v>
      </c>
      <c r="BR34" s="8">
        <f t="shared" si="30"/>
        <v>0</v>
      </c>
      <c r="BS34" s="8">
        <f t="shared" si="31"/>
        <v>0</v>
      </c>
      <c r="BV34" s="8">
        <f t="shared" si="32"/>
        <v>2.7418981481481482E-2</v>
      </c>
      <c r="BW34" s="8" t="str">
        <f t="shared" si="33"/>
        <v/>
      </c>
      <c r="BX34" s="8" t="str">
        <f t="shared" si="34"/>
        <v/>
      </c>
      <c r="BY34" s="8">
        <f t="shared" si="35"/>
        <v>2.9837962962962965E-2</v>
      </c>
      <c r="BZ34" s="8" t="str">
        <f t="shared" si="36"/>
        <v/>
      </c>
      <c r="CA34" s="8" t="str">
        <f t="shared" si="37"/>
        <v/>
      </c>
      <c r="CB34" s="8" t="str">
        <f t="shared" si="38"/>
        <v/>
      </c>
      <c r="CC34" s="8" t="str">
        <f t="shared" si="39"/>
        <v/>
      </c>
      <c r="CD34" s="8" t="str">
        <f t="shared" si="40"/>
        <v/>
      </c>
      <c r="CE34" s="8" t="str">
        <f t="shared" si="41"/>
        <v/>
      </c>
      <c r="CF34" s="8" t="str">
        <f t="shared" si="42"/>
        <v/>
      </c>
      <c r="CG34" s="8" t="str">
        <f t="shared" si="43"/>
        <v/>
      </c>
      <c r="CI34" s="13"/>
      <c r="CJ34" s="8">
        <f t="shared" si="44"/>
        <v>2.7418981481481482E-2</v>
      </c>
      <c r="CK34" s="8">
        <f>IF(COUNT($BV34:BW34)&gt;0,SMALL($BV34:BW34,1),$CI34)</f>
        <v>2.7418981481481482E-2</v>
      </c>
      <c r="CL34" s="8">
        <f>IF(COUNT($BV34:BX34)&gt;0,SMALL($BV34:BX34,1),$CI34)</f>
        <v>2.7418981481481482E-2</v>
      </c>
      <c r="CM34" s="8">
        <f>IF(COUNT($BV34:BY34)&gt;0,SMALL($BV34:BY34,1),$CI34)</f>
        <v>2.7418981481481482E-2</v>
      </c>
      <c r="CN34" s="8">
        <f>IF(COUNT($BV34:BZ34)&gt;0,SMALL($BV34:BZ34,1),$CI34)</f>
        <v>2.7418981481481482E-2</v>
      </c>
      <c r="CO34" s="3">
        <v>2.2569444444444444E-2</v>
      </c>
      <c r="CP34" s="8">
        <f t="shared" si="45"/>
        <v>2.2569444444444444E-2</v>
      </c>
      <c r="CQ34" s="8">
        <f>IF(COUNT($CB34:CC34)&gt;0,SMALL($CB34:CC34,1),$CP34)</f>
        <v>2.2569444444444444E-2</v>
      </c>
      <c r="CR34" s="8">
        <f>IF(COUNT($CB34:CD34)&gt;0,SMALL($CB34:CD34,1),$CP34)</f>
        <v>2.2569444444444444E-2</v>
      </c>
      <c r="CS34" s="8">
        <f>IF(COUNT($CB34:CE34)&gt;0,SMALL($CB34:CE34,1),$CP34)</f>
        <v>2.2569444444444444E-2</v>
      </c>
      <c r="CT34" s="8">
        <f>IF(COUNT($CB34:CF34)&gt;0,SMALL($CB34:CF34,1),$CP34)</f>
        <v>2.2569444444444444E-2</v>
      </c>
      <c r="CV34" s="8">
        <f t="shared" si="46"/>
        <v>8.8549074074074068E-3</v>
      </c>
      <c r="CW34" s="8">
        <f t="shared" si="47"/>
        <v>6.771574074074074E-3</v>
      </c>
      <c r="CX34" s="1">
        <f t="shared" si="48"/>
        <v>32</v>
      </c>
      <c r="CY34" s="8">
        <f t="shared" si="49"/>
        <v>7.4074074074074073E-7</v>
      </c>
      <c r="CZ34" s="1" t="str">
        <f t="shared" si="50"/>
        <v>Debbie Francis</v>
      </c>
      <c r="DB34" s="13">
        <f t="shared" si="51"/>
        <v>2.8457125603864729E-2</v>
      </c>
      <c r="DC34" s="13">
        <f>SMALL($DO34:DP34,1)/(60*60*24)</f>
        <v>2.7418981481481482E-2</v>
      </c>
      <c r="DD34" s="13">
        <f>SMALL($DO34:DQ34,1)/(60*60*24)</f>
        <v>2.7418981481481482E-2</v>
      </c>
      <c r="DE34" s="13">
        <f>SMALL($DO34:DR34,1)/(60*60*24)</f>
        <v>2.7418981481481482E-2</v>
      </c>
      <c r="DF34" s="13">
        <f>SMALL($DO34:DS34,1)/(60*60*24)</f>
        <v>2.7418981481481482E-2</v>
      </c>
      <c r="DG34" s="13">
        <f>SMALL($DO34:DT34,1)/(60*60*24)</f>
        <v>2.7418981481481482E-2</v>
      </c>
      <c r="DH34" s="45">
        <f t="shared" si="52"/>
        <v>2.1071791435247064E-2</v>
      </c>
      <c r="DI34" s="13">
        <f>SMALL($DU34:DV34,1)/(60*60*24)</f>
        <v>2.1071791435247064E-2</v>
      </c>
      <c r="DJ34" s="13">
        <f>SMALL($DU34:DW34,1)/(60*60*24)</f>
        <v>2.1071791435247064E-2</v>
      </c>
      <c r="DK34" s="13">
        <f>SMALL($DU34:DX34,1)/(60*60*24)</f>
        <v>2.1071791435247064E-2</v>
      </c>
      <c r="DL34" s="13">
        <f>SMALL($DU34:DY34,1)/(60*60*24)</f>
        <v>2.1071791435247064E-2</v>
      </c>
      <c r="DM34" s="13">
        <f>SMALL($DU34:DZ34,1)/(60*60*24)</f>
        <v>2.1071791435247064E-2</v>
      </c>
      <c r="DO34" s="6">
        <f t="shared" si="53"/>
        <v>2458.695652173913</v>
      </c>
      <c r="DP34" s="1">
        <f t="shared" si="54"/>
        <v>2369</v>
      </c>
      <c r="DQ34" s="1">
        <f t="shared" si="55"/>
        <v>9999</v>
      </c>
      <c r="DR34" s="1">
        <f t="shared" si="56"/>
        <v>9999</v>
      </c>
      <c r="DS34" s="1">
        <f t="shared" si="57"/>
        <v>2578</v>
      </c>
      <c r="DT34" s="1">
        <f t="shared" si="58"/>
        <v>9999</v>
      </c>
      <c r="DU34" s="6">
        <f t="shared" si="59"/>
        <v>1820.6027800053462</v>
      </c>
      <c r="DV34" s="1">
        <f t="shared" si="60"/>
        <v>9999</v>
      </c>
      <c r="DW34" s="1">
        <f t="shared" si="61"/>
        <v>9999</v>
      </c>
      <c r="DX34" s="1">
        <f t="shared" si="62"/>
        <v>9999</v>
      </c>
      <c r="DY34" s="1">
        <f t="shared" si="63"/>
        <v>9999</v>
      </c>
      <c r="DZ34" s="1">
        <f t="shared" si="64"/>
        <v>9999</v>
      </c>
    </row>
    <row r="35" spans="1:130" x14ac:dyDescent="0.25">
      <c r="A35" s="1" t="s">
        <v>35</v>
      </c>
      <c r="B35" s="3">
        <v>2.0752314814814814E-2</v>
      </c>
      <c r="C35" s="11">
        <v>39845</v>
      </c>
      <c r="E35" s="13">
        <v>2.4652777777777777E-2</v>
      </c>
      <c r="F35" s="11">
        <v>40026</v>
      </c>
      <c r="H35" s="3">
        <v>0</v>
      </c>
      <c r="I35" s="3">
        <v>0</v>
      </c>
      <c r="M35" s="8">
        <f t="shared" ref="M35:M66" si="66">IF(A35&lt;&gt;"",IF(H35&gt;0,H35/3.45*4.35,IF(I35&gt;0,I35,IF(K35&gt;0,K35/3.11*4.35,IF(L35&gt;0,L35/6.21*4.35/1.032,IF(E35&gt;0,E35,IF(B35&gt;0,B35/3.45*4.35,0.0292)))))),0)</f>
        <v>2.4652777777777777E-2</v>
      </c>
      <c r="N35" s="6">
        <f t="shared" ref="N35:N66" si="67">M35*60*60*24</f>
        <v>2129.9999999999995</v>
      </c>
      <c r="O35" s="8">
        <f t="shared" si="65"/>
        <v>1.1631944444444445E-2</v>
      </c>
      <c r="Q35" s="8">
        <f t="shared" ref="Q35:Q66" si="68">IF(COUNT(BV35:CA35)&gt;0,SMALL(BV35:CA35,1),0)</f>
        <v>0</v>
      </c>
      <c r="R35" s="8">
        <f t="shared" ref="R35:R66" si="69">IF(COUNT(CB35:CG35)&gt;0,SMALL(CB35:CG35,1),0)</f>
        <v>0</v>
      </c>
      <c r="S35" s="8">
        <f t="shared" ref="S35:S66" si="70">O35</f>
        <v>1.1631944444444445E-2</v>
      </c>
      <c r="T35" s="8"/>
      <c r="U35" s="8">
        <f>IF(A35&lt;&gt;"",IF(VLOOKUP(A35,Apr!A$4:F$201,6)&gt;0,VLOOKUP(A35,Apr!A$4:F$201,6),0),0)</f>
        <v>0</v>
      </c>
      <c r="V35" s="8">
        <f>IF(A35&lt;&gt;"",IF(VLOOKUP(A35,May!A$3:F$200,6)&gt;0,VLOOKUP(A35,May!A$3:F$200,6),0),0)</f>
        <v>0</v>
      </c>
      <c r="W35" s="8">
        <f>IF(A35&lt;&gt;"",IF(VLOOKUP(A35,Jun!A$3:F$200,6)&gt;0,VLOOKUP(A35,Jun!A$3:F$200,6),0),0)</f>
        <v>0</v>
      </c>
      <c r="X35" s="8">
        <f>IF(A35&lt;&gt;"",IF(VLOOKUP(A35,Jul!A$3:F$200,6)&gt;0,VLOOKUP(A35,Jul!A$3:F$200,6),0),0)</f>
        <v>0</v>
      </c>
      <c r="Y35" s="8">
        <f>IF(A35&lt;&gt;"",IF(VLOOKUP(A35,Aug!A$3:F$200,6)&gt;0,VLOOKUP(A35,Aug!A$3:F$200,6),0),0)</f>
        <v>0</v>
      </c>
      <c r="Z35" s="8">
        <f>IF(A35&lt;&gt;"",IF(VLOOKUP(A35,Sep!A$3:F$200,6)&gt;0,VLOOKUP(A35,Sep!A$3:F$200,6),0),0)</f>
        <v>0</v>
      </c>
      <c r="AA35" s="6">
        <f t="shared" ref="AA35:AA66" si="71">IF(Q35&gt;0,Q35/4.35*3.45/1.032*60*60*24,N35/4.35*3.45/1.032)</f>
        <v>1636.9286287089012</v>
      </c>
      <c r="AB35" s="8">
        <f t="shared" ref="AB35:AB66" si="72">IF(AA$2&gt;AA35,(MROUND(AA$2-AA35,15)/60/60/24),0.1/60/60/24)</f>
        <v>8.8541666666666664E-3</v>
      </c>
      <c r="AC35" s="8">
        <f>IF(A35&lt;&gt;"",IF(VLOOKUP(A35,Oct!A$3:F$200,6)&gt;0,VLOOKUP(A35,Oct!A$3:F$200,6),0),0)</f>
        <v>0</v>
      </c>
      <c r="AD35" s="8">
        <f>IF(A35&lt;&gt;"",IF(VLOOKUP(A35,Nov!A$3:F$200,6)&gt;0,VLOOKUP(A35,Nov!A$3:F$200,6),0),0)</f>
        <v>0</v>
      </c>
      <c r="AE35" s="8">
        <f>IF(A35&lt;&gt;"",IF(VLOOKUP(A35,Dec!A$3:F$200,6)&gt;0,VLOOKUP(A35,Dec!A$3:F$200,6),0),0)</f>
        <v>0</v>
      </c>
      <c r="AF35" s="8">
        <f>IF(A35&lt;&gt;"",IF(VLOOKUP(A35,Jan!A$3:F$200,6)&gt;0,VLOOKUP(A35,Jan!A$3:F$200,6),0),0)</f>
        <v>0</v>
      </c>
      <c r="AG35" s="8">
        <f>IF(A35&lt;&gt;"",IF(VLOOKUP(A35,Feb!A$3:F$200,6)&gt;0,VLOOKUP(A35,Feb!A$3:F$200,6),0),0)</f>
        <v>0</v>
      </c>
      <c r="AH35" s="8">
        <f>IF(A35&lt;&gt;"",IF(VLOOKUP(A35,Mar!A$3:F$200,6)&gt;0,VLOOKUP(A35,Mar!A$3:F$200,6),0),0)</f>
        <v>0</v>
      </c>
      <c r="AJ35" s="8">
        <f>LARGE($BH35:BI35,1)</f>
        <v>1.1631944444444445E-2</v>
      </c>
      <c r="AK35" s="8">
        <f>LARGE($BH35:BJ35,1)</f>
        <v>1.1631944444444445E-2</v>
      </c>
      <c r="AL35" s="8">
        <f>LARGE($BH35:BK35,1)</f>
        <v>1.1631944444444445E-2</v>
      </c>
      <c r="AM35" s="8">
        <f>LARGE($BH35:BL35,1)</f>
        <v>1.1631944444444445E-2</v>
      </c>
      <c r="AN35" s="8">
        <f>LARGE($BH35:BM35,1)</f>
        <v>1.1631944444444445E-2</v>
      </c>
      <c r="AO35" s="8">
        <f>LARGE($BN35:BO35,1)</f>
        <v>8.8541666666666664E-3</v>
      </c>
      <c r="AP35" s="8">
        <f>LARGE($BN35:BP35,1)</f>
        <v>8.8541666666666664E-3</v>
      </c>
      <c r="AQ35" s="8">
        <f>LARGE($BN35:BQ35,1)</f>
        <v>8.8541666666666664E-3</v>
      </c>
      <c r="AR35" s="8">
        <f>LARGE($BN35:BR35,1)</f>
        <v>8.8541666666666664E-3</v>
      </c>
      <c r="AS35" s="8">
        <f>LARGE($BN35:BS35,1)</f>
        <v>8.8541666666666664E-3</v>
      </c>
      <c r="AV35" s="6">
        <f t="shared" ref="AV35:AV66" si="73">IF(U35&gt;0,U35*60*60*24,0)</f>
        <v>0</v>
      </c>
      <c r="AW35" s="6">
        <f t="shared" ref="AW35:AW66" si="74">IF(V35&gt;0,V35*60*60*24,0)</f>
        <v>0</v>
      </c>
      <c r="AX35" s="6">
        <f t="shared" ref="AX35:AX66" si="75">IF(W35&gt;0,W35*60*60*24,0)</f>
        <v>0</v>
      </c>
      <c r="AY35" s="6">
        <f t="shared" ref="AY35:AY66" si="76">IF(X35&gt;0,X35*60*60*24,0)</f>
        <v>0</v>
      </c>
      <c r="AZ35" s="6">
        <f t="shared" ref="AZ35:AZ66" si="77">IF(Y35&gt;0,Y35*60*60*24,0)</f>
        <v>0</v>
      </c>
      <c r="BA35" s="6">
        <f t="shared" ref="BA35:BA66" si="78">IF(Z35&gt;0,Z35*60*60*24,0)</f>
        <v>0</v>
      </c>
      <c r="BB35" s="6">
        <f t="shared" ref="BB35:BB66" si="79">IF(AC35&gt;0,AC35*60*60*24,0)</f>
        <v>0</v>
      </c>
      <c r="BC35" s="6">
        <f t="shared" ref="BC35:BC66" si="80">IF(AD35&gt;0,AD35*60*60*24,0)</f>
        <v>0</v>
      </c>
      <c r="BD35" s="6">
        <f t="shared" ref="BD35:BD66" si="81">IF(AE35&gt;0,AE35*60*60*24,0)</f>
        <v>0</v>
      </c>
      <c r="BE35" s="6">
        <f t="shared" ref="BE35:BE66" si="82">IF(AF35&gt;0,AF35*60*60*24,0)</f>
        <v>0</v>
      </c>
      <c r="BF35" s="6">
        <f t="shared" ref="BF35:BF66" si="83">IF(AG35&gt;0,AG35*60*60*24,0)</f>
        <v>0</v>
      </c>
      <c r="BH35" s="8">
        <f t="shared" ref="BH35:BH66" si="84">S35</f>
        <v>1.1631944444444445E-2</v>
      </c>
      <c r="BI35" s="8">
        <f t="shared" ref="BI35:BI66" si="85">IF(AV35&gt;0,IF($N$2&gt;AV35,(MROUND($N$2-AV35,15)/(60*60*24)),0),0)</f>
        <v>0</v>
      </c>
      <c r="BJ35" s="8">
        <f t="shared" ref="BJ35:BJ66" si="86">IF(AW35&gt;0,IF($N$2&gt;AW35,(MROUND($N$2-AW35,15)/(60*60*24)),0),0)</f>
        <v>0</v>
      </c>
      <c r="BK35" s="8">
        <f t="shared" ref="BK35:BK66" si="87">IF(AX35&gt;0,IF($N$2&gt;AX35,(MROUND($N$2-AX35,15)/(60*60*24)),0),0)</f>
        <v>0</v>
      </c>
      <c r="BL35" s="8">
        <f t="shared" ref="BL35:BL66" si="88">IF(AY35&gt;0,IF($N$2&gt;AY35,(MROUND($N$2-AY35,15)/(60*60*24)),0),0)</f>
        <v>0</v>
      </c>
      <c r="BM35" s="8">
        <f t="shared" ref="BM35:BM66" si="89">IF(AZ35&gt;0,IF($N$2&gt;AZ35,(MROUND($N$2-AZ35,15)/(60*60*24)),0),0)</f>
        <v>0</v>
      </c>
      <c r="BN35" s="8">
        <f t="shared" ref="BN35:BN66" si="90">IF(AB35&gt;0,AB35,0)</f>
        <v>8.8541666666666664E-3</v>
      </c>
      <c r="BO35" s="8">
        <f t="shared" ref="BO35:BO66" si="91">IF(BB35&gt;0,IF($AA$2&gt;BB35,(MROUND($AA$2-BB35,15)/(60*60*24)),0),0)</f>
        <v>0</v>
      </c>
      <c r="BP35" s="8">
        <f t="shared" ref="BP35:BP66" si="92">IF(BC35&gt;0,IF($AA$2&gt;BC35,(MROUND($AA$2-BC35,15)/(60*60*24)),0),0)</f>
        <v>0</v>
      </c>
      <c r="BQ35" s="8">
        <f t="shared" ref="BQ35:BQ66" si="93">IF(BD35&gt;0,IF($AA$2&gt;BD35,(MROUND($AA$2-BD35,15)/(60*60*24)),0),0)</f>
        <v>0</v>
      </c>
      <c r="BR35" s="8">
        <f t="shared" ref="BR35:BR66" si="94">IF(BE35&gt;0,IF($AA$2&gt;BE35,(MROUND($AA$2-BE35,15)/(60*60*24)),0),0)</f>
        <v>0</v>
      </c>
      <c r="BS35" s="8">
        <f t="shared" ref="BS35:BS66" si="95">IF(BF35&gt;0,IF($AA$2&gt;BF35,(MROUND($AA$2-BF35,15)/(60*60*24)),0),0)</f>
        <v>0</v>
      </c>
      <c r="BV35" s="8" t="str">
        <f t="shared" ref="BV35:BV66" si="96">IF(U35&gt;0,U35,"")</f>
        <v/>
      </c>
      <c r="BW35" s="8" t="str">
        <f t="shared" ref="BW35:BW66" si="97">IF(V35&gt;0,V35,"")</f>
        <v/>
      </c>
      <c r="BX35" s="8" t="str">
        <f t="shared" ref="BX35:BX66" si="98">IF(W35&gt;0,W35,"")</f>
        <v/>
      </c>
      <c r="BY35" s="8" t="str">
        <f t="shared" ref="BY35:BY66" si="99">IF(X35&gt;0,X35,"")</f>
        <v/>
      </c>
      <c r="BZ35" s="8" t="str">
        <f t="shared" ref="BZ35:BZ66" si="100">IF(Y35&gt;0,Y35,"")</f>
        <v/>
      </c>
      <c r="CA35" s="8" t="str">
        <f t="shared" ref="CA35:CA66" si="101">IF(Z35&gt;0,Z35,"")</f>
        <v/>
      </c>
      <c r="CB35" s="8" t="str">
        <f t="shared" ref="CB35:CB66" si="102">IF(AC35&gt;0,AC35,"")</f>
        <v/>
      </c>
      <c r="CC35" s="8" t="str">
        <f t="shared" ref="CC35:CC66" si="103">IF(AD35&gt;0,AD35,"")</f>
        <v/>
      </c>
      <c r="CD35" s="8" t="str">
        <f t="shared" ref="CD35:CD66" si="104">IF(AE35&gt;0,AE35,"")</f>
        <v/>
      </c>
      <c r="CE35" s="8" t="str">
        <f t="shared" ref="CE35:CE66" si="105">IF(AF35&gt;0,AF35,"")</f>
        <v/>
      </c>
      <c r="CF35" s="8" t="str">
        <f t="shared" ref="CF35:CF66" si="106">IF(AG35&gt;0,AG35,"")</f>
        <v/>
      </c>
      <c r="CG35" s="8" t="str">
        <f t="shared" ref="CG35:CG66" si="107">IF(AH35&gt;0,AH35,"")</f>
        <v/>
      </c>
      <c r="CI35" s="13">
        <v>2.4652777777777777E-2</v>
      </c>
      <c r="CJ35" s="8">
        <f t="shared" ref="CJ35:CJ66" si="108">IF(BV35&lt;&gt;"",BV35,CI35)</f>
        <v>2.4652777777777777E-2</v>
      </c>
      <c r="CK35" s="8">
        <f>IF(COUNT($BV35:BW35)&gt;0,SMALL($BV35:BW35,1),$CI35)</f>
        <v>2.4652777777777777E-2</v>
      </c>
      <c r="CL35" s="8">
        <f>IF(COUNT($BV35:BX35)&gt;0,SMALL($BV35:BX35,1),$CI35)</f>
        <v>2.4652777777777777E-2</v>
      </c>
      <c r="CM35" s="8">
        <f>IF(COUNT($BV35:BY35)&gt;0,SMALL($BV35:BY35,1),$CI35)</f>
        <v>2.4652777777777777E-2</v>
      </c>
      <c r="CN35" s="8">
        <f>IF(COUNT($BV35:BZ35)&gt;0,SMALL($BV35:BZ35,1),$CI35)</f>
        <v>2.4652777777777777E-2</v>
      </c>
      <c r="CO35" s="3">
        <v>2.0752314814814814E-2</v>
      </c>
      <c r="CP35" s="8">
        <f t="shared" ref="CP35:CP66" si="109">IF(CB35&lt;&gt;"",CB35,CO35)</f>
        <v>2.0752314814814814E-2</v>
      </c>
      <c r="CQ35" s="8">
        <f>IF(COUNT($CB35:CC35)&gt;0,SMALL($CB35:CC35,1),$CP35)</f>
        <v>2.0752314814814814E-2</v>
      </c>
      <c r="CR35" s="8">
        <f>IF(COUNT($CB35:CD35)&gt;0,SMALL($CB35:CD35,1),$CP35)</f>
        <v>2.0752314814814814E-2</v>
      </c>
      <c r="CS35" s="8">
        <f>IF(COUNT($CB35:CE35)&gt;0,SMALL($CB35:CE35,1),$CP35)</f>
        <v>2.0752314814814814E-2</v>
      </c>
      <c r="CT35" s="8">
        <f>IF(COUNT($CB35:CF35)&gt;0,SMALL($CB35:CF35,1),$CP35)</f>
        <v>2.0752314814814814E-2</v>
      </c>
      <c r="CV35" s="8">
        <f t="shared" ref="CV35:CV66" si="110">IF(A35&lt;&gt;"",LARGE(BH35:BM35,1)+CY35,"")</f>
        <v>1.1632708333333333E-2</v>
      </c>
      <c r="CW35" s="8">
        <f t="shared" ref="CW35:CW66" si="111">IF(A35&lt;&gt;"",LARGE(BN35:BS35,1)+CY35,"")</f>
        <v>8.8549305555555551E-3</v>
      </c>
      <c r="CX35" s="1">
        <f t="shared" ref="CX35:CX66" si="112">IF(A35&lt;&gt;"",CX34+1,0)</f>
        <v>33</v>
      </c>
      <c r="CY35" s="8">
        <f t="shared" ref="CY35:CY66" si="113">IF(A35&lt;&gt;"",CX35/(60*60*24*500),"")</f>
        <v>7.638888888888889E-7</v>
      </c>
      <c r="CZ35" s="1" t="str">
        <f t="shared" ref="CZ35:CZ66" si="114">A35</f>
        <v>Derek Caborn</v>
      </c>
      <c r="DB35" s="13">
        <f t="shared" ref="DB35:DB66" si="115">M35</f>
        <v>2.4652777777777777E-2</v>
      </c>
      <c r="DC35" s="13">
        <f>SMALL($DO35:DP35,1)/(60*60*24)</f>
        <v>2.4652777777777773E-2</v>
      </c>
      <c r="DD35" s="13">
        <f>SMALL($DO35:DQ35,1)/(60*60*24)</f>
        <v>2.4652777777777773E-2</v>
      </c>
      <c r="DE35" s="13">
        <f>SMALL($DO35:DR35,1)/(60*60*24)</f>
        <v>2.4652777777777773E-2</v>
      </c>
      <c r="DF35" s="13">
        <f>SMALL($DO35:DS35,1)/(60*60*24)</f>
        <v>2.4652777777777773E-2</v>
      </c>
      <c r="DG35" s="13">
        <f>SMALL($DO35:DT35,1)/(60*60*24)</f>
        <v>2.4652777777777773E-2</v>
      </c>
      <c r="DH35" s="45">
        <f t="shared" ref="DH35:DH66" si="116">AA35/(60*60*24)</f>
        <v>1.8945933202649319E-2</v>
      </c>
      <c r="DI35" s="13">
        <f>SMALL($DU35:DV35,1)/(60*60*24)</f>
        <v>1.8945933202649319E-2</v>
      </c>
      <c r="DJ35" s="13">
        <f>SMALL($DU35:DW35,1)/(60*60*24)</f>
        <v>1.8945933202649319E-2</v>
      </c>
      <c r="DK35" s="13">
        <f>SMALL($DU35:DX35,1)/(60*60*24)</f>
        <v>1.8945933202649319E-2</v>
      </c>
      <c r="DL35" s="13">
        <f>SMALL($DU35:DY35,1)/(60*60*24)</f>
        <v>1.8945933202649319E-2</v>
      </c>
      <c r="DM35" s="13">
        <f>SMALL($DU35:DZ35,1)/(60*60*24)</f>
        <v>1.8945933202649319E-2</v>
      </c>
      <c r="DO35" s="6">
        <f t="shared" ref="DO35:DO66" si="117">M35*60*60*24</f>
        <v>2129.9999999999995</v>
      </c>
      <c r="DP35" s="1">
        <f t="shared" ref="DP35:DP66" si="118">IF(AV35&gt;0,AV35,9999)</f>
        <v>9999</v>
      </c>
      <c r="DQ35" s="1">
        <f t="shared" ref="DQ35:DQ66" si="119">IF(AW35&gt;0,AW35,9999)</f>
        <v>9999</v>
      </c>
      <c r="DR35" s="1">
        <f t="shared" ref="DR35:DR66" si="120">IF(AX35&gt;0,AX35,9999)</f>
        <v>9999</v>
      </c>
      <c r="DS35" s="1">
        <f t="shared" ref="DS35:DS66" si="121">IF(AY35&gt;0,AY35,9999)</f>
        <v>9999</v>
      </c>
      <c r="DT35" s="1">
        <f t="shared" ref="DT35:DT66" si="122">IF(AZ35&gt;0,AZ35,9999)</f>
        <v>9999</v>
      </c>
      <c r="DU35" s="6">
        <f t="shared" ref="DU35:DU66" si="123">AA35</f>
        <v>1636.9286287089012</v>
      </c>
      <c r="DV35" s="1">
        <f t="shared" ref="DV35:DV66" si="124">IF(BB35&gt;0,BB35,9999)</f>
        <v>9999</v>
      </c>
      <c r="DW35" s="1">
        <f t="shared" ref="DW35:DW66" si="125">IF(BC35&gt;0,BC35,9999)</f>
        <v>9999</v>
      </c>
      <c r="DX35" s="1">
        <f t="shared" ref="DX35:DX66" si="126">IF(BD35&gt;0,BD35,9999)</f>
        <v>9999</v>
      </c>
      <c r="DY35" s="1">
        <f t="shared" ref="DY35:DY66" si="127">IF(BE35&gt;0,BE35,9999)</f>
        <v>9999</v>
      </c>
      <c r="DZ35" s="1">
        <f t="shared" ref="DZ35:DZ66" si="128">IF(BF35&gt;0,BF35,9999)</f>
        <v>9999</v>
      </c>
    </row>
    <row r="36" spans="1:130" x14ac:dyDescent="0.25">
      <c r="A36" s="1" t="s">
        <v>184</v>
      </c>
      <c r="B36" s="3">
        <v>1.7511574074074072E-2</v>
      </c>
      <c r="C36" s="11">
        <v>43525</v>
      </c>
      <c r="E36" s="13">
        <v>2.1006944444444443E-2</v>
      </c>
      <c r="F36" s="11">
        <v>43191</v>
      </c>
      <c r="H36" s="8">
        <v>1.7511574074074072E-2</v>
      </c>
      <c r="I36" s="8">
        <v>2.1006944444444443E-2</v>
      </c>
      <c r="L36" s="8">
        <v>3.125E-2</v>
      </c>
      <c r="M36" s="8">
        <f t="shared" si="66"/>
        <v>2.2079810789049914E-2</v>
      </c>
      <c r="N36" s="6">
        <f t="shared" si="67"/>
        <v>1907.6956521739125</v>
      </c>
      <c r="O36" s="8">
        <f t="shared" si="65"/>
        <v>1.40625E-2</v>
      </c>
      <c r="Q36" s="8">
        <f t="shared" si="68"/>
        <v>0</v>
      </c>
      <c r="R36" s="8">
        <f t="shared" si="69"/>
        <v>0</v>
      </c>
      <c r="S36" s="8">
        <f t="shared" si="70"/>
        <v>1.40625E-2</v>
      </c>
      <c r="T36" s="8"/>
      <c r="U36" s="8">
        <f>IF(A36&lt;&gt;"",IF(VLOOKUP(A36,Apr!A$4:F$201,6)&gt;0,VLOOKUP(A36,Apr!A$4:F$201,6),0),0)</f>
        <v>0</v>
      </c>
      <c r="V36" s="8">
        <f>IF(A36&lt;&gt;"",IF(VLOOKUP(A36,May!A$3:F$200,6)&gt;0,VLOOKUP(A36,May!A$3:F$200,6),0),0)</f>
        <v>0</v>
      </c>
      <c r="W36" s="8">
        <f>IF(A36&lt;&gt;"",IF(VLOOKUP(A36,Jun!A$3:F$200,6)&gt;0,VLOOKUP(A36,Jun!A$3:F$200,6),0),0)</f>
        <v>0</v>
      </c>
      <c r="X36" s="8">
        <f>IF(A36&lt;&gt;"",IF(VLOOKUP(A36,Jul!A$3:F$200,6)&gt;0,VLOOKUP(A36,Jul!A$3:F$200,6),0),0)</f>
        <v>0</v>
      </c>
      <c r="Y36" s="8">
        <f>IF(A36&lt;&gt;"",IF(VLOOKUP(A36,Aug!A$3:F$200,6)&gt;0,VLOOKUP(A36,Aug!A$3:F$200,6),0),0)</f>
        <v>0</v>
      </c>
      <c r="Z36" s="8">
        <f>IF(A36&lt;&gt;"",IF(VLOOKUP(A36,Sep!A$3:F$200,6)&gt;0,VLOOKUP(A36,Sep!A$3:F$200,6),0),0)</f>
        <v>0</v>
      </c>
      <c r="AA36" s="6">
        <f t="shared" si="71"/>
        <v>1466.0852713178292</v>
      </c>
      <c r="AB36" s="8">
        <f t="shared" si="72"/>
        <v>1.0937500000000001E-2</v>
      </c>
      <c r="AC36" s="8">
        <f>IF(A36&lt;&gt;"",IF(VLOOKUP(A36,Oct!A$3:F$200,6)&gt;0,VLOOKUP(A36,Oct!A$3:F$200,6),0),0)</f>
        <v>0</v>
      </c>
      <c r="AD36" s="8">
        <f>IF(A36&lt;&gt;"",IF(VLOOKUP(A36,Nov!A$3:F$200,6)&gt;0,VLOOKUP(A36,Nov!A$3:F$200,6),0),0)</f>
        <v>0</v>
      </c>
      <c r="AE36" s="8">
        <f>IF(A36&lt;&gt;"",IF(VLOOKUP(A36,Dec!A$3:F$200,6)&gt;0,VLOOKUP(A36,Dec!A$3:F$200,6),0),0)</f>
        <v>0</v>
      </c>
      <c r="AF36" s="8">
        <f>IF(A36&lt;&gt;"",IF(VLOOKUP(A36,Jan!A$3:F$200,6)&gt;0,VLOOKUP(A36,Jan!A$3:F$200,6),0),0)</f>
        <v>0</v>
      </c>
      <c r="AG36" s="8">
        <f>IF(A36&lt;&gt;"",IF(VLOOKUP(A36,Feb!A$3:F$200,6)&gt;0,VLOOKUP(A36,Feb!A$3:F$200,6),0),0)</f>
        <v>0</v>
      </c>
      <c r="AH36" s="8">
        <f>IF(A36&lt;&gt;"",IF(VLOOKUP(A36,Mar!A$3:F$200,6)&gt;0,VLOOKUP(A36,Mar!A$3:F$200,6),0),0)</f>
        <v>0</v>
      </c>
      <c r="AJ36" s="8">
        <f>LARGE($BH36:BI36,1)</f>
        <v>1.40625E-2</v>
      </c>
      <c r="AK36" s="8">
        <f>LARGE($BH36:BJ36,1)</f>
        <v>1.40625E-2</v>
      </c>
      <c r="AL36" s="8">
        <f>LARGE($BH36:BK36,1)</f>
        <v>1.40625E-2</v>
      </c>
      <c r="AM36" s="8">
        <f>LARGE($BH36:BL36,1)</f>
        <v>1.40625E-2</v>
      </c>
      <c r="AN36" s="8">
        <f>LARGE($BH36:BM36,1)</f>
        <v>1.40625E-2</v>
      </c>
      <c r="AO36" s="8">
        <f>LARGE($BN36:BO36,1)</f>
        <v>1.0937500000000001E-2</v>
      </c>
      <c r="AP36" s="8">
        <f>LARGE($BN36:BP36,1)</f>
        <v>1.0937500000000001E-2</v>
      </c>
      <c r="AQ36" s="8">
        <f>LARGE($BN36:BQ36,1)</f>
        <v>1.0937500000000001E-2</v>
      </c>
      <c r="AR36" s="8">
        <f>LARGE($BN36:BR36,1)</f>
        <v>1.0937500000000001E-2</v>
      </c>
      <c r="AS36" s="8">
        <f>LARGE($BN36:BS36,1)</f>
        <v>1.0937500000000001E-2</v>
      </c>
      <c r="AV36" s="6">
        <f t="shared" si="73"/>
        <v>0</v>
      </c>
      <c r="AW36" s="6">
        <f t="shared" si="74"/>
        <v>0</v>
      </c>
      <c r="AX36" s="6">
        <f t="shared" si="75"/>
        <v>0</v>
      </c>
      <c r="AY36" s="6">
        <f t="shared" si="76"/>
        <v>0</v>
      </c>
      <c r="AZ36" s="6">
        <f t="shared" si="77"/>
        <v>0</v>
      </c>
      <c r="BA36" s="6">
        <f t="shared" si="78"/>
        <v>0</v>
      </c>
      <c r="BB36" s="6">
        <f t="shared" si="79"/>
        <v>0</v>
      </c>
      <c r="BC36" s="6">
        <f t="shared" si="80"/>
        <v>0</v>
      </c>
      <c r="BD36" s="6">
        <f t="shared" si="81"/>
        <v>0</v>
      </c>
      <c r="BE36" s="6">
        <f t="shared" si="82"/>
        <v>0</v>
      </c>
      <c r="BF36" s="6">
        <f t="shared" si="83"/>
        <v>0</v>
      </c>
      <c r="BH36" s="8">
        <f t="shared" si="84"/>
        <v>1.40625E-2</v>
      </c>
      <c r="BI36" s="8">
        <f t="shared" si="85"/>
        <v>0</v>
      </c>
      <c r="BJ36" s="8">
        <f t="shared" si="86"/>
        <v>0</v>
      </c>
      <c r="BK36" s="8">
        <f t="shared" si="87"/>
        <v>0</v>
      </c>
      <c r="BL36" s="8">
        <f t="shared" si="88"/>
        <v>0</v>
      </c>
      <c r="BM36" s="8">
        <f t="shared" si="89"/>
        <v>0</v>
      </c>
      <c r="BN36" s="8">
        <f t="shared" si="90"/>
        <v>1.0937500000000001E-2</v>
      </c>
      <c r="BO36" s="8">
        <f t="shared" si="91"/>
        <v>0</v>
      </c>
      <c r="BP36" s="8">
        <f t="shared" si="92"/>
        <v>0</v>
      </c>
      <c r="BQ36" s="8">
        <f t="shared" si="93"/>
        <v>0</v>
      </c>
      <c r="BR36" s="8">
        <f t="shared" si="94"/>
        <v>0</v>
      </c>
      <c r="BS36" s="8">
        <f t="shared" si="95"/>
        <v>0</v>
      </c>
      <c r="BV36" s="8" t="str">
        <f t="shared" si="96"/>
        <v/>
      </c>
      <c r="BW36" s="8" t="str">
        <f t="shared" si="97"/>
        <v/>
      </c>
      <c r="BX36" s="8" t="str">
        <f t="shared" si="98"/>
        <v/>
      </c>
      <c r="BY36" s="8" t="str">
        <f t="shared" si="99"/>
        <v/>
      </c>
      <c r="BZ36" s="8" t="str">
        <f t="shared" si="100"/>
        <v/>
      </c>
      <c r="CA36" s="8" t="str">
        <f t="shared" si="101"/>
        <v/>
      </c>
      <c r="CB36" s="8" t="str">
        <f t="shared" si="102"/>
        <v/>
      </c>
      <c r="CC36" s="8" t="str">
        <f t="shared" si="103"/>
        <v/>
      </c>
      <c r="CD36" s="8" t="str">
        <f t="shared" si="104"/>
        <v/>
      </c>
      <c r="CE36" s="8" t="str">
        <f t="shared" si="105"/>
        <v/>
      </c>
      <c r="CF36" s="8" t="str">
        <f t="shared" si="106"/>
        <v/>
      </c>
      <c r="CG36" s="8" t="str">
        <f t="shared" si="107"/>
        <v/>
      </c>
      <c r="CI36" s="13">
        <v>2.1006944444444443E-2</v>
      </c>
      <c r="CJ36" s="8">
        <f t="shared" si="108"/>
        <v>2.1006944444444443E-2</v>
      </c>
      <c r="CK36" s="8">
        <f>IF(COUNT($BV36:BW36)&gt;0,SMALL($BV36:BW36,1),$CI36)</f>
        <v>2.1006944444444443E-2</v>
      </c>
      <c r="CL36" s="8">
        <f>IF(COUNT($BV36:BX36)&gt;0,SMALL($BV36:BX36,1),$CI36)</f>
        <v>2.1006944444444443E-2</v>
      </c>
      <c r="CM36" s="8">
        <f>IF(COUNT($BV36:BY36)&gt;0,SMALL($BV36:BY36,1),$CI36)</f>
        <v>2.1006944444444443E-2</v>
      </c>
      <c r="CN36" s="8">
        <f>IF(COUNT($BV36:BZ36)&gt;0,SMALL($BV36:BZ36,1),$CI36)</f>
        <v>2.1006944444444443E-2</v>
      </c>
      <c r="CO36" s="3">
        <v>1.7511574074074072E-2</v>
      </c>
      <c r="CP36" s="8">
        <f t="shared" si="109"/>
        <v>1.7511574074074072E-2</v>
      </c>
      <c r="CQ36" s="8">
        <f>IF(COUNT($CB36:CC36)&gt;0,SMALL($CB36:CC36,1),$CP36)</f>
        <v>1.7511574074074072E-2</v>
      </c>
      <c r="CR36" s="8">
        <f>IF(COUNT($CB36:CD36)&gt;0,SMALL($CB36:CD36,1),$CP36)</f>
        <v>1.7511574074074072E-2</v>
      </c>
      <c r="CS36" s="8">
        <f>IF(COUNT($CB36:CE36)&gt;0,SMALL($CB36:CE36,1),$CP36)</f>
        <v>1.7511574074074072E-2</v>
      </c>
      <c r="CT36" s="8">
        <f>IF(COUNT($CB36:CF36)&gt;0,SMALL($CB36:CF36,1),$CP36)</f>
        <v>1.7511574074074072E-2</v>
      </c>
      <c r="CV36" s="8">
        <f t="shared" si="110"/>
        <v>1.4063287037037037E-2</v>
      </c>
      <c r="CW36" s="8">
        <f t="shared" si="111"/>
        <v>1.0938287037037038E-2</v>
      </c>
      <c r="CX36" s="1">
        <f t="shared" si="112"/>
        <v>34</v>
      </c>
      <c r="CY36" s="8">
        <f t="shared" si="113"/>
        <v>7.8703703703703708E-7</v>
      </c>
      <c r="CZ36" s="1" t="str">
        <f t="shared" si="114"/>
        <v>Dez Appleton</v>
      </c>
      <c r="DB36" s="13">
        <f t="shared" si="115"/>
        <v>2.2079810789049914E-2</v>
      </c>
      <c r="DC36" s="13">
        <f>SMALL($DO36:DP36,1)/(60*60*24)</f>
        <v>2.2079810789049914E-2</v>
      </c>
      <c r="DD36" s="13">
        <f>SMALL($DO36:DQ36,1)/(60*60*24)</f>
        <v>2.2079810789049914E-2</v>
      </c>
      <c r="DE36" s="13">
        <f>SMALL($DO36:DR36,1)/(60*60*24)</f>
        <v>2.2079810789049914E-2</v>
      </c>
      <c r="DF36" s="13">
        <f>SMALL($DO36:DS36,1)/(60*60*24)</f>
        <v>2.2079810789049914E-2</v>
      </c>
      <c r="DG36" s="13">
        <f>SMALL($DO36:DT36,1)/(60*60*24)</f>
        <v>2.2079810789049914E-2</v>
      </c>
      <c r="DH36" s="45">
        <f t="shared" si="116"/>
        <v>1.6968579529141541E-2</v>
      </c>
      <c r="DI36" s="13">
        <f>SMALL($DU36:DV36,1)/(60*60*24)</f>
        <v>1.6968579529141541E-2</v>
      </c>
      <c r="DJ36" s="13">
        <f>SMALL($DU36:DW36,1)/(60*60*24)</f>
        <v>1.6968579529141541E-2</v>
      </c>
      <c r="DK36" s="13">
        <f>SMALL($DU36:DX36,1)/(60*60*24)</f>
        <v>1.6968579529141541E-2</v>
      </c>
      <c r="DL36" s="13">
        <f>SMALL($DU36:DY36,1)/(60*60*24)</f>
        <v>1.6968579529141541E-2</v>
      </c>
      <c r="DM36" s="13">
        <f>SMALL($DU36:DZ36,1)/(60*60*24)</f>
        <v>1.6968579529141541E-2</v>
      </c>
      <c r="DO36" s="6">
        <f t="shared" si="117"/>
        <v>1907.6956521739125</v>
      </c>
      <c r="DP36" s="1">
        <f t="shared" si="118"/>
        <v>9999</v>
      </c>
      <c r="DQ36" s="1">
        <f t="shared" si="119"/>
        <v>9999</v>
      </c>
      <c r="DR36" s="1">
        <f t="shared" si="120"/>
        <v>9999</v>
      </c>
      <c r="DS36" s="1">
        <f t="shared" si="121"/>
        <v>9999</v>
      </c>
      <c r="DT36" s="1">
        <f t="shared" si="122"/>
        <v>9999</v>
      </c>
      <c r="DU36" s="6">
        <f t="shared" si="123"/>
        <v>1466.0852713178292</v>
      </c>
      <c r="DV36" s="1">
        <f t="shared" si="124"/>
        <v>9999</v>
      </c>
      <c r="DW36" s="1">
        <f t="shared" si="125"/>
        <v>9999</v>
      </c>
      <c r="DX36" s="1">
        <f t="shared" si="126"/>
        <v>9999</v>
      </c>
      <c r="DY36" s="1">
        <f t="shared" si="127"/>
        <v>9999</v>
      </c>
      <c r="DZ36" s="1">
        <f t="shared" si="128"/>
        <v>9999</v>
      </c>
    </row>
    <row r="37" spans="1:130" x14ac:dyDescent="0.25">
      <c r="A37" s="1" t="s">
        <v>205</v>
      </c>
      <c r="B37" s="3">
        <v>1.5219907407407409E-2</v>
      </c>
      <c r="C37" s="11">
        <v>43862</v>
      </c>
      <c r="E37" s="13">
        <v>2.056712962962963E-2</v>
      </c>
      <c r="F37" s="11">
        <v>43709</v>
      </c>
      <c r="H37" s="3"/>
      <c r="I37" s="3"/>
      <c r="L37" s="8">
        <v>3.125E-2</v>
      </c>
      <c r="M37" s="8">
        <f t="shared" si="66"/>
        <v>2.1211333932516941E-2</v>
      </c>
      <c r="N37" s="6">
        <f t="shared" si="67"/>
        <v>1832.6592517694637</v>
      </c>
      <c r="O37" s="8">
        <f t="shared" si="65"/>
        <v>1.4930555555555556E-2</v>
      </c>
      <c r="Q37" s="8">
        <f t="shared" si="68"/>
        <v>2.056712962962963E-2</v>
      </c>
      <c r="R37" s="8">
        <f t="shared" si="69"/>
        <v>1.5219907407407408E-2</v>
      </c>
      <c r="S37" s="8">
        <f t="shared" si="70"/>
        <v>1.4930555555555556E-2</v>
      </c>
      <c r="T37" s="8"/>
      <c r="U37" s="8">
        <f>IF(A37&lt;&gt;"",IF(VLOOKUP(A37,Apr!A$4:F$201,6)&gt;0,VLOOKUP(A37,Apr!A$4:F$201,6),0),0)</f>
        <v>2.1412037037037035E-2</v>
      </c>
      <c r="V37" s="8">
        <f>IF(A37&lt;&gt;"",IF(VLOOKUP(A37,May!A$3:F$200,6)&gt;0,VLOOKUP(A37,May!A$3:F$200,6),0),0)</f>
        <v>0</v>
      </c>
      <c r="W37" s="8">
        <f>IF(A37&lt;&gt;"",IF(VLOOKUP(A37,Jun!A$3:F$200,6)&gt;0,VLOOKUP(A37,Jun!A$3:F$200,6),0),0)</f>
        <v>2.1874999999999999E-2</v>
      </c>
      <c r="X37" s="8">
        <f>IF(A37&lt;&gt;"",IF(VLOOKUP(A37,Jul!A$3:F$200,6)&gt;0,VLOOKUP(A37,Jul!A$3:F$200,6),0),0)</f>
        <v>0</v>
      </c>
      <c r="Y37" s="8">
        <f>IF(A37&lt;&gt;"",IF(VLOOKUP(A37,Aug!A$3:F$200,6)&gt;0,VLOOKUP(A37,Aug!A$3:F$200,6),0),0)</f>
        <v>2.0914351851851851E-2</v>
      </c>
      <c r="Z37" s="8">
        <f>IF(A37&lt;&gt;"",IF(VLOOKUP(A37,Sep!A$3:F$200,6)&gt;0,VLOOKUP(A37,Sep!A$3:F$200,6),0),0)</f>
        <v>2.056712962962963E-2</v>
      </c>
      <c r="AA37" s="6">
        <f t="shared" si="71"/>
        <v>1365.6442127773325</v>
      </c>
      <c r="AB37" s="8">
        <f t="shared" si="72"/>
        <v>1.1979166666666666E-2</v>
      </c>
      <c r="AC37" s="8">
        <f>IF(A37&lt;&gt;"",IF(VLOOKUP(A37,Oct!A$3:F$200,6)&gt;0,VLOOKUP(A37,Oct!A$3:F$200,6),0),0)</f>
        <v>0</v>
      </c>
      <c r="AD37" s="8">
        <f>IF(A37&lt;&gt;"",IF(VLOOKUP(A37,Nov!A$3:F$200,6)&gt;0,VLOOKUP(A37,Nov!A$3:F$200,6),0),0)</f>
        <v>1.6608796296296299E-2</v>
      </c>
      <c r="AE37" s="8">
        <f>IF(A37&lt;&gt;"",IF(VLOOKUP(A37,Dec!A$3:F$200,6)&gt;0,VLOOKUP(A37,Dec!A$3:F$200,6),0),0)</f>
        <v>0</v>
      </c>
      <c r="AF37" s="8">
        <f>IF(A37&lt;&gt;"",IF(VLOOKUP(A37,Jan!A$3:F$200,6)&gt;0,VLOOKUP(A37,Jan!A$3:F$200,6),0),0)</f>
        <v>1.6145833333333335E-2</v>
      </c>
      <c r="AG37" s="8">
        <f>IF(A37&lt;&gt;"",IF(VLOOKUP(A37,Feb!A$3:F$200,6)&gt;0,VLOOKUP(A37,Feb!A$3:F$200,6),0),0)</f>
        <v>1.5219907407407408E-2</v>
      </c>
      <c r="AH37" s="8">
        <f>IF(A37&lt;&gt;"",IF(VLOOKUP(A37,Mar!A$3:F$200,6)&gt;0,VLOOKUP(A37,Mar!A$3:F$200,6),0),0)</f>
        <v>0</v>
      </c>
      <c r="AJ37" s="8">
        <f>LARGE($BH37:BI37,1)</f>
        <v>1.4930555555555556E-2</v>
      </c>
      <c r="AK37" s="8">
        <f>LARGE($BH37:BJ37,1)</f>
        <v>1.4930555555555556E-2</v>
      </c>
      <c r="AL37" s="8">
        <f>LARGE($BH37:BK37,1)</f>
        <v>1.4930555555555556E-2</v>
      </c>
      <c r="AM37" s="8">
        <f>LARGE($BH37:BL37,1)</f>
        <v>1.4930555555555556E-2</v>
      </c>
      <c r="AN37" s="8">
        <f>LARGE($BH37:BM37,1)</f>
        <v>1.5277777777777777E-2</v>
      </c>
      <c r="AO37" s="8">
        <f>LARGE($BN37:BO37,1)</f>
        <v>1.1979166666666666E-2</v>
      </c>
      <c r="AP37" s="8">
        <f>LARGE($BN37:BP37,1)</f>
        <v>1.1979166666666666E-2</v>
      </c>
      <c r="AQ37" s="8">
        <f>LARGE($BN37:BQ37,1)</f>
        <v>1.1979166666666666E-2</v>
      </c>
      <c r="AR37" s="8">
        <f>LARGE($BN37:BR37,1)</f>
        <v>1.1979166666666666E-2</v>
      </c>
      <c r="AS37" s="8">
        <f>LARGE($BN37:BS37,1)</f>
        <v>1.2673611111111111E-2</v>
      </c>
      <c r="AV37" s="6">
        <f t="shared" si="73"/>
        <v>1850</v>
      </c>
      <c r="AW37" s="6">
        <f t="shared" si="74"/>
        <v>0</v>
      </c>
      <c r="AX37" s="6">
        <f t="shared" si="75"/>
        <v>1890</v>
      </c>
      <c r="AY37" s="6">
        <f t="shared" si="76"/>
        <v>0</v>
      </c>
      <c r="AZ37" s="6">
        <f t="shared" si="77"/>
        <v>1806.9999999999998</v>
      </c>
      <c r="BA37" s="6">
        <f t="shared" si="78"/>
        <v>1776.9999999999998</v>
      </c>
      <c r="BB37" s="6">
        <f t="shared" si="79"/>
        <v>0</v>
      </c>
      <c r="BC37" s="6">
        <f t="shared" si="80"/>
        <v>1435</v>
      </c>
      <c r="BD37" s="6">
        <f t="shared" si="81"/>
        <v>0</v>
      </c>
      <c r="BE37" s="6">
        <f t="shared" si="82"/>
        <v>1395.0000000000002</v>
      </c>
      <c r="BF37" s="6">
        <f t="shared" si="83"/>
        <v>1315</v>
      </c>
      <c r="BH37" s="8">
        <f t="shared" si="84"/>
        <v>1.4930555555555556E-2</v>
      </c>
      <c r="BI37" s="8">
        <f t="shared" si="85"/>
        <v>1.4756944444444444E-2</v>
      </c>
      <c r="BJ37" s="8">
        <f t="shared" si="86"/>
        <v>0</v>
      </c>
      <c r="BK37" s="8">
        <f t="shared" si="87"/>
        <v>1.4409722222222223E-2</v>
      </c>
      <c r="BL37" s="8">
        <f t="shared" si="88"/>
        <v>0</v>
      </c>
      <c r="BM37" s="8">
        <f t="shared" si="89"/>
        <v>1.5277777777777777E-2</v>
      </c>
      <c r="BN37" s="8">
        <f t="shared" si="90"/>
        <v>1.1979166666666666E-2</v>
      </c>
      <c r="BO37" s="8">
        <f t="shared" si="91"/>
        <v>0</v>
      </c>
      <c r="BP37" s="8">
        <f t="shared" si="92"/>
        <v>1.1284722222222222E-2</v>
      </c>
      <c r="BQ37" s="8">
        <f t="shared" si="93"/>
        <v>0</v>
      </c>
      <c r="BR37" s="8">
        <f t="shared" si="94"/>
        <v>1.1631944444444445E-2</v>
      </c>
      <c r="BS37" s="8">
        <f t="shared" si="95"/>
        <v>1.2673611111111111E-2</v>
      </c>
      <c r="BV37" s="8">
        <f t="shared" si="96"/>
        <v>2.1412037037037035E-2</v>
      </c>
      <c r="BW37" s="8" t="str">
        <f t="shared" si="97"/>
        <v/>
      </c>
      <c r="BX37" s="8">
        <f t="shared" si="98"/>
        <v>2.1874999999999999E-2</v>
      </c>
      <c r="BY37" s="8" t="str">
        <f t="shared" si="99"/>
        <v/>
      </c>
      <c r="BZ37" s="8">
        <f t="shared" si="100"/>
        <v>2.0914351851851851E-2</v>
      </c>
      <c r="CA37" s="8">
        <f t="shared" si="101"/>
        <v>2.056712962962963E-2</v>
      </c>
      <c r="CB37" s="8" t="str">
        <f t="shared" si="102"/>
        <v/>
      </c>
      <c r="CC37" s="8">
        <f t="shared" si="103"/>
        <v>1.6608796296296299E-2</v>
      </c>
      <c r="CD37" s="8" t="str">
        <f t="shared" si="104"/>
        <v/>
      </c>
      <c r="CE37" s="8">
        <f t="shared" si="105"/>
        <v>1.6145833333333335E-2</v>
      </c>
      <c r="CF37" s="8">
        <f t="shared" si="106"/>
        <v>1.5219907407407408E-2</v>
      </c>
      <c r="CG37" s="8" t="str">
        <f t="shared" si="107"/>
        <v/>
      </c>
      <c r="CI37" s="13">
        <v>2.8113425925925927E-2</v>
      </c>
      <c r="CJ37" s="8">
        <f t="shared" si="108"/>
        <v>2.1412037037037035E-2</v>
      </c>
      <c r="CK37" s="8">
        <f>IF(COUNT($BV37:BW37)&gt;0,SMALL($BV37:BW37,1),$CI37)</f>
        <v>2.1412037037037035E-2</v>
      </c>
      <c r="CL37" s="8">
        <f>IF(COUNT($BV37:BX37)&gt;0,SMALL($BV37:BX37,1),$CI37)</f>
        <v>2.1412037037037035E-2</v>
      </c>
      <c r="CM37" s="8">
        <f>IF(COUNT($BV37:BY37)&gt;0,SMALL($BV37:BY37,1),$CI37)</f>
        <v>2.1412037037037035E-2</v>
      </c>
      <c r="CN37" s="8">
        <f>IF(COUNT($BV37:BZ37)&gt;0,SMALL($BV37:BZ37,1),$CI37)</f>
        <v>2.0914351851851851E-2</v>
      </c>
      <c r="CO37" s="3">
        <v>0</v>
      </c>
      <c r="CP37" s="8">
        <f t="shared" si="109"/>
        <v>0</v>
      </c>
      <c r="CQ37" s="8">
        <f>IF(COUNT($CB37:CC37)&gt;0,SMALL($CB37:CC37,1),$CP37)</f>
        <v>1.6608796296296299E-2</v>
      </c>
      <c r="CR37" s="8">
        <f>IF(COUNT($CB37:CD37)&gt;0,SMALL($CB37:CD37,1),$CP37)</f>
        <v>1.6608796296296299E-2</v>
      </c>
      <c r="CS37" s="8">
        <f>IF(COUNT($CB37:CE37)&gt;0,SMALL($CB37:CE37,1),$CP37)</f>
        <v>1.6145833333333335E-2</v>
      </c>
      <c r="CT37" s="8">
        <f>IF(COUNT($CB37:CF37)&gt;0,SMALL($CB37:CF37,1),$CP37)</f>
        <v>1.5219907407407408E-2</v>
      </c>
      <c r="CV37" s="8">
        <f t="shared" si="110"/>
        <v>1.5278587962962963E-2</v>
      </c>
      <c r="CW37" s="8">
        <f t="shared" si="111"/>
        <v>1.2674421296296296E-2</v>
      </c>
      <c r="CX37" s="1">
        <f t="shared" si="112"/>
        <v>35</v>
      </c>
      <c r="CY37" s="8">
        <f t="shared" si="113"/>
        <v>8.1018518518518515E-7</v>
      </c>
      <c r="CZ37" s="1" t="str">
        <f t="shared" si="114"/>
        <v>Dom Kirkby</v>
      </c>
      <c r="DB37" s="13">
        <f t="shared" si="115"/>
        <v>2.1211333932516941E-2</v>
      </c>
      <c r="DC37" s="13">
        <f>SMALL($DO37:DP37,1)/(60*60*24)</f>
        <v>2.1211333932516941E-2</v>
      </c>
      <c r="DD37" s="13">
        <f>SMALL($DO37:DQ37,1)/(60*60*24)</f>
        <v>2.1211333932516941E-2</v>
      </c>
      <c r="DE37" s="13">
        <f>SMALL($DO37:DR37,1)/(60*60*24)</f>
        <v>2.1211333932516941E-2</v>
      </c>
      <c r="DF37" s="13">
        <f>SMALL($DO37:DS37,1)/(60*60*24)</f>
        <v>2.1211333932516941E-2</v>
      </c>
      <c r="DG37" s="13">
        <f>SMALL($DO37:DT37,1)/(60*60*24)</f>
        <v>2.0914351851851851E-2</v>
      </c>
      <c r="DH37" s="45">
        <f t="shared" si="116"/>
        <v>1.5806067277515424E-2</v>
      </c>
      <c r="DI37" s="13">
        <f>SMALL($DU37:DV37,1)/(60*60*24)</f>
        <v>1.5806067277515424E-2</v>
      </c>
      <c r="DJ37" s="13">
        <f>SMALL($DU37:DW37,1)/(60*60*24)</f>
        <v>1.5806067277515424E-2</v>
      </c>
      <c r="DK37" s="13">
        <f>SMALL($DU37:DX37,1)/(60*60*24)</f>
        <v>1.5806067277515424E-2</v>
      </c>
      <c r="DL37" s="13">
        <f>SMALL($DU37:DY37,1)/(60*60*24)</f>
        <v>1.5806067277515424E-2</v>
      </c>
      <c r="DM37" s="13">
        <f>SMALL($DU37:DZ37,1)/(60*60*24)</f>
        <v>1.5219907407407408E-2</v>
      </c>
      <c r="DO37" s="6">
        <f t="shared" si="117"/>
        <v>1832.6592517694637</v>
      </c>
      <c r="DP37" s="1">
        <f t="shared" si="118"/>
        <v>1850</v>
      </c>
      <c r="DQ37" s="1">
        <f t="shared" si="119"/>
        <v>9999</v>
      </c>
      <c r="DR37" s="1">
        <f t="shared" si="120"/>
        <v>1890</v>
      </c>
      <c r="DS37" s="1">
        <f t="shared" si="121"/>
        <v>9999</v>
      </c>
      <c r="DT37" s="1">
        <f t="shared" si="122"/>
        <v>1806.9999999999998</v>
      </c>
      <c r="DU37" s="6">
        <f t="shared" si="123"/>
        <v>1365.6442127773325</v>
      </c>
      <c r="DV37" s="1">
        <f t="shared" si="124"/>
        <v>9999</v>
      </c>
      <c r="DW37" s="1">
        <f t="shared" si="125"/>
        <v>1435</v>
      </c>
      <c r="DX37" s="1">
        <f t="shared" si="126"/>
        <v>9999</v>
      </c>
      <c r="DY37" s="1">
        <f t="shared" si="127"/>
        <v>1395.0000000000002</v>
      </c>
      <c r="DZ37" s="1">
        <f t="shared" si="128"/>
        <v>1315</v>
      </c>
    </row>
    <row r="38" spans="1:130" x14ac:dyDescent="0.25">
      <c r="A38" s="1" t="s">
        <v>191</v>
      </c>
      <c r="B38" s="3">
        <v>1.4050925925925927E-2</v>
      </c>
      <c r="C38" s="11">
        <v>43497</v>
      </c>
      <c r="E38" s="13">
        <v>1.9675925925925927E-2</v>
      </c>
      <c r="F38" s="11">
        <v>43647</v>
      </c>
      <c r="H38" s="8">
        <v>1.4050925925925925E-2</v>
      </c>
      <c r="I38" s="8">
        <v>0</v>
      </c>
      <c r="L38" s="8">
        <v>2.9513888888888892E-2</v>
      </c>
      <c r="M38" s="8">
        <f t="shared" si="66"/>
        <v>1.7716384863123987E-2</v>
      </c>
      <c r="N38" s="6">
        <f t="shared" si="67"/>
        <v>1530.6956521739125</v>
      </c>
      <c r="O38" s="8">
        <f t="shared" si="65"/>
        <v>1.8576388888888889E-2</v>
      </c>
      <c r="Q38" s="8">
        <f t="shared" si="68"/>
        <v>1.9675925925925927E-2</v>
      </c>
      <c r="R38" s="8">
        <f t="shared" si="69"/>
        <v>1.4583333333333335E-2</v>
      </c>
      <c r="S38" s="8">
        <f t="shared" si="70"/>
        <v>1.8576388888888889E-2</v>
      </c>
      <c r="T38" s="8"/>
      <c r="U38" s="8">
        <f>IF(A38&lt;&gt;"",IF(VLOOKUP(A38,Apr!A$4:F$201,6)&gt;0,VLOOKUP(A38,Apr!A$4:F$201,6),0),0)</f>
        <v>0</v>
      </c>
      <c r="V38" s="8">
        <f>IF(A38&lt;&gt;"",IF(VLOOKUP(A38,May!A$3:F$200,6)&gt;0,VLOOKUP(A38,May!A$3:F$200,6),0),0)</f>
        <v>0</v>
      </c>
      <c r="W38" s="8">
        <f>IF(A38&lt;&gt;"",IF(VLOOKUP(A38,Jun!A$3:F$200,6)&gt;0,VLOOKUP(A38,Jun!A$3:F$200,6),0),0)</f>
        <v>0</v>
      </c>
      <c r="X38" s="8">
        <f>IF(A38&lt;&gt;"",IF(VLOOKUP(A38,Jul!A$3:F$200,6)&gt;0,VLOOKUP(A38,Jul!A$3:F$200,6),0),0)</f>
        <v>1.9675925925925927E-2</v>
      </c>
      <c r="Y38" s="8">
        <f>IF(A38&lt;&gt;"",IF(VLOOKUP(A38,Aug!A$3:F$200,6)&gt;0,VLOOKUP(A38,Aug!A$3:F$200,6),0),0)</f>
        <v>0</v>
      </c>
      <c r="Z38" s="8">
        <f>IF(A38&lt;&gt;"",IF(VLOOKUP(A38,Sep!A$3:F$200,6)&gt;0,VLOOKUP(A38,Sep!A$3:F$200,6),0),0)</f>
        <v>0</v>
      </c>
      <c r="AA38" s="6">
        <f t="shared" si="71"/>
        <v>1306.4688585939589</v>
      </c>
      <c r="AB38" s="8">
        <f t="shared" si="72"/>
        <v>1.2673611111111109E-2</v>
      </c>
      <c r="AC38" s="8">
        <f>IF(A38&lt;&gt;"",IF(VLOOKUP(A38,Oct!A$3:F$200,6)&gt;0,VLOOKUP(A38,Oct!A$3:F$200,6),0),0)</f>
        <v>0</v>
      </c>
      <c r="AD38" s="8">
        <f>IF(A38&lt;&gt;"",IF(VLOOKUP(A38,Nov!A$3:F$200,6)&gt;0,VLOOKUP(A38,Nov!A$3:F$200,6),0),0)</f>
        <v>1.4583333333333335E-2</v>
      </c>
      <c r="AE38" s="8">
        <f>IF(A38&lt;&gt;"",IF(VLOOKUP(A38,Dec!A$3:F$200,6)&gt;0,VLOOKUP(A38,Dec!A$3:F$200,6),0),0)</f>
        <v>1.6550925925925927E-2</v>
      </c>
      <c r="AF38" s="8">
        <f>IF(A38&lt;&gt;"",IF(VLOOKUP(A38,Jan!A$3:F$200,6)&gt;0,VLOOKUP(A38,Jan!A$3:F$200,6),0),0)</f>
        <v>1.5046296296296292E-2</v>
      </c>
      <c r="AG38" s="8">
        <f>IF(A38&lt;&gt;"",IF(VLOOKUP(A38,Feb!A$3:F$200,6)&gt;0,VLOOKUP(A38,Feb!A$3:F$200,6),0),0)</f>
        <v>0</v>
      </c>
      <c r="AH38" s="8">
        <f>IF(A38&lt;&gt;"",IF(VLOOKUP(A38,Mar!A$3:F$200,6)&gt;0,VLOOKUP(A38,Mar!A$3:F$200,6),0),0)</f>
        <v>0</v>
      </c>
      <c r="AJ38" s="8">
        <f>LARGE($BH38:BI38,1)</f>
        <v>1.8576388888888889E-2</v>
      </c>
      <c r="AK38" s="8">
        <f>LARGE($BH38:BJ38,1)</f>
        <v>1.8576388888888889E-2</v>
      </c>
      <c r="AL38" s="8">
        <f>LARGE($BH38:BK38,1)</f>
        <v>1.8576388888888889E-2</v>
      </c>
      <c r="AM38" s="8">
        <f>LARGE($BH38:BL38,1)</f>
        <v>1.8576388888888889E-2</v>
      </c>
      <c r="AN38" s="8">
        <f>LARGE($BH38:BM38,1)</f>
        <v>1.8576388888888889E-2</v>
      </c>
      <c r="AO38" s="8">
        <f>LARGE($BN38:BO38,1)</f>
        <v>1.2673611111111109E-2</v>
      </c>
      <c r="AP38" s="8">
        <f>LARGE($BN38:BP38,1)</f>
        <v>1.3194444444444444E-2</v>
      </c>
      <c r="AQ38" s="8">
        <f>LARGE($BN38:BQ38,1)</f>
        <v>1.3194444444444444E-2</v>
      </c>
      <c r="AR38" s="8">
        <f>LARGE($BN38:BR38,1)</f>
        <v>1.3194444444444444E-2</v>
      </c>
      <c r="AS38" s="8">
        <f>LARGE($BN38:BS38,1)</f>
        <v>1.3194444444444444E-2</v>
      </c>
      <c r="AV38" s="6">
        <f t="shared" si="73"/>
        <v>0</v>
      </c>
      <c r="AW38" s="6">
        <f t="shared" si="74"/>
        <v>0</v>
      </c>
      <c r="AX38" s="6">
        <f t="shared" si="75"/>
        <v>0</v>
      </c>
      <c r="AY38" s="6">
        <f t="shared" si="76"/>
        <v>1700</v>
      </c>
      <c r="AZ38" s="6">
        <f t="shared" si="77"/>
        <v>0</v>
      </c>
      <c r="BA38" s="6">
        <f t="shared" si="78"/>
        <v>0</v>
      </c>
      <c r="BB38" s="6">
        <f t="shared" si="79"/>
        <v>0</v>
      </c>
      <c r="BC38" s="6">
        <f t="shared" si="80"/>
        <v>1260.0000000000002</v>
      </c>
      <c r="BD38" s="6">
        <f t="shared" si="81"/>
        <v>1430</v>
      </c>
      <c r="BE38" s="6">
        <f t="shared" si="82"/>
        <v>1299.9999999999998</v>
      </c>
      <c r="BF38" s="6">
        <f t="shared" si="83"/>
        <v>0</v>
      </c>
      <c r="BH38" s="8">
        <f t="shared" si="84"/>
        <v>1.8576388888888889E-2</v>
      </c>
      <c r="BI38" s="8">
        <f t="shared" si="85"/>
        <v>0</v>
      </c>
      <c r="BJ38" s="8">
        <f t="shared" si="86"/>
        <v>0</v>
      </c>
      <c r="BK38" s="8">
        <f t="shared" si="87"/>
        <v>0</v>
      </c>
      <c r="BL38" s="8">
        <f t="shared" si="88"/>
        <v>1.6493055555555556E-2</v>
      </c>
      <c r="BM38" s="8">
        <f t="shared" si="89"/>
        <v>0</v>
      </c>
      <c r="BN38" s="8">
        <f t="shared" si="90"/>
        <v>1.2673611111111109E-2</v>
      </c>
      <c r="BO38" s="8">
        <f t="shared" si="91"/>
        <v>0</v>
      </c>
      <c r="BP38" s="8">
        <f t="shared" si="92"/>
        <v>1.3194444444444444E-2</v>
      </c>
      <c r="BQ38" s="8">
        <f t="shared" si="93"/>
        <v>1.1284722222222222E-2</v>
      </c>
      <c r="BR38" s="8">
        <f t="shared" si="94"/>
        <v>1.2847222222222222E-2</v>
      </c>
      <c r="BS38" s="8">
        <f t="shared" si="95"/>
        <v>0</v>
      </c>
      <c r="BV38" s="8" t="str">
        <f t="shared" si="96"/>
        <v/>
      </c>
      <c r="BW38" s="8" t="str">
        <f t="shared" si="97"/>
        <v/>
      </c>
      <c r="BX38" s="8" t="str">
        <f t="shared" si="98"/>
        <v/>
      </c>
      <c r="BY38" s="8">
        <f t="shared" si="99"/>
        <v>1.9675925925925927E-2</v>
      </c>
      <c r="BZ38" s="8" t="str">
        <f t="shared" si="100"/>
        <v/>
      </c>
      <c r="CA38" s="8" t="str">
        <f t="shared" si="101"/>
        <v/>
      </c>
      <c r="CB38" s="8" t="str">
        <f t="shared" si="102"/>
        <v/>
      </c>
      <c r="CC38" s="8">
        <f t="shared" si="103"/>
        <v>1.4583333333333335E-2</v>
      </c>
      <c r="CD38" s="8">
        <f t="shared" si="104"/>
        <v>1.6550925925925927E-2</v>
      </c>
      <c r="CE38" s="8">
        <f t="shared" si="105"/>
        <v>1.5046296296296292E-2</v>
      </c>
      <c r="CF38" s="8" t="str">
        <f t="shared" si="106"/>
        <v/>
      </c>
      <c r="CG38" s="8" t="str">
        <f t="shared" si="107"/>
        <v/>
      </c>
      <c r="CI38" s="13"/>
      <c r="CJ38" s="8">
        <f t="shared" si="108"/>
        <v>0</v>
      </c>
      <c r="CK38" s="8">
        <f>IF(COUNT($BV38:BW38)&gt;0,SMALL($BV38:BW38,1),$CI38)</f>
        <v>0</v>
      </c>
      <c r="CL38" s="8">
        <f>IF(COUNT($BV38:BX38)&gt;0,SMALL($BV38:BX38,1),$CI38)</f>
        <v>0</v>
      </c>
      <c r="CM38" s="8">
        <f>IF(COUNT($BV38:BY38)&gt;0,SMALL($BV38:BY38,1),$CI38)</f>
        <v>1.9675925925925927E-2</v>
      </c>
      <c r="CN38" s="8">
        <f>IF(COUNT($BV38:BZ38)&gt;0,SMALL($BV38:BZ38,1),$CI38)</f>
        <v>1.9675925925925927E-2</v>
      </c>
      <c r="CO38" s="3">
        <v>1.4050925925925927E-2</v>
      </c>
      <c r="CP38" s="8">
        <f t="shared" si="109"/>
        <v>1.4050925925925927E-2</v>
      </c>
      <c r="CQ38" s="8">
        <f>IF(COUNT($CB38:CC38)&gt;0,SMALL($CB38:CC38,1),$CP38)</f>
        <v>1.4583333333333335E-2</v>
      </c>
      <c r="CR38" s="8">
        <f>IF(COUNT($CB38:CD38)&gt;0,SMALL($CB38:CD38,1),$CP38)</f>
        <v>1.4583333333333335E-2</v>
      </c>
      <c r="CS38" s="8">
        <f>IF(COUNT($CB38:CE38)&gt;0,SMALL($CB38:CE38,1),$CP38)</f>
        <v>1.4583333333333335E-2</v>
      </c>
      <c r="CT38" s="8">
        <f>IF(COUNT($CB38:CF38)&gt;0,SMALL($CB38:CF38,1),$CP38)</f>
        <v>1.4583333333333335E-2</v>
      </c>
      <c r="CV38" s="8">
        <f t="shared" si="110"/>
        <v>1.8577222222222221E-2</v>
      </c>
      <c r="CW38" s="8">
        <f t="shared" si="111"/>
        <v>1.3195277777777778E-2</v>
      </c>
      <c r="CX38" s="1">
        <f t="shared" si="112"/>
        <v>36</v>
      </c>
      <c r="CY38" s="8">
        <f t="shared" si="113"/>
        <v>8.3333333333333333E-7</v>
      </c>
      <c r="CZ38" s="1" t="str">
        <f t="shared" si="114"/>
        <v>Dominic Garrett</v>
      </c>
      <c r="DB38" s="13">
        <f t="shared" si="115"/>
        <v>1.7716384863123987E-2</v>
      </c>
      <c r="DC38" s="13">
        <f>SMALL($DO38:DP38,1)/(60*60*24)</f>
        <v>1.7716384863123987E-2</v>
      </c>
      <c r="DD38" s="13">
        <f>SMALL($DO38:DQ38,1)/(60*60*24)</f>
        <v>1.7716384863123987E-2</v>
      </c>
      <c r="DE38" s="13">
        <f>SMALL($DO38:DR38,1)/(60*60*24)</f>
        <v>1.7716384863123987E-2</v>
      </c>
      <c r="DF38" s="13">
        <f>SMALL($DO38:DS38,1)/(60*60*24)</f>
        <v>1.7716384863123987E-2</v>
      </c>
      <c r="DG38" s="13">
        <f>SMALL($DO38:DT38,1)/(60*60*24)</f>
        <v>1.7716384863123987E-2</v>
      </c>
      <c r="DH38" s="45">
        <f t="shared" si="116"/>
        <v>1.5121167344837486E-2</v>
      </c>
      <c r="DI38" s="13">
        <f>SMALL($DU38:DV38,1)/(60*60*24)</f>
        <v>1.5121167344837486E-2</v>
      </c>
      <c r="DJ38" s="13">
        <f>SMALL($DU38:DW38,1)/(60*60*24)</f>
        <v>1.4583333333333335E-2</v>
      </c>
      <c r="DK38" s="13">
        <f>SMALL($DU38:DX38,1)/(60*60*24)</f>
        <v>1.4583333333333335E-2</v>
      </c>
      <c r="DL38" s="13">
        <f>SMALL($DU38:DY38,1)/(60*60*24)</f>
        <v>1.4583333333333335E-2</v>
      </c>
      <c r="DM38" s="13">
        <f>SMALL($DU38:DZ38,1)/(60*60*24)</f>
        <v>1.4583333333333335E-2</v>
      </c>
      <c r="DO38" s="6">
        <f t="shared" si="117"/>
        <v>1530.6956521739125</v>
      </c>
      <c r="DP38" s="1">
        <f t="shared" si="118"/>
        <v>9999</v>
      </c>
      <c r="DQ38" s="1">
        <f t="shared" si="119"/>
        <v>9999</v>
      </c>
      <c r="DR38" s="1">
        <f t="shared" si="120"/>
        <v>9999</v>
      </c>
      <c r="DS38" s="1">
        <f t="shared" si="121"/>
        <v>1700</v>
      </c>
      <c r="DT38" s="1">
        <f t="shared" si="122"/>
        <v>9999</v>
      </c>
      <c r="DU38" s="6">
        <f t="shared" si="123"/>
        <v>1306.4688585939589</v>
      </c>
      <c r="DV38" s="1">
        <f t="shared" si="124"/>
        <v>9999</v>
      </c>
      <c r="DW38" s="1">
        <f t="shared" si="125"/>
        <v>1260.0000000000002</v>
      </c>
      <c r="DX38" s="1">
        <f t="shared" si="126"/>
        <v>1430</v>
      </c>
      <c r="DY38" s="1">
        <f t="shared" si="127"/>
        <v>1299.9999999999998</v>
      </c>
      <c r="DZ38" s="1">
        <f t="shared" si="128"/>
        <v>9999</v>
      </c>
    </row>
    <row r="39" spans="1:130" x14ac:dyDescent="0.25">
      <c r="A39" s="1" t="s">
        <v>215</v>
      </c>
      <c r="B39" s="3">
        <v>2.0069444444444442E-2</v>
      </c>
      <c r="C39" s="11">
        <v>43739</v>
      </c>
      <c r="E39" s="13"/>
      <c r="H39" s="3"/>
      <c r="I39" s="3"/>
      <c r="L39" s="8">
        <v>3.8194444444444441E-2</v>
      </c>
      <c r="M39" s="8">
        <f t="shared" si="66"/>
        <v>2.5924963695298484E-2</v>
      </c>
      <c r="N39" s="6">
        <f t="shared" si="67"/>
        <v>2239.9168632737887</v>
      </c>
      <c r="O39" s="8">
        <f t="shared" ref="O39:O70" si="129">IF(A39&lt;&gt;"",(MROUND(N$2-N39,15)/(60*60*24)),"")</f>
        <v>1.0243055555555556E-2</v>
      </c>
      <c r="Q39" s="8">
        <f t="shared" si="68"/>
        <v>0</v>
      </c>
      <c r="R39" s="8">
        <f t="shared" si="69"/>
        <v>2.0069444444444445E-2</v>
      </c>
      <c r="S39" s="8">
        <f t="shared" si="70"/>
        <v>1.0243055555555556E-2</v>
      </c>
      <c r="T39" s="8"/>
      <c r="U39" s="8">
        <f>IF(A39&lt;&gt;"",IF(VLOOKUP(A39,Apr!A$4:F$201,6)&gt;0,VLOOKUP(A39,Apr!A$4:F$201,6),0),0)</f>
        <v>0</v>
      </c>
      <c r="V39" s="8">
        <f>IF(A39&lt;&gt;"",IF(VLOOKUP(A39,May!A$3:F$200,6)&gt;0,VLOOKUP(A39,May!A$3:F$200,6),0),0)</f>
        <v>0</v>
      </c>
      <c r="W39" s="8">
        <f>IF(A39&lt;&gt;"",IF(VLOOKUP(A39,Jun!A$3:F$200,6)&gt;0,VLOOKUP(A39,Jun!A$3:F$200,6),0),0)</f>
        <v>0</v>
      </c>
      <c r="X39" s="8">
        <f>IF(A39&lt;&gt;"",IF(VLOOKUP(A39,Jul!A$3:F$200,6)&gt;0,VLOOKUP(A39,Jul!A$3:F$200,6),0),0)</f>
        <v>0</v>
      </c>
      <c r="Y39" s="8">
        <f>IF(A39&lt;&gt;"",IF(VLOOKUP(A39,Aug!A$3:F$200,6)&gt;0,VLOOKUP(A39,Aug!A$3:F$200,6),0),0)</f>
        <v>0</v>
      </c>
      <c r="Z39" s="8">
        <f>IF(A39&lt;&gt;"",IF(VLOOKUP(A39,Sep!A$3:F$200,6)&gt;0,VLOOKUP(A39,Sep!A$3:F$200,6),0),0)</f>
        <v>0</v>
      </c>
      <c r="AA39" s="6">
        <f t="shared" si="71"/>
        <v>1721.4009574745101</v>
      </c>
      <c r="AB39" s="8">
        <f t="shared" si="72"/>
        <v>7.9861111111111122E-3</v>
      </c>
      <c r="AC39" s="8">
        <f>IF(A39&lt;&gt;"",IF(VLOOKUP(A39,Oct!A$3:F$200,6)&gt;0,VLOOKUP(A39,Oct!A$3:F$200,6),0),0)</f>
        <v>2.0069444444444445E-2</v>
      </c>
      <c r="AD39" s="8">
        <f>IF(A39&lt;&gt;"",IF(VLOOKUP(A39,Nov!A$3:F$200,6)&gt;0,VLOOKUP(A39,Nov!A$3:F$200,6),0),0)</f>
        <v>0</v>
      </c>
      <c r="AE39" s="8">
        <f>IF(A39&lt;&gt;"",IF(VLOOKUP(A39,Dec!A$3:F$200,6)&gt;0,VLOOKUP(A39,Dec!A$3:F$200,6),0),0)</f>
        <v>0</v>
      </c>
      <c r="AF39" s="8">
        <f>IF(A39&lt;&gt;"",IF(VLOOKUP(A39,Jan!A$3:F$200,6)&gt;0,VLOOKUP(A39,Jan!A$3:F$200,6),0),0)</f>
        <v>2.0358796296296298E-2</v>
      </c>
      <c r="AG39" s="8">
        <f>IF(A39&lt;&gt;"",IF(VLOOKUP(A39,Feb!A$3:F$200,6)&gt;0,VLOOKUP(A39,Feb!A$3:F$200,6),0),0)</f>
        <v>0</v>
      </c>
      <c r="AH39" s="8">
        <f>IF(A39&lt;&gt;"",IF(VLOOKUP(A39,Mar!A$3:F$200,6)&gt;0,VLOOKUP(A39,Mar!A$3:F$200,6),0),0)</f>
        <v>0</v>
      </c>
      <c r="AJ39" s="8">
        <f>LARGE($BH39:BI39,1)</f>
        <v>1.0243055555555556E-2</v>
      </c>
      <c r="AK39" s="8">
        <f>LARGE($BH39:BJ39,1)</f>
        <v>1.0243055555555556E-2</v>
      </c>
      <c r="AL39" s="8">
        <f>LARGE($BH39:BK39,1)</f>
        <v>1.0243055555555556E-2</v>
      </c>
      <c r="AM39" s="8">
        <f>LARGE($BH39:BL39,1)</f>
        <v>1.0243055555555556E-2</v>
      </c>
      <c r="AN39" s="8">
        <f>LARGE($BH39:BM39,1)</f>
        <v>1.0243055555555556E-2</v>
      </c>
      <c r="AO39" s="8">
        <f>LARGE($BN39:BO39,1)</f>
        <v>7.9861111111111122E-3</v>
      </c>
      <c r="AP39" s="8">
        <f>LARGE($BN39:BP39,1)</f>
        <v>7.9861111111111122E-3</v>
      </c>
      <c r="AQ39" s="8">
        <f>LARGE($BN39:BQ39,1)</f>
        <v>7.9861111111111122E-3</v>
      </c>
      <c r="AR39" s="8">
        <f>LARGE($BN39:BR39,1)</f>
        <v>7.9861111111111122E-3</v>
      </c>
      <c r="AS39" s="8">
        <f>LARGE($BN39:BS39,1)</f>
        <v>7.9861111111111122E-3</v>
      </c>
      <c r="AV39" s="6">
        <f t="shared" si="73"/>
        <v>0</v>
      </c>
      <c r="AW39" s="6">
        <f t="shared" si="74"/>
        <v>0</v>
      </c>
      <c r="AX39" s="6">
        <f t="shared" si="75"/>
        <v>0</v>
      </c>
      <c r="AY39" s="6">
        <f t="shared" si="76"/>
        <v>0</v>
      </c>
      <c r="AZ39" s="6">
        <f t="shared" si="77"/>
        <v>0</v>
      </c>
      <c r="BA39" s="6">
        <f t="shared" si="78"/>
        <v>0</v>
      </c>
      <c r="BB39" s="6">
        <f t="shared" si="79"/>
        <v>1734</v>
      </c>
      <c r="BC39" s="6">
        <f t="shared" si="80"/>
        <v>0</v>
      </c>
      <c r="BD39" s="6">
        <f t="shared" si="81"/>
        <v>0</v>
      </c>
      <c r="BE39" s="6">
        <f t="shared" si="82"/>
        <v>1759.0000000000005</v>
      </c>
      <c r="BF39" s="6">
        <f t="shared" si="83"/>
        <v>0</v>
      </c>
      <c r="BH39" s="8">
        <f t="shared" si="84"/>
        <v>1.0243055555555556E-2</v>
      </c>
      <c r="BI39" s="8">
        <f t="shared" si="85"/>
        <v>0</v>
      </c>
      <c r="BJ39" s="8">
        <f t="shared" si="86"/>
        <v>0</v>
      </c>
      <c r="BK39" s="8">
        <f t="shared" si="87"/>
        <v>0</v>
      </c>
      <c r="BL39" s="8">
        <f t="shared" si="88"/>
        <v>0</v>
      </c>
      <c r="BM39" s="8">
        <f t="shared" si="89"/>
        <v>0</v>
      </c>
      <c r="BN39" s="8">
        <f t="shared" si="90"/>
        <v>7.9861111111111122E-3</v>
      </c>
      <c r="BO39" s="8">
        <f t="shared" si="91"/>
        <v>7.8125E-3</v>
      </c>
      <c r="BP39" s="8">
        <f t="shared" si="92"/>
        <v>0</v>
      </c>
      <c r="BQ39" s="8">
        <f t="shared" si="93"/>
        <v>0</v>
      </c>
      <c r="BR39" s="8">
        <f t="shared" si="94"/>
        <v>7.4652777777777781E-3</v>
      </c>
      <c r="BS39" s="8">
        <f t="shared" si="95"/>
        <v>0</v>
      </c>
      <c r="BV39" s="8" t="str">
        <f t="shared" si="96"/>
        <v/>
      </c>
      <c r="BW39" s="8" t="str">
        <f t="shared" si="97"/>
        <v/>
      </c>
      <c r="BX39" s="8" t="str">
        <f t="shared" si="98"/>
        <v/>
      </c>
      <c r="BY39" s="8" t="str">
        <f t="shared" si="99"/>
        <v/>
      </c>
      <c r="BZ39" s="8" t="str">
        <f t="shared" si="100"/>
        <v/>
      </c>
      <c r="CA39" s="8" t="str">
        <f t="shared" si="101"/>
        <v/>
      </c>
      <c r="CB39" s="8">
        <f t="shared" si="102"/>
        <v>2.0069444444444445E-2</v>
      </c>
      <c r="CC39" s="8" t="str">
        <f t="shared" si="103"/>
        <v/>
      </c>
      <c r="CD39" s="8" t="str">
        <f t="shared" si="104"/>
        <v/>
      </c>
      <c r="CE39" s="8">
        <f t="shared" si="105"/>
        <v>2.0358796296296298E-2</v>
      </c>
      <c r="CF39" s="8" t="str">
        <f t="shared" si="106"/>
        <v/>
      </c>
      <c r="CG39" s="8" t="str">
        <f t="shared" si="107"/>
        <v/>
      </c>
      <c r="CI39" s="13">
        <v>2.8113425925925927E-2</v>
      </c>
      <c r="CJ39" s="8">
        <f t="shared" si="108"/>
        <v>2.8113425925925927E-2</v>
      </c>
      <c r="CK39" s="8">
        <f>IF(COUNT($BV39:BW39)&gt;0,SMALL($BV39:BW39,1),$CI39)</f>
        <v>2.8113425925925927E-2</v>
      </c>
      <c r="CL39" s="8">
        <f>IF(COUNT($BV39:BX39)&gt;0,SMALL($BV39:BX39,1),$CI39)</f>
        <v>2.8113425925925927E-2</v>
      </c>
      <c r="CM39" s="8">
        <f>IF(COUNT($BV39:BY39)&gt;0,SMALL($BV39:BY39,1),$CI39)</f>
        <v>2.8113425925925927E-2</v>
      </c>
      <c r="CN39" s="8">
        <f>IF(COUNT($BV39:BZ39)&gt;0,SMALL($BV39:BZ39,1),$CI39)</f>
        <v>2.8113425925925927E-2</v>
      </c>
      <c r="CO39" s="3">
        <v>0</v>
      </c>
      <c r="CP39" s="8">
        <f t="shared" si="109"/>
        <v>2.0069444444444445E-2</v>
      </c>
      <c r="CQ39" s="8">
        <f>IF(COUNT($CB39:CC39)&gt;0,SMALL($CB39:CC39,1),$CP39)</f>
        <v>2.0069444444444445E-2</v>
      </c>
      <c r="CR39" s="8">
        <f>IF(COUNT($CB39:CD39)&gt;0,SMALL($CB39:CD39,1),$CP39)</f>
        <v>2.0069444444444445E-2</v>
      </c>
      <c r="CS39" s="8">
        <f>IF(COUNT($CB39:CE39)&gt;0,SMALL($CB39:CE39,1),$CP39)</f>
        <v>2.0069444444444445E-2</v>
      </c>
      <c r="CT39" s="8">
        <f>IF(COUNT($CB39:CF39)&gt;0,SMALL($CB39:CF39,1),$CP39)</f>
        <v>2.0069444444444445E-2</v>
      </c>
      <c r="CV39" s="8">
        <f t="shared" si="110"/>
        <v>1.0243912037037037E-2</v>
      </c>
      <c r="CW39" s="8">
        <f t="shared" si="111"/>
        <v>7.9869675925925941E-3</v>
      </c>
      <c r="CX39" s="1">
        <f t="shared" si="112"/>
        <v>37</v>
      </c>
      <c r="CY39" s="8">
        <f t="shared" si="113"/>
        <v>8.5648148148148151E-7</v>
      </c>
      <c r="CZ39" s="1" t="str">
        <f t="shared" si="114"/>
        <v>Emma Johnston</v>
      </c>
      <c r="DB39" s="13">
        <f t="shared" si="115"/>
        <v>2.5924963695298484E-2</v>
      </c>
      <c r="DC39" s="13">
        <f>SMALL($DO39:DP39,1)/(60*60*24)</f>
        <v>2.5924963695298481E-2</v>
      </c>
      <c r="DD39" s="13">
        <f>SMALL($DO39:DQ39,1)/(60*60*24)</f>
        <v>2.5924963695298481E-2</v>
      </c>
      <c r="DE39" s="13">
        <f>SMALL($DO39:DR39,1)/(60*60*24)</f>
        <v>2.5924963695298481E-2</v>
      </c>
      <c r="DF39" s="13">
        <f>SMALL($DO39:DS39,1)/(60*60*24)</f>
        <v>2.5924963695298481E-2</v>
      </c>
      <c r="DG39" s="13">
        <f>SMALL($DO39:DT39,1)/(60*60*24)</f>
        <v>2.5924963695298481E-2</v>
      </c>
      <c r="DH39" s="45">
        <f t="shared" si="116"/>
        <v>1.9923622192992013E-2</v>
      </c>
      <c r="DI39" s="13">
        <f>SMALL($DU39:DV39,1)/(60*60*24)</f>
        <v>1.9923622192992013E-2</v>
      </c>
      <c r="DJ39" s="13">
        <f>SMALL($DU39:DW39,1)/(60*60*24)</f>
        <v>1.9923622192992013E-2</v>
      </c>
      <c r="DK39" s="13">
        <f>SMALL($DU39:DX39,1)/(60*60*24)</f>
        <v>1.9923622192992013E-2</v>
      </c>
      <c r="DL39" s="13">
        <f>SMALL($DU39:DY39,1)/(60*60*24)</f>
        <v>1.9923622192992013E-2</v>
      </c>
      <c r="DM39" s="13">
        <f>SMALL($DU39:DZ39,1)/(60*60*24)</f>
        <v>1.9923622192992013E-2</v>
      </c>
      <c r="DO39" s="6">
        <f t="shared" si="117"/>
        <v>2239.9168632737887</v>
      </c>
      <c r="DP39" s="1">
        <f t="shared" si="118"/>
        <v>9999</v>
      </c>
      <c r="DQ39" s="1">
        <f t="shared" si="119"/>
        <v>9999</v>
      </c>
      <c r="DR39" s="1">
        <f t="shared" si="120"/>
        <v>9999</v>
      </c>
      <c r="DS39" s="1">
        <f t="shared" si="121"/>
        <v>9999</v>
      </c>
      <c r="DT39" s="1">
        <f t="shared" si="122"/>
        <v>9999</v>
      </c>
      <c r="DU39" s="6">
        <f t="shared" si="123"/>
        <v>1721.4009574745101</v>
      </c>
      <c r="DV39" s="1">
        <f t="shared" si="124"/>
        <v>1734</v>
      </c>
      <c r="DW39" s="1">
        <f t="shared" si="125"/>
        <v>9999</v>
      </c>
      <c r="DX39" s="1">
        <f t="shared" si="126"/>
        <v>9999</v>
      </c>
      <c r="DY39" s="1">
        <f t="shared" si="127"/>
        <v>1759.0000000000005</v>
      </c>
      <c r="DZ39" s="1">
        <f t="shared" si="128"/>
        <v>9999</v>
      </c>
    </row>
    <row r="40" spans="1:130" x14ac:dyDescent="0.25">
      <c r="A40" s="1" t="s">
        <v>232</v>
      </c>
      <c r="B40" s="3">
        <v>1.6898148148148148E-2</v>
      </c>
      <c r="C40" s="11">
        <v>43862</v>
      </c>
      <c r="E40" s="13"/>
      <c r="L40" s="8">
        <v>3.0555555555555555E-2</v>
      </c>
      <c r="M40" s="8">
        <f t="shared" si="66"/>
        <v>2.0739970956238789E-2</v>
      </c>
      <c r="N40" s="6">
        <f t="shared" si="67"/>
        <v>1791.9334906190311</v>
      </c>
      <c r="O40" s="8">
        <f t="shared" si="129"/>
        <v>1.545138888888889E-2</v>
      </c>
      <c r="Q40" s="8">
        <f t="shared" si="68"/>
        <v>0</v>
      </c>
      <c r="R40" s="8">
        <f t="shared" si="69"/>
        <v>1.6898148148148152E-2</v>
      </c>
      <c r="S40" s="8">
        <f t="shared" si="70"/>
        <v>1.545138888888889E-2</v>
      </c>
      <c r="T40" s="8"/>
      <c r="U40" s="8">
        <f>IF(A40&lt;&gt;"",IF(VLOOKUP(A40,Apr!A$4:F$201,6)&gt;0,VLOOKUP(A40,Apr!A$4:F$201,6),0),0)</f>
        <v>0</v>
      </c>
      <c r="V40" s="8">
        <f>IF(A40&lt;&gt;"",IF(VLOOKUP(A40,May!A$3:F$200,6)&gt;0,VLOOKUP(A40,May!A$3:F$200,6),0),0)</f>
        <v>0</v>
      </c>
      <c r="W40" s="8">
        <f>IF(A40&lt;&gt;"",IF(VLOOKUP(A40,Jun!A$3:F$200,6)&gt;0,VLOOKUP(A40,Jun!A$3:F$200,6),0),0)</f>
        <v>0</v>
      </c>
      <c r="X40" s="8">
        <f>IF(A40&lt;&gt;"",IF(VLOOKUP(A40,Jul!A$3:F$200,6)&gt;0,VLOOKUP(A40,Jul!A$3:F$200,6),0),0)</f>
        <v>0</v>
      </c>
      <c r="Y40" s="8">
        <f>IF(A40&lt;&gt;"",IF(VLOOKUP(A40,Aug!A$3:F$200,6)&gt;0,VLOOKUP(A40,Aug!A$3:F$200,6),0),0)</f>
        <v>0</v>
      </c>
      <c r="Z40" s="8">
        <f>IF(A40&lt;&gt;"",IF(VLOOKUP(A40,Sep!A$3:F$200,6)&gt;0,VLOOKUP(A40,Sep!A$3:F$200,6),0),0)</f>
        <v>0</v>
      </c>
      <c r="AA40" s="6">
        <f t="shared" si="71"/>
        <v>1377.1207659796082</v>
      </c>
      <c r="AB40" s="8">
        <f t="shared" si="72"/>
        <v>1.1979166666666666E-2</v>
      </c>
      <c r="AC40" s="8">
        <f>IF(A40&lt;&gt;"",IF(VLOOKUP(A40,Oct!A$3:F$200,6)&gt;0,VLOOKUP(A40,Oct!A$3:F$200,6),0),0)</f>
        <v>0</v>
      </c>
      <c r="AD40" s="8">
        <f>IF(A40&lt;&gt;"",IF(VLOOKUP(A40,Nov!A$3:F$200,6)&gt;0,VLOOKUP(A40,Nov!A$3:F$200,6),0),0)</f>
        <v>0</v>
      </c>
      <c r="AE40" s="8">
        <f>IF(A40&lt;&gt;"",IF(VLOOKUP(A40,Dec!A$3:F$200,6)&gt;0,VLOOKUP(A40,Dec!A$3:F$200,6),0),0)</f>
        <v>0</v>
      </c>
      <c r="AF40" s="8">
        <f>IF(A40&lt;&gt;"",IF(VLOOKUP(A40,Jan!A$3:F$200,6)&gt;0,VLOOKUP(A40,Jan!A$3:F$200,6),0),0)</f>
        <v>0</v>
      </c>
      <c r="AG40" s="8">
        <f>IF(A40&lt;&gt;"",IF(VLOOKUP(A40,Feb!A$3:F$200,6)&gt;0,VLOOKUP(A40,Feb!A$3:F$200,6),0),0)</f>
        <v>1.6898148148148152E-2</v>
      </c>
      <c r="AH40" s="8">
        <f>IF(A40&lt;&gt;"",IF(VLOOKUP(A40,Mar!A$3:F$200,6)&gt;0,VLOOKUP(A40,Mar!A$3:F$200,6),0),0)</f>
        <v>0</v>
      </c>
      <c r="AJ40" s="8">
        <f>LARGE($BH40:BI40,1)</f>
        <v>1.545138888888889E-2</v>
      </c>
      <c r="AK40" s="8">
        <f>LARGE($BH40:BJ40,1)</f>
        <v>1.545138888888889E-2</v>
      </c>
      <c r="AL40" s="8">
        <f>LARGE($BH40:BK40,1)</f>
        <v>1.545138888888889E-2</v>
      </c>
      <c r="AM40" s="8">
        <f>LARGE($BH40:BL40,1)</f>
        <v>1.545138888888889E-2</v>
      </c>
      <c r="AN40" s="8">
        <f>LARGE($BH40:BM40,1)</f>
        <v>1.545138888888889E-2</v>
      </c>
      <c r="AO40" s="8">
        <f>LARGE($BN40:BO40,1)</f>
        <v>1.1979166666666666E-2</v>
      </c>
      <c r="AP40" s="8">
        <f>LARGE($BN40:BP40,1)</f>
        <v>1.1979166666666666E-2</v>
      </c>
      <c r="AQ40" s="8">
        <f>LARGE($BN40:BQ40,1)</f>
        <v>1.1979166666666666E-2</v>
      </c>
      <c r="AR40" s="8">
        <f>LARGE($BN40:BR40,1)</f>
        <v>1.1979166666666666E-2</v>
      </c>
      <c r="AS40" s="8">
        <f>LARGE($BN40:BS40,1)</f>
        <v>1.1979166666666666E-2</v>
      </c>
      <c r="AV40" s="6">
        <f t="shared" si="73"/>
        <v>0</v>
      </c>
      <c r="AW40" s="6">
        <f t="shared" si="74"/>
        <v>0</v>
      </c>
      <c r="AX40" s="6">
        <f t="shared" si="75"/>
        <v>0</v>
      </c>
      <c r="AY40" s="6">
        <f t="shared" si="76"/>
        <v>0</v>
      </c>
      <c r="AZ40" s="6">
        <f t="shared" si="77"/>
        <v>0</v>
      </c>
      <c r="BA40" s="6">
        <f t="shared" si="78"/>
        <v>0</v>
      </c>
      <c r="BB40" s="6">
        <f t="shared" si="79"/>
        <v>0</v>
      </c>
      <c r="BC40" s="6">
        <f t="shared" si="80"/>
        <v>0</v>
      </c>
      <c r="BD40" s="6">
        <f t="shared" si="81"/>
        <v>0</v>
      </c>
      <c r="BE40" s="6">
        <f t="shared" si="82"/>
        <v>0</v>
      </c>
      <c r="BF40" s="6">
        <f t="shared" si="83"/>
        <v>1460.0000000000002</v>
      </c>
      <c r="BH40" s="8">
        <f t="shared" si="84"/>
        <v>1.545138888888889E-2</v>
      </c>
      <c r="BI40" s="8">
        <f t="shared" si="85"/>
        <v>0</v>
      </c>
      <c r="BJ40" s="8">
        <f t="shared" si="86"/>
        <v>0</v>
      </c>
      <c r="BK40" s="8">
        <f t="shared" si="87"/>
        <v>0</v>
      </c>
      <c r="BL40" s="8">
        <f t="shared" si="88"/>
        <v>0</v>
      </c>
      <c r="BM40" s="8">
        <f t="shared" si="89"/>
        <v>0</v>
      </c>
      <c r="BN40" s="8">
        <f t="shared" si="90"/>
        <v>1.1979166666666666E-2</v>
      </c>
      <c r="BO40" s="8">
        <f t="shared" si="91"/>
        <v>0</v>
      </c>
      <c r="BP40" s="8">
        <f t="shared" si="92"/>
        <v>0</v>
      </c>
      <c r="BQ40" s="8">
        <f t="shared" si="93"/>
        <v>0</v>
      </c>
      <c r="BR40" s="8">
        <f t="shared" si="94"/>
        <v>0</v>
      </c>
      <c r="BS40" s="8">
        <f t="shared" si="95"/>
        <v>1.0937499999999999E-2</v>
      </c>
      <c r="BV40" s="8" t="str">
        <f t="shared" si="96"/>
        <v/>
      </c>
      <c r="BW40" s="8" t="str">
        <f t="shared" si="97"/>
        <v/>
      </c>
      <c r="BX40" s="8" t="str">
        <f t="shared" si="98"/>
        <v/>
      </c>
      <c r="BY40" s="8" t="str">
        <f t="shared" si="99"/>
        <v/>
      </c>
      <c r="BZ40" s="8" t="str">
        <f t="shared" si="100"/>
        <v/>
      </c>
      <c r="CA40" s="8" t="str">
        <f t="shared" si="101"/>
        <v/>
      </c>
      <c r="CB40" s="8" t="str">
        <f t="shared" si="102"/>
        <v/>
      </c>
      <c r="CC40" s="8" t="str">
        <f t="shared" si="103"/>
        <v/>
      </c>
      <c r="CD40" s="8" t="str">
        <f t="shared" si="104"/>
        <v/>
      </c>
      <c r="CE40" s="8" t="str">
        <f t="shared" si="105"/>
        <v/>
      </c>
      <c r="CF40" s="8">
        <f t="shared" si="106"/>
        <v>1.6898148148148152E-2</v>
      </c>
      <c r="CG40" s="8" t="str">
        <f t="shared" si="107"/>
        <v/>
      </c>
      <c r="CI40" s="13">
        <v>2.8113425925925927E-2</v>
      </c>
      <c r="CJ40" s="8">
        <f t="shared" si="108"/>
        <v>2.8113425925925927E-2</v>
      </c>
      <c r="CK40" s="8">
        <f>IF(COUNT($BV40:BW40)&gt;0,SMALL($BV40:BW40,1),$CI40)</f>
        <v>2.8113425925925927E-2</v>
      </c>
      <c r="CL40" s="8">
        <f>IF(COUNT($BV40:BX40)&gt;0,SMALL($BV40:BX40,1),$CI40)</f>
        <v>2.8113425925925927E-2</v>
      </c>
      <c r="CM40" s="8">
        <f>IF(COUNT($BV40:BY40)&gt;0,SMALL($BV40:BY40,1),$CI40)</f>
        <v>2.8113425925925927E-2</v>
      </c>
      <c r="CN40" s="8">
        <f>IF(COUNT($BV40:BZ40)&gt;0,SMALL($BV40:BZ40,1),$CI40)</f>
        <v>2.8113425925925927E-2</v>
      </c>
      <c r="CP40" s="8">
        <f t="shared" si="109"/>
        <v>0</v>
      </c>
      <c r="CQ40" s="8">
        <f>IF(COUNT($CB40:CC40)&gt;0,SMALL($CB40:CC40,1),$CP40)</f>
        <v>0</v>
      </c>
      <c r="CR40" s="8">
        <f>IF(COUNT($CB40:CD40)&gt;0,SMALL($CB40:CD40,1),$CP40)</f>
        <v>0</v>
      </c>
      <c r="CS40" s="8">
        <f>IF(COUNT($CB40:CE40)&gt;0,SMALL($CB40:CE40,1),$CP40)</f>
        <v>0</v>
      </c>
      <c r="CT40" s="8">
        <f>IF(COUNT($CB40:CF40)&gt;0,SMALL($CB40:CF40,1),$CP40)</f>
        <v>1.6898148148148152E-2</v>
      </c>
      <c r="CV40" s="8">
        <f t="shared" si="110"/>
        <v>1.545226851851852E-2</v>
      </c>
      <c r="CW40" s="8">
        <f t="shared" si="111"/>
        <v>1.1980046296296296E-2</v>
      </c>
      <c r="CX40" s="1">
        <f t="shared" si="112"/>
        <v>38</v>
      </c>
      <c r="CY40" s="8">
        <f t="shared" si="113"/>
        <v>8.7962962962962958E-7</v>
      </c>
      <c r="CZ40" s="1" t="str">
        <f t="shared" si="114"/>
        <v>George Thomson</v>
      </c>
      <c r="DB40" s="13">
        <f t="shared" si="115"/>
        <v>2.0739970956238789E-2</v>
      </c>
      <c r="DC40" s="13">
        <f>SMALL($DO40:DP40,1)/(60*60*24)</f>
        <v>2.0739970956238786E-2</v>
      </c>
      <c r="DD40" s="13">
        <f>SMALL($DO40:DQ40,1)/(60*60*24)</f>
        <v>2.0739970956238786E-2</v>
      </c>
      <c r="DE40" s="13">
        <f>SMALL($DO40:DR40,1)/(60*60*24)</f>
        <v>2.0739970956238786E-2</v>
      </c>
      <c r="DF40" s="13">
        <f>SMALL($DO40:DS40,1)/(60*60*24)</f>
        <v>2.0739970956238786E-2</v>
      </c>
      <c r="DG40" s="13">
        <f>SMALL($DO40:DT40,1)/(60*60*24)</f>
        <v>2.0739970956238786E-2</v>
      </c>
      <c r="DH40" s="45">
        <f t="shared" si="116"/>
        <v>1.5938897754393614E-2</v>
      </c>
      <c r="DI40" s="13">
        <f>SMALL($DU40:DV40,1)/(60*60*24)</f>
        <v>1.5938897754393614E-2</v>
      </c>
      <c r="DJ40" s="13">
        <f>SMALL($DU40:DW40,1)/(60*60*24)</f>
        <v>1.5938897754393614E-2</v>
      </c>
      <c r="DK40" s="13">
        <f>SMALL($DU40:DX40,1)/(60*60*24)</f>
        <v>1.5938897754393614E-2</v>
      </c>
      <c r="DL40" s="13">
        <f>SMALL($DU40:DY40,1)/(60*60*24)</f>
        <v>1.5938897754393614E-2</v>
      </c>
      <c r="DM40" s="13">
        <f>SMALL($DU40:DZ40,1)/(60*60*24)</f>
        <v>1.5938897754393614E-2</v>
      </c>
      <c r="DO40" s="6">
        <f t="shared" si="117"/>
        <v>1791.9334906190311</v>
      </c>
      <c r="DP40" s="1">
        <f t="shared" si="118"/>
        <v>9999</v>
      </c>
      <c r="DQ40" s="1">
        <f t="shared" si="119"/>
        <v>9999</v>
      </c>
      <c r="DR40" s="1">
        <f t="shared" si="120"/>
        <v>9999</v>
      </c>
      <c r="DS40" s="1">
        <f t="shared" si="121"/>
        <v>9999</v>
      </c>
      <c r="DT40" s="1">
        <f t="shared" si="122"/>
        <v>9999</v>
      </c>
      <c r="DU40" s="6">
        <f t="shared" si="123"/>
        <v>1377.1207659796082</v>
      </c>
      <c r="DV40" s="1">
        <f t="shared" si="124"/>
        <v>9999</v>
      </c>
      <c r="DW40" s="1">
        <f t="shared" si="125"/>
        <v>9999</v>
      </c>
      <c r="DX40" s="1">
        <f t="shared" si="126"/>
        <v>9999</v>
      </c>
      <c r="DY40" s="1">
        <f t="shared" si="127"/>
        <v>9999</v>
      </c>
      <c r="DZ40" s="1">
        <f t="shared" si="128"/>
        <v>1460.0000000000002</v>
      </c>
    </row>
    <row r="41" spans="1:130" x14ac:dyDescent="0.25">
      <c r="A41" s="1" t="s">
        <v>59</v>
      </c>
      <c r="B41" s="3">
        <v>1.8287037037037036E-2</v>
      </c>
      <c r="C41" s="11">
        <v>42552</v>
      </c>
      <c r="E41" s="13">
        <v>2.2060185185185183E-2</v>
      </c>
      <c r="F41" s="11">
        <v>42491</v>
      </c>
      <c r="H41" s="3">
        <v>0</v>
      </c>
      <c r="I41" s="3">
        <v>2.206018518518519E-2</v>
      </c>
      <c r="M41" s="8">
        <f t="shared" si="66"/>
        <v>2.206018518518519E-2</v>
      </c>
      <c r="N41" s="6">
        <f t="shared" si="67"/>
        <v>1906</v>
      </c>
      <c r="O41" s="8">
        <f t="shared" si="129"/>
        <v>1.4236111111111111E-2</v>
      </c>
      <c r="Q41" s="8">
        <f t="shared" si="68"/>
        <v>0</v>
      </c>
      <c r="R41" s="8">
        <f t="shared" si="69"/>
        <v>1.8344907407407407E-2</v>
      </c>
      <c r="S41" s="8">
        <f t="shared" si="70"/>
        <v>1.4236111111111111E-2</v>
      </c>
      <c r="T41" s="8"/>
      <c r="U41" s="8">
        <f>IF(A41&lt;&gt;"",IF(VLOOKUP(A41,Apr!A$4:F$201,6)&gt;0,VLOOKUP(A41,Apr!A$4:F$201,6),0),0)</f>
        <v>0</v>
      </c>
      <c r="V41" s="8">
        <f>IF(A41&lt;&gt;"",IF(VLOOKUP(A41,May!A$3:F$200,6)&gt;0,VLOOKUP(A41,May!A$3:F$200,6),0),0)</f>
        <v>0</v>
      </c>
      <c r="W41" s="8">
        <f>IF(A41&lt;&gt;"",IF(VLOOKUP(A41,Jun!A$3:F$200,6)&gt;0,VLOOKUP(A41,Jun!A$3:F$200,6),0),0)</f>
        <v>0</v>
      </c>
      <c r="X41" s="8">
        <f>IF(A41&lt;&gt;"",IF(VLOOKUP(A41,Jul!A$3:F$200,6)&gt;0,VLOOKUP(A41,Jul!A$3:F$200,6),0),0)</f>
        <v>0</v>
      </c>
      <c r="Y41" s="8">
        <f>IF(A41&lt;&gt;"",IF(VLOOKUP(A41,Aug!A$3:F$200,6)&gt;0,VLOOKUP(A41,Aug!A$3:F$200,6),0),0)</f>
        <v>0</v>
      </c>
      <c r="Z41" s="8">
        <f>IF(A41&lt;&gt;"",IF(VLOOKUP(A41,Sep!A$3:F$200,6)&gt;0,VLOOKUP(A41,Sep!A$3:F$200,6),0),0)</f>
        <v>0</v>
      </c>
      <c r="AA41" s="6">
        <f t="shared" si="71"/>
        <v>1464.7821438118153</v>
      </c>
      <c r="AB41" s="8">
        <f t="shared" si="72"/>
        <v>1.0937500000000001E-2</v>
      </c>
      <c r="AC41" s="8">
        <f>IF(A41&lt;&gt;"",IF(VLOOKUP(A41,Oct!A$3:F$200,6)&gt;0,VLOOKUP(A41,Oct!A$3:F$200,6),0),0)</f>
        <v>0</v>
      </c>
      <c r="AD41" s="8">
        <f>IF(A41&lt;&gt;"",IF(VLOOKUP(A41,Nov!A$3:F$200,6)&gt;0,VLOOKUP(A41,Nov!A$3:F$200,6),0),0)</f>
        <v>1.8344907407407407E-2</v>
      </c>
      <c r="AE41" s="8">
        <f>IF(A41&lt;&gt;"",IF(VLOOKUP(A41,Dec!A$3:F$200,6)&gt;0,VLOOKUP(A41,Dec!A$3:F$200,6),0),0)</f>
        <v>1.8402777777777782E-2</v>
      </c>
      <c r="AF41" s="8">
        <f>IF(A41&lt;&gt;"",IF(VLOOKUP(A41,Jan!A$3:F$200,6)&gt;0,VLOOKUP(A41,Jan!A$3:F$200,6),0),0)</f>
        <v>0</v>
      </c>
      <c r="AG41" s="8">
        <f>IF(A41&lt;&gt;"",IF(VLOOKUP(A41,Feb!A$3:F$200,6)&gt;0,VLOOKUP(A41,Feb!A$3:F$200,6),0),0)</f>
        <v>0</v>
      </c>
      <c r="AH41" s="8">
        <f>IF(A41&lt;&gt;"",IF(VLOOKUP(A41,Mar!A$3:F$200,6)&gt;0,VLOOKUP(A41,Mar!A$3:F$200,6),0),0)</f>
        <v>0</v>
      </c>
      <c r="AJ41" s="8">
        <f>LARGE($BH41:BI41,1)</f>
        <v>1.4236111111111111E-2</v>
      </c>
      <c r="AK41" s="8">
        <f>LARGE($BH41:BJ41,1)</f>
        <v>1.4236111111111111E-2</v>
      </c>
      <c r="AL41" s="8">
        <f>LARGE($BH41:BK41,1)</f>
        <v>1.4236111111111111E-2</v>
      </c>
      <c r="AM41" s="8">
        <f>LARGE($BH41:BL41,1)</f>
        <v>1.4236111111111111E-2</v>
      </c>
      <c r="AN41" s="8">
        <f>LARGE($BH41:BM41,1)</f>
        <v>1.4236111111111111E-2</v>
      </c>
      <c r="AO41" s="8">
        <f>LARGE($BN41:BO41,1)</f>
        <v>1.0937500000000001E-2</v>
      </c>
      <c r="AP41" s="8">
        <f>LARGE($BN41:BP41,1)</f>
        <v>1.0937500000000001E-2</v>
      </c>
      <c r="AQ41" s="8">
        <f>LARGE($BN41:BQ41,1)</f>
        <v>1.0937500000000001E-2</v>
      </c>
      <c r="AR41" s="8">
        <f>LARGE($BN41:BR41,1)</f>
        <v>1.0937500000000001E-2</v>
      </c>
      <c r="AS41" s="8">
        <f>LARGE($BN41:BS41,1)</f>
        <v>1.0937500000000001E-2</v>
      </c>
      <c r="AV41" s="6">
        <f t="shared" si="73"/>
        <v>0</v>
      </c>
      <c r="AW41" s="6">
        <f t="shared" si="74"/>
        <v>0</v>
      </c>
      <c r="AX41" s="6">
        <f t="shared" si="75"/>
        <v>0</v>
      </c>
      <c r="AY41" s="6">
        <f t="shared" si="76"/>
        <v>0</v>
      </c>
      <c r="AZ41" s="6">
        <f t="shared" si="77"/>
        <v>0</v>
      </c>
      <c r="BA41" s="6">
        <f t="shared" si="78"/>
        <v>0</v>
      </c>
      <c r="BB41" s="6">
        <f t="shared" si="79"/>
        <v>0</v>
      </c>
      <c r="BC41" s="6">
        <f t="shared" si="80"/>
        <v>1585</v>
      </c>
      <c r="BD41" s="6">
        <f t="shared" si="81"/>
        <v>1590.0000000000005</v>
      </c>
      <c r="BE41" s="6">
        <f t="shared" si="82"/>
        <v>0</v>
      </c>
      <c r="BF41" s="6">
        <f t="shared" si="83"/>
        <v>0</v>
      </c>
      <c r="BH41" s="8">
        <f t="shared" si="84"/>
        <v>1.4236111111111111E-2</v>
      </c>
      <c r="BI41" s="8">
        <f t="shared" si="85"/>
        <v>0</v>
      </c>
      <c r="BJ41" s="8">
        <f t="shared" si="86"/>
        <v>0</v>
      </c>
      <c r="BK41" s="8">
        <f t="shared" si="87"/>
        <v>0</v>
      </c>
      <c r="BL41" s="8">
        <f t="shared" si="88"/>
        <v>0</v>
      </c>
      <c r="BM41" s="8">
        <f t="shared" si="89"/>
        <v>0</v>
      </c>
      <c r="BN41" s="8">
        <f t="shared" si="90"/>
        <v>1.0937500000000001E-2</v>
      </c>
      <c r="BO41" s="8">
        <f t="shared" si="91"/>
        <v>0</v>
      </c>
      <c r="BP41" s="8">
        <f t="shared" si="92"/>
        <v>9.5486111111111119E-3</v>
      </c>
      <c r="BQ41" s="8">
        <f t="shared" si="93"/>
        <v>9.3749999999999997E-3</v>
      </c>
      <c r="BR41" s="8">
        <f t="shared" si="94"/>
        <v>0</v>
      </c>
      <c r="BS41" s="8">
        <f t="shared" si="95"/>
        <v>0</v>
      </c>
      <c r="BV41" s="8" t="str">
        <f t="shared" si="96"/>
        <v/>
      </c>
      <c r="BW41" s="8" t="str">
        <f t="shared" si="97"/>
        <v/>
      </c>
      <c r="BX41" s="8" t="str">
        <f t="shared" si="98"/>
        <v/>
      </c>
      <c r="BY41" s="8" t="str">
        <f t="shared" si="99"/>
        <v/>
      </c>
      <c r="BZ41" s="8" t="str">
        <f t="shared" si="100"/>
        <v/>
      </c>
      <c r="CA41" s="8" t="str">
        <f t="shared" si="101"/>
        <v/>
      </c>
      <c r="CB41" s="8" t="str">
        <f t="shared" si="102"/>
        <v/>
      </c>
      <c r="CC41" s="8">
        <f t="shared" si="103"/>
        <v>1.8344907407407407E-2</v>
      </c>
      <c r="CD41" s="8">
        <f t="shared" si="104"/>
        <v>1.8402777777777782E-2</v>
      </c>
      <c r="CE41" s="8" t="str">
        <f t="shared" si="105"/>
        <v/>
      </c>
      <c r="CF41" s="8" t="str">
        <f t="shared" si="106"/>
        <v/>
      </c>
      <c r="CG41" s="8" t="str">
        <f t="shared" si="107"/>
        <v/>
      </c>
      <c r="CI41" s="13">
        <v>2.2060185185185183E-2</v>
      </c>
      <c r="CJ41" s="8">
        <f t="shared" si="108"/>
        <v>2.2060185185185183E-2</v>
      </c>
      <c r="CK41" s="8">
        <f>IF(COUNT($BV41:BW41)&gt;0,SMALL($BV41:BW41,1),$CI41)</f>
        <v>2.2060185185185183E-2</v>
      </c>
      <c r="CL41" s="8">
        <f>IF(COUNT($BV41:BX41)&gt;0,SMALL($BV41:BX41,1),$CI41)</f>
        <v>2.2060185185185183E-2</v>
      </c>
      <c r="CM41" s="8">
        <f>IF(COUNT($BV41:BY41)&gt;0,SMALL($BV41:BY41,1),$CI41)</f>
        <v>2.2060185185185183E-2</v>
      </c>
      <c r="CN41" s="8">
        <f>IF(COUNT($BV41:BZ41)&gt;0,SMALL($BV41:BZ41,1),$CI41)</f>
        <v>2.2060185185185183E-2</v>
      </c>
      <c r="CO41" s="3">
        <v>1.8287037037037036E-2</v>
      </c>
      <c r="CP41" s="8">
        <f t="shared" si="109"/>
        <v>1.8287037037037036E-2</v>
      </c>
      <c r="CQ41" s="8">
        <f>IF(COUNT($CB41:CC41)&gt;0,SMALL($CB41:CC41,1),$CP41)</f>
        <v>1.8344907407407407E-2</v>
      </c>
      <c r="CR41" s="8">
        <f>IF(COUNT($CB41:CD41)&gt;0,SMALL($CB41:CD41,1),$CP41)</f>
        <v>1.8344907407407407E-2</v>
      </c>
      <c r="CS41" s="8">
        <f>IF(COUNT($CB41:CE41)&gt;0,SMALL($CB41:CE41,1),$CP41)</f>
        <v>1.8344907407407407E-2</v>
      </c>
      <c r="CT41" s="8">
        <f>IF(COUNT($CB41:CF41)&gt;0,SMALL($CB41:CF41,1),$CP41)</f>
        <v>1.8344907407407407E-2</v>
      </c>
      <c r="CV41" s="8">
        <f t="shared" si="110"/>
        <v>1.4237013888888889E-2</v>
      </c>
      <c r="CW41" s="8">
        <f t="shared" si="111"/>
        <v>1.093840277777778E-2</v>
      </c>
      <c r="CX41" s="1">
        <f t="shared" si="112"/>
        <v>39</v>
      </c>
      <c r="CY41" s="8">
        <f t="shared" si="113"/>
        <v>9.0277777777777776E-7</v>
      </c>
      <c r="CZ41" s="1" t="str">
        <f t="shared" si="114"/>
        <v>Gerard Browne</v>
      </c>
      <c r="DB41" s="13">
        <f t="shared" si="115"/>
        <v>2.206018518518519E-2</v>
      </c>
      <c r="DC41" s="13">
        <f>SMALL($DO41:DP41,1)/(60*60*24)</f>
        <v>2.2060185185185186E-2</v>
      </c>
      <c r="DD41" s="13">
        <f>SMALL($DO41:DQ41,1)/(60*60*24)</f>
        <v>2.2060185185185186E-2</v>
      </c>
      <c r="DE41" s="13">
        <f>SMALL($DO41:DR41,1)/(60*60*24)</f>
        <v>2.2060185185185186E-2</v>
      </c>
      <c r="DF41" s="13">
        <f>SMALL($DO41:DS41,1)/(60*60*24)</f>
        <v>2.2060185185185186E-2</v>
      </c>
      <c r="DG41" s="13">
        <f>SMALL($DO41:DT41,1)/(60*60*24)</f>
        <v>2.2060185185185186E-2</v>
      </c>
      <c r="DH41" s="45">
        <f t="shared" si="116"/>
        <v>1.6953497034858975E-2</v>
      </c>
      <c r="DI41" s="13">
        <f>SMALL($DU41:DV41,1)/(60*60*24)</f>
        <v>1.6953497034858975E-2</v>
      </c>
      <c r="DJ41" s="13">
        <f>SMALL($DU41:DW41,1)/(60*60*24)</f>
        <v>1.6953497034858975E-2</v>
      </c>
      <c r="DK41" s="13">
        <f>SMALL($DU41:DX41,1)/(60*60*24)</f>
        <v>1.6953497034858975E-2</v>
      </c>
      <c r="DL41" s="13">
        <f>SMALL($DU41:DY41,1)/(60*60*24)</f>
        <v>1.6953497034858975E-2</v>
      </c>
      <c r="DM41" s="13">
        <f>SMALL($DU41:DZ41,1)/(60*60*24)</f>
        <v>1.6953497034858975E-2</v>
      </c>
      <c r="DO41" s="6">
        <f t="shared" si="117"/>
        <v>1906</v>
      </c>
      <c r="DP41" s="1">
        <f t="shared" si="118"/>
        <v>9999</v>
      </c>
      <c r="DQ41" s="1">
        <f t="shared" si="119"/>
        <v>9999</v>
      </c>
      <c r="DR41" s="1">
        <f t="shared" si="120"/>
        <v>9999</v>
      </c>
      <c r="DS41" s="1">
        <f t="shared" si="121"/>
        <v>9999</v>
      </c>
      <c r="DT41" s="1">
        <f t="shared" si="122"/>
        <v>9999</v>
      </c>
      <c r="DU41" s="6">
        <f t="shared" si="123"/>
        <v>1464.7821438118153</v>
      </c>
      <c r="DV41" s="1">
        <f t="shared" si="124"/>
        <v>9999</v>
      </c>
      <c r="DW41" s="1">
        <f t="shared" si="125"/>
        <v>1585</v>
      </c>
      <c r="DX41" s="1">
        <f t="shared" si="126"/>
        <v>1590.0000000000005</v>
      </c>
      <c r="DY41" s="1">
        <f t="shared" si="127"/>
        <v>9999</v>
      </c>
      <c r="DZ41" s="1">
        <f t="shared" si="128"/>
        <v>9999</v>
      </c>
    </row>
    <row r="42" spans="1:130" x14ac:dyDescent="0.25">
      <c r="A42" s="1" t="s">
        <v>66</v>
      </c>
      <c r="B42" s="3">
        <v>1.6273148148148148E-2</v>
      </c>
      <c r="C42" s="11">
        <v>43070</v>
      </c>
      <c r="E42" s="13"/>
      <c r="H42" s="3">
        <v>0</v>
      </c>
      <c r="I42" s="3">
        <v>0</v>
      </c>
      <c r="K42" s="8">
        <v>1.5011574074074075E-2</v>
      </c>
      <c r="L42" s="8">
        <v>2.9409722222222223E-2</v>
      </c>
      <c r="M42" s="8">
        <f t="shared" si="66"/>
        <v>2.0996896212933193E-2</v>
      </c>
      <c r="N42" s="6">
        <f t="shared" si="67"/>
        <v>1814.1318327974277</v>
      </c>
      <c r="O42" s="8">
        <f t="shared" si="129"/>
        <v>1.5277777777777777E-2</v>
      </c>
      <c r="Q42" s="8">
        <f t="shared" si="68"/>
        <v>0</v>
      </c>
      <c r="R42" s="8">
        <f t="shared" si="69"/>
        <v>0</v>
      </c>
      <c r="S42" s="8">
        <f t="shared" si="70"/>
        <v>1.5277777777777777E-2</v>
      </c>
      <c r="T42" s="8"/>
      <c r="U42" s="8">
        <f>IF(A42&lt;&gt;"",IF(VLOOKUP(A42,Apr!A$4:F$201,6)&gt;0,VLOOKUP(A42,Apr!A$4:F$201,6),0),0)</f>
        <v>0</v>
      </c>
      <c r="V42" s="8">
        <f>IF(A42&lt;&gt;"",IF(VLOOKUP(A42,May!A$3:F$200,6)&gt;0,VLOOKUP(A42,May!A$3:F$200,6),0),0)</f>
        <v>0</v>
      </c>
      <c r="W42" s="8">
        <f>IF(A42&lt;&gt;"",IF(VLOOKUP(A42,Jun!A$3:F$200,6)&gt;0,VLOOKUP(A42,Jun!A$3:F$200,6),0),0)</f>
        <v>0</v>
      </c>
      <c r="X42" s="8">
        <f>IF(A42&lt;&gt;"",IF(VLOOKUP(A42,Jul!A$3:F$200,6)&gt;0,VLOOKUP(A42,Jul!A$3:F$200,6),0),0)</f>
        <v>0</v>
      </c>
      <c r="Y42" s="8">
        <f>IF(A42&lt;&gt;"",IF(VLOOKUP(A42,Aug!A$3:F$200,6)&gt;0,VLOOKUP(A42,Aug!A$3:F$200,6),0),0)</f>
        <v>0</v>
      </c>
      <c r="Z42" s="8">
        <f>IF(A42&lt;&gt;"",IF(VLOOKUP(A42,Sep!A$3:F$200,6)&gt;0,VLOOKUP(A42,Sep!A$3:F$200,6),0),0)</f>
        <v>0</v>
      </c>
      <c r="AA42" s="6">
        <f t="shared" si="71"/>
        <v>1394.1804381963659</v>
      </c>
      <c r="AB42" s="8">
        <f t="shared" si="72"/>
        <v>1.1631944444444445E-2</v>
      </c>
      <c r="AC42" s="8">
        <f>IF(A42&lt;&gt;"",IF(VLOOKUP(A42,Oct!A$3:F$200,6)&gt;0,VLOOKUP(A42,Oct!A$3:F$200,6),0),0)</f>
        <v>0</v>
      </c>
      <c r="AD42" s="8">
        <f>IF(A42&lt;&gt;"",IF(VLOOKUP(A42,Nov!A$3:F$200,6)&gt;0,VLOOKUP(A42,Nov!A$3:F$200,6),0),0)</f>
        <v>0</v>
      </c>
      <c r="AE42" s="8">
        <f>IF(A42&lt;&gt;"",IF(VLOOKUP(A42,Dec!A$3:F$200,6)&gt;0,VLOOKUP(A42,Dec!A$3:F$200,6),0),0)</f>
        <v>0</v>
      </c>
      <c r="AF42" s="8">
        <f>IF(A42&lt;&gt;"",IF(VLOOKUP(A42,Jan!A$3:F$200,6)&gt;0,VLOOKUP(A42,Jan!A$3:F$200,6),0),0)</f>
        <v>0</v>
      </c>
      <c r="AG42" s="8">
        <f>IF(A42&lt;&gt;"",IF(VLOOKUP(A42,Feb!A$3:F$200,6)&gt;0,VLOOKUP(A42,Feb!A$3:F$200,6),0),0)</f>
        <v>0</v>
      </c>
      <c r="AH42" s="8">
        <f>IF(A42&lt;&gt;"",IF(VLOOKUP(A42,Mar!A$3:F$200,6)&gt;0,VLOOKUP(A42,Mar!A$3:F$200,6),0),0)</f>
        <v>0</v>
      </c>
      <c r="AJ42" s="8">
        <f>LARGE($BH42:BI42,1)</f>
        <v>1.5277777777777777E-2</v>
      </c>
      <c r="AK42" s="8">
        <f>LARGE($BH42:BJ42,1)</f>
        <v>1.5277777777777777E-2</v>
      </c>
      <c r="AL42" s="8">
        <f>LARGE($BH42:BK42,1)</f>
        <v>1.5277777777777777E-2</v>
      </c>
      <c r="AM42" s="8">
        <f>LARGE($BH42:BL42,1)</f>
        <v>1.5277777777777777E-2</v>
      </c>
      <c r="AN42" s="8">
        <f>LARGE($BH42:BM42,1)</f>
        <v>1.5277777777777777E-2</v>
      </c>
      <c r="AO42" s="8">
        <f>LARGE($BN42:BO42,1)</f>
        <v>1.1631944444444445E-2</v>
      </c>
      <c r="AP42" s="8">
        <f>LARGE($BN42:BP42,1)</f>
        <v>1.1631944444444445E-2</v>
      </c>
      <c r="AQ42" s="8">
        <f>LARGE($BN42:BQ42,1)</f>
        <v>1.1631944444444445E-2</v>
      </c>
      <c r="AR42" s="8">
        <f>LARGE($BN42:BR42,1)</f>
        <v>1.1631944444444445E-2</v>
      </c>
      <c r="AS42" s="8">
        <f>LARGE($BN42:BS42,1)</f>
        <v>1.1631944444444445E-2</v>
      </c>
      <c r="AV42" s="6">
        <f t="shared" si="73"/>
        <v>0</v>
      </c>
      <c r="AW42" s="6">
        <f t="shared" si="74"/>
        <v>0</v>
      </c>
      <c r="AX42" s="6">
        <f t="shared" si="75"/>
        <v>0</v>
      </c>
      <c r="AY42" s="6">
        <f t="shared" si="76"/>
        <v>0</v>
      </c>
      <c r="AZ42" s="6">
        <f t="shared" si="77"/>
        <v>0</v>
      </c>
      <c r="BA42" s="6">
        <f t="shared" si="78"/>
        <v>0</v>
      </c>
      <c r="BB42" s="6">
        <f t="shared" si="79"/>
        <v>0</v>
      </c>
      <c r="BC42" s="6">
        <f t="shared" si="80"/>
        <v>0</v>
      </c>
      <c r="BD42" s="6">
        <f t="shared" si="81"/>
        <v>0</v>
      </c>
      <c r="BE42" s="6">
        <f t="shared" si="82"/>
        <v>0</v>
      </c>
      <c r="BF42" s="6">
        <f t="shared" si="83"/>
        <v>0</v>
      </c>
      <c r="BH42" s="8">
        <f t="shared" si="84"/>
        <v>1.5277777777777777E-2</v>
      </c>
      <c r="BI42" s="8">
        <f t="shared" si="85"/>
        <v>0</v>
      </c>
      <c r="BJ42" s="8">
        <f t="shared" si="86"/>
        <v>0</v>
      </c>
      <c r="BK42" s="8">
        <f t="shared" si="87"/>
        <v>0</v>
      </c>
      <c r="BL42" s="8">
        <f t="shared" si="88"/>
        <v>0</v>
      </c>
      <c r="BM42" s="8">
        <f t="shared" si="89"/>
        <v>0</v>
      </c>
      <c r="BN42" s="8">
        <f t="shared" si="90"/>
        <v>1.1631944444444445E-2</v>
      </c>
      <c r="BO42" s="8">
        <f t="shared" si="91"/>
        <v>0</v>
      </c>
      <c r="BP42" s="8">
        <f t="shared" si="92"/>
        <v>0</v>
      </c>
      <c r="BQ42" s="8">
        <f t="shared" si="93"/>
        <v>0</v>
      </c>
      <c r="BR42" s="8">
        <f t="shared" si="94"/>
        <v>0</v>
      </c>
      <c r="BS42" s="8">
        <f t="shared" si="95"/>
        <v>0</v>
      </c>
      <c r="BV42" s="8" t="str">
        <f t="shared" si="96"/>
        <v/>
      </c>
      <c r="BW42" s="8" t="str">
        <f t="shared" si="97"/>
        <v/>
      </c>
      <c r="BX42" s="8" t="str">
        <f t="shared" si="98"/>
        <v/>
      </c>
      <c r="BY42" s="8" t="str">
        <f t="shared" si="99"/>
        <v/>
      </c>
      <c r="BZ42" s="8" t="str">
        <f t="shared" si="100"/>
        <v/>
      </c>
      <c r="CA42" s="8" t="str">
        <f t="shared" si="101"/>
        <v/>
      </c>
      <c r="CB42" s="8" t="str">
        <f t="shared" si="102"/>
        <v/>
      </c>
      <c r="CC42" s="8" t="str">
        <f t="shared" si="103"/>
        <v/>
      </c>
      <c r="CD42" s="8" t="str">
        <f t="shared" si="104"/>
        <v/>
      </c>
      <c r="CE42" s="8" t="str">
        <f t="shared" si="105"/>
        <v/>
      </c>
      <c r="CF42" s="8" t="str">
        <f t="shared" si="106"/>
        <v/>
      </c>
      <c r="CG42" s="8" t="str">
        <f t="shared" si="107"/>
        <v/>
      </c>
      <c r="CI42" s="13"/>
      <c r="CJ42" s="8">
        <f t="shared" si="108"/>
        <v>0</v>
      </c>
      <c r="CK42" s="8">
        <f>IF(COUNT($BV42:BW42)&gt;0,SMALL($BV42:BW42,1),$CI42)</f>
        <v>0</v>
      </c>
      <c r="CL42" s="8">
        <f>IF(COUNT($BV42:BX42)&gt;0,SMALL($BV42:BX42,1),$CI42)</f>
        <v>0</v>
      </c>
      <c r="CM42" s="8">
        <f>IF(COUNT($BV42:BY42)&gt;0,SMALL($BV42:BY42,1),$CI42)</f>
        <v>0</v>
      </c>
      <c r="CN42" s="8">
        <f>IF(COUNT($BV42:BZ42)&gt;0,SMALL($BV42:BZ42,1),$CI42)</f>
        <v>0</v>
      </c>
      <c r="CO42" s="3">
        <v>1.6273148148148148E-2</v>
      </c>
      <c r="CP42" s="8">
        <f t="shared" si="109"/>
        <v>1.6273148148148148E-2</v>
      </c>
      <c r="CQ42" s="8">
        <f>IF(COUNT($CB42:CC42)&gt;0,SMALL($CB42:CC42,1),$CP42)</f>
        <v>1.6273148148148148E-2</v>
      </c>
      <c r="CR42" s="8">
        <f>IF(COUNT($CB42:CD42)&gt;0,SMALL($CB42:CD42,1),$CP42)</f>
        <v>1.6273148148148148E-2</v>
      </c>
      <c r="CS42" s="8">
        <f>IF(COUNT($CB42:CE42)&gt;0,SMALL($CB42:CE42,1),$CP42)</f>
        <v>1.6273148148148148E-2</v>
      </c>
      <c r="CT42" s="8">
        <f>IF(COUNT($CB42:CF42)&gt;0,SMALL($CB42:CF42,1),$CP42)</f>
        <v>1.6273148148148148E-2</v>
      </c>
      <c r="CV42" s="8">
        <f t="shared" si="110"/>
        <v>1.5278703703703704E-2</v>
      </c>
      <c r="CW42" s="8">
        <f t="shared" si="111"/>
        <v>1.1632870370370372E-2</v>
      </c>
      <c r="CX42" s="1">
        <f t="shared" si="112"/>
        <v>40</v>
      </c>
      <c r="CY42" s="8">
        <f t="shared" si="113"/>
        <v>9.2592592592592594E-7</v>
      </c>
      <c r="CZ42" s="1" t="str">
        <f t="shared" si="114"/>
        <v>Gill Draper</v>
      </c>
      <c r="DB42" s="13">
        <f t="shared" si="115"/>
        <v>2.0996896212933193E-2</v>
      </c>
      <c r="DC42" s="13">
        <f>SMALL($DO42:DP42,1)/(60*60*24)</f>
        <v>2.0996896212933189E-2</v>
      </c>
      <c r="DD42" s="13">
        <f>SMALL($DO42:DQ42,1)/(60*60*24)</f>
        <v>2.0996896212933189E-2</v>
      </c>
      <c r="DE42" s="13">
        <f>SMALL($DO42:DR42,1)/(60*60*24)</f>
        <v>2.0996896212933189E-2</v>
      </c>
      <c r="DF42" s="13">
        <f>SMALL($DO42:DS42,1)/(60*60*24)</f>
        <v>2.0996896212933189E-2</v>
      </c>
      <c r="DG42" s="13">
        <f>SMALL($DO42:DT42,1)/(60*60*24)</f>
        <v>2.0996896212933189E-2</v>
      </c>
      <c r="DH42" s="45">
        <f t="shared" si="116"/>
        <v>1.613634766430979E-2</v>
      </c>
      <c r="DI42" s="13">
        <f>SMALL($DU42:DV42,1)/(60*60*24)</f>
        <v>1.613634766430979E-2</v>
      </c>
      <c r="DJ42" s="13">
        <f>SMALL($DU42:DW42,1)/(60*60*24)</f>
        <v>1.613634766430979E-2</v>
      </c>
      <c r="DK42" s="13">
        <f>SMALL($DU42:DX42,1)/(60*60*24)</f>
        <v>1.613634766430979E-2</v>
      </c>
      <c r="DL42" s="13">
        <f>SMALL($DU42:DY42,1)/(60*60*24)</f>
        <v>1.613634766430979E-2</v>
      </c>
      <c r="DM42" s="13">
        <f>SMALL($DU42:DZ42,1)/(60*60*24)</f>
        <v>1.613634766430979E-2</v>
      </c>
      <c r="DO42" s="6">
        <f t="shared" si="117"/>
        <v>1814.1318327974277</v>
      </c>
      <c r="DP42" s="1">
        <f t="shared" si="118"/>
        <v>9999</v>
      </c>
      <c r="DQ42" s="1">
        <f t="shared" si="119"/>
        <v>9999</v>
      </c>
      <c r="DR42" s="1">
        <f t="shared" si="120"/>
        <v>9999</v>
      </c>
      <c r="DS42" s="1">
        <f t="shared" si="121"/>
        <v>9999</v>
      </c>
      <c r="DT42" s="1">
        <f t="shared" si="122"/>
        <v>9999</v>
      </c>
      <c r="DU42" s="6">
        <f t="shared" si="123"/>
        <v>1394.1804381963659</v>
      </c>
      <c r="DV42" s="1">
        <f t="shared" si="124"/>
        <v>9999</v>
      </c>
      <c r="DW42" s="1">
        <f t="shared" si="125"/>
        <v>9999</v>
      </c>
      <c r="DX42" s="1">
        <f t="shared" si="126"/>
        <v>9999</v>
      </c>
      <c r="DY42" s="1">
        <f t="shared" si="127"/>
        <v>9999</v>
      </c>
      <c r="DZ42" s="1">
        <f t="shared" si="128"/>
        <v>9999</v>
      </c>
    </row>
    <row r="43" spans="1:130" x14ac:dyDescent="0.25">
      <c r="A43" s="1" t="s">
        <v>4</v>
      </c>
      <c r="B43" s="3">
        <v>2.2499999999999996E-2</v>
      </c>
      <c r="C43" s="11">
        <v>43160</v>
      </c>
      <c r="E43" s="13">
        <v>2.8194444444444442E-2</v>
      </c>
      <c r="F43" s="11">
        <v>42887</v>
      </c>
      <c r="H43" s="3">
        <v>0</v>
      </c>
      <c r="I43" s="3">
        <v>3.200231481481481E-2</v>
      </c>
      <c r="M43" s="8">
        <f t="shared" si="66"/>
        <v>3.200231481481481E-2</v>
      </c>
      <c r="N43" s="6">
        <f t="shared" si="67"/>
        <v>2764.9999999999995</v>
      </c>
      <c r="O43" s="8">
        <f t="shared" si="129"/>
        <v>4.1666666666666666E-3</v>
      </c>
      <c r="Q43" s="8">
        <f t="shared" si="68"/>
        <v>2.9583333333333336E-2</v>
      </c>
      <c r="R43" s="8">
        <f t="shared" si="69"/>
        <v>0</v>
      </c>
      <c r="S43" s="8">
        <f t="shared" si="70"/>
        <v>4.1666666666666666E-3</v>
      </c>
      <c r="T43" s="8"/>
      <c r="U43" s="8">
        <f>IF(A43&lt;&gt;"",IF(VLOOKUP(A43,Apr!A$4:F$201,6)&gt;0,VLOOKUP(A43,Apr!A$4:F$201,6),0),0)</f>
        <v>0</v>
      </c>
      <c r="V43" s="8">
        <f>IF(A43&lt;&gt;"",IF(VLOOKUP(A43,May!A$3:F$200,6)&gt;0,VLOOKUP(A43,May!A$3:F$200,6),0),0)</f>
        <v>2.9583333333333336E-2</v>
      </c>
      <c r="W43" s="8">
        <f>IF(A43&lt;&gt;"",IF(VLOOKUP(A43,Jun!A$3:F$200,6)&gt;0,VLOOKUP(A43,Jun!A$3:F$200,6),0),0)</f>
        <v>0</v>
      </c>
      <c r="X43" s="8">
        <f>IF(A43&lt;&gt;"",IF(VLOOKUP(A43,Jul!A$3:F$200,6)&gt;0,VLOOKUP(A43,Jul!A$3:F$200,6),0),0)</f>
        <v>0</v>
      </c>
      <c r="Y43" s="8">
        <f>IF(A43&lt;&gt;"",IF(VLOOKUP(A43,Aug!A$3:F$200,6)&gt;0,VLOOKUP(A43,Aug!A$3:F$200,6),0),0)</f>
        <v>0</v>
      </c>
      <c r="Z43" s="8">
        <f>IF(A43&lt;&gt;"",IF(VLOOKUP(A43,Sep!A$3:F$200,6)&gt;0,VLOOKUP(A43,Sep!A$3:F$200,6),0),0)</f>
        <v>0</v>
      </c>
      <c r="AA43" s="6">
        <f t="shared" si="71"/>
        <v>1964.314354450682</v>
      </c>
      <c r="AB43" s="8">
        <f t="shared" si="72"/>
        <v>5.0347222222222225E-3</v>
      </c>
      <c r="AC43" s="8">
        <f>IF(A43&lt;&gt;"",IF(VLOOKUP(A43,Oct!A$3:F$200,6)&gt;0,VLOOKUP(A43,Oct!A$3:F$200,6),0),0)</f>
        <v>0</v>
      </c>
      <c r="AD43" s="8">
        <f>IF(A43&lt;&gt;"",IF(VLOOKUP(A43,Nov!A$3:F$200,6)&gt;0,VLOOKUP(A43,Nov!A$3:F$200,6),0),0)</f>
        <v>0</v>
      </c>
      <c r="AE43" s="8">
        <f>IF(A43&lt;&gt;"",IF(VLOOKUP(A43,Dec!A$3:F$200,6)&gt;0,VLOOKUP(A43,Dec!A$3:F$200,6),0),0)</f>
        <v>0</v>
      </c>
      <c r="AF43" s="8">
        <f>IF(A43&lt;&gt;"",IF(VLOOKUP(A43,Jan!A$3:F$200,6)&gt;0,VLOOKUP(A43,Jan!A$3:F$200,6),0),0)</f>
        <v>0</v>
      </c>
      <c r="AG43" s="8">
        <f>IF(A43&lt;&gt;"",IF(VLOOKUP(A43,Feb!A$3:F$200,6)&gt;0,VLOOKUP(A43,Feb!A$3:F$200,6),0),0)</f>
        <v>0</v>
      </c>
      <c r="AH43" s="8">
        <f>IF(A43&lt;&gt;"",IF(VLOOKUP(A43,Mar!A$3:F$200,6)&gt;0,VLOOKUP(A43,Mar!A$3:F$200,6),0),0)</f>
        <v>0</v>
      </c>
      <c r="AJ43" s="8">
        <f>LARGE($BH43:BI43,1)</f>
        <v>4.1666666666666666E-3</v>
      </c>
      <c r="AK43" s="8">
        <f>LARGE($BH43:BJ43,1)</f>
        <v>6.5972222222222222E-3</v>
      </c>
      <c r="AL43" s="8">
        <f>LARGE($BH43:BK43,1)</f>
        <v>6.5972222222222222E-3</v>
      </c>
      <c r="AM43" s="8">
        <f>LARGE($BH43:BL43,1)</f>
        <v>6.5972222222222222E-3</v>
      </c>
      <c r="AN43" s="8">
        <f>LARGE($BH43:BM43,1)</f>
        <v>6.5972222222222222E-3</v>
      </c>
      <c r="AO43" s="8">
        <f>LARGE($BN43:BO43,1)</f>
        <v>5.0347222222222225E-3</v>
      </c>
      <c r="AP43" s="8">
        <f>LARGE($BN43:BP43,1)</f>
        <v>5.0347222222222225E-3</v>
      </c>
      <c r="AQ43" s="8">
        <f>LARGE($BN43:BQ43,1)</f>
        <v>5.0347222222222225E-3</v>
      </c>
      <c r="AR43" s="8">
        <f>LARGE($BN43:BR43,1)</f>
        <v>5.0347222222222225E-3</v>
      </c>
      <c r="AS43" s="8">
        <f>LARGE($BN43:BS43,1)</f>
        <v>5.0347222222222225E-3</v>
      </c>
      <c r="AV43" s="6">
        <f t="shared" si="73"/>
        <v>0</v>
      </c>
      <c r="AW43" s="6">
        <f t="shared" si="74"/>
        <v>2556.0000000000005</v>
      </c>
      <c r="AX43" s="6">
        <f t="shared" si="75"/>
        <v>0</v>
      </c>
      <c r="AY43" s="6">
        <f t="shared" si="76"/>
        <v>0</v>
      </c>
      <c r="AZ43" s="6">
        <f t="shared" si="77"/>
        <v>0</v>
      </c>
      <c r="BA43" s="6">
        <f t="shared" si="78"/>
        <v>0</v>
      </c>
      <c r="BB43" s="6">
        <f t="shared" si="79"/>
        <v>0</v>
      </c>
      <c r="BC43" s="6">
        <f t="shared" si="80"/>
        <v>0</v>
      </c>
      <c r="BD43" s="6">
        <f t="shared" si="81"/>
        <v>0</v>
      </c>
      <c r="BE43" s="6">
        <f t="shared" si="82"/>
        <v>0</v>
      </c>
      <c r="BF43" s="6">
        <f t="shared" si="83"/>
        <v>0</v>
      </c>
      <c r="BH43" s="8">
        <f t="shared" si="84"/>
        <v>4.1666666666666666E-3</v>
      </c>
      <c r="BI43" s="8">
        <f t="shared" si="85"/>
        <v>0</v>
      </c>
      <c r="BJ43" s="8">
        <f t="shared" si="86"/>
        <v>6.5972222222222222E-3</v>
      </c>
      <c r="BK43" s="8">
        <f t="shared" si="87"/>
        <v>0</v>
      </c>
      <c r="BL43" s="8">
        <f t="shared" si="88"/>
        <v>0</v>
      </c>
      <c r="BM43" s="8">
        <f t="shared" si="89"/>
        <v>0</v>
      </c>
      <c r="BN43" s="8">
        <f t="shared" si="90"/>
        <v>5.0347222222222225E-3</v>
      </c>
      <c r="BO43" s="8">
        <f t="shared" si="91"/>
        <v>0</v>
      </c>
      <c r="BP43" s="8">
        <f t="shared" si="92"/>
        <v>0</v>
      </c>
      <c r="BQ43" s="8">
        <f t="shared" si="93"/>
        <v>0</v>
      </c>
      <c r="BR43" s="8">
        <f t="shared" si="94"/>
        <v>0</v>
      </c>
      <c r="BS43" s="8">
        <f t="shared" si="95"/>
        <v>0</v>
      </c>
      <c r="BV43" s="8" t="str">
        <f t="shared" si="96"/>
        <v/>
      </c>
      <c r="BW43" s="8">
        <f t="shared" si="97"/>
        <v>2.9583333333333336E-2</v>
      </c>
      <c r="BX43" s="8" t="str">
        <f t="shared" si="98"/>
        <v/>
      </c>
      <c r="BY43" s="8" t="str">
        <f t="shared" si="99"/>
        <v/>
      </c>
      <c r="BZ43" s="8" t="str">
        <f t="shared" si="100"/>
        <v/>
      </c>
      <c r="CA43" s="8" t="str">
        <f t="shared" si="101"/>
        <v/>
      </c>
      <c r="CB43" s="8" t="str">
        <f t="shared" si="102"/>
        <v/>
      </c>
      <c r="CC43" s="8" t="str">
        <f t="shared" si="103"/>
        <v/>
      </c>
      <c r="CD43" s="8" t="str">
        <f t="shared" si="104"/>
        <v/>
      </c>
      <c r="CE43" s="8" t="str">
        <f t="shared" si="105"/>
        <v/>
      </c>
      <c r="CF43" s="8" t="str">
        <f t="shared" si="106"/>
        <v/>
      </c>
      <c r="CG43" s="8" t="str">
        <f t="shared" si="107"/>
        <v/>
      </c>
      <c r="CI43" s="13">
        <v>2.8194444444444442E-2</v>
      </c>
      <c r="CJ43" s="8">
        <f t="shared" si="108"/>
        <v>2.8194444444444442E-2</v>
      </c>
      <c r="CK43" s="8">
        <f>IF(COUNT($BV43:BW43)&gt;0,SMALL($BV43:BW43,1),$CI43)</f>
        <v>2.9583333333333336E-2</v>
      </c>
      <c r="CL43" s="8">
        <f>IF(COUNT($BV43:BX43)&gt;0,SMALL($BV43:BX43,1),$CI43)</f>
        <v>2.9583333333333336E-2</v>
      </c>
      <c r="CM43" s="8">
        <f>IF(COUNT($BV43:BY43)&gt;0,SMALL($BV43:BY43,1),$CI43)</f>
        <v>2.9583333333333336E-2</v>
      </c>
      <c r="CN43" s="8">
        <f>IF(COUNT($BV43:BZ43)&gt;0,SMALL($BV43:BZ43,1),$CI43)</f>
        <v>2.9583333333333336E-2</v>
      </c>
      <c r="CO43" s="3">
        <v>2.2499999999999996E-2</v>
      </c>
      <c r="CP43" s="8">
        <f t="shared" si="109"/>
        <v>2.2499999999999996E-2</v>
      </c>
      <c r="CQ43" s="8">
        <f>IF(COUNT($CB43:CC43)&gt;0,SMALL($CB43:CC43,1),$CP43)</f>
        <v>2.2499999999999996E-2</v>
      </c>
      <c r="CR43" s="8">
        <f>IF(COUNT($CB43:CD43)&gt;0,SMALL($CB43:CD43,1),$CP43)</f>
        <v>2.2499999999999996E-2</v>
      </c>
      <c r="CS43" s="8">
        <f>IF(COUNT($CB43:CE43)&gt;0,SMALL($CB43:CE43,1),$CP43)</f>
        <v>2.2499999999999996E-2</v>
      </c>
      <c r="CT43" s="8">
        <f>IF(COUNT($CB43:CF43)&gt;0,SMALL($CB43:CF43,1),$CP43)</f>
        <v>2.2499999999999996E-2</v>
      </c>
      <c r="CV43" s="8">
        <f t="shared" si="110"/>
        <v>6.5981712962962964E-3</v>
      </c>
      <c r="CW43" s="8">
        <f t="shared" si="111"/>
        <v>5.0356712962962968E-3</v>
      </c>
      <c r="CX43" s="1">
        <f t="shared" si="112"/>
        <v>41</v>
      </c>
      <c r="CY43" s="8">
        <f t="shared" si="113"/>
        <v>9.4907407407407411E-7</v>
      </c>
      <c r="CZ43" s="1" t="str">
        <f t="shared" si="114"/>
        <v>Gillian Oliver</v>
      </c>
      <c r="DB43" s="13">
        <f t="shared" si="115"/>
        <v>3.200231481481481E-2</v>
      </c>
      <c r="DC43" s="13">
        <f>SMALL($DO43:DP43,1)/(60*60*24)</f>
        <v>3.200231481481481E-2</v>
      </c>
      <c r="DD43" s="13">
        <f>SMALL($DO43:DQ43,1)/(60*60*24)</f>
        <v>2.958333333333334E-2</v>
      </c>
      <c r="DE43" s="13">
        <f>SMALL($DO43:DR43,1)/(60*60*24)</f>
        <v>2.958333333333334E-2</v>
      </c>
      <c r="DF43" s="13">
        <f>SMALL($DO43:DS43,1)/(60*60*24)</f>
        <v>2.958333333333334E-2</v>
      </c>
      <c r="DG43" s="13">
        <f>SMALL($DO43:DT43,1)/(60*60*24)</f>
        <v>2.958333333333334E-2</v>
      </c>
      <c r="DH43" s="45">
        <f t="shared" si="116"/>
        <v>2.2735119843179191E-2</v>
      </c>
      <c r="DI43" s="13">
        <f>SMALL($DU43:DV43,1)/(60*60*24)</f>
        <v>2.2735119843179191E-2</v>
      </c>
      <c r="DJ43" s="13">
        <f>SMALL($DU43:DW43,1)/(60*60*24)</f>
        <v>2.2735119843179191E-2</v>
      </c>
      <c r="DK43" s="13">
        <f>SMALL($DU43:DX43,1)/(60*60*24)</f>
        <v>2.2735119843179191E-2</v>
      </c>
      <c r="DL43" s="13">
        <f>SMALL($DU43:DY43,1)/(60*60*24)</f>
        <v>2.2735119843179191E-2</v>
      </c>
      <c r="DM43" s="13">
        <f>SMALL($DU43:DZ43,1)/(60*60*24)</f>
        <v>2.2735119843179191E-2</v>
      </c>
      <c r="DO43" s="6">
        <f t="shared" si="117"/>
        <v>2764.9999999999995</v>
      </c>
      <c r="DP43" s="1">
        <f t="shared" si="118"/>
        <v>9999</v>
      </c>
      <c r="DQ43" s="1">
        <f t="shared" si="119"/>
        <v>2556.0000000000005</v>
      </c>
      <c r="DR43" s="1">
        <f t="shared" si="120"/>
        <v>9999</v>
      </c>
      <c r="DS43" s="1">
        <f t="shared" si="121"/>
        <v>9999</v>
      </c>
      <c r="DT43" s="1">
        <f t="shared" si="122"/>
        <v>9999</v>
      </c>
      <c r="DU43" s="6">
        <f t="shared" si="123"/>
        <v>1964.314354450682</v>
      </c>
      <c r="DV43" s="1">
        <f t="shared" si="124"/>
        <v>9999</v>
      </c>
      <c r="DW43" s="1">
        <f t="shared" si="125"/>
        <v>9999</v>
      </c>
      <c r="DX43" s="1">
        <f t="shared" si="126"/>
        <v>9999</v>
      </c>
      <c r="DY43" s="1">
        <f t="shared" si="127"/>
        <v>9999</v>
      </c>
      <c r="DZ43" s="1">
        <f t="shared" si="128"/>
        <v>9999</v>
      </c>
    </row>
    <row r="44" spans="1:130" x14ac:dyDescent="0.25">
      <c r="A44" s="1" t="s">
        <v>5</v>
      </c>
      <c r="B44" s="3">
        <v>1.4421296296296295E-2</v>
      </c>
      <c r="C44" s="11">
        <v>40817</v>
      </c>
      <c r="E44" s="13">
        <v>1.7766203703703704E-2</v>
      </c>
      <c r="F44" s="11">
        <v>37712</v>
      </c>
      <c r="H44" s="3">
        <v>0</v>
      </c>
      <c r="I44" s="3">
        <v>2.0717592592592593E-2</v>
      </c>
      <c r="M44" s="8">
        <f t="shared" si="66"/>
        <v>2.0717592592592593E-2</v>
      </c>
      <c r="N44" s="6">
        <f t="shared" si="67"/>
        <v>1790</v>
      </c>
      <c r="O44" s="8">
        <f t="shared" si="129"/>
        <v>1.545138888888889E-2</v>
      </c>
      <c r="Q44" s="8">
        <f t="shared" si="68"/>
        <v>0</v>
      </c>
      <c r="R44" s="8">
        <f t="shared" si="69"/>
        <v>0</v>
      </c>
      <c r="S44" s="8">
        <f t="shared" si="70"/>
        <v>1.545138888888889E-2</v>
      </c>
      <c r="T44" s="8"/>
      <c r="U44" s="8">
        <f>IF(A44&lt;&gt;"",IF(VLOOKUP(A44,Apr!A$4:F$201,6)&gt;0,VLOOKUP(A44,Apr!A$4:F$201,6),0),0)</f>
        <v>0</v>
      </c>
      <c r="V44" s="8">
        <f>IF(A44&lt;&gt;"",IF(VLOOKUP(A44,May!A$3:F$200,6)&gt;0,VLOOKUP(A44,May!A$3:F$200,6),0),0)</f>
        <v>0</v>
      </c>
      <c r="W44" s="8">
        <f>IF(A44&lt;&gt;"",IF(VLOOKUP(A44,Jun!A$3:F$200,6)&gt;0,VLOOKUP(A44,Jun!A$3:F$200,6),0),0)</f>
        <v>0</v>
      </c>
      <c r="X44" s="8">
        <f>IF(A44&lt;&gt;"",IF(VLOOKUP(A44,Jul!A$3:F$200,6)&gt;0,VLOOKUP(A44,Jul!A$3:F$200,6),0),0)</f>
        <v>0</v>
      </c>
      <c r="Y44" s="8">
        <f>IF(A44&lt;&gt;"",IF(VLOOKUP(A44,Aug!A$3:F$200,6)&gt;0,VLOOKUP(A44,Aug!A$3:F$200,6),0),0)</f>
        <v>0</v>
      </c>
      <c r="Z44" s="8">
        <f>IF(A44&lt;&gt;"",IF(VLOOKUP(A44,Sep!A$3:F$200,6)&gt;0,VLOOKUP(A44,Sep!A$3:F$200,6),0),0)</f>
        <v>0</v>
      </c>
      <c r="AA44" s="6">
        <f t="shared" si="71"/>
        <v>1375.6348569901097</v>
      </c>
      <c r="AB44" s="8">
        <f t="shared" si="72"/>
        <v>1.1979166666666666E-2</v>
      </c>
      <c r="AC44" s="8">
        <f>IF(A44&lt;&gt;"",IF(VLOOKUP(A44,Oct!A$3:F$200,6)&gt;0,VLOOKUP(A44,Oct!A$3:F$200,6),0),0)</f>
        <v>0</v>
      </c>
      <c r="AD44" s="8">
        <f>IF(A44&lt;&gt;"",IF(VLOOKUP(A44,Nov!A$3:F$200,6)&gt;0,VLOOKUP(A44,Nov!A$3:F$200,6),0),0)</f>
        <v>0</v>
      </c>
      <c r="AE44" s="8">
        <f>IF(A44&lt;&gt;"",IF(VLOOKUP(A44,Dec!A$3:F$200,6)&gt;0,VLOOKUP(A44,Dec!A$3:F$200,6),0),0)</f>
        <v>0</v>
      </c>
      <c r="AF44" s="8">
        <f>IF(A44&lt;&gt;"",IF(VLOOKUP(A44,Jan!A$3:F$200,6)&gt;0,VLOOKUP(A44,Jan!A$3:F$200,6),0),0)</f>
        <v>0</v>
      </c>
      <c r="AG44" s="8">
        <f>IF(A44&lt;&gt;"",IF(VLOOKUP(A44,Feb!A$3:F$200,6)&gt;0,VLOOKUP(A44,Feb!A$3:F$200,6),0),0)</f>
        <v>0</v>
      </c>
      <c r="AH44" s="8">
        <f>IF(A44&lt;&gt;"",IF(VLOOKUP(A44,Mar!A$3:F$200,6)&gt;0,VLOOKUP(A44,Mar!A$3:F$200,6),0),0)</f>
        <v>0</v>
      </c>
      <c r="AJ44" s="8">
        <f>LARGE($BH44:BI44,1)</f>
        <v>1.545138888888889E-2</v>
      </c>
      <c r="AK44" s="8">
        <f>LARGE($BH44:BJ44,1)</f>
        <v>1.545138888888889E-2</v>
      </c>
      <c r="AL44" s="8">
        <f>LARGE($BH44:BK44,1)</f>
        <v>1.545138888888889E-2</v>
      </c>
      <c r="AM44" s="8">
        <f>LARGE($BH44:BL44,1)</f>
        <v>1.545138888888889E-2</v>
      </c>
      <c r="AN44" s="8">
        <f>LARGE($BH44:BM44,1)</f>
        <v>1.545138888888889E-2</v>
      </c>
      <c r="AO44" s="8">
        <f>LARGE($BN44:BO44,1)</f>
        <v>1.1979166666666666E-2</v>
      </c>
      <c r="AP44" s="8">
        <f>LARGE($BN44:BP44,1)</f>
        <v>1.1979166666666666E-2</v>
      </c>
      <c r="AQ44" s="8">
        <f>LARGE($BN44:BQ44,1)</f>
        <v>1.1979166666666666E-2</v>
      </c>
      <c r="AR44" s="8">
        <f>LARGE($BN44:BR44,1)</f>
        <v>1.1979166666666666E-2</v>
      </c>
      <c r="AS44" s="8">
        <f>LARGE($BN44:BS44,1)</f>
        <v>1.1979166666666666E-2</v>
      </c>
      <c r="AV44" s="6">
        <f t="shared" si="73"/>
        <v>0</v>
      </c>
      <c r="AW44" s="6">
        <f t="shared" si="74"/>
        <v>0</v>
      </c>
      <c r="AX44" s="6">
        <f t="shared" si="75"/>
        <v>0</v>
      </c>
      <c r="AY44" s="6">
        <f t="shared" si="76"/>
        <v>0</v>
      </c>
      <c r="AZ44" s="6">
        <f t="shared" si="77"/>
        <v>0</v>
      </c>
      <c r="BA44" s="6">
        <f t="shared" si="78"/>
        <v>0</v>
      </c>
      <c r="BB44" s="6">
        <f t="shared" si="79"/>
        <v>0</v>
      </c>
      <c r="BC44" s="6">
        <f t="shared" si="80"/>
        <v>0</v>
      </c>
      <c r="BD44" s="6">
        <f t="shared" si="81"/>
        <v>0</v>
      </c>
      <c r="BE44" s="6">
        <f t="shared" si="82"/>
        <v>0</v>
      </c>
      <c r="BF44" s="6">
        <f t="shared" si="83"/>
        <v>0</v>
      </c>
      <c r="BH44" s="8">
        <f t="shared" si="84"/>
        <v>1.545138888888889E-2</v>
      </c>
      <c r="BI44" s="8">
        <f t="shared" si="85"/>
        <v>0</v>
      </c>
      <c r="BJ44" s="8">
        <f t="shared" si="86"/>
        <v>0</v>
      </c>
      <c r="BK44" s="8">
        <f t="shared" si="87"/>
        <v>0</v>
      </c>
      <c r="BL44" s="8">
        <f t="shared" si="88"/>
        <v>0</v>
      </c>
      <c r="BM44" s="8">
        <f t="shared" si="89"/>
        <v>0</v>
      </c>
      <c r="BN44" s="8">
        <f t="shared" si="90"/>
        <v>1.1979166666666666E-2</v>
      </c>
      <c r="BO44" s="8">
        <f t="shared" si="91"/>
        <v>0</v>
      </c>
      <c r="BP44" s="8">
        <f t="shared" si="92"/>
        <v>0</v>
      </c>
      <c r="BQ44" s="8">
        <f t="shared" si="93"/>
        <v>0</v>
      </c>
      <c r="BR44" s="8">
        <f t="shared" si="94"/>
        <v>0</v>
      </c>
      <c r="BS44" s="8">
        <f t="shared" si="95"/>
        <v>0</v>
      </c>
      <c r="BV44" s="8" t="str">
        <f t="shared" si="96"/>
        <v/>
      </c>
      <c r="BW44" s="8" t="str">
        <f t="shared" si="97"/>
        <v/>
      </c>
      <c r="BX44" s="8" t="str">
        <f t="shared" si="98"/>
        <v/>
      </c>
      <c r="BY44" s="8" t="str">
        <f t="shared" si="99"/>
        <v/>
      </c>
      <c r="BZ44" s="8" t="str">
        <f t="shared" si="100"/>
        <v/>
      </c>
      <c r="CA44" s="8" t="str">
        <f t="shared" si="101"/>
        <v/>
      </c>
      <c r="CB44" s="8" t="str">
        <f t="shared" si="102"/>
        <v/>
      </c>
      <c r="CC44" s="8" t="str">
        <f t="shared" si="103"/>
        <v/>
      </c>
      <c r="CD44" s="8" t="str">
        <f t="shared" si="104"/>
        <v/>
      </c>
      <c r="CE44" s="8" t="str">
        <f t="shared" si="105"/>
        <v/>
      </c>
      <c r="CF44" s="8" t="str">
        <f t="shared" si="106"/>
        <v/>
      </c>
      <c r="CG44" s="8" t="str">
        <f t="shared" si="107"/>
        <v/>
      </c>
      <c r="CI44" s="13">
        <v>1.7766203703703704E-2</v>
      </c>
      <c r="CJ44" s="8">
        <f t="shared" si="108"/>
        <v>1.7766203703703704E-2</v>
      </c>
      <c r="CK44" s="8">
        <f>IF(COUNT($BV44:BW44)&gt;0,SMALL($BV44:BW44,1),$CI44)</f>
        <v>1.7766203703703704E-2</v>
      </c>
      <c r="CL44" s="8">
        <f>IF(COUNT($BV44:BX44)&gt;0,SMALL($BV44:BX44,1),$CI44)</f>
        <v>1.7766203703703704E-2</v>
      </c>
      <c r="CM44" s="8">
        <f>IF(COUNT($BV44:BY44)&gt;0,SMALL($BV44:BY44,1),$CI44)</f>
        <v>1.7766203703703704E-2</v>
      </c>
      <c r="CN44" s="8">
        <f>IF(COUNT($BV44:BZ44)&gt;0,SMALL($BV44:BZ44,1),$CI44)</f>
        <v>1.7766203703703704E-2</v>
      </c>
      <c r="CO44" s="3">
        <v>1.4421296296296295E-2</v>
      </c>
      <c r="CP44" s="8">
        <f t="shared" si="109"/>
        <v>1.4421296296296295E-2</v>
      </c>
      <c r="CQ44" s="8">
        <f>IF(COUNT($CB44:CC44)&gt;0,SMALL($CB44:CC44,1),$CP44)</f>
        <v>1.4421296296296295E-2</v>
      </c>
      <c r="CR44" s="8">
        <f>IF(COUNT($CB44:CD44)&gt;0,SMALL($CB44:CD44,1),$CP44)</f>
        <v>1.4421296296296295E-2</v>
      </c>
      <c r="CS44" s="8">
        <f>IF(COUNT($CB44:CE44)&gt;0,SMALL($CB44:CE44,1),$CP44)</f>
        <v>1.4421296296296295E-2</v>
      </c>
      <c r="CT44" s="8">
        <f>IF(COUNT($CB44:CF44)&gt;0,SMALL($CB44:CF44,1),$CP44)</f>
        <v>1.4421296296296295E-2</v>
      </c>
      <c r="CV44" s="8">
        <f t="shared" si="110"/>
        <v>1.5452361111111111E-2</v>
      </c>
      <c r="CW44" s="8">
        <f t="shared" si="111"/>
        <v>1.1980138888888887E-2</v>
      </c>
      <c r="CX44" s="1">
        <f t="shared" si="112"/>
        <v>42</v>
      </c>
      <c r="CY44" s="8">
        <f t="shared" si="113"/>
        <v>9.7222222222222218E-7</v>
      </c>
      <c r="CZ44" s="1" t="str">
        <f t="shared" si="114"/>
        <v>Graham Webster</v>
      </c>
      <c r="DB44" s="13">
        <f t="shared" si="115"/>
        <v>2.0717592592592593E-2</v>
      </c>
      <c r="DC44" s="13">
        <f>SMALL($DO44:DP44,1)/(60*60*24)</f>
        <v>2.0717592592592593E-2</v>
      </c>
      <c r="DD44" s="13">
        <f>SMALL($DO44:DQ44,1)/(60*60*24)</f>
        <v>2.0717592592592593E-2</v>
      </c>
      <c r="DE44" s="13">
        <f>SMALL($DO44:DR44,1)/(60*60*24)</f>
        <v>2.0717592592592593E-2</v>
      </c>
      <c r="DF44" s="13">
        <f>SMALL($DO44:DS44,1)/(60*60*24)</f>
        <v>2.0717592592592593E-2</v>
      </c>
      <c r="DG44" s="13">
        <f>SMALL($DO44:DT44,1)/(60*60*24)</f>
        <v>2.0717592592592593E-2</v>
      </c>
      <c r="DH44" s="45">
        <f t="shared" si="116"/>
        <v>1.5921699733681825E-2</v>
      </c>
      <c r="DI44" s="13">
        <f>SMALL($DU44:DV44,1)/(60*60*24)</f>
        <v>1.5921699733681825E-2</v>
      </c>
      <c r="DJ44" s="13">
        <f>SMALL($DU44:DW44,1)/(60*60*24)</f>
        <v>1.5921699733681825E-2</v>
      </c>
      <c r="DK44" s="13">
        <f>SMALL($DU44:DX44,1)/(60*60*24)</f>
        <v>1.5921699733681825E-2</v>
      </c>
      <c r="DL44" s="13">
        <f>SMALL($DU44:DY44,1)/(60*60*24)</f>
        <v>1.5921699733681825E-2</v>
      </c>
      <c r="DM44" s="13">
        <f>SMALL($DU44:DZ44,1)/(60*60*24)</f>
        <v>1.5921699733681825E-2</v>
      </c>
      <c r="DO44" s="6">
        <f t="shared" si="117"/>
        <v>1790</v>
      </c>
      <c r="DP44" s="1">
        <f t="shared" si="118"/>
        <v>9999</v>
      </c>
      <c r="DQ44" s="1">
        <f t="shared" si="119"/>
        <v>9999</v>
      </c>
      <c r="DR44" s="1">
        <f t="shared" si="120"/>
        <v>9999</v>
      </c>
      <c r="DS44" s="1">
        <f t="shared" si="121"/>
        <v>9999</v>
      </c>
      <c r="DT44" s="1">
        <f t="shared" si="122"/>
        <v>9999</v>
      </c>
      <c r="DU44" s="6">
        <f t="shared" si="123"/>
        <v>1375.6348569901097</v>
      </c>
      <c r="DV44" s="1">
        <f t="shared" si="124"/>
        <v>9999</v>
      </c>
      <c r="DW44" s="1">
        <f t="shared" si="125"/>
        <v>9999</v>
      </c>
      <c r="DX44" s="1">
        <f t="shared" si="126"/>
        <v>9999</v>
      </c>
      <c r="DY44" s="1">
        <f t="shared" si="127"/>
        <v>9999</v>
      </c>
      <c r="DZ44" s="1">
        <f t="shared" si="128"/>
        <v>9999</v>
      </c>
    </row>
    <row r="45" spans="1:130" x14ac:dyDescent="0.25">
      <c r="A45" s="1" t="s">
        <v>195</v>
      </c>
      <c r="B45" s="3">
        <v>2.49537037037037E-2</v>
      </c>
      <c r="C45" s="11">
        <v>43405</v>
      </c>
      <c r="E45" s="13"/>
      <c r="H45" s="8">
        <v>2.49537037037037E-2</v>
      </c>
      <c r="I45" s="8">
        <v>0</v>
      </c>
      <c r="L45" s="8">
        <v>4.4097222222222225E-2</v>
      </c>
      <c r="M45" s="8">
        <f t="shared" si="66"/>
        <v>3.146336553945249E-2</v>
      </c>
      <c r="N45" s="6">
        <f t="shared" si="67"/>
        <v>2718.4347826086951</v>
      </c>
      <c r="O45" s="8">
        <f t="shared" si="129"/>
        <v>4.6874999999999998E-3</v>
      </c>
      <c r="Q45" s="8">
        <f t="shared" si="68"/>
        <v>0</v>
      </c>
      <c r="R45" s="8">
        <f t="shared" si="69"/>
        <v>2.5439814814814814E-2</v>
      </c>
      <c r="S45" s="8">
        <f t="shared" si="70"/>
        <v>4.6874999999999998E-3</v>
      </c>
      <c r="T45" s="8"/>
      <c r="U45" s="8">
        <f>IF(A45&lt;&gt;"",IF(VLOOKUP(A45,Apr!A$4:F$201,6)&gt;0,VLOOKUP(A45,Apr!A$4:F$201,6),0),0)</f>
        <v>0</v>
      </c>
      <c r="V45" s="8">
        <f>IF(A45&lt;&gt;"",IF(VLOOKUP(A45,May!A$3:F$200,6)&gt;0,VLOOKUP(A45,May!A$3:F$200,6),0),0)</f>
        <v>0</v>
      </c>
      <c r="W45" s="8">
        <f>IF(A45&lt;&gt;"",IF(VLOOKUP(A45,Jun!A$3:F$200,6)&gt;0,VLOOKUP(A45,Jun!A$3:F$200,6),0),0)</f>
        <v>0</v>
      </c>
      <c r="X45" s="8">
        <f>IF(A45&lt;&gt;"",IF(VLOOKUP(A45,Jul!A$3:F$200,6)&gt;0,VLOOKUP(A45,Jul!A$3:F$200,6),0),0)</f>
        <v>0</v>
      </c>
      <c r="Y45" s="8">
        <f>IF(A45&lt;&gt;"",IF(VLOOKUP(A45,Aug!A$3:F$200,6)&gt;0,VLOOKUP(A45,Aug!A$3:F$200,6),0),0)</f>
        <v>0</v>
      </c>
      <c r="Z45" s="8">
        <f>IF(A45&lt;&gt;"",IF(VLOOKUP(A45,Sep!A$3:F$200,6)&gt;0,VLOOKUP(A45,Sep!A$3:F$200,6),0),0)</f>
        <v>0</v>
      </c>
      <c r="AA45" s="6">
        <f t="shared" si="71"/>
        <v>2089.1472868217052</v>
      </c>
      <c r="AB45" s="8">
        <f t="shared" si="72"/>
        <v>3.645833333333333E-3</v>
      </c>
      <c r="AC45" s="8">
        <f>IF(A45&lt;&gt;"",IF(VLOOKUP(A45,Oct!A$3:F$200,6)&gt;0,VLOOKUP(A45,Oct!A$3:F$200,6),0),0)</f>
        <v>0</v>
      </c>
      <c r="AD45" s="8">
        <f>IF(A45&lt;&gt;"",IF(VLOOKUP(A45,Nov!A$3:F$200,6)&gt;0,VLOOKUP(A45,Nov!A$3:F$200,6),0),0)</f>
        <v>0</v>
      </c>
      <c r="AE45" s="8">
        <f>IF(A45&lt;&gt;"",IF(VLOOKUP(A45,Dec!A$3:F$200,6)&gt;0,VLOOKUP(A45,Dec!A$3:F$200,6),0),0)</f>
        <v>0</v>
      </c>
      <c r="AF45" s="8">
        <f>IF(A45&lt;&gt;"",IF(VLOOKUP(A45,Jan!A$3:F$200,6)&gt;0,VLOOKUP(A45,Jan!A$3:F$200,6),0),0)</f>
        <v>2.5439814814814814E-2</v>
      </c>
      <c r="AG45" s="8">
        <f>IF(A45&lt;&gt;"",IF(VLOOKUP(A45,Feb!A$3:F$200,6)&gt;0,VLOOKUP(A45,Feb!A$3:F$200,6),0),0)</f>
        <v>2.5578703703703704E-2</v>
      </c>
      <c r="AH45" s="8">
        <f>IF(A45&lt;&gt;"",IF(VLOOKUP(A45,Mar!A$3:F$200,6)&gt;0,VLOOKUP(A45,Mar!A$3:F$200,6),0),0)</f>
        <v>0</v>
      </c>
      <c r="AJ45" s="8">
        <f>LARGE($BH45:BI45,1)</f>
        <v>4.6874999999999998E-3</v>
      </c>
      <c r="AK45" s="8">
        <f>LARGE($BH45:BJ45,1)</f>
        <v>4.6874999999999998E-3</v>
      </c>
      <c r="AL45" s="8">
        <f>LARGE($BH45:BK45,1)</f>
        <v>4.6874999999999998E-3</v>
      </c>
      <c r="AM45" s="8">
        <f>LARGE($BH45:BL45,1)</f>
        <v>4.6874999999999998E-3</v>
      </c>
      <c r="AN45" s="8">
        <f>LARGE($BH45:BM45,1)</f>
        <v>4.6874999999999998E-3</v>
      </c>
      <c r="AO45" s="8">
        <f>LARGE($BN45:BO45,1)</f>
        <v>3.645833333333333E-3</v>
      </c>
      <c r="AP45" s="8">
        <f>LARGE($BN45:BP45,1)</f>
        <v>3.645833333333333E-3</v>
      </c>
      <c r="AQ45" s="8">
        <f>LARGE($BN45:BQ45,1)</f>
        <v>3.645833333333333E-3</v>
      </c>
      <c r="AR45" s="8">
        <f>LARGE($BN45:BR45,1)</f>
        <v>3.645833333333333E-3</v>
      </c>
      <c r="AS45" s="8">
        <f>LARGE($BN45:BS45,1)</f>
        <v>3.645833333333333E-3</v>
      </c>
      <c r="AV45" s="6">
        <f t="shared" si="73"/>
        <v>0</v>
      </c>
      <c r="AW45" s="6">
        <f t="shared" si="74"/>
        <v>0</v>
      </c>
      <c r="AX45" s="6">
        <f t="shared" si="75"/>
        <v>0</v>
      </c>
      <c r="AY45" s="6">
        <f t="shared" si="76"/>
        <v>0</v>
      </c>
      <c r="AZ45" s="6">
        <f t="shared" si="77"/>
        <v>0</v>
      </c>
      <c r="BA45" s="6">
        <f t="shared" si="78"/>
        <v>0</v>
      </c>
      <c r="BB45" s="6">
        <f t="shared" si="79"/>
        <v>0</v>
      </c>
      <c r="BC45" s="6">
        <f t="shared" si="80"/>
        <v>0</v>
      </c>
      <c r="BD45" s="6">
        <f t="shared" si="81"/>
        <v>0</v>
      </c>
      <c r="BE45" s="6">
        <f t="shared" si="82"/>
        <v>2198</v>
      </c>
      <c r="BF45" s="6">
        <f t="shared" si="83"/>
        <v>2210</v>
      </c>
      <c r="BH45" s="8">
        <f t="shared" si="84"/>
        <v>4.6874999999999998E-3</v>
      </c>
      <c r="BI45" s="8">
        <f t="shared" si="85"/>
        <v>0</v>
      </c>
      <c r="BJ45" s="8">
        <f t="shared" si="86"/>
        <v>0</v>
      </c>
      <c r="BK45" s="8">
        <f t="shared" si="87"/>
        <v>0</v>
      </c>
      <c r="BL45" s="8">
        <f t="shared" si="88"/>
        <v>0</v>
      </c>
      <c r="BM45" s="8">
        <f t="shared" si="89"/>
        <v>0</v>
      </c>
      <c r="BN45" s="8">
        <f t="shared" si="90"/>
        <v>3.645833333333333E-3</v>
      </c>
      <c r="BO45" s="8">
        <f t="shared" si="91"/>
        <v>0</v>
      </c>
      <c r="BP45" s="8">
        <f t="shared" si="92"/>
        <v>0</v>
      </c>
      <c r="BQ45" s="8">
        <f t="shared" si="93"/>
        <v>0</v>
      </c>
      <c r="BR45" s="8">
        <f t="shared" si="94"/>
        <v>2.4305555555555556E-3</v>
      </c>
      <c r="BS45" s="8">
        <f t="shared" si="95"/>
        <v>2.2569444444444442E-3</v>
      </c>
      <c r="BV45" s="8" t="str">
        <f t="shared" si="96"/>
        <v/>
      </c>
      <c r="BW45" s="8" t="str">
        <f t="shared" si="97"/>
        <v/>
      </c>
      <c r="BX45" s="8" t="str">
        <f t="shared" si="98"/>
        <v/>
      </c>
      <c r="BY45" s="8" t="str">
        <f t="shared" si="99"/>
        <v/>
      </c>
      <c r="BZ45" s="8" t="str">
        <f t="shared" si="100"/>
        <v/>
      </c>
      <c r="CA45" s="8" t="str">
        <f t="shared" si="101"/>
        <v/>
      </c>
      <c r="CB45" s="8" t="str">
        <f t="shared" si="102"/>
        <v/>
      </c>
      <c r="CC45" s="8" t="str">
        <f t="shared" si="103"/>
        <v/>
      </c>
      <c r="CD45" s="8" t="str">
        <f t="shared" si="104"/>
        <v/>
      </c>
      <c r="CE45" s="8">
        <f t="shared" si="105"/>
        <v>2.5439814814814814E-2</v>
      </c>
      <c r="CF45" s="8">
        <f t="shared" si="106"/>
        <v>2.5578703703703704E-2</v>
      </c>
      <c r="CG45" s="8" t="str">
        <f t="shared" si="107"/>
        <v/>
      </c>
      <c r="CI45" s="13"/>
      <c r="CJ45" s="8">
        <f t="shared" si="108"/>
        <v>0</v>
      </c>
      <c r="CK45" s="8">
        <f>IF(COUNT($BV45:BW45)&gt;0,SMALL($BV45:BW45,1),$CI45)</f>
        <v>0</v>
      </c>
      <c r="CL45" s="8">
        <f>IF(COUNT($BV45:BX45)&gt;0,SMALL($BV45:BX45,1),$CI45)</f>
        <v>0</v>
      </c>
      <c r="CM45" s="8">
        <f>IF(COUNT($BV45:BY45)&gt;0,SMALL($BV45:BY45,1),$CI45)</f>
        <v>0</v>
      </c>
      <c r="CN45" s="8">
        <f>IF(COUNT($BV45:BZ45)&gt;0,SMALL($BV45:BZ45,1),$CI45)</f>
        <v>0</v>
      </c>
      <c r="CO45" s="3">
        <v>2.49537037037037E-2</v>
      </c>
      <c r="CP45" s="8">
        <f t="shared" si="109"/>
        <v>2.49537037037037E-2</v>
      </c>
      <c r="CQ45" s="8">
        <f>IF(COUNT($CB45:CC45)&gt;0,SMALL($CB45:CC45,1),$CP45)</f>
        <v>2.49537037037037E-2</v>
      </c>
      <c r="CR45" s="8">
        <f>IF(COUNT($CB45:CD45)&gt;0,SMALL($CB45:CD45,1),$CP45)</f>
        <v>2.49537037037037E-2</v>
      </c>
      <c r="CS45" s="8">
        <f>IF(COUNT($CB45:CE45)&gt;0,SMALL($CB45:CE45,1),$CP45)</f>
        <v>2.5439814814814814E-2</v>
      </c>
      <c r="CT45" s="8">
        <f>IF(COUNT($CB45:CF45)&gt;0,SMALL($CB45:CF45,1),$CP45)</f>
        <v>2.5439814814814814E-2</v>
      </c>
      <c r="CV45" s="8">
        <f t="shared" si="110"/>
        <v>4.6884953703703698E-3</v>
      </c>
      <c r="CW45" s="8">
        <f t="shared" si="111"/>
        <v>3.6468287037037033E-3</v>
      </c>
      <c r="CX45" s="1">
        <f t="shared" si="112"/>
        <v>43</v>
      </c>
      <c r="CY45" s="8">
        <f t="shared" si="113"/>
        <v>9.9537037037037036E-7</v>
      </c>
      <c r="CZ45" s="1" t="str">
        <f t="shared" si="114"/>
        <v>Graham Young</v>
      </c>
      <c r="DB45" s="13">
        <f t="shared" si="115"/>
        <v>3.146336553945249E-2</v>
      </c>
      <c r="DC45" s="13">
        <f>SMALL($DO45:DP45,1)/(60*60*24)</f>
        <v>3.146336553945249E-2</v>
      </c>
      <c r="DD45" s="13">
        <f>SMALL($DO45:DQ45,1)/(60*60*24)</f>
        <v>3.146336553945249E-2</v>
      </c>
      <c r="DE45" s="13">
        <f>SMALL($DO45:DR45,1)/(60*60*24)</f>
        <v>3.146336553945249E-2</v>
      </c>
      <c r="DF45" s="13">
        <f>SMALL($DO45:DS45,1)/(60*60*24)</f>
        <v>3.146336553945249E-2</v>
      </c>
      <c r="DG45" s="13">
        <f>SMALL($DO45:DT45,1)/(60*60*24)</f>
        <v>3.146336553945249E-2</v>
      </c>
      <c r="DH45" s="45">
        <f t="shared" si="116"/>
        <v>2.417994544932529E-2</v>
      </c>
      <c r="DI45" s="13">
        <f>SMALL($DU45:DV45,1)/(60*60*24)</f>
        <v>2.417994544932529E-2</v>
      </c>
      <c r="DJ45" s="13">
        <f>SMALL($DU45:DW45,1)/(60*60*24)</f>
        <v>2.417994544932529E-2</v>
      </c>
      <c r="DK45" s="13">
        <f>SMALL($DU45:DX45,1)/(60*60*24)</f>
        <v>2.417994544932529E-2</v>
      </c>
      <c r="DL45" s="13">
        <f>SMALL($DU45:DY45,1)/(60*60*24)</f>
        <v>2.417994544932529E-2</v>
      </c>
      <c r="DM45" s="13">
        <f>SMALL($DU45:DZ45,1)/(60*60*24)</f>
        <v>2.417994544932529E-2</v>
      </c>
      <c r="DO45" s="6">
        <f t="shared" si="117"/>
        <v>2718.4347826086951</v>
      </c>
      <c r="DP45" s="1">
        <f t="shared" si="118"/>
        <v>9999</v>
      </c>
      <c r="DQ45" s="1">
        <f t="shared" si="119"/>
        <v>9999</v>
      </c>
      <c r="DR45" s="1">
        <f t="shared" si="120"/>
        <v>9999</v>
      </c>
      <c r="DS45" s="1">
        <f t="shared" si="121"/>
        <v>9999</v>
      </c>
      <c r="DT45" s="1">
        <f t="shared" si="122"/>
        <v>9999</v>
      </c>
      <c r="DU45" s="6">
        <f t="shared" si="123"/>
        <v>2089.1472868217052</v>
      </c>
      <c r="DV45" s="1">
        <f t="shared" si="124"/>
        <v>9999</v>
      </c>
      <c r="DW45" s="1">
        <f t="shared" si="125"/>
        <v>9999</v>
      </c>
      <c r="DX45" s="1">
        <f t="shared" si="126"/>
        <v>9999</v>
      </c>
      <c r="DY45" s="1">
        <f t="shared" si="127"/>
        <v>2198</v>
      </c>
      <c r="DZ45" s="1">
        <f t="shared" si="128"/>
        <v>2210</v>
      </c>
    </row>
    <row r="46" spans="1:130" x14ac:dyDescent="0.25">
      <c r="A46" s="1" t="s">
        <v>10</v>
      </c>
      <c r="B46" s="3">
        <v>1.8356481481481481E-2</v>
      </c>
      <c r="C46" s="11">
        <v>41671</v>
      </c>
      <c r="E46" s="13">
        <v>2.3321759259259261E-2</v>
      </c>
      <c r="F46" s="11">
        <v>41730</v>
      </c>
      <c r="H46" s="3">
        <v>2.1388888888888884E-2</v>
      </c>
      <c r="I46" s="3">
        <v>2.6388888888888896E-2</v>
      </c>
      <c r="M46" s="8">
        <f t="shared" si="66"/>
        <v>2.6968599033816414E-2</v>
      </c>
      <c r="N46" s="6">
        <f t="shared" si="67"/>
        <v>2330.0869565217381</v>
      </c>
      <c r="O46" s="8">
        <f t="shared" si="129"/>
        <v>9.2013888888888892E-3</v>
      </c>
      <c r="Q46" s="8">
        <f t="shared" si="68"/>
        <v>2.7152777777777776E-2</v>
      </c>
      <c r="R46" s="8">
        <f t="shared" si="69"/>
        <v>2.2453703703703705E-2</v>
      </c>
      <c r="S46" s="8">
        <f t="shared" si="70"/>
        <v>9.2013888888888892E-3</v>
      </c>
      <c r="T46" s="8"/>
      <c r="U46" s="8">
        <f>IF(A46&lt;&gt;"",IF(VLOOKUP(A46,Apr!A$4:F$201,6)&gt;0,VLOOKUP(A46,Apr!A$4:F$201,6),0),0)</f>
        <v>2.9398148148148145E-2</v>
      </c>
      <c r="V46" s="8">
        <f>IF(A46&lt;&gt;"",IF(VLOOKUP(A46,May!A$3:F$200,6)&gt;0,VLOOKUP(A46,May!A$3:F$200,6),0),0)</f>
        <v>2.7777777777777776E-2</v>
      </c>
      <c r="W46" s="8">
        <f>IF(A46&lt;&gt;"",IF(VLOOKUP(A46,Jun!A$3:F$200,6)&gt;0,VLOOKUP(A46,Jun!A$3:F$200,6),0),0)</f>
        <v>3.2280092592592589E-2</v>
      </c>
      <c r="X46" s="8">
        <f>IF(A46&lt;&gt;"",IF(VLOOKUP(A46,Jul!A$3:F$200,6)&gt;0,VLOOKUP(A46,Jul!A$3:F$200,6),0),0)</f>
        <v>0</v>
      </c>
      <c r="Y46" s="8">
        <f>IF(A46&lt;&gt;"",IF(VLOOKUP(A46,Aug!A$3:F$200,6)&gt;0,VLOOKUP(A46,Aug!A$3:F$200,6),0),0)</f>
        <v>2.9259259259259256E-2</v>
      </c>
      <c r="Z46" s="8">
        <f>IF(A46&lt;&gt;"",IF(VLOOKUP(A46,Sep!A$3:F$200,6)&gt;0,VLOOKUP(A46,Sep!A$3:F$200,6),0),0)</f>
        <v>2.7152777777777776E-2</v>
      </c>
      <c r="AA46" s="6">
        <f t="shared" si="71"/>
        <v>1802.9270248596631</v>
      </c>
      <c r="AB46" s="8">
        <f t="shared" si="72"/>
        <v>6.9444444444444441E-3</v>
      </c>
      <c r="AC46" s="8">
        <f>IF(A46&lt;&gt;"",IF(VLOOKUP(A46,Oct!A$3:F$200,6)&gt;0,VLOOKUP(A46,Oct!A$3:F$200,6),0),0)</f>
        <v>2.2453703703703705E-2</v>
      </c>
      <c r="AD46" s="8">
        <f>IF(A46&lt;&gt;"",IF(VLOOKUP(A46,Nov!A$3:F$200,6)&gt;0,VLOOKUP(A46,Nov!A$3:F$200,6),0),0)</f>
        <v>0</v>
      </c>
      <c r="AE46" s="8">
        <f>IF(A46&lt;&gt;"",IF(VLOOKUP(A46,Dec!A$3:F$200,6)&gt;0,VLOOKUP(A46,Dec!A$3:F$200,6),0),0)</f>
        <v>0</v>
      </c>
      <c r="AF46" s="8">
        <f>IF(A46&lt;&gt;"",IF(VLOOKUP(A46,Jan!A$3:F$200,6)&gt;0,VLOOKUP(A46,Jan!A$3:F$200,6),0),0)</f>
        <v>0</v>
      </c>
      <c r="AG46" s="8">
        <f>IF(A46&lt;&gt;"",IF(VLOOKUP(A46,Feb!A$3:F$200,6)&gt;0,VLOOKUP(A46,Feb!A$3:F$200,6),0),0)</f>
        <v>0</v>
      </c>
      <c r="AH46" s="8">
        <f>IF(A46&lt;&gt;"",IF(VLOOKUP(A46,Mar!A$3:F$200,6)&gt;0,VLOOKUP(A46,Mar!A$3:F$200,6),0),0)</f>
        <v>0</v>
      </c>
      <c r="AJ46" s="8">
        <f>LARGE($BH46:BI46,1)</f>
        <v>9.2013888888888892E-3</v>
      </c>
      <c r="AK46" s="8">
        <f>LARGE($BH46:BJ46,1)</f>
        <v>9.2013888888888892E-3</v>
      </c>
      <c r="AL46" s="8">
        <f>LARGE($BH46:BK46,1)</f>
        <v>9.2013888888888892E-3</v>
      </c>
      <c r="AM46" s="8">
        <f>LARGE($BH46:BL46,1)</f>
        <v>9.2013888888888892E-3</v>
      </c>
      <c r="AN46" s="8">
        <f>LARGE($BH46:BM46,1)</f>
        <v>9.2013888888888892E-3</v>
      </c>
      <c r="AO46" s="8">
        <f>LARGE($BN46:BO46,1)</f>
        <v>6.9444444444444441E-3</v>
      </c>
      <c r="AP46" s="8">
        <f>LARGE($BN46:BP46,1)</f>
        <v>6.9444444444444441E-3</v>
      </c>
      <c r="AQ46" s="8">
        <f>LARGE($BN46:BQ46,1)</f>
        <v>6.9444444444444441E-3</v>
      </c>
      <c r="AR46" s="8">
        <f>LARGE($BN46:BR46,1)</f>
        <v>6.9444444444444441E-3</v>
      </c>
      <c r="AS46" s="8">
        <f>LARGE($BN46:BS46,1)</f>
        <v>6.9444444444444441E-3</v>
      </c>
      <c r="AV46" s="6">
        <f t="shared" si="73"/>
        <v>2540</v>
      </c>
      <c r="AW46" s="6">
        <f t="shared" si="74"/>
        <v>2399.9999999999995</v>
      </c>
      <c r="AX46" s="6">
        <f t="shared" si="75"/>
        <v>2789</v>
      </c>
      <c r="AY46" s="6">
        <f t="shared" si="76"/>
        <v>0</v>
      </c>
      <c r="AZ46" s="6">
        <f t="shared" si="77"/>
        <v>2527.9999999999995</v>
      </c>
      <c r="BA46" s="6">
        <f t="shared" si="78"/>
        <v>2345.9999999999995</v>
      </c>
      <c r="BB46" s="6">
        <f t="shared" si="79"/>
        <v>1940.0000000000002</v>
      </c>
      <c r="BC46" s="6">
        <f t="shared" si="80"/>
        <v>0</v>
      </c>
      <c r="BD46" s="6">
        <f t="shared" si="81"/>
        <v>0</v>
      </c>
      <c r="BE46" s="6">
        <f t="shared" si="82"/>
        <v>0</v>
      </c>
      <c r="BF46" s="6">
        <f t="shared" si="83"/>
        <v>0</v>
      </c>
      <c r="BH46" s="8">
        <f t="shared" si="84"/>
        <v>9.2013888888888892E-3</v>
      </c>
      <c r="BI46" s="8">
        <f t="shared" si="85"/>
        <v>6.7708333333333336E-3</v>
      </c>
      <c r="BJ46" s="8">
        <f t="shared" si="86"/>
        <v>8.5069444444444437E-3</v>
      </c>
      <c r="BK46" s="8">
        <f t="shared" si="87"/>
        <v>3.9930555555555552E-3</v>
      </c>
      <c r="BL46" s="8">
        <f t="shared" si="88"/>
        <v>0</v>
      </c>
      <c r="BM46" s="8">
        <f t="shared" si="89"/>
        <v>6.9444444444444441E-3</v>
      </c>
      <c r="BN46" s="8">
        <f t="shared" si="90"/>
        <v>6.9444444444444441E-3</v>
      </c>
      <c r="BO46" s="8">
        <f t="shared" si="91"/>
        <v>5.3819444444444444E-3</v>
      </c>
      <c r="BP46" s="8">
        <f t="shared" si="92"/>
        <v>0</v>
      </c>
      <c r="BQ46" s="8">
        <f t="shared" si="93"/>
        <v>0</v>
      </c>
      <c r="BR46" s="8">
        <f t="shared" si="94"/>
        <v>0</v>
      </c>
      <c r="BS46" s="8">
        <f t="shared" si="95"/>
        <v>0</v>
      </c>
      <c r="BV46" s="8">
        <f t="shared" si="96"/>
        <v>2.9398148148148145E-2</v>
      </c>
      <c r="BW46" s="8">
        <f t="shared" si="97"/>
        <v>2.7777777777777776E-2</v>
      </c>
      <c r="BX46" s="8">
        <f t="shared" si="98"/>
        <v>3.2280092592592589E-2</v>
      </c>
      <c r="BY46" s="8" t="str">
        <f t="shared" si="99"/>
        <v/>
      </c>
      <c r="BZ46" s="8">
        <f t="shared" si="100"/>
        <v>2.9259259259259256E-2</v>
      </c>
      <c r="CA46" s="8">
        <f t="shared" si="101"/>
        <v>2.7152777777777776E-2</v>
      </c>
      <c r="CB46" s="8">
        <f t="shared" si="102"/>
        <v>2.2453703703703705E-2</v>
      </c>
      <c r="CC46" s="8" t="str">
        <f t="shared" si="103"/>
        <v/>
      </c>
      <c r="CD46" s="8" t="str">
        <f t="shared" si="104"/>
        <v/>
      </c>
      <c r="CE46" s="8" t="str">
        <f t="shared" si="105"/>
        <v/>
      </c>
      <c r="CF46" s="8" t="str">
        <f t="shared" si="106"/>
        <v/>
      </c>
      <c r="CG46" s="8" t="str">
        <f t="shared" si="107"/>
        <v/>
      </c>
      <c r="CI46" s="13">
        <v>2.3321759259259261E-2</v>
      </c>
      <c r="CJ46" s="8">
        <f t="shared" si="108"/>
        <v>2.9398148148148145E-2</v>
      </c>
      <c r="CK46" s="8">
        <f>IF(COUNT($BV46:BW46)&gt;0,SMALL($BV46:BW46,1),$CI46)</f>
        <v>2.7777777777777776E-2</v>
      </c>
      <c r="CL46" s="8">
        <f>IF(COUNT($BV46:BX46)&gt;0,SMALL($BV46:BX46,1),$CI46)</f>
        <v>2.7777777777777776E-2</v>
      </c>
      <c r="CM46" s="8">
        <f>IF(COUNT($BV46:BY46)&gt;0,SMALL($BV46:BY46,1),$CI46)</f>
        <v>2.7777777777777776E-2</v>
      </c>
      <c r="CN46" s="8">
        <f>IF(COUNT($BV46:BZ46)&gt;0,SMALL($BV46:BZ46,1),$CI46)</f>
        <v>2.7777777777777776E-2</v>
      </c>
      <c r="CO46" s="3">
        <v>1.8356481481481481E-2</v>
      </c>
      <c r="CP46" s="8">
        <f t="shared" si="109"/>
        <v>2.2453703703703705E-2</v>
      </c>
      <c r="CQ46" s="8">
        <f>IF(COUNT($CB46:CC46)&gt;0,SMALL($CB46:CC46,1),$CP46)</f>
        <v>2.2453703703703705E-2</v>
      </c>
      <c r="CR46" s="8">
        <f>IF(COUNT($CB46:CD46)&gt;0,SMALL($CB46:CD46,1),$CP46)</f>
        <v>2.2453703703703705E-2</v>
      </c>
      <c r="CS46" s="8">
        <f>IF(COUNT($CB46:CE46)&gt;0,SMALL($CB46:CE46,1),$CP46)</f>
        <v>2.2453703703703705E-2</v>
      </c>
      <c r="CT46" s="8">
        <f>IF(COUNT($CB46:CF46)&gt;0,SMALL($CB46:CF46,1),$CP46)</f>
        <v>2.2453703703703705E-2</v>
      </c>
      <c r="CV46" s="8">
        <f t="shared" si="110"/>
        <v>9.2024074074074074E-3</v>
      </c>
      <c r="CW46" s="8">
        <f t="shared" si="111"/>
        <v>6.9454629629629623E-3</v>
      </c>
      <c r="CX46" s="1">
        <f t="shared" si="112"/>
        <v>44</v>
      </c>
      <c r="CY46" s="8">
        <f t="shared" si="113"/>
        <v>1.0185185185185185E-6</v>
      </c>
      <c r="CZ46" s="1" t="str">
        <f t="shared" si="114"/>
        <v>Greg Oulton</v>
      </c>
      <c r="DB46" s="13">
        <f t="shared" si="115"/>
        <v>2.6968599033816414E-2</v>
      </c>
      <c r="DC46" s="13">
        <f>SMALL($DO46:DP46,1)/(60*60*24)</f>
        <v>2.6968599033816414E-2</v>
      </c>
      <c r="DD46" s="13">
        <f>SMALL($DO46:DQ46,1)/(60*60*24)</f>
        <v>2.6968599033816414E-2</v>
      </c>
      <c r="DE46" s="13">
        <f>SMALL($DO46:DR46,1)/(60*60*24)</f>
        <v>2.6968599033816414E-2</v>
      </c>
      <c r="DF46" s="13">
        <f>SMALL($DO46:DS46,1)/(60*60*24)</f>
        <v>2.6968599033816414E-2</v>
      </c>
      <c r="DG46" s="13">
        <f>SMALL($DO46:DT46,1)/(60*60*24)</f>
        <v>2.6968599033816414E-2</v>
      </c>
      <c r="DH46" s="45">
        <f t="shared" si="116"/>
        <v>2.0867210935875732E-2</v>
      </c>
      <c r="DI46" s="13">
        <f>SMALL($DU46:DV46,1)/(60*60*24)</f>
        <v>2.0867210935875732E-2</v>
      </c>
      <c r="DJ46" s="13">
        <f>SMALL($DU46:DW46,1)/(60*60*24)</f>
        <v>2.0867210935875732E-2</v>
      </c>
      <c r="DK46" s="13">
        <f>SMALL($DU46:DX46,1)/(60*60*24)</f>
        <v>2.0867210935875732E-2</v>
      </c>
      <c r="DL46" s="13">
        <f>SMALL($DU46:DY46,1)/(60*60*24)</f>
        <v>2.0867210935875732E-2</v>
      </c>
      <c r="DM46" s="13">
        <f>SMALL($DU46:DZ46,1)/(60*60*24)</f>
        <v>2.0867210935875732E-2</v>
      </c>
      <c r="DO46" s="6">
        <f t="shared" si="117"/>
        <v>2330.0869565217381</v>
      </c>
      <c r="DP46" s="1">
        <f t="shared" si="118"/>
        <v>2540</v>
      </c>
      <c r="DQ46" s="1">
        <f t="shared" si="119"/>
        <v>2399.9999999999995</v>
      </c>
      <c r="DR46" s="1">
        <f t="shared" si="120"/>
        <v>2789</v>
      </c>
      <c r="DS46" s="1">
        <f t="shared" si="121"/>
        <v>9999</v>
      </c>
      <c r="DT46" s="1">
        <f t="shared" si="122"/>
        <v>2527.9999999999995</v>
      </c>
      <c r="DU46" s="6">
        <f t="shared" si="123"/>
        <v>1802.9270248596631</v>
      </c>
      <c r="DV46" s="1">
        <f t="shared" si="124"/>
        <v>1940.0000000000002</v>
      </c>
      <c r="DW46" s="1">
        <f t="shared" si="125"/>
        <v>9999</v>
      </c>
      <c r="DX46" s="1">
        <f t="shared" si="126"/>
        <v>9999</v>
      </c>
      <c r="DY46" s="1">
        <f t="shared" si="127"/>
        <v>9999</v>
      </c>
      <c r="DZ46" s="1">
        <f t="shared" si="128"/>
        <v>9999</v>
      </c>
    </row>
    <row r="47" spans="1:130" x14ac:dyDescent="0.25">
      <c r="A47" s="1" t="s">
        <v>197</v>
      </c>
      <c r="E47" s="13"/>
      <c r="H47" s="8">
        <v>0</v>
      </c>
      <c r="I47" s="8">
        <v>0</v>
      </c>
      <c r="L47" s="8">
        <v>2.4305555555555556E-2</v>
      </c>
      <c r="M47" s="8">
        <f t="shared" si="66"/>
        <v>1.6497704169735401E-2</v>
      </c>
      <c r="N47" s="6">
        <f t="shared" si="67"/>
        <v>1425.4016402651387</v>
      </c>
      <c r="O47" s="8">
        <f t="shared" si="129"/>
        <v>1.9791666666666666E-2</v>
      </c>
      <c r="Q47" s="8">
        <f t="shared" si="68"/>
        <v>0</v>
      </c>
      <c r="R47" s="8">
        <f t="shared" si="69"/>
        <v>0</v>
      </c>
      <c r="S47" s="8">
        <f t="shared" si="70"/>
        <v>1.9791666666666666E-2</v>
      </c>
      <c r="T47" s="8"/>
      <c r="U47" s="8">
        <f>IF(A47&lt;&gt;"",IF(VLOOKUP(A47,Apr!A$4:F$201,6)&gt;0,VLOOKUP(A47,Apr!A$4:F$201,6),0),0)</f>
        <v>0</v>
      </c>
      <c r="V47" s="8">
        <f>IF(A47&lt;&gt;"",IF(VLOOKUP(A47,May!A$3:F$200,6)&gt;0,VLOOKUP(A47,May!A$3:F$200,6),0),0)</f>
        <v>0</v>
      </c>
      <c r="W47" s="8">
        <f>IF(A47&lt;&gt;"",IF(VLOOKUP(A47,Jun!A$3:F$200,6)&gt;0,VLOOKUP(A47,Jun!A$3:F$200,6),0),0)</f>
        <v>0</v>
      </c>
      <c r="X47" s="8">
        <f>IF(A47&lt;&gt;"",IF(VLOOKUP(A47,Jul!A$3:F$200,6)&gt;0,VLOOKUP(A47,Jul!A$3:F$200,6),0),0)</f>
        <v>0</v>
      </c>
      <c r="Y47" s="8">
        <f>IF(A47&lt;&gt;"",IF(VLOOKUP(A47,Aug!A$3:F$200,6)&gt;0,VLOOKUP(A47,Aug!A$3:F$200,6),0),0)</f>
        <v>0</v>
      </c>
      <c r="Z47" s="8">
        <f>IF(A47&lt;&gt;"",IF(VLOOKUP(A47,Sep!A$3:F$200,6)&gt;0,VLOOKUP(A47,Sep!A$3:F$200,6),0),0)</f>
        <v>0</v>
      </c>
      <c r="AA47" s="6">
        <f t="shared" si="71"/>
        <v>1095.4369729383252</v>
      </c>
      <c r="AB47" s="8">
        <f t="shared" si="72"/>
        <v>1.5104166666666667E-2</v>
      </c>
      <c r="AC47" s="8">
        <f>IF(A47&lt;&gt;"",IF(VLOOKUP(A47,Oct!A$3:F$200,6)&gt;0,VLOOKUP(A47,Oct!A$3:F$200,6),0),0)</f>
        <v>0</v>
      </c>
      <c r="AD47" s="8">
        <f>IF(A47&lt;&gt;"",IF(VLOOKUP(A47,Nov!A$3:F$200,6)&gt;0,VLOOKUP(A47,Nov!A$3:F$200,6),0),0)</f>
        <v>0</v>
      </c>
      <c r="AE47" s="8">
        <f>IF(A47&lt;&gt;"",IF(VLOOKUP(A47,Dec!A$3:F$200,6)&gt;0,VLOOKUP(A47,Dec!A$3:F$200,6),0),0)</f>
        <v>0</v>
      </c>
      <c r="AF47" s="8">
        <f>IF(A47&lt;&gt;"",IF(VLOOKUP(A47,Jan!A$3:F$200,6)&gt;0,VLOOKUP(A47,Jan!A$3:F$200,6),0),0)</f>
        <v>0</v>
      </c>
      <c r="AG47" s="8">
        <f>IF(A47&lt;&gt;"",IF(VLOOKUP(A47,Feb!A$3:F$200,6)&gt;0,VLOOKUP(A47,Feb!A$3:F$200,6),0),0)</f>
        <v>0</v>
      </c>
      <c r="AH47" s="8">
        <f>IF(A47&lt;&gt;"",IF(VLOOKUP(A47,Mar!A$3:F$200,6)&gt;0,VLOOKUP(A47,Mar!A$3:F$200,6),0),0)</f>
        <v>0</v>
      </c>
      <c r="AJ47" s="8">
        <f>LARGE($BH47:BI47,1)</f>
        <v>1.9791666666666666E-2</v>
      </c>
      <c r="AK47" s="8">
        <f>LARGE($BH47:BJ47,1)</f>
        <v>1.9791666666666666E-2</v>
      </c>
      <c r="AL47" s="8">
        <f>LARGE($BH47:BK47,1)</f>
        <v>1.9791666666666666E-2</v>
      </c>
      <c r="AM47" s="8">
        <f>LARGE($BH47:BL47,1)</f>
        <v>1.9791666666666666E-2</v>
      </c>
      <c r="AN47" s="8">
        <f>LARGE($BH47:BM47,1)</f>
        <v>1.9791666666666666E-2</v>
      </c>
      <c r="AO47" s="8">
        <f>LARGE($BN47:BO47,1)</f>
        <v>1.5104166666666667E-2</v>
      </c>
      <c r="AP47" s="8">
        <f>LARGE($BN47:BP47,1)</f>
        <v>1.5104166666666667E-2</v>
      </c>
      <c r="AQ47" s="8">
        <f>LARGE($BN47:BQ47,1)</f>
        <v>1.5104166666666667E-2</v>
      </c>
      <c r="AR47" s="8">
        <f>LARGE($BN47:BR47,1)</f>
        <v>1.5104166666666667E-2</v>
      </c>
      <c r="AS47" s="8">
        <f>LARGE($BN47:BS47,1)</f>
        <v>1.5104166666666667E-2</v>
      </c>
      <c r="AV47" s="6">
        <f t="shared" si="73"/>
        <v>0</v>
      </c>
      <c r="AW47" s="6">
        <f t="shared" si="74"/>
        <v>0</v>
      </c>
      <c r="AX47" s="6">
        <f t="shared" si="75"/>
        <v>0</v>
      </c>
      <c r="AY47" s="6">
        <f t="shared" si="76"/>
        <v>0</v>
      </c>
      <c r="AZ47" s="6">
        <f t="shared" si="77"/>
        <v>0</v>
      </c>
      <c r="BA47" s="6">
        <f t="shared" si="78"/>
        <v>0</v>
      </c>
      <c r="BB47" s="6">
        <f t="shared" si="79"/>
        <v>0</v>
      </c>
      <c r="BC47" s="6">
        <f t="shared" si="80"/>
        <v>0</v>
      </c>
      <c r="BD47" s="6">
        <f t="shared" si="81"/>
        <v>0</v>
      </c>
      <c r="BE47" s="6">
        <f t="shared" si="82"/>
        <v>0</v>
      </c>
      <c r="BF47" s="6">
        <f t="shared" si="83"/>
        <v>0</v>
      </c>
      <c r="BH47" s="8">
        <f t="shared" si="84"/>
        <v>1.9791666666666666E-2</v>
      </c>
      <c r="BI47" s="8">
        <f t="shared" si="85"/>
        <v>0</v>
      </c>
      <c r="BJ47" s="8">
        <f t="shared" si="86"/>
        <v>0</v>
      </c>
      <c r="BK47" s="8">
        <f t="shared" si="87"/>
        <v>0</v>
      </c>
      <c r="BL47" s="8">
        <f t="shared" si="88"/>
        <v>0</v>
      </c>
      <c r="BM47" s="8">
        <f t="shared" si="89"/>
        <v>0</v>
      </c>
      <c r="BN47" s="8">
        <f t="shared" si="90"/>
        <v>1.5104166666666667E-2</v>
      </c>
      <c r="BO47" s="8">
        <f t="shared" si="91"/>
        <v>0</v>
      </c>
      <c r="BP47" s="8">
        <f t="shared" si="92"/>
        <v>0</v>
      </c>
      <c r="BQ47" s="8">
        <f t="shared" si="93"/>
        <v>0</v>
      </c>
      <c r="BR47" s="8">
        <f t="shared" si="94"/>
        <v>0</v>
      </c>
      <c r="BS47" s="8">
        <f t="shared" si="95"/>
        <v>0</v>
      </c>
      <c r="BV47" s="8" t="str">
        <f t="shared" si="96"/>
        <v/>
      </c>
      <c r="BW47" s="8" t="str">
        <f t="shared" si="97"/>
        <v/>
      </c>
      <c r="BX47" s="8" t="str">
        <f t="shared" si="98"/>
        <v/>
      </c>
      <c r="BY47" s="8" t="str">
        <f t="shared" si="99"/>
        <v/>
      </c>
      <c r="BZ47" s="8" t="str">
        <f t="shared" si="100"/>
        <v/>
      </c>
      <c r="CA47" s="8" t="str">
        <f t="shared" si="101"/>
        <v/>
      </c>
      <c r="CB47" s="8" t="str">
        <f t="shared" si="102"/>
        <v/>
      </c>
      <c r="CC47" s="8" t="str">
        <f t="shared" si="103"/>
        <v/>
      </c>
      <c r="CD47" s="8" t="str">
        <f t="shared" si="104"/>
        <v/>
      </c>
      <c r="CE47" s="8" t="str">
        <f t="shared" si="105"/>
        <v/>
      </c>
      <c r="CF47" s="8" t="str">
        <f t="shared" si="106"/>
        <v/>
      </c>
      <c r="CG47" s="8" t="str">
        <f t="shared" si="107"/>
        <v/>
      </c>
      <c r="CI47" s="13"/>
      <c r="CJ47" s="8">
        <f t="shared" si="108"/>
        <v>0</v>
      </c>
      <c r="CK47" s="8">
        <f>IF(COUNT($BV47:BW47)&gt;0,SMALL($BV47:BW47,1),$CI47)</f>
        <v>0</v>
      </c>
      <c r="CL47" s="8">
        <f>IF(COUNT($BV47:BX47)&gt;0,SMALL($BV47:BX47,1),$CI47)</f>
        <v>0</v>
      </c>
      <c r="CM47" s="8">
        <f>IF(COUNT($BV47:BY47)&gt;0,SMALL($BV47:BY47,1),$CI47)</f>
        <v>0</v>
      </c>
      <c r="CN47" s="8">
        <f>IF(COUNT($BV47:BZ47)&gt;0,SMALL($BV47:BZ47,1),$CI47)</f>
        <v>0</v>
      </c>
      <c r="CP47" s="8">
        <f t="shared" si="109"/>
        <v>0</v>
      </c>
      <c r="CQ47" s="8">
        <f>IF(COUNT($CB47:CC47)&gt;0,SMALL($CB47:CC47,1),$CP47)</f>
        <v>0</v>
      </c>
      <c r="CR47" s="8">
        <f>IF(COUNT($CB47:CD47)&gt;0,SMALL($CB47:CD47,1),$CP47)</f>
        <v>0</v>
      </c>
      <c r="CS47" s="8">
        <f>IF(COUNT($CB47:CE47)&gt;0,SMALL($CB47:CE47,1),$CP47)</f>
        <v>0</v>
      </c>
      <c r="CT47" s="8">
        <f>IF(COUNT($CB47:CF47)&gt;0,SMALL($CB47:CF47,1),$CP47)</f>
        <v>0</v>
      </c>
      <c r="CV47" s="8">
        <f t="shared" si="110"/>
        <v>1.9792708333333332E-2</v>
      </c>
      <c r="CW47" s="8">
        <f t="shared" si="111"/>
        <v>1.5105208333333333E-2</v>
      </c>
      <c r="CX47" s="1">
        <f t="shared" si="112"/>
        <v>45</v>
      </c>
      <c r="CY47" s="8">
        <f t="shared" si="113"/>
        <v>1.0416666666666667E-6</v>
      </c>
      <c r="CZ47" s="1" t="str">
        <f t="shared" si="114"/>
        <v>Guest 35:00</v>
      </c>
      <c r="DB47" s="13">
        <f t="shared" si="115"/>
        <v>1.6497704169735401E-2</v>
      </c>
      <c r="DC47" s="13">
        <f>SMALL($DO47:DP47,1)/(60*60*24)</f>
        <v>1.6497704169735401E-2</v>
      </c>
      <c r="DD47" s="13">
        <f>SMALL($DO47:DQ47,1)/(60*60*24)</f>
        <v>1.6497704169735401E-2</v>
      </c>
      <c r="DE47" s="13">
        <f>SMALL($DO47:DR47,1)/(60*60*24)</f>
        <v>1.6497704169735401E-2</v>
      </c>
      <c r="DF47" s="13">
        <f>SMALL($DO47:DS47,1)/(60*60*24)</f>
        <v>1.6497704169735401E-2</v>
      </c>
      <c r="DG47" s="13">
        <f>SMALL($DO47:DT47,1)/(60*60*24)</f>
        <v>1.6497704169735401E-2</v>
      </c>
      <c r="DH47" s="45">
        <f t="shared" si="116"/>
        <v>1.2678668668267654E-2</v>
      </c>
      <c r="DI47" s="13">
        <f>SMALL($DU47:DV47,1)/(60*60*24)</f>
        <v>1.2678668668267654E-2</v>
      </c>
      <c r="DJ47" s="13">
        <f>SMALL($DU47:DW47,1)/(60*60*24)</f>
        <v>1.2678668668267654E-2</v>
      </c>
      <c r="DK47" s="13">
        <f>SMALL($DU47:DX47,1)/(60*60*24)</f>
        <v>1.2678668668267654E-2</v>
      </c>
      <c r="DL47" s="13">
        <f>SMALL($DU47:DY47,1)/(60*60*24)</f>
        <v>1.2678668668267654E-2</v>
      </c>
      <c r="DM47" s="13">
        <f>SMALL($DU47:DZ47,1)/(60*60*24)</f>
        <v>1.2678668668267654E-2</v>
      </c>
      <c r="DO47" s="6">
        <f t="shared" si="117"/>
        <v>1425.4016402651387</v>
      </c>
      <c r="DP47" s="1">
        <f t="shared" si="118"/>
        <v>9999</v>
      </c>
      <c r="DQ47" s="1">
        <f t="shared" si="119"/>
        <v>9999</v>
      </c>
      <c r="DR47" s="1">
        <f t="shared" si="120"/>
        <v>9999</v>
      </c>
      <c r="DS47" s="1">
        <f t="shared" si="121"/>
        <v>9999</v>
      </c>
      <c r="DT47" s="1">
        <f t="shared" si="122"/>
        <v>9999</v>
      </c>
      <c r="DU47" s="6">
        <f t="shared" si="123"/>
        <v>1095.4369729383252</v>
      </c>
      <c r="DV47" s="1">
        <f t="shared" si="124"/>
        <v>9999</v>
      </c>
      <c r="DW47" s="1">
        <f t="shared" si="125"/>
        <v>9999</v>
      </c>
      <c r="DX47" s="1">
        <f t="shared" si="126"/>
        <v>9999</v>
      </c>
      <c r="DY47" s="1">
        <f t="shared" si="127"/>
        <v>9999</v>
      </c>
      <c r="DZ47" s="1">
        <f t="shared" si="128"/>
        <v>9999</v>
      </c>
    </row>
    <row r="48" spans="1:130" x14ac:dyDescent="0.25">
      <c r="A48" s="1" t="s">
        <v>196</v>
      </c>
      <c r="E48" s="13"/>
      <c r="H48" s="8">
        <v>0</v>
      </c>
      <c r="I48" s="8">
        <v>0</v>
      </c>
      <c r="L48" s="8">
        <v>2.6041666666666668E-2</v>
      </c>
      <c r="M48" s="8">
        <f t="shared" si="66"/>
        <v>1.7676111610430787E-2</v>
      </c>
      <c r="N48" s="6">
        <f t="shared" si="67"/>
        <v>1527.2160431412199</v>
      </c>
      <c r="O48" s="8">
        <f t="shared" si="129"/>
        <v>1.8576388888888889E-2</v>
      </c>
      <c r="Q48" s="8">
        <f t="shared" si="68"/>
        <v>0</v>
      </c>
      <c r="R48" s="8">
        <f t="shared" si="69"/>
        <v>0</v>
      </c>
      <c r="S48" s="8">
        <f t="shared" si="70"/>
        <v>1.8576388888888889E-2</v>
      </c>
      <c r="T48" s="8"/>
      <c r="U48" s="8">
        <f>IF(A48&lt;&gt;"",IF(VLOOKUP(A48,Apr!A$4:F$201,6)&gt;0,VLOOKUP(A48,Apr!A$4:F$201,6),0),0)</f>
        <v>0</v>
      </c>
      <c r="V48" s="8">
        <f>IF(A48&lt;&gt;"",IF(VLOOKUP(A48,May!A$3:F$200,6)&gt;0,VLOOKUP(A48,May!A$3:F$200,6),0),0)</f>
        <v>0</v>
      </c>
      <c r="W48" s="8">
        <f>IF(A48&lt;&gt;"",IF(VLOOKUP(A48,Jun!A$3:F$200,6)&gt;0,VLOOKUP(A48,Jun!A$3:F$200,6),0),0)</f>
        <v>0</v>
      </c>
      <c r="X48" s="8">
        <f>IF(A48&lt;&gt;"",IF(VLOOKUP(A48,Jul!A$3:F$200,6)&gt;0,VLOOKUP(A48,Jul!A$3:F$200,6),0),0)</f>
        <v>0</v>
      </c>
      <c r="Y48" s="8">
        <f>IF(A48&lt;&gt;"",IF(VLOOKUP(A48,Aug!A$3:F$200,6)&gt;0,VLOOKUP(A48,Aug!A$3:F$200,6),0),0)</f>
        <v>0</v>
      </c>
      <c r="Z48" s="8">
        <f>IF(A48&lt;&gt;"",IF(VLOOKUP(A48,Sep!A$3:F$200,6)&gt;0,VLOOKUP(A48,Sep!A$3:F$200,6),0),0)</f>
        <v>0</v>
      </c>
      <c r="AA48" s="6">
        <f t="shared" si="71"/>
        <v>1173.6824710053481</v>
      </c>
      <c r="AB48" s="8">
        <f t="shared" si="72"/>
        <v>1.4236111111111111E-2</v>
      </c>
      <c r="AC48" s="8">
        <f>IF(A48&lt;&gt;"",IF(VLOOKUP(A48,Oct!A$3:F$200,6)&gt;0,VLOOKUP(A48,Oct!A$3:F$200,6),0),0)</f>
        <v>0</v>
      </c>
      <c r="AD48" s="8">
        <f>IF(A48&lt;&gt;"",IF(VLOOKUP(A48,Nov!A$3:F$200,6)&gt;0,VLOOKUP(A48,Nov!A$3:F$200,6),0),0)</f>
        <v>0</v>
      </c>
      <c r="AE48" s="8">
        <f>IF(A48&lt;&gt;"",IF(VLOOKUP(A48,Dec!A$3:F$200,6)&gt;0,VLOOKUP(A48,Dec!A$3:F$200,6),0),0)</f>
        <v>0</v>
      </c>
      <c r="AF48" s="8">
        <f>IF(A48&lt;&gt;"",IF(VLOOKUP(A48,Jan!A$3:F$200,6)&gt;0,VLOOKUP(A48,Jan!A$3:F$200,6),0),0)</f>
        <v>0</v>
      </c>
      <c r="AG48" s="8">
        <f>IF(A48&lt;&gt;"",IF(VLOOKUP(A48,Feb!A$3:F$200,6)&gt;0,VLOOKUP(A48,Feb!A$3:F$200,6),0),0)</f>
        <v>0</v>
      </c>
      <c r="AH48" s="8">
        <f>IF(A48&lt;&gt;"",IF(VLOOKUP(A48,Mar!A$3:F$200,6)&gt;0,VLOOKUP(A48,Mar!A$3:F$200,6),0),0)</f>
        <v>0</v>
      </c>
      <c r="AJ48" s="8">
        <f>LARGE($BH48:BI48,1)</f>
        <v>1.8576388888888889E-2</v>
      </c>
      <c r="AK48" s="8">
        <f>LARGE($BH48:BJ48,1)</f>
        <v>1.8576388888888889E-2</v>
      </c>
      <c r="AL48" s="8">
        <f>LARGE($BH48:BK48,1)</f>
        <v>1.8576388888888889E-2</v>
      </c>
      <c r="AM48" s="8">
        <f>LARGE($BH48:BL48,1)</f>
        <v>1.8576388888888889E-2</v>
      </c>
      <c r="AN48" s="8">
        <f>LARGE($BH48:BM48,1)</f>
        <v>1.8576388888888889E-2</v>
      </c>
      <c r="AO48" s="8">
        <f>LARGE($BN48:BO48,1)</f>
        <v>1.4236111111111111E-2</v>
      </c>
      <c r="AP48" s="8">
        <f>LARGE($BN48:BP48,1)</f>
        <v>1.4236111111111111E-2</v>
      </c>
      <c r="AQ48" s="8">
        <f>LARGE($BN48:BQ48,1)</f>
        <v>1.4236111111111111E-2</v>
      </c>
      <c r="AR48" s="8">
        <f>LARGE($BN48:BR48,1)</f>
        <v>1.4236111111111111E-2</v>
      </c>
      <c r="AS48" s="8">
        <f>LARGE($BN48:BS48,1)</f>
        <v>1.4236111111111111E-2</v>
      </c>
      <c r="AV48" s="6">
        <f t="shared" si="73"/>
        <v>0</v>
      </c>
      <c r="AW48" s="6">
        <f t="shared" si="74"/>
        <v>0</v>
      </c>
      <c r="AX48" s="6">
        <f t="shared" si="75"/>
        <v>0</v>
      </c>
      <c r="AY48" s="6">
        <f t="shared" si="76"/>
        <v>0</v>
      </c>
      <c r="AZ48" s="6">
        <f t="shared" si="77"/>
        <v>0</v>
      </c>
      <c r="BA48" s="6">
        <f t="shared" si="78"/>
        <v>0</v>
      </c>
      <c r="BB48" s="6">
        <f t="shared" si="79"/>
        <v>0</v>
      </c>
      <c r="BC48" s="6">
        <f t="shared" si="80"/>
        <v>0</v>
      </c>
      <c r="BD48" s="6">
        <f t="shared" si="81"/>
        <v>0</v>
      </c>
      <c r="BE48" s="6">
        <f t="shared" si="82"/>
        <v>0</v>
      </c>
      <c r="BF48" s="6">
        <f t="shared" si="83"/>
        <v>0</v>
      </c>
      <c r="BH48" s="8">
        <f t="shared" si="84"/>
        <v>1.8576388888888889E-2</v>
      </c>
      <c r="BI48" s="8">
        <f t="shared" si="85"/>
        <v>0</v>
      </c>
      <c r="BJ48" s="8">
        <f t="shared" si="86"/>
        <v>0</v>
      </c>
      <c r="BK48" s="8">
        <f t="shared" si="87"/>
        <v>0</v>
      </c>
      <c r="BL48" s="8">
        <f t="shared" si="88"/>
        <v>0</v>
      </c>
      <c r="BM48" s="8">
        <f t="shared" si="89"/>
        <v>0</v>
      </c>
      <c r="BN48" s="8">
        <f t="shared" si="90"/>
        <v>1.4236111111111111E-2</v>
      </c>
      <c r="BO48" s="8">
        <f t="shared" si="91"/>
        <v>0</v>
      </c>
      <c r="BP48" s="8">
        <f t="shared" si="92"/>
        <v>0</v>
      </c>
      <c r="BQ48" s="8">
        <f t="shared" si="93"/>
        <v>0</v>
      </c>
      <c r="BR48" s="8">
        <f t="shared" si="94"/>
        <v>0</v>
      </c>
      <c r="BS48" s="8">
        <f t="shared" si="95"/>
        <v>0</v>
      </c>
      <c r="BV48" s="8" t="str">
        <f t="shared" si="96"/>
        <v/>
      </c>
      <c r="BW48" s="8" t="str">
        <f t="shared" si="97"/>
        <v/>
      </c>
      <c r="BX48" s="8" t="str">
        <f t="shared" si="98"/>
        <v/>
      </c>
      <c r="BY48" s="8" t="str">
        <f t="shared" si="99"/>
        <v/>
      </c>
      <c r="BZ48" s="8" t="str">
        <f t="shared" si="100"/>
        <v/>
      </c>
      <c r="CA48" s="8" t="str">
        <f t="shared" si="101"/>
        <v/>
      </c>
      <c r="CB48" s="8" t="str">
        <f t="shared" si="102"/>
        <v/>
      </c>
      <c r="CC48" s="8" t="str">
        <f t="shared" si="103"/>
        <v/>
      </c>
      <c r="CD48" s="8" t="str">
        <f t="shared" si="104"/>
        <v/>
      </c>
      <c r="CE48" s="8" t="str">
        <f t="shared" si="105"/>
        <v/>
      </c>
      <c r="CF48" s="8" t="str">
        <f t="shared" si="106"/>
        <v/>
      </c>
      <c r="CG48" s="8" t="str">
        <f t="shared" si="107"/>
        <v/>
      </c>
      <c r="CI48" s="13"/>
      <c r="CJ48" s="8">
        <f t="shared" si="108"/>
        <v>0</v>
      </c>
      <c r="CK48" s="8">
        <f>IF(COUNT($BV48:BW48)&gt;0,SMALL($BV48:BW48,1),$CI48)</f>
        <v>0</v>
      </c>
      <c r="CL48" s="8">
        <f>IF(COUNT($BV48:BX48)&gt;0,SMALL($BV48:BX48,1),$CI48)</f>
        <v>0</v>
      </c>
      <c r="CM48" s="8">
        <f>IF(COUNT($BV48:BY48)&gt;0,SMALL($BV48:BY48,1),$CI48)</f>
        <v>0</v>
      </c>
      <c r="CN48" s="8">
        <f>IF(COUNT($BV48:BZ48)&gt;0,SMALL($BV48:BZ48,1),$CI48)</f>
        <v>0</v>
      </c>
      <c r="CP48" s="8">
        <f t="shared" si="109"/>
        <v>0</v>
      </c>
      <c r="CQ48" s="8">
        <f>IF(COUNT($CB48:CC48)&gt;0,SMALL($CB48:CC48,1),$CP48)</f>
        <v>0</v>
      </c>
      <c r="CR48" s="8">
        <f>IF(COUNT($CB48:CD48)&gt;0,SMALL($CB48:CD48,1),$CP48)</f>
        <v>0</v>
      </c>
      <c r="CS48" s="8">
        <f>IF(COUNT($CB48:CE48)&gt;0,SMALL($CB48:CE48,1),$CP48)</f>
        <v>0</v>
      </c>
      <c r="CT48" s="8">
        <f>IF(COUNT($CB48:CF48)&gt;0,SMALL($CB48:CF48,1),$CP48)</f>
        <v>0</v>
      </c>
      <c r="CV48" s="8">
        <f t="shared" si="110"/>
        <v>1.8577453703703704E-2</v>
      </c>
      <c r="CW48" s="8">
        <f t="shared" si="111"/>
        <v>1.4237175925925926E-2</v>
      </c>
      <c r="CX48" s="1">
        <f t="shared" si="112"/>
        <v>46</v>
      </c>
      <c r="CY48" s="8">
        <f t="shared" si="113"/>
        <v>1.0648148148148149E-6</v>
      </c>
      <c r="CZ48" s="1" t="str">
        <f t="shared" si="114"/>
        <v>Guest 37:30</v>
      </c>
      <c r="DB48" s="13">
        <f t="shared" si="115"/>
        <v>1.7676111610430787E-2</v>
      </c>
      <c r="DC48" s="13">
        <f>SMALL($DO48:DP48,1)/(60*60*24)</f>
        <v>1.7676111610430787E-2</v>
      </c>
      <c r="DD48" s="13">
        <f>SMALL($DO48:DQ48,1)/(60*60*24)</f>
        <v>1.7676111610430787E-2</v>
      </c>
      <c r="DE48" s="13">
        <f>SMALL($DO48:DR48,1)/(60*60*24)</f>
        <v>1.7676111610430787E-2</v>
      </c>
      <c r="DF48" s="13">
        <f>SMALL($DO48:DS48,1)/(60*60*24)</f>
        <v>1.7676111610430787E-2</v>
      </c>
      <c r="DG48" s="13">
        <f>SMALL($DO48:DT48,1)/(60*60*24)</f>
        <v>1.7676111610430787E-2</v>
      </c>
      <c r="DH48" s="45">
        <f t="shared" si="116"/>
        <v>1.3584287858858197E-2</v>
      </c>
      <c r="DI48" s="13">
        <f>SMALL($DU48:DV48,1)/(60*60*24)</f>
        <v>1.3584287858858197E-2</v>
      </c>
      <c r="DJ48" s="13">
        <f>SMALL($DU48:DW48,1)/(60*60*24)</f>
        <v>1.3584287858858197E-2</v>
      </c>
      <c r="DK48" s="13">
        <f>SMALL($DU48:DX48,1)/(60*60*24)</f>
        <v>1.3584287858858197E-2</v>
      </c>
      <c r="DL48" s="13">
        <f>SMALL($DU48:DY48,1)/(60*60*24)</f>
        <v>1.3584287858858197E-2</v>
      </c>
      <c r="DM48" s="13">
        <f>SMALL($DU48:DZ48,1)/(60*60*24)</f>
        <v>1.3584287858858197E-2</v>
      </c>
      <c r="DO48" s="6">
        <f t="shared" si="117"/>
        <v>1527.2160431412199</v>
      </c>
      <c r="DP48" s="1">
        <f t="shared" si="118"/>
        <v>9999</v>
      </c>
      <c r="DQ48" s="1">
        <f t="shared" si="119"/>
        <v>9999</v>
      </c>
      <c r="DR48" s="1">
        <f t="shared" si="120"/>
        <v>9999</v>
      </c>
      <c r="DS48" s="1">
        <f t="shared" si="121"/>
        <v>9999</v>
      </c>
      <c r="DT48" s="1">
        <f t="shared" si="122"/>
        <v>9999</v>
      </c>
      <c r="DU48" s="6">
        <f t="shared" si="123"/>
        <v>1173.6824710053481</v>
      </c>
      <c r="DV48" s="1">
        <f t="shared" si="124"/>
        <v>9999</v>
      </c>
      <c r="DW48" s="1">
        <f t="shared" si="125"/>
        <v>9999</v>
      </c>
      <c r="DX48" s="1">
        <f t="shared" si="126"/>
        <v>9999</v>
      </c>
      <c r="DY48" s="1">
        <f t="shared" si="127"/>
        <v>9999</v>
      </c>
      <c r="DZ48" s="1">
        <f t="shared" si="128"/>
        <v>9999</v>
      </c>
    </row>
    <row r="49" spans="1:158" x14ac:dyDescent="0.25">
      <c r="A49" s="1" t="s">
        <v>176</v>
      </c>
      <c r="E49" s="13"/>
      <c r="H49" s="8">
        <v>0</v>
      </c>
      <c r="I49" s="8">
        <v>0</v>
      </c>
      <c r="L49" s="8">
        <v>2.7777777777777776E-2</v>
      </c>
      <c r="M49" s="8">
        <f t="shared" si="66"/>
        <v>1.8854519051126169E-2</v>
      </c>
      <c r="N49" s="6">
        <f t="shared" si="67"/>
        <v>1629.0304460173008</v>
      </c>
      <c r="O49" s="8">
        <f t="shared" si="129"/>
        <v>1.7361111111111112E-2</v>
      </c>
      <c r="Q49" s="8">
        <f t="shared" si="68"/>
        <v>0</v>
      </c>
      <c r="R49" s="8">
        <f t="shared" si="69"/>
        <v>0</v>
      </c>
      <c r="S49" s="8">
        <f t="shared" si="70"/>
        <v>1.7361111111111112E-2</v>
      </c>
      <c r="T49" s="8"/>
      <c r="U49" s="8">
        <f>IF(A49&lt;&gt;"",IF(VLOOKUP(A49,Apr!A$4:F$201,6)&gt;0,VLOOKUP(A49,Apr!A$4:F$201,6),0),0)</f>
        <v>0</v>
      </c>
      <c r="V49" s="8">
        <f>IF(A49&lt;&gt;"",IF(VLOOKUP(A49,May!A$3:F$200,6)&gt;0,VLOOKUP(A49,May!A$3:F$200,6),0),0)</f>
        <v>0</v>
      </c>
      <c r="W49" s="8">
        <f>IF(A49&lt;&gt;"",IF(VLOOKUP(A49,Jun!A$3:F$200,6)&gt;0,VLOOKUP(A49,Jun!A$3:F$200,6),0),0)</f>
        <v>0</v>
      </c>
      <c r="X49" s="8">
        <f>IF(A49&lt;&gt;"",IF(VLOOKUP(A49,Jul!A$3:F$200,6)&gt;0,VLOOKUP(A49,Jul!A$3:F$200,6),0),0)</f>
        <v>0</v>
      </c>
      <c r="Y49" s="8">
        <f>IF(A49&lt;&gt;"",IF(VLOOKUP(A49,Aug!A$3:F$200,6)&gt;0,VLOOKUP(A49,Aug!A$3:F$200,6),0),0)</f>
        <v>0</v>
      </c>
      <c r="Z49" s="8">
        <f>IF(A49&lt;&gt;"",IF(VLOOKUP(A49,Sep!A$3:F$200,6)&gt;0,VLOOKUP(A49,Sep!A$3:F$200,6),0),0)</f>
        <v>0</v>
      </c>
      <c r="AA49" s="6">
        <f t="shared" si="71"/>
        <v>1251.9279690723711</v>
      </c>
      <c r="AB49" s="8">
        <f t="shared" si="72"/>
        <v>1.3368055555555557E-2</v>
      </c>
      <c r="AC49" s="8">
        <f>IF(A49&lt;&gt;"",IF(VLOOKUP(A49,Oct!A$3:F$200,6)&gt;0,VLOOKUP(A49,Oct!A$3:F$200,6),0),0)</f>
        <v>0</v>
      </c>
      <c r="AD49" s="8">
        <f>IF(A49&lt;&gt;"",IF(VLOOKUP(A49,Nov!A$3:F$200,6)&gt;0,VLOOKUP(A49,Nov!A$3:F$200,6),0),0)</f>
        <v>0</v>
      </c>
      <c r="AE49" s="8">
        <f>IF(A49&lt;&gt;"",IF(VLOOKUP(A49,Dec!A$3:F$200,6)&gt;0,VLOOKUP(A49,Dec!A$3:F$200,6),0),0)</f>
        <v>0</v>
      </c>
      <c r="AF49" s="8">
        <f>IF(A49&lt;&gt;"",IF(VLOOKUP(A49,Jan!A$3:F$200,6)&gt;0,VLOOKUP(A49,Jan!A$3:F$200,6),0),0)</f>
        <v>0</v>
      </c>
      <c r="AG49" s="8">
        <f>IF(A49&lt;&gt;"",IF(VLOOKUP(A49,Feb!A$3:F$200,6)&gt;0,VLOOKUP(A49,Feb!A$3:F$200,6),0),0)</f>
        <v>0</v>
      </c>
      <c r="AH49" s="8">
        <f>IF(A49&lt;&gt;"",IF(VLOOKUP(A49,Mar!A$3:F$200,6)&gt;0,VLOOKUP(A49,Mar!A$3:F$200,6),0),0)</f>
        <v>0</v>
      </c>
      <c r="AJ49" s="8">
        <f>LARGE($BH49:BI49,1)</f>
        <v>1.7361111111111112E-2</v>
      </c>
      <c r="AK49" s="8">
        <f>LARGE($BH49:BJ49,1)</f>
        <v>1.7361111111111112E-2</v>
      </c>
      <c r="AL49" s="8">
        <f>LARGE($BH49:BK49,1)</f>
        <v>1.7361111111111112E-2</v>
      </c>
      <c r="AM49" s="8">
        <f>LARGE($BH49:BL49,1)</f>
        <v>1.7361111111111112E-2</v>
      </c>
      <c r="AN49" s="8">
        <f>LARGE($BH49:BM49,1)</f>
        <v>1.7361111111111112E-2</v>
      </c>
      <c r="AO49" s="8">
        <f>LARGE($BN49:BO49,1)</f>
        <v>1.3368055555555557E-2</v>
      </c>
      <c r="AP49" s="8">
        <f>LARGE($BN49:BP49,1)</f>
        <v>1.3368055555555557E-2</v>
      </c>
      <c r="AQ49" s="8">
        <f>LARGE($BN49:BQ49,1)</f>
        <v>1.3368055555555557E-2</v>
      </c>
      <c r="AR49" s="8">
        <f>LARGE($BN49:BR49,1)</f>
        <v>1.3368055555555557E-2</v>
      </c>
      <c r="AS49" s="8">
        <f>LARGE($BN49:BS49,1)</f>
        <v>1.3368055555555557E-2</v>
      </c>
      <c r="AV49" s="6">
        <f t="shared" si="73"/>
        <v>0</v>
      </c>
      <c r="AW49" s="6">
        <f t="shared" si="74"/>
        <v>0</v>
      </c>
      <c r="AX49" s="6">
        <f t="shared" si="75"/>
        <v>0</v>
      </c>
      <c r="AY49" s="6">
        <f t="shared" si="76"/>
        <v>0</v>
      </c>
      <c r="AZ49" s="6">
        <f t="shared" si="77"/>
        <v>0</v>
      </c>
      <c r="BA49" s="6">
        <f t="shared" si="78"/>
        <v>0</v>
      </c>
      <c r="BB49" s="6">
        <f t="shared" si="79"/>
        <v>0</v>
      </c>
      <c r="BC49" s="6">
        <f t="shared" si="80"/>
        <v>0</v>
      </c>
      <c r="BD49" s="6">
        <f t="shared" si="81"/>
        <v>0</v>
      </c>
      <c r="BE49" s="6">
        <f t="shared" si="82"/>
        <v>0</v>
      </c>
      <c r="BF49" s="6">
        <f t="shared" si="83"/>
        <v>0</v>
      </c>
      <c r="BH49" s="8">
        <f t="shared" si="84"/>
        <v>1.7361111111111112E-2</v>
      </c>
      <c r="BI49" s="8">
        <f t="shared" si="85"/>
        <v>0</v>
      </c>
      <c r="BJ49" s="8">
        <f t="shared" si="86"/>
        <v>0</v>
      </c>
      <c r="BK49" s="8">
        <f t="shared" si="87"/>
        <v>0</v>
      </c>
      <c r="BL49" s="8">
        <f t="shared" si="88"/>
        <v>0</v>
      </c>
      <c r="BM49" s="8">
        <f t="shared" si="89"/>
        <v>0</v>
      </c>
      <c r="BN49" s="8">
        <f t="shared" si="90"/>
        <v>1.3368055555555557E-2</v>
      </c>
      <c r="BO49" s="8">
        <f t="shared" si="91"/>
        <v>0</v>
      </c>
      <c r="BP49" s="8">
        <f t="shared" si="92"/>
        <v>0</v>
      </c>
      <c r="BQ49" s="8">
        <f t="shared" si="93"/>
        <v>0</v>
      </c>
      <c r="BR49" s="8">
        <f t="shared" si="94"/>
        <v>0</v>
      </c>
      <c r="BS49" s="8">
        <f t="shared" si="95"/>
        <v>0</v>
      </c>
      <c r="BV49" s="8" t="str">
        <f t="shared" si="96"/>
        <v/>
      </c>
      <c r="BW49" s="8" t="str">
        <f t="shared" si="97"/>
        <v/>
      </c>
      <c r="BX49" s="8" t="str">
        <f t="shared" si="98"/>
        <v/>
      </c>
      <c r="BY49" s="8" t="str">
        <f t="shared" si="99"/>
        <v/>
      </c>
      <c r="BZ49" s="8" t="str">
        <f t="shared" si="100"/>
        <v/>
      </c>
      <c r="CA49" s="8" t="str">
        <f t="shared" si="101"/>
        <v/>
      </c>
      <c r="CB49" s="8" t="str">
        <f t="shared" si="102"/>
        <v/>
      </c>
      <c r="CC49" s="8" t="str">
        <f t="shared" si="103"/>
        <v/>
      </c>
      <c r="CD49" s="8" t="str">
        <f t="shared" si="104"/>
        <v/>
      </c>
      <c r="CE49" s="8" t="str">
        <f t="shared" si="105"/>
        <v/>
      </c>
      <c r="CF49" s="8" t="str">
        <f t="shared" si="106"/>
        <v/>
      </c>
      <c r="CG49" s="8" t="str">
        <f t="shared" si="107"/>
        <v/>
      </c>
      <c r="CI49" s="13"/>
      <c r="CJ49" s="8">
        <f t="shared" si="108"/>
        <v>0</v>
      </c>
      <c r="CK49" s="8">
        <f>IF(COUNT($BV49:BW49)&gt;0,SMALL($BV49:BW49,1),$CI49)</f>
        <v>0</v>
      </c>
      <c r="CL49" s="8">
        <f>IF(COUNT($BV49:BX49)&gt;0,SMALL($BV49:BX49,1),$CI49)</f>
        <v>0</v>
      </c>
      <c r="CM49" s="8">
        <f>IF(COUNT($BV49:BY49)&gt;0,SMALL($BV49:BY49,1),$CI49)</f>
        <v>0</v>
      </c>
      <c r="CN49" s="8">
        <f>IF(COUNT($BV49:BZ49)&gt;0,SMALL($BV49:BZ49,1),$CI49)</f>
        <v>0</v>
      </c>
      <c r="CP49" s="8">
        <f t="shared" si="109"/>
        <v>0</v>
      </c>
      <c r="CQ49" s="8">
        <f>IF(COUNT($CB49:CC49)&gt;0,SMALL($CB49:CC49,1),$CP49)</f>
        <v>0</v>
      </c>
      <c r="CR49" s="8">
        <f>IF(COUNT($CB49:CD49)&gt;0,SMALL($CB49:CD49,1),$CP49)</f>
        <v>0</v>
      </c>
      <c r="CS49" s="8">
        <f>IF(COUNT($CB49:CE49)&gt;0,SMALL($CB49:CE49,1),$CP49)</f>
        <v>0</v>
      </c>
      <c r="CT49" s="8">
        <f>IF(COUNT($CB49:CF49)&gt;0,SMALL($CB49:CF49,1),$CP49)</f>
        <v>0</v>
      </c>
      <c r="CV49" s="8">
        <f t="shared" si="110"/>
        <v>1.7362199074074075E-2</v>
      </c>
      <c r="CW49" s="8">
        <f t="shared" si="111"/>
        <v>1.336914351851852E-2</v>
      </c>
      <c r="CX49" s="1">
        <f t="shared" si="112"/>
        <v>47</v>
      </c>
      <c r="CY49" s="8">
        <f t="shared" si="113"/>
        <v>1.0879629629629629E-6</v>
      </c>
      <c r="CZ49" s="1" t="str">
        <f t="shared" si="114"/>
        <v>Guest 40</v>
      </c>
      <c r="DB49" s="13">
        <f t="shared" si="115"/>
        <v>1.8854519051126169E-2</v>
      </c>
      <c r="DC49" s="13">
        <f>SMALL($DO49:DP49,1)/(60*60*24)</f>
        <v>1.8854519051126166E-2</v>
      </c>
      <c r="DD49" s="13">
        <f>SMALL($DO49:DQ49,1)/(60*60*24)</f>
        <v>1.8854519051126166E-2</v>
      </c>
      <c r="DE49" s="13">
        <f>SMALL($DO49:DR49,1)/(60*60*24)</f>
        <v>1.8854519051126166E-2</v>
      </c>
      <c r="DF49" s="13">
        <f>SMALL($DO49:DS49,1)/(60*60*24)</f>
        <v>1.8854519051126166E-2</v>
      </c>
      <c r="DG49" s="13">
        <f>SMALL($DO49:DT49,1)/(60*60*24)</f>
        <v>1.8854519051126166E-2</v>
      </c>
      <c r="DH49" s="45">
        <f t="shared" si="116"/>
        <v>1.448990704944874E-2</v>
      </c>
      <c r="DI49" s="13">
        <f>SMALL($DU49:DV49,1)/(60*60*24)</f>
        <v>1.448990704944874E-2</v>
      </c>
      <c r="DJ49" s="13">
        <f>SMALL($DU49:DW49,1)/(60*60*24)</f>
        <v>1.448990704944874E-2</v>
      </c>
      <c r="DK49" s="13">
        <f>SMALL($DU49:DX49,1)/(60*60*24)</f>
        <v>1.448990704944874E-2</v>
      </c>
      <c r="DL49" s="13">
        <f>SMALL($DU49:DY49,1)/(60*60*24)</f>
        <v>1.448990704944874E-2</v>
      </c>
      <c r="DM49" s="13">
        <f>SMALL($DU49:DZ49,1)/(60*60*24)</f>
        <v>1.448990704944874E-2</v>
      </c>
      <c r="DO49" s="6">
        <f t="shared" si="117"/>
        <v>1629.0304460173008</v>
      </c>
      <c r="DP49" s="1">
        <f t="shared" si="118"/>
        <v>9999</v>
      </c>
      <c r="DQ49" s="1">
        <f t="shared" si="119"/>
        <v>9999</v>
      </c>
      <c r="DR49" s="1">
        <f t="shared" si="120"/>
        <v>9999</v>
      </c>
      <c r="DS49" s="1">
        <f t="shared" si="121"/>
        <v>9999</v>
      </c>
      <c r="DT49" s="1">
        <f t="shared" si="122"/>
        <v>9999</v>
      </c>
      <c r="DU49" s="6">
        <f t="shared" si="123"/>
        <v>1251.9279690723711</v>
      </c>
      <c r="DV49" s="1">
        <f t="shared" si="124"/>
        <v>9999</v>
      </c>
      <c r="DW49" s="1">
        <f t="shared" si="125"/>
        <v>9999</v>
      </c>
      <c r="DX49" s="1">
        <f t="shared" si="126"/>
        <v>9999</v>
      </c>
      <c r="DY49" s="1">
        <f t="shared" si="127"/>
        <v>9999</v>
      </c>
      <c r="DZ49" s="1">
        <f t="shared" si="128"/>
        <v>9999</v>
      </c>
    </row>
    <row r="50" spans="1:158" x14ac:dyDescent="0.25">
      <c r="A50" s="1" t="s">
        <v>177</v>
      </c>
      <c r="E50" s="13"/>
      <c r="H50" s="8">
        <v>0</v>
      </c>
      <c r="I50" s="8">
        <v>0</v>
      </c>
      <c r="L50" s="8">
        <v>2.9513888888888892E-2</v>
      </c>
      <c r="M50" s="8">
        <f t="shared" si="66"/>
        <v>2.0032926491821562E-2</v>
      </c>
      <c r="N50" s="6">
        <f t="shared" si="67"/>
        <v>1730.844848893383</v>
      </c>
      <c r="O50" s="8">
        <f t="shared" si="129"/>
        <v>1.6145833333333335E-2</v>
      </c>
      <c r="Q50" s="8">
        <f t="shared" si="68"/>
        <v>0</v>
      </c>
      <c r="R50" s="8">
        <f t="shared" si="69"/>
        <v>0</v>
      </c>
      <c r="S50" s="8">
        <f t="shared" si="70"/>
        <v>1.6145833333333335E-2</v>
      </c>
      <c r="T50" s="8"/>
      <c r="U50" s="8">
        <f>IF(A50&lt;&gt;"",IF(VLOOKUP(A50,Apr!A$4:F$201,6)&gt;0,VLOOKUP(A50,Apr!A$4:F$201,6),0),0)</f>
        <v>0</v>
      </c>
      <c r="V50" s="8">
        <f>IF(A50&lt;&gt;"",IF(VLOOKUP(A50,May!A$3:F$200,6)&gt;0,VLOOKUP(A50,May!A$3:F$200,6),0),0)</f>
        <v>0</v>
      </c>
      <c r="W50" s="8">
        <f>IF(A50&lt;&gt;"",IF(VLOOKUP(A50,Jun!A$3:F$200,6)&gt;0,VLOOKUP(A50,Jun!A$3:F$200,6),0),0)</f>
        <v>0</v>
      </c>
      <c r="X50" s="8">
        <f>IF(A50&lt;&gt;"",IF(VLOOKUP(A50,Jul!A$3:F$200,6)&gt;0,VLOOKUP(A50,Jul!A$3:F$200,6),0),0)</f>
        <v>0</v>
      </c>
      <c r="Y50" s="8">
        <f>IF(A50&lt;&gt;"",IF(VLOOKUP(A50,Aug!A$3:F$200,6)&gt;0,VLOOKUP(A50,Aug!A$3:F$200,6),0),0)</f>
        <v>0</v>
      </c>
      <c r="Z50" s="8">
        <f>IF(A50&lt;&gt;"",IF(VLOOKUP(A50,Sep!A$3:F$200,6)&gt;0,VLOOKUP(A50,Sep!A$3:F$200,6),0),0)</f>
        <v>0</v>
      </c>
      <c r="AA50" s="6">
        <f t="shared" si="71"/>
        <v>1330.1734671393949</v>
      </c>
      <c r="AB50" s="8">
        <f t="shared" si="72"/>
        <v>1.2499999999999999E-2</v>
      </c>
      <c r="AC50" s="8">
        <f>IF(A50&lt;&gt;"",IF(VLOOKUP(A50,Oct!A$3:F$200,6)&gt;0,VLOOKUP(A50,Oct!A$3:F$200,6),0),0)</f>
        <v>0</v>
      </c>
      <c r="AD50" s="8">
        <f>IF(A50&lt;&gt;"",IF(VLOOKUP(A50,Nov!A$3:F$200,6)&gt;0,VLOOKUP(A50,Nov!A$3:F$200,6),0),0)</f>
        <v>0</v>
      </c>
      <c r="AE50" s="8">
        <f>IF(A50&lt;&gt;"",IF(VLOOKUP(A50,Dec!A$3:F$200,6)&gt;0,VLOOKUP(A50,Dec!A$3:F$200,6),0),0)</f>
        <v>0</v>
      </c>
      <c r="AF50" s="8">
        <f>IF(A50&lt;&gt;"",IF(VLOOKUP(A50,Jan!A$3:F$200,6)&gt;0,VLOOKUP(A50,Jan!A$3:F$200,6),0),0)</f>
        <v>0</v>
      </c>
      <c r="AG50" s="8">
        <f>IF(A50&lt;&gt;"",IF(VLOOKUP(A50,Feb!A$3:F$200,6)&gt;0,VLOOKUP(A50,Feb!A$3:F$200,6),0),0)</f>
        <v>0</v>
      </c>
      <c r="AH50" s="8">
        <f>IF(A50&lt;&gt;"",IF(VLOOKUP(A50,Mar!A$3:F$200,6)&gt;0,VLOOKUP(A50,Mar!A$3:F$200,6),0),0)</f>
        <v>0</v>
      </c>
      <c r="AJ50" s="8">
        <f>LARGE($BH50:BI50,1)</f>
        <v>1.6145833333333335E-2</v>
      </c>
      <c r="AK50" s="8">
        <f>LARGE($BH50:BJ50,1)</f>
        <v>1.6145833333333335E-2</v>
      </c>
      <c r="AL50" s="8">
        <f>LARGE($BH50:BK50,1)</f>
        <v>1.6145833333333335E-2</v>
      </c>
      <c r="AM50" s="8">
        <f>LARGE($BH50:BL50,1)</f>
        <v>1.6145833333333335E-2</v>
      </c>
      <c r="AN50" s="8">
        <f>LARGE($BH50:BM50,1)</f>
        <v>1.6145833333333335E-2</v>
      </c>
      <c r="AO50" s="8">
        <f>LARGE($BN50:BO50,1)</f>
        <v>1.2499999999999999E-2</v>
      </c>
      <c r="AP50" s="8">
        <f>LARGE($BN50:BP50,1)</f>
        <v>1.2499999999999999E-2</v>
      </c>
      <c r="AQ50" s="8">
        <f>LARGE($BN50:BQ50,1)</f>
        <v>1.2499999999999999E-2</v>
      </c>
      <c r="AR50" s="8">
        <f>LARGE($BN50:BR50,1)</f>
        <v>1.2499999999999999E-2</v>
      </c>
      <c r="AS50" s="8">
        <f>LARGE($BN50:BS50,1)</f>
        <v>1.2499999999999999E-2</v>
      </c>
      <c r="AV50" s="6">
        <f t="shared" si="73"/>
        <v>0</v>
      </c>
      <c r="AW50" s="6">
        <f t="shared" si="74"/>
        <v>0</v>
      </c>
      <c r="AX50" s="6">
        <f t="shared" si="75"/>
        <v>0</v>
      </c>
      <c r="AY50" s="6">
        <f t="shared" si="76"/>
        <v>0</v>
      </c>
      <c r="AZ50" s="6">
        <f t="shared" si="77"/>
        <v>0</v>
      </c>
      <c r="BA50" s="6">
        <f t="shared" si="78"/>
        <v>0</v>
      </c>
      <c r="BB50" s="6">
        <f t="shared" si="79"/>
        <v>0</v>
      </c>
      <c r="BC50" s="6">
        <f t="shared" si="80"/>
        <v>0</v>
      </c>
      <c r="BD50" s="6">
        <f t="shared" si="81"/>
        <v>0</v>
      </c>
      <c r="BE50" s="6">
        <f t="shared" si="82"/>
        <v>0</v>
      </c>
      <c r="BF50" s="6">
        <f t="shared" si="83"/>
        <v>0</v>
      </c>
      <c r="BH50" s="8">
        <f t="shared" si="84"/>
        <v>1.6145833333333335E-2</v>
      </c>
      <c r="BI50" s="8">
        <f t="shared" si="85"/>
        <v>0</v>
      </c>
      <c r="BJ50" s="8">
        <f t="shared" si="86"/>
        <v>0</v>
      </c>
      <c r="BK50" s="8">
        <f t="shared" si="87"/>
        <v>0</v>
      </c>
      <c r="BL50" s="8">
        <f t="shared" si="88"/>
        <v>0</v>
      </c>
      <c r="BM50" s="8">
        <f t="shared" si="89"/>
        <v>0</v>
      </c>
      <c r="BN50" s="8">
        <f t="shared" si="90"/>
        <v>1.2499999999999999E-2</v>
      </c>
      <c r="BO50" s="8">
        <f t="shared" si="91"/>
        <v>0</v>
      </c>
      <c r="BP50" s="8">
        <f t="shared" si="92"/>
        <v>0</v>
      </c>
      <c r="BQ50" s="8">
        <f t="shared" si="93"/>
        <v>0</v>
      </c>
      <c r="BR50" s="8">
        <f t="shared" si="94"/>
        <v>0</v>
      </c>
      <c r="BS50" s="8">
        <f t="shared" si="95"/>
        <v>0</v>
      </c>
      <c r="BV50" s="8" t="str">
        <f t="shared" si="96"/>
        <v/>
      </c>
      <c r="BW50" s="8" t="str">
        <f t="shared" si="97"/>
        <v/>
      </c>
      <c r="BX50" s="8" t="str">
        <f t="shared" si="98"/>
        <v/>
      </c>
      <c r="BY50" s="8" t="str">
        <f t="shared" si="99"/>
        <v/>
      </c>
      <c r="BZ50" s="8" t="str">
        <f t="shared" si="100"/>
        <v/>
      </c>
      <c r="CA50" s="8" t="str">
        <f t="shared" si="101"/>
        <v/>
      </c>
      <c r="CB50" s="8" t="str">
        <f t="shared" si="102"/>
        <v/>
      </c>
      <c r="CC50" s="8" t="str">
        <f t="shared" si="103"/>
        <v/>
      </c>
      <c r="CD50" s="8" t="str">
        <f t="shared" si="104"/>
        <v/>
      </c>
      <c r="CE50" s="8" t="str">
        <f t="shared" si="105"/>
        <v/>
      </c>
      <c r="CF50" s="8" t="str">
        <f t="shared" si="106"/>
        <v/>
      </c>
      <c r="CG50" s="8" t="str">
        <f t="shared" si="107"/>
        <v/>
      </c>
      <c r="CI50" s="13"/>
      <c r="CJ50" s="8">
        <f t="shared" si="108"/>
        <v>0</v>
      </c>
      <c r="CK50" s="8">
        <f>IF(COUNT($BV50:BW50)&gt;0,SMALL($BV50:BW50,1),$CI50)</f>
        <v>0</v>
      </c>
      <c r="CL50" s="8">
        <f>IF(COUNT($BV50:BX50)&gt;0,SMALL($BV50:BX50,1),$CI50)</f>
        <v>0</v>
      </c>
      <c r="CM50" s="8">
        <f>IF(COUNT($BV50:BY50)&gt;0,SMALL($BV50:BY50,1),$CI50)</f>
        <v>0</v>
      </c>
      <c r="CN50" s="8">
        <f>IF(COUNT($BV50:BZ50)&gt;0,SMALL($BV50:BZ50,1),$CI50)</f>
        <v>0</v>
      </c>
      <c r="CP50" s="8">
        <f t="shared" si="109"/>
        <v>0</v>
      </c>
      <c r="CQ50" s="8">
        <f>IF(COUNT($CB50:CC50)&gt;0,SMALL($CB50:CC50,1),$CP50)</f>
        <v>0</v>
      </c>
      <c r="CR50" s="8">
        <f>IF(COUNT($CB50:CD50)&gt;0,SMALL($CB50:CD50,1),$CP50)</f>
        <v>0</v>
      </c>
      <c r="CS50" s="8">
        <f>IF(COUNT($CB50:CE50)&gt;0,SMALL($CB50:CE50,1),$CP50)</f>
        <v>0</v>
      </c>
      <c r="CT50" s="8">
        <f>IF(COUNT($CB50:CF50)&gt;0,SMALL($CB50:CF50,1),$CP50)</f>
        <v>0</v>
      </c>
      <c r="CV50" s="8">
        <f t="shared" si="110"/>
        <v>1.6146944444444446E-2</v>
      </c>
      <c r="CW50" s="8">
        <f t="shared" si="111"/>
        <v>1.250111111111111E-2</v>
      </c>
      <c r="CX50" s="1">
        <f t="shared" si="112"/>
        <v>48</v>
      </c>
      <c r="CY50" s="8">
        <f t="shared" si="113"/>
        <v>1.111111111111111E-6</v>
      </c>
      <c r="CZ50" s="1" t="str">
        <f t="shared" si="114"/>
        <v>Guest 42:30</v>
      </c>
      <c r="DB50" s="13">
        <f t="shared" si="115"/>
        <v>2.0032926491821562E-2</v>
      </c>
      <c r="DC50" s="13">
        <f>SMALL($DO50:DP50,1)/(60*60*24)</f>
        <v>2.0032926491821562E-2</v>
      </c>
      <c r="DD50" s="13">
        <f>SMALL($DO50:DQ50,1)/(60*60*24)</f>
        <v>2.0032926491821562E-2</v>
      </c>
      <c r="DE50" s="13">
        <f>SMALL($DO50:DR50,1)/(60*60*24)</f>
        <v>2.0032926491821562E-2</v>
      </c>
      <c r="DF50" s="13">
        <f>SMALL($DO50:DS50,1)/(60*60*24)</f>
        <v>2.0032926491821562E-2</v>
      </c>
      <c r="DG50" s="13">
        <f>SMALL($DO50:DT50,1)/(60*60*24)</f>
        <v>2.0032926491821562E-2</v>
      </c>
      <c r="DH50" s="45">
        <f t="shared" si="116"/>
        <v>1.5395526240039294E-2</v>
      </c>
      <c r="DI50" s="13">
        <f>SMALL($DU50:DV50,1)/(60*60*24)</f>
        <v>1.5395526240039294E-2</v>
      </c>
      <c r="DJ50" s="13">
        <f>SMALL($DU50:DW50,1)/(60*60*24)</f>
        <v>1.5395526240039294E-2</v>
      </c>
      <c r="DK50" s="13">
        <f>SMALL($DU50:DX50,1)/(60*60*24)</f>
        <v>1.5395526240039294E-2</v>
      </c>
      <c r="DL50" s="13">
        <f>SMALL($DU50:DY50,1)/(60*60*24)</f>
        <v>1.5395526240039294E-2</v>
      </c>
      <c r="DM50" s="13">
        <f>SMALL($DU50:DZ50,1)/(60*60*24)</f>
        <v>1.5395526240039294E-2</v>
      </c>
      <c r="DO50" s="6">
        <f t="shared" si="117"/>
        <v>1730.844848893383</v>
      </c>
      <c r="DP50" s="1">
        <f t="shared" si="118"/>
        <v>9999</v>
      </c>
      <c r="DQ50" s="1">
        <f t="shared" si="119"/>
        <v>9999</v>
      </c>
      <c r="DR50" s="1">
        <f t="shared" si="120"/>
        <v>9999</v>
      </c>
      <c r="DS50" s="1">
        <f t="shared" si="121"/>
        <v>9999</v>
      </c>
      <c r="DT50" s="1">
        <f t="shared" si="122"/>
        <v>9999</v>
      </c>
      <c r="DU50" s="6">
        <f t="shared" si="123"/>
        <v>1330.1734671393949</v>
      </c>
      <c r="DV50" s="1">
        <f t="shared" si="124"/>
        <v>9999</v>
      </c>
      <c r="DW50" s="1">
        <f t="shared" si="125"/>
        <v>9999</v>
      </c>
      <c r="DX50" s="1">
        <f t="shared" si="126"/>
        <v>9999</v>
      </c>
      <c r="DY50" s="1">
        <f t="shared" si="127"/>
        <v>9999</v>
      </c>
      <c r="DZ50" s="1">
        <f t="shared" si="128"/>
        <v>9999</v>
      </c>
    </row>
    <row r="51" spans="1:158" x14ac:dyDescent="0.25">
      <c r="A51" s="1" t="s">
        <v>178</v>
      </c>
      <c r="E51" s="13"/>
      <c r="H51" s="8">
        <v>0</v>
      </c>
      <c r="I51" s="8">
        <v>0</v>
      </c>
      <c r="L51" s="8">
        <v>3.125E-2</v>
      </c>
      <c r="M51" s="8">
        <f t="shared" si="66"/>
        <v>2.1211333932516941E-2</v>
      </c>
      <c r="N51" s="6">
        <f t="shared" si="67"/>
        <v>1832.6592517694637</v>
      </c>
      <c r="O51" s="8">
        <f t="shared" si="129"/>
        <v>1.4930555555555556E-2</v>
      </c>
      <c r="Q51" s="8">
        <f t="shared" si="68"/>
        <v>0</v>
      </c>
      <c r="R51" s="8">
        <f t="shared" si="69"/>
        <v>0</v>
      </c>
      <c r="S51" s="8">
        <f t="shared" si="70"/>
        <v>1.4930555555555556E-2</v>
      </c>
      <c r="T51" s="8"/>
      <c r="U51" s="8">
        <f>IF(A51&lt;&gt;"",IF(VLOOKUP(A51,Apr!A$4:F$201,6)&gt;0,VLOOKUP(A51,Apr!A$4:F$201,6),0),0)</f>
        <v>0</v>
      </c>
      <c r="V51" s="8">
        <f>IF(A51&lt;&gt;"",IF(VLOOKUP(A51,May!A$3:F$200,6)&gt;0,VLOOKUP(A51,May!A$3:F$200,6),0),0)</f>
        <v>0</v>
      </c>
      <c r="W51" s="8">
        <f>IF(A51&lt;&gt;"",IF(VLOOKUP(A51,Jun!A$3:F$200,6)&gt;0,VLOOKUP(A51,Jun!A$3:F$200,6),0),0)</f>
        <v>0</v>
      </c>
      <c r="X51" s="8">
        <f>IF(A51&lt;&gt;"",IF(VLOOKUP(A51,Jul!A$3:F$200,6)&gt;0,VLOOKUP(A51,Jul!A$3:F$200,6),0),0)</f>
        <v>0</v>
      </c>
      <c r="Y51" s="8">
        <f>IF(A51&lt;&gt;"",IF(VLOOKUP(A51,Aug!A$3:F$200,6)&gt;0,VLOOKUP(A51,Aug!A$3:F$200,6),0),0)</f>
        <v>0</v>
      </c>
      <c r="Z51" s="8">
        <f>IF(A51&lt;&gt;"",IF(VLOOKUP(A51,Sep!A$3:F$200,6)&gt;0,VLOOKUP(A51,Sep!A$3:F$200,6),0),0)</f>
        <v>0</v>
      </c>
      <c r="AA51" s="6">
        <f t="shared" si="71"/>
        <v>1408.4189652064176</v>
      </c>
      <c r="AB51" s="8">
        <f t="shared" si="72"/>
        <v>1.1458333333333334E-2</v>
      </c>
      <c r="AC51" s="8">
        <f>IF(A51&lt;&gt;"",IF(VLOOKUP(A51,Oct!A$3:F$200,6)&gt;0,VLOOKUP(A51,Oct!A$3:F$200,6),0),0)</f>
        <v>0</v>
      </c>
      <c r="AD51" s="8">
        <f>IF(A51&lt;&gt;"",IF(VLOOKUP(A51,Nov!A$3:F$200,6)&gt;0,VLOOKUP(A51,Nov!A$3:F$200,6),0),0)</f>
        <v>0</v>
      </c>
      <c r="AE51" s="8">
        <f>IF(A51&lt;&gt;"",IF(VLOOKUP(A51,Dec!A$3:F$200,6)&gt;0,VLOOKUP(A51,Dec!A$3:F$200,6),0),0)</f>
        <v>0</v>
      </c>
      <c r="AF51" s="8">
        <f>IF(A51&lt;&gt;"",IF(VLOOKUP(A51,Jan!A$3:F$200,6)&gt;0,VLOOKUP(A51,Jan!A$3:F$200,6),0),0)</f>
        <v>0</v>
      </c>
      <c r="AG51" s="8">
        <f>IF(A51&lt;&gt;"",IF(VLOOKUP(A51,Feb!A$3:F$200,6)&gt;0,VLOOKUP(A51,Feb!A$3:F$200,6),0),0)</f>
        <v>0</v>
      </c>
      <c r="AH51" s="8">
        <f>IF(A51&lt;&gt;"",IF(VLOOKUP(A51,Mar!A$3:F$200,6)&gt;0,VLOOKUP(A51,Mar!A$3:F$200,6),0),0)</f>
        <v>0</v>
      </c>
      <c r="AJ51" s="8">
        <f>LARGE($BH51:BI51,1)</f>
        <v>1.4930555555555556E-2</v>
      </c>
      <c r="AK51" s="8">
        <f>LARGE($BH51:BJ51,1)</f>
        <v>1.4930555555555556E-2</v>
      </c>
      <c r="AL51" s="8">
        <f>LARGE($BH51:BK51,1)</f>
        <v>1.4930555555555556E-2</v>
      </c>
      <c r="AM51" s="8">
        <f>LARGE($BH51:BL51,1)</f>
        <v>1.4930555555555556E-2</v>
      </c>
      <c r="AN51" s="8">
        <f>LARGE($BH51:BM51,1)</f>
        <v>1.4930555555555556E-2</v>
      </c>
      <c r="AO51" s="8">
        <f>LARGE($BN51:BO51,1)</f>
        <v>1.1458333333333334E-2</v>
      </c>
      <c r="AP51" s="8">
        <f>LARGE($BN51:BP51,1)</f>
        <v>1.1458333333333334E-2</v>
      </c>
      <c r="AQ51" s="8">
        <f>LARGE($BN51:BQ51,1)</f>
        <v>1.1458333333333334E-2</v>
      </c>
      <c r="AR51" s="8">
        <f>LARGE($BN51:BR51,1)</f>
        <v>1.1458333333333334E-2</v>
      </c>
      <c r="AS51" s="8">
        <f>LARGE($BN51:BS51,1)</f>
        <v>1.1458333333333334E-2</v>
      </c>
      <c r="AV51" s="6">
        <f t="shared" si="73"/>
        <v>0</v>
      </c>
      <c r="AW51" s="6">
        <f t="shared" si="74"/>
        <v>0</v>
      </c>
      <c r="AX51" s="6">
        <f t="shared" si="75"/>
        <v>0</v>
      </c>
      <c r="AY51" s="6">
        <f t="shared" si="76"/>
        <v>0</v>
      </c>
      <c r="AZ51" s="6">
        <f t="shared" si="77"/>
        <v>0</v>
      </c>
      <c r="BA51" s="6">
        <f t="shared" si="78"/>
        <v>0</v>
      </c>
      <c r="BB51" s="6">
        <f t="shared" si="79"/>
        <v>0</v>
      </c>
      <c r="BC51" s="6">
        <f t="shared" si="80"/>
        <v>0</v>
      </c>
      <c r="BD51" s="6">
        <f t="shared" si="81"/>
        <v>0</v>
      </c>
      <c r="BE51" s="6">
        <f t="shared" si="82"/>
        <v>0</v>
      </c>
      <c r="BF51" s="6">
        <f t="shared" si="83"/>
        <v>0</v>
      </c>
      <c r="BH51" s="8">
        <f t="shared" si="84"/>
        <v>1.4930555555555556E-2</v>
      </c>
      <c r="BI51" s="8">
        <f t="shared" si="85"/>
        <v>0</v>
      </c>
      <c r="BJ51" s="8">
        <f t="shared" si="86"/>
        <v>0</v>
      </c>
      <c r="BK51" s="8">
        <f t="shared" si="87"/>
        <v>0</v>
      </c>
      <c r="BL51" s="8">
        <f t="shared" si="88"/>
        <v>0</v>
      </c>
      <c r="BM51" s="8">
        <f t="shared" si="89"/>
        <v>0</v>
      </c>
      <c r="BN51" s="8">
        <f t="shared" si="90"/>
        <v>1.1458333333333334E-2</v>
      </c>
      <c r="BO51" s="8">
        <f t="shared" si="91"/>
        <v>0</v>
      </c>
      <c r="BP51" s="8">
        <f t="shared" si="92"/>
        <v>0</v>
      </c>
      <c r="BQ51" s="8">
        <f t="shared" si="93"/>
        <v>0</v>
      </c>
      <c r="BR51" s="8">
        <f t="shared" si="94"/>
        <v>0</v>
      </c>
      <c r="BS51" s="8">
        <f t="shared" si="95"/>
        <v>0</v>
      </c>
      <c r="BV51" s="8" t="str">
        <f t="shared" si="96"/>
        <v/>
      </c>
      <c r="BW51" s="8" t="str">
        <f t="shared" si="97"/>
        <v/>
      </c>
      <c r="BX51" s="8" t="str">
        <f t="shared" si="98"/>
        <v/>
      </c>
      <c r="BY51" s="8" t="str">
        <f t="shared" si="99"/>
        <v/>
      </c>
      <c r="BZ51" s="8" t="str">
        <f t="shared" si="100"/>
        <v/>
      </c>
      <c r="CA51" s="8" t="str">
        <f t="shared" si="101"/>
        <v/>
      </c>
      <c r="CB51" s="8" t="str">
        <f t="shared" si="102"/>
        <v/>
      </c>
      <c r="CC51" s="8" t="str">
        <f t="shared" si="103"/>
        <v/>
      </c>
      <c r="CD51" s="8" t="str">
        <f t="shared" si="104"/>
        <v/>
      </c>
      <c r="CE51" s="8" t="str">
        <f t="shared" si="105"/>
        <v/>
      </c>
      <c r="CF51" s="8" t="str">
        <f t="shared" si="106"/>
        <v/>
      </c>
      <c r="CG51" s="8" t="str">
        <f t="shared" si="107"/>
        <v/>
      </c>
      <c r="CI51" s="13"/>
      <c r="CJ51" s="8">
        <f t="shared" si="108"/>
        <v>0</v>
      </c>
      <c r="CK51" s="8">
        <f>IF(COUNT($BV51:BW51)&gt;0,SMALL($BV51:BW51,1),$CI51)</f>
        <v>0</v>
      </c>
      <c r="CL51" s="8">
        <f>IF(COUNT($BV51:BX51)&gt;0,SMALL($BV51:BX51,1),$CI51)</f>
        <v>0</v>
      </c>
      <c r="CM51" s="8">
        <f>IF(COUNT($BV51:BY51)&gt;0,SMALL($BV51:BY51,1),$CI51)</f>
        <v>0</v>
      </c>
      <c r="CN51" s="8">
        <f>IF(COUNT($BV51:BZ51)&gt;0,SMALL($BV51:BZ51,1),$CI51)</f>
        <v>0</v>
      </c>
      <c r="CP51" s="8">
        <f t="shared" si="109"/>
        <v>0</v>
      </c>
      <c r="CQ51" s="8">
        <f>IF(COUNT($CB51:CC51)&gt;0,SMALL($CB51:CC51,1),$CP51)</f>
        <v>0</v>
      </c>
      <c r="CR51" s="8">
        <f>IF(COUNT($CB51:CD51)&gt;0,SMALL($CB51:CD51,1),$CP51)</f>
        <v>0</v>
      </c>
      <c r="CS51" s="8">
        <f>IF(COUNT($CB51:CE51)&gt;0,SMALL($CB51:CE51,1),$CP51)</f>
        <v>0</v>
      </c>
      <c r="CT51" s="8">
        <f>IF(COUNT($CB51:CF51)&gt;0,SMALL($CB51:CF51,1),$CP51)</f>
        <v>0</v>
      </c>
      <c r="CV51" s="8">
        <f t="shared" si="110"/>
        <v>1.4931689814814816E-2</v>
      </c>
      <c r="CW51" s="8">
        <f t="shared" si="111"/>
        <v>1.1459467592592594E-2</v>
      </c>
      <c r="CX51" s="1">
        <f t="shared" si="112"/>
        <v>49</v>
      </c>
      <c r="CY51" s="8">
        <f t="shared" si="113"/>
        <v>1.1342592592592592E-6</v>
      </c>
      <c r="CZ51" s="1" t="str">
        <f t="shared" si="114"/>
        <v>Guest 45</v>
      </c>
      <c r="DB51" s="13">
        <f t="shared" si="115"/>
        <v>2.1211333932516941E-2</v>
      </c>
      <c r="DC51" s="13">
        <f>SMALL($DO51:DP51,1)/(60*60*24)</f>
        <v>2.1211333932516941E-2</v>
      </c>
      <c r="DD51" s="13">
        <f>SMALL($DO51:DQ51,1)/(60*60*24)</f>
        <v>2.1211333932516941E-2</v>
      </c>
      <c r="DE51" s="13">
        <f>SMALL($DO51:DR51,1)/(60*60*24)</f>
        <v>2.1211333932516941E-2</v>
      </c>
      <c r="DF51" s="13">
        <f>SMALL($DO51:DS51,1)/(60*60*24)</f>
        <v>2.1211333932516941E-2</v>
      </c>
      <c r="DG51" s="13">
        <f>SMALL($DO51:DT51,1)/(60*60*24)</f>
        <v>2.1211333932516941E-2</v>
      </c>
      <c r="DH51" s="45">
        <f t="shared" si="116"/>
        <v>1.6301145430629833E-2</v>
      </c>
      <c r="DI51" s="13">
        <f>SMALL($DU51:DV51,1)/(60*60*24)</f>
        <v>1.6301145430629833E-2</v>
      </c>
      <c r="DJ51" s="13">
        <f>SMALL($DU51:DW51,1)/(60*60*24)</f>
        <v>1.6301145430629833E-2</v>
      </c>
      <c r="DK51" s="13">
        <f>SMALL($DU51:DX51,1)/(60*60*24)</f>
        <v>1.6301145430629833E-2</v>
      </c>
      <c r="DL51" s="13">
        <f>SMALL($DU51:DY51,1)/(60*60*24)</f>
        <v>1.6301145430629833E-2</v>
      </c>
      <c r="DM51" s="13">
        <f>SMALL($DU51:DZ51,1)/(60*60*24)</f>
        <v>1.6301145430629833E-2</v>
      </c>
      <c r="DO51" s="6">
        <f t="shared" si="117"/>
        <v>1832.6592517694637</v>
      </c>
      <c r="DP51" s="1">
        <f t="shared" si="118"/>
        <v>9999</v>
      </c>
      <c r="DQ51" s="1">
        <f t="shared" si="119"/>
        <v>9999</v>
      </c>
      <c r="DR51" s="1">
        <f t="shared" si="120"/>
        <v>9999</v>
      </c>
      <c r="DS51" s="1">
        <f t="shared" si="121"/>
        <v>9999</v>
      </c>
      <c r="DT51" s="1">
        <f t="shared" si="122"/>
        <v>9999</v>
      </c>
      <c r="DU51" s="6">
        <f t="shared" si="123"/>
        <v>1408.4189652064176</v>
      </c>
      <c r="DV51" s="1">
        <f t="shared" si="124"/>
        <v>9999</v>
      </c>
      <c r="DW51" s="1">
        <f t="shared" si="125"/>
        <v>9999</v>
      </c>
      <c r="DX51" s="1">
        <f t="shared" si="126"/>
        <v>9999</v>
      </c>
      <c r="DY51" s="1">
        <f t="shared" si="127"/>
        <v>9999</v>
      </c>
      <c r="DZ51" s="1">
        <f t="shared" si="128"/>
        <v>9999</v>
      </c>
    </row>
    <row r="52" spans="1:158" x14ac:dyDescent="0.25">
      <c r="A52" s="1" t="s">
        <v>179</v>
      </c>
      <c r="E52" s="13"/>
      <c r="H52" s="8">
        <v>0</v>
      </c>
      <c r="I52" s="8">
        <v>0</v>
      </c>
      <c r="L52" s="8">
        <v>3.2986111111111112E-2</v>
      </c>
      <c r="M52" s="8">
        <f t="shared" si="66"/>
        <v>2.238974137321233E-2</v>
      </c>
      <c r="N52" s="6">
        <f t="shared" si="67"/>
        <v>1934.4736546455456</v>
      </c>
      <c r="O52" s="8">
        <f t="shared" si="129"/>
        <v>1.3888888888888888E-2</v>
      </c>
      <c r="Q52" s="8">
        <f t="shared" si="68"/>
        <v>0</v>
      </c>
      <c r="R52" s="8">
        <f t="shared" si="69"/>
        <v>0</v>
      </c>
      <c r="S52" s="8">
        <f t="shared" si="70"/>
        <v>1.3888888888888888E-2</v>
      </c>
      <c r="T52" s="8"/>
      <c r="U52" s="8">
        <f>IF(A52&lt;&gt;"",IF(VLOOKUP(A52,Apr!A$4:F$201,6)&gt;0,VLOOKUP(A52,Apr!A$4:F$201,6),0),0)</f>
        <v>0</v>
      </c>
      <c r="V52" s="8">
        <f>IF(A52&lt;&gt;"",IF(VLOOKUP(A52,May!A$3:F$200,6)&gt;0,VLOOKUP(A52,May!A$3:F$200,6),0),0)</f>
        <v>0</v>
      </c>
      <c r="W52" s="8">
        <f>IF(A52&lt;&gt;"",IF(VLOOKUP(A52,Jun!A$3:F$200,6)&gt;0,VLOOKUP(A52,Jun!A$3:F$200,6),0),0)</f>
        <v>0</v>
      </c>
      <c r="X52" s="8">
        <f>IF(A52&lt;&gt;"",IF(VLOOKUP(A52,Jul!A$3:F$200,6)&gt;0,VLOOKUP(A52,Jul!A$3:F$200,6),0),0)</f>
        <v>0</v>
      </c>
      <c r="Y52" s="8">
        <f>IF(A52&lt;&gt;"",IF(VLOOKUP(A52,Aug!A$3:F$200,6)&gt;0,VLOOKUP(A52,Aug!A$3:F$200,6),0),0)</f>
        <v>0</v>
      </c>
      <c r="Z52" s="8">
        <f>IF(A52&lt;&gt;"",IF(VLOOKUP(A52,Sep!A$3:F$200,6)&gt;0,VLOOKUP(A52,Sep!A$3:F$200,6),0),0)</f>
        <v>0</v>
      </c>
      <c r="AA52" s="6">
        <f t="shared" si="71"/>
        <v>1486.6644632734415</v>
      </c>
      <c r="AB52" s="8">
        <f t="shared" si="72"/>
        <v>1.0590277777777777E-2</v>
      </c>
      <c r="AC52" s="8">
        <f>IF(A52&lt;&gt;"",IF(VLOOKUP(A52,Oct!A$3:F$200,6)&gt;0,VLOOKUP(A52,Oct!A$3:F$200,6),0),0)</f>
        <v>0</v>
      </c>
      <c r="AD52" s="8">
        <f>IF(A52&lt;&gt;"",IF(VLOOKUP(A52,Nov!A$3:F$200,6)&gt;0,VLOOKUP(A52,Nov!A$3:F$200,6),0),0)</f>
        <v>0</v>
      </c>
      <c r="AE52" s="8">
        <f>IF(A52&lt;&gt;"",IF(VLOOKUP(A52,Dec!A$3:F$200,6)&gt;0,VLOOKUP(A52,Dec!A$3:F$200,6),0),0)</f>
        <v>0</v>
      </c>
      <c r="AF52" s="8">
        <f>IF(A52&lt;&gt;"",IF(VLOOKUP(A52,Jan!A$3:F$200,6)&gt;0,VLOOKUP(A52,Jan!A$3:F$200,6),0),0)</f>
        <v>0</v>
      </c>
      <c r="AG52" s="8">
        <f>IF(A52&lt;&gt;"",IF(VLOOKUP(A52,Feb!A$3:F$200,6)&gt;0,VLOOKUP(A52,Feb!A$3:F$200,6),0),0)</f>
        <v>0</v>
      </c>
      <c r="AH52" s="8">
        <f>IF(A52&lt;&gt;"",IF(VLOOKUP(A52,Mar!A$3:F$200,6)&gt;0,VLOOKUP(A52,Mar!A$3:F$200,6),0),0)</f>
        <v>0</v>
      </c>
      <c r="AJ52" s="8">
        <f>LARGE($BH52:BI52,1)</f>
        <v>1.3888888888888888E-2</v>
      </c>
      <c r="AK52" s="8">
        <f>LARGE($BH52:BJ52,1)</f>
        <v>1.3888888888888888E-2</v>
      </c>
      <c r="AL52" s="8">
        <f>LARGE($BH52:BK52,1)</f>
        <v>1.3888888888888888E-2</v>
      </c>
      <c r="AM52" s="8">
        <f>LARGE($BH52:BL52,1)</f>
        <v>1.3888888888888888E-2</v>
      </c>
      <c r="AN52" s="8">
        <f>LARGE($BH52:BM52,1)</f>
        <v>1.3888888888888888E-2</v>
      </c>
      <c r="AO52" s="8">
        <f>LARGE($BN52:BO52,1)</f>
        <v>1.0590277777777777E-2</v>
      </c>
      <c r="AP52" s="8">
        <f>LARGE($BN52:BP52,1)</f>
        <v>1.0590277777777777E-2</v>
      </c>
      <c r="AQ52" s="8">
        <f>LARGE($BN52:BQ52,1)</f>
        <v>1.0590277777777777E-2</v>
      </c>
      <c r="AR52" s="8">
        <f>LARGE($BN52:BR52,1)</f>
        <v>1.0590277777777777E-2</v>
      </c>
      <c r="AS52" s="8">
        <f>LARGE($BN52:BS52,1)</f>
        <v>1.0590277777777777E-2</v>
      </c>
      <c r="AV52" s="6">
        <f t="shared" si="73"/>
        <v>0</v>
      </c>
      <c r="AW52" s="6">
        <f t="shared" si="74"/>
        <v>0</v>
      </c>
      <c r="AX52" s="6">
        <f t="shared" si="75"/>
        <v>0</v>
      </c>
      <c r="AY52" s="6">
        <f t="shared" si="76"/>
        <v>0</v>
      </c>
      <c r="AZ52" s="6">
        <f t="shared" si="77"/>
        <v>0</v>
      </c>
      <c r="BA52" s="6">
        <f t="shared" si="78"/>
        <v>0</v>
      </c>
      <c r="BB52" s="6">
        <f t="shared" si="79"/>
        <v>0</v>
      </c>
      <c r="BC52" s="6">
        <f t="shared" si="80"/>
        <v>0</v>
      </c>
      <c r="BD52" s="6">
        <f t="shared" si="81"/>
        <v>0</v>
      </c>
      <c r="BE52" s="6">
        <f t="shared" si="82"/>
        <v>0</v>
      </c>
      <c r="BF52" s="6">
        <f t="shared" si="83"/>
        <v>0</v>
      </c>
      <c r="BH52" s="8">
        <f t="shared" si="84"/>
        <v>1.3888888888888888E-2</v>
      </c>
      <c r="BI52" s="8">
        <f t="shared" si="85"/>
        <v>0</v>
      </c>
      <c r="BJ52" s="8">
        <f t="shared" si="86"/>
        <v>0</v>
      </c>
      <c r="BK52" s="8">
        <f t="shared" si="87"/>
        <v>0</v>
      </c>
      <c r="BL52" s="8">
        <f t="shared" si="88"/>
        <v>0</v>
      </c>
      <c r="BM52" s="8">
        <f t="shared" si="89"/>
        <v>0</v>
      </c>
      <c r="BN52" s="8">
        <f t="shared" si="90"/>
        <v>1.0590277777777777E-2</v>
      </c>
      <c r="BO52" s="8">
        <f t="shared" si="91"/>
        <v>0</v>
      </c>
      <c r="BP52" s="8">
        <f t="shared" si="92"/>
        <v>0</v>
      </c>
      <c r="BQ52" s="8">
        <f t="shared" si="93"/>
        <v>0</v>
      </c>
      <c r="BR52" s="8">
        <f t="shared" si="94"/>
        <v>0</v>
      </c>
      <c r="BS52" s="8">
        <f t="shared" si="95"/>
        <v>0</v>
      </c>
      <c r="BV52" s="8" t="str">
        <f t="shared" si="96"/>
        <v/>
      </c>
      <c r="BW52" s="8" t="str">
        <f t="shared" si="97"/>
        <v/>
      </c>
      <c r="BX52" s="8" t="str">
        <f t="shared" si="98"/>
        <v/>
      </c>
      <c r="BY52" s="8" t="str">
        <f t="shared" si="99"/>
        <v/>
      </c>
      <c r="BZ52" s="8" t="str">
        <f t="shared" si="100"/>
        <v/>
      </c>
      <c r="CA52" s="8" t="str">
        <f t="shared" si="101"/>
        <v/>
      </c>
      <c r="CB52" s="8" t="str">
        <f t="shared" si="102"/>
        <v/>
      </c>
      <c r="CC52" s="8" t="str">
        <f t="shared" si="103"/>
        <v/>
      </c>
      <c r="CD52" s="8" t="str">
        <f t="shared" si="104"/>
        <v/>
      </c>
      <c r="CE52" s="8" t="str">
        <f t="shared" si="105"/>
        <v/>
      </c>
      <c r="CF52" s="8" t="str">
        <f t="shared" si="106"/>
        <v/>
      </c>
      <c r="CG52" s="8" t="str">
        <f t="shared" si="107"/>
        <v/>
      </c>
      <c r="CI52" s="13"/>
      <c r="CJ52" s="8">
        <f t="shared" si="108"/>
        <v>0</v>
      </c>
      <c r="CK52" s="8">
        <f>IF(COUNT($BV52:BW52)&gt;0,SMALL($BV52:BW52,1),$CI52)</f>
        <v>0</v>
      </c>
      <c r="CL52" s="8">
        <f>IF(COUNT($BV52:BX52)&gt;0,SMALL($BV52:BX52,1),$CI52)</f>
        <v>0</v>
      </c>
      <c r="CM52" s="8">
        <f>IF(COUNT($BV52:BY52)&gt;0,SMALL($BV52:BY52,1),$CI52)</f>
        <v>0</v>
      </c>
      <c r="CN52" s="8">
        <f>IF(COUNT($BV52:BZ52)&gt;0,SMALL($BV52:BZ52,1),$CI52)</f>
        <v>0</v>
      </c>
      <c r="CP52" s="8">
        <f t="shared" si="109"/>
        <v>0</v>
      </c>
      <c r="CQ52" s="8">
        <f>IF(COUNT($CB52:CC52)&gt;0,SMALL($CB52:CC52,1),$CP52)</f>
        <v>0</v>
      </c>
      <c r="CR52" s="8">
        <f>IF(COUNT($CB52:CD52)&gt;0,SMALL($CB52:CD52,1),$CP52)</f>
        <v>0</v>
      </c>
      <c r="CS52" s="8">
        <f>IF(COUNT($CB52:CE52)&gt;0,SMALL($CB52:CE52,1),$CP52)</f>
        <v>0</v>
      </c>
      <c r="CT52" s="8">
        <f>IF(COUNT($CB52:CF52)&gt;0,SMALL($CB52:CF52,1),$CP52)</f>
        <v>0</v>
      </c>
      <c r="CV52" s="8">
        <f t="shared" si="110"/>
        <v>1.3890046296296296E-2</v>
      </c>
      <c r="CW52" s="8">
        <f t="shared" si="111"/>
        <v>1.0591435185185185E-2</v>
      </c>
      <c r="CX52" s="1">
        <f t="shared" si="112"/>
        <v>50</v>
      </c>
      <c r="CY52" s="8">
        <f t="shared" si="113"/>
        <v>1.1574074074074074E-6</v>
      </c>
      <c r="CZ52" s="1" t="str">
        <f t="shared" si="114"/>
        <v>Guest 47:30</v>
      </c>
      <c r="DB52" s="13">
        <f t="shared" si="115"/>
        <v>2.238974137321233E-2</v>
      </c>
      <c r="DC52" s="13">
        <f>SMALL($DO52:DP52,1)/(60*60*24)</f>
        <v>2.2389741373212334E-2</v>
      </c>
      <c r="DD52" s="13">
        <f>SMALL($DO52:DQ52,1)/(60*60*24)</f>
        <v>2.2389741373212334E-2</v>
      </c>
      <c r="DE52" s="13">
        <f>SMALL($DO52:DR52,1)/(60*60*24)</f>
        <v>2.2389741373212334E-2</v>
      </c>
      <c r="DF52" s="13">
        <f>SMALL($DO52:DS52,1)/(60*60*24)</f>
        <v>2.2389741373212334E-2</v>
      </c>
      <c r="DG52" s="13">
        <f>SMALL($DO52:DT52,1)/(60*60*24)</f>
        <v>2.2389741373212334E-2</v>
      </c>
      <c r="DH52" s="45">
        <f t="shared" si="116"/>
        <v>1.7206764621220387E-2</v>
      </c>
      <c r="DI52" s="13">
        <f>SMALL($DU52:DV52,1)/(60*60*24)</f>
        <v>1.7206764621220387E-2</v>
      </c>
      <c r="DJ52" s="13">
        <f>SMALL($DU52:DW52,1)/(60*60*24)</f>
        <v>1.7206764621220387E-2</v>
      </c>
      <c r="DK52" s="13">
        <f>SMALL($DU52:DX52,1)/(60*60*24)</f>
        <v>1.7206764621220387E-2</v>
      </c>
      <c r="DL52" s="13">
        <f>SMALL($DU52:DY52,1)/(60*60*24)</f>
        <v>1.7206764621220387E-2</v>
      </c>
      <c r="DM52" s="13">
        <f>SMALL($DU52:DZ52,1)/(60*60*24)</f>
        <v>1.7206764621220387E-2</v>
      </c>
      <c r="DO52" s="6">
        <f t="shared" si="117"/>
        <v>1934.4736546455456</v>
      </c>
      <c r="DP52" s="1">
        <f t="shared" si="118"/>
        <v>9999</v>
      </c>
      <c r="DQ52" s="1">
        <f t="shared" si="119"/>
        <v>9999</v>
      </c>
      <c r="DR52" s="1">
        <f t="shared" si="120"/>
        <v>9999</v>
      </c>
      <c r="DS52" s="1">
        <f t="shared" si="121"/>
        <v>9999</v>
      </c>
      <c r="DT52" s="1">
        <f t="shared" si="122"/>
        <v>9999</v>
      </c>
      <c r="DU52" s="6">
        <f t="shared" si="123"/>
        <v>1486.6644632734415</v>
      </c>
      <c r="DV52" s="1">
        <f t="shared" si="124"/>
        <v>9999</v>
      </c>
      <c r="DW52" s="1">
        <f t="shared" si="125"/>
        <v>9999</v>
      </c>
      <c r="DX52" s="1">
        <f t="shared" si="126"/>
        <v>9999</v>
      </c>
      <c r="DY52" s="1">
        <f t="shared" si="127"/>
        <v>9999</v>
      </c>
      <c r="DZ52" s="1">
        <f t="shared" si="128"/>
        <v>9999</v>
      </c>
    </row>
    <row r="53" spans="1:158" x14ac:dyDescent="0.25">
      <c r="A53" s="1" t="s">
        <v>180</v>
      </c>
      <c r="E53" s="13"/>
      <c r="H53" s="8">
        <v>0</v>
      </c>
      <c r="I53" s="8">
        <v>0</v>
      </c>
      <c r="L53" s="8">
        <v>3.4722222222222224E-2</v>
      </c>
      <c r="M53" s="8">
        <f t="shared" si="66"/>
        <v>2.3568148813907713E-2</v>
      </c>
      <c r="N53" s="6">
        <f t="shared" si="67"/>
        <v>2036.2880575216263</v>
      </c>
      <c r="O53" s="8">
        <f t="shared" si="129"/>
        <v>1.2673611111111111E-2</v>
      </c>
      <c r="Q53" s="8">
        <f t="shared" si="68"/>
        <v>0</v>
      </c>
      <c r="R53" s="8">
        <f t="shared" si="69"/>
        <v>0</v>
      </c>
      <c r="S53" s="8">
        <f t="shared" si="70"/>
        <v>1.2673611111111111E-2</v>
      </c>
      <c r="T53" s="8"/>
      <c r="U53" s="8">
        <f>IF(A53&lt;&gt;"",IF(VLOOKUP(A53,Apr!A$4:F$201,6)&gt;0,VLOOKUP(A53,Apr!A$4:F$201,6),0),0)</f>
        <v>0</v>
      </c>
      <c r="V53" s="8">
        <f>IF(A53&lt;&gt;"",IF(VLOOKUP(A53,May!A$3:F$200,6)&gt;0,VLOOKUP(A53,May!A$3:F$200,6),0),0)</f>
        <v>0</v>
      </c>
      <c r="W53" s="8">
        <f>IF(A53&lt;&gt;"",IF(VLOOKUP(A53,Jun!A$3:F$200,6)&gt;0,VLOOKUP(A53,Jun!A$3:F$200,6),0),0)</f>
        <v>0</v>
      </c>
      <c r="X53" s="8">
        <f>IF(A53&lt;&gt;"",IF(VLOOKUP(A53,Jul!A$3:F$200,6)&gt;0,VLOOKUP(A53,Jul!A$3:F$200,6),0),0)</f>
        <v>0</v>
      </c>
      <c r="Y53" s="8">
        <f>IF(A53&lt;&gt;"",IF(VLOOKUP(A53,Aug!A$3:F$200,6)&gt;0,VLOOKUP(A53,Aug!A$3:F$200,6),0),0)</f>
        <v>0</v>
      </c>
      <c r="Z53" s="8">
        <f>IF(A53&lt;&gt;"",IF(VLOOKUP(A53,Sep!A$3:F$200,6)&gt;0,VLOOKUP(A53,Sep!A$3:F$200,6),0),0)</f>
        <v>0</v>
      </c>
      <c r="AA53" s="6">
        <f t="shared" si="71"/>
        <v>1564.909961340464</v>
      </c>
      <c r="AB53" s="8">
        <f t="shared" si="72"/>
        <v>9.7222222222222224E-3</v>
      </c>
      <c r="AC53" s="8">
        <f>IF(A53&lt;&gt;"",IF(VLOOKUP(A53,Oct!A$3:F$200,6)&gt;0,VLOOKUP(A53,Oct!A$3:F$200,6),0),0)</f>
        <v>0</v>
      </c>
      <c r="AD53" s="8">
        <f>IF(A53&lt;&gt;"",IF(VLOOKUP(A53,Nov!A$3:F$200,6)&gt;0,VLOOKUP(A53,Nov!A$3:F$200,6),0),0)</f>
        <v>0</v>
      </c>
      <c r="AE53" s="8">
        <f>IF(A53&lt;&gt;"",IF(VLOOKUP(A53,Dec!A$3:F$200,6)&gt;0,VLOOKUP(A53,Dec!A$3:F$200,6),0),0)</f>
        <v>0</v>
      </c>
      <c r="AF53" s="8">
        <f>IF(A53&lt;&gt;"",IF(VLOOKUP(A53,Jan!A$3:F$200,6)&gt;0,VLOOKUP(A53,Jan!A$3:F$200,6),0),0)</f>
        <v>0</v>
      </c>
      <c r="AG53" s="8">
        <f>IF(A53&lt;&gt;"",IF(VLOOKUP(A53,Feb!A$3:F$200,6)&gt;0,VLOOKUP(A53,Feb!A$3:F$200,6),0),0)</f>
        <v>0</v>
      </c>
      <c r="AH53" s="8">
        <f>IF(A53&lt;&gt;"",IF(VLOOKUP(A53,Mar!A$3:F$200,6)&gt;0,VLOOKUP(A53,Mar!A$3:F$200,6),0),0)</f>
        <v>0</v>
      </c>
      <c r="AJ53" s="8">
        <f>LARGE($BH53:BI53,1)</f>
        <v>1.2673611111111111E-2</v>
      </c>
      <c r="AK53" s="8">
        <f>LARGE($BH53:BJ53,1)</f>
        <v>1.2673611111111111E-2</v>
      </c>
      <c r="AL53" s="8">
        <f>LARGE($BH53:BK53,1)</f>
        <v>1.2673611111111111E-2</v>
      </c>
      <c r="AM53" s="8">
        <f>LARGE($BH53:BL53,1)</f>
        <v>1.2673611111111111E-2</v>
      </c>
      <c r="AN53" s="8">
        <f>LARGE($BH53:BM53,1)</f>
        <v>1.2673611111111111E-2</v>
      </c>
      <c r="AO53" s="8">
        <f>LARGE($BN53:BO53,1)</f>
        <v>9.7222222222222224E-3</v>
      </c>
      <c r="AP53" s="8">
        <f>LARGE($BN53:BP53,1)</f>
        <v>9.7222222222222224E-3</v>
      </c>
      <c r="AQ53" s="8">
        <f>LARGE($BN53:BQ53,1)</f>
        <v>9.7222222222222224E-3</v>
      </c>
      <c r="AR53" s="8">
        <f>LARGE($BN53:BR53,1)</f>
        <v>9.7222222222222224E-3</v>
      </c>
      <c r="AS53" s="8">
        <f>LARGE($BN53:BS53,1)</f>
        <v>9.7222222222222224E-3</v>
      </c>
      <c r="AV53" s="6">
        <f t="shared" si="73"/>
        <v>0</v>
      </c>
      <c r="AW53" s="6">
        <f t="shared" si="74"/>
        <v>0</v>
      </c>
      <c r="AX53" s="6">
        <f t="shared" si="75"/>
        <v>0</v>
      </c>
      <c r="AY53" s="6">
        <f t="shared" si="76"/>
        <v>0</v>
      </c>
      <c r="AZ53" s="6">
        <f t="shared" si="77"/>
        <v>0</v>
      </c>
      <c r="BA53" s="6">
        <f t="shared" si="78"/>
        <v>0</v>
      </c>
      <c r="BB53" s="6">
        <f t="shared" si="79"/>
        <v>0</v>
      </c>
      <c r="BC53" s="6">
        <f t="shared" si="80"/>
        <v>0</v>
      </c>
      <c r="BD53" s="6">
        <f t="shared" si="81"/>
        <v>0</v>
      </c>
      <c r="BE53" s="6">
        <f t="shared" si="82"/>
        <v>0</v>
      </c>
      <c r="BF53" s="6">
        <f t="shared" si="83"/>
        <v>0</v>
      </c>
      <c r="BH53" s="8">
        <f t="shared" si="84"/>
        <v>1.2673611111111111E-2</v>
      </c>
      <c r="BI53" s="8">
        <f t="shared" si="85"/>
        <v>0</v>
      </c>
      <c r="BJ53" s="8">
        <f t="shared" si="86"/>
        <v>0</v>
      </c>
      <c r="BK53" s="8">
        <f t="shared" si="87"/>
        <v>0</v>
      </c>
      <c r="BL53" s="8">
        <f t="shared" si="88"/>
        <v>0</v>
      </c>
      <c r="BM53" s="8">
        <f t="shared" si="89"/>
        <v>0</v>
      </c>
      <c r="BN53" s="8">
        <f t="shared" si="90"/>
        <v>9.7222222222222224E-3</v>
      </c>
      <c r="BO53" s="8">
        <f t="shared" si="91"/>
        <v>0</v>
      </c>
      <c r="BP53" s="8">
        <f t="shared" si="92"/>
        <v>0</v>
      </c>
      <c r="BQ53" s="8">
        <f t="shared" si="93"/>
        <v>0</v>
      </c>
      <c r="BR53" s="8">
        <f t="shared" si="94"/>
        <v>0</v>
      </c>
      <c r="BS53" s="8">
        <f t="shared" si="95"/>
        <v>0</v>
      </c>
      <c r="BV53" s="8" t="str">
        <f t="shared" si="96"/>
        <v/>
      </c>
      <c r="BW53" s="8" t="str">
        <f t="shared" si="97"/>
        <v/>
      </c>
      <c r="BX53" s="8" t="str">
        <f t="shared" si="98"/>
        <v/>
      </c>
      <c r="BY53" s="8" t="str">
        <f t="shared" si="99"/>
        <v/>
      </c>
      <c r="BZ53" s="8" t="str">
        <f t="shared" si="100"/>
        <v/>
      </c>
      <c r="CA53" s="8" t="str">
        <f t="shared" si="101"/>
        <v/>
      </c>
      <c r="CB53" s="8" t="str">
        <f t="shared" si="102"/>
        <v/>
      </c>
      <c r="CC53" s="8" t="str">
        <f t="shared" si="103"/>
        <v/>
      </c>
      <c r="CD53" s="8" t="str">
        <f t="shared" si="104"/>
        <v/>
      </c>
      <c r="CE53" s="8" t="str">
        <f t="shared" si="105"/>
        <v/>
      </c>
      <c r="CF53" s="8" t="str">
        <f t="shared" si="106"/>
        <v/>
      </c>
      <c r="CG53" s="8" t="str">
        <f t="shared" si="107"/>
        <v/>
      </c>
      <c r="CI53" s="13"/>
      <c r="CJ53" s="8">
        <f t="shared" si="108"/>
        <v>0</v>
      </c>
      <c r="CK53" s="8">
        <f>IF(COUNT($BV53:BW53)&gt;0,SMALL($BV53:BW53,1),$CI53)</f>
        <v>0</v>
      </c>
      <c r="CL53" s="8">
        <f>IF(COUNT($BV53:BX53)&gt;0,SMALL($BV53:BX53,1),$CI53)</f>
        <v>0</v>
      </c>
      <c r="CM53" s="8">
        <f>IF(COUNT($BV53:BY53)&gt;0,SMALL($BV53:BY53,1),$CI53)</f>
        <v>0</v>
      </c>
      <c r="CN53" s="8">
        <f>IF(COUNT($BV53:BZ53)&gt;0,SMALL($BV53:BZ53,1),$CI53)</f>
        <v>0</v>
      </c>
      <c r="CP53" s="8">
        <f t="shared" si="109"/>
        <v>0</v>
      </c>
      <c r="CQ53" s="8">
        <f>IF(COUNT($CB53:CC53)&gt;0,SMALL($CB53:CC53,1),$CP53)</f>
        <v>0</v>
      </c>
      <c r="CR53" s="8">
        <f>IF(COUNT($CB53:CD53)&gt;0,SMALL($CB53:CD53,1),$CP53)</f>
        <v>0</v>
      </c>
      <c r="CS53" s="8">
        <f>IF(COUNT($CB53:CE53)&gt;0,SMALL($CB53:CE53,1),$CP53)</f>
        <v>0</v>
      </c>
      <c r="CT53" s="8">
        <f>IF(COUNT($CB53:CF53)&gt;0,SMALL($CB53:CF53,1),$CP53)</f>
        <v>0</v>
      </c>
      <c r="CV53" s="8">
        <f t="shared" si="110"/>
        <v>1.2674791666666668E-2</v>
      </c>
      <c r="CW53" s="8">
        <f t="shared" si="111"/>
        <v>9.7234027777777787E-3</v>
      </c>
      <c r="CX53" s="1">
        <f t="shared" si="112"/>
        <v>51</v>
      </c>
      <c r="CY53" s="8">
        <f t="shared" si="113"/>
        <v>1.1805555555555556E-6</v>
      </c>
      <c r="CZ53" s="1" t="str">
        <f t="shared" si="114"/>
        <v>Guest 50</v>
      </c>
      <c r="DB53" s="13">
        <f t="shared" si="115"/>
        <v>2.3568148813907713E-2</v>
      </c>
      <c r="DC53" s="13">
        <f>SMALL($DO53:DP53,1)/(60*60*24)</f>
        <v>2.3568148813907713E-2</v>
      </c>
      <c r="DD53" s="13">
        <f>SMALL($DO53:DQ53,1)/(60*60*24)</f>
        <v>2.3568148813907713E-2</v>
      </c>
      <c r="DE53" s="13">
        <f>SMALL($DO53:DR53,1)/(60*60*24)</f>
        <v>2.3568148813907713E-2</v>
      </c>
      <c r="DF53" s="13">
        <f>SMALL($DO53:DS53,1)/(60*60*24)</f>
        <v>2.3568148813907713E-2</v>
      </c>
      <c r="DG53" s="13">
        <f>SMALL($DO53:DT53,1)/(60*60*24)</f>
        <v>2.3568148813907713E-2</v>
      </c>
      <c r="DH53" s="45">
        <f t="shared" si="116"/>
        <v>1.8112383811810927E-2</v>
      </c>
      <c r="DI53" s="13">
        <f>SMALL($DU53:DV53,1)/(60*60*24)</f>
        <v>1.8112383811810927E-2</v>
      </c>
      <c r="DJ53" s="13">
        <f>SMALL($DU53:DW53,1)/(60*60*24)</f>
        <v>1.8112383811810927E-2</v>
      </c>
      <c r="DK53" s="13">
        <f>SMALL($DU53:DX53,1)/(60*60*24)</f>
        <v>1.8112383811810927E-2</v>
      </c>
      <c r="DL53" s="13">
        <f>SMALL($DU53:DY53,1)/(60*60*24)</f>
        <v>1.8112383811810927E-2</v>
      </c>
      <c r="DM53" s="13">
        <f>SMALL($DU53:DZ53,1)/(60*60*24)</f>
        <v>1.8112383811810927E-2</v>
      </c>
      <c r="DO53" s="6">
        <f t="shared" si="117"/>
        <v>2036.2880575216263</v>
      </c>
      <c r="DP53" s="1">
        <f t="shared" si="118"/>
        <v>9999</v>
      </c>
      <c r="DQ53" s="1">
        <f t="shared" si="119"/>
        <v>9999</v>
      </c>
      <c r="DR53" s="1">
        <f t="shared" si="120"/>
        <v>9999</v>
      </c>
      <c r="DS53" s="1">
        <f t="shared" si="121"/>
        <v>9999</v>
      </c>
      <c r="DT53" s="1">
        <f t="shared" si="122"/>
        <v>9999</v>
      </c>
      <c r="DU53" s="6">
        <f t="shared" si="123"/>
        <v>1564.909961340464</v>
      </c>
      <c r="DV53" s="1">
        <f t="shared" si="124"/>
        <v>9999</v>
      </c>
      <c r="DW53" s="1">
        <f t="shared" si="125"/>
        <v>9999</v>
      </c>
      <c r="DX53" s="1">
        <f t="shared" si="126"/>
        <v>9999</v>
      </c>
      <c r="DY53" s="1">
        <f t="shared" si="127"/>
        <v>9999</v>
      </c>
      <c r="DZ53" s="1">
        <f t="shared" si="128"/>
        <v>9999</v>
      </c>
    </row>
    <row r="54" spans="1:158" x14ac:dyDescent="0.25">
      <c r="A54" s="1" t="s">
        <v>181</v>
      </c>
      <c r="E54" s="13"/>
      <c r="H54" s="8">
        <v>0</v>
      </c>
      <c r="I54" s="8">
        <v>0</v>
      </c>
      <c r="L54" s="8">
        <v>3.8194444444444441E-2</v>
      </c>
      <c r="M54" s="8">
        <f t="shared" si="66"/>
        <v>2.5924963695298484E-2</v>
      </c>
      <c r="N54" s="6">
        <f t="shared" si="67"/>
        <v>2239.9168632737887</v>
      </c>
      <c r="O54" s="8">
        <f t="shared" si="129"/>
        <v>1.0243055555555556E-2</v>
      </c>
      <c r="Q54" s="8">
        <f t="shared" si="68"/>
        <v>0</v>
      </c>
      <c r="R54" s="8">
        <f t="shared" si="69"/>
        <v>0</v>
      </c>
      <c r="S54" s="8">
        <f t="shared" si="70"/>
        <v>1.0243055555555556E-2</v>
      </c>
      <c r="T54" s="8"/>
      <c r="U54" s="8">
        <f>IF(A54&lt;&gt;"",IF(VLOOKUP(A54,Apr!A$4:F$201,6)&gt;0,VLOOKUP(A54,Apr!A$4:F$201,6),0),0)</f>
        <v>0</v>
      </c>
      <c r="V54" s="8">
        <f>IF(A54&lt;&gt;"",IF(VLOOKUP(A54,May!A$3:F$200,6)&gt;0,VLOOKUP(A54,May!A$3:F$200,6),0),0)</f>
        <v>0</v>
      </c>
      <c r="W54" s="8">
        <f>IF(A54&lt;&gt;"",IF(VLOOKUP(A54,Jun!A$3:F$200,6)&gt;0,VLOOKUP(A54,Jun!A$3:F$200,6),0),0)</f>
        <v>0</v>
      </c>
      <c r="X54" s="8">
        <f>IF(A54&lt;&gt;"",IF(VLOOKUP(A54,Jul!A$3:F$200,6)&gt;0,VLOOKUP(A54,Jul!A$3:F$200,6),0),0)</f>
        <v>0</v>
      </c>
      <c r="Y54" s="8">
        <f>IF(A54&lt;&gt;"",IF(VLOOKUP(A54,Aug!A$3:F$200,6)&gt;0,VLOOKUP(A54,Aug!A$3:F$200,6),0),0)</f>
        <v>0</v>
      </c>
      <c r="Z54" s="8">
        <f>IF(A54&lt;&gt;"",IF(VLOOKUP(A54,Sep!A$3:F$200,6)&gt;0,VLOOKUP(A54,Sep!A$3:F$200,6),0),0)</f>
        <v>0</v>
      </c>
      <c r="AA54" s="6">
        <f t="shared" si="71"/>
        <v>1721.4009574745101</v>
      </c>
      <c r="AB54" s="8">
        <f t="shared" si="72"/>
        <v>7.9861111111111122E-3</v>
      </c>
      <c r="AC54" s="8">
        <f>IF(A54&lt;&gt;"",IF(VLOOKUP(A54,Oct!A$3:F$200,6)&gt;0,VLOOKUP(A54,Oct!A$3:F$200,6),0),0)</f>
        <v>0</v>
      </c>
      <c r="AD54" s="8">
        <f>IF(A54&lt;&gt;"",IF(VLOOKUP(A54,Nov!A$3:F$200,6)&gt;0,VLOOKUP(A54,Nov!A$3:F$200,6),0),0)</f>
        <v>0</v>
      </c>
      <c r="AE54" s="8">
        <f>IF(A54&lt;&gt;"",IF(VLOOKUP(A54,Dec!A$3:F$200,6)&gt;0,VLOOKUP(A54,Dec!A$3:F$200,6),0),0)</f>
        <v>0</v>
      </c>
      <c r="AF54" s="8">
        <f>IF(A54&lt;&gt;"",IF(VLOOKUP(A54,Jan!A$3:F$200,6)&gt;0,VLOOKUP(A54,Jan!A$3:F$200,6),0),0)</f>
        <v>0</v>
      </c>
      <c r="AG54" s="8">
        <f>IF(A54&lt;&gt;"",IF(VLOOKUP(A54,Feb!A$3:F$200,6)&gt;0,VLOOKUP(A54,Feb!A$3:F$200,6),0),0)</f>
        <v>0</v>
      </c>
      <c r="AH54" s="8">
        <f>IF(A54&lt;&gt;"",IF(VLOOKUP(A54,Mar!A$3:F$200,6)&gt;0,VLOOKUP(A54,Mar!A$3:F$200,6),0),0)</f>
        <v>0</v>
      </c>
      <c r="AJ54" s="8">
        <f>LARGE($BH54:BI54,1)</f>
        <v>1.0243055555555556E-2</v>
      </c>
      <c r="AK54" s="8">
        <f>LARGE($BH54:BJ54,1)</f>
        <v>1.0243055555555556E-2</v>
      </c>
      <c r="AL54" s="8">
        <f>LARGE($BH54:BK54,1)</f>
        <v>1.0243055555555556E-2</v>
      </c>
      <c r="AM54" s="8">
        <f>LARGE($BH54:BL54,1)</f>
        <v>1.0243055555555556E-2</v>
      </c>
      <c r="AN54" s="8">
        <f>LARGE($BH54:BM54,1)</f>
        <v>1.0243055555555556E-2</v>
      </c>
      <c r="AO54" s="8">
        <f>LARGE($BN54:BO54,1)</f>
        <v>7.9861111111111122E-3</v>
      </c>
      <c r="AP54" s="8">
        <f>LARGE($BN54:BP54,1)</f>
        <v>7.9861111111111122E-3</v>
      </c>
      <c r="AQ54" s="8">
        <f>LARGE($BN54:BQ54,1)</f>
        <v>7.9861111111111122E-3</v>
      </c>
      <c r="AR54" s="8">
        <f>LARGE($BN54:BR54,1)</f>
        <v>7.9861111111111122E-3</v>
      </c>
      <c r="AS54" s="8">
        <f>LARGE($BN54:BS54,1)</f>
        <v>7.9861111111111122E-3</v>
      </c>
      <c r="AV54" s="6">
        <f t="shared" si="73"/>
        <v>0</v>
      </c>
      <c r="AW54" s="6">
        <f t="shared" si="74"/>
        <v>0</v>
      </c>
      <c r="AX54" s="6">
        <f t="shared" si="75"/>
        <v>0</v>
      </c>
      <c r="AY54" s="6">
        <f t="shared" si="76"/>
        <v>0</v>
      </c>
      <c r="AZ54" s="6">
        <f t="shared" si="77"/>
        <v>0</v>
      </c>
      <c r="BA54" s="6">
        <f t="shared" si="78"/>
        <v>0</v>
      </c>
      <c r="BB54" s="6">
        <f t="shared" si="79"/>
        <v>0</v>
      </c>
      <c r="BC54" s="6">
        <f t="shared" si="80"/>
        <v>0</v>
      </c>
      <c r="BD54" s="6">
        <f t="shared" si="81"/>
        <v>0</v>
      </c>
      <c r="BE54" s="6">
        <f t="shared" si="82"/>
        <v>0</v>
      </c>
      <c r="BF54" s="6">
        <f t="shared" si="83"/>
        <v>0</v>
      </c>
      <c r="BH54" s="8">
        <f t="shared" si="84"/>
        <v>1.0243055555555556E-2</v>
      </c>
      <c r="BI54" s="8">
        <f t="shared" si="85"/>
        <v>0</v>
      </c>
      <c r="BJ54" s="8">
        <f t="shared" si="86"/>
        <v>0</v>
      </c>
      <c r="BK54" s="8">
        <f t="shared" si="87"/>
        <v>0</v>
      </c>
      <c r="BL54" s="8">
        <f t="shared" si="88"/>
        <v>0</v>
      </c>
      <c r="BM54" s="8">
        <f t="shared" si="89"/>
        <v>0</v>
      </c>
      <c r="BN54" s="8">
        <f t="shared" si="90"/>
        <v>7.9861111111111122E-3</v>
      </c>
      <c r="BO54" s="8">
        <f t="shared" si="91"/>
        <v>0</v>
      </c>
      <c r="BP54" s="8">
        <f t="shared" si="92"/>
        <v>0</v>
      </c>
      <c r="BQ54" s="8">
        <f t="shared" si="93"/>
        <v>0</v>
      </c>
      <c r="BR54" s="8">
        <f t="shared" si="94"/>
        <v>0</v>
      </c>
      <c r="BS54" s="8">
        <f t="shared" si="95"/>
        <v>0</v>
      </c>
      <c r="BV54" s="8" t="str">
        <f t="shared" si="96"/>
        <v/>
      </c>
      <c r="BW54" s="8" t="str">
        <f t="shared" si="97"/>
        <v/>
      </c>
      <c r="BX54" s="8" t="str">
        <f t="shared" si="98"/>
        <v/>
      </c>
      <c r="BY54" s="8" t="str">
        <f t="shared" si="99"/>
        <v/>
      </c>
      <c r="BZ54" s="8" t="str">
        <f t="shared" si="100"/>
        <v/>
      </c>
      <c r="CA54" s="8" t="str">
        <f t="shared" si="101"/>
        <v/>
      </c>
      <c r="CB54" s="8" t="str">
        <f t="shared" si="102"/>
        <v/>
      </c>
      <c r="CC54" s="8" t="str">
        <f t="shared" si="103"/>
        <v/>
      </c>
      <c r="CD54" s="8" t="str">
        <f t="shared" si="104"/>
        <v/>
      </c>
      <c r="CE54" s="8" t="str">
        <f t="shared" si="105"/>
        <v/>
      </c>
      <c r="CF54" s="8" t="str">
        <f t="shared" si="106"/>
        <v/>
      </c>
      <c r="CG54" s="8" t="str">
        <f t="shared" si="107"/>
        <v/>
      </c>
      <c r="CI54" s="13"/>
      <c r="CJ54" s="8">
        <f t="shared" si="108"/>
        <v>0</v>
      </c>
      <c r="CK54" s="8">
        <f>IF(COUNT($BV54:BW54)&gt;0,SMALL($BV54:BW54,1),$CI54)</f>
        <v>0</v>
      </c>
      <c r="CL54" s="8">
        <f>IF(COUNT($BV54:BX54)&gt;0,SMALL($BV54:BX54,1),$CI54)</f>
        <v>0</v>
      </c>
      <c r="CM54" s="8">
        <f>IF(COUNT($BV54:BY54)&gt;0,SMALL($BV54:BY54,1),$CI54)</f>
        <v>0</v>
      </c>
      <c r="CN54" s="8">
        <f>IF(COUNT($BV54:BZ54)&gt;0,SMALL($BV54:BZ54,1),$CI54)</f>
        <v>0</v>
      </c>
      <c r="CP54" s="8">
        <f t="shared" si="109"/>
        <v>0</v>
      </c>
      <c r="CQ54" s="8">
        <f>IF(COUNT($CB54:CC54)&gt;0,SMALL($CB54:CC54,1),$CP54)</f>
        <v>0</v>
      </c>
      <c r="CR54" s="8">
        <f>IF(COUNT($CB54:CD54)&gt;0,SMALL($CB54:CD54,1),$CP54)</f>
        <v>0</v>
      </c>
      <c r="CS54" s="8">
        <f>IF(COUNT($CB54:CE54)&gt;0,SMALL($CB54:CE54,1),$CP54)</f>
        <v>0</v>
      </c>
      <c r="CT54" s="8">
        <f>IF(COUNT($CB54:CF54)&gt;0,SMALL($CB54:CF54,1),$CP54)</f>
        <v>0</v>
      </c>
      <c r="CV54" s="8">
        <f t="shared" si="110"/>
        <v>1.0244259259259259E-2</v>
      </c>
      <c r="CW54" s="8">
        <f t="shared" si="111"/>
        <v>7.9873148148148151E-3</v>
      </c>
      <c r="CX54" s="1">
        <f t="shared" si="112"/>
        <v>52</v>
      </c>
      <c r="CY54" s="8">
        <f t="shared" si="113"/>
        <v>1.2037037037037037E-6</v>
      </c>
      <c r="CZ54" s="1" t="str">
        <f t="shared" si="114"/>
        <v>Guest 55</v>
      </c>
      <c r="DB54" s="13">
        <f t="shared" si="115"/>
        <v>2.5924963695298484E-2</v>
      </c>
      <c r="DC54" s="13">
        <f>SMALL($DO54:DP54,1)/(60*60*24)</f>
        <v>2.5924963695298481E-2</v>
      </c>
      <c r="DD54" s="13">
        <f>SMALL($DO54:DQ54,1)/(60*60*24)</f>
        <v>2.5924963695298481E-2</v>
      </c>
      <c r="DE54" s="13">
        <f>SMALL($DO54:DR54,1)/(60*60*24)</f>
        <v>2.5924963695298481E-2</v>
      </c>
      <c r="DF54" s="13">
        <f>SMALL($DO54:DS54,1)/(60*60*24)</f>
        <v>2.5924963695298481E-2</v>
      </c>
      <c r="DG54" s="13">
        <f>SMALL($DO54:DT54,1)/(60*60*24)</f>
        <v>2.5924963695298481E-2</v>
      </c>
      <c r="DH54" s="45">
        <f t="shared" si="116"/>
        <v>1.9923622192992013E-2</v>
      </c>
      <c r="DI54" s="13">
        <f>SMALL($DU54:DV54,1)/(60*60*24)</f>
        <v>1.9923622192992013E-2</v>
      </c>
      <c r="DJ54" s="13">
        <f>SMALL($DU54:DW54,1)/(60*60*24)</f>
        <v>1.9923622192992013E-2</v>
      </c>
      <c r="DK54" s="13">
        <f>SMALL($DU54:DX54,1)/(60*60*24)</f>
        <v>1.9923622192992013E-2</v>
      </c>
      <c r="DL54" s="13">
        <f>SMALL($DU54:DY54,1)/(60*60*24)</f>
        <v>1.9923622192992013E-2</v>
      </c>
      <c r="DM54" s="13">
        <f>SMALL($DU54:DZ54,1)/(60*60*24)</f>
        <v>1.9923622192992013E-2</v>
      </c>
      <c r="DO54" s="6">
        <f t="shared" si="117"/>
        <v>2239.9168632737887</v>
      </c>
      <c r="DP54" s="1">
        <f t="shared" si="118"/>
        <v>9999</v>
      </c>
      <c r="DQ54" s="1">
        <f t="shared" si="119"/>
        <v>9999</v>
      </c>
      <c r="DR54" s="1">
        <f t="shared" si="120"/>
        <v>9999</v>
      </c>
      <c r="DS54" s="1">
        <f t="shared" si="121"/>
        <v>9999</v>
      </c>
      <c r="DT54" s="1">
        <f t="shared" si="122"/>
        <v>9999</v>
      </c>
      <c r="DU54" s="6">
        <f t="shared" si="123"/>
        <v>1721.4009574745101</v>
      </c>
      <c r="DV54" s="1">
        <f t="shared" si="124"/>
        <v>9999</v>
      </c>
      <c r="DW54" s="1">
        <f t="shared" si="125"/>
        <v>9999</v>
      </c>
      <c r="DX54" s="1">
        <f t="shared" si="126"/>
        <v>9999</v>
      </c>
      <c r="DY54" s="1">
        <f t="shared" si="127"/>
        <v>9999</v>
      </c>
      <c r="DZ54" s="1">
        <f t="shared" si="128"/>
        <v>9999</v>
      </c>
    </row>
    <row r="55" spans="1:158" x14ac:dyDescent="0.25">
      <c r="A55" s="1" t="s">
        <v>182</v>
      </c>
      <c r="E55" s="13"/>
      <c r="H55" s="8">
        <v>0</v>
      </c>
      <c r="I55" s="8">
        <v>0</v>
      </c>
      <c r="L55" s="8">
        <v>4.1666666666666664E-2</v>
      </c>
      <c r="M55" s="8">
        <f t="shared" si="66"/>
        <v>2.8281778576689256E-2</v>
      </c>
      <c r="N55" s="6">
        <f t="shared" si="67"/>
        <v>2443.5456690259521</v>
      </c>
      <c r="O55" s="8">
        <f t="shared" si="129"/>
        <v>7.9861111111111105E-3</v>
      </c>
      <c r="Q55" s="8">
        <f t="shared" si="68"/>
        <v>0</v>
      </c>
      <c r="R55" s="8">
        <f t="shared" si="69"/>
        <v>0</v>
      </c>
      <c r="S55" s="8">
        <f t="shared" si="70"/>
        <v>7.9861111111111105E-3</v>
      </c>
      <c r="T55" s="8"/>
      <c r="U55" s="8">
        <f>IF(A55&lt;&gt;"",IF(VLOOKUP(A55,Apr!A$4:F$201,6)&gt;0,VLOOKUP(A55,Apr!A$4:F$201,6),0),0)</f>
        <v>0</v>
      </c>
      <c r="V55" s="8">
        <f>IF(A55&lt;&gt;"",IF(VLOOKUP(A55,May!A$3:F$200,6)&gt;0,VLOOKUP(A55,May!A$3:F$200,6),0),0)</f>
        <v>0</v>
      </c>
      <c r="W55" s="8">
        <f>IF(A55&lt;&gt;"",IF(VLOOKUP(A55,Jun!A$3:F$200,6)&gt;0,VLOOKUP(A55,Jun!A$3:F$200,6),0),0)</f>
        <v>0</v>
      </c>
      <c r="X55" s="8">
        <f>IF(A55&lt;&gt;"",IF(VLOOKUP(A55,Jul!A$3:F$200,6)&gt;0,VLOOKUP(A55,Jul!A$3:F$200,6),0),0)</f>
        <v>0</v>
      </c>
      <c r="Y55" s="8">
        <f>IF(A55&lt;&gt;"",IF(VLOOKUP(A55,Aug!A$3:F$200,6)&gt;0,VLOOKUP(A55,Aug!A$3:F$200,6),0),0)</f>
        <v>0</v>
      </c>
      <c r="Z55" s="8">
        <f>IF(A55&lt;&gt;"",IF(VLOOKUP(A55,Sep!A$3:F$200,6)&gt;0,VLOOKUP(A55,Sep!A$3:F$200,6),0),0)</f>
        <v>0</v>
      </c>
      <c r="AA55" s="6">
        <f t="shared" si="71"/>
        <v>1877.8919536085571</v>
      </c>
      <c r="AB55" s="8">
        <f t="shared" si="72"/>
        <v>6.076388888888889E-3</v>
      </c>
      <c r="AC55" s="8">
        <f>IF(A55&lt;&gt;"",IF(VLOOKUP(A55,Oct!A$3:F$200,6)&gt;0,VLOOKUP(A55,Oct!A$3:F$200,6),0),0)</f>
        <v>0</v>
      </c>
      <c r="AD55" s="8">
        <f>IF(A55&lt;&gt;"",IF(VLOOKUP(A55,Nov!A$3:F$200,6)&gt;0,VLOOKUP(A55,Nov!A$3:F$200,6),0),0)</f>
        <v>0</v>
      </c>
      <c r="AE55" s="8">
        <f>IF(A55&lt;&gt;"",IF(VLOOKUP(A55,Dec!A$3:F$200,6)&gt;0,VLOOKUP(A55,Dec!A$3:F$200,6),0),0)</f>
        <v>0</v>
      </c>
      <c r="AF55" s="8">
        <f>IF(A55&lt;&gt;"",IF(VLOOKUP(A55,Jan!A$3:F$200,6)&gt;0,VLOOKUP(A55,Jan!A$3:F$200,6),0),0)</f>
        <v>0</v>
      </c>
      <c r="AG55" s="8">
        <f>IF(A55&lt;&gt;"",IF(VLOOKUP(A55,Feb!A$3:F$200,6)&gt;0,VLOOKUP(A55,Feb!A$3:F$200,6),0),0)</f>
        <v>0</v>
      </c>
      <c r="AH55" s="8">
        <f>IF(A55&lt;&gt;"",IF(VLOOKUP(A55,Mar!A$3:F$200,6)&gt;0,VLOOKUP(A55,Mar!A$3:F$200,6),0),0)</f>
        <v>0</v>
      </c>
      <c r="AJ55" s="8">
        <f>LARGE($BH55:BI55,1)</f>
        <v>7.9861111111111105E-3</v>
      </c>
      <c r="AK55" s="8">
        <f>LARGE($BH55:BJ55,1)</f>
        <v>7.9861111111111105E-3</v>
      </c>
      <c r="AL55" s="8">
        <f>LARGE($BH55:BK55,1)</f>
        <v>7.9861111111111105E-3</v>
      </c>
      <c r="AM55" s="8">
        <f>LARGE($BH55:BL55,1)</f>
        <v>7.9861111111111105E-3</v>
      </c>
      <c r="AN55" s="8">
        <f>LARGE($BH55:BM55,1)</f>
        <v>7.9861111111111105E-3</v>
      </c>
      <c r="AO55" s="8">
        <f>LARGE($BN55:BO55,1)</f>
        <v>6.076388888888889E-3</v>
      </c>
      <c r="AP55" s="8">
        <f>LARGE($BN55:BP55,1)</f>
        <v>6.076388888888889E-3</v>
      </c>
      <c r="AQ55" s="8">
        <f>LARGE($BN55:BQ55,1)</f>
        <v>6.076388888888889E-3</v>
      </c>
      <c r="AR55" s="8">
        <f>LARGE($BN55:BR55,1)</f>
        <v>6.076388888888889E-3</v>
      </c>
      <c r="AS55" s="8">
        <f>LARGE($BN55:BS55,1)</f>
        <v>6.076388888888889E-3</v>
      </c>
      <c r="AV55" s="6">
        <f t="shared" si="73"/>
        <v>0</v>
      </c>
      <c r="AW55" s="6">
        <f t="shared" si="74"/>
        <v>0</v>
      </c>
      <c r="AX55" s="6">
        <f t="shared" si="75"/>
        <v>0</v>
      </c>
      <c r="AY55" s="6">
        <f t="shared" si="76"/>
        <v>0</v>
      </c>
      <c r="AZ55" s="6">
        <f t="shared" si="77"/>
        <v>0</v>
      </c>
      <c r="BA55" s="6">
        <f t="shared" si="78"/>
        <v>0</v>
      </c>
      <c r="BB55" s="6">
        <f t="shared" si="79"/>
        <v>0</v>
      </c>
      <c r="BC55" s="6">
        <f t="shared" si="80"/>
        <v>0</v>
      </c>
      <c r="BD55" s="6">
        <f t="shared" si="81"/>
        <v>0</v>
      </c>
      <c r="BE55" s="6">
        <f t="shared" si="82"/>
        <v>0</v>
      </c>
      <c r="BF55" s="6">
        <f t="shared" si="83"/>
        <v>0</v>
      </c>
      <c r="BH55" s="8">
        <f t="shared" si="84"/>
        <v>7.9861111111111105E-3</v>
      </c>
      <c r="BI55" s="8">
        <f t="shared" si="85"/>
        <v>0</v>
      </c>
      <c r="BJ55" s="8">
        <f t="shared" si="86"/>
        <v>0</v>
      </c>
      <c r="BK55" s="8">
        <f t="shared" si="87"/>
        <v>0</v>
      </c>
      <c r="BL55" s="8">
        <f t="shared" si="88"/>
        <v>0</v>
      </c>
      <c r="BM55" s="8">
        <f t="shared" si="89"/>
        <v>0</v>
      </c>
      <c r="BN55" s="8">
        <f t="shared" si="90"/>
        <v>6.076388888888889E-3</v>
      </c>
      <c r="BO55" s="8">
        <f t="shared" si="91"/>
        <v>0</v>
      </c>
      <c r="BP55" s="8">
        <f t="shared" si="92"/>
        <v>0</v>
      </c>
      <c r="BQ55" s="8">
        <f t="shared" si="93"/>
        <v>0</v>
      </c>
      <c r="BR55" s="8">
        <f t="shared" si="94"/>
        <v>0</v>
      </c>
      <c r="BS55" s="8">
        <f t="shared" si="95"/>
        <v>0</v>
      </c>
      <c r="BV55" s="8" t="str">
        <f t="shared" si="96"/>
        <v/>
      </c>
      <c r="BW55" s="8" t="str">
        <f t="shared" si="97"/>
        <v/>
      </c>
      <c r="BX55" s="8" t="str">
        <f t="shared" si="98"/>
        <v/>
      </c>
      <c r="BY55" s="8" t="str">
        <f t="shared" si="99"/>
        <v/>
      </c>
      <c r="BZ55" s="8" t="str">
        <f t="shared" si="100"/>
        <v/>
      </c>
      <c r="CA55" s="8" t="str">
        <f t="shared" si="101"/>
        <v/>
      </c>
      <c r="CB55" s="8" t="str">
        <f t="shared" si="102"/>
        <v/>
      </c>
      <c r="CC55" s="8" t="str">
        <f t="shared" si="103"/>
        <v/>
      </c>
      <c r="CD55" s="8" t="str">
        <f t="shared" si="104"/>
        <v/>
      </c>
      <c r="CE55" s="8" t="str">
        <f t="shared" si="105"/>
        <v/>
      </c>
      <c r="CF55" s="8" t="str">
        <f t="shared" si="106"/>
        <v/>
      </c>
      <c r="CG55" s="8" t="str">
        <f t="shared" si="107"/>
        <v/>
      </c>
      <c r="CI55" s="13"/>
      <c r="CJ55" s="8">
        <f t="shared" si="108"/>
        <v>0</v>
      </c>
      <c r="CK55" s="8">
        <f>IF(COUNT($BV55:BW55)&gt;0,SMALL($BV55:BW55,1),$CI55)</f>
        <v>0</v>
      </c>
      <c r="CL55" s="8">
        <f>IF(COUNT($BV55:BX55)&gt;0,SMALL($BV55:BX55,1),$CI55)</f>
        <v>0</v>
      </c>
      <c r="CM55" s="8">
        <f>IF(COUNT($BV55:BY55)&gt;0,SMALL($BV55:BY55,1),$CI55)</f>
        <v>0</v>
      </c>
      <c r="CN55" s="8">
        <f>IF(COUNT($BV55:BZ55)&gt;0,SMALL($BV55:BZ55,1),$CI55)</f>
        <v>0</v>
      </c>
      <c r="CP55" s="8">
        <f t="shared" si="109"/>
        <v>0</v>
      </c>
      <c r="CQ55" s="8">
        <f>IF(COUNT($CB55:CC55)&gt;0,SMALL($CB55:CC55,1),$CP55)</f>
        <v>0</v>
      </c>
      <c r="CR55" s="8">
        <f>IF(COUNT($CB55:CD55)&gt;0,SMALL($CB55:CD55,1),$CP55)</f>
        <v>0</v>
      </c>
      <c r="CS55" s="8">
        <f>IF(COUNT($CB55:CE55)&gt;0,SMALL($CB55:CE55,1),$CP55)</f>
        <v>0</v>
      </c>
      <c r="CT55" s="8">
        <f>IF(COUNT($CB55:CF55)&gt;0,SMALL($CB55:CF55,1),$CP55)</f>
        <v>0</v>
      </c>
      <c r="CV55" s="8">
        <f t="shared" si="110"/>
        <v>7.9873379629629617E-3</v>
      </c>
      <c r="CW55" s="8">
        <f t="shared" si="111"/>
        <v>6.0776157407407411E-3</v>
      </c>
      <c r="CX55" s="1">
        <f t="shared" si="112"/>
        <v>53</v>
      </c>
      <c r="CY55" s="8">
        <f t="shared" si="113"/>
        <v>1.2268518518518519E-6</v>
      </c>
      <c r="CZ55" s="1" t="str">
        <f t="shared" si="114"/>
        <v>Guest 60</v>
      </c>
      <c r="DB55" s="13">
        <f t="shared" si="115"/>
        <v>2.8281778576689256E-2</v>
      </c>
      <c r="DC55" s="13">
        <f>SMALL($DO55:DP55,1)/(60*60*24)</f>
        <v>2.8281778576689259E-2</v>
      </c>
      <c r="DD55" s="13">
        <f>SMALL($DO55:DQ55,1)/(60*60*24)</f>
        <v>2.8281778576689259E-2</v>
      </c>
      <c r="DE55" s="13">
        <f>SMALL($DO55:DR55,1)/(60*60*24)</f>
        <v>2.8281778576689259E-2</v>
      </c>
      <c r="DF55" s="13">
        <f>SMALL($DO55:DS55,1)/(60*60*24)</f>
        <v>2.8281778576689259E-2</v>
      </c>
      <c r="DG55" s="13">
        <f>SMALL($DO55:DT55,1)/(60*60*24)</f>
        <v>2.8281778576689259E-2</v>
      </c>
      <c r="DH55" s="45">
        <f t="shared" si="116"/>
        <v>2.1734860574173114E-2</v>
      </c>
      <c r="DI55" s="13">
        <f>SMALL($DU55:DV55,1)/(60*60*24)</f>
        <v>2.1734860574173114E-2</v>
      </c>
      <c r="DJ55" s="13">
        <f>SMALL($DU55:DW55,1)/(60*60*24)</f>
        <v>2.1734860574173114E-2</v>
      </c>
      <c r="DK55" s="13">
        <f>SMALL($DU55:DX55,1)/(60*60*24)</f>
        <v>2.1734860574173114E-2</v>
      </c>
      <c r="DL55" s="13">
        <f>SMALL($DU55:DY55,1)/(60*60*24)</f>
        <v>2.1734860574173114E-2</v>
      </c>
      <c r="DM55" s="13">
        <f>SMALL($DU55:DZ55,1)/(60*60*24)</f>
        <v>2.1734860574173114E-2</v>
      </c>
      <c r="DO55" s="6">
        <f t="shared" si="117"/>
        <v>2443.5456690259521</v>
      </c>
      <c r="DP55" s="1">
        <f t="shared" si="118"/>
        <v>9999</v>
      </c>
      <c r="DQ55" s="1">
        <f t="shared" si="119"/>
        <v>9999</v>
      </c>
      <c r="DR55" s="1">
        <f t="shared" si="120"/>
        <v>9999</v>
      </c>
      <c r="DS55" s="1">
        <f t="shared" si="121"/>
        <v>9999</v>
      </c>
      <c r="DT55" s="1">
        <f t="shared" si="122"/>
        <v>9999</v>
      </c>
      <c r="DU55" s="6">
        <f t="shared" si="123"/>
        <v>1877.8919536085571</v>
      </c>
      <c r="DV55" s="1">
        <f t="shared" si="124"/>
        <v>9999</v>
      </c>
      <c r="DW55" s="1">
        <f t="shared" si="125"/>
        <v>9999</v>
      </c>
      <c r="DX55" s="1">
        <f t="shared" si="126"/>
        <v>9999</v>
      </c>
      <c r="DY55" s="1">
        <f t="shared" si="127"/>
        <v>9999</v>
      </c>
      <c r="DZ55" s="1">
        <f t="shared" si="128"/>
        <v>9999</v>
      </c>
    </row>
    <row r="56" spans="1:158" x14ac:dyDescent="0.25">
      <c r="A56" s="1" t="s">
        <v>199</v>
      </c>
      <c r="B56" s="3">
        <v>2.0219907407407409E-2</v>
      </c>
      <c r="C56" s="11">
        <v>43525</v>
      </c>
      <c r="E56" s="13">
        <v>2.5046296296296299E-2</v>
      </c>
      <c r="F56" s="11">
        <v>43617</v>
      </c>
      <c r="H56" s="8">
        <v>2.0219907407407412E-2</v>
      </c>
      <c r="I56" s="8">
        <v>0</v>
      </c>
      <c r="L56" s="8">
        <v>4.1666666666666664E-2</v>
      </c>
      <c r="M56" s="8">
        <f t="shared" si="66"/>
        <v>2.549466586151369E-2</v>
      </c>
      <c r="N56" s="6">
        <f t="shared" si="67"/>
        <v>2202.739130434783</v>
      </c>
      <c r="O56" s="8">
        <f t="shared" si="129"/>
        <v>1.0763888888888889E-2</v>
      </c>
      <c r="Q56" s="8">
        <f t="shared" si="68"/>
        <v>2.5046296296296299E-2</v>
      </c>
      <c r="R56" s="8">
        <f t="shared" si="69"/>
        <v>0</v>
      </c>
      <c r="S56" s="8">
        <f t="shared" si="70"/>
        <v>1.0763888888888889E-2</v>
      </c>
      <c r="T56" s="8"/>
      <c r="U56" s="8">
        <f>IF(A56&lt;&gt;"",IF(VLOOKUP(A56,Apr!A$4:F$201,6)&gt;0,VLOOKUP(A56,Apr!A$4:F$201,6),0),0)</f>
        <v>0</v>
      </c>
      <c r="V56" s="8">
        <f>IF(A56&lt;&gt;"",IF(VLOOKUP(A56,May!A$3:F$200,6)&gt;0,VLOOKUP(A56,May!A$3:F$200,6),0),0)</f>
        <v>0</v>
      </c>
      <c r="W56" s="8">
        <f>IF(A56&lt;&gt;"",IF(VLOOKUP(A56,Jun!A$3:F$200,6)&gt;0,VLOOKUP(A56,Jun!A$3:F$200,6),0),0)</f>
        <v>2.5046296296296299E-2</v>
      </c>
      <c r="X56" s="8">
        <f>IF(A56&lt;&gt;"",IF(VLOOKUP(A56,Jul!A$3:F$200,6)&gt;0,VLOOKUP(A56,Jul!A$3:F$200,6),0),0)</f>
        <v>2.5810185185185179E-2</v>
      </c>
      <c r="Y56" s="8">
        <f>IF(A56&lt;&gt;"",IF(VLOOKUP(A56,Aug!A$3:F$200,6)&gt;0,VLOOKUP(A56,Aug!A$3:F$200,6),0),0)</f>
        <v>0</v>
      </c>
      <c r="Z56" s="8">
        <f>IF(A56&lt;&gt;"",IF(VLOOKUP(A56,Sep!A$3:F$200,6)&gt;0,VLOOKUP(A56,Sep!A$3:F$200,6),0),0)</f>
        <v>0</v>
      </c>
      <c r="AA56" s="6">
        <f t="shared" si="71"/>
        <v>1663.0580058807809</v>
      </c>
      <c r="AB56" s="8">
        <f t="shared" si="72"/>
        <v>8.5069444444444437E-3</v>
      </c>
      <c r="AC56" s="8">
        <f>IF(A56&lt;&gt;"",IF(VLOOKUP(A56,Oct!A$3:F$200,6)&gt;0,VLOOKUP(A56,Oct!A$3:F$200,6),0),0)</f>
        <v>0</v>
      </c>
      <c r="AD56" s="8">
        <f>IF(A56&lt;&gt;"",IF(VLOOKUP(A56,Nov!A$3:F$200,6)&gt;0,VLOOKUP(A56,Nov!A$3:F$200,6),0),0)</f>
        <v>0</v>
      </c>
      <c r="AE56" s="8">
        <f>IF(A56&lt;&gt;"",IF(VLOOKUP(A56,Dec!A$3:F$200,6)&gt;0,VLOOKUP(A56,Dec!A$3:F$200,6),0),0)</f>
        <v>0</v>
      </c>
      <c r="AF56" s="8">
        <f>IF(A56&lt;&gt;"",IF(VLOOKUP(A56,Jan!A$3:F$200,6)&gt;0,VLOOKUP(A56,Jan!A$3:F$200,6),0),0)</f>
        <v>0</v>
      </c>
      <c r="AG56" s="8">
        <f>IF(A56&lt;&gt;"",IF(VLOOKUP(A56,Feb!A$3:F$200,6)&gt;0,VLOOKUP(A56,Feb!A$3:F$200,6),0),0)</f>
        <v>0</v>
      </c>
      <c r="AH56" s="8">
        <f>IF(A56&lt;&gt;"",IF(VLOOKUP(A56,Mar!A$3:F$200,6)&gt;0,VLOOKUP(A56,Mar!A$3:F$200,6),0),0)</f>
        <v>0</v>
      </c>
      <c r="AJ56" s="8">
        <f>LARGE($BH56:BI56,1)</f>
        <v>1.0763888888888889E-2</v>
      </c>
      <c r="AK56" s="8">
        <f>LARGE($BH56:BJ56,1)</f>
        <v>1.0763888888888889E-2</v>
      </c>
      <c r="AL56" s="8">
        <f>LARGE($BH56:BK56,1)</f>
        <v>1.1111111111111112E-2</v>
      </c>
      <c r="AM56" s="8">
        <f>LARGE($BH56:BL56,1)</f>
        <v>1.1111111111111112E-2</v>
      </c>
      <c r="AN56" s="8">
        <f>LARGE($BH56:BM56,1)</f>
        <v>1.1111111111111112E-2</v>
      </c>
      <c r="AO56" s="8">
        <f>LARGE($BN56:BO56,1)</f>
        <v>8.5069444444444437E-3</v>
      </c>
      <c r="AP56" s="8">
        <f>LARGE($BN56:BP56,1)</f>
        <v>8.5069444444444437E-3</v>
      </c>
      <c r="AQ56" s="8">
        <f>LARGE($BN56:BQ56,1)</f>
        <v>8.5069444444444437E-3</v>
      </c>
      <c r="AR56" s="8">
        <f>LARGE($BN56:BR56,1)</f>
        <v>8.5069444444444437E-3</v>
      </c>
      <c r="AS56" s="8">
        <f>LARGE($BN56:BS56,1)</f>
        <v>8.5069444444444437E-3</v>
      </c>
      <c r="AV56" s="6">
        <f t="shared" si="73"/>
        <v>0</v>
      </c>
      <c r="AW56" s="6">
        <f t="shared" si="74"/>
        <v>0</v>
      </c>
      <c r="AX56" s="6">
        <f t="shared" si="75"/>
        <v>2164.0000000000005</v>
      </c>
      <c r="AY56" s="6">
        <f t="shared" si="76"/>
        <v>2229.9999999999995</v>
      </c>
      <c r="AZ56" s="6">
        <f t="shared" si="77"/>
        <v>0</v>
      </c>
      <c r="BA56" s="6">
        <f t="shared" si="78"/>
        <v>0</v>
      </c>
      <c r="BB56" s="6">
        <f t="shared" si="79"/>
        <v>0</v>
      </c>
      <c r="BC56" s="6">
        <f t="shared" si="80"/>
        <v>0</v>
      </c>
      <c r="BD56" s="6">
        <f t="shared" si="81"/>
        <v>0</v>
      </c>
      <c r="BE56" s="6">
        <f t="shared" si="82"/>
        <v>0</v>
      </c>
      <c r="BF56" s="6">
        <f t="shared" si="83"/>
        <v>0</v>
      </c>
      <c r="BH56" s="8">
        <f t="shared" si="84"/>
        <v>1.0763888888888889E-2</v>
      </c>
      <c r="BI56" s="8">
        <f t="shared" si="85"/>
        <v>0</v>
      </c>
      <c r="BJ56" s="8">
        <f t="shared" si="86"/>
        <v>0</v>
      </c>
      <c r="BK56" s="8">
        <f t="shared" si="87"/>
        <v>1.1111111111111112E-2</v>
      </c>
      <c r="BL56" s="8">
        <f t="shared" si="88"/>
        <v>1.0416666666666666E-2</v>
      </c>
      <c r="BM56" s="8">
        <f t="shared" si="89"/>
        <v>0</v>
      </c>
      <c r="BN56" s="8">
        <f t="shared" si="90"/>
        <v>8.5069444444444437E-3</v>
      </c>
      <c r="BO56" s="8">
        <f t="shared" si="91"/>
        <v>0</v>
      </c>
      <c r="BP56" s="8">
        <f t="shared" si="92"/>
        <v>0</v>
      </c>
      <c r="BQ56" s="8">
        <f t="shared" si="93"/>
        <v>0</v>
      </c>
      <c r="BR56" s="8">
        <f t="shared" si="94"/>
        <v>0</v>
      </c>
      <c r="BS56" s="8">
        <f t="shared" si="95"/>
        <v>0</v>
      </c>
      <c r="BV56" s="8" t="str">
        <f t="shared" si="96"/>
        <v/>
      </c>
      <c r="BW56" s="8" t="str">
        <f t="shared" si="97"/>
        <v/>
      </c>
      <c r="BX56" s="8">
        <f t="shared" si="98"/>
        <v>2.5046296296296299E-2</v>
      </c>
      <c r="BY56" s="8">
        <f t="shared" si="99"/>
        <v>2.5810185185185179E-2</v>
      </c>
      <c r="BZ56" s="8" t="str">
        <f t="shared" si="100"/>
        <v/>
      </c>
      <c r="CA56" s="8" t="str">
        <f t="shared" si="101"/>
        <v/>
      </c>
      <c r="CB56" s="8" t="str">
        <f t="shared" si="102"/>
        <v/>
      </c>
      <c r="CC56" s="8" t="str">
        <f t="shared" si="103"/>
        <v/>
      </c>
      <c r="CD56" s="8" t="str">
        <f t="shared" si="104"/>
        <v/>
      </c>
      <c r="CE56" s="8" t="str">
        <f t="shared" si="105"/>
        <v/>
      </c>
      <c r="CF56" s="8" t="str">
        <f t="shared" si="106"/>
        <v/>
      </c>
      <c r="CG56" s="8" t="str">
        <f t="shared" si="107"/>
        <v/>
      </c>
      <c r="CI56" s="13"/>
      <c r="CJ56" s="8">
        <f t="shared" si="108"/>
        <v>0</v>
      </c>
      <c r="CK56" s="8">
        <f>IF(COUNT($BV56:BW56)&gt;0,SMALL($BV56:BW56,1),$CI56)</f>
        <v>0</v>
      </c>
      <c r="CL56" s="8">
        <f>IF(COUNT($BV56:BX56)&gt;0,SMALL($BV56:BX56,1),$CI56)</f>
        <v>2.5046296296296299E-2</v>
      </c>
      <c r="CM56" s="8">
        <f>IF(COUNT($BV56:BY56)&gt;0,SMALL($BV56:BY56,1),$CI56)</f>
        <v>2.5046296296296299E-2</v>
      </c>
      <c r="CN56" s="8">
        <f>IF(COUNT($BV56:BZ56)&gt;0,SMALL($BV56:BZ56,1),$CI56)</f>
        <v>2.5046296296296299E-2</v>
      </c>
      <c r="CO56" s="3">
        <v>2.0219907407407409E-2</v>
      </c>
      <c r="CP56" s="8">
        <f t="shared" si="109"/>
        <v>2.0219907407407409E-2</v>
      </c>
      <c r="CQ56" s="8">
        <f>IF(COUNT($CB56:CC56)&gt;0,SMALL($CB56:CC56,1),$CP56)</f>
        <v>2.0219907407407409E-2</v>
      </c>
      <c r="CR56" s="8">
        <f>IF(COUNT($CB56:CD56)&gt;0,SMALL($CB56:CD56,1),$CP56)</f>
        <v>2.0219907407407409E-2</v>
      </c>
      <c r="CS56" s="8">
        <f>IF(COUNT($CB56:CE56)&gt;0,SMALL($CB56:CE56,1),$CP56)</f>
        <v>2.0219907407407409E-2</v>
      </c>
      <c r="CT56" s="8">
        <f>IF(COUNT($CB56:CF56)&gt;0,SMALL($CB56:CF56,1),$CP56)</f>
        <v>2.0219907407407409E-2</v>
      </c>
      <c r="CV56" s="8">
        <f t="shared" si="110"/>
        <v>1.1112361111111111E-2</v>
      </c>
      <c r="CW56" s="8">
        <f t="shared" si="111"/>
        <v>8.5081944444444432E-3</v>
      </c>
      <c r="CX56" s="1">
        <f t="shared" si="112"/>
        <v>54</v>
      </c>
      <c r="CY56" s="8">
        <f t="shared" si="113"/>
        <v>1.2500000000000001E-6</v>
      </c>
      <c r="CZ56" s="1" t="str">
        <f t="shared" si="114"/>
        <v>Hannah McCandless</v>
      </c>
      <c r="DB56" s="13">
        <f t="shared" si="115"/>
        <v>2.549466586151369E-2</v>
      </c>
      <c r="DC56" s="13">
        <f>SMALL($DO56:DP56,1)/(60*60*24)</f>
        <v>2.5494665861513693E-2</v>
      </c>
      <c r="DD56" s="13">
        <f>SMALL($DO56:DQ56,1)/(60*60*24)</f>
        <v>2.5494665861513693E-2</v>
      </c>
      <c r="DE56" s="13">
        <f>SMALL($DO56:DR56,1)/(60*60*24)</f>
        <v>2.5046296296296303E-2</v>
      </c>
      <c r="DF56" s="13">
        <f>SMALL($DO56:DS56,1)/(60*60*24)</f>
        <v>2.5046296296296303E-2</v>
      </c>
      <c r="DG56" s="13">
        <f>SMALL($DO56:DT56,1)/(60*60*24)</f>
        <v>2.5046296296296303E-2</v>
      </c>
      <c r="DH56" s="45">
        <f t="shared" si="116"/>
        <v>1.9248356549546076E-2</v>
      </c>
      <c r="DI56" s="13">
        <f>SMALL($DU56:DV56,1)/(60*60*24)</f>
        <v>1.9248356549546076E-2</v>
      </c>
      <c r="DJ56" s="13">
        <f>SMALL($DU56:DW56,1)/(60*60*24)</f>
        <v>1.9248356549546076E-2</v>
      </c>
      <c r="DK56" s="13">
        <f>SMALL($DU56:DX56,1)/(60*60*24)</f>
        <v>1.9248356549546076E-2</v>
      </c>
      <c r="DL56" s="13">
        <f>SMALL($DU56:DY56,1)/(60*60*24)</f>
        <v>1.9248356549546076E-2</v>
      </c>
      <c r="DM56" s="13">
        <f>SMALL($DU56:DZ56,1)/(60*60*24)</f>
        <v>1.9248356549546076E-2</v>
      </c>
      <c r="DO56" s="6">
        <f t="shared" si="117"/>
        <v>2202.739130434783</v>
      </c>
      <c r="DP56" s="1">
        <f t="shared" si="118"/>
        <v>9999</v>
      </c>
      <c r="DQ56" s="1">
        <f t="shared" si="119"/>
        <v>9999</v>
      </c>
      <c r="DR56" s="1">
        <f t="shared" si="120"/>
        <v>2164.0000000000005</v>
      </c>
      <c r="DS56" s="1">
        <f t="shared" si="121"/>
        <v>2229.9999999999995</v>
      </c>
      <c r="DT56" s="1">
        <f t="shared" si="122"/>
        <v>9999</v>
      </c>
      <c r="DU56" s="6">
        <f t="shared" si="123"/>
        <v>1663.0580058807809</v>
      </c>
      <c r="DV56" s="1">
        <f t="shared" si="124"/>
        <v>9999</v>
      </c>
      <c r="DW56" s="1">
        <f t="shared" si="125"/>
        <v>9999</v>
      </c>
      <c r="DX56" s="1">
        <f t="shared" si="126"/>
        <v>9999</v>
      </c>
      <c r="DY56" s="1">
        <f t="shared" si="127"/>
        <v>9999</v>
      </c>
      <c r="DZ56" s="1">
        <f t="shared" si="128"/>
        <v>9999</v>
      </c>
    </row>
    <row r="57" spans="1:158" x14ac:dyDescent="0.25">
      <c r="A57" s="1" t="s">
        <v>172</v>
      </c>
      <c r="E57" s="13">
        <v>2.3032407407407404E-2</v>
      </c>
      <c r="F57" s="11">
        <v>43191</v>
      </c>
      <c r="H57" s="3">
        <v>0</v>
      </c>
      <c r="I57" s="3">
        <v>2.3032407407407404E-2</v>
      </c>
      <c r="K57" s="8">
        <v>1.6319444444444445E-2</v>
      </c>
      <c r="M57" s="8">
        <f t="shared" si="66"/>
        <v>2.3032407407407404E-2</v>
      </c>
      <c r="N57" s="6">
        <f t="shared" si="67"/>
        <v>1989.9999999999998</v>
      </c>
      <c r="O57" s="8">
        <f t="shared" si="129"/>
        <v>1.3194444444444444E-2</v>
      </c>
      <c r="Q57" s="8">
        <f t="shared" si="68"/>
        <v>0</v>
      </c>
      <c r="R57" s="8">
        <f t="shared" si="69"/>
        <v>0</v>
      </c>
      <c r="S57" s="8">
        <f t="shared" si="70"/>
        <v>1.3194444444444444E-2</v>
      </c>
      <c r="T57" s="8"/>
      <c r="U57" s="8">
        <f>IF(A57&lt;&gt;"",IF(VLOOKUP(A57,Apr!A$4:F$201,6)&gt;0,VLOOKUP(A57,Apr!A$4:F$201,6),0),0)</f>
        <v>0</v>
      </c>
      <c r="V57" s="8">
        <f>IF(A57&lt;&gt;"",IF(VLOOKUP(A57,May!A$3:F$200,6)&gt;0,VLOOKUP(A57,May!A$3:F$200,6),0),0)</f>
        <v>0</v>
      </c>
      <c r="W57" s="8">
        <f>IF(A57&lt;&gt;"",IF(VLOOKUP(A57,Jun!A$3:F$200,6)&gt;0,VLOOKUP(A57,Jun!A$3:F$200,6),0),0)</f>
        <v>0</v>
      </c>
      <c r="X57" s="8">
        <f>IF(A57&lt;&gt;"",IF(VLOOKUP(A57,Jul!A$3:F$200,6)&gt;0,VLOOKUP(A57,Jul!A$3:F$200,6),0),0)</f>
        <v>0</v>
      </c>
      <c r="Y57" s="8">
        <f>IF(A57&lt;&gt;"",IF(VLOOKUP(A57,Aug!A$3:F$200,6)&gt;0,VLOOKUP(A57,Aug!A$3:F$200,6),0),0)</f>
        <v>0</v>
      </c>
      <c r="Z57" s="8">
        <f>IF(A57&lt;&gt;"",IF(VLOOKUP(A57,Sep!A$3:F$200,6)&gt;0,VLOOKUP(A57,Sep!A$3:F$200,6),0),0)</f>
        <v>0</v>
      </c>
      <c r="AA57" s="6">
        <f t="shared" si="71"/>
        <v>1529.3370756482225</v>
      </c>
      <c r="AB57" s="8">
        <f t="shared" si="72"/>
        <v>1.0069444444444445E-2</v>
      </c>
      <c r="AC57" s="8">
        <f>IF(A57&lt;&gt;"",IF(VLOOKUP(A57,Oct!A$3:F$200,6)&gt;0,VLOOKUP(A57,Oct!A$3:F$200,6),0),0)</f>
        <v>0</v>
      </c>
      <c r="AD57" s="8">
        <f>IF(A57&lt;&gt;"",IF(VLOOKUP(A57,Nov!A$3:F$200,6)&gt;0,VLOOKUP(A57,Nov!A$3:F$200,6),0),0)</f>
        <v>0</v>
      </c>
      <c r="AE57" s="8">
        <f>IF(A57&lt;&gt;"",IF(VLOOKUP(A57,Dec!A$3:F$200,6)&gt;0,VLOOKUP(A57,Dec!A$3:F$200,6),0),0)</f>
        <v>0</v>
      </c>
      <c r="AF57" s="8">
        <f>IF(A57&lt;&gt;"",IF(VLOOKUP(A57,Jan!A$3:F$200,6)&gt;0,VLOOKUP(A57,Jan!A$3:F$200,6),0),0)</f>
        <v>0</v>
      </c>
      <c r="AG57" s="8">
        <f>IF(A57&lt;&gt;"",IF(VLOOKUP(A57,Feb!A$3:F$200,6)&gt;0,VLOOKUP(A57,Feb!A$3:F$200,6),0),0)</f>
        <v>0</v>
      </c>
      <c r="AH57" s="8">
        <f>IF(A57&lt;&gt;"",IF(VLOOKUP(A57,Mar!A$3:F$200,6)&gt;0,VLOOKUP(A57,Mar!A$3:F$200,6),0),0)</f>
        <v>0</v>
      </c>
      <c r="AJ57" s="8">
        <f>LARGE($BH57:BI57,1)</f>
        <v>1.3194444444444444E-2</v>
      </c>
      <c r="AK57" s="8">
        <f>LARGE($BH57:BJ57,1)</f>
        <v>1.3194444444444444E-2</v>
      </c>
      <c r="AL57" s="8">
        <f>LARGE($BH57:BK57,1)</f>
        <v>1.3194444444444444E-2</v>
      </c>
      <c r="AM57" s="8">
        <f>LARGE($BH57:BL57,1)</f>
        <v>1.3194444444444444E-2</v>
      </c>
      <c r="AN57" s="8">
        <f>LARGE($BH57:BM57,1)</f>
        <v>1.3194444444444444E-2</v>
      </c>
      <c r="AO57" s="8">
        <f>LARGE($BN57:BO57,1)</f>
        <v>1.0069444444444445E-2</v>
      </c>
      <c r="AP57" s="8">
        <f>LARGE($BN57:BP57,1)</f>
        <v>1.0069444444444445E-2</v>
      </c>
      <c r="AQ57" s="8">
        <f>LARGE($BN57:BQ57,1)</f>
        <v>1.0069444444444445E-2</v>
      </c>
      <c r="AR57" s="8">
        <f>LARGE($BN57:BR57,1)</f>
        <v>1.0069444444444445E-2</v>
      </c>
      <c r="AS57" s="8">
        <f>LARGE($BN57:BS57,1)</f>
        <v>1.0069444444444445E-2</v>
      </c>
      <c r="AV57" s="6">
        <f t="shared" si="73"/>
        <v>0</v>
      </c>
      <c r="AW57" s="6">
        <f t="shared" si="74"/>
        <v>0</v>
      </c>
      <c r="AX57" s="6">
        <f t="shared" si="75"/>
        <v>0</v>
      </c>
      <c r="AY57" s="6">
        <f t="shared" si="76"/>
        <v>0</v>
      </c>
      <c r="AZ57" s="6">
        <f t="shared" si="77"/>
        <v>0</v>
      </c>
      <c r="BA57" s="6">
        <f t="shared" si="78"/>
        <v>0</v>
      </c>
      <c r="BB57" s="6">
        <f t="shared" si="79"/>
        <v>0</v>
      </c>
      <c r="BC57" s="6">
        <f t="shared" si="80"/>
        <v>0</v>
      </c>
      <c r="BD57" s="6">
        <f t="shared" si="81"/>
        <v>0</v>
      </c>
      <c r="BE57" s="6">
        <f t="shared" si="82"/>
        <v>0</v>
      </c>
      <c r="BF57" s="6">
        <f t="shared" si="83"/>
        <v>0</v>
      </c>
      <c r="BH57" s="8">
        <f t="shared" si="84"/>
        <v>1.3194444444444444E-2</v>
      </c>
      <c r="BI57" s="8">
        <f t="shared" si="85"/>
        <v>0</v>
      </c>
      <c r="BJ57" s="8">
        <f t="shared" si="86"/>
        <v>0</v>
      </c>
      <c r="BK57" s="8">
        <f t="shared" si="87"/>
        <v>0</v>
      </c>
      <c r="BL57" s="8">
        <f t="shared" si="88"/>
        <v>0</v>
      </c>
      <c r="BM57" s="8">
        <f t="shared" si="89"/>
        <v>0</v>
      </c>
      <c r="BN57" s="8">
        <f t="shared" si="90"/>
        <v>1.0069444444444445E-2</v>
      </c>
      <c r="BO57" s="8">
        <f t="shared" si="91"/>
        <v>0</v>
      </c>
      <c r="BP57" s="8">
        <f t="shared" si="92"/>
        <v>0</v>
      </c>
      <c r="BQ57" s="8">
        <f t="shared" si="93"/>
        <v>0</v>
      </c>
      <c r="BR57" s="8">
        <f t="shared" si="94"/>
        <v>0</v>
      </c>
      <c r="BS57" s="8">
        <f t="shared" si="95"/>
        <v>0</v>
      </c>
      <c r="BV57" s="8" t="str">
        <f t="shared" si="96"/>
        <v/>
      </c>
      <c r="BW57" s="8" t="str">
        <f t="shared" si="97"/>
        <v/>
      </c>
      <c r="BX57" s="8" t="str">
        <f t="shared" si="98"/>
        <v/>
      </c>
      <c r="BY57" s="8" t="str">
        <f t="shared" si="99"/>
        <v/>
      </c>
      <c r="BZ57" s="8" t="str">
        <f t="shared" si="100"/>
        <v/>
      </c>
      <c r="CA57" s="8" t="str">
        <f t="shared" si="101"/>
        <v/>
      </c>
      <c r="CB57" s="8" t="str">
        <f t="shared" si="102"/>
        <v/>
      </c>
      <c r="CC57" s="8" t="str">
        <f t="shared" si="103"/>
        <v/>
      </c>
      <c r="CD57" s="8" t="str">
        <f t="shared" si="104"/>
        <v/>
      </c>
      <c r="CE57" s="8" t="str">
        <f t="shared" si="105"/>
        <v/>
      </c>
      <c r="CF57" s="8" t="str">
        <f t="shared" si="106"/>
        <v/>
      </c>
      <c r="CG57" s="8" t="str">
        <f t="shared" si="107"/>
        <v/>
      </c>
      <c r="CI57" s="13">
        <v>2.3032407407407404E-2</v>
      </c>
      <c r="CJ57" s="8">
        <f t="shared" si="108"/>
        <v>2.3032407407407404E-2</v>
      </c>
      <c r="CK57" s="8">
        <f>IF(COUNT($BV57:BW57)&gt;0,SMALL($BV57:BW57,1),$CI57)</f>
        <v>2.3032407407407404E-2</v>
      </c>
      <c r="CL57" s="8">
        <f>IF(COUNT($BV57:BX57)&gt;0,SMALL($BV57:BX57,1),$CI57)</f>
        <v>2.3032407407407404E-2</v>
      </c>
      <c r="CM57" s="8">
        <f>IF(COUNT($BV57:BY57)&gt;0,SMALL($BV57:BY57,1),$CI57)</f>
        <v>2.3032407407407404E-2</v>
      </c>
      <c r="CN57" s="8">
        <f>IF(COUNT($BV57:BZ57)&gt;0,SMALL($BV57:BZ57,1),$CI57)</f>
        <v>2.3032407407407404E-2</v>
      </c>
      <c r="CO57" s="3">
        <v>0</v>
      </c>
      <c r="CP57" s="8">
        <f t="shared" si="109"/>
        <v>0</v>
      </c>
      <c r="CQ57" s="8">
        <f>IF(COUNT($CB57:CC57)&gt;0,SMALL($CB57:CC57,1),$CP57)</f>
        <v>0</v>
      </c>
      <c r="CR57" s="8">
        <f>IF(COUNT($CB57:CD57)&gt;0,SMALL($CB57:CD57,1),$CP57)</f>
        <v>0</v>
      </c>
      <c r="CS57" s="8">
        <f>IF(COUNT($CB57:CE57)&gt;0,SMALL($CB57:CE57,1),$CP57)</f>
        <v>0</v>
      </c>
      <c r="CT57" s="8">
        <f>IF(COUNT($CB57:CF57)&gt;0,SMALL($CB57:CF57,1),$CP57)</f>
        <v>0</v>
      </c>
      <c r="CV57" s="8">
        <f t="shared" si="110"/>
        <v>1.3195717592592592E-2</v>
      </c>
      <c r="CW57" s="8">
        <f t="shared" si="111"/>
        <v>1.0070717592592593E-2</v>
      </c>
      <c r="CX57" s="1">
        <f t="shared" si="112"/>
        <v>55</v>
      </c>
      <c r="CY57" s="8">
        <f t="shared" si="113"/>
        <v>1.2731481481481481E-6</v>
      </c>
      <c r="CZ57" s="1" t="str">
        <f t="shared" si="114"/>
        <v>Heidi Haigh</v>
      </c>
      <c r="DB57" s="13">
        <f t="shared" si="115"/>
        <v>2.3032407407407404E-2</v>
      </c>
      <c r="DC57" s="13">
        <f>SMALL($DO57:DP57,1)/(60*60*24)</f>
        <v>2.3032407407407404E-2</v>
      </c>
      <c r="DD57" s="13">
        <f>SMALL($DO57:DQ57,1)/(60*60*24)</f>
        <v>2.3032407407407404E-2</v>
      </c>
      <c r="DE57" s="13">
        <f>SMALL($DO57:DR57,1)/(60*60*24)</f>
        <v>2.3032407407407404E-2</v>
      </c>
      <c r="DF57" s="13">
        <f>SMALL($DO57:DS57,1)/(60*60*24)</f>
        <v>2.3032407407407404E-2</v>
      </c>
      <c r="DG57" s="13">
        <f>SMALL($DO57:DT57,1)/(60*60*24)</f>
        <v>2.3032407407407404E-2</v>
      </c>
      <c r="DH57" s="45">
        <f t="shared" si="116"/>
        <v>1.7700660597780353E-2</v>
      </c>
      <c r="DI57" s="13">
        <f>SMALL($DU57:DV57,1)/(60*60*24)</f>
        <v>1.7700660597780353E-2</v>
      </c>
      <c r="DJ57" s="13">
        <f>SMALL($DU57:DW57,1)/(60*60*24)</f>
        <v>1.7700660597780353E-2</v>
      </c>
      <c r="DK57" s="13">
        <f>SMALL($DU57:DX57,1)/(60*60*24)</f>
        <v>1.7700660597780353E-2</v>
      </c>
      <c r="DL57" s="13">
        <f>SMALL($DU57:DY57,1)/(60*60*24)</f>
        <v>1.7700660597780353E-2</v>
      </c>
      <c r="DM57" s="13">
        <f>SMALL($DU57:DZ57,1)/(60*60*24)</f>
        <v>1.7700660597780353E-2</v>
      </c>
      <c r="DO57" s="6">
        <f t="shared" si="117"/>
        <v>1989.9999999999998</v>
      </c>
      <c r="DP57" s="1">
        <f t="shared" si="118"/>
        <v>9999</v>
      </c>
      <c r="DQ57" s="1">
        <f t="shared" si="119"/>
        <v>9999</v>
      </c>
      <c r="DR57" s="1">
        <f t="shared" si="120"/>
        <v>9999</v>
      </c>
      <c r="DS57" s="1">
        <f t="shared" si="121"/>
        <v>9999</v>
      </c>
      <c r="DT57" s="1">
        <f t="shared" si="122"/>
        <v>9999</v>
      </c>
      <c r="DU57" s="6">
        <f t="shared" si="123"/>
        <v>1529.3370756482225</v>
      </c>
      <c r="DV57" s="1">
        <f t="shared" si="124"/>
        <v>9999</v>
      </c>
      <c r="DW57" s="1">
        <f t="shared" si="125"/>
        <v>9999</v>
      </c>
      <c r="DX57" s="1">
        <f t="shared" si="126"/>
        <v>9999</v>
      </c>
      <c r="DY57" s="1">
        <f t="shared" si="127"/>
        <v>9999</v>
      </c>
      <c r="DZ57" s="1">
        <f t="shared" si="128"/>
        <v>9999</v>
      </c>
    </row>
    <row r="58" spans="1:158" x14ac:dyDescent="0.25">
      <c r="A58" s="1" t="s">
        <v>233</v>
      </c>
      <c r="B58" s="3">
        <v>2.5127314814814811E-2</v>
      </c>
      <c r="C58" s="11">
        <v>43862</v>
      </c>
      <c r="E58" s="13"/>
      <c r="L58" s="8">
        <v>3.0555555555555555E-2</v>
      </c>
      <c r="M58" s="8">
        <f t="shared" si="66"/>
        <v>2.0739970956238789E-2</v>
      </c>
      <c r="N58" s="6">
        <f t="shared" si="67"/>
        <v>1791.9334906190311</v>
      </c>
      <c r="O58" s="8">
        <f t="shared" si="129"/>
        <v>1.545138888888889E-2</v>
      </c>
      <c r="Q58" s="8">
        <f t="shared" si="68"/>
        <v>0</v>
      </c>
      <c r="R58" s="8">
        <f t="shared" si="69"/>
        <v>2.5127314814814818E-2</v>
      </c>
      <c r="S58" s="8">
        <f t="shared" si="70"/>
        <v>1.545138888888889E-2</v>
      </c>
      <c r="T58" s="8"/>
      <c r="U58" s="8">
        <f>IF(A58&lt;&gt;"",IF(VLOOKUP(A58,Apr!A$4:F$201,6)&gt;0,VLOOKUP(A58,Apr!A$4:F$201,6),0),0)</f>
        <v>0</v>
      </c>
      <c r="V58" s="8">
        <f>IF(A58&lt;&gt;"",IF(VLOOKUP(A58,May!A$3:F$200,6)&gt;0,VLOOKUP(A58,May!A$3:F$200,6),0),0)</f>
        <v>0</v>
      </c>
      <c r="W58" s="8">
        <f>IF(A58&lt;&gt;"",IF(VLOOKUP(A58,Jun!A$3:F$200,6)&gt;0,VLOOKUP(A58,Jun!A$3:F$200,6),0),0)</f>
        <v>0</v>
      </c>
      <c r="X58" s="8">
        <f>IF(A58&lt;&gt;"",IF(VLOOKUP(A58,Jul!A$3:F$200,6)&gt;0,VLOOKUP(A58,Jul!A$3:F$200,6),0),0)</f>
        <v>0</v>
      </c>
      <c r="Y58" s="8">
        <f>IF(A58&lt;&gt;"",IF(VLOOKUP(A58,Aug!A$3:F$200,6)&gt;0,VLOOKUP(A58,Aug!A$3:F$200,6),0),0)</f>
        <v>0</v>
      </c>
      <c r="Z58" s="8">
        <f>IF(A58&lt;&gt;"",IF(VLOOKUP(A58,Sep!A$3:F$200,6)&gt;0,VLOOKUP(A58,Sep!A$3:F$200,6),0),0)</f>
        <v>0</v>
      </c>
      <c r="AA58" s="6">
        <f t="shared" si="71"/>
        <v>1377.1207659796082</v>
      </c>
      <c r="AB58" s="8">
        <f t="shared" si="72"/>
        <v>1.1979166666666666E-2</v>
      </c>
      <c r="AC58" s="8">
        <f>IF(A58&lt;&gt;"",IF(VLOOKUP(A58,Oct!A$3:F$200,6)&gt;0,VLOOKUP(A58,Oct!A$3:F$200,6),0),0)</f>
        <v>0</v>
      </c>
      <c r="AD58" s="8">
        <f>IF(A58&lt;&gt;"",IF(VLOOKUP(A58,Nov!A$3:F$200,6)&gt;0,VLOOKUP(A58,Nov!A$3:F$200,6),0),0)</f>
        <v>0</v>
      </c>
      <c r="AE58" s="8">
        <f>IF(A58&lt;&gt;"",IF(VLOOKUP(A58,Dec!A$3:F$200,6)&gt;0,VLOOKUP(A58,Dec!A$3:F$200,6),0),0)</f>
        <v>0</v>
      </c>
      <c r="AF58" s="8">
        <f>IF(A58&lt;&gt;"",IF(VLOOKUP(A58,Jan!A$3:F$200,6)&gt;0,VLOOKUP(A58,Jan!A$3:F$200,6),0),0)</f>
        <v>0</v>
      </c>
      <c r="AG58" s="8">
        <f>IF(A58&lt;&gt;"",IF(VLOOKUP(A58,Feb!A$3:F$200,6)&gt;0,VLOOKUP(A58,Feb!A$3:F$200,6),0),0)</f>
        <v>2.5127314814814818E-2</v>
      </c>
      <c r="AH58" s="8">
        <f>IF(A58&lt;&gt;"",IF(VLOOKUP(A58,Mar!A$3:F$200,6)&gt;0,VLOOKUP(A58,Mar!A$3:F$200,6),0),0)</f>
        <v>0</v>
      </c>
      <c r="AJ58" s="8">
        <f>LARGE($BH58:BI58,1)</f>
        <v>1.545138888888889E-2</v>
      </c>
      <c r="AK58" s="8">
        <f>LARGE($BH58:BJ58,1)</f>
        <v>1.545138888888889E-2</v>
      </c>
      <c r="AL58" s="8">
        <f>LARGE($BH58:BK58,1)</f>
        <v>1.545138888888889E-2</v>
      </c>
      <c r="AM58" s="8">
        <f>LARGE($BH58:BL58,1)</f>
        <v>1.545138888888889E-2</v>
      </c>
      <c r="AN58" s="8">
        <f>LARGE($BH58:BM58,1)</f>
        <v>1.545138888888889E-2</v>
      </c>
      <c r="AO58" s="8">
        <f>LARGE($BN58:BO58,1)</f>
        <v>1.1979166666666666E-2</v>
      </c>
      <c r="AP58" s="8">
        <f>LARGE($BN58:BP58,1)</f>
        <v>1.1979166666666666E-2</v>
      </c>
      <c r="AQ58" s="8">
        <f>LARGE($BN58:BQ58,1)</f>
        <v>1.1979166666666666E-2</v>
      </c>
      <c r="AR58" s="8">
        <f>LARGE($BN58:BR58,1)</f>
        <v>1.1979166666666666E-2</v>
      </c>
      <c r="AS58" s="8">
        <f>LARGE($BN58:BS58,1)</f>
        <v>1.1979166666666666E-2</v>
      </c>
      <c r="AV58" s="6">
        <f t="shared" si="73"/>
        <v>0</v>
      </c>
      <c r="AW58" s="6">
        <f t="shared" si="74"/>
        <v>0</v>
      </c>
      <c r="AX58" s="6">
        <f t="shared" si="75"/>
        <v>0</v>
      </c>
      <c r="AY58" s="6">
        <f t="shared" si="76"/>
        <v>0</v>
      </c>
      <c r="AZ58" s="6">
        <f t="shared" si="77"/>
        <v>0</v>
      </c>
      <c r="BA58" s="6">
        <f t="shared" si="78"/>
        <v>0</v>
      </c>
      <c r="BB58" s="6">
        <f t="shared" si="79"/>
        <v>0</v>
      </c>
      <c r="BC58" s="6">
        <f t="shared" si="80"/>
        <v>0</v>
      </c>
      <c r="BD58" s="6">
        <f t="shared" si="81"/>
        <v>0</v>
      </c>
      <c r="BE58" s="6">
        <f t="shared" si="82"/>
        <v>0</v>
      </c>
      <c r="BF58" s="6">
        <f t="shared" si="83"/>
        <v>2171</v>
      </c>
      <c r="BH58" s="8">
        <f t="shared" si="84"/>
        <v>1.545138888888889E-2</v>
      </c>
      <c r="BI58" s="8">
        <f t="shared" si="85"/>
        <v>0</v>
      </c>
      <c r="BJ58" s="8">
        <f t="shared" si="86"/>
        <v>0</v>
      </c>
      <c r="BK58" s="8">
        <f t="shared" si="87"/>
        <v>0</v>
      </c>
      <c r="BL58" s="8">
        <f t="shared" si="88"/>
        <v>0</v>
      </c>
      <c r="BM58" s="8">
        <f t="shared" si="89"/>
        <v>0</v>
      </c>
      <c r="BN58" s="8">
        <f t="shared" si="90"/>
        <v>1.1979166666666666E-2</v>
      </c>
      <c r="BO58" s="8">
        <f t="shared" si="91"/>
        <v>0</v>
      </c>
      <c r="BP58" s="8">
        <f t="shared" si="92"/>
        <v>0</v>
      </c>
      <c r="BQ58" s="8">
        <f t="shared" si="93"/>
        <v>0</v>
      </c>
      <c r="BR58" s="8">
        <f t="shared" si="94"/>
        <v>0</v>
      </c>
      <c r="BS58" s="8">
        <f t="shared" si="95"/>
        <v>2.7777777777777779E-3</v>
      </c>
      <c r="BV58" s="8" t="str">
        <f t="shared" si="96"/>
        <v/>
      </c>
      <c r="BW58" s="8" t="str">
        <f t="shared" si="97"/>
        <v/>
      </c>
      <c r="BX58" s="8" t="str">
        <f t="shared" si="98"/>
        <v/>
      </c>
      <c r="BY58" s="8" t="str">
        <f t="shared" si="99"/>
        <v/>
      </c>
      <c r="BZ58" s="8" t="str">
        <f t="shared" si="100"/>
        <v/>
      </c>
      <c r="CA58" s="8" t="str">
        <f t="shared" si="101"/>
        <v/>
      </c>
      <c r="CB58" s="8" t="str">
        <f t="shared" si="102"/>
        <v/>
      </c>
      <c r="CC58" s="8" t="str">
        <f t="shared" si="103"/>
        <v/>
      </c>
      <c r="CD58" s="8" t="str">
        <f t="shared" si="104"/>
        <v/>
      </c>
      <c r="CE58" s="8" t="str">
        <f t="shared" si="105"/>
        <v/>
      </c>
      <c r="CF58" s="8">
        <f t="shared" si="106"/>
        <v>2.5127314814814818E-2</v>
      </c>
      <c r="CG58" s="8" t="str">
        <f t="shared" si="107"/>
        <v/>
      </c>
      <c r="CI58" s="13">
        <v>2.8113425925925927E-2</v>
      </c>
      <c r="CJ58" s="8">
        <f t="shared" si="108"/>
        <v>2.8113425925925927E-2</v>
      </c>
      <c r="CK58" s="8">
        <f>IF(COUNT($BV58:BW58)&gt;0,SMALL($BV58:BW58,1),$CI58)</f>
        <v>2.8113425925925927E-2</v>
      </c>
      <c r="CL58" s="8">
        <f>IF(COUNT($BV58:BX58)&gt;0,SMALL($BV58:BX58,1),$CI58)</f>
        <v>2.8113425925925927E-2</v>
      </c>
      <c r="CM58" s="8">
        <f>IF(COUNT($BV58:BY58)&gt;0,SMALL($BV58:BY58,1),$CI58)</f>
        <v>2.8113425925925927E-2</v>
      </c>
      <c r="CN58" s="8">
        <f>IF(COUNT($BV58:BZ58)&gt;0,SMALL($BV58:BZ58,1),$CI58)</f>
        <v>2.8113425925925927E-2</v>
      </c>
      <c r="CP58" s="8">
        <f t="shared" si="109"/>
        <v>0</v>
      </c>
      <c r="CQ58" s="8">
        <f>IF(COUNT($CB58:CC58)&gt;0,SMALL($CB58:CC58,1),$CP58)</f>
        <v>0</v>
      </c>
      <c r="CR58" s="8">
        <f>IF(COUNT($CB58:CD58)&gt;0,SMALL($CB58:CD58,1),$CP58)</f>
        <v>0</v>
      </c>
      <c r="CS58" s="8">
        <f>IF(COUNT($CB58:CE58)&gt;0,SMALL($CB58:CE58,1),$CP58)</f>
        <v>0</v>
      </c>
      <c r="CT58" s="8">
        <f>IF(COUNT($CB58:CF58)&gt;0,SMALL($CB58:CF58,1),$CP58)</f>
        <v>2.5127314814814818E-2</v>
      </c>
      <c r="CV58" s="8">
        <f t="shared" si="110"/>
        <v>1.5452685185185186E-2</v>
      </c>
      <c r="CW58" s="8">
        <f t="shared" si="111"/>
        <v>1.1980462962962962E-2</v>
      </c>
      <c r="CX58" s="1">
        <f t="shared" si="112"/>
        <v>56</v>
      </c>
      <c r="CY58" s="8">
        <f t="shared" si="113"/>
        <v>1.2962962962962962E-6</v>
      </c>
      <c r="CZ58" s="1" t="str">
        <f t="shared" si="114"/>
        <v>Hugo Love</v>
      </c>
      <c r="DB58" s="13">
        <f t="shared" si="115"/>
        <v>2.0739970956238789E-2</v>
      </c>
      <c r="DC58" s="13">
        <f>SMALL($DO58:DP58,1)/(60*60*24)</f>
        <v>2.0739970956238786E-2</v>
      </c>
      <c r="DD58" s="13">
        <f>SMALL($DO58:DQ58,1)/(60*60*24)</f>
        <v>2.0739970956238786E-2</v>
      </c>
      <c r="DE58" s="13">
        <f>SMALL($DO58:DR58,1)/(60*60*24)</f>
        <v>2.0739970956238786E-2</v>
      </c>
      <c r="DF58" s="13">
        <f>SMALL($DO58:DS58,1)/(60*60*24)</f>
        <v>2.0739970956238786E-2</v>
      </c>
      <c r="DG58" s="13">
        <f>SMALL($DO58:DT58,1)/(60*60*24)</f>
        <v>2.0739970956238786E-2</v>
      </c>
      <c r="DH58" s="45">
        <f t="shared" si="116"/>
        <v>1.5938897754393614E-2</v>
      </c>
      <c r="DI58" s="13">
        <f>SMALL($DU58:DV58,1)/(60*60*24)</f>
        <v>1.5938897754393614E-2</v>
      </c>
      <c r="DJ58" s="13">
        <f>SMALL($DU58:DW58,1)/(60*60*24)</f>
        <v>1.5938897754393614E-2</v>
      </c>
      <c r="DK58" s="13">
        <f>SMALL($DU58:DX58,1)/(60*60*24)</f>
        <v>1.5938897754393614E-2</v>
      </c>
      <c r="DL58" s="13">
        <f>SMALL($DU58:DY58,1)/(60*60*24)</f>
        <v>1.5938897754393614E-2</v>
      </c>
      <c r="DM58" s="13">
        <f>SMALL($DU58:DZ58,1)/(60*60*24)</f>
        <v>1.5938897754393614E-2</v>
      </c>
      <c r="DO58" s="6">
        <f t="shared" si="117"/>
        <v>1791.9334906190311</v>
      </c>
      <c r="DP58" s="1">
        <f t="shared" si="118"/>
        <v>9999</v>
      </c>
      <c r="DQ58" s="1">
        <f t="shared" si="119"/>
        <v>9999</v>
      </c>
      <c r="DR58" s="1">
        <f t="shared" si="120"/>
        <v>9999</v>
      </c>
      <c r="DS58" s="1">
        <f t="shared" si="121"/>
        <v>9999</v>
      </c>
      <c r="DT58" s="1">
        <f t="shared" si="122"/>
        <v>9999</v>
      </c>
      <c r="DU58" s="6">
        <f t="shared" si="123"/>
        <v>1377.1207659796082</v>
      </c>
      <c r="DV58" s="1">
        <f t="shared" si="124"/>
        <v>9999</v>
      </c>
      <c r="DW58" s="1">
        <f t="shared" si="125"/>
        <v>9999</v>
      </c>
      <c r="DX58" s="1">
        <f t="shared" si="126"/>
        <v>9999</v>
      </c>
      <c r="DY58" s="1">
        <f t="shared" si="127"/>
        <v>9999</v>
      </c>
      <c r="DZ58" s="1">
        <f t="shared" si="128"/>
        <v>2171</v>
      </c>
    </row>
    <row r="59" spans="1:158" x14ac:dyDescent="0.25">
      <c r="A59" s="1" t="s">
        <v>165</v>
      </c>
      <c r="B59" s="3">
        <v>1.5717592592592592E-2</v>
      </c>
      <c r="C59" s="11">
        <v>43070</v>
      </c>
      <c r="E59" s="13">
        <v>2.0057870370370368E-2</v>
      </c>
      <c r="F59" s="11">
        <v>42948</v>
      </c>
      <c r="H59" s="3">
        <v>1.6458333333333332E-2</v>
      </c>
      <c r="I59" s="3">
        <v>2.0219907407407405E-2</v>
      </c>
      <c r="L59" s="8">
        <v>3.1134259259259261E-2</v>
      </c>
      <c r="M59" s="8">
        <f t="shared" si="66"/>
        <v>2.0751811594202894E-2</v>
      </c>
      <c r="N59" s="6">
        <f t="shared" si="67"/>
        <v>1792.9565217391298</v>
      </c>
      <c r="O59" s="8">
        <f t="shared" si="129"/>
        <v>1.545138888888889E-2</v>
      </c>
      <c r="Q59" s="8">
        <f t="shared" si="68"/>
        <v>0</v>
      </c>
      <c r="R59" s="8">
        <f t="shared" si="69"/>
        <v>0</v>
      </c>
      <c r="S59" s="8">
        <f t="shared" si="70"/>
        <v>1.545138888888889E-2</v>
      </c>
      <c r="T59" s="8"/>
      <c r="U59" s="8">
        <f>IF(A59&lt;&gt;"",IF(VLOOKUP(A59,Apr!A$4:F$201,6)&gt;0,VLOOKUP(A59,Apr!A$4:F$201,6),0),0)</f>
        <v>0</v>
      </c>
      <c r="V59" s="8">
        <f>IF(A59&lt;&gt;"",IF(VLOOKUP(A59,May!A$3:F$200,6)&gt;0,VLOOKUP(A59,May!A$3:F$200,6),0),0)</f>
        <v>0</v>
      </c>
      <c r="W59" s="8">
        <f>IF(A59&lt;&gt;"",IF(VLOOKUP(A59,Jun!A$3:F$200,6)&gt;0,VLOOKUP(A59,Jun!A$3:F$200,6),0),0)</f>
        <v>0</v>
      </c>
      <c r="X59" s="8">
        <f>IF(A59&lt;&gt;"",IF(VLOOKUP(A59,Jul!A$3:F$200,6)&gt;0,VLOOKUP(A59,Jul!A$3:F$200,6),0),0)</f>
        <v>0</v>
      </c>
      <c r="Y59" s="8">
        <f>IF(A59&lt;&gt;"",IF(VLOOKUP(A59,Aug!A$3:F$200,6)&gt;0,VLOOKUP(A59,Aug!A$3:F$200,6),0),0)</f>
        <v>0</v>
      </c>
      <c r="Z59" s="8">
        <f>IF(A59&lt;&gt;"",IF(VLOOKUP(A59,Sep!A$3:F$200,6)&gt;0,VLOOKUP(A59,Sep!A$3:F$200,6),0),0)</f>
        <v>0</v>
      </c>
      <c r="AA59" s="6">
        <f t="shared" si="71"/>
        <v>1377.9069767441856</v>
      </c>
      <c r="AB59" s="8">
        <f t="shared" si="72"/>
        <v>1.1805555555555555E-2</v>
      </c>
      <c r="AC59" s="8">
        <f>IF(A59&lt;&gt;"",IF(VLOOKUP(A59,Oct!A$3:F$200,6)&gt;0,VLOOKUP(A59,Oct!A$3:F$200,6),0),0)</f>
        <v>0</v>
      </c>
      <c r="AD59" s="8">
        <f>IF(A59&lt;&gt;"",IF(VLOOKUP(A59,Nov!A$3:F$200,6)&gt;0,VLOOKUP(A59,Nov!A$3:F$200,6),0),0)</f>
        <v>0</v>
      </c>
      <c r="AE59" s="8">
        <f>IF(A59&lt;&gt;"",IF(VLOOKUP(A59,Dec!A$3:F$200,6)&gt;0,VLOOKUP(A59,Dec!A$3:F$200,6),0),0)</f>
        <v>0</v>
      </c>
      <c r="AF59" s="8">
        <f>IF(A59&lt;&gt;"",IF(VLOOKUP(A59,Jan!A$3:F$200,6)&gt;0,VLOOKUP(A59,Jan!A$3:F$200,6),0),0)</f>
        <v>0</v>
      </c>
      <c r="AG59" s="8">
        <f>IF(A59&lt;&gt;"",IF(VLOOKUP(A59,Feb!A$3:F$200,6)&gt;0,VLOOKUP(A59,Feb!A$3:F$200,6),0),0)</f>
        <v>0</v>
      </c>
      <c r="AH59" s="8">
        <f>IF(A59&lt;&gt;"",IF(VLOOKUP(A59,Mar!A$3:F$200,6)&gt;0,VLOOKUP(A59,Mar!A$3:F$200,6),0),0)</f>
        <v>0</v>
      </c>
      <c r="AJ59" s="8">
        <f>LARGE($BH59:BI59,1)</f>
        <v>1.545138888888889E-2</v>
      </c>
      <c r="AK59" s="8">
        <f>LARGE($BH59:BJ59,1)</f>
        <v>1.545138888888889E-2</v>
      </c>
      <c r="AL59" s="8">
        <f>LARGE($BH59:BK59,1)</f>
        <v>1.545138888888889E-2</v>
      </c>
      <c r="AM59" s="8">
        <f>LARGE($BH59:BL59,1)</f>
        <v>1.545138888888889E-2</v>
      </c>
      <c r="AN59" s="8">
        <f>LARGE($BH59:BM59,1)</f>
        <v>1.545138888888889E-2</v>
      </c>
      <c r="AO59" s="8">
        <f>LARGE($BN59:BO59,1)</f>
        <v>1.1805555555555555E-2</v>
      </c>
      <c r="AP59" s="8">
        <f>LARGE($BN59:BP59,1)</f>
        <v>1.1805555555555555E-2</v>
      </c>
      <c r="AQ59" s="8">
        <f>LARGE($BN59:BQ59,1)</f>
        <v>1.1805555555555555E-2</v>
      </c>
      <c r="AR59" s="8">
        <f>LARGE($BN59:BR59,1)</f>
        <v>1.1805555555555555E-2</v>
      </c>
      <c r="AS59" s="8">
        <f>LARGE($BN59:BS59,1)</f>
        <v>1.1805555555555555E-2</v>
      </c>
      <c r="AV59" s="6">
        <f t="shared" si="73"/>
        <v>0</v>
      </c>
      <c r="AW59" s="6">
        <f t="shared" si="74"/>
        <v>0</v>
      </c>
      <c r="AX59" s="6">
        <f t="shared" si="75"/>
        <v>0</v>
      </c>
      <c r="AY59" s="6">
        <f t="shared" si="76"/>
        <v>0</v>
      </c>
      <c r="AZ59" s="6">
        <f t="shared" si="77"/>
        <v>0</v>
      </c>
      <c r="BA59" s="6">
        <f t="shared" si="78"/>
        <v>0</v>
      </c>
      <c r="BB59" s="6">
        <f t="shared" si="79"/>
        <v>0</v>
      </c>
      <c r="BC59" s="6">
        <f t="shared" si="80"/>
        <v>0</v>
      </c>
      <c r="BD59" s="6">
        <f t="shared" si="81"/>
        <v>0</v>
      </c>
      <c r="BE59" s="6">
        <f t="shared" si="82"/>
        <v>0</v>
      </c>
      <c r="BF59" s="6">
        <f t="shared" si="83"/>
        <v>0</v>
      </c>
      <c r="BH59" s="8">
        <f t="shared" si="84"/>
        <v>1.545138888888889E-2</v>
      </c>
      <c r="BI59" s="8">
        <f t="shared" si="85"/>
        <v>0</v>
      </c>
      <c r="BJ59" s="8">
        <f t="shared" si="86"/>
        <v>0</v>
      </c>
      <c r="BK59" s="8">
        <f t="shared" si="87"/>
        <v>0</v>
      </c>
      <c r="BL59" s="8">
        <f t="shared" si="88"/>
        <v>0</v>
      </c>
      <c r="BM59" s="8">
        <f t="shared" si="89"/>
        <v>0</v>
      </c>
      <c r="BN59" s="8">
        <f t="shared" si="90"/>
        <v>1.1805555555555555E-2</v>
      </c>
      <c r="BO59" s="8">
        <f t="shared" si="91"/>
        <v>0</v>
      </c>
      <c r="BP59" s="8">
        <f t="shared" si="92"/>
        <v>0</v>
      </c>
      <c r="BQ59" s="8">
        <f t="shared" si="93"/>
        <v>0</v>
      </c>
      <c r="BR59" s="8">
        <f t="shared" si="94"/>
        <v>0</v>
      </c>
      <c r="BS59" s="8">
        <f t="shared" si="95"/>
        <v>0</v>
      </c>
      <c r="BV59" s="8" t="str">
        <f t="shared" si="96"/>
        <v/>
      </c>
      <c r="BW59" s="8" t="str">
        <f t="shared" si="97"/>
        <v/>
      </c>
      <c r="BX59" s="8" t="str">
        <f t="shared" si="98"/>
        <v/>
      </c>
      <c r="BY59" s="8" t="str">
        <f t="shared" si="99"/>
        <v/>
      </c>
      <c r="BZ59" s="8" t="str">
        <f t="shared" si="100"/>
        <v/>
      </c>
      <c r="CA59" s="8" t="str">
        <f t="shared" si="101"/>
        <v/>
      </c>
      <c r="CB59" s="8" t="str">
        <f t="shared" si="102"/>
        <v/>
      </c>
      <c r="CC59" s="8" t="str">
        <f t="shared" si="103"/>
        <v/>
      </c>
      <c r="CD59" s="8" t="str">
        <f t="shared" si="104"/>
        <v/>
      </c>
      <c r="CE59" s="8" t="str">
        <f t="shared" si="105"/>
        <v/>
      </c>
      <c r="CF59" s="8" t="str">
        <f t="shared" si="106"/>
        <v/>
      </c>
      <c r="CG59" s="8" t="str">
        <f t="shared" si="107"/>
        <v/>
      </c>
      <c r="CI59" s="13">
        <v>2.0057870370370368E-2</v>
      </c>
      <c r="CJ59" s="8">
        <f t="shared" si="108"/>
        <v>2.0057870370370368E-2</v>
      </c>
      <c r="CK59" s="8">
        <f>IF(COUNT($BV59:BW59)&gt;0,SMALL($BV59:BW59,1),$CI59)</f>
        <v>2.0057870370370368E-2</v>
      </c>
      <c r="CL59" s="8">
        <f>IF(COUNT($BV59:BX59)&gt;0,SMALL($BV59:BX59,1),$CI59)</f>
        <v>2.0057870370370368E-2</v>
      </c>
      <c r="CM59" s="8">
        <f>IF(COUNT($BV59:BY59)&gt;0,SMALL($BV59:BY59,1),$CI59)</f>
        <v>2.0057870370370368E-2</v>
      </c>
      <c r="CN59" s="8">
        <f>IF(COUNT($BV59:BZ59)&gt;0,SMALL($BV59:BZ59,1),$CI59)</f>
        <v>2.0057870370370368E-2</v>
      </c>
      <c r="CO59" s="3">
        <v>1.5717592592592592E-2</v>
      </c>
      <c r="CP59" s="8">
        <f t="shared" si="109"/>
        <v>1.5717592592592592E-2</v>
      </c>
      <c r="CQ59" s="8">
        <f>IF(COUNT($CB59:CC59)&gt;0,SMALL($CB59:CC59,1),$CP59)</f>
        <v>1.5717592592592592E-2</v>
      </c>
      <c r="CR59" s="8">
        <f>IF(COUNT($CB59:CD59)&gt;0,SMALL($CB59:CD59,1),$CP59)</f>
        <v>1.5717592592592592E-2</v>
      </c>
      <c r="CS59" s="8">
        <f>IF(COUNT($CB59:CE59)&gt;0,SMALL($CB59:CE59,1),$CP59)</f>
        <v>1.5717592592592592E-2</v>
      </c>
      <c r="CT59" s="8">
        <f>IF(COUNT($CB59:CF59)&gt;0,SMALL($CB59:CF59,1),$CP59)</f>
        <v>1.5717592592592592E-2</v>
      </c>
      <c r="CV59" s="8">
        <f t="shared" si="110"/>
        <v>1.5452708333333334E-2</v>
      </c>
      <c r="CW59" s="8">
        <f t="shared" si="111"/>
        <v>1.1806875E-2</v>
      </c>
      <c r="CX59" s="1">
        <f t="shared" si="112"/>
        <v>57</v>
      </c>
      <c r="CY59" s="8">
        <f t="shared" si="113"/>
        <v>1.3194444444444444E-6</v>
      </c>
      <c r="CZ59" s="1" t="str">
        <f t="shared" si="114"/>
        <v>Ian Tate</v>
      </c>
      <c r="DB59" s="13">
        <f t="shared" si="115"/>
        <v>2.0751811594202894E-2</v>
      </c>
      <c r="DC59" s="13">
        <f>SMALL($DO59:DP59,1)/(60*60*24)</f>
        <v>2.075181159420289E-2</v>
      </c>
      <c r="DD59" s="13">
        <f>SMALL($DO59:DQ59,1)/(60*60*24)</f>
        <v>2.075181159420289E-2</v>
      </c>
      <c r="DE59" s="13">
        <f>SMALL($DO59:DR59,1)/(60*60*24)</f>
        <v>2.075181159420289E-2</v>
      </c>
      <c r="DF59" s="13">
        <f>SMALL($DO59:DS59,1)/(60*60*24)</f>
        <v>2.075181159420289E-2</v>
      </c>
      <c r="DG59" s="13">
        <f>SMALL($DO59:DT59,1)/(60*60*24)</f>
        <v>2.075181159420289E-2</v>
      </c>
      <c r="DH59" s="45">
        <f t="shared" si="116"/>
        <v>1.5947997416020668E-2</v>
      </c>
      <c r="DI59" s="13">
        <f>SMALL($DU59:DV59,1)/(60*60*24)</f>
        <v>1.5947997416020668E-2</v>
      </c>
      <c r="DJ59" s="13">
        <f>SMALL($DU59:DW59,1)/(60*60*24)</f>
        <v>1.5947997416020668E-2</v>
      </c>
      <c r="DK59" s="13">
        <f>SMALL($DU59:DX59,1)/(60*60*24)</f>
        <v>1.5947997416020668E-2</v>
      </c>
      <c r="DL59" s="13">
        <f>SMALL($DU59:DY59,1)/(60*60*24)</f>
        <v>1.5947997416020668E-2</v>
      </c>
      <c r="DM59" s="13">
        <f>SMALL($DU59:DZ59,1)/(60*60*24)</f>
        <v>1.5947997416020668E-2</v>
      </c>
      <c r="DO59" s="6">
        <f t="shared" si="117"/>
        <v>1792.9565217391298</v>
      </c>
      <c r="DP59" s="1">
        <f t="shared" si="118"/>
        <v>9999</v>
      </c>
      <c r="DQ59" s="1">
        <f t="shared" si="119"/>
        <v>9999</v>
      </c>
      <c r="DR59" s="1">
        <f t="shared" si="120"/>
        <v>9999</v>
      </c>
      <c r="DS59" s="1">
        <f t="shared" si="121"/>
        <v>9999</v>
      </c>
      <c r="DT59" s="1">
        <f t="shared" si="122"/>
        <v>9999</v>
      </c>
      <c r="DU59" s="6">
        <f t="shared" si="123"/>
        <v>1377.9069767441856</v>
      </c>
      <c r="DV59" s="1">
        <f t="shared" si="124"/>
        <v>9999</v>
      </c>
      <c r="DW59" s="1">
        <f t="shared" si="125"/>
        <v>9999</v>
      </c>
      <c r="DX59" s="1">
        <f t="shared" si="126"/>
        <v>9999</v>
      </c>
      <c r="DY59" s="1">
        <f t="shared" si="127"/>
        <v>9999</v>
      </c>
      <c r="DZ59" s="1">
        <f t="shared" si="128"/>
        <v>9999</v>
      </c>
    </row>
    <row r="60" spans="1:158" x14ac:dyDescent="0.25">
      <c r="A60" s="1" t="s">
        <v>11</v>
      </c>
      <c r="B60" s="3">
        <v>2.0868055555555556E-2</v>
      </c>
      <c r="C60" s="11">
        <v>42736</v>
      </c>
      <c r="E60" s="13">
        <v>2.6886574074074077E-2</v>
      </c>
      <c r="F60" s="11">
        <v>42979</v>
      </c>
      <c r="H60" s="3">
        <v>2.1250000000000002E-2</v>
      </c>
      <c r="I60" s="3">
        <v>0</v>
      </c>
      <c r="M60" s="8">
        <f t="shared" si="66"/>
        <v>2.6793478260869565E-2</v>
      </c>
      <c r="N60" s="6">
        <f t="shared" si="67"/>
        <v>2314.95652173913</v>
      </c>
      <c r="O60" s="8">
        <f t="shared" si="129"/>
        <v>9.3749999999999997E-3</v>
      </c>
      <c r="Q60" s="8">
        <f t="shared" si="68"/>
        <v>2.8935185185185182E-2</v>
      </c>
      <c r="R60" s="8">
        <f t="shared" si="69"/>
        <v>0</v>
      </c>
      <c r="S60" s="8">
        <f t="shared" si="70"/>
        <v>9.3749999999999997E-3</v>
      </c>
      <c r="T60" s="8"/>
      <c r="U60" s="8">
        <f>IF(A60&lt;&gt;"",IF(VLOOKUP(A60,Apr!A$4:F$201,6)&gt;0,VLOOKUP(A60,Apr!A$4:F$201,6),0),0)</f>
        <v>0</v>
      </c>
      <c r="V60" s="8">
        <f>IF(A60&lt;&gt;"",IF(VLOOKUP(A60,May!A$3:F$200,6)&gt;0,VLOOKUP(A60,May!A$3:F$200,6),0),0)</f>
        <v>0</v>
      </c>
      <c r="W60" s="8">
        <f>IF(A60&lt;&gt;"",IF(VLOOKUP(A60,Jun!A$3:F$200,6)&gt;0,VLOOKUP(A60,Jun!A$3:F$200,6),0),0)</f>
        <v>0</v>
      </c>
      <c r="X60" s="8">
        <f>IF(A60&lt;&gt;"",IF(VLOOKUP(A60,Jul!A$3:F$200,6)&gt;0,VLOOKUP(A60,Jul!A$3:F$200,6),0),0)</f>
        <v>0</v>
      </c>
      <c r="Y60" s="8">
        <f>IF(A60&lt;&gt;"",IF(VLOOKUP(A60,Aug!A$3:F$200,6)&gt;0,VLOOKUP(A60,Aug!A$3:F$200,6),0),0)</f>
        <v>0</v>
      </c>
      <c r="Z60" s="8">
        <f>IF(A60&lt;&gt;"",IF(VLOOKUP(A60,Sep!A$3:F$200,6)&gt;0,VLOOKUP(A60,Sep!A$3:F$200,6),0),0)</f>
        <v>2.8935185185185182E-2</v>
      </c>
      <c r="AA60" s="6">
        <f t="shared" si="71"/>
        <v>1921.27773322641</v>
      </c>
      <c r="AB60" s="8">
        <f t="shared" si="72"/>
        <v>5.5555555555555558E-3</v>
      </c>
      <c r="AC60" s="8">
        <f>IF(A60&lt;&gt;"",IF(VLOOKUP(A60,Oct!A$3:F$200,6)&gt;0,VLOOKUP(A60,Oct!A$3:F$200,6),0),0)</f>
        <v>0</v>
      </c>
      <c r="AD60" s="8">
        <f>IF(A60&lt;&gt;"",IF(VLOOKUP(A60,Nov!A$3:F$200,6)&gt;0,VLOOKUP(A60,Nov!A$3:F$200,6),0),0)</f>
        <v>0</v>
      </c>
      <c r="AE60" s="8">
        <f>IF(A60&lt;&gt;"",IF(VLOOKUP(A60,Dec!A$3:F$200,6)&gt;0,VLOOKUP(A60,Dec!A$3:F$200,6),0),0)</f>
        <v>0</v>
      </c>
      <c r="AF60" s="8">
        <f>IF(A60&lt;&gt;"",IF(VLOOKUP(A60,Jan!A$3:F$200,6)&gt;0,VLOOKUP(A60,Jan!A$3:F$200,6),0),0)</f>
        <v>0</v>
      </c>
      <c r="AG60" s="8">
        <f>IF(A60&lt;&gt;"",IF(VLOOKUP(A60,Feb!A$3:F$200,6)&gt;0,VLOOKUP(A60,Feb!A$3:F$200,6),0),0)</f>
        <v>0</v>
      </c>
      <c r="AH60" s="8">
        <f>IF(A60&lt;&gt;"",IF(VLOOKUP(A60,Mar!A$3:F$200,6)&gt;0,VLOOKUP(A60,Mar!A$3:F$200,6),0),0)</f>
        <v>0</v>
      </c>
      <c r="AJ60" s="8">
        <f>LARGE($BH60:BI60,1)</f>
        <v>9.3749999999999997E-3</v>
      </c>
      <c r="AK60" s="8">
        <f>LARGE($BH60:BJ60,1)</f>
        <v>9.3749999999999997E-3</v>
      </c>
      <c r="AL60" s="8">
        <f>LARGE($BH60:BK60,1)</f>
        <v>9.3749999999999997E-3</v>
      </c>
      <c r="AM60" s="8">
        <f>LARGE($BH60:BL60,1)</f>
        <v>9.3749999999999997E-3</v>
      </c>
      <c r="AN60" s="8">
        <f>LARGE($BH60:BM60,1)</f>
        <v>9.3749999999999997E-3</v>
      </c>
      <c r="AO60" s="8">
        <f>LARGE($BN60:BO60,1)</f>
        <v>5.5555555555555558E-3</v>
      </c>
      <c r="AP60" s="8">
        <f>LARGE($BN60:BP60,1)</f>
        <v>5.5555555555555558E-3</v>
      </c>
      <c r="AQ60" s="8">
        <f>LARGE($BN60:BQ60,1)</f>
        <v>5.5555555555555558E-3</v>
      </c>
      <c r="AR60" s="8">
        <f>LARGE($BN60:BR60,1)</f>
        <v>5.5555555555555558E-3</v>
      </c>
      <c r="AS60" s="8">
        <f>LARGE($BN60:BS60,1)</f>
        <v>5.5555555555555558E-3</v>
      </c>
      <c r="AV60" s="6">
        <f t="shared" si="73"/>
        <v>0</v>
      </c>
      <c r="AW60" s="6">
        <f t="shared" si="74"/>
        <v>0</v>
      </c>
      <c r="AX60" s="6">
        <f t="shared" si="75"/>
        <v>0</v>
      </c>
      <c r="AY60" s="6">
        <f t="shared" si="76"/>
        <v>0</v>
      </c>
      <c r="AZ60" s="6">
        <f t="shared" si="77"/>
        <v>0</v>
      </c>
      <c r="BA60" s="6">
        <f t="shared" si="78"/>
        <v>2500</v>
      </c>
      <c r="BB60" s="6">
        <f t="shared" si="79"/>
        <v>0</v>
      </c>
      <c r="BC60" s="6">
        <f t="shared" si="80"/>
        <v>0</v>
      </c>
      <c r="BD60" s="6">
        <f t="shared" si="81"/>
        <v>0</v>
      </c>
      <c r="BE60" s="6">
        <f t="shared" si="82"/>
        <v>0</v>
      </c>
      <c r="BF60" s="6">
        <f t="shared" si="83"/>
        <v>0</v>
      </c>
      <c r="BH60" s="8">
        <f t="shared" si="84"/>
        <v>9.3749999999999997E-3</v>
      </c>
      <c r="BI60" s="8">
        <f t="shared" si="85"/>
        <v>0</v>
      </c>
      <c r="BJ60" s="8">
        <f t="shared" si="86"/>
        <v>0</v>
      </c>
      <c r="BK60" s="8">
        <f t="shared" si="87"/>
        <v>0</v>
      </c>
      <c r="BL60" s="8">
        <f t="shared" si="88"/>
        <v>0</v>
      </c>
      <c r="BM60" s="8">
        <f t="shared" si="89"/>
        <v>0</v>
      </c>
      <c r="BN60" s="8">
        <f t="shared" si="90"/>
        <v>5.5555555555555558E-3</v>
      </c>
      <c r="BO60" s="8">
        <f t="shared" si="91"/>
        <v>0</v>
      </c>
      <c r="BP60" s="8">
        <f t="shared" si="92"/>
        <v>0</v>
      </c>
      <c r="BQ60" s="8">
        <f t="shared" si="93"/>
        <v>0</v>
      </c>
      <c r="BR60" s="8">
        <f t="shared" si="94"/>
        <v>0</v>
      </c>
      <c r="BS60" s="8">
        <f t="shared" si="95"/>
        <v>0</v>
      </c>
      <c r="BV60" s="8" t="str">
        <f t="shared" si="96"/>
        <v/>
      </c>
      <c r="BW60" s="8" t="str">
        <f t="shared" si="97"/>
        <v/>
      </c>
      <c r="BX60" s="8" t="str">
        <f t="shared" si="98"/>
        <v/>
      </c>
      <c r="BY60" s="8" t="str">
        <f t="shared" si="99"/>
        <v/>
      </c>
      <c r="BZ60" s="8" t="str">
        <f t="shared" si="100"/>
        <v/>
      </c>
      <c r="CA60" s="8">
        <f t="shared" si="101"/>
        <v>2.8935185185185182E-2</v>
      </c>
      <c r="CB60" s="8" t="str">
        <f t="shared" si="102"/>
        <v/>
      </c>
      <c r="CC60" s="8" t="str">
        <f t="shared" si="103"/>
        <v/>
      </c>
      <c r="CD60" s="8" t="str">
        <f t="shared" si="104"/>
        <v/>
      </c>
      <c r="CE60" s="8" t="str">
        <f t="shared" si="105"/>
        <v/>
      </c>
      <c r="CF60" s="8" t="str">
        <f t="shared" si="106"/>
        <v/>
      </c>
      <c r="CG60" s="8" t="str">
        <f t="shared" si="107"/>
        <v/>
      </c>
      <c r="CI60" s="13">
        <v>2.6886574074074077E-2</v>
      </c>
      <c r="CJ60" s="8">
        <f t="shared" si="108"/>
        <v>2.6886574074074077E-2</v>
      </c>
      <c r="CK60" s="8">
        <f>IF(COUNT($BV60:BW60)&gt;0,SMALL($BV60:BW60,1),$CI60)</f>
        <v>2.6886574074074077E-2</v>
      </c>
      <c r="CL60" s="8">
        <f>IF(COUNT($BV60:BX60)&gt;0,SMALL($BV60:BX60,1),$CI60)</f>
        <v>2.6886574074074077E-2</v>
      </c>
      <c r="CM60" s="8">
        <f>IF(COUNT($BV60:BY60)&gt;0,SMALL($BV60:BY60,1),$CI60)</f>
        <v>2.6886574074074077E-2</v>
      </c>
      <c r="CN60" s="8">
        <f>IF(COUNT($BV60:BZ60)&gt;0,SMALL($BV60:BZ60,1),$CI60)</f>
        <v>2.6886574074074077E-2</v>
      </c>
      <c r="CO60" s="3">
        <v>2.0868055555555556E-2</v>
      </c>
      <c r="CP60" s="8">
        <f t="shared" si="109"/>
        <v>2.0868055555555556E-2</v>
      </c>
      <c r="CQ60" s="8">
        <f>IF(COUNT($CB60:CC60)&gt;0,SMALL($CB60:CC60,1),$CP60)</f>
        <v>2.0868055555555556E-2</v>
      </c>
      <c r="CR60" s="8">
        <f>IF(COUNT($CB60:CD60)&gt;0,SMALL($CB60:CD60,1),$CP60)</f>
        <v>2.0868055555555556E-2</v>
      </c>
      <c r="CS60" s="8">
        <f>IF(COUNT($CB60:CE60)&gt;0,SMALL($CB60:CE60,1),$CP60)</f>
        <v>2.0868055555555556E-2</v>
      </c>
      <c r="CT60" s="8">
        <f>IF(COUNT($CB60:CF60)&gt;0,SMALL($CB60:CF60,1),$CP60)</f>
        <v>2.0868055555555556E-2</v>
      </c>
      <c r="CV60" s="8">
        <f t="shared" si="110"/>
        <v>9.3763425925925924E-3</v>
      </c>
      <c r="CW60" s="8">
        <f t="shared" si="111"/>
        <v>5.5568981481481485E-3</v>
      </c>
      <c r="CX60" s="1">
        <f t="shared" si="112"/>
        <v>58</v>
      </c>
      <c r="CY60" s="8">
        <f t="shared" si="113"/>
        <v>1.3425925925925926E-6</v>
      </c>
      <c r="CZ60" s="1" t="str">
        <f t="shared" si="114"/>
        <v>Jacqui Murray</v>
      </c>
      <c r="DB60" s="13">
        <f t="shared" si="115"/>
        <v>2.6793478260869565E-2</v>
      </c>
      <c r="DC60" s="13">
        <f>SMALL($DO60:DP60,1)/(60*60*24)</f>
        <v>2.6793478260869561E-2</v>
      </c>
      <c r="DD60" s="13">
        <f>SMALL($DO60:DQ60,1)/(60*60*24)</f>
        <v>2.6793478260869561E-2</v>
      </c>
      <c r="DE60" s="13">
        <f>SMALL($DO60:DR60,1)/(60*60*24)</f>
        <v>2.6793478260869561E-2</v>
      </c>
      <c r="DF60" s="13">
        <f>SMALL($DO60:DS60,1)/(60*60*24)</f>
        <v>2.6793478260869561E-2</v>
      </c>
      <c r="DG60" s="13">
        <f>SMALL($DO60:DT60,1)/(60*60*24)</f>
        <v>2.6793478260869561E-2</v>
      </c>
      <c r="DH60" s="45">
        <f t="shared" si="116"/>
        <v>2.2237010801231596E-2</v>
      </c>
      <c r="DI60" s="13">
        <f>SMALL($DU60:DV60,1)/(60*60*24)</f>
        <v>2.2237010801231596E-2</v>
      </c>
      <c r="DJ60" s="13">
        <f>SMALL($DU60:DW60,1)/(60*60*24)</f>
        <v>2.2237010801231596E-2</v>
      </c>
      <c r="DK60" s="13">
        <f>SMALL($DU60:DX60,1)/(60*60*24)</f>
        <v>2.2237010801231596E-2</v>
      </c>
      <c r="DL60" s="13">
        <f>SMALL($DU60:DY60,1)/(60*60*24)</f>
        <v>2.2237010801231596E-2</v>
      </c>
      <c r="DM60" s="13">
        <f>SMALL($DU60:DZ60,1)/(60*60*24)</f>
        <v>2.2237010801231596E-2</v>
      </c>
      <c r="DO60" s="6">
        <f t="shared" si="117"/>
        <v>2314.95652173913</v>
      </c>
      <c r="DP60" s="1">
        <f t="shared" si="118"/>
        <v>9999</v>
      </c>
      <c r="DQ60" s="1">
        <f t="shared" si="119"/>
        <v>9999</v>
      </c>
      <c r="DR60" s="1">
        <f t="shared" si="120"/>
        <v>9999</v>
      </c>
      <c r="DS60" s="1">
        <f t="shared" si="121"/>
        <v>9999</v>
      </c>
      <c r="DT60" s="1">
        <f t="shared" si="122"/>
        <v>9999</v>
      </c>
      <c r="DU60" s="6">
        <f t="shared" si="123"/>
        <v>1921.27773322641</v>
      </c>
      <c r="DV60" s="1">
        <f t="shared" si="124"/>
        <v>9999</v>
      </c>
      <c r="DW60" s="1">
        <f t="shared" si="125"/>
        <v>9999</v>
      </c>
      <c r="DX60" s="1">
        <f t="shared" si="126"/>
        <v>9999</v>
      </c>
      <c r="DY60" s="1">
        <f t="shared" si="127"/>
        <v>9999</v>
      </c>
      <c r="DZ60" s="1">
        <f t="shared" si="128"/>
        <v>9999</v>
      </c>
    </row>
    <row r="61" spans="1:158" x14ac:dyDescent="0.25">
      <c r="A61" s="1" t="s">
        <v>157</v>
      </c>
      <c r="B61" s="3">
        <v>1.7546296296296296E-2</v>
      </c>
      <c r="C61" s="11">
        <v>43525</v>
      </c>
      <c r="E61" s="13"/>
      <c r="H61" s="3">
        <v>1.7546296296296292E-2</v>
      </c>
      <c r="I61" s="3">
        <v>0</v>
      </c>
      <c r="K61" s="8">
        <v>1.5497685185185186E-2</v>
      </c>
      <c r="M61" s="8">
        <f t="shared" si="66"/>
        <v>2.2123590982286629E-2</v>
      </c>
      <c r="N61" s="6">
        <f t="shared" si="67"/>
        <v>1911.478260869565</v>
      </c>
      <c r="O61" s="8">
        <f t="shared" si="129"/>
        <v>1.40625E-2</v>
      </c>
      <c r="Q61" s="8">
        <f t="shared" si="68"/>
        <v>0</v>
      </c>
      <c r="R61" s="8">
        <f t="shared" si="69"/>
        <v>0</v>
      </c>
      <c r="S61" s="8">
        <f t="shared" si="70"/>
        <v>1.40625E-2</v>
      </c>
      <c r="T61" s="8"/>
      <c r="U61" s="8">
        <f>IF(A61&lt;&gt;"",IF(VLOOKUP(A61,Apr!A$4:F$201,6)&gt;0,VLOOKUP(A61,Apr!A$4:F$201,6),0),0)</f>
        <v>0</v>
      </c>
      <c r="V61" s="8">
        <f>IF(A61&lt;&gt;"",IF(VLOOKUP(A61,May!A$3:F$200,6)&gt;0,VLOOKUP(A61,May!A$3:F$200,6),0),0)</f>
        <v>0</v>
      </c>
      <c r="W61" s="8">
        <f>IF(A61&lt;&gt;"",IF(VLOOKUP(A61,Jun!A$3:F$200,6)&gt;0,VLOOKUP(A61,Jun!A$3:F$200,6),0),0)</f>
        <v>0</v>
      </c>
      <c r="X61" s="8">
        <f>IF(A61&lt;&gt;"",IF(VLOOKUP(A61,Jul!A$3:F$200,6)&gt;0,VLOOKUP(A61,Jul!A$3:F$200,6),0),0)</f>
        <v>0</v>
      </c>
      <c r="Y61" s="8">
        <f>IF(A61&lt;&gt;"",IF(VLOOKUP(A61,Aug!A$3:F$200,6)&gt;0,VLOOKUP(A61,Aug!A$3:F$200,6),0),0)</f>
        <v>0</v>
      </c>
      <c r="Z61" s="8">
        <f>IF(A61&lt;&gt;"",IF(VLOOKUP(A61,Sep!A$3:F$200,6)&gt;0,VLOOKUP(A61,Sep!A$3:F$200,6),0),0)</f>
        <v>0</v>
      </c>
      <c r="AA61" s="6">
        <f t="shared" si="71"/>
        <v>1468.9922480620155</v>
      </c>
      <c r="AB61" s="8">
        <f t="shared" si="72"/>
        <v>1.0763888888888891E-2</v>
      </c>
      <c r="AC61" s="8">
        <f>IF(A61&lt;&gt;"",IF(VLOOKUP(A61,Oct!A$3:F$200,6)&gt;0,VLOOKUP(A61,Oct!A$3:F$200,6),0),0)</f>
        <v>0</v>
      </c>
      <c r="AD61" s="8">
        <f>IF(A61&lt;&gt;"",IF(VLOOKUP(A61,Nov!A$3:F$200,6)&gt;0,VLOOKUP(A61,Nov!A$3:F$200,6),0),0)</f>
        <v>0</v>
      </c>
      <c r="AE61" s="8">
        <f>IF(A61&lt;&gt;"",IF(VLOOKUP(A61,Dec!A$3:F$200,6)&gt;0,VLOOKUP(A61,Dec!A$3:F$200,6),0),0)</f>
        <v>0</v>
      </c>
      <c r="AF61" s="8">
        <f>IF(A61&lt;&gt;"",IF(VLOOKUP(A61,Jan!A$3:F$200,6)&gt;0,VLOOKUP(A61,Jan!A$3:F$200,6),0),0)</f>
        <v>0</v>
      </c>
      <c r="AG61" s="8">
        <f>IF(A61&lt;&gt;"",IF(VLOOKUP(A61,Feb!A$3:F$200,6)&gt;0,VLOOKUP(A61,Feb!A$3:F$200,6),0),0)</f>
        <v>0</v>
      </c>
      <c r="AH61" s="8">
        <f>IF(A61&lt;&gt;"",IF(VLOOKUP(A61,Mar!A$3:F$200,6)&gt;0,VLOOKUP(A61,Mar!A$3:F$200,6),0),0)</f>
        <v>0</v>
      </c>
      <c r="AJ61" s="8">
        <f>LARGE($BH61:BI61,1)</f>
        <v>1.40625E-2</v>
      </c>
      <c r="AK61" s="8">
        <f>LARGE($BH61:BJ61,1)</f>
        <v>1.40625E-2</v>
      </c>
      <c r="AL61" s="8">
        <f>LARGE($BH61:BK61,1)</f>
        <v>1.40625E-2</v>
      </c>
      <c r="AM61" s="8">
        <f>LARGE($BH61:BL61,1)</f>
        <v>1.40625E-2</v>
      </c>
      <c r="AN61" s="8">
        <f>LARGE($BH61:BM61,1)</f>
        <v>1.40625E-2</v>
      </c>
      <c r="AO61" s="8">
        <f>LARGE($BN61:BO61,1)</f>
        <v>1.0763888888888891E-2</v>
      </c>
      <c r="AP61" s="8">
        <f>LARGE($BN61:BP61,1)</f>
        <v>1.0763888888888891E-2</v>
      </c>
      <c r="AQ61" s="8">
        <f>LARGE($BN61:BQ61,1)</f>
        <v>1.0763888888888891E-2</v>
      </c>
      <c r="AR61" s="8">
        <f>LARGE($BN61:BR61,1)</f>
        <v>1.0763888888888891E-2</v>
      </c>
      <c r="AS61" s="8">
        <f>LARGE($BN61:BS61,1)</f>
        <v>1.0763888888888891E-2</v>
      </c>
      <c r="AV61" s="6">
        <f t="shared" si="73"/>
        <v>0</v>
      </c>
      <c r="AW61" s="6">
        <f t="shared" si="74"/>
        <v>0</v>
      </c>
      <c r="AX61" s="6">
        <f t="shared" si="75"/>
        <v>0</v>
      </c>
      <c r="AY61" s="6">
        <f t="shared" si="76"/>
        <v>0</v>
      </c>
      <c r="AZ61" s="6">
        <f t="shared" si="77"/>
        <v>0</v>
      </c>
      <c r="BA61" s="6">
        <f t="shared" si="78"/>
        <v>0</v>
      </c>
      <c r="BB61" s="6">
        <f t="shared" si="79"/>
        <v>0</v>
      </c>
      <c r="BC61" s="6">
        <f t="shared" si="80"/>
        <v>0</v>
      </c>
      <c r="BD61" s="6">
        <f t="shared" si="81"/>
        <v>0</v>
      </c>
      <c r="BE61" s="6">
        <f t="shared" si="82"/>
        <v>0</v>
      </c>
      <c r="BF61" s="6">
        <f t="shared" si="83"/>
        <v>0</v>
      </c>
      <c r="BH61" s="8">
        <f t="shared" si="84"/>
        <v>1.40625E-2</v>
      </c>
      <c r="BI61" s="8">
        <f t="shared" si="85"/>
        <v>0</v>
      </c>
      <c r="BJ61" s="8">
        <f t="shared" si="86"/>
        <v>0</v>
      </c>
      <c r="BK61" s="8">
        <f t="shared" si="87"/>
        <v>0</v>
      </c>
      <c r="BL61" s="8">
        <f t="shared" si="88"/>
        <v>0</v>
      </c>
      <c r="BM61" s="8">
        <f t="shared" si="89"/>
        <v>0</v>
      </c>
      <c r="BN61" s="8">
        <f t="shared" si="90"/>
        <v>1.0763888888888891E-2</v>
      </c>
      <c r="BO61" s="8">
        <f t="shared" si="91"/>
        <v>0</v>
      </c>
      <c r="BP61" s="8">
        <f t="shared" si="92"/>
        <v>0</v>
      </c>
      <c r="BQ61" s="8">
        <f t="shared" si="93"/>
        <v>0</v>
      </c>
      <c r="BR61" s="8">
        <f t="shared" si="94"/>
        <v>0</v>
      </c>
      <c r="BS61" s="8">
        <f t="shared" si="95"/>
        <v>0</v>
      </c>
      <c r="BV61" s="8" t="str">
        <f t="shared" si="96"/>
        <v/>
      </c>
      <c r="BW61" s="8" t="str">
        <f t="shared" si="97"/>
        <v/>
      </c>
      <c r="BX61" s="8" t="str">
        <f t="shared" si="98"/>
        <v/>
      </c>
      <c r="BY61" s="8" t="str">
        <f t="shared" si="99"/>
        <v/>
      </c>
      <c r="BZ61" s="8" t="str">
        <f t="shared" si="100"/>
        <v/>
      </c>
      <c r="CA61" s="8" t="str">
        <f t="shared" si="101"/>
        <v/>
      </c>
      <c r="CB61" s="8" t="str">
        <f t="shared" si="102"/>
        <v/>
      </c>
      <c r="CC61" s="8" t="str">
        <f t="shared" si="103"/>
        <v/>
      </c>
      <c r="CD61" s="8" t="str">
        <f t="shared" si="104"/>
        <v/>
      </c>
      <c r="CE61" s="8" t="str">
        <f t="shared" si="105"/>
        <v/>
      </c>
      <c r="CF61" s="8" t="str">
        <f t="shared" si="106"/>
        <v/>
      </c>
      <c r="CG61" s="8" t="str">
        <f t="shared" si="107"/>
        <v/>
      </c>
      <c r="CI61" s="13"/>
      <c r="CJ61" s="8">
        <f t="shared" si="108"/>
        <v>0</v>
      </c>
      <c r="CK61" s="8">
        <f>IF(COUNT($BV61:BW61)&gt;0,SMALL($BV61:BW61,1),$CI61)</f>
        <v>0</v>
      </c>
      <c r="CL61" s="8">
        <f>IF(COUNT($BV61:BX61)&gt;0,SMALL($BV61:BX61,1),$CI61)</f>
        <v>0</v>
      </c>
      <c r="CM61" s="8">
        <f>IF(COUNT($BV61:BY61)&gt;0,SMALL($BV61:BY61,1),$CI61)</f>
        <v>0</v>
      </c>
      <c r="CN61" s="8">
        <f>IF(COUNT($BV61:BZ61)&gt;0,SMALL($BV61:BZ61,1),$CI61)</f>
        <v>0</v>
      </c>
      <c r="CO61" s="3">
        <v>1.7546296296296296E-2</v>
      </c>
      <c r="CP61" s="8">
        <f t="shared" si="109"/>
        <v>1.7546296296296296E-2</v>
      </c>
      <c r="CQ61" s="8">
        <f>IF(COUNT($CB61:CC61)&gt;0,SMALL($CB61:CC61,1),$CP61)</f>
        <v>1.7546296296296296E-2</v>
      </c>
      <c r="CR61" s="8">
        <f>IF(COUNT($CB61:CD61)&gt;0,SMALL($CB61:CD61,1),$CP61)</f>
        <v>1.7546296296296296E-2</v>
      </c>
      <c r="CS61" s="8">
        <f>IF(COUNT($CB61:CE61)&gt;0,SMALL($CB61:CE61,1),$CP61)</f>
        <v>1.7546296296296296E-2</v>
      </c>
      <c r="CT61" s="8">
        <f>IF(COUNT($CB61:CF61)&gt;0,SMALL($CB61:CF61,1),$CP61)</f>
        <v>1.7546296296296296E-2</v>
      </c>
      <c r="CV61" s="8">
        <f t="shared" si="110"/>
        <v>1.4063865740740741E-2</v>
      </c>
      <c r="CW61" s="8">
        <f t="shared" si="111"/>
        <v>1.0765254629629632E-2</v>
      </c>
      <c r="CX61" s="1">
        <f t="shared" si="112"/>
        <v>59</v>
      </c>
      <c r="CY61" s="8">
        <f t="shared" si="113"/>
        <v>1.3657407407407408E-6</v>
      </c>
      <c r="CZ61" s="1" t="str">
        <f t="shared" si="114"/>
        <v>James Buckley</v>
      </c>
      <c r="DB61" s="13">
        <f t="shared" si="115"/>
        <v>2.2123590982286629E-2</v>
      </c>
      <c r="DC61" s="13">
        <f>SMALL($DO61:DP61,1)/(60*60*24)</f>
        <v>2.2123590982286633E-2</v>
      </c>
      <c r="DD61" s="13">
        <f>SMALL($DO61:DQ61,1)/(60*60*24)</f>
        <v>2.2123590982286633E-2</v>
      </c>
      <c r="DE61" s="13">
        <f>SMALL($DO61:DR61,1)/(60*60*24)</f>
        <v>2.2123590982286633E-2</v>
      </c>
      <c r="DF61" s="13">
        <f>SMALL($DO61:DS61,1)/(60*60*24)</f>
        <v>2.2123590982286633E-2</v>
      </c>
      <c r="DG61" s="13">
        <f>SMALL($DO61:DT61,1)/(60*60*24)</f>
        <v>2.2123590982286633E-2</v>
      </c>
      <c r="DH61" s="45">
        <f t="shared" si="116"/>
        <v>1.7002225093310366E-2</v>
      </c>
      <c r="DI61" s="13">
        <f>SMALL($DU61:DV61,1)/(60*60*24)</f>
        <v>1.7002225093310366E-2</v>
      </c>
      <c r="DJ61" s="13">
        <f>SMALL($DU61:DW61,1)/(60*60*24)</f>
        <v>1.7002225093310366E-2</v>
      </c>
      <c r="DK61" s="13">
        <f>SMALL($DU61:DX61,1)/(60*60*24)</f>
        <v>1.7002225093310366E-2</v>
      </c>
      <c r="DL61" s="13">
        <f>SMALL($DU61:DY61,1)/(60*60*24)</f>
        <v>1.7002225093310366E-2</v>
      </c>
      <c r="DM61" s="13">
        <f>SMALL($DU61:DZ61,1)/(60*60*24)</f>
        <v>1.7002225093310366E-2</v>
      </c>
      <c r="DO61" s="6">
        <f t="shared" si="117"/>
        <v>1911.478260869565</v>
      </c>
      <c r="DP61" s="1">
        <f t="shared" si="118"/>
        <v>9999</v>
      </c>
      <c r="DQ61" s="1">
        <f t="shared" si="119"/>
        <v>9999</v>
      </c>
      <c r="DR61" s="1">
        <f t="shared" si="120"/>
        <v>9999</v>
      </c>
      <c r="DS61" s="1">
        <f t="shared" si="121"/>
        <v>9999</v>
      </c>
      <c r="DT61" s="1">
        <f t="shared" si="122"/>
        <v>9999</v>
      </c>
      <c r="DU61" s="6">
        <f t="shared" si="123"/>
        <v>1468.9922480620155</v>
      </c>
      <c r="DV61" s="1">
        <f t="shared" si="124"/>
        <v>9999</v>
      </c>
      <c r="DW61" s="1">
        <f t="shared" si="125"/>
        <v>9999</v>
      </c>
      <c r="DX61" s="1">
        <f t="shared" si="126"/>
        <v>9999</v>
      </c>
      <c r="DY61" s="1">
        <f t="shared" si="127"/>
        <v>9999</v>
      </c>
      <c r="DZ61" s="1">
        <f t="shared" si="128"/>
        <v>9999</v>
      </c>
    </row>
    <row r="62" spans="1:158" s="41" customFormat="1" x14ac:dyDescent="0.25">
      <c r="A62" s="1" t="s">
        <v>221</v>
      </c>
      <c r="B62" s="3">
        <v>1.4178240740740741E-2</v>
      </c>
      <c r="C62" s="11">
        <v>43800</v>
      </c>
      <c r="D62" s="11"/>
      <c r="E62" s="13"/>
      <c r="F62" s="11"/>
      <c r="G62" s="11"/>
      <c r="H62" s="3"/>
      <c r="I62" s="3"/>
      <c r="J62" s="8"/>
      <c r="K62" s="8"/>
      <c r="L62" s="8">
        <v>2.5520833333333336E-2</v>
      </c>
      <c r="M62" s="8">
        <f t="shared" si="66"/>
        <v>1.7322589378222175E-2</v>
      </c>
      <c r="N62" s="6">
        <f t="shared" si="67"/>
        <v>1496.6717222783959</v>
      </c>
      <c r="O62" s="8">
        <f t="shared" si="129"/>
        <v>1.892361111111111E-2</v>
      </c>
      <c r="P62" s="8"/>
      <c r="Q62" s="8">
        <f t="shared" si="68"/>
        <v>0</v>
      </c>
      <c r="R62" s="8">
        <f t="shared" si="69"/>
        <v>1.4178240740740743E-2</v>
      </c>
      <c r="S62" s="8">
        <f t="shared" si="70"/>
        <v>1.892361111111111E-2</v>
      </c>
      <c r="T62" s="8"/>
      <c r="U62" s="8">
        <f>IF(A62&lt;&gt;"",IF(VLOOKUP(A62,Apr!A$4:F$201,6)&gt;0,VLOOKUP(A62,Apr!A$4:F$201,6),0),0)</f>
        <v>0</v>
      </c>
      <c r="V62" s="8">
        <f>IF(A62&lt;&gt;"",IF(VLOOKUP(A62,May!A$3:F$200,6)&gt;0,VLOOKUP(A62,May!A$3:F$200,6),0),0)</f>
        <v>0</v>
      </c>
      <c r="W62" s="8">
        <f>IF(A62&lt;&gt;"",IF(VLOOKUP(A62,Jun!A$3:F$200,6)&gt;0,VLOOKUP(A62,Jun!A$3:F$200,6),0),0)</f>
        <v>0</v>
      </c>
      <c r="X62" s="8">
        <f>IF(A62&lt;&gt;"",IF(VLOOKUP(A62,Jul!A$3:F$200,6)&gt;0,VLOOKUP(A62,Jul!A$3:F$200,6),0),0)</f>
        <v>0</v>
      </c>
      <c r="Y62" s="8">
        <f>IF(A62&lt;&gt;"",IF(VLOOKUP(A62,Aug!A$3:F$200,6)&gt;0,VLOOKUP(A62,Aug!A$3:F$200,6),0),0)</f>
        <v>0</v>
      </c>
      <c r="Z62" s="8">
        <f>IF(A62&lt;&gt;"",IF(VLOOKUP(A62,Sep!A$3:F$200,6)&gt;0,VLOOKUP(A62,Sep!A$3:F$200,6),0),0)</f>
        <v>0</v>
      </c>
      <c r="AA62" s="6">
        <f t="shared" si="71"/>
        <v>1150.2088215852416</v>
      </c>
      <c r="AB62" s="8">
        <f t="shared" si="72"/>
        <v>1.4583333333333332E-2</v>
      </c>
      <c r="AC62" s="8">
        <f>IF(A62&lt;&gt;"",IF(VLOOKUP(A62,Oct!A$3:F$200,6)&gt;0,VLOOKUP(A62,Oct!A$3:F$200,6),0),0)</f>
        <v>0</v>
      </c>
      <c r="AD62" s="8">
        <f>IF(A62&lt;&gt;"",IF(VLOOKUP(A62,Nov!A$3:F$200,6)&gt;0,VLOOKUP(A62,Nov!A$3:F$200,6),0),0)</f>
        <v>0</v>
      </c>
      <c r="AE62" s="8">
        <f>IF(A62&lt;&gt;"",IF(VLOOKUP(A62,Dec!A$3:F$200,6)&gt;0,VLOOKUP(A62,Dec!A$3:F$200,6),0),0)</f>
        <v>1.4178240740740743E-2</v>
      </c>
      <c r="AF62" s="8">
        <f>IF(A62&lt;&gt;"",IF(VLOOKUP(A62,Jan!A$3:F$200,6)&gt;0,VLOOKUP(A62,Jan!A$3:F$200,6),0),0)</f>
        <v>0</v>
      </c>
      <c r="AG62" s="8">
        <f>IF(A62&lt;&gt;"",IF(VLOOKUP(A62,Feb!A$3:F$200,6)&gt;0,VLOOKUP(A62,Feb!A$3:F$200,6),0),0)</f>
        <v>0</v>
      </c>
      <c r="AH62" s="8">
        <f>IF(A62&lt;&gt;"",IF(VLOOKUP(A62,Mar!A$3:F$200,6)&gt;0,VLOOKUP(A62,Mar!A$3:F$200,6),0),0)</f>
        <v>0</v>
      </c>
      <c r="AI62" s="1"/>
      <c r="AJ62" s="8">
        <f>LARGE($BH62:BI62,1)</f>
        <v>1.892361111111111E-2</v>
      </c>
      <c r="AK62" s="8">
        <f>LARGE($BH62:BJ62,1)</f>
        <v>1.892361111111111E-2</v>
      </c>
      <c r="AL62" s="8">
        <f>LARGE($BH62:BK62,1)</f>
        <v>1.892361111111111E-2</v>
      </c>
      <c r="AM62" s="8">
        <f>LARGE($BH62:BL62,1)</f>
        <v>1.892361111111111E-2</v>
      </c>
      <c r="AN62" s="8">
        <f>LARGE($BH62:BM62,1)</f>
        <v>1.892361111111111E-2</v>
      </c>
      <c r="AO62" s="8">
        <f>LARGE($BN62:BO62,1)</f>
        <v>1.4583333333333332E-2</v>
      </c>
      <c r="AP62" s="8">
        <f>LARGE($BN62:BP62,1)</f>
        <v>1.4583333333333332E-2</v>
      </c>
      <c r="AQ62" s="8">
        <f>LARGE($BN62:BQ62,1)</f>
        <v>1.4583333333333332E-2</v>
      </c>
      <c r="AR62" s="8">
        <f>LARGE($BN62:BR62,1)</f>
        <v>1.4583333333333332E-2</v>
      </c>
      <c r="AS62" s="8">
        <f>LARGE($BN62:BS62,1)</f>
        <v>1.4583333333333332E-2</v>
      </c>
      <c r="AT62" s="1"/>
      <c r="AU62" s="1"/>
      <c r="AV62" s="6">
        <f t="shared" si="73"/>
        <v>0</v>
      </c>
      <c r="AW62" s="6">
        <f t="shared" si="74"/>
        <v>0</v>
      </c>
      <c r="AX62" s="6">
        <f t="shared" si="75"/>
        <v>0</v>
      </c>
      <c r="AY62" s="6">
        <f t="shared" si="76"/>
        <v>0</v>
      </c>
      <c r="AZ62" s="6">
        <f t="shared" si="77"/>
        <v>0</v>
      </c>
      <c r="BA62" s="6">
        <f t="shared" si="78"/>
        <v>0</v>
      </c>
      <c r="BB62" s="6">
        <f t="shared" si="79"/>
        <v>0</v>
      </c>
      <c r="BC62" s="6">
        <f t="shared" si="80"/>
        <v>0</v>
      </c>
      <c r="BD62" s="6">
        <f t="shared" si="81"/>
        <v>1225</v>
      </c>
      <c r="BE62" s="6">
        <f t="shared" si="82"/>
        <v>0</v>
      </c>
      <c r="BF62" s="6">
        <f t="shared" si="83"/>
        <v>0</v>
      </c>
      <c r="BG62" s="1"/>
      <c r="BH62" s="8">
        <f t="shared" si="84"/>
        <v>1.892361111111111E-2</v>
      </c>
      <c r="BI62" s="8">
        <f t="shared" si="85"/>
        <v>0</v>
      </c>
      <c r="BJ62" s="8">
        <f t="shared" si="86"/>
        <v>0</v>
      </c>
      <c r="BK62" s="8">
        <f t="shared" si="87"/>
        <v>0</v>
      </c>
      <c r="BL62" s="8">
        <f t="shared" si="88"/>
        <v>0</v>
      </c>
      <c r="BM62" s="8">
        <f t="shared" si="89"/>
        <v>0</v>
      </c>
      <c r="BN62" s="8">
        <f t="shared" si="90"/>
        <v>1.4583333333333332E-2</v>
      </c>
      <c r="BO62" s="8">
        <f t="shared" si="91"/>
        <v>0</v>
      </c>
      <c r="BP62" s="8">
        <f t="shared" si="92"/>
        <v>0</v>
      </c>
      <c r="BQ62" s="8">
        <f t="shared" si="93"/>
        <v>1.3715277777777778E-2</v>
      </c>
      <c r="BR62" s="8">
        <f t="shared" si="94"/>
        <v>0</v>
      </c>
      <c r="BS62" s="8">
        <f t="shared" si="95"/>
        <v>0</v>
      </c>
      <c r="BT62" s="1"/>
      <c r="BU62" s="1"/>
      <c r="BV62" s="8" t="str">
        <f t="shared" si="96"/>
        <v/>
      </c>
      <c r="BW62" s="8" t="str">
        <f t="shared" si="97"/>
        <v/>
      </c>
      <c r="BX62" s="8" t="str">
        <f t="shared" si="98"/>
        <v/>
      </c>
      <c r="BY62" s="8" t="str">
        <f t="shared" si="99"/>
        <v/>
      </c>
      <c r="BZ62" s="8" t="str">
        <f t="shared" si="100"/>
        <v/>
      </c>
      <c r="CA62" s="8" t="str">
        <f t="shared" si="101"/>
        <v/>
      </c>
      <c r="CB62" s="8" t="str">
        <f t="shared" si="102"/>
        <v/>
      </c>
      <c r="CC62" s="8" t="str">
        <f t="shared" si="103"/>
        <v/>
      </c>
      <c r="CD62" s="8">
        <f t="shared" si="104"/>
        <v>1.4178240740740743E-2</v>
      </c>
      <c r="CE62" s="8" t="str">
        <f t="shared" si="105"/>
        <v/>
      </c>
      <c r="CF62" s="8" t="str">
        <f t="shared" si="106"/>
        <v/>
      </c>
      <c r="CG62" s="8" t="str">
        <f t="shared" si="107"/>
        <v/>
      </c>
      <c r="CH62" s="8"/>
      <c r="CI62" s="13">
        <v>2.8113425925925927E-2</v>
      </c>
      <c r="CJ62" s="8">
        <f t="shared" si="108"/>
        <v>2.8113425925925927E-2</v>
      </c>
      <c r="CK62" s="8">
        <f>IF(COUNT($BV62:BW62)&gt;0,SMALL($BV62:BW62,1),$CI62)</f>
        <v>2.8113425925925927E-2</v>
      </c>
      <c r="CL62" s="8">
        <f>IF(COUNT($BV62:BX62)&gt;0,SMALL($BV62:BX62,1),$CI62)</f>
        <v>2.8113425925925927E-2</v>
      </c>
      <c r="CM62" s="8">
        <f>IF(COUNT($BV62:BY62)&gt;0,SMALL($BV62:BY62,1),$CI62)</f>
        <v>2.8113425925925927E-2</v>
      </c>
      <c r="CN62" s="8">
        <f>IF(COUNT($BV62:BZ62)&gt;0,SMALL($BV62:BZ62,1),$CI62)</f>
        <v>2.8113425925925927E-2</v>
      </c>
      <c r="CO62" s="3"/>
      <c r="CP62" s="8">
        <f t="shared" si="109"/>
        <v>0</v>
      </c>
      <c r="CQ62" s="8">
        <f>IF(COUNT($CB62:CC62)&gt;0,SMALL($CB62:CC62,1),$CP62)</f>
        <v>0</v>
      </c>
      <c r="CR62" s="8">
        <f>IF(COUNT($CB62:CD62)&gt;0,SMALL($CB62:CD62,1),$CP62)</f>
        <v>1.4178240740740743E-2</v>
      </c>
      <c r="CS62" s="8">
        <f>IF(COUNT($CB62:CE62)&gt;0,SMALL($CB62:CE62,1),$CP62)</f>
        <v>1.4178240740740743E-2</v>
      </c>
      <c r="CT62" s="8">
        <f>IF(COUNT($CB62:CF62)&gt;0,SMALL($CB62:CF62,1),$CP62)</f>
        <v>1.4178240740740743E-2</v>
      </c>
      <c r="CU62" s="1"/>
      <c r="CV62" s="8">
        <f t="shared" si="110"/>
        <v>1.8924999999999997E-2</v>
      </c>
      <c r="CW62" s="8">
        <f t="shared" si="111"/>
        <v>1.4584722222222221E-2</v>
      </c>
      <c r="CX62" s="1">
        <f t="shared" si="112"/>
        <v>60</v>
      </c>
      <c r="CY62" s="8">
        <f t="shared" si="113"/>
        <v>1.388888888888889E-6</v>
      </c>
      <c r="CZ62" s="1" t="str">
        <f t="shared" si="114"/>
        <v>James Greenaway</v>
      </c>
      <c r="DA62" s="1"/>
      <c r="DB62" s="13">
        <f t="shared" si="115"/>
        <v>1.7322589378222175E-2</v>
      </c>
      <c r="DC62" s="13">
        <f>SMALL($DO62:DP62,1)/(60*60*24)</f>
        <v>1.7322589378222175E-2</v>
      </c>
      <c r="DD62" s="13">
        <f>SMALL($DO62:DQ62,1)/(60*60*24)</f>
        <v>1.7322589378222175E-2</v>
      </c>
      <c r="DE62" s="13">
        <f>SMALL($DO62:DR62,1)/(60*60*24)</f>
        <v>1.7322589378222175E-2</v>
      </c>
      <c r="DF62" s="13">
        <f>SMALL($DO62:DS62,1)/(60*60*24)</f>
        <v>1.7322589378222175E-2</v>
      </c>
      <c r="DG62" s="13">
        <f>SMALL($DO62:DT62,1)/(60*60*24)</f>
        <v>1.7322589378222175E-2</v>
      </c>
      <c r="DH62" s="45">
        <f t="shared" si="116"/>
        <v>1.3312602101681037E-2</v>
      </c>
      <c r="DI62" s="13">
        <f>SMALL($DU62:DV62,1)/(60*60*24)</f>
        <v>1.3312602101681037E-2</v>
      </c>
      <c r="DJ62" s="13">
        <f>SMALL($DU62:DW62,1)/(60*60*24)</f>
        <v>1.3312602101681037E-2</v>
      </c>
      <c r="DK62" s="13">
        <f>SMALL($DU62:DX62,1)/(60*60*24)</f>
        <v>1.3312602101681037E-2</v>
      </c>
      <c r="DL62" s="13">
        <f>SMALL($DU62:DY62,1)/(60*60*24)</f>
        <v>1.3312602101681037E-2</v>
      </c>
      <c r="DM62" s="13">
        <f>SMALL($DU62:DZ62,1)/(60*60*24)</f>
        <v>1.3312602101681037E-2</v>
      </c>
      <c r="DN62" s="1"/>
      <c r="DO62" s="6">
        <f t="shared" si="117"/>
        <v>1496.6717222783959</v>
      </c>
      <c r="DP62" s="1">
        <f t="shared" si="118"/>
        <v>9999</v>
      </c>
      <c r="DQ62" s="1">
        <f t="shared" si="119"/>
        <v>9999</v>
      </c>
      <c r="DR62" s="1">
        <f t="shared" si="120"/>
        <v>9999</v>
      </c>
      <c r="DS62" s="1">
        <f t="shared" si="121"/>
        <v>9999</v>
      </c>
      <c r="DT62" s="1">
        <f t="shared" si="122"/>
        <v>9999</v>
      </c>
      <c r="DU62" s="6">
        <f t="shared" si="123"/>
        <v>1150.2088215852416</v>
      </c>
      <c r="DV62" s="1">
        <f t="shared" si="124"/>
        <v>9999</v>
      </c>
      <c r="DW62" s="1">
        <f t="shared" si="125"/>
        <v>9999</v>
      </c>
      <c r="DX62" s="1">
        <f t="shared" si="126"/>
        <v>1225</v>
      </c>
      <c r="DY62" s="1">
        <f t="shared" si="127"/>
        <v>9999</v>
      </c>
      <c r="DZ62" s="1">
        <f t="shared" si="128"/>
        <v>9999</v>
      </c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</row>
    <row r="63" spans="1:158" x14ac:dyDescent="0.25">
      <c r="A63" s="1" t="s">
        <v>169</v>
      </c>
      <c r="B63" s="3">
        <v>1.7916666666666668E-2</v>
      </c>
      <c r="C63" s="11">
        <v>43070</v>
      </c>
      <c r="E63" s="13">
        <v>2.3067129629629632E-2</v>
      </c>
      <c r="F63" s="11">
        <v>43556</v>
      </c>
      <c r="H63" s="3">
        <v>1.8414351851851855E-2</v>
      </c>
      <c r="I63" s="3">
        <v>2.3958333333333338E-2</v>
      </c>
      <c r="K63" s="8">
        <v>1.7708333333333333E-2</v>
      </c>
      <c r="M63" s="8">
        <f t="shared" si="66"/>
        <v>2.3218095813204512E-2</v>
      </c>
      <c r="N63" s="6">
        <f t="shared" si="67"/>
        <v>2006.04347826087</v>
      </c>
      <c r="O63" s="8">
        <f t="shared" si="129"/>
        <v>1.3020833333333334E-2</v>
      </c>
      <c r="Q63" s="8">
        <f t="shared" si="68"/>
        <v>2.3067129629629632E-2</v>
      </c>
      <c r="R63" s="8">
        <f t="shared" si="69"/>
        <v>2.1666666666666667E-2</v>
      </c>
      <c r="S63" s="8">
        <f t="shared" si="70"/>
        <v>1.3020833333333334E-2</v>
      </c>
      <c r="T63" s="8"/>
      <c r="U63" s="8">
        <f>IF(A63&lt;&gt;"",IF(VLOOKUP(A63,Apr!A$4:F$201,6)&gt;0,VLOOKUP(A63,Apr!A$4:F$201,6),0),0)</f>
        <v>2.3067129629629632E-2</v>
      </c>
      <c r="V63" s="8">
        <f>IF(A63&lt;&gt;"",IF(VLOOKUP(A63,May!A$3:F$200,6)&gt;0,VLOOKUP(A63,May!A$3:F$200,6),0),0)</f>
        <v>0</v>
      </c>
      <c r="W63" s="8">
        <f>IF(A63&lt;&gt;"",IF(VLOOKUP(A63,Jun!A$3:F$200,6)&gt;0,VLOOKUP(A63,Jun!A$3:F$200,6),0),0)</f>
        <v>0</v>
      </c>
      <c r="X63" s="8">
        <f>IF(A63&lt;&gt;"",IF(VLOOKUP(A63,Jul!A$3:F$200,6)&gt;0,VLOOKUP(A63,Jul!A$3:F$200,6),0),0)</f>
        <v>0</v>
      </c>
      <c r="Y63" s="8">
        <f>IF(A63&lt;&gt;"",IF(VLOOKUP(A63,Aug!A$3:F$200,6)&gt;0,VLOOKUP(A63,Aug!A$3:F$200,6),0),0)</f>
        <v>2.479166666666667E-2</v>
      </c>
      <c r="Z63" s="8">
        <f>IF(A63&lt;&gt;"",IF(VLOOKUP(A63,Sep!A$3:F$200,6)&gt;0,VLOOKUP(A63,Sep!A$3:F$200,6),0),0)</f>
        <v>0</v>
      </c>
      <c r="AA63" s="6">
        <f t="shared" si="71"/>
        <v>1531.6426089280944</v>
      </c>
      <c r="AB63" s="8">
        <f t="shared" si="72"/>
        <v>1.0069444444444445E-2</v>
      </c>
      <c r="AC63" s="8">
        <f>IF(A63&lt;&gt;"",IF(VLOOKUP(A63,Oct!A$3:F$200,6)&gt;0,VLOOKUP(A63,Oct!A$3:F$200,6),0),0)</f>
        <v>0</v>
      </c>
      <c r="AD63" s="8">
        <f>IF(A63&lt;&gt;"",IF(VLOOKUP(A63,Nov!A$3:F$200,6)&gt;0,VLOOKUP(A63,Nov!A$3:F$200,6),0),0)</f>
        <v>0</v>
      </c>
      <c r="AE63" s="8">
        <f>IF(A63&lt;&gt;"",IF(VLOOKUP(A63,Dec!A$3:F$200,6)&gt;0,VLOOKUP(A63,Dec!A$3:F$200,6),0),0)</f>
        <v>0</v>
      </c>
      <c r="AF63" s="8">
        <f>IF(A63&lt;&gt;"",IF(VLOOKUP(A63,Jan!A$3:F$200,6)&gt;0,VLOOKUP(A63,Jan!A$3:F$200,6),0),0)</f>
        <v>0</v>
      </c>
      <c r="AG63" s="8">
        <f>IF(A63&lt;&gt;"",IF(VLOOKUP(A63,Feb!A$3:F$200,6)&gt;0,VLOOKUP(A63,Feb!A$3:F$200,6),0),0)</f>
        <v>2.1666666666666667E-2</v>
      </c>
      <c r="AH63" s="8">
        <f>IF(A63&lt;&gt;"",IF(VLOOKUP(A63,Mar!A$3:F$200,6)&gt;0,VLOOKUP(A63,Mar!A$3:F$200,6),0),0)</f>
        <v>0</v>
      </c>
      <c r="AJ63" s="8">
        <f>LARGE($BH63:BI63,1)</f>
        <v>1.3194444444444444E-2</v>
      </c>
      <c r="AK63" s="8">
        <f>LARGE($BH63:BJ63,1)</f>
        <v>1.3194444444444444E-2</v>
      </c>
      <c r="AL63" s="8">
        <f>LARGE($BH63:BK63,1)</f>
        <v>1.3194444444444444E-2</v>
      </c>
      <c r="AM63" s="8">
        <f>LARGE($BH63:BL63,1)</f>
        <v>1.3194444444444444E-2</v>
      </c>
      <c r="AN63" s="8">
        <f>LARGE($BH63:BM63,1)</f>
        <v>1.3194444444444444E-2</v>
      </c>
      <c r="AO63" s="8">
        <f>LARGE($BN63:BO63,1)</f>
        <v>1.0069444444444445E-2</v>
      </c>
      <c r="AP63" s="8">
        <f>LARGE($BN63:BP63,1)</f>
        <v>1.0069444444444445E-2</v>
      </c>
      <c r="AQ63" s="8">
        <f>LARGE($BN63:BQ63,1)</f>
        <v>1.0069444444444445E-2</v>
      </c>
      <c r="AR63" s="8">
        <f>LARGE($BN63:BR63,1)</f>
        <v>1.0069444444444445E-2</v>
      </c>
      <c r="AS63" s="8">
        <f>LARGE($BN63:BS63,1)</f>
        <v>1.0069444444444445E-2</v>
      </c>
      <c r="AV63" s="6">
        <f t="shared" si="73"/>
        <v>1993</v>
      </c>
      <c r="AW63" s="6">
        <f t="shared" si="74"/>
        <v>0</v>
      </c>
      <c r="AX63" s="6">
        <f t="shared" si="75"/>
        <v>0</v>
      </c>
      <c r="AY63" s="6">
        <f t="shared" si="76"/>
        <v>0</v>
      </c>
      <c r="AZ63" s="6">
        <f t="shared" si="77"/>
        <v>2142.0000000000005</v>
      </c>
      <c r="BA63" s="6">
        <f t="shared" si="78"/>
        <v>0</v>
      </c>
      <c r="BB63" s="6">
        <f t="shared" si="79"/>
        <v>0</v>
      </c>
      <c r="BC63" s="6">
        <f t="shared" si="80"/>
        <v>0</v>
      </c>
      <c r="BD63" s="6">
        <f t="shared" si="81"/>
        <v>0</v>
      </c>
      <c r="BE63" s="6">
        <f t="shared" si="82"/>
        <v>0</v>
      </c>
      <c r="BF63" s="6">
        <f t="shared" si="83"/>
        <v>1872</v>
      </c>
      <c r="BH63" s="8">
        <f t="shared" si="84"/>
        <v>1.3020833333333334E-2</v>
      </c>
      <c r="BI63" s="8">
        <f t="shared" si="85"/>
        <v>1.3194444444444444E-2</v>
      </c>
      <c r="BJ63" s="8">
        <f t="shared" si="86"/>
        <v>0</v>
      </c>
      <c r="BK63" s="8">
        <f t="shared" si="87"/>
        <v>0</v>
      </c>
      <c r="BL63" s="8">
        <f t="shared" si="88"/>
        <v>0</v>
      </c>
      <c r="BM63" s="8">
        <f t="shared" si="89"/>
        <v>1.1458333333333333E-2</v>
      </c>
      <c r="BN63" s="8">
        <f t="shared" si="90"/>
        <v>1.0069444444444445E-2</v>
      </c>
      <c r="BO63" s="8">
        <f t="shared" si="91"/>
        <v>0</v>
      </c>
      <c r="BP63" s="8">
        <f t="shared" si="92"/>
        <v>0</v>
      </c>
      <c r="BQ63" s="8">
        <f t="shared" si="93"/>
        <v>0</v>
      </c>
      <c r="BR63" s="8">
        <f t="shared" si="94"/>
        <v>0</v>
      </c>
      <c r="BS63" s="8">
        <f t="shared" si="95"/>
        <v>6.2500000000000003E-3</v>
      </c>
      <c r="BV63" s="8">
        <f t="shared" si="96"/>
        <v>2.3067129629629632E-2</v>
      </c>
      <c r="BW63" s="8" t="str">
        <f t="shared" si="97"/>
        <v/>
      </c>
      <c r="BX63" s="8" t="str">
        <f t="shared" si="98"/>
        <v/>
      </c>
      <c r="BY63" s="8" t="str">
        <f t="shared" si="99"/>
        <v/>
      </c>
      <c r="BZ63" s="8">
        <f t="shared" si="100"/>
        <v>2.479166666666667E-2</v>
      </c>
      <c r="CA63" s="8" t="str">
        <f t="shared" si="101"/>
        <v/>
      </c>
      <c r="CB63" s="8" t="str">
        <f t="shared" si="102"/>
        <v/>
      </c>
      <c r="CC63" s="8" t="str">
        <f t="shared" si="103"/>
        <v/>
      </c>
      <c r="CD63" s="8" t="str">
        <f t="shared" si="104"/>
        <v/>
      </c>
      <c r="CE63" s="8" t="str">
        <f t="shared" si="105"/>
        <v/>
      </c>
      <c r="CF63" s="8">
        <f t="shared" si="106"/>
        <v>2.1666666666666667E-2</v>
      </c>
      <c r="CG63" s="8" t="str">
        <f t="shared" si="107"/>
        <v/>
      </c>
      <c r="CI63" s="13">
        <v>2.3958333333333331E-2</v>
      </c>
      <c r="CJ63" s="8">
        <f t="shared" si="108"/>
        <v>2.3067129629629632E-2</v>
      </c>
      <c r="CK63" s="8">
        <f>IF(COUNT($BV63:BW63)&gt;0,SMALL($BV63:BW63,1),$CI63)</f>
        <v>2.3067129629629632E-2</v>
      </c>
      <c r="CL63" s="8">
        <f>IF(COUNT($BV63:BX63)&gt;0,SMALL($BV63:BX63,1),$CI63)</f>
        <v>2.3067129629629632E-2</v>
      </c>
      <c r="CM63" s="8">
        <f>IF(COUNT($BV63:BY63)&gt;0,SMALL($BV63:BY63,1),$CI63)</f>
        <v>2.3067129629629632E-2</v>
      </c>
      <c r="CN63" s="8">
        <f>IF(COUNT($BV63:BZ63)&gt;0,SMALL($BV63:BZ63,1),$CI63)</f>
        <v>2.3067129629629632E-2</v>
      </c>
      <c r="CO63" s="3">
        <v>1.7916666666666668E-2</v>
      </c>
      <c r="CP63" s="8">
        <f t="shared" si="109"/>
        <v>1.7916666666666668E-2</v>
      </c>
      <c r="CQ63" s="8">
        <f>IF(COUNT($CB63:CC63)&gt;0,SMALL($CB63:CC63,1),$CP63)</f>
        <v>1.7916666666666668E-2</v>
      </c>
      <c r="CR63" s="8">
        <f>IF(COUNT($CB63:CD63)&gt;0,SMALL($CB63:CD63,1),$CP63)</f>
        <v>1.7916666666666668E-2</v>
      </c>
      <c r="CS63" s="8">
        <f>IF(COUNT($CB63:CE63)&gt;0,SMALL($CB63:CE63,1),$CP63)</f>
        <v>1.7916666666666668E-2</v>
      </c>
      <c r="CT63" s="8">
        <f>IF(COUNT($CB63:CF63)&gt;0,SMALL($CB63:CF63,1),$CP63)</f>
        <v>2.1666666666666667E-2</v>
      </c>
      <c r="CV63" s="8">
        <f t="shared" si="110"/>
        <v>1.3195856481481482E-2</v>
      </c>
      <c r="CW63" s="8">
        <f t="shared" si="111"/>
        <v>1.0070856481481483E-2</v>
      </c>
      <c r="CX63" s="1">
        <f t="shared" si="112"/>
        <v>61</v>
      </c>
      <c r="CY63" s="8">
        <f t="shared" si="113"/>
        <v>1.4120370370370371E-6</v>
      </c>
      <c r="CZ63" s="1" t="str">
        <f t="shared" si="114"/>
        <v>Jason Sheridan</v>
      </c>
      <c r="DB63" s="13">
        <f t="shared" si="115"/>
        <v>2.3218095813204512E-2</v>
      </c>
      <c r="DC63" s="13">
        <f>SMALL($DO63:DP63,1)/(60*60*24)</f>
        <v>2.3067129629629628E-2</v>
      </c>
      <c r="DD63" s="13">
        <f>SMALL($DO63:DQ63,1)/(60*60*24)</f>
        <v>2.3067129629629628E-2</v>
      </c>
      <c r="DE63" s="13">
        <f>SMALL($DO63:DR63,1)/(60*60*24)</f>
        <v>2.3067129629629628E-2</v>
      </c>
      <c r="DF63" s="13">
        <f>SMALL($DO63:DS63,1)/(60*60*24)</f>
        <v>2.3067129629629628E-2</v>
      </c>
      <c r="DG63" s="13">
        <f>SMALL($DO63:DT63,1)/(60*60*24)</f>
        <v>2.3067129629629628E-2</v>
      </c>
      <c r="DH63" s="45">
        <f t="shared" si="116"/>
        <v>1.7727345010741833E-2</v>
      </c>
      <c r="DI63" s="13">
        <f>SMALL($DU63:DV63,1)/(60*60*24)</f>
        <v>1.7727345010741833E-2</v>
      </c>
      <c r="DJ63" s="13">
        <f>SMALL($DU63:DW63,1)/(60*60*24)</f>
        <v>1.7727345010741833E-2</v>
      </c>
      <c r="DK63" s="13">
        <f>SMALL($DU63:DX63,1)/(60*60*24)</f>
        <v>1.7727345010741833E-2</v>
      </c>
      <c r="DL63" s="13">
        <f>SMALL($DU63:DY63,1)/(60*60*24)</f>
        <v>1.7727345010741833E-2</v>
      </c>
      <c r="DM63" s="13">
        <f>SMALL($DU63:DZ63,1)/(60*60*24)</f>
        <v>1.7727345010741833E-2</v>
      </c>
      <c r="DO63" s="6">
        <f t="shared" si="117"/>
        <v>2006.04347826087</v>
      </c>
      <c r="DP63" s="1">
        <f t="shared" si="118"/>
        <v>1993</v>
      </c>
      <c r="DQ63" s="1">
        <f t="shared" si="119"/>
        <v>9999</v>
      </c>
      <c r="DR63" s="1">
        <f t="shared" si="120"/>
        <v>9999</v>
      </c>
      <c r="DS63" s="1">
        <f t="shared" si="121"/>
        <v>9999</v>
      </c>
      <c r="DT63" s="1">
        <f t="shared" si="122"/>
        <v>2142.0000000000005</v>
      </c>
      <c r="DU63" s="6">
        <f t="shared" si="123"/>
        <v>1531.6426089280944</v>
      </c>
      <c r="DV63" s="1">
        <f t="shared" si="124"/>
        <v>9999</v>
      </c>
      <c r="DW63" s="1">
        <f t="shared" si="125"/>
        <v>9999</v>
      </c>
      <c r="DX63" s="1">
        <f t="shared" si="126"/>
        <v>9999</v>
      </c>
      <c r="DY63" s="1">
        <f t="shared" si="127"/>
        <v>9999</v>
      </c>
      <c r="DZ63" s="1">
        <f t="shared" si="128"/>
        <v>1872</v>
      </c>
    </row>
    <row r="64" spans="1:158" x14ac:dyDescent="0.25">
      <c r="A64" s="1" t="s">
        <v>203</v>
      </c>
      <c r="B64" s="3">
        <v>1.8414351851851852E-2</v>
      </c>
      <c r="C64" s="11">
        <v>43525</v>
      </c>
      <c r="E64" s="13">
        <v>2.8067129629629626E-2</v>
      </c>
      <c r="F64" s="11">
        <v>43586</v>
      </c>
      <c r="H64" s="8">
        <v>2.0243055555555552E-2</v>
      </c>
      <c r="I64" s="8">
        <v>0</v>
      </c>
      <c r="M64" s="8">
        <f t="shared" si="66"/>
        <v>2.5523852657004822E-2</v>
      </c>
      <c r="N64" s="6">
        <f t="shared" si="67"/>
        <v>2205.2608695652166</v>
      </c>
      <c r="O64" s="8">
        <f t="shared" si="129"/>
        <v>1.0763888888888889E-2</v>
      </c>
      <c r="Q64" s="8">
        <f t="shared" si="68"/>
        <v>2.8067129629629626E-2</v>
      </c>
      <c r="R64" s="8">
        <f t="shared" si="69"/>
        <v>0</v>
      </c>
      <c r="S64" s="8">
        <f t="shared" si="70"/>
        <v>1.0763888888888889E-2</v>
      </c>
      <c r="T64" s="8"/>
      <c r="U64" s="8">
        <f>IF(A64&lt;&gt;"",IF(VLOOKUP(A64,Apr!A$4:F$201,6)&gt;0,VLOOKUP(A64,Apr!A$4:F$201,6),0),0)</f>
        <v>0</v>
      </c>
      <c r="V64" s="8">
        <f>IF(A64&lt;&gt;"",IF(VLOOKUP(A64,May!A$3:F$200,6)&gt;0,VLOOKUP(A64,May!A$3:F$200,6),0),0)</f>
        <v>2.8067129629629626E-2</v>
      </c>
      <c r="W64" s="8">
        <f>IF(A64&lt;&gt;"",IF(VLOOKUP(A64,Jun!A$3:F$200,6)&gt;0,VLOOKUP(A64,Jun!A$3:F$200,6),0),0)</f>
        <v>0</v>
      </c>
      <c r="X64" s="8">
        <f>IF(A64&lt;&gt;"",IF(VLOOKUP(A64,Jul!A$3:F$200,6)&gt;0,VLOOKUP(A64,Jul!A$3:F$200,6),0),0)</f>
        <v>0</v>
      </c>
      <c r="Y64" s="8">
        <f>IF(A64&lt;&gt;"",IF(VLOOKUP(A64,Aug!A$3:F$200,6)&gt;0,VLOOKUP(A64,Aug!A$3:F$200,6),0),0)</f>
        <v>0</v>
      </c>
      <c r="Z64" s="8">
        <f>IF(A64&lt;&gt;"",IF(VLOOKUP(A64,Sep!A$3:F$200,6)&gt;0,VLOOKUP(A64,Sep!A$3:F$200,6),0),0)</f>
        <v>0</v>
      </c>
      <c r="AA64" s="6">
        <f t="shared" si="71"/>
        <v>1863.6394012296175</v>
      </c>
      <c r="AB64" s="8">
        <f t="shared" si="72"/>
        <v>6.2499999999999995E-3</v>
      </c>
      <c r="AC64" s="8">
        <f>IF(A64&lt;&gt;"",IF(VLOOKUP(A64,Oct!A$3:F$200,6)&gt;0,VLOOKUP(A64,Oct!A$3:F$200,6),0),0)</f>
        <v>0</v>
      </c>
      <c r="AD64" s="8">
        <f>IF(A64&lt;&gt;"",IF(VLOOKUP(A64,Nov!A$3:F$200,6)&gt;0,VLOOKUP(A64,Nov!A$3:F$200,6),0),0)</f>
        <v>0</v>
      </c>
      <c r="AE64" s="8">
        <f>IF(A64&lt;&gt;"",IF(VLOOKUP(A64,Dec!A$3:F$200,6)&gt;0,VLOOKUP(A64,Dec!A$3:F$200,6),0),0)</f>
        <v>0</v>
      </c>
      <c r="AF64" s="8">
        <f>IF(A64&lt;&gt;"",IF(VLOOKUP(A64,Jan!A$3:F$200,6)&gt;0,VLOOKUP(A64,Jan!A$3:F$200,6),0),0)</f>
        <v>0</v>
      </c>
      <c r="AG64" s="8">
        <f>IF(A64&lt;&gt;"",IF(VLOOKUP(A64,Feb!A$3:F$200,6)&gt;0,VLOOKUP(A64,Feb!A$3:F$200,6),0),0)</f>
        <v>0</v>
      </c>
      <c r="AH64" s="8">
        <f>IF(A64&lt;&gt;"",IF(VLOOKUP(A64,Mar!A$3:F$200,6)&gt;0,VLOOKUP(A64,Mar!A$3:F$200,6),0),0)</f>
        <v>0</v>
      </c>
      <c r="AJ64" s="8">
        <f>LARGE($BH64:BI64,1)</f>
        <v>1.0763888888888889E-2</v>
      </c>
      <c r="AK64" s="8">
        <f>LARGE($BH64:BJ64,1)</f>
        <v>1.0763888888888889E-2</v>
      </c>
      <c r="AL64" s="8">
        <f>LARGE($BH64:BK64,1)</f>
        <v>1.0763888888888889E-2</v>
      </c>
      <c r="AM64" s="8">
        <f>LARGE($BH64:BL64,1)</f>
        <v>1.0763888888888889E-2</v>
      </c>
      <c r="AN64" s="8">
        <f>LARGE($BH64:BM64,1)</f>
        <v>1.0763888888888889E-2</v>
      </c>
      <c r="AO64" s="8">
        <f>LARGE($BN64:BO64,1)</f>
        <v>6.2499999999999995E-3</v>
      </c>
      <c r="AP64" s="8">
        <f>LARGE($BN64:BP64,1)</f>
        <v>6.2499999999999995E-3</v>
      </c>
      <c r="AQ64" s="8">
        <f>LARGE($BN64:BQ64,1)</f>
        <v>6.2499999999999995E-3</v>
      </c>
      <c r="AR64" s="8">
        <f>LARGE($BN64:BR64,1)</f>
        <v>6.2499999999999995E-3</v>
      </c>
      <c r="AS64" s="8">
        <f>LARGE($BN64:BS64,1)</f>
        <v>6.2499999999999995E-3</v>
      </c>
      <c r="AV64" s="6">
        <f t="shared" si="73"/>
        <v>0</v>
      </c>
      <c r="AW64" s="6">
        <f t="shared" si="74"/>
        <v>2424.9999999999995</v>
      </c>
      <c r="AX64" s="6">
        <f t="shared" si="75"/>
        <v>0</v>
      </c>
      <c r="AY64" s="6">
        <f t="shared" si="76"/>
        <v>0</v>
      </c>
      <c r="AZ64" s="6">
        <f t="shared" si="77"/>
        <v>0</v>
      </c>
      <c r="BA64" s="6">
        <f t="shared" si="78"/>
        <v>0</v>
      </c>
      <c r="BB64" s="6">
        <f t="shared" si="79"/>
        <v>0</v>
      </c>
      <c r="BC64" s="6">
        <f t="shared" si="80"/>
        <v>0</v>
      </c>
      <c r="BD64" s="6">
        <f t="shared" si="81"/>
        <v>0</v>
      </c>
      <c r="BE64" s="6">
        <f t="shared" si="82"/>
        <v>0</v>
      </c>
      <c r="BF64" s="6">
        <f t="shared" si="83"/>
        <v>0</v>
      </c>
      <c r="BH64" s="8">
        <f t="shared" si="84"/>
        <v>1.0763888888888889E-2</v>
      </c>
      <c r="BI64" s="8">
        <f t="shared" si="85"/>
        <v>0</v>
      </c>
      <c r="BJ64" s="8">
        <f t="shared" si="86"/>
        <v>8.1597222222222227E-3</v>
      </c>
      <c r="BK64" s="8">
        <f t="shared" si="87"/>
        <v>0</v>
      </c>
      <c r="BL64" s="8">
        <f t="shared" si="88"/>
        <v>0</v>
      </c>
      <c r="BM64" s="8">
        <f t="shared" si="89"/>
        <v>0</v>
      </c>
      <c r="BN64" s="8">
        <f t="shared" si="90"/>
        <v>6.2499999999999995E-3</v>
      </c>
      <c r="BO64" s="8">
        <f t="shared" si="91"/>
        <v>0</v>
      </c>
      <c r="BP64" s="8">
        <f t="shared" si="92"/>
        <v>0</v>
      </c>
      <c r="BQ64" s="8">
        <f t="shared" si="93"/>
        <v>0</v>
      </c>
      <c r="BR64" s="8">
        <f t="shared" si="94"/>
        <v>0</v>
      </c>
      <c r="BS64" s="8">
        <f t="shared" si="95"/>
        <v>0</v>
      </c>
      <c r="BV64" s="8" t="str">
        <f t="shared" si="96"/>
        <v/>
      </c>
      <c r="BW64" s="8">
        <f t="shared" si="97"/>
        <v>2.8067129629629626E-2</v>
      </c>
      <c r="BX64" s="8" t="str">
        <f t="shared" si="98"/>
        <v/>
      </c>
      <c r="BY64" s="8" t="str">
        <f t="shared" si="99"/>
        <v/>
      </c>
      <c r="BZ64" s="8" t="str">
        <f t="shared" si="100"/>
        <v/>
      </c>
      <c r="CA64" s="8" t="str">
        <f t="shared" si="101"/>
        <v/>
      </c>
      <c r="CB64" s="8" t="str">
        <f t="shared" si="102"/>
        <v/>
      </c>
      <c r="CC64" s="8" t="str">
        <f t="shared" si="103"/>
        <v/>
      </c>
      <c r="CD64" s="8" t="str">
        <f t="shared" si="104"/>
        <v/>
      </c>
      <c r="CE64" s="8" t="str">
        <f t="shared" si="105"/>
        <v/>
      </c>
      <c r="CF64" s="8" t="str">
        <f t="shared" si="106"/>
        <v/>
      </c>
      <c r="CG64" s="8" t="str">
        <f t="shared" si="107"/>
        <v/>
      </c>
      <c r="CI64" s="13"/>
      <c r="CJ64" s="8">
        <f t="shared" si="108"/>
        <v>0</v>
      </c>
      <c r="CK64" s="8">
        <f>IF(COUNT($BV64:BW64)&gt;0,SMALL($BV64:BW64,1),$CI64)</f>
        <v>2.8067129629629626E-2</v>
      </c>
      <c r="CL64" s="8">
        <f>IF(COUNT($BV64:BX64)&gt;0,SMALL($BV64:BX64,1),$CI64)</f>
        <v>2.8067129629629626E-2</v>
      </c>
      <c r="CM64" s="8">
        <f>IF(COUNT($BV64:BY64)&gt;0,SMALL($BV64:BY64,1),$CI64)</f>
        <v>2.8067129629629626E-2</v>
      </c>
      <c r="CN64" s="8">
        <f>IF(COUNT($BV64:BZ64)&gt;0,SMALL($BV64:BZ64,1),$CI64)</f>
        <v>2.8067129629629626E-2</v>
      </c>
      <c r="CO64" s="3">
        <v>1.8414351851851852E-2</v>
      </c>
      <c r="CP64" s="8">
        <f t="shared" si="109"/>
        <v>1.8414351851851852E-2</v>
      </c>
      <c r="CQ64" s="8">
        <f>IF(COUNT($CB64:CC64)&gt;0,SMALL($CB64:CC64,1),$CP64)</f>
        <v>1.8414351851851852E-2</v>
      </c>
      <c r="CR64" s="8">
        <f>IF(COUNT($CB64:CD64)&gt;0,SMALL($CB64:CD64,1),$CP64)</f>
        <v>1.8414351851851852E-2</v>
      </c>
      <c r="CS64" s="8">
        <f>IF(COUNT($CB64:CE64)&gt;0,SMALL($CB64:CE64,1),$CP64)</f>
        <v>1.8414351851851852E-2</v>
      </c>
      <c r="CT64" s="8">
        <f>IF(COUNT($CB64:CF64)&gt;0,SMALL($CB64:CF64,1),$CP64)</f>
        <v>1.8414351851851852E-2</v>
      </c>
      <c r="CV64" s="8">
        <f t="shared" si="110"/>
        <v>1.0765324074074075E-2</v>
      </c>
      <c r="CW64" s="8">
        <f t="shared" si="111"/>
        <v>6.2514351851851845E-3</v>
      </c>
      <c r="CX64" s="1">
        <f t="shared" si="112"/>
        <v>62</v>
      </c>
      <c r="CY64" s="8">
        <f t="shared" si="113"/>
        <v>1.4351851851851851E-6</v>
      </c>
      <c r="CZ64" s="1" t="str">
        <f t="shared" si="114"/>
        <v>Jen Trohear</v>
      </c>
      <c r="DB64" s="13">
        <f t="shared" si="115"/>
        <v>2.5523852657004822E-2</v>
      </c>
      <c r="DC64" s="13">
        <f>SMALL($DO64:DP64,1)/(60*60*24)</f>
        <v>2.5523852657004822E-2</v>
      </c>
      <c r="DD64" s="13">
        <f>SMALL($DO64:DQ64,1)/(60*60*24)</f>
        <v>2.5523852657004822E-2</v>
      </c>
      <c r="DE64" s="13">
        <f>SMALL($DO64:DR64,1)/(60*60*24)</f>
        <v>2.5523852657004822E-2</v>
      </c>
      <c r="DF64" s="13">
        <f>SMALL($DO64:DS64,1)/(60*60*24)</f>
        <v>2.5523852657004822E-2</v>
      </c>
      <c r="DG64" s="13">
        <f>SMALL($DO64:DT64,1)/(60*60*24)</f>
        <v>2.5523852657004822E-2</v>
      </c>
      <c r="DH64" s="45">
        <f t="shared" si="116"/>
        <v>2.1569900477194648E-2</v>
      </c>
      <c r="DI64" s="13">
        <f>SMALL($DU64:DV64,1)/(60*60*24)</f>
        <v>2.1569900477194648E-2</v>
      </c>
      <c r="DJ64" s="13">
        <f>SMALL($DU64:DW64,1)/(60*60*24)</f>
        <v>2.1569900477194648E-2</v>
      </c>
      <c r="DK64" s="13">
        <f>SMALL($DU64:DX64,1)/(60*60*24)</f>
        <v>2.1569900477194648E-2</v>
      </c>
      <c r="DL64" s="13">
        <f>SMALL($DU64:DY64,1)/(60*60*24)</f>
        <v>2.1569900477194648E-2</v>
      </c>
      <c r="DM64" s="13">
        <f>SMALL($DU64:DZ64,1)/(60*60*24)</f>
        <v>2.1569900477194648E-2</v>
      </c>
      <c r="DO64" s="6">
        <f t="shared" si="117"/>
        <v>2205.2608695652166</v>
      </c>
      <c r="DP64" s="1">
        <f t="shared" si="118"/>
        <v>9999</v>
      </c>
      <c r="DQ64" s="1">
        <f t="shared" si="119"/>
        <v>2424.9999999999995</v>
      </c>
      <c r="DR64" s="1">
        <f t="shared" si="120"/>
        <v>9999</v>
      </c>
      <c r="DS64" s="1">
        <f t="shared" si="121"/>
        <v>9999</v>
      </c>
      <c r="DT64" s="1">
        <f t="shared" si="122"/>
        <v>9999</v>
      </c>
      <c r="DU64" s="6">
        <f t="shared" si="123"/>
        <v>1863.6394012296175</v>
      </c>
      <c r="DV64" s="1">
        <f t="shared" si="124"/>
        <v>9999</v>
      </c>
      <c r="DW64" s="1">
        <f t="shared" si="125"/>
        <v>9999</v>
      </c>
      <c r="DX64" s="1">
        <f t="shared" si="126"/>
        <v>9999</v>
      </c>
      <c r="DY64" s="1">
        <f t="shared" si="127"/>
        <v>9999</v>
      </c>
      <c r="DZ64" s="1">
        <f t="shared" si="128"/>
        <v>9999</v>
      </c>
    </row>
    <row r="65" spans="1:130" x14ac:dyDescent="0.25">
      <c r="A65" s="1" t="s">
        <v>9</v>
      </c>
      <c r="B65" s="3">
        <v>2.0393518518518519E-2</v>
      </c>
      <c r="C65" s="11">
        <v>42430</v>
      </c>
      <c r="E65" s="13">
        <v>2.5312500000000002E-2</v>
      </c>
      <c r="F65" s="11">
        <v>42186</v>
      </c>
      <c r="H65" s="3">
        <v>2.6516203703703702E-2</v>
      </c>
      <c r="I65" s="3">
        <v>3.3344907407407406E-2</v>
      </c>
      <c r="M65" s="8">
        <f t="shared" si="66"/>
        <v>3.3433474235104663E-2</v>
      </c>
      <c r="N65" s="6">
        <f t="shared" si="67"/>
        <v>2888.652173913043</v>
      </c>
      <c r="O65" s="8">
        <f t="shared" si="129"/>
        <v>2.7777777777777779E-3</v>
      </c>
      <c r="Q65" s="8">
        <f t="shared" si="68"/>
        <v>2.9722222222222223E-2</v>
      </c>
      <c r="R65" s="8">
        <f t="shared" si="69"/>
        <v>2.4236111111111111E-2</v>
      </c>
      <c r="S65" s="8">
        <f t="shared" si="70"/>
        <v>2.7777777777777779E-3</v>
      </c>
      <c r="T65" s="8"/>
      <c r="U65" s="8">
        <f>IF(A65&lt;&gt;"",IF(VLOOKUP(A65,Apr!A$4:F$201,6)&gt;0,VLOOKUP(A65,Apr!A$4:F$201,6),0),0)</f>
        <v>3.4375000000000003E-2</v>
      </c>
      <c r="V65" s="8">
        <f>IF(A65&lt;&gt;"",IF(VLOOKUP(A65,May!A$3:F$200,6)&gt;0,VLOOKUP(A65,May!A$3:F$200,6),0),0)</f>
        <v>3.1666666666666669E-2</v>
      </c>
      <c r="W65" s="8">
        <f>IF(A65&lt;&gt;"",IF(VLOOKUP(A65,Jun!A$3:F$200,6)&gt;0,VLOOKUP(A65,Jun!A$3:F$200,6),0),0)</f>
        <v>3.1412037037037037E-2</v>
      </c>
      <c r="X65" s="8">
        <f>IF(A65&lt;&gt;"",IF(VLOOKUP(A65,Jul!A$3:F$200,6)&gt;0,VLOOKUP(A65,Jul!A$3:F$200,6),0),0)</f>
        <v>3.1608796296296288E-2</v>
      </c>
      <c r="Y65" s="8">
        <f>IF(A65&lt;&gt;"",IF(VLOOKUP(A65,Aug!A$3:F$200,6)&gt;0,VLOOKUP(A65,Aug!A$3:F$200,6),0),0)</f>
        <v>2.9722222222222223E-2</v>
      </c>
      <c r="Z65" s="8">
        <f>IF(A65&lt;&gt;"",IF(VLOOKUP(A65,Sep!A$3:F$200,6)&gt;0,VLOOKUP(A65,Sep!A$3:F$200,6),0),0)</f>
        <v>0</v>
      </c>
      <c r="AA65" s="6">
        <f t="shared" si="71"/>
        <v>1973.5364875701687</v>
      </c>
      <c r="AB65" s="8">
        <f t="shared" si="72"/>
        <v>5.0347222222222225E-3</v>
      </c>
      <c r="AC65" s="8">
        <f>IF(A65&lt;&gt;"",IF(VLOOKUP(A65,Oct!A$3:F$200,6)&gt;0,VLOOKUP(A65,Oct!A$3:F$200,6),0),0)</f>
        <v>0</v>
      </c>
      <c r="AD65" s="8">
        <f>IF(A65&lt;&gt;"",IF(VLOOKUP(A65,Nov!A$3:F$200,6)&gt;0,VLOOKUP(A65,Nov!A$3:F$200,6),0),0)</f>
        <v>2.4386574074074074E-2</v>
      </c>
      <c r="AE65" s="8">
        <f>IF(A65&lt;&gt;"",IF(VLOOKUP(A65,Dec!A$3:F$200,6)&gt;0,VLOOKUP(A65,Dec!A$3:F$200,6),0),0)</f>
        <v>2.4236111111111111E-2</v>
      </c>
      <c r="AF65" s="8">
        <f>IF(A65&lt;&gt;"",IF(VLOOKUP(A65,Jan!A$3:F$200,6)&gt;0,VLOOKUP(A65,Jan!A$3:F$200,6),0),0)</f>
        <v>2.5335648148148149E-2</v>
      </c>
      <c r="AG65" s="8">
        <f>IF(A65&lt;&gt;"",IF(VLOOKUP(A65,Feb!A$3:F$200,6)&gt;0,VLOOKUP(A65,Feb!A$3:F$200,6),0),0)</f>
        <v>2.5752314814814818E-2</v>
      </c>
      <c r="AH65" s="8">
        <f>IF(A65&lt;&gt;"",IF(VLOOKUP(A65,Mar!A$3:F$200,6)&gt;0,VLOOKUP(A65,Mar!A$3:F$200,6),0),0)</f>
        <v>0</v>
      </c>
      <c r="AJ65" s="8">
        <f>LARGE($BH65:BI65,1)</f>
        <v>2.7777777777777779E-3</v>
      </c>
      <c r="AK65" s="8">
        <f>LARGE($BH65:BJ65,1)</f>
        <v>4.5138888888888885E-3</v>
      </c>
      <c r="AL65" s="8">
        <f>LARGE($BH65:BK65,1)</f>
        <v>4.8611111111111112E-3</v>
      </c>
      <c r="AM65" s="8">
        <f>LARGE($BH65:BL65,1)</f>
        <v>4.8611111111111112E-3</v>
      </c>
      <c r="AN65" s="8">
        <f>LARGE($BH65:BM65,1)</f>
        <v>6.4236111111111108E-3</v>
      </c>
      <c r="AO65" s="8">
        <f>LARGE($BN65:BO65,1)</f>
        <v>5.0347222222222225E-3</v>
      </c>
      <c r="AP65" s="8">
        <f>LARGE($BN65:BP65,1)</f>
        <v>5.0347222222222225E-3</v>
      </c>
      <c r="AQ65" s="8">
        <f>LARGE($BN65:BQ65,1)</f>
        <v>5.0347222222222225E-3</v>
      </c>
      <c r="AR65" s="8">
        <f>LARGE($BN65:BR65,1)</f>
        <v>5.0347222222222225E-3</v>
      </c>
      <c r="AS65" s="8">
        <f>LARGE($BN65:BS65,1)</f>
        <v>5.0347222222222225E-3</v>
      </c>
      <c r="AV65" s="6">
        <f t="shared" si="73"/>
        <v>2970</v>
      </c>
      <c r="AW65" s="6">
        <f t="shared" si="74"/>
        <v>2736.0000000000005</v>
      </c>
      <c r="AX65" s="6">
        <f t="shared" si="75"/>
        <v>2714</v>
      </c>
      <c r="AY65" s="6">
        <f t="shared" si="76"/>
        <v>2730.9999999999991</v>
      </c>
      <c r="AZ65" s="6">
        <f t="shared" si="77"/>
        <v>2568</v>
      </c>
      <c r="BA65" s="6">
        <f t="shared" si="78"/>
        <v>0</v>
      </c>
      <c r="BB65" s="6">
        <f t="shared" si="79"/>
        <v>0</v>
      </c>
      <c r="BC65" s="6">
        <f t="shared" si="80"/>
        <v>2107</v>
      </c>
      <c r="BD65" s="6">
        <f t="shared" si="81"/>
        <v>2094</v>
      </c>
      <c r="BE65" s="6">
        <f t="shared" si="82"/>
        <v>2189</v>
      </c>
      <c r="BF65" s="6">
        <f t="shared" si="83"/>
        <v>2225</v>
      </c>
      <c r="BH65" s="8">
        <f t="shared" si="84"/>
        <v>2.7777777777777779E-3</v>
      </c>
      <c r="BI65" s="8">
        <f t="shared" si="85"/>
        <v>1.9097222222222222E-3</v>
      </c>
      <c r="BJ65" s="8">
        <f t="shared" si="86"/>
        <v>4.5138888888888885E-3</v>
      </c>
      <c r="BK65" s="8">
        <f t="shared" si="87"/>
        <v>4.8611111111111112E-3</v>
      </c>
      <c r="BL65" s="8">
        <f t="shared" si="88"/>
        <v>4.6874999999999998E-3</v>
      </c>
      <c r="BM65" s="8">
        <f t="shared" si="89"/>
        <v>6.4236111111111108E-3</v>
      </c>
      <c r="BN65" s="8">
        <f t="shared" si="90"/>
        <v>5.0347222222222225E-3</v>
      </c>
      <c r="BO65" s="8">
        <f t="shared" si="91"/>
        <v>0</v>
      </c>
      <c r="BP65" s="8">
        <f t="shared" si="92"/>
        <v>3.472222222222222E-3</v>
      </c>
      <c r="BQ65" s="8">
        <f t="shared" si="93"/>
        <v>3.6458333333333334E-3</v>
      </c>
      <c r="BR65" s="8">
        <f t="shared" si="94"/>
        <v>2.4305555555555556E-3</v>
      </c>
      <c r="BS65" s="8">
        <f t="shared" si="95"/>
        <v>2.0833333333333333E-3</v>
      </c>
      <c r="BV65" s="8">
        <f t="shared" si="96"/>
        <v>3.4375000000000003E-2</v>
      </c>
      <c r="BW65" s="8">
        <f t="shared" si="97"/>
        <v>3.1666666666666669E-2</v>
      </c>
      <c r="BX65" s="8">
        <f t="shared" si="98"/>
        <v>3.1412037037037037E-2</v>
      </c>
      <c r="BY65" s="8">
        <f t="shared" si="99"/>
        <v>3.1608796296296288E-2</v>
      </c>
      <c r="BZ65" s="8">
        <f t="shared" si="100"/>
        <v>2.9722222222222223E-2</v>
      </c>
      <c r="CA65" s="8" t="str">
        <f t="shared" si="101"/>
        <v/>
      </c>
      <c r="CB65" s="8" t="str">
        <f t="shared" si="102"/>
        <v/>
      </c>
      <c r="CC65" s="8">
        <f t="shared" si="103"/>
        <v>2.4386574074074074E-2</v>
      </c>
      <c r="CD65" s="8">
        <f t="shared" si="104"/>
        <v>2.4236111111111111E-2</v>
      </c>
      <c r="CE65" s="8">
        <f t="shared" si="105"/>
        <v>2.5335648148148149E-2</v>
      </c>
      <c r="CF65" s="8">
        <f t="shared" si="106"/>
        <v>2.5752314814814818E-2</v>
      </c>
      <c r="CG65" s="8" t="str">
        <f t="shared" si="107"/>
        <v/>
      </c>
      <c r="CI65" s="13">
        <v>2.5312500000000002E-2</v>
      </c>
      <c r="CJ65" s="8">
        <f t="shared" si="108"/>
        <v>3.4375000000000003E-2</v>
      </c>
      <c r="CK65" s="8">
        <f>IF(COUNT($BV65:BW65)&gt;0,SMALL($BV65:BW65,1),$CI65)</f>
        <v>3.1666666666666669E-2</v>
      </c>
      <c r="CL65" s="8">
        <f>IF(COUNT($BV65:BX65)&gt;0,SMALL($BV65:BX65,1),$CI65)</f>
        <v>3.1412037037037037E-2</v>
      </c>
      <c r="CM65" s="8">
        <f>IF(COUNT($BV65:BY65)&gt;0,SMALL($BV65:BY65,1),$CI65)</f>
        <v>3.1412037037037037E-2</v>
      </c>
      <c r="CN65" s="8">
        <f>IF(COUNT($BV65:BZ65)&gt;0,SMALL($BV65:BZ65,1),$CI65)</f>
        <v>2.9722222222222223E-2</v>
      </c>
      <c r="CO65" s="3">
        <v>2.0393518518518519E-2</v>
      </c>
      <c r="CP65" s="8">
        <f t="shared" si="109"/>
        <v>2.0393518518518519E-2</v>
      </c>
      <c r="CQ65" s="8">
        <f>IF(COUNT($CB65:CC65)&gt;0,SMALL($CB65:CC65,1),$CP65)</f>
        <v>2.4386574074074074E-2</v>
      </c>
      <c r="CR65" s="8">
        <f>IF(COUNT($CB65:CD65)&gt;0,SMALL($CB65:CD65,1),$CP65)</f>
        <v>2.4236111111111111E-2</v>
      </c>
      <c r="CS65" s="8">
        <f>IF(COUNT($CB65:CE65)&gt;0,SMALL($CB65:CE65,1),$CP65)</f>
        <v>2.4236111111111111E-2</v>
      </c>
      <c r="CT65" s="8">
        <f>IF(COUNT($CB65:CF65)&gt;0,SMALL($CB65:CF65,1),$CP65)</f>
        <v>2.4236111111111111E-2</v>
      </c>
      <c r="CV65" s="8">
        <f t="shared" si="110"/>
        <v>6.4250694444444442E-3</v>
      </c>
      <c r="CW65" s="8">
        <f t="shared" si="111"/>
        <v>5.0361805555555559E-3</v>
      </c>
      <c r="CX65" s="1">
        <f t="shared" si="112"/>
        <v>63</v>
      </c>
      <c r="CY65" s="8">
        <f t="shared" si="113"/>
        <v>1.4583333333333333E-6</v>
      </c>
      <c r="CZ65" s="1" t="str">
        <f t="shared" si="114"/>
        <v>Jeremy McCandless</v>
      </c>
      <c r="DB65" s="13">
        <f t="shared" si="115"/>
        <v>3.3433474235104663E-2</v>
      </c>
      <c r="DC65" s="13">
        <f>SMALL($DO65:DP65,1)/(60*60*24)</f>
        <v>3.3433474235104663E-2</v>
      </c>
      <c r="DD65" s="13">
        <f>SMALL($DO65:DQ65,1)/(60*60*24)</f>
        <v>3.1666666666666669E-2</v>
      </c>
      <c r="DE65" s="13">
        <f>SMALL($DO65:DR65,1)/(60*60*24)</f>
        <v>3.1412037037037037E-2</v>
      </c>
      <c r="DF65" s="13">
        <f>SMALL($DO65:DS65,1)/(60*60*24)</f>
        <v>3.1412037037037037E-2</v>
      </c>
      <c r="DG65" s="13">
        <f>SMALL($DO65:DT65,1)/(60*60*24)</f>
        <v>2.9722222222222223E-2</v>
      </c>
      <c r="DH65" s="45">
        <f t="shared" si="116"/>
        <v>2.2841857495025101E-2</v>
      </c>
      <c r="DI65" s="13">
        <f>SMALL($DU65:DV65,1)/(60*60*24)</f>
        <v>2.2841857495025101E-2</v>
      </c>
      <c r="DJ65" s="13">
        <f>SMALL($DU65:DW65,1)/(60*60*24)</f>
        <v>2.2841857495025101E-2</v>
      </c>
      <c r="DK65" s="13">
        <f>SMALL($DU65:DX65,1)/(60*60*24)</f>
        <v>2.2841857495025101E-2</v>
      </c>
      <c r="DL65" s="13">
        <f>SMALL($DU65:DY65,1)/(60*60*24)</f>
        <v>2.2841857495025101E-2</v>
      </c>
      <c r="DM65" s="13">
        <f>SMALL($DU65:DZ65,1)/(60*60*24)</f>
        <v>2.2841857495025101E-2</v>
      </c>
      <c r="DO65" s="6">
        <f t="shared" si="117"/>
        <v>2888.652173913043</v>
      </c>
      <c r="DP65" s="1">
        <f t="shared" si="118"/>
        <v>2970</v>
      </c>
      <c r="DQ65" s="1">
        <f t="shared" si="119"/>
        <v>2736.0000000000005</v>
      </c>
      <c r="DR65" s="1">
        <f t="shared" si="120"/>
        <v>2714</v>
      </c>
      <c r="DS65" s="1">
        <f t="shared" si="121"/>
        <v>2730.9999999999991</v>
      </c>
      <c r="DT65" s="1">
        <f t="shared" si="122"/>
        <v>2568</v>
      </c>
      <c r="DU65" s="6">
        <f t="shared" si="123"/>
        <v>1973.5364875701687</v>
      </c>
      <c r="DV65" s="1">
        <f t="shared" si="124"/>
        <v>9999</v>
      </c>
      <c r="DW65" s="1">
        <f t="shared" si="125"/>
        <v>2107</v>
      </c>
      <c r="DX65" s="1">
        <f t="shared" si="126"/>
        <v>2094</v>
      </c>
      <c r="DY65" s="1">
        <f t="shared" si="127"/>
        <v>2189</v>
      </c>
      <c r="DZ65" s="1">
        <f t="shared" si="128"/>
        <v>2225</v>
      </c>
    </row>
    <row r="66" spans="1:130" x14ac:dyDescent="0.25">
      <c r="A66" s="1" t="s">
        <v>24</v>
      </c>
      <c r="B66" s="3">
        <v>1.3275462962962963E-2</v>
      </c>
      <c r="C66" s="11">
        <v>42795</v>
      </c>
      <c r="E66" s="13">
        <v>1.6516203703703703E-2</v>
      </c>
      <c r="F66" s="11">
        <v>43313</v>
      </c>
      <c r="H66" s="3">
        <v>1.3472222222222215E-2</v>
      </c>
      <c r="I66" s="3">
        <v>1.6516203703703707E-2</v>
      </c>
      <c r="M66" s="8">
        <f t="shared" si="66"/>
        <v>1.6986714975845401E-2</v>
      </c>
      <c r="N66" s="6">
        <f t="shared" si="67"/>
        <v>1467.6521739130426</v>
      </c>
      <c r="O66" s="8">
        <f t="shared" si="129"/>
        <v>1.9270833333333334E-2</v>
      </c>
      <c r="Q66" s="8">
        <f t="shared" si="68"/>
        <v>1.6793981481481479E-2</v>
      </c>
      <c r="R66" s="8">
        <f t="shared" si="69"/>
        <v>1.3518518518518518E-2</v>
      </c>
      <c r="S66" s="8">
        <f t="shared" si="70"/>
        <v>1.9270833333333334E-2</v>
      </c>
      <c r="T66" s="8"/>
      <c r="U66" s="8">
        <f>IF(A66&lt;&gt;"",IF(VLOOKUP(A66,Apr!A$4:F$201,6)&gt;0,VLOOKUP(A66,Apr!A$4:F$201,6),0),0)</f>
        <v>1.6793981481481479E-2</v>
      </c>
      <c r="V66" s="8">
        <f>IF(A66&lt;&gt;"",IF(VLOOKUP(A66,May!A$3:F$200,6)&gt;0,VLOOKUP(A66,May!A$3:F$200,6),0),0)</f>
        <v>0</v>
      </c>
      <c r="W66" s="8">
        <f>IF(A66&lt;&gt;"",IF(VLOOKUP(A66,Jun!A$3:F$200,6)&gt;0,VLOOKUP(A66,Jun!A$3:F$200,6),0),0)</f>
        <v>1.7662037037037039E-2</v>
      </c>
      <c r="X66" s="8">
        <f>IF(A66&lt;&gt;"",IF(VLOOKUP(A66,Jul!A$3:F$200,6)&gt;0,VLOOKUP(A66,Jul!A$3:F$200,6),0),0)</f>
        <v>0</v>
      </c>
      <c r="Y66" s="8">
        <f>IF(A66&lt;&gt;"",IF(VLOOKUP(A66,Aug!A$3:F$200,6)&gt;0,VLOOKUP(A66,Aug!A$3:F$200,6),0),0)</f>
        <v>0</v>
      </c>
      <c r="Z66" s="8">
        <f>IF(A66&lt;&gt;"",IF(VLOOKUP(A66,Sep!A$3:F$200,6)&gt;0,VLOOKUP(A66,Sep!A$3:F$200,6),0),0)</f>
        <v>1.9571759259259254E-2</v>
      </c>
      <c r="AA66" s="6">
        <f t="shared" si="71"/>
        <v>1115.1095963646085</v>
      </c>
      <c r="AB66" s="8">
        <f t="shared" si="72"/>
        <v>1.4930555555555556E-2</v>
      </c>
      <c r="AC66" s="8">
        <f>IF(A66&lt;&gt;"",IF(VLOOKUP(A66,Oct!A$3:F$200,6)&gt;0,VLOOKUP(A66,Oct!A$3:F$200,6),0),0)</f>
        <v>1.5405092592592587E-2</v>
      </c>
      <c r="AD66" s="8">
        <f>IF(A66&lt;&gt;"",IF(VLOOKUP(A66,Nov!A$3:F$200,6)&gt;0,VLOOKUP(A66,Nov!A$3:F$200,6),0),0)</f>
        <v>1.3773148148148147E-2</v>
      </c>
      <c r="AE66" s="8">
        <f>IF(A66&lt;&gt;"",IF(VLOOKUP(A66,Dec!A$3:F$200,6)&gt;0,VLOOKUP(A66,Dec!A$3:F$200,6),0),0)</f>
        <v>1.3518518518518518E-2</v>
      </c>
      <c r="AF66" s="8">
        <f>IF(A66&lt;&gt;"",IF(VLOOKUP(A66,Jan!A$3:F$200,6)&gt;0,VLOOKUP(A66,Jan!A$3:F$200,6),0),0)</f>
        <v>1.3715277777777776E-2</v>
      </c>
      <c r="AG66" s="8">
        <f>IF(A66&lt;&gt;"",IF(VLOOKUP(A66,Feb!A$3:F$200,6)&gt;0,VLOOKUP(A66,Feb!A$3:F$200,6),0),0)</f>
        <v>0</v>
      </c>
      <c r="AH66" s="8">
        <f>IF(A66&lt;&gt;"",IF(VLOOKUP(A66,Mar!A$3:F$200,6)&gt;0,VLOOKUP(A66,Mar!A$3:F$200,6),0),0)</f>
        <v>0</v>
      </c>
      <c r="AJ66" s="8">
        <f>LARGE($BH66:BI66,1)</f>
        <v>1.9444444444444445E-2</v>
      </c>
      <c r="AK66" s="8">
        <f>LARGE($BH66:BJ66,1)</f>
        <v>1.9444444444444445E-2</v>
      </c>
      <c r="AL66" s="8">
        <f>LARGE($BH66:BK66,1)</f>
        <v>1.9444444444444445E-2</v>
      </c>
      <c r="AM66" s="8">
        <f>LARGE($BH66:BL66,1)</f>
        <v>1.9444444444444445E-2</v>
      </c>
      <c r="AN66" s="8">
        <f>LARGE($BH66:BM66,1)</f>
        <v>1.9444444444444445E-2</v>
      </c>
      <c r="AO66" s="8">
        <f>LARGE($BN66:BO66,1)</f>
        <v>1.4930555555555556E-2</v>
      </c>
      <c r="AP66" s="8">
        <f>LARGE($BN66:BP66,1)</f>
        <v>1.4930555555555556E-2</v>
      </c>
      <c r="AQ66" s="8">
        <f>LARGE($BN66:BQ66,1)</f>
        <v>1.4930555555555556E-2</v>
      </c>
      <c r="AR66" s="8">
        <f>LARGE($BN66:BR66,1)</f>
        <v>1.4930555555555556E-2</v>
      </c>
      <c r="AS66" s="8">
        <f>LARGE($BN66:BS66,1)</f>
        <v>1.4930555555555556E-2</v>
      </c>
      <c r="AV66" s="6">
        <f t="shared" si="73"/>
        <v>1451</v>
      </c>
      <c r="AW66" s="6">
        <f t="shared" si="74"/>
        <v>0</v>
      </c>
      <c r="AX66" s="6">
        <f t="shared" si="75"/>
        <v>1526</v>
      </c>
      <c r="AY66" s="6">
        <f t="shared" si="76"/>
        <v>0</v>
      </c>
      <c r="AZ66" s="6">
        <f t="shared" si="77"/>
        <v>0</v>
      </c>
      <c r="BA66" s="6">
        <f t="shared" si="78"/>
        <v>1690.9999999999995</v>
      </c>
      <c r="BB66" s="6">
        <f t="shared" si="79"/>
        <v>1330.9999999999993</v>
      </c>
      <c r="BC66" s="6">
        <f t="shared" si="80"/>
        <v>1190</v>
      </c>
      <c r="BD66" s="6">
        <f t="shared" si="81"/>
        <v>1168</v>
      </c>
      <c r="BE66" s="6">
        <f t="shared" si="82"/>
        <v>1184.9999999999998</v>
      </c>
      <c r="BF66" s="6">
        <f t="shared" si="83"/>
        <v>0</v>
      </c>
      <c r="BH66" s="8">
        <f t="shared" si="84"/>
        <v>1.9270833333333334E-2</v>
      </c>
      <c r="BI66" s="8">
        <f t="shared" si="85"/>
        <v>1.9444444444444445E-2</v>
      </c>
      <c r="BJ66" s="8">
        <f t="shared" si="86"/>
        <v>0</v>
      </c>
      <c r="BK66" s="8">
        <f t="shared" si="87"/>
        <v>1.8576388888888889E-2</v>
      </c>
      <c r="BL66" s="8">
        <f t="shared" si="88"/>
        <v>0</v>
      </c>
      <c r="BM66" s="8">
        <f t="shared" si="89"/>
        <v>0</v>
      </c>
      <c r="BN66" s="8">
        <f t="shared" si="90"/>
        <v>1.4930555555555556E-2</v>
      </c>
      <c r="BO66" s="8">
        <f t="shared" si="91"/>
        <v>1.2500000000000001E-2</v>
      </c>
      <c r="BP66" s="8">
        <f t="shared" si="92"/>
        <v>1.40625E-2</v>
      </c>
      <c r="BQ66" s="8">
        <f t="shared" si="93"/>
        <v>1.4236111111111111E-2</v>
      </c>
      <c r="BR66" s="8">
        <f t="shared" si="94"/>
        <v>1.40625E-2</v>
      </c>
      <c r="BS66" s="8">
        <f t="shared" si="95"/>
        <v>0</v>
      </c>
      <c r="BV66" s="8">
        <f t="shared" si="96"/>
        <v>1.6793981481481479E-2</v>
      </c>
      <c r="BW66" s="8" t="str">
        <f t="shared" si="97"/>
        <v/>
      </c>
      <c r="BX66" s="8">
        <f t="shared" si="98"/>
        <v>1.7662037037037039E-2</v>
      </c>
      <c r="BY66" s="8" t="str">
        <f t="shared" si="99"/>
        <v/>
      </c>
      <c r="BZ66" s="8" t="str">
        <f t="shared" si="100"/>
        <v/>
      </c>
      <c r="CA66" s="8">
        <f t="shared" si="101"/>
        <v>1.9571759259259254E-2</v>
      </c>
      <c r="CB66" s="8">
        <f t="shared" si="102"/>
        <v>1.5405092592592587E-2</v>
      </c>
      <c r="CC66" s="8">
        <f t="shared" si="103"/>
        <v>1.3773148148148147E-2</v>
      </c>
      <c r="CD66" s="8">
        <f t="shared" si="104"/>
        <v>1.3518518518518518E-2</v>
      </c>
      <c r="CE66" s="8">
        <f t="shared" si="105"/>
        <v>1.3715277777777776E-2</v>
      </c>
      <c r="CF66" s="8" t="str">
        <f t="shared" si="106"/>
        <v/>
      </c>
      <c r="CG66" s="8" t="str">
        <f t="shared" si="107"/>
        <v/>
      </c>
      <c r="CI66" s="13">
        <v>1.6516203703703703E-2</v>
      </c>
      <c r="CJ66" s="8">
        <f t="shared" si="108"/>
        <v>1.6793981481481479E-2</v>
      </c>
      <c r="CK66" s="8">
        <f>IF(COUNT($BV66:BW66)&gt;0,SMALL($BV66:BW66,1),$CI66)</f>
        <v>1.6793981481481479E-2</v>
      </c>
      <c r="CL66" s="8">
        <f>IF(COUNT($BV66:BX66)&gt;0,SMALL($BV66:BX66,1),$CI66)</f>
        <v>1.6793981481481479E-2</v>
      </c>
      <c r="CM66" s="8">
        <f>IF(COUNT($BV66:BY66)&gt;0,SMALL($BV66:BY66,1),$CI66)</f>
        <v>1.6793981481481479E-2</v>
      </c>
      <c r="CN66" s="8">
        <f>IF(COUNT($BV66:BZ66)&gt;0,SMALL($BV66:BZ66,1),$CI66)</f>
        <v>1.6793981481481479E-2</v>
      </c>
      <c r="CO66" s="3">
        <v>1.3275462962962963E-2</v>
      </c>
      <c r="CP66" s="8">
        <f t="shared" si="109"/>
        <v>1.5405092592592587E-2</v>
      </c>
      <c r="CQ66" s="8">
        <f>IF(COUNT($CB66:CC66)&gt;0,SMALL($CB66:CC66,1),$CP66)</f>
        <v>1.3773148148148147E-2</v>
      </c>
      <c r="CR66" s="8">
        <f>IF(COUNT($CB66:CD66)&gt;0,SMALL($CB66:CD66,1),$CP66)</f>
        <v>1.3518518518518518E-2</v>
      </c>
      <c r="CS66" s="8">
        <f>IF(COUNT($CB66:CE66)&gt;0,SMALL($CB66:CE66,1),$CP66)</f>
        <v>1.3518518518518518E-2</v>
      </c>
      <c r="CT66" s="8">
        <f>IF(COUNT($CB66:CF66)&gt;0,SMALL($CB66:CF66,1),$CP66)</f>
        <v>1.3518518518518518E-2</v>
      </c>
      <c r="CV66" s="8">
        <f t="shared" si="110"/>
        <v>1.9445925925925926E-2</v>
      </c>
      <c r="CW66" s="8">
        <f t="shared" si="111"/>
        <v>1.4932037037037037E-2</v>
      </c>
      <c r="CX66" s="1">
        <f t="shared" si="112"/>
        <v>64</v>
      </c>
      <c r="CY66" s="8">
        <f t="shared" si="113"/>
        <v>1.4814814814814815E-6</v>
      </c>
      <c r="CZ66" s="1" t="str">
        <f t="shared" si="114"/>
        <v>Joe Greenwood</v>
      </c>
      <c r="DB66" s="13">
        <f t="shared" si="115"/>
        <v>1.6986714975845401E-2</v>
      </c>
      <c r="DC66" s="13">
        <f>SMALL($DO66:DP66,1)/(60*60*24)</f>
        <v>1.6793981481481483E-2</v>
      </c>
      <c r="DD66" s="13">
        <f>SMALL($DO66:DQ66,1)/(60*60*24)</f>
        <v>1.6793981481481483E-2</v>
      </c>
      <c r="DE66" s="13">
        <f>SMALL($DO66:DR66,1)/(60*60*24)</f>
        <v>1.6793981481481483E-2</v>
      </c>
      <c r="DF66" s="13">
        <f>SMALL($DO66:DS66,1)/(60*60*24)</f>
        <v>1.6793981481481483E-2</v>
      </c>
      <c r="DG66" s="13">
        <f>SMALL($DO66:DT66,1)/(60*60*24)</f>
        <v>1.6793981481481483E-2</v>
      </c>
      <c r="DH66" s="45">
        <f t="shared" si="116"/>
        <v>1.2906361069034821E-2</v>
      </c>
      <c r="DI66" s="13">
        <f>SMALL($DU66:DV66,1)/(60*60*24)</f>
        <v>1.2906361069034821E-2</v>
      </c>
      <c r="DJ66" s="13">
        <f>SMALL($DU66:DW66,1)/(60*60*24)</f>
        <v>1.2906361069034821E-2</v>
      </c>
      <c r="DK66" s="13">
        <f>SMALL($DU66:DX66,1)/(60*60*24)</f>
        <v>1.2906361069034821E-2</v>
      </c>
      <c r="DL66" s="13">
        <f>SMALL($DU66:DY66,1)/(60*60*24)</f>
        <v>1.2906361069034821E-2</v>
      </c>
      <c r="DM66" s="13">
        <f>SMALL($DU66:DZ66,1)/(60*60*24)</f>
        <v>1.2906361069034821E-2</v>
      </c>
      <c r="DO66" s="6">
        <f t="shared" si="117"/>
        <v>1467.6521739130426</v>
      </c>
      <c r="DP66" s="1">
        <f t="shared" si="118"/>
        <v>1451</v>
      </c>
      <c r="DQ66" s="1">
        <f t="shared" si="119"/>
        <v>9999</v>
      </c>
      <c r="DR66" s="1">
        <f t="shared" si="120"/>
        <v>1526</v>
      </c>
      <c r="DS66" s="1">
        <f t="shared" si="121"/>
        <v>9999</v>
      </c>
      <c r="DT66" s="1">
        <f t="shared" si="122"/>
        <v>9999</v>
      </c>
      <c r="DU66" s="6">
        <f t="shared" si="123"/>
        <v>1115.1095963646085</v>
      </c>
      <c r="DV66" s="1">
        <f t="shared" si="124"/>
        <v>1330.9999999999993</v>
      </c>
      <c r="DW66" s="1">
        <f t="shared" si="125"/>
        <v>1190</v>
      </c>
      <c r="DX66" s="1">
        <f t="shared" si="126"/>
        <v>1168</v>
      </c>
      <c r="DY66" s="1">
        <f t="shared" si="127"/>
        <v>1184.9999999999998</v>
      </c>
      <c r="DZ66" s="1">
        <f t="shared" si="128"/>
        <v>9999</v>
      </c>
    </row>
    <row r="67" spans="1:130" x14ac:dyDescent="0.25">
      <c r="A67" s="1" t="s">
        <v>146</v>
      </c>
      <c r="B67" s="3">
        <v>1.6203703703703703E-2</v>
      </c>
      <c r="C67" s="11">
        <v>43070</v>
      </c>
      <c r="E67" s="13">
        <v>2.0902777777777781E-2</v>
      </c>
      <c r="F67" s="11">
        <v>42826</v>
      </c>
      <c r="H67" s="3">
        <v>0</v>
      </c>
      <c r="I67" s="3">
        <v>0</v>
      </c>
      <c r="K67" s="8">
        <v>1.4756944444444446E-2</v>
      </c>
      <c r="M67" s="8">
        <f t="shared" ref="M67:M98" si="130">IF(A67&lt;&gt;"",IF(H67&gt;0,H67/3.45*4.35,IF(I67&gt;0,I67,IF(K67&gt;0,K67/3.11*4.35,IF(L67&gt;0,L67/6.21*4.35/1.032,IF(E67&gt;0,E67,IF(B67&gt;0,B67/3.45*4.35,0.0292)))))),0)</f>
        <v>2.0640742229367633E-2</v>
      </c>
      <c r="N67" s="6">
        <f t="shared" ref="N67:N98" si="131">M67*60*60*24</f>
        <v>1783.3601286173637</v>
      </c>
      <c r="O67" s="8">
        <f t="shared" si="129"/>
        <v>1.5625E-2</v>
      </c>
      <c r="Q67" s="8">
        <f t="shared" ref="Q67:Q98" si="132">IF(COUNT(BV67:CA67)&gt;0,SMALL(BV67:CA67,1),0)</f>
        <v>2.2037037037037036E-2</v>
      </c>
      <c r="R67" s="8">
        <f t="shared" ref="R67:R98" si="133">IF(COUNT(CB67:CG67)&gt;0,SMALL(CB67:CG67,1),0)</f>
        <v>0</v>
      </c>
      <c r="S67" s="8">
        <f t="shared" ref="S67:S98" si="134">O67</f>
        <v>1.5625E-2</v>
      </c>
      <c r="T67" s="8"/>
      <c r="U67" s="8">
        <f>IF(A67&lt;&gt;"",IF(VLOOKUP(A67,Apr!A$4:F$201,6)&gt;0,VLOOKUP(A67,Apr!A$4:F$201,6),0),0)</f>
        <v>0</v>
      </c>
      <c r="V67" s="8">
        <f>IF(A67&lt;&gt;"",IF(VLOOKUP(A67,May!A$3:F$200,6)&gt;0,VLOOKUP(A67,May!A$3:F$200,6),0),0)</f>
        <v>0</v>
      </c>
      <c r="W67" s="8">
        <f>IF(A67&lt;&gt;"",IF(VLOOKUP(A67,Jun!A$3:F$200,6)&gt;0,VLOOKUP(A67,Jun!A$3:F$200,6),0),0)</f>
        <v>0</v>
      </c>
      <c r="X67" s="8">
        <f>IF(A67&lt;&gt;"",IF(VLOOKUP(A67,Jul!A$3:F$200,6)&gt;0,VLOOKUP(A67,Jul!A$3:F$200,6),0),0)</f>
        <v>0</v>
      </c>
      <c r="Y67" s="8">
        <f>IF(A67&lt;&gt;"",IF(VLOOKUP(A67,Aug!A$3:F$200,6)&gt;0,VLOOKUP(A67,Aug!A$3:F$200,6),0),0)</f>
        <v>2.2037037037037036E-2</v>
      </c>
      <c r="Z67" s="8">
        <f>IF(A67&lt;&gt;"",IF(VLOOKUP(A67,Sep!A$3:F$200,6)&gt;0,VLOOKUP(A67,Sep!A$3:F$200,6),0),0)</f>
        <v>0</v>
      </c>
      <c r="AA67" s="6">
        <f t="shared" ref="AA67:AA98" si="135">IF(Q67&gt;0,Q67/4.35*3.45/1.032*60*60*24,N67/4.35*3.45/1.032)</f>
        <v>1463.2451216252341</v>
      </c>
      <c r="AB67" s="8">
        <f t="shared" ref="AB67:AB98" si="136">IF(AA$2&gt;AA67,(MROUND(AA$2-AA67,15)/60/60/24),0.1/60/60/24)</f>
        <v>1.0937500000000001E-2</v>
      </c>
      <c r="AC67" s="8">
        <f>IF(A67&lt;&gt;"",IF(VLOOKUP(A67,Oct!A$3:F$200,6)&gt;0,VLOOKUP(A67,Oct!A$3:F$200,6),0),0)</f>
        <v>0</v>
      </c>
      <c r="AD67" s="8">
        <f>IF(A67&lt;&gt;"",IF(VLOOKUP(A67,Nov!A$3:F$200,6)&gt;0,VLOOKUP(A67,Nov!A$3:F$200,6),0),0)</f>
        <v>0</v>
      </c>
      <c r="AE67" s="8">
        <f>IF(A67&lt;&gt;"",IF(VLOOKUP(A67,Dec!A$3:F$200,6)&gt;0,VLOOKUP(A67,Dec!A$3:F$200,6),0),0)</f>
        <v>0</v>
      </c>
      <c r="AF67" s="8">
        <f>IF(A67&lt;&gt;"",IF(VLOOKUP(A67,Jan!A$3:F$200,6)&gt;0,VLOOKUP(A67,Jan!A$3:F$200,6),0),0)</f>
        <v>0</v>
      </c>
      <c r="AG67" s="8">
        <f>IF(A67&lt;&gt;"",IF(VLOOKUP(A67,Feb!A$3:F$200,6)&gt;0,VLOOKUP(A67,Feb!A$3:F$200,6),0),0)</f>
        <v>0</v>
      </c>
      <c r="AH67" s="8">
        <f>IF(A67&lt;&gt;"",IF(VLOOKUP(A67,Mar!A$3:F$200,6)&gt;0,VLOOKUP(A67,Mar!A$3:F$200,6),0),0)</f>
        <v>0</v>
      </c>
      <c r="AJ67" s="8">
        <f>LARGE($BH67:BI67,1)</f>
        <v>1.5625E-2</v>
      </c>
      <c r="AK67" s="8">
        <f>LARGE($BH67:BJ67,1)</f>
        <v>1.5625E-2</v>
      </c>
      <c r="AL67" s="8">
        <f>LARGE($BH67:BK67,1)</f>
        <v>1.5625E-2</v>
      </c>
      <c r="AM67" s="8">
        <f>LARGE($BH67:BL67,1)</f>
        <v>1.5625E-2</v>
      </c>
      <c r="AN67" s="8">
        <f>LARGE($BH67:BM67,1)</f>
        <v>1.5625E-2</v>
      </c>
      <c r="AO67" s="8">
        <f>LARGE($BN67:BO67,1)</f>
        <v>1.0937500000000001E-2</v>
      </c>
      <c r="AP67" s="8">
        <f>LARGE($BN67:BP67,1)</f>
        <v>1.0937500000000001E-2</v>
      </c>
      <c r="AQ67" s="8">
        <f>LARGE($BN67:BQ67,1)</f>
        <v>1.0937500000000001E-2</v>
      </c>
      <c r="AR67" s="8">
        <f>LARGE($BN67:BR67,1)</f>
        <v>1.0937500000000001E-2</v>
      </c>
      <c r="AS67" s="8">
        <f>LARGE($BN67:BS67,1)</f>
        <v>1.0937500000000001E-2</v>
      </c>
      <c r="AV67" s="6">
        <f t="shared" ref="AV67:AV98" si="137">IF(U67&gt;0,U67*60*60*24,0)</f>
        <v>0</v>
      </c>
      <c r="AW67" s="6">
        <f t="shared" ref="AW67:AW98" si="138">IF(V67&gt;0,V67*60*60*24,0)</f>
        <v>0</v>
      </c>
      <c r="AX67" s="6">
        <f t="shared" ref="AX67:AX98" si="139">IF(W67&gt;0,W67*60*60*24,0)</f>
        <v>0</v>
      </c>
      <c r="AY67" s="6">
        <f t="shared" ref="AY67:AY98" si="140">IF(X67&gt;0,X67*60*60*24,0)</f>
        <v>0</v>
      </c>
      <c r="AZ67" s="6">
        <f t="shared" ref="AZ67:AZ98" si="141">IF(Y67&gt;0,Y67*60*60*24,0)</f>
        <v>1904</v>
      </c>
      <c r="BA67" s="6">
        <f t="shared" ref="BA67:BA98" si="142">IF(Z67&gt;0,Z67*60*60*24,0)</f>
        <v>0</v>
      </c>
      <c r="BB67" s="6">
        <f t="shared" ref="BB67:BB98" si="143">IF(AC67&gt;0,AC67*60*60*24,0)</f>
        <v>0</v>
      </c>
      <c r="BC67" s="6">
        <f t="shared" ref="BC67:BC98" si="144">IF(AD67&gt;0,AD67*60*60*24,0)</f>
        <v>0</v>
      </c>
      <c r="BD67" s="6">
        <f t="shared" ref="BD67:BD98" si="145">IF(AE67&gt;0,AE67*60*60*24,0)</f>
        <v>0</v>
      </c>
      <c r="BE67" s="6">
        <f t="shared" ref="BE67:BE98" si="146">IF(AF67&gt;0,AF67*60*60*24,0)</f>
        <v>0</v>
      </c>
      <c r="BF67" s="6">
        <f t="shared" ref="BF67:BF98" si="147">IF(AG67&gt;0,AG67*60*60*24,0)</f>
        <v>0</v>
      </c>
      <c r="BH67" s="8">
        <f t="shared" ref="BH67:BH98" si="148">S67</f>
        <v>1.5625E-2</v>
      </c>
      <c r="BI67" s="8">
        <f t="shared" ref="BI67:BI98" si="149">IF(AV67&gt;0,IF($N$2&gt;AV67,(MROUND($N$2-AV67,15)/(60*60*24)),0),0)</f>
        <v>0</v>
      </c>
      <c r="BJ67" s="8">
        <f t="shared" ref="BJ67:BJ98" si="150">IF(AW67&gt;0,IF($N$2&gt;AW67,(MROUND($N$2-AW67,15)/(60*60*24)),0),0)</f>
        <v>0</v>
      </c>
      <c r="BK67" s="8">
        <f t="shared" ref="BK67:BK98" si="151">IF(AX67&gt;0,IF($N$2&gt;AX67,(MROUND($N$2-AX67,15)/(60*60*24)),0),0)</f>
        <v>0</v>
      </c>
      <c r="BL67" s="8">
        <f t="shared" ref="BL67:BL98" si="152">IF(AY67&gt;0,IF($N$2&gt;AY67,(MROUND($N$2-AY67,15)/(60*60*24)),0),0)</f>
        <v>0</v>
      </c>
      <c r="BM67" s="8">
        <f t="shared" ref="BM67:BM98" si="153">IF(AZ67&gt;0,IF($N$2&gt;AZ67,(MROUND($N$2-AZ67,15)/(60*60*24)),0),0)</f>
        <v>1.4236111111111111E-2</v>
      </c>
      <c r="BN67" s="8">
        <f t="shared" ref="BN67:BN98" si="154">IF(AB67&gt;0,AB67,0)</f>
        <v>1.0937500000000001E-2</v>
      </c>
      <c r="BO67" s="8">
        <f t="shared" ref="BO67:BO98" si="155">IF(BB67&gt;0,IF($AA$2&gt;BB67,(MROUND($AA$2-BB67,15)/(60*60*24)),0),0)</f>
        <v>0</v>
      </c>
      <c r="BP67" s="8">
        <f t="shared" ref="BP67:BP98" si="156">IF(BC67&gt;0,IF($AA$2&gt;BC67,(MROUND($AA$2-BC67,15)/(60*60*24)),0),0)</f>
        <v>0</v>
      </c>
      <c r="BQ67" s="8">
        <f t="shared" ref="BQ67:BQ98" si="157">IF(BD67&gt;0,IF($AA$2&gt;BD67,(MROUND($AA$2-BD67,15)/(60*60*24)),0),0)</f>
        <v>0</v>
      </c>
      <c r="BR67" s="8">
        <f t="shared" ref="BR67:BR98" si="158">IF(BE67&gt;0,IF($AA$2&gt;BE67,(MROUND($AA$2-BE67,15)/(60*60*24)),0),0)</f>
        <v>0</v>
      </c>
      <c r="BS67" s="8">
        <f t="shared" ref="BS67:BS98" si="159">IF(BF67&gt;0,IF($AA$2&gt;BF67,(MROUND($AA$2-BF67,15)/(60*60*24)),0),0)</f>
        <v>0</v>
      </c>
      <c r="BV67" s="8" t="str">
        <f t="shared" ref="BV67:BV98" si="160">IF(U67&gt;0,U67,"")</f>
        <v/>
      </c>
      <c r="BW67" s="8" t="str">
        <f t="shared" ref="BW67:BW98" si="161">IF(V67&gt;0,V67,"")</f>
        <v/>
      </c>
      <c r="BX67" s="8" t="str">
        <f t="shared" ref="BX67:BX98" si="162">IF(W67&gt;0,W67,"")</f>
        <v/>
      </c>
      <c r="BY67" s="8" t="str">
        <f t="shared" ref="BY67:BY98" si="163">IF(X67&gt;0,X67,"")</f>
        <v/>
      </c>
      <c r="BZ67" s="8">
        <f t="shared" ref="BZ67:BZ98" si="164">IF(Y67&gt;0,Y67,"")</f>
        <v>2.2037037037037036E-2</v>
      </c>
      <c r="CA67" s="8" t="str">
        <f t="shared" ref="CA67:CA98" si="165">IF(Z67&gt;0,Z67,"")</f>
        <v/>
      </c>
      <c r="CB67" s="8" t="str">
        <f t="shared" ref="CB67:CB98" si="166">IF(AC67&gt;0,AC67,"")</f>
        <v/>
      </c>
      <c r="CC67" s="8" t="str">
        <f t="shared" ref="CC67:CC98" si="167">IF(AD67&gt;0,AD67,"")</f>
        <v/>
      </c>
      <c r="CD67" s="8" t="str">
        <f t="shared" ref="CD67:CD98" si="168">IF(AE67&gt;0,AE67,"")</f>
        <v/>
      </c>
      <c r="CE67" s="8" t="str">
        <f t="shared" ref="CE67:CE98" si="169">IF(AF67&gt;0,AF67,"")</f>
        <v/>
      </c>
      <c r="CF67" s="8" t="str">
        <f t="shared" ref="CF67:CF98" si="170">IF(AG67&gt;0,AG67,"")</f>
        <v/>
      </c>
      <c r="CG67" s="8" t="str">
        <f t="shared" ref="CG67:CG98" si="171">IF(AH67&gt;0,AH67,"")</f>
        <v/>
      </c>
      <c r="CI67" s="13">
        <v>2.0902777777777781E-2</v>
      </c>
      <c r="CJ67" s="8">
        <f t="shared" ref="CJ67:CJ98" si="172">IF(BV67&lt;&gt;"",BV67,CI67)</f>
        <v>2.0902777777777781E-2</v>
      </c>
      <c r="CK67" s="8">
        <f>IF(COUNT($BV67:BW67)&gt;0,SMALL($BV67:BW67,1),$CI67)</f>
        <v>2.0902777777777781E-2</v>
      </c>
      <c r="CL67" s="8">
        <f>IF(COUNT($BV67:BX67)&gt;0,SMALL($BV67:BX67,1),$CI67)</f>
        <v>2.0902777777777781E-2</v>
      </c>
      <c r="CM67" s="8">
        <f>IF(COUNT($BV67:BY67)&gt;0,SMALL($BV67:BY67,1),$CI67)</f>
        <v>2.0902777777777781E-2</v>
      </c>
      <c r="CN67" s="8">
        <f>IF(COUNT($BV67:BZ67)&gt;0,SMALL($BV67:BZ67,1),$CI67)</f>
        <v>2.2037037037037036E-2</v>
      </c>
      <c r="CO67" s="3">
        <v>1.6203703703703703E-2</v>
      </c>
      <c r="CP67" s="8">
        <f t="shared" ref="CP67:CP98" si="173">IF(CB67&lt;&gt;"",CB67,CO67)</f>
        <v>1.6203703703703703E-2</v>
      </c>
      <c r="CQ67" s="8">
        <f>IF(COUNT($CB67:CC67)&gt;0,SMALL($CB67:CC67,1),$CP67)</f>
        <v>1.6203703703703703E-2</v>
      </c>
      <c r="CR67" s="8">
        <f>IF(COUNT($CB67:CD67)&gt;0,SMALL($CB67:CD67,1),$CP67)</f>
        <v>1.6203703703703703E-2</v>
      </c>
      <c r="CS67" s="8">
        <f>IF(COUNT($CB67:CE67)&gt;0,SMALL($CB67:CE67,1),$CP67)</f>
        <v>1.6203703703703703E-2</v>
      </c>
      <c r="CT67" s="8">
        <f>IF(COUNT($CB67:CF67)&gt;0,SMALL($CB67:CF67,1),$CP67)</f>
        <v>1.6203703703703703E-2</v>
      </c>
      <c r="CV67" s="8">
        <f t="shared" ref="CV67:CV98" si="174">IF(A67&lt;&gt;"",LARGE(BH67:BM67,1)+CY67,"")</f>
        <v>1.5626504629629629E-2</v>
      </c>
      <c r="CW67" s="8">
        <f t="shared" ref="CW67:CW98" si="175">IF(A67&lt;&gt;"",LARGE(BN67:BS67,1)+CY67,"")</f>
        <v>1.093900462962963E-2</v>
      </c>
      <c r="CX67" s="1">
        <f t="shared" ref="CX67:CX98" si="176">IF(A67&lt;&gt;"",CX66+1,0)</f>
        <v>65</v>
      </c>
      <c r="CY67" s="8">
        <f t="shared" ref="CY67:CY98" si="177">IF(A67&lt;&gt;"",CX67/(60*60*24*500),"")</f>
        <v>1.5046296296296296E-6</v>
      </c>
      <c r="CZ67" s="1" t="str">
        <f t="shared" ref="CZ67:CZ98" si="178">A67</f>
        <v>John Bertenshaw</v>
      </c>
      <c r="DB67" s="13">
        <f t="shared" ref="DB67:DB98" si="179">M67</f>
        <v>2.0640742229367633E-2</v>
      </c>
      <c r="DC67" s="13">
        <f>SMALL($DO67:DP67,1)/(60*60*24)</f>
        <v>2.0640742229367636E-2</v>
      </c>
      <c r="DD67" s="13">
        <f>SMALL($DO67:DQ67,1)/(60*60*24)</f>
        <v>2.0640742229367636E-2</v>
      </c>
      <c r="DE67" s="13">
        <f>SMALL($DO67:DR67,1)/(60*60*24)</f>
        <v>2.0640742229367636E-2</v>
      </c>
      <c r="DF67" s="13">
        <f>SMALL($DO67:DS67,1)/(60*60*24)</f>
        <v>2.0640742229367636E-2</v>
      </c>
      <c r="DG67" s="13">
        <f>SMALL($DO67:DT67,1)/(60*60*24)</f>
        <v>2.0640742229367636E-2</v>
      </c>
      <c r="DH67" s="45">
        <f t="shared" ref="DH67:DH98" si="180">AA67/(60*60*24)</f>
        <v>1.6935707426217986E-2</v>
      </c>
      <c r="DI67" s="13">
        <f>SMALL($DU67:DV67,1)/(60*60*24)</f>
        <v>1.6935707426217986E-2</v>
      </c>
      <c r="DJ67" s="13">
        <f>SMALL($DU67:DW67,1)/(60*60*24)</f>
        <v>1.6935707426217986E-2</v>
      </c>
      <c r="DK67" s="13">
        <f>SMALL($DU67:DX67,1)/(60*60*24)</f>
        <v>1.6935707426217986E-2</v>
      </c>
      <c r="DL67" s="13">
        <f>SMALL($DU67:DY67,1)/(60*60*24)</f>
        <v>1.6935707426217986E-2</v>
      </c>
      <c r="DM67" s="13">
        <f>SMALL($DU67:DZ67,1)/(60*60*24)</f>
        <v>1.6935707426217986E-2</v>
      </c>
      <c r="DO67" s="6">
        <f t="shared" ref="DO67:DO98" si="181">M67*60*60*24</f>
        <v>1783.3601286173637</v>
      </c>
      <c r="DP67" s="1">
        <f t="shared" ref="DP67:DP98" si="182">IF(AV67&gt;0,AV67,9999)</f>
        <v>9999</v>
      </c>
      <c r="DQ67" s="1">
        <f t="shared" ref="DQ67:DQ98" si="183">IF(AW67&gt;0,AW67,9999)</f>
        <v>9999</v>
      </c>
      <c r="DR67" s="1">
        <f t="shared" ref="DR67:DR98" si="184">IF(AX67&gt;0,AX67,9999)</f>
        <v>9999</v>
      </c>
      <c r="DS67" s="1">
        <f t="shared" ref="DS67:DS98" si="185">IF(AY67&gt;0,AY67,9999)</f>
        <v>9999</v>
      </c>
      <c r="DT67" s="1">
        <f t="shared" ref="DT67:DT98" si="186">IF(AZ67&gt;0,AZ67,9999)</f>
        <v>1904</v>
      </c>
      <c r="DU67" s="6">
        <f t="shared" ref="DU67:DU98" si="187">AA67</f>
        <v>1463.2451216252341</v>
      </c>
      <c r="DV67" s="1">
        <f t="shared" ref="DV67:DV98" si="188">IF(BB67&gt;0,BB67,9999)</f>
        <v>9999</v>
      </c>
      <c r="DW67" s="1">
        <f t="shared" ref="DW67:DW98" si="189">IF(BC67&gt;0,BC67,9999)</f>
        <v>9999</v>
      </c>
      <c r="DX67" s="1">
        <f t="shared" ref="DX67:DX98" si="190">IF(BD67&gt;0,BD67,9999)</f>
        <v>9999</v>
      </c>
      <c r="DY67" s="1">
        <f t="shared" ref="DY67:DY98" si="191">IF(BE67&gt;0,BE67,9999)</f>
        <v>9999</v>
      </c>
      <c r="DZ67" s="1">
        <f t="shared" ref="DZ67:DZ98" si="192">IF(BF67&gt;0,BF67,9999)</f>
        <v>9999</v>
      </c>
    </row>
    <row r="68" spans="1:130" x14ac:dyDescent="0.25">
      <c r="A68" s="1" t="s">
        <v>168</v>
      </c>
      <c r="B68" s="3">
        <v>1.4074074074074074E-2</v>
      </c>
      <c r="C68" s="11">
        <v>43009</v>
      </c>
      <c r="E68" s="13">
        <v>1.8287037037037036E-2</v>
      </c>
      <c r="F68" s="11">
        <v>43709</v>
      </c>
      <c r="H68" s="3">
        <v>1.484953703703704E-2</v>
      </c>
      <c r="I68" s="3">
        <v>1.8321759259259267E-2</v>
      </c>
      <c r="K68" s="8">
        <v>1.2499999999999999E-2</v>
      </c>
      <c r="M68" s="8">
        <f t="shared" si="130"/>
        <v>1.872332930756844E-2</v>
      </c>
      <c r="N68" s="6">
        <f t="shared" si="131"/>
        <v>1617.6956521739135</v>
      </c>
      <c r="O68" s="8">
        <f t="shared" si="129"/>
        <v>1.7534722222222222E-2</v>
      </c>
      <c r="Q68" s="8">
        <f t="shared" si="132"/>
        <v>1.8287037037037039E-2</v>
      </c>
      <c r="R68" s="8">
        <f t="shared" si="133"/>
        <v>1.4560185185185186E-2</v>
      </c>
      <c r="S68" s="8">
        <f t="shared" si="134"/>
        <v>1.7534722222222222E-2</v>
      </c>
      <c r="T68" s="8"/>
      <c r="U68" s="8">
        <f>IF(A68&lt;&gt;"",IF(VLOOKUP(A68,Apr!A$4:F$201,6)&gt;0,VLOOKUP(A68,Apr!A$4:F$201,6),0),0)</f>
        <v>0</v>
      </c>
      <c r="V68" s="8">
        <f>IF(A68&lt;&gt;"",IF(VLOOKUP(A68,May!A$3:F$200,6)&gt;0,VLOOKUP(A68,May!A$3:F$200,6),0),0)</f>
        <v>1.9918981481481482E-2</v>
      </c>
      <c r="W68" s="8">
        <f>IF(A68&lt;&gt;"",IF(VLOOKUP(A68,Jun!A$3:F$200,6)&gt;0,VLOOKUP(A68,Jun!A$3:F$200,6),0),0)</f>
        <v>1.9166666666666665E-2</v>
      </c>
      <c r="X68" s="8">
        <f>IF(A68&lt;&gt;"",IF(VLOOKUP(A68,Jul!A$3:F$200,6)&gt;0,VLOOKUP(A68,Jul!A$3:F$200,6),0),0)</f>
        <v>0</v>
      </c>
      <c r="Y68" s="8">
        <f>IF(A68&lt;&gt;"",IF(VLOOKUP(A68,Aug!A$3:F$200,6)&gt;0,VLOOKUP(A68,Aug!A$3:F$200,6),0),0)</f>
        <v>0</v>
      </c>
      <c r="Z68" s="8">
        <f>IF(A68&lt;&gt;"",IF(VLOOKUP(A68,Sep!A$3:F$200,6)&gt;0,VLOOKUP(A68,Sep!A$3:F$200,6),0),0)</f>
        <v>1.8287037037037039E-2</v>
      </c>
      <c r="AA68" s="6">
        <f t="shared" si="135"/>
        <v>1214.2475273990915</v>
      </c>
      <c r="AB68" s="8">
        <f t="shared" si="136"/>
        <v>1.3715277777777778E-2</v>
      </c>
      <c r="AC68" s="8">
        <f>IF(A68&lt;&gt;"",IF(VLOOKUP(A68,Oct!A$3:F$200,6)&gt;0,VLOOKUP(A68,Oct!A$3:F$200,6),0),0)</f>
        <v>1.4560185185185186E-2</v>
      </c>
      <c r="AD68" s="8">
        <f>IF(A68&lt;&gt;"",IF(VLOOKUP(A68,Nov!A$3:F$200,6)&gt;0,VLOOKUP(A68,Nov!A$3:F$200,6),0),0)</f>
        <v>0</v>
      </c>
      <c r="AE68" s="8">
        <f>IF(A68&lt;&gt;"",IF(VLOOKUP(A68,Dec!A$3:F$200,6)&gt;0,VLOOKUP(A68,Dec!A$3:F$200,6),0),0)</f>
        <v>1.6238425925925927E-2</v>
      </c>
      <c r="AF68" s="8">
        <f>IF(A68&lt;&gt;"",IF(VLOOKUP(A68,Jan!A$3:F$200,6)&gt;0,VLOOKUP(A68,Jan!A$3:F$200,6),0),0)</f>
        <v>0</v>
      </c>
      <c r="AG68" s="8">
        <f>IF(A68&lt;&gt;"",IF(VLOOKUP(A68,Feb!A$3:F$200,6)&gt;0,VLOOKUP(A68,Feb!A$3:F$200,6),0),0)</f>
        <v>1.4756944444444444E-2</v>
      </c>
      <c r="AH68" s="8">
        <f>IF(A68&lt;&gt;"",IF(VLOOKUP(A68,Mar!A$3:F$200,6)&gt;0,VLOOKUP(A68,Mar!A$3:F$200,6),0),0)</f>
        <v>0</v>
      </c>
      <c r="AJ68" s="8">
        <f>LARGE($BH68:BI68,1)</f>
        <v>1.7534722222222222E-2</v>
      </c>
      <c r="AK68" s="8">
        <f>LARGE($BH68:BJ68,1)</f>
        <v>1.7534722222222222E-2</v>
      </c>
      <c r="AL68" s="8">
        <f>LARGE($BH68:BK68,1)</f>
        <v>1.7534722222222222E-2</v>
      </c>
      <c r="AM68" s="8">
        <f>LARGE($BH68:BL68,1)</f>
        <v>1.7534722222222222E-2</v>
      </c>
      <c r="AN68" s="8">
        <f>LARGE($BH68:BM68,1)</f>
        <v>1.7534722222222222E-2</v>
      </c>
      <c r="AO68" s="8">
        <f>LARGE($BN68:BO68,1)</f>
        <v>1.3715277777777778E-2</v>
      </c>
      <c r="AP68" s="8">
        <f>LARGE($BN68:BP68,1)</f>
        <v>1.3715277777777778E-2</v>
      </c>
      <c r="AQ68" s="8">
        <f>LARGE($BN68:BQ68,1)</f>
        <v>1.3715277777777778E-2</v>
      </c>
      <c r="AR68" s="8">
        <f>LARGE($BN68:BR68,1)</f>
        <v>1.3715277777777778E-2</v>
      </c>
      <c r="AS68" s="8">
        <f>LARGE($BN68:BS68,1)</f>
        <v>1.3715277777777778E-2</v>
      </c>
      <c r="AV68" s="6">
        <f t="shared" si="137"/>
        <v>0</v>
      </c>
      <c r="AW68" s="6">
        <f t="shared" si="138"/>
        <v>1721.0000000000002</v>
      </c>
      <c r="AX68" s="6">
        <f t="shared" si="139"/>
        <v>1656</v>
      </c>
      <c r="AY68" s="6">
        <f t="shared" si="140"/>
        <v>0</v>
      </c>
      <c r="AZ68" s="6">
        <f t="shared" si="141"/>
        <v>0</v>
      </c>
      <c r="BA68" s="6">
        <f t="shared" si="142"/>
        <v>1580.0000000000002</v>
      </c>
      <c r="BB68" s="6">
        <f t="shared" si="143"/>
        <v>1258</v>
      </c>
      <c r="BC68" s="6">
        <f t="shared" si="144"/>
        <v>0</v>
      </c>
      <c r="BD68" s="6">
        <f t="shared" si="145"/>
        <v>1403</v>
      </c>
      <c r="BE68" s="6">
        <f t="shared" si="146"/>
        <v>0</v>
      </c>
      <c r="BF68" s="6">
        <f t="shared" si="147"/>
        <v>1275</v>
      </c>
      <c r="BH68" s="8">
        <f t="shared" si="148"/>
        <v>1.7534722222222222E-2</v>
      </c>
      <c r="BI68" s="8">
        <f t="shared" si="149"/>
        <v>0</v>
      </c>
      <c r="BJ68" s="8">
        <f t="shared" si="150"/>
        <v>1.6319444444444445E-2</v>
      </c>
      <c r="BK68" s="8">
        <f t="shared" si="151"/>
        <v>1.7013888888888887E-2</v>
      </c>
      <c r="BL68" s="8">
        <f t="shared" si="152"/>
        <v>0</v>
      </c>
      <c r="BM68" s="8">
        <f t="shared" si="153"/>
        <v>0</v>
      </c>
      <c r="BN68" s="8">
        <f t="shared" si="154"/>
        <v>1.3715277777777778E-2</v>
      </c>
      <c r="BO68" s="8">
        <f t="shared" si="155"/>
        <v>1.3194444444444444E-2</v>
      </c>
      <c r="BP68" s="8">
        <f t="shared" si="156"/>
        <v>0</v>
      </c>
      <c r="BQ68" s="8">
        <f t="shared" si="157"/>
        <v>1.1631944444444445E-2</v>
      </c>
      <c r="BR68" s="8">
        <f t="shared" si="158"/>
        <v>0</v>
      </c>
      <c r="BS68" s="8">
        <f t="shared" si="159"/>
        <v>1.3020833333333334E-2</v>
      </c>
      <c r="BV68" s="8" t="str">
        <f t="shared" si="160"/>
        <v/>
      </c>
      <c r="BW68" s="8">
        <f t="shared" si="161"/>
        <v>1.9918981481481482E-2</v>
      </c>
      <c r="BX68" s="8">
        <f t="shared" si="162"/>
        <v>1.9166666666666665E-2</v>
      </c>
      <c r="BY68" s="8" t="str">
        <f t="shared" si="163"/>
        <v/>
      </c>
      <c r="BZ68" s="8" t="str">
        <f t="shared" si="164"/>
        <v/>
      </c>
      <c r="CA68" s="8">
        <f t="shared" si="165"/>
        <v>1.8287037037037039E-2</v>
      </c>
      <c r="CB68" s="8">
        <f t="shared" si="166"/>
        <v>1.4560185185185186E-2</v>
      </c>
      <c r="CC68" s="8" t="str">
        <f t="shared" si="167"/>
        <v/>
      </c>
      <c r="CD68" s="8">
        <f t="shared" si="168"/>
        <v>1.6238425925925927E-2</v>
      </c>
      <c r="CE68" s="8" t="str">
        <f t="shared" si="169"/>
        <v/>
      </c>
      <c r="CF68" s="8">
        <f t="shared" si="170"/>
        <v>1.4756944444444444E-2</v>
      </c>
      <c r="CG68" s="8" t="str">
        <f t="shared" si="171"/>
        <v/>
      </c>
      <c r="CI68" s="13">
        <v>1.832175925925926E-2</v>
      </c>
      <c r="CJ68" s="8">
        <f t="shared" si="172"/>
        <v>1.832175925925926E-2</v>
      </c>
      <c r="CK68" s="8">
        <f>IF(COUNT($BV68:BW68)&gt;0,SMALL($BV68:BW68,1),$CI68)</f>
        <v>1.9918981481481482E-2</v>
      </c>
      <c r="CL68" s="8">
        <f>IF(COUNT($BV68:BX68)&gt;0,SMALL($BV68:BX68,1),$CI68)</f>
        <v>1.9166666666666665E-2</v>
      </c>
      <c r="CM68" s="8">
        <f>IF(COUNT($BV68:BY68)&gt;0,SMALL($BV68:BY68,1),$CI68)</f>
        <v>1.9166666666666665E-2</v>
      </c>
      <c r="CN68" s="8">
        <f>IF(COUNT($BV68:BZ68)&gt;0,SMALL($BV68:BZ68,1),$CI68)</f>
        <v>1.9166666666666665E-2</v>
      </c>
      <c r="CO68" s="3">
        <v>1.4074074074074074E-2</v>
      </c>
      <c r="CP68" s="8">
        <f t="shared" si="173"/>
        <v>1.4560185185185186E-2</v>
      </c>
      <c r="CQ68" s="8">
        <f>IF(COUNT($CB68:CC68)&gt;0,SMALL($CB68:CC68,1),$CP68)</f>
        <v>1.4560185185185186E-2</v>
      </c>
      <c r="CR68" s="8">
        <f>IF(COUNT($CB68:CD68)&gt;0,SMALL($CB68:CD68,1),$CP68)</f>
        <v>1.4560185185185186E-2</v>
      </c>
      <c r="CS68" s="8">
        <f>IF(COUNT($CB68:CE68)&gt;0,SMALL($CB68:CE68,1),$CP68)</f>
        <v>1.4560185185185186E-2</v>
      </c>
      <c r="CT68" s="8">
        <f>IF(COUNT($CB68:CF68)&gt;0,SMALL($CB68:CF68,1),$CP68)</f>
        <v>1.4560185185185186E-2</v>
      </c>
      <c r="CV68" s="8">
        <f t="shared" si="174"/>
        <v>1.753625E-2</v>
      </c>
      <c r="CW68" s="8">
        <f t="shared" si="175"/>
        <v>1.3716805555555555E-2</v>
      </c>
      <c r="CX68" s="1">
        <f t="shared" si="176"/>
        <v>66</v>
      </c>
      <c r="CY68" s="8">
        <f t="shared" si="177"/>
        <v>1.5277777777777778E-6</v>
      </c>
      <c r="CZ68" s="1" t="str">
        <f t="shared" si="178"/>
        <v>Jonathan Tuck</v>
      </c>
      <c r="DB68" s="13">
        <f t="shared" si="179"/>
        <v>1.872332930756844E-2</v>
      </c>
      <c r="DC68" s="13">
        <f>SMALL($DO68:DP68,1)/(60*60*24)</f>
        <v>1.8723329307568443E-2</v>
      </c>
      <c r="DD68" s="13">
        <f>SMALL($DO68:DQ68,1)/(60*60*24)</f>
        <v>1.8723329307568443E-2</v>
      </c>
      <c r="DE68" s="13">
        <f>SMALL($DO68:DR68,1)/(60*60*24)</f>
        <v>1.8723329307568443E-2</v>
      </c>
      <c r="DF68" s="13">
        <f>SMALL($DO68:DS68,1)/(60*60*24)</f>
        <v>1.8723329307568443E-2</v>
      </c>
      <c r="DG68" s="13">
        <f>SMALL($DO68:DT68,1)/(60*60*24)</f>
        <v>1.8723329307568443E-2</v>
      </c>
      <c r="DH68" s="45">
        <f t="shared" si="180"/>
        <v>1.4053790826378374E-2</v>
      </c>
      <c r="DI68" s="13">
        <f>SMALL($DU68:DV68,1)/(60*60*24)</f>
        <v>1.4053790826378374E-2</v>
      </c>
      <c r="DJ68" s="13">
        <f>SMALL($DU68:DW68,1)/(60*60*24)</f>
        <v>1.4053790826378374E-2</v>
      </c>
      <c r="DK68" s="13">
        <f>SMALL($DU68:DX68,1)/(60*60*24)</f>
        <v>1.4053790826378374E-2</v>
      </c>
      <c r="DL68" s="13">
        <f>SMALL($DU68:DY68,1)/(60*60*24)</f>
        <v>1.4053790826378374E-2</v>
      </c>
      <c r="DM68" s="13">
        <f>SMALL($DU68:DZ68,1)/(60*60*24)</f>
        <v>1.4053790826378374E-2</v>
      </c>
      <c r="DO68" s="6">
        <f t="shared" si="181"/>
        <v>1617.6956521739135</v>
      </c>
      <c r="DP68" s="1">
        <f t="shared" si="182"/>
        <v>9999</v>
      </c>
      <c r="DQ68" s="1">
        <f t="shared" si="183"/>
        <v>1721.0000000000002</v>
      </c>
      <c r="DR68" s="1">
        <f t="shared" si="184"/>
        <v>1656</v>
      </c>
      <c r="DS68" s="1">
        <f t="shared" si="185"/>
        <v>9999</v>
      </c>
      <c r="DT68" s="1">
        <f t="shared" si="186"/>
        <v>9999</v>
      </c>
      <c r="DU68" s="6">
        <f t="shared" si="187"/>
        <v>1214.2475273990915</v>
      </c>
      <c r="DV68" s="1">
        <f t="shared" si="188"/>
        <v>1258</v>
      </c>
      <c r="DW68" s="1">
        <f t="shared" si="189"/>
        <v>9999</v>
      </c>
      <c r="DX68" s="1">
        <f t="shared" si="190"/>
        <v>1403</v>
      </c>
      <c r="DY68" s="1">
        <f t="shared" si="191"/>
        <v>9999</v>
      </c>
      <c r="DZ68" s="1">
        <f t="shared" si="192"/>
        <v>1275</v>
      </c>
    </row>
    <row r="69" spans="1:130" x14ac:dyDescent="0.25">
      <c r="A69" s="41" t="s">
        <v>212</v>
      </c>
      <c r="E69" s="13">
        <v>1.9745370370370371E-2</v>
      </c>
      <c r="F69" s="11">
        <v>43709</v>
      </c>
      <c r="H69" s="3"/>
      <c r="I69" s="3"/>
      <c r="L69" s="8">
        <v>2.9513888888888892E-2</v>
      </c>
      <c r="M69" s="8">
        <f t="shared" si="130"/>
        <v>2.0032926491821562E-2</v>
      </c>
      <c r="N69" s="6">
        <f t="shared" si="131"/>
        <v>1730.844848893383</v>
      </c>
      <c r="O69" s="8">
        <f t="shared" si="129"/>
        <v>1.6145833333333335E-2</v>
      </c>
      <c r="Q69" s="8">
        <f t="shared" si="132"/>
        <v>1.9745370370370368E-2</v>
      </c>
      <c r="R69" s="8">
        <f t="shared" si="133"/>
        <v>0</v>
      </c>
      <c r="S69" s="8">
        <f t="shared" si="134"/>
        <v>1.6145833333333335E-2</v>
      </c>
      <c r="T69" s="8"/>
      <c r="U69" s="8">
        <f>IF(A69&lt;&gt;"",IF(VLOOKUP(A69,Apr!A$4:F$201,6)&gt;0,VLOOKUP(A69,Apr!A$4:F$201,6),0),0)</f>
        <v>0</v>
      </c>
      <c r="V69" s="8">
        <f>IF(A69&lt;&gt;"",IF(VLOOKUP(A69,May!A$3:F$200,6)&gt;0,VLOOKUP(A69,May!A$3:F$200,6),0),0)</f>
        <v>0</v>
      </c>
      <c r="W69" s="8">
        <f>IF(A69&lt;&gt;"",IF(VLOOKUP(A69,Jun!A$3:F$200,6)&gt;0,VLOOKUP(A69,Jun!A$3:F$200,6),0),0)</f>
        <v>0</v>
      </c>
      <c r="X69" s="8">
        <f>IF(A69&lt;&gt;"",IF(VLOOKUP(A69,Jul!A$3:F$200,6)&gt;0,VLOOKUP(A69,Jul!A$3:F$200,6),0),0)</f>
        <v>0</v>
      </c>
      <c r="Y69" s="8">
        <f>IF(A69&lt;&gt;"",IF(VLOOKUP(A69,Aug!A$3:F$200,6)&gt;0,VLOOKUP(A69,Aug!A$3:F$200,6),0),0)</f>
        <v>1.9745370370370368E-2</v>
      </c>
      <c r="Z69" s="8">
        <f>IF(A69&lt;&gt;"",IF(VLOOKUP(A69,Sep!A$3:F$200,6)&gt;0,VLOOKUP(A69,Sep!A$3:F$200,6),0),0)</f>
        <v>0</v>
      </c>
      <c r="AA69" s="6">
        <f t="shared" si="135"/>
        <v>1311.0799251537021</v>
      </c>
      <c r="AB69" s="8">
        <f t="shared" si="136"/>
        <v>1.2673611111111109E-2</v>
      </c>
      <c r="AC69" s="8">
        <f>IF(A69&lt;&gt;"",IF(VLOOKUP(A69,Oct!A$3:F$200,6)&gt;0,VLOOKUP(A69,Oct!A$3:F$200,6),0),0)</f>
        <v>0</v>
      </c>
      <c r="AD69" s="8">
        <f>IF(A69&lt;&gt;"",IF(VLOOKUP(A69,Nov!A$3:F$200,6)&gt;0,VLOOKUP(A69,Nov!A$3:F$200,6),0),0)</f>
        <v>0</v>
      </c>
      <c r="AE69" s="8">
        <f>IF(A69&lt;&gt;"",IF(VLOOKUP(A69,Dec!A$3:F$200,6)&gt;0,VLOOKUP(A69,Dec!A$3:F$200,6),0),0)</f>
        <v>0</v>
      </c>
      <c r="AF69" s="8">
        <f>IF(A69&lt;&gt;"",IF(VLOOKUP(A69,Jan!A$3:F$200,6)&gt;0,VLOOKUP(A69,Jan!A$3:F$200,6),0),0)</f>
        <v>0</v>
      </c>
      <c r="AG69" s="8">
        <f>IF(A69&lt;&gt;"",IF(VLOOKUP(A69,Feb!A$3:F$200,6)&gt;0,VLOOKUP(A69,Feb!A$3:F$200,6),0),0)</f>
        <v>0</v>
      </c>
      <c r="AH69" s="8">
        <f>IF(A69&lt;&gt;"",IF(VLOOKUP(A69,Mar!A$3:F$200,6)&gt;0,VLOOKUP(A69,Mar!A$3:F$200,6),0),0)</f>
        <v>0</v>
      </c>
      <c r="AJ69" s="8">
        <f>LARGE($BH69:BI69,1)</f>
        <v>1.6145833333333335E-2</v>
      </c>
      <c r="AK69" s="8">
        <f>LARGE($BH69:BJ69,1)</f>
        <v>1.6145833333333335E-2</v>
      </c>
      <c r="AL69" s="8">
        <f>LARGE($BH69:BK69,1)</f>
        <v>1.6145833333333335E-2</v>
      </c>
      <c r="AM69" s="8">
        <f>LARGE($BH69:BL69,1)</f>
        <v>1.6145833333333335E-2</v>
      </c>
      <c r="AN69" s="8">
        <f>LARGE($BH69:BM69,1)</f>
        <v>1.6493055555555556E-2</v>
      </c>
      <c r="AO69" s="8">
        <f>LARGE($BN69:BO69,1)</f>
        <v>1.2673611111111109E-2</v>
      </c>
      <c r="AP69" s="8">
        <f>LARGE($BN69:BP69,1)</f>
        <v>1.2673611111111109E-2</v>
      </c>
      <c r="AQ69" s="8">
        <f>LARGE($BN69:BQ69,1)</f>
        <v>1.2673611111111109E-2</v>
      </c>
      <c r="AR69" s="8">
        <f>LARGE($BN69:BR69,1)</f>
        <v>1.2673611111111109E-2</v>
      </c>
      <c r="AS69" s="8">
        <f>LARGE($BN69:BS69,1)</f>
        <v>1.2673611111111109E-2</v>
      </c>
      <c r="AV69" s="6">
        <f t="shared" si="137"/>
        <v>0</v>
      </c>
      <c r="AW69" s="6">
        <f t="shared" si="138"/>
        <v>0</v>
      </c>
      <c r="AX69" s="6">
        <f t="shared" si="139"/>
        <v>0</v>
      </c>
      <c r="AY69" s="6">
        <f t="shared" si="140"/>
        <v>0</v>
      </c>
      <c r="AZ69" s="6">
        <f t="shared" si="141"/>
        <v>1705.9999999999995</v>
      </c>
      <c r="BA69" s="6">
        <f t="shared" si="142"/>
        <v>0</v>
      </c>
      <c r="BB69" s="6">
        <f t="shared" si="143"/>
        <v>0</v>
      </c>
      <c r="BC69" s="6">
        <f t="shared" si="144"/>
        <v>0</v>
      </c>
      <c r="BD69" s="6">
        <f t="shared" si="145"/>
        <v>0</v>
      </c>
      <c r="BE69" s="6">
        <f t="shared" si="146"/>
        <v>0</v>
      </c>
      <c r="BF69" s="6">
        <f t="shared" si="147"/>
        <v>0</v>
      </c>
      <c r="BH69" s="8">
        <f t="shared" si="148"/>
        <v>1.6145833333333335E-2</v>
      </c>
      <c r="BI69" s="8">
        <f t="shared" si="149"/>
        <v>0</v>
      </c>
      <c r="BJ69" s="8">
        <f t="shared" si="150"/>
        <v>0</v>
      </c>
      <c r="BK69" s="8">
        <f t="shared" si="151"/>
        <v>0</v>
      </c>
      <c r="BL69" s="8">
        <f t="shared" si="152"/>
        <v>0</v>
      </c>
      <c r="BM69" s="8">
        <f t="shared" si="153"/>
        <v>1.6493055555555556E-2</v>
      </c>
      <c r="BN69" s="8">
        <f t="shared" si="154"/>
        <v>1.2673611111111109E-2</v>
      </c>
      <c r="BO69" s="8">
        <f t="shared" si="155"/>
        <v>0</v>
      </c>
      <c r="BP69" s="8">
        <f t="shared" si="156"/>
        <v>0</v>
      </c>
      <c r="BQ69" s="8">
        <f t="shared" si="157"/>
        <v>0</v>
      </c>
      <c r="BR69" s="8">
        <f t="shared" si="158"/>
        <v>0</v>
      </c>
      <c r="BS69" s="8">
        <f t="shared" si="159"/>
        <v>0</v>
      </c>
      <c r="BV69" s="8" t="str">
        <f t="shared" si="160"/>
        <v/>
      </c>
      <c r="BW69" s="8" t="str">
        <f t="shared" si="161"/>
        <v/>
      </c>
      <c r="BX69" s="8" t="str">
        <f t="shared" si="162"/>
        <v/>
      </c>
      <c r="BY69" s="8" t="str">
        <f t="shared" si="163"/>
        <v/>
      </c>
      <c r="BZ69" s="8">
        <f t="shared" si="164"/>
        <v>1.9745370370370368E-2</v>
      </c>
      <c r="CA69" s="8" t="str">
        <f t="shared" si="165"/>
        <v/>
      </c>
      <c r="CB69" s="8" t="str">
        <f t="shared" si="166"/>
        <v/>
      </c>
      <c r="CC69" s="8" t="str">
        <f t="shared" si="167"/>
        <v/>
      </c>
      <c r="CD69" s="8" t="str">
        <f t="shared" si="168"/>
        <v/>
      </c>
      <c r="CE69" s="8" t="str">
        <f t="shared" si="169"/>
        <v/>
      </c>
      <c r="CF69" s="8" t="str">
        <f t="shared" si="170"/>
        <v/>
      </c>
      <c r="CG69" s="8" t="str">
        <f t="shared" si="171"/>
        <v/>
      </c>
      <c r="CI69" s="13">
        <v>2.8113425925925927E-2</v>
      </c>
      <c r="CJ69" s="8">
        <f t="shared" si="172"/>
        <v>2.8113425925925927E-2</v>
      </c>
      <c r="CK69" s="8">
        <f>IF(COUNT($BV69:BW69)&gt;0,SMALL($BV69:BW69,1),$CI69)</f>
        <v>2.8113425925925927E-2</v>
      </c>
      <c r="CL69" s="8">
        <f>IF(COUNT($BV69:BX69)&gt;0,SMALL($BV69:BX69,1),$CI69)</f>
        <v>2.8113425925925927E-2</v>
      </c>
      <c r="CM69" s="8">
        <f>IF(COUNT($BV69:BY69)&gt;0,SMALL($BV69:BY69,1),$CI69)</f>
        <v>2.8113425925925927E-2</v>
      </c>
      <c r="CN69" s="8">
        <f>IF(COUNT($BV69:BZ69)&gt;0,SMALL($BV69:BZ69,1),$CI69)</f>
        <v>1.9745370370370368E-2</v>
      </c>
      <c r="CO69" s="3">
        <v>0</v>
      </c>
      <c r="CP69" s="8">
        <f t="shared" si="173"/>
        <v>0</v>
      </c>
      <c r="CQ69" s="8">
        <f>IF(COUNT($CB69:CC69)&gt;0,SMALL($CB69:CC69,1),$CP69)</f>
        <v>0</v>
      </c>
      <c r="CR69" s="8">
        <f>IF(COUNT($CB69:CD69)&gt;0,SMALL($CB69:CD69,1),$CP69)</f>
        <v>0</v>
      </c>
      <c r="CS69" s="8">
        <f>IF(COUNT($CB69:CE69)&gt;0,SMALL($CB69:CE69,1),$CP69)</f>
        <v>0</v>
      </c>
      <c r="CT69" s="8">
        <f>IF(COUNT($CB69:CF69)&gt;0,SMALL($CB69:CF69,1),$CP69)</f>
        <v>0</v>
      </c>
      <c r="CV69" s="8">
        <f t="shared" si="174"/>
        <v>1.6494606481481482E-2</v>
      </c>
      <c r="CW69" s="8">
        <f t="shared" si="175"/>
        <v>1.2675162037037035E-2</v>
      </c>
      <c r="CX69" s="1">
        <f t="shared" si="176"/>
        <v>67</v>
      </c>
      <c r="CY69" s="8">
        <f t="shared" si="177"/>
        <v>1.550925925925926E-6</v>
      </c>
      <c r="CZ69" s="1" t="str">
        <f t="shared" si="178"/>
        <v>Jonny Ladd</v>
      </c>
      <c r="DB69" s="13">
        <f t="shared" si="179"/>
        <v>2.0032926491821562E-2</v>
      </c>
      <c r="DC69" s="13">
        <f>SMALL($DO69:DP69,1)/(60*60*24)</f>
        <v>2.0032926491821562E-2</v>
      </c>
      <c r="DD69" s="13">
        <f>SMALL($DO69:DQ69,1)/(60*60*24)</f>
        <v>2.0032926491821562E-2</v>
      </c>
      <c r="DE69" s="13">
        <f>SMALL($DO69:DR69,1)/(60*60*24)</f>
        <v>2.0032926491821562E-2</v>
      </c>
      <c r="DF69" s="13">
        <f>SMALL($DO69:DS69,1)/(60*60*24)</f>
        <v>2.0032926491821562E-2</v>
      </c>
      <c r="DG69" s="13">
        <f>SMALL($DO69:DT69,1)/(60*60*24)</f>
        <v>1.9745370370370365E-2</v>
      </c>
      <c r="DH69" s="45">
        <f t="shared" si="180"/>
        <v>1.5174536170760441E-2</v>
      </c>
      <c r="DI69" s="13">
        <f>SMALL($DU69:DV69,1)/(60*60*24)</f>
        <v>1.5174536170760441E-2</v>
      </c>
      <c r="DJ69" s="13">
        <f>SMALL($DU69:DW69,1)/(60*60*24)</f>
        <v>1.5174536170760441E-2</v>
      </c>
      <c r="DK69" s="13">
        <f>SMALL($DU69:DX69,1)/(60*60*24)</f>
        <v>1.5174536170760441E-2</v>
      </c>
      <c r="DL69" s="13">
        <f>SMALL($DU69:DY69,1)/(60*60*24)</f>
        <v>1.5174536170760441E-2</v>
      </c>
      <c r="DM69" s="13">
        <f>SMALL($DU69:DZ69,1)/(60*60*24)</f>
        <v>1.5174536170760441E-2</v>
      </c>
      <c r="DO69" s="6">
        <f t="shared" si="181"/>
        <v>1730.844848893383</v>
      </c>
      <c r="DP69" s="1">
        <f t="shared" si="182"/>
        <v>9999</v>
      </c>
      <c r="DQ69" s="1">
        <f t="shared" si="183"/>
        <v>9999</v>
      </c>
      <c r="DR69" s="1">
        <f t="shared" si="184"/>
        <v>9999</v>
      </c>
      <c r="DS69" s="1">
        <f t="shared" si="185"/>
        <v>9999</v>
      </c>
      <c r="DT69" s="1">
        <f t="shared" si="186"/>
        <v>1705.9999999999995</v>
      </c>
      <c r="DU69" s="6">
        <f t="shared" si="187"/>
        <v>1311.0799251537021</v>
      </c>
      <c r="DV69" s="1">
        <f t="shared" si="188"/>
        <v>9999</v>
      </c>
      <c r="DW69" s="1">
        <f t="shared" si="189"/>
        <v>9999</v>
      </c>
      <c r="DX69" s="1">
        <f t="shared" si="190"/>
        <v>9999</v>
      </c>
      <c r="DY69" s="1">
        <f t="shared" si="191"/>
        <v>9999</v>
      </c>
      <c r="DZ69" s="1">
        <f t="shared" si="192"/>
        <v>9999</v>
      </c>
    </row>
    <row r="70" spans="1:130" x14ac:dyDescent="0.25">
      <c r="A70" s="1" t="s">
        <v>22</v>
      </c>
      <c r="B70" s="3">
        <v>1.8761574074074073E-2</v>
      </c>
      <c r="C70" s="11">
        <v>39508</v>
      </c>
      <c r="E70" s="13">
        <v>2.3194444444444445E-2</v>
      </c>
      <c r="F70" s="11">
        <v>39934</v>
      </c>
      <c r="H70" s="3">
        <v>2.0370370370370372E-2</v>
      </c>
      <c r="I70" s="3">
        <v>0</v>
      </c>
      <c r="M70" s="8">
        <f t="shared" si="130"/>
        <v>2.5684380032206119E-2</v>
      </c>
      <c r="N70" s="6">
        <f t="shared" si="131"/>
        <v>2219.130434782609</v>
      </c>
      <c r="O70" s="8">
        <f t="shared" si="129"/>
        <v>1.0590277777777778E-2</v>
      </c>
      <c r="Q70" s="8">
        <f t="shared" si="132"/>
        <v>2.9062500000000002E-2</v>
      </c>
      <c r="R70" s="8">
        <f t="shared" si="133"/>
        <v>2.2905092592592591E-2</v>
      </c>
      <c r="S70" s="8">
        <f t="shared" si="134"/>
        <v>1.0590277777777778E-2</v>
      </c>
      <c r="T70" s="8"/>
      <c r="U70" s="8">
        <f>IF(A70&lt;&gt;"",IF(VLOOKUP(A70,Apr!A$4:F$201,6)&gt;0,VLOOKUP(A70,Apr!A$4:F$201,6),0),0)</f>
        <v>0</v>
      </c>
      <c r="V70" s="8">
        <f>IF(A70&lt;&gt;"",IF(VLOOKUP(A70,May!A$3:F$200,6)&gt;0,VLOOKUP(A70,May!A$3:F$200,6),0),0)</f>
        <v>0</v>
      </c>
      <c r="W70" s="8">
        <f>IF(A70&lt;&gt;"",IF(VLOOKUP(A70,Jun!A$3:F$200,6)&gt;0,VLOOKUP(A70,Jun!A$3:F$200,6),0),0)</f>
        <v>0</v>
      </c>
      <c r="X70" s="8">
        <f>IF(A70&lt;&gt;"",IF(VLOOKUP(A70,Jul!A$3:F$200,6)&gt;0,VLOOKUP(A70,Jul!A$3:F$200,6),0),0)</f>
        <v>2.9062500000000002E-2</v>
      </c>
      <c r="Y70" s="8">
        <f>IF(A70&lt;&gt;"",IF(VLOOKUP(A70,Aug!A$3:F$200,6)&gt;0,VLOOKUP(A70,Aug!A$3:F$200,6),0),0)</f>
        <v>0</v>
      </c>
      <c r="Z70" s="8">
        <f>IF(A70&lt;&gt;"",IF(VLOOKUP(A70,Sep!A$3:F$200,6)&gt;0,VLOOKUP(A70,Sep!A$3:F$200,6),0),0)</f>
        <v>0</v>
      </c>
      <c r="AA70" s="6">
        <f t="shared" si="135"/>
        <v>1929.7313552526061</v>
      </c>
      <c r="AB70" s="8">
        <f t="shared" si="136"/>
        <v>5.5555555555555558E-3</v>
      </c>
      <c r="AC70" s="8">
        <f>IF(A70&lt;&gt;"",IF(VLOOKUP(A70,Oct!A$3:F$200,6)&gt;0,VLOOKUP(A70,Oct!A$3:F$200,6),0),0)</f>
        <v>0</v>
      </c>
      <c r="AD70" s="8">
        <f>IF(A70&lt;&gt;"",IF(VLOOKUP(A70,Nov!A$3:F$200,6)&gt;0,VLOOKUP(A70,Nov!A$3:F$200,6),0),0)</f>
        <v>0</v>
      </c>
      <c r="AE70" s="8">
        <f>IF(A70&lt;&gt;"",IF(VLOOKUP(A70,Dec!A$3:F$200,6)&gt;0,VLOOKUP(A70,Dec!A$3:F$200,6),0),0)</f>
        <v>2.2905092592592591E-2</v>
      </c>
      <c r="AF70" s="8">
        <f>IF(A70&lt;&gt;"",IF(VLOOKUP(A70,Jan!A$3:F$200,6)&gt;0,VLOOKUP(A70,Jan!A$3:F$200,6),0),0)</f>
        <v>0</v>
      </c>
      <c r="AG70" s="8">
        <f>IF(A70&lt;&gt;"",IF(VLOOKUP(A70,Feb!A$3:F$200,6)&gt;0,VLOOKUP(A70,Feb!A$3:F$200,6),0),0)</f>
        <v>0</v>
      </c>
      <c r="AH70" s="8">
        <f>IF(A70&lt;&gt;"",IF(VLOOKUP(A70,Mar!A$3:F$200,6)&gt;0,VLOOKUP(A70,Mar!A$3:F$200,6),0),0)</f>
        <v>0</v>
      </c>
      <c r="AJ70" s="8">
        <f>LARGE($BH70:BI70,1)</f>
        <v>1.0590277777777778E-2</v>
      </c>
      <c r="AK70" s="8">
        <f>LARGE($BH70:BJ70,1)</f>
        <v>1.0590277777777778E-2</v>
      </c>
      <c r="AL70" s="8">
        <f>LARGE($BH70:BK70,1)</f>
        <v>1.0590277777777778E-2</v>
      </c>
      <c r="AM70" s="8">
        <f>LARGE($BH70:BL70,1)</f>
        <v>1.0590277777777778E-2</v>
      </c>
      <c r="AN70" s="8">
        <f>LARGE($BH70:BM70,1)</f>
        <v>1.0590277777777778E-2</v>
      </c>
      <c r="AO70" s="8">
        <f>LARGE($BN70:BO70,1)</f>
        <v>5.5555555555555558E-3</v>
      </c>
      <c r="AP70" s="8">
        <f>LARGE($BN70:BP70,1)</f>
        <v>5.5555555555555558E-3</v>
      </c>
      <c r="AQ70" s="8">
        <f>LARGE($BN70:BQ70,1)</f>
        <v>5.5555555555555558E-3</v>
      </c>
      <c r="AR70" s="8">
        <f>LARGE($BN70:BR70,1)</f>
        <v>5.5555555555555558E-3</v>
      </c>
      <c r="AS70" s="8">
        <f>LARGE($BN70:BS70,1)</f>
        <v>5.5555555555555558E-3</v>
      </c>
      <c r="AV70" s="6">
        <f t="shared" si="137"/>
        <v>0</v>
      </c>
      <c r="AW70" s="6">
        <f t="shared" si="138"/>
        <v>0</v>
      </c>
      <c r="AX70" s="6">
        <f t="shared" si="139"/>
        <v>0</v>
      </c>
      <c r="AY70" s="6">
        <f t="shared" si="140"/>
        <v>2511.0000000000005</v>
      </c>
      <c r="AZ70" s="6">
        <f t="shared" si="141"/>
        <v>0</v>
      </c>
      <c r="BA70" s="6">
        <f t="shared" si="142"/>
        <v>0</v>
      </c>
      <c r="BB70" s="6">
        <f t="shared" si="143"/>
        <v>0</v>
      </c>
      <c r="BC70" s="6">
        <f t="shared" si="144"/>
        <v>0</v>
      </c>
      <c r="BD70" s="6">
        <f t="shared" si="145"/>
        <v>1979</v>
      </c>
      <c r="BE70" s="6">
        <f t="shared" si="146"/>
        <v>0</v>
      </c>
      <c r="BF70" s="6">
        <f t="shared" si="147"/>
        <v>0</v>
      </c>
      <c r="BH70" s="8">
        <f t="shared" si="148"/>
        <v>1.0590277777777778E-2</v>
      </c>
      <c r="BI70" s="8">
        <f t="shared" si="149"/>
        <v>0</v>
      </c>
      <c r="BJ70" s="8">
        <f t="shared" si="150"/>
        <v>0</v>
      </c>
      <c r="BK70" s="8">
        <f t="shared" si="151"/>
        <v>0</v>
      </c>
      <c r="BL70" s="8">
        <f t="shared" si="152"/>
        <v>7.1180555555555554E-3</v>
      </c>
      <c r="BM70" s="8">
        <f t="shared" si="153"/>
        <v>0</v>
      </c>
      <c r="BN70" s="8">
        <f t="shared" si="154"/>
        <v>5.5555555555555558E-3</v>
      </c>
      <c r="BO70" s="8">
        <f t="shared" si="155"/>
        <v>0</v>
      </c>
      <c r="BP70" s="8">
        <f t="shared" si="156"/>
        <v>0</v>
      </c>
      <c r="BQ70" s="8">
        <f t="shared" si="157"/>
        <v>4.8611111111111112E-3</v>
      </c>
      <c r="BR70" s="8">
        <f t="shared" si="158"/>
        <v>0</v>
      </c>
      <c r="BS70" s="8">
        <f t="shared" si="159"/>
        <v>0</v>
      </c>
      <c r="BV70" s="8" t="str">
        <f t="shared" si="160"/>
        <v/>
      </c>
      <c r="BW70" s="8" t="str">
        <f t="shared" si="161"/>
        <v/>
      </c>
      <c r="BX70" s="8" t="str">
        <f t="shared" si="162"/>
        <v/>
      </c>
      <c r="BY70" s="8">
        <f t="shared" si="163"/>
        <v>2.9062500000000002E-2</v>
      </c>
      <c r="BZ70" s="8" t="str">
        <f t="shared" si="164"/>
        <v/>
      </c>
      <c r="CA70" s="8" t="str">
        <f t="shared" si="165"/>
        <v/>
      </c>
      <c r="CB70" s="8" t="str">
        <f t="shared" si="166"/>
        <v/>
      </c>
      <c r="CC70" s="8" t="str">
        <f t="shared" si="167"/>
        <v/>
      </c>
      <c r="CD70" s="8">
        <f t="shared" si="168"/>
        <v>2.2905092592592591E-2</v>
      </c>
      <c r="CE70" s="8" t="str">
        <f t="shared" si="169"/>
        <v/>
      </c>
      <c r="CF70" s="8" t="str">
        <f t="shared" si="170"/>
        <v/>
      </c>
      <c r="CG70" s="8" t="str">
        <f t="shared" si="171"/>
        <v/>
      </c>
      <c r="CI70" s="13">
        <v>2.3194444444444445E-2</v>
      </c>
      <c r="CJ70" s="8">
        <f t="shared" si="172"/>
        <v>2.3194444444444445E-2</v>
      </c>
      <c r="CK70" s="8">
        <f>IF(COUNT($BV70:BW70)&gt;0,SMALL($BV70:BW70,1),$CI70)</f>
        <v>2.3194444444444445E-2</v>
      </c>
      <c r="CL70" s="8">
        <f>IF(COUNT($BV70:BX70)&gt;0,SMALL($BV70:BX70,1),$CI70)</f>
        <v>2.3194444444444445E-2</v>
      </c>
      <c r="CM70" s="8">
        <f>IF(COUNT($BV70:BY70)&gt;0,SMALL($BV70:BY70,1),$CI70)</f>
        <v>2.9062500000000002E-2</v>
      </c>
      <c r="CN70" s="8">
        <f>IF(COUNT($BV70:BZ70)&gt;0,SMALL($BV70:BZ70,1),$CI70)</f>
        <v>2.9062500000000002E-2</v>
      </c>
      <c r="CO70" s="3">
        <v>1.8761574074074073E-2</v>
      </c>
      <c r="CP70" s="8">
        <f t="shared" si="173"/>
        <v>1.8761574074074073E-2</v>
      </c>
      <c r="CQ70" s="8">
        <f>IF(COUNT($CB70:CC70)&gt;0,SMALL($CB70:CC70,1),$CP70)</f>
        <v>1.8761574074074073E-2</v>
      </c>
      <c r="CR70" s="8">
        <f>IF(COUNT($CB70:CD70)&gt;0,SMALL($CB70:CD70,1),$CP70)</f>
        <v>2.2905092592592591E-2</v>
      </c>
      <c r="CS70" s="8">
        <f>IF(COUNT($CB70:CE70)&gt;0,SMALL($CB70:CE70,1),$CP70)</f>
        <v>2.2905092592592591E-2</v>
      </c>
      <c r="CT70" s="8">
        <f>IF(COUNT($CB70:CF70)&gt;0,SMALL($CB70:CF70,1),$CP70)</f>
        <v>2.2905092592592591E-2</v>
      </c>
      <c r="CV70" s="8">
        <f t="shared" si="174"/>
        <v>1.0591851851851852E-2</v>
      </c>
      <c r="CW70" s="8">
        <f t="shared" si="175"/>
        <v>5.5571296296296297E-3</v>
      </c>
      <c r="CX70" s="1">
        <f t="shared" si="176"/>
        <v>68</v>
      </c>
      <c r="CY70" s="8">
        <f t="shared" si="177"/>
        <v>1.5740740740740742E-6</v>
      </c>
      <c r="CZ70" s="1" t="str">
        <f t="shared" si="178"/>
        <v>Julia Rolfe</v>
      </c>
      <c r="DB70" s="13">
        <f t="shared" si="179"/>
        <v>2.5684380032206119E-2</v>
      </c>
      <c r="DC70" s="13">
        <f>SMALL($DO70:DP70,1)/(60*60*24)</f>
        <v>2.5684380032206123E-2</v>
      </c>
      <c r="DD70" s="13">
        <f>SMALL($DO70:DQ70,1)/(60*60*24)</f>
        <v>2.5684380032206123E-2</v>
      </c>
      <c r="DE70" s="13">
        <f>SMALL($DO70:DR70,1)/(60*60*24)</f>
        <v>2.5684380032206123E-2</v>
      </c>
      <c r="DF70" s="13">
        <f>SMALL($DO70:DS70,1)/(60*60*24)</f>
        <v>2.5684380032206123E-2</v>
      </c>
      <c r="DG70" s="13">
        <f>SMALL($DO70:DT70,1)/(60*60*24)</f>
        <v>2.5684380032206123E-2</v>
      </c>
      <c r="DH70" s="45">
        <f t="shared" si="180"/>
        <v>2.2334853648757015E-2</v>
      </c>
      <c r="DI70" s="13">
        <f>SMALL($DU70:DV70,1)/(60*60*24)</f>
        <v>2.2334853648757015E-2</v>
      </c>
      <c r="DJ70" s="13">
        <f>SMALL($DU70:DW70,1)/(60*60*24)</f>
        <v>2.2334853648757015E-2</v>
      </c>
      <c r="DK70" s="13">
        <f>SMALL($DU70:DX70,1)/(60*60*24)</f>
        <v>2.2334853648757015E-2</v>
      </c>
      <c r="DL70" s="13">
        <f>SMALL($DU70:DY70,1)/(60*60*24)</f>
        <v>2.2334853648757015E-2</v>
      </c>
      <c r="DM70" s="13">
        <f>SMALL($DU70:DZ70,1)/(60*60*24)</f>
        <v>2.2334853648757015E-2</v>
      </c>
      <c r="DO70" s="6">
        <f t="shared" si="181"/>
        <v>2219.130434782609</v>
      </c>
      <c r="DP70" s="1">
        <f t="shared" si="182"/>
        <v>9999</v>
      </c>
      <c r="DQ70" s="1">
        <f t="shared" si="183"/>
        <v>9999</v>
      </c>
      <c r="DR70" s="1">
        <f t="shared" si="184"/>
        <v>9999</v>
      </c>
      <c r="DS70" s="1">
        <f t="shared" si="185"/>
        <v>2511.0000000000005</v>
      </c>
      <c r="DT70" s="1">
        <f t="shared" si="186"/>
        <v>9999</v>
      </c>
      <c r="DU70" s="6">
        <f t="shared" si="187"/>
        <v>1929.7313552526061</v>
      </c>
      <c r="DV70" s="1">
        <f t="shared" si="188"/>
        <v>9999</v>
      </c>
      <c r="DW70" s="1">
        <f t="shared" si="189"/>
        <v>9999</v>
      </c>
      <c r="DX70" s="1">
        <f t="shared" si="190"/>
        <v>1979</v>
      </c>
      <c r="DY70" s="1">
        <f t="shared" si="191"/>
        <v>9999</v>
      </c>
      <c r="DZ70" s="1">
        <f t="shared" si="192"/>
        <v>9999</v>
      </c>
    </row>
    <row r="71" spans="1:130" x14ac:dyDescent="0.25">
      <c r="A71" s="1" t="s">
        <v>166</v>
      </c>
      <c r="B71" s="3">
        <v>2.1782407407407407E-2</v>
      </c>
      <c r="C71" s="11">
        <v>43101</v>
      </c>
      <c r="E71" s="13">
        <v>3.0555555555555555E-2</v>
      </c>
      <c r="F71" s="11">
        <v>43556</v>
      </c>
      <c r="H71" s="3">
        <v>2.2673611111111113E-2</v>
      </c>
      <c r="I71" s="3">
        <v>0</v>
      </c>
      <c r="K71" s="8">
        <v>2.3495370370370371E-2</v>
      </c>
      <c r="M71" s="8">
        <f t="shared" si="130"/>
        <v>2.8588466183574877E-2</v>
      </c>
      <c r="N71" s="6">
        <f t="shared" si="131"/>
        <v>2470.0434782608695</v>
      </c>
      <c r="O71" s="8">
        <f t="shared" ref="O71:O102" si="193">IF(A71&lt;&gt;"",(MROUND(N$2-N71,15)/(60*60*24)),"")</f>
        <v>7.6388888888888886E-3</v>
      </c>
      <c r="Q71" s="8">
        <f t="shared" si="132"/>
        <v>3.0555555555555551E-2</v>
      </c>
      <c r="R71" s="8">
        <f t="shared" si="133"/>
        <v>0</v>
      </c>
      <c r="S71" s="8">
        <f t="shared" si="134"/>
        <v>7.6388888888888886E-3</v>
      </c>
      <c r="T71" s="8"/>
      <c r="U71" s="8">
        <f>IF(A71&lt;&gt;"",IF(VLOOKUP(A71,Apr!A$4:F$201,6)&gt;0,VLOOKUP(A71,Apr!A$4:F$201,6),0),0)</f>
        <v>3.0555555555555551E-2</v>
      </c>
      <c r="V71" s="8">
        <f>IF(A71&lt;&gt;"",IF(VLOOKUP(A71,May!A$3:F$200,6)&gt;0,VLOOKUP(A71,May!A$3:F$200,6),0),0)</f>
        <v>0</v>
      </c>
      <c r="W71" s="8">
        <f>IF(A71&lt;&gt;"",IF(VLOOKUP(A71,Jun!A$3:F$200,6)&gt;0,VLOOKUP(A71,Jun!A$3:F$200,6),0),0)</f>
        <v>0</v>
      </c>
      <c r="X71" s="8">
        <f>IF(A71&lt;&gt;"",IF(VLOOKUP(A71,Jul!A$3:F$200,6)&gt;0,VLOOKUP(A71,Jul!A$3:F$200,6),0),0)</f>
        <v>0</v>
      </c>
      <c r="Y71" s="8">
        <f>IF(A71&lt;&gt;"",IF(VLOOKUP(A71,Aug!A$3:F$200,6)&gt;0,VLOOKUP(A71,Aug!A$3:F$200,6),0),0)</f>
        <v>0</v>
      </c>
      <c r="Z71" s="8">
        <f>IF(A71&lt;&gt;"",IF(VLOOKUP(A71,Sep!A$3:F$200,6)&gt;0,VLOOKUP(A71,Sep!A$3:F$200,6),0),0)</f>
        <v>0</v>
      </c>
      <c r="AA71" s="6">
        <f t="shared" si="135"/>
        <v>2028.8692862870887</v>
      </c>
      <c r="AB71" s="8">
        <f t="shared" si="136"/>
        <v>4.340277777777778E-3</v>
      </c>
      <c r="AC71" s="8">
        <f>IF(A71&lt;&gt;"",IF(VLOOKUP(A71,Oct!A$3:F$200,6)&gt;0,VLOOKUP(A71,Oct!A$3:F$200,6),0),0)</f>
        <v>0</v>
      </c>
      <c r="AD71" s="8">
        <f>IF(A71&lt;&gt;"",IF(VLOOKUP(A71,Nov!A$3:F$200,6)&gt;0,VLOOKUP(A71,Nov!A$3:F$200,6),0),0)</f>
        <v>0</v>
      </c>
      <c r="AE71" s="8">
        <f>IF(A71&lt;&gt;"",IF(VLOOKUP(A71,Dec!A$3:F$200,6)&gt;0,VLOOKUP(A71,Dec!A$3:F$200,6),0),0)</f>
        <v>0</v>
      </c>
      <c r="AF71" s="8">
        <f>IF(A71&lt;&gt;"",IF(VLOOKUP(A71,Jan!A$3:F$200,6)&gt;0,VLOOKUP(A71,Jan!A$3:F$200,6),0),0)</f>
        <v>0</v>
      </c>
      <c r="AG71" s="8">
        <f>IF(A71&lt;&gt;"",IF(VLOOKUP(A71,Feb!A$3:F$200,6)&gt;0,VLOOKUP(A71,Feb!A$3:F$200,6),0),0)</f>
        <v>0</v>
      </c>
      <c r="AH71" s="8">
        <f>IF(A71&lt;&gt;"",IF(VLOOKUP(A71,Mar!A$3:F$200,6)&gt;0,VLOOKUP(A71,Mar!A$3:F$200,6),0),0)</f>
        <v>0</v>
      </c>
      <c r="AJ71" s="8">
        <f>LARGE($BH71:BI71,1)</f>
        <v>7.6388888888888886E-3</v>
      </c>
      <c r="AK71" s="8">
        <f>LARGE($BH71:BJ71,1)</f>
        <v>7.6388888888888886E-3</v>
      </c>
      <c r="AL71" s="8">
        <f>LARGE($BH71:BK71,1)</f>
        <v>7.6388888888888886E-3</v>
      </c>
      <c r="AM71" s="8">
        <f>LARGE($BH71:BL71,1)</f>
        <v>7.6388888888888886E-3</v>
      </c>
      <c r="AN71" s="8">
        <f>LARGE($BH71:BM71,1)</f>
        <v>7.6388888888888886E-3</v>
      </c>
      <c r="AO71" s="8">
        <f>LARGE($BN71:BO71,1)</f>
        <v>4.340277777777778E-3</v>
      </c>
      <c r="AP71" s="8">
        <f>LARGE($BN71:BP71,1)</f>
        <v>4.340277777777778E-3</v>
      </c>
      <c r="AQ71" s="8">
        <f>LARGE($BN71:BQ71,1)</f>
        <v>4.340277777777778E-3</v>
      </c>
      <c r="AR71" s="8">
        <f>LARGE($BN71:BR71,1)</f>
        <v>4.340277777777778E-3</v>
      </c>
      <c r="AS71" s="8">
        <f>LARGE($BN71:BS71,1)</f>
        <v>4.340277777777778E-3</v>
      </c>
      <c r="AV71" s="6">
        <f t="shared" si="137"/>
        <v>2639.9999999999995</v>
      </c>
      <c r="AW71" s="6">
        <f t="shared" si="138"/>
        <v>0</v>
      </c>
      <c r="AX71" s="6">
        <f t="shared" si="139"/>
        <v>0</v>
      </c>
      <c r="AY71" s="6">
        <f t="shared" si="140"/>
        <v>0</v>
      </c>
      <c r="AZ71" s="6">
        <f t="shared" si="141"/>
        <v>0</v>
      </c>
      <c r="BA71" s="6">
        <f t="shared" si="142"/>
        <v>0</v>
      </c>
      <c r="BB71" s="6">
        <f t="shared" si="143"/>
        <v>0</v>
      </c>
      <c r="BC71" s="6">
        <f t="shared" si="144"/>
        <v>0</v>
      </c>
      <c r="BD71" s="6">
        <f t="shared" si="145"/>
        <v>0</v>
      </c>
      <c r="BE71" s="6">
        <f t="shared" si="146"/>
        <v>0</v>
      </c>
      <c r="BF71" s="6">
        <f t="shared" si="147"/>
        <v>0</v>
      </c>
      <c r="BH71" s="8">
        <f t="shared" si="148"/>
        <v>7.6388888888888886E-3</v>
      </c>
      <c r="BI71" s="8">
        <f t="shared" si="149"/>
        <v>5.7291666666666663E-3</v>
      </c>
      <c r="BJ71" s="8">
        <f t="shared" si="150"/>
        <v>0</v>
      </c>
      <c r="BK71" s="8">
        <f t="shared" si="151"/>
        <v>0</v>
      </c>
      <c r="BL71" s="8">
        <f t="shared" si="152"/>
        <v>0</v>
      </c>
      <c r="BM71" s="8">
        <f t="shared" si="153"/>
        <v>0</v>
      </c>
      <c r="BN71" s="8">
        <f t="shared" si="154"/>
        <v>4.340277777777778E-3</v>
      </c>
      <c r="BO71" s="8">
        <f t="shared" si="155"/>
        <v>0</v>
      </c>
      <c r="BP71" s="8">
        <f t="shared" si="156"/>
        <v>0</v>
      </c>
      <c r="BQ71" s="8">
        <f t="shared" si="157"/>
        <v>0</v>
      </c>
      <c r="BR71" s="8">
        <f t="shared" si="158"/>
        <v>0</v>
      </c>
      <c r="BS71" s="8">
        <f t="shared" si="159"/>
        <v>0</v>
      </c>
      <c r="BV71" s="8">
        <f t="shared" si="160"/>
        <v>3.0555555555555551E-2</v>
      </c>
      <c r="BW71" s="8" t="str">
        <f t="shared" si="161"/>
        <v/>
      </c>
      <c r="BX71" s="8" t="str">
        <f t="shared" si="162"/>
        <v/>
      </c>
      <c r="BY71" s="8" t="str">
        <f t="shared" si="163"/>
        <v/>
      </c>
      <c r="BZ71" s="8" t="str">
        <f t="shared" si="164"/>
        <v/>
      </c>
      <c r="CA71" s="8" t="str">
        <f t="shared" si="165"/>
        <v/>
      </c>
      <c r="CB71" s="8" t="str">
        <f t="shared" si="166"/>
        <v/>
      </c>
      <c r="CC71" s="8" t="str">
        <f t="shared" si="167"/>
        <v/>
      </c>
      <c r="CD71" s="8" t="str">
        <f t="shared" si="168"/>
        <v/>
      </c>
      <c r="CE71" s="8" t="str">
        <f t="shared" si="169"/>
        <v/>
      </c>
      <c r="CF71" s="8" t="str">
        <f t="shared" si="170"/>
        <v/>
      </c>
      <c r="CG71" s="8" t="str">
        <f t="shared" si="171"/>
        <v/>
      </c>
      <c r="CI71" s="13">
        <v>3.3090277777777781E-2</v>
      </c>
      <c r="CJ71" s="8">
        <f t="shared" si="172"/>
        <v>3.0555555555555551E-2</v>
      </c>
      <c r="CK71" s="8">
        <f>IF(COUNT($BV71:BW71)&gt;0,SMALL($BV71:BW71,1),$CI71)</f>
        <v>3.0555555555555551E-2</v>
      </c>
      <c r="CL71" s="8">
        <f>IF(COUNT($BV71:BX71)&gt;0,SMALL($BV71:BX71,1),$CI71)</f>
        <v>3.0555555555555551E-2</v>
      </c>
      <c r="CM71" s="8">
        <f>IF(COUNT($BV71:BY71)&gt;0,SMALL($BV71:BY71,1),$CI71)</f>
        <v>3.0555555555555551E-2</v>
      </c>
      <c r="CN71" s="8">
        <f>IF(COUNT($BV71:BZ71)&gt;0,SMALL($BV71:BZ71,1),$CI71)</f>
        <v>3.0555555555555551E-2</v>
      </c>
      <c r="CO71" s="3">
        <v>2.1782407407407407E-2</v>
      </c>
      <c r="CP71" s="8">
        <f t="shared" si="173"/>
        <v>2.1782407407407407E-2</v>
      </c>
      <c r="CQ71" s="8">
        <f>IF(COUNT($CB71:CC71)&gt;0,SMALL($CB71:CC71,1),$CP71)</f>
        <v>2.1782407407407407E-2</v>
      </c>
      <c r="CR71" s="8">
        <f>IF(COUNT($CB71:CD71)&gt;0,SMALL($CB71:CD71,1),$CP71)</f>
        <v>2.1782407407407407E-2</v>
      </c>
      <c r="CS71" s="8">
        <f>IF(COUNT($CB71:CE71)&gt;0,SMALL($CB71:CE71,1),$CP71)</f>
        <v>2.1782407407407407E-2</v>
      </c>
      <c r="CT71" s="8">
        <f>IF(COUNT($CB71:CF71)&gt;0,SMALL($CB71:CF71,1),$CP71)</f>
        <v>2.1782407407407407E-2</v>
      </c>
      <c r="CV71" s="8">
        <f t="shared" si="174"/>
        <v>7.6404861111111109E-3</v>
      </c>
      <c r="CW71" s="8">
        <f t="shared" si="175"/>
        <v>4.3418750000000002E-3</v>
      </c>
      <c r="CX71" s="1">
        <f t="shared" si="176"/>
        <v>69</v>
      </c>
      <c r="CY71" s="8">
        <f t="shared" si="177"/>
        <v>1.5972222222222221E-6</v>
      </c>
      <c r="CZ71" s="1" t="str">
        <f t="shared" si="178"/>
        <v>Julie Wiseman</v>
      </c>
      <c r="DB71" s="13">
        <f t="shared" si="179"/>
        <v>2.8588466183574877E-2</v>
      </c>
      <c r="DC71" s="13">
        <f>SMALL($DO71:DP71,1)/(60*60*24)</f>
        <v>2.8588466183574877E-2</v>
      </c>
      <c r="DD71" s="13">
        <f>SMALL($DO71:DQ71,1)/(60*60*24)</f>
        <v>2.8588466183574877E-2</v>
      </c>
      <c r="DE71" s="13">
        <f>SMALL($DO71:DR71,1)/(60*60*24)</f>
        <v>2.8588466183574877E-2</v>
      </c>
      <c r="DF71" s="13">
        <f>SMALL($DO71:DS71,1)/(60*60*24)</f>
        <v>2.8588466183574877E-2</v>
      </c>
      <c r="DG71" s="13">
        <f>SMALL($DO71:DT71,1)/(60*60*24)</f>
        <v>2.8588466183574877E-2</v>
      </c>
      <c r="DH71" s="45">
        <f t="shared" si="180"/>
        <v>2.3482283406100563E-2</v>
      </c>
      <c r="DI71" s="13">
        <f>SMALL($DU71:DV71,1)/(60*60*24)</f>
        <v>2.3482283406100563E-2</v>
      </c>
      <c r="DJ71" s="13">
        <f>SMALL($DU71:DW71,1)/(60*60*24)</f>
        <v>2.3482283406100563E-2</v>
      </c>
      <c r="DK71" s="13">
        <f>SMALL($DU71:DX71,1)/(60*60*24)</f>
        <v>2.3482283406100563E-2</v>
      </c>
      <c r="DL71" s="13">
        <f>SMALL($DU71:DY71,1)/(60*60*24)</f>
        <v>2.3482283406100563E-2</v>
      </c>
      <c r="DM71" s="13">
        <f>SMALL($DU71:DZ71,1)/(60*60*24)</f>
        <v>2.3482283406100563E-2</v>
      </c>
      <c r="DO71" s="6">
        <f t="shared" si="181"/>
        <v>2470.0434782608695</v>
      </c>
      <c r="DP71" s="1">
        <f t="shared" si="182"/>
        <v>2639.9999999999995</v>
      </c>
      <c r="DQ71" s="1">
        <f t="shared" si="183"/>
        <v>9999</v>
      </c>
      <c r="DR71" s="1">
        <f t="shared" si="184"/>
        <v>9999</v>
      </c>
      <c r="DS71" s="1">
        <f t="shared" si="185"/>
        <v>9999</v>
      </c>
      <c r="DT71" s="1">
        <f t="shared" si="186"/>
        <v>9999</v>
      </c>
      <c r="DU71" s="6">
        <f t="shared" si="187"/>
        <v>2028.8692862870887</v>
      </c>
      <c r="DV71" s="1">
        <f t="shared" si="188"/>
        <v>9999</v>
      </c>
      <c r="DW71" s="1">
        <f t="shared" si="189"/>
        <v>9999</v>
      </c>
      <c r="DX71" s="1">
        <f t="shared" si="190"/>
        <v>9999</v>
      </c>
      <c r="DY71" s="1">
        <f t="shared" si="191"/>
        <v>9999</v>
      </c>
      <c r="DZ71" s="1">
        <f t="shared" si="192"/>
        <v>9999</v>
      </c>
    </row>
    <row r="72" spans="1:130" x14ac:dyDescent="0.25">
      <c r="A72" s="1" t="s">
        <v>20</v>
      </c>
      <c r="B72" s="3">
        <v>2.1956018518518517E-2</v>
      </c>
      <c r="C72" s="11">
        <v>41153</v>
      </c>
      <c r="E72" s="13">
        <v>2.7928240740740743E-2</v>
      </c>
      <c r="F72" s="11">
        <v>41122</v>
      </c>
      <c r="H72" s="3">
        <v>0</v>
      </c>
      <c r="I72" s="3">
        <v>0</v>
      </c>
      <c r="M72" s="8">
        <f t="shared" si="130"/>
        <v>2.7928240740740743E-2</v>
      </c>
      <c r="N72" s="6">
        <f t="shared" si="131"/>
        <v>2413</v>
      </c>
      <c r="O72" s="8">
        <f t="shared" si="193"/>
        <v>8.3333333333333332E-3</v>
      </c>
      <c r="Q72" s="8">
        <f t="shared" si="132"/>
        <v>0</v>
      </c>
      <c r="R72" s="8">
        <f t="shared" si="133"/>
        <v>0</v>
      </c>
      <c r="S72" s="8">
        <f t="shared" si="134"/>
        <v>8.3333333333333332E-3</v>
      </c>
      <c r="T72" s="8"/>
      <c r="U72" s="8">
        <f>IF(A72&lt;&gt;"",IF(VLOOKUP(A72,Apr!A$4:F$201,6)&gt;0,VLOOKUP(A72,Apr!A$4:F$201,6),0),0)</f>
        <v>0</v>
      </c>
      <c r="V72" s="8">
        <f>IF(A72&lt;&gt;"",IF(VLOOKUP(A72,May!A$3:F$200,6)&gt;0,VLOOKUP(A72,May!A$3:F$200,6),0),0)</f>
        <v>0</v>
      </c>
      <c r="W72" s="8">
        <f>IF(A72&lt;&gt;"",IF(VLOOKUP(A72,Jun!A$3:F$200,6)&gt;0,VLOOKUP(A72,Jun!A$3:F$200,6),0),0)</f>
        <v>0</v>
      </c>
      <c r="X72" s="8">
        <f>IF(A72&lt;&gt;"",IF(VLOOKUP(A72,Jul!A$3:F$200,6)&gt;0,VLOOKUP(A72,Jul!A$3:F$200,6),0),0)</f>
        <v>0</v>
      </c>
      <c r="Y72" s="8">
        <f>IF(A72&lt;&gt;"",IF(VLOOKUP(A72,Aug!A$3:F$200,6)&gt;0,VLOOKUP(A72,Aug!A$3:F$200,6),0),0)</f>
        <v>0</v>
      </c>
      <c r="Z72" s="8">
        <f>IF(A72&lt;&gt;"",IF(VLOOKUP(A72,Sep!A$3:F$200,6)&gt;0,VLOOKUP(A72,Sep!A$3:F$200,6),0),0)</f>
        <v>0</v>
      </c>
      <c r="AA72" s="6">
        <f t="shared" si="135"/>
        <v>1854.4172681101311</v>
      </c>
      <c r="AB72" s="8">
        <f t="shared" si="136"/>
        <v>6.4236111111111117E-3</v>
      </c>
      <c r="AC72" s="8">
        <f>IF(A72&lt;&gt;"",IF(VLOOKUP(A72,Oct!A$3:F$200,6)&gt;0,VLOOKUP(A72,Oct!A$3:F$200,6),0),0)</f>
        <v>0</v>
      </c>
      <c r="AD72" s="8">
        <f>IF(A72&lt;&gt;"",IF(VLOOKUP(A72,Nov!A$3:F$200,6)&gt;0,VLOOKUP(A72,Nov!A$3:F$200,6),0),0)</f>
        <v>0</v>
      </c>
      <c r="AE72" s="8">
        <f>IF(A72&lt;&gt;"",IF(VLOOKUP(A72,Dec!A$3:F$200,6)&gt;0,VLOOKUP(A72,Dec!A$3:F$200,6),0),0)</f>
        <v>0</v>
      </c>
      <c r="AF72" s="8">
        <f>IF(A72&lt;&gt;"",IF(VLOOKUP(A72,Jan!A$3:F$200,6)&gt;0,VLOOKUP(A72,Jan!A$3:F$200,6),0),0)</f>
        <v>0</v>
      </c>
      <c r="AG72" s="8">
        <f>IF(A72&lt;&gt;"",IF(VLOOKUP(A72,Feb!A$3:F$200,6)&gt;0,VLOOKUP(A72,Feb!A$3:F$200,6),0),0)</f>
        <v>0</v>
      </c>
      <c r="AH72" s="8">
        <f>IF(A72&lt;&gt;"",IF(VLOOKUP(A72,Mar!A$3:F$200,6)&gt;0,VLOOKUP(A72,Mar!A$3:F$200,6),0),0)</f>
        <v>0</v>
      </c>
      <c r="AJ72" s="8">
        <f>LARGE($BH72:BI72,1)</f>
        <v>8.3333333333333332E-3</v>
      </c>
      <c r="AK72" s="8">
        <f>LARGE($BH72:BJ72,1)</f>
        <v>8.3333333333333332E-3</v>
      </c>
      <c r="AL72" s="8">
        <f>LARGE($BH72:BK72,1)</f>
        <v>8.3333333333333332E-3</v>
      </c>
      <c r="AM72" s="8">
        <f>LARGE($BH72:BL72,1)</f>
        <v>8.3333333333333332E-3</v>
      </c>
      <c r="AN72" s="8">
        <f>LARGE($BH72:BM72,1)</f>
        <v>8.3333333333333332E-3</v>
      </c>
      <c r="AO72" s="8">
        <f>LARGE($BN72:BO72,1)</f>
        <v>6.4236111111111117E-3</v>
      </c>
      <c r="AP72" s="8">
        <f>LARGE($BN72:BP72,1)</f>
        <v>6.4236111111111117E-3</v>
      </c>
      <c r="AQ72" s="8">
        <f>LARGE($BN72:BQ72,1)</f>
        <v>6.4236111111111117E-3</v>
      </c>
      <c r="AR72" s="8">
        <f>LARGE($BN72:BR72,1)</f>
        <v>6.4236111111111117E-3</v>
      </c>
      <c r="AS72" s="8">
        <f>LARGE($BN72:BS72,1)</f>
        <v>6.4236111111111117E-3</v>
      </c>
      <c r="AV72" s="6">
        <f t="shared" si="137"/>
        <v>0</v>
      </c>
      <c r="AW72" s="6">
        <f t="shared" si="138"/>
        <v>0</v>
      </c>
      <c r="AX72" s="6">
        <f t="shared" si="139"/>
        <v>0</v>
      </c>
      <c r="AY72" s="6">
        <f t="shared" si="140"/>
        <v>0</v>
      </c>
      <c r="AZ72" s="6">
        <f t="shared" si="141"/>
        <v>0</v>
      </c>
      <c r="BA72" s="6">
        <f t="shared" si="142"/>
        <v>0</v>
      </c>
      <c r="BB72" s="6">
        <f t="shared" si="143"/>
        <v>0</v>
      </c>
      <c r="BC72" s="6">
        <f t="shared" si="144"/>
        <v>0</v>
      </c>
      <c r="BD72" s="6">
        <f t="shared" si="145"/>
        <v>0</v>
      </c>
      <c r="BE72" s="6">
        <f t="shared" si="146"/>
        <v>0</v>
      </c>
      <c r="BF72" s="6">
        <f t="shared" si="147"/>
        <v>0</v>
      </c>
      <c r="BH72" s="8">
        <f t="shared" si="148"/>
        <v>8.3333333333333332E-3</v>
      </c>
      <c r="BI72" s="8">
        <f t="shared" si="149"/>
        <v>0</v>
      </c>
      <c r="BJ72" s="8">
        <f t="shared" si="150"/>
        <v>0</v>
      </c>
      <c r="BK72" s="8">
        <f t="shared" si="151"/>
        <v>0</v>
      </c>
      <c r="BL72" s="8">
        <f t="shared" si="152"/>
        <v>0</v>
      </c>
      <c r="BM72" s="8">
        <f t="shared" si="153"/>
        <v>0</v>
      </c>
      <c r="BN72" s="8">
        <f t="shared" si="154"/>
        <v>6.4236111111111117E-3</v>
      </c>
      <c r="BO72" s="8">
        <f t="shared" si="155"/>
        <v>0</v>
      </c>
      <c r="BP72" s="8">
        <f t="shared" si="156"/>
        <v>0</v>
      </c>
      <c r="BQ72" s="8">
        <f t="shared" si="157"/>
        <v>0</v>
      </c>
      <c r="BR72" s="8">
        <f t="shared" si="158"/>
        <v>0</v>
      </c>
      <c r="BS72" s="8">
        <f t="shared" si="159"/>
        <v>0</v>
      </c>
      <c r="BV72" s="8" t="str">
        <f t="shared" si="160"/>
        <v/>
      </c>
      <c r="BW72" s="8" t="str">
        <f t="shared" si="161"/>
        <v/>
      </c>
      <c r="BX72" s="8" t="str">
        <f t="shared" si="162"/>
        <v/>
      </c>
      <c r="BY72" s="8" t="str">
        <f t="shared" si="163"/>
        <v/>
      </c>
      <c r="BZ72" s="8" t="str">
        <f t="shared" si="164"/>
        <v/>
      </c>
      <c r="CA72" s="8" t="str">
        <f t="shared" si="165"/>
        <v/>
      </c>
      <c r="CB72" s="8" t="str">
        <f t="shared" si="166"/>
        <v/>
      </c>
      <c r="CC72" s="8" t="str">
        <f t="shared" si="167"/>
        <v/>
      </c>
      <c r="CD72" s="8" t="str">
        <f t="shared" si="168"/>
        <v/>
      </c>
      <c r="CE72" s="8" t="str">
        <f t="shared" si="169"/>
        <v/>
      </c>
      <c r="CF72" s="8" t="str">
        <f t="shared" si="170"/>
        <v/>
      </c>
      <c r="CG72" s="8" t="str">
        <f t="shared" si="171"/>
        <v/>
      </c>
      <c r="CI72" s="13">
        <v>2.7928240740740743E-2</v>
      </c>
      <c r="CJ72" s="8">
        <f t="shared" si="172"/>
        <v>2.7928240740740743E-2</v>
      </c>
      <c r="CK72" s="8">
        <f>IF(COUNT($BV72:BW72)&gt;0,SMALL($BV72:BW72,1),$CI72)</f>
        <v>2.7928240740740743E-2</v>
      </c>
      <c r="CL72" s="8">
        <f>IF(COUNT($BV72:BX72)&gt;0,SMALL($BV72:BX72,1),$CI72)</f>
        <v>2.7928240740740743E-2</v>
      </c>
      <c r="CM72" s="8">
        <f>IF(COUNT($BV72:BY72)&gt;0,SMALL($BV72:BY72,1),$CI72)</f>
        <v>2.7928240740740743E-2</v>
      </c>
      <c r="CN72" s="8">
        <f>IF(COUNT($BV72:BZ72)&gt;0,SMALL($BV72:BZ72,1),$CI72)</f>
        <v>2.7928240740740743E-2</v>
      </c>
      <c r="CO72" s="3">
        <v>2.1956018518518517E-2</v>
      </c>
      <c r="CP72" s="8">
        <f t="shared" si="173"/>
        <v>2.1956018518518517E-2</v>
      </c>
      <c r="CQ72" s="8">
        <f>IF(COUNT($CB72:CC72)&gt;0,SMALL($CB72:CC72,1),$CP72)</f>
        <v>2.1956018518518517E-2</v>
      </c>
      <c r="CR72" s="8">
        <f>IF(COUNT($CB72:CD72)&gt;0,SMALL($CB72:CD72,1),$CP72)</f>
        <v>2.1956018518518517E-2</v>
      </c>
      <c r="CS72" s="8">
        <f>IF(COUNT($CB72:CE72)&gt;0,SMALL($CB72:CE72,1),$CP72)</f>
        <v>2.1956018518518517E-2</v>
      </c>
      <c r="CT72" s="8">
        <f>IF(COUNT($CB72:CF72)&gt;0,SMALL($CB72:CF72,1),$CP72)</f>
        <v>2.1956018518518517E-2</v>
      </c>
      <c r="CV72" s="8">
        <f t="shared" si="174"/>
        <v>8.3349537037037038E-3</v>
      </c>
      <c r="CW72" s="8">
        <f t="shared" si="175"/>
        <v>6.4252314814814823E-3</v>
      </c>
      <c r="CX72" s="1">
        <f t="shared" si="176"/>
        <v>70</v>
      </c>
      <c r="CY72" s="8">
        <f t="shared" si="177"/>
        <v>1.6203703703703703E-6</v>
      </c>
      <c r="CZ72" s="1" t="str">
        <f t="shared" si="178"/>
        <v>Karen Lanigan</v>
      </c>
      <c r="DB72" s="13">
        <f t="shared" si="179"/>
        <v>2.7928240740740743E-2</v>
      </c>
      <c r="DC72" s="13">
        <f>SMALL($DO72:DP72,1)/(60*60*24)</f>
        <v>2.792824074074074E-2</v>
      </c>
      <c r="DD72" s="13">
        <f>SMALL($DO72:DQ72,1)/(60*60*24)</f>
        <v>2.792824074074074E-2</v>
      </c>
      <c r="DE72" s="13">
        <f>SMALL($DO72:DR72,1)/(60*60*24)</f>
        <v>2.792824074074074E-2</v>
      </c>
      <c r="DF72" s="13">
        <f>SMALL($DO72:DS72,1)/(60*60*24)</f>
        <v>2.792824074074074E-2</v>
      </c>
      <c r="DG72" s="13">
        <f>SMALL($DO72:DT72,1)/(60*60*24)</f>
        <v>2.792824074074074E-2</v>
      </c>
      <c r="DH72" s="45">
        <f t="shared" si="180"/>
        <v>2.1463162825348738E-2</v>
      </c>
      <c r="DI72" s="13">
        <f>SMALL($DU72:DV72,1)/(60*60*24)</f>
        <v>2.1463162825348738E-2</v>
      </c>
      <c r="DJ72" s="13">
        <f>SMALL($DU72:DW72,1)/(60*60*24)</f>
        <v>2.1463162825348738E-2</v>
      </c>
      <c r="DK72" s="13">
        <f>SMALL($DU72:DX72,1)/(60*60*24)</f>
        <v>2.1463162825348738E-2</v>
      </c>
      <c r="DL72" s="13">
        <f>SMALL($DU72:DY72,1)/(60*60*24)</f>
        <v>2.1463162825348738E-2</v>
      </c>
      <c r="DM72" s="13">
        <f>SMALL($DU72:DZ72,1)/(60*60*24)</f>
        <v>2.1463162825348738E-2</v>
      </c>
      <c r="DO72" s="6">
        <f t="shared" si="181"/>
        <v>2413</v>
      </c>
      <c r="DP72" s="1">
        <f t="shared" si="182"/>
        <v>9999</v>
      </c>
      <c r="DQ72" s="1">
        <f t="shared" si="183"/>
        <v>9999</v>
      </c>
      <c r="DR72" s="1">
        <f t="shared" si="184"/>
        <v>9999</v>
      </c>
      <c r="DS72" s="1">
        <f t="shared" si="185"/>
        <v>9999</v>
      </c>
      <c r="DT72" s="1">
        <f t="shared" si="186"/>
        <v>9999</v>
      </c>
      <c r="DU72" s="6">
        <f t="shared" si="187"/>
        <v>1854.4172681101311</v>
      </c>
      <c r="DV72" s="1">
        <f t="shared" si="188"/>
        <v>9999</v>
      </c>
      <c r="DW72" s="1">
        <f t="shared" si="189"/>
        <v>9999</v>
      </c>
      <c r="DX72" s="1">
        <f t="shared" si="190"/>
        <v>9999</v>
      </c>
      <c r="DY72" s="1">
        <f t="shared" si="191"/>
        <v>9999</v>
      </c>
      <c r="DZ72" s="1">
        <f t="shared" si="192"/>
        <v>9999</v>
      </c>
    </row>
    <row r="73" spans="1:130" x14ac:dyDescent="0.25">
      <c r="A73" s="1" t="s">
        <v>21</v>
      </c>
      <c r="B73" s="3">
        <v>1.8703703703703705E-2</v>
      </c>
      <c r="C73" s="11">
        <v>42705</v>
      </c>
      <c r="E73" s="13">
        <v>2.3483796296296298E-2</v>
      </c>
      <c r="F73" s="11">
        <v>42614</v>
      </c>
      <c r="H73" s="3">
        <v>0</v>
      </c>
      <c r="I73" s="3">
        <v>0</v>
      </c>
      <c r="M73" s="8">
        <f t="shared" si="130"/>
        <v>2.3483796296296298E-2</v>
      </c>
      <c r="N73" s="6">
        <f t="shared" si="131"/>
        <v>2029</v>
      </c>
      <c r="O73" s="8">
        <f t="shared" si="193"/>
        <v>1.2673611111111111E-2</v>
      </c>
      <c r="Q73" s="8">
        <f t="shared" si="132"/>
        <v>0</v>
      </c>
      <c r="R73" s="8">
        <f t="shared" si="133"/>
        <v>0</v>
      </c>
      <c r="S73" s="8">
        <f t="shared" si="134"/>
        <v>1.2673611111111111E-2</v>
      </c>
      <c r="T73" s="8"/>
      <c r="U73" s="8">
        <f>IF(A73&lt;&gt;"",IF(VLOOKUP(A73,Apr!A$4:F$201,6)&gt;0,VLOOKUP(A73,Apr!A$4:F$201,6),0),0)</f>
        <v>0</v>
      </c>
      <c r="V73" s="8">
        <f>IF(A73&lt;&gt;"",IF(VLOOKUP(A73,May!A$3:F$200,6)&gt;0,VLOOKUP(A73,May!A$3:F$200,6),0),0)</f>
        <v>0</v>
      </c>
      <c r="W73" s="8">
        <f>IF(A73&lt;&gt;"",IF(VLOOKUP(A73,Jun!A$3:F$200,6)&gt;0,VLOOKUP(A73,Jun!A$3:F$200,6),0),0)</f>
        <v>0</v>
      </c>
      <c r="X73" s="8">
        <f>IF(A73&lt;&gt;"",IF(VLOOKUP(A73,Jul!A$3:F$200,6)&gt;0,VLOOKUP(A73,Jul!A$3:F$200,6),0),0)</f>
        <v>0</v>
      </c>
      <c r="Y73" s="8">
        <f>IF(A73&lt;&gt;"",IF(VLOOKUP(A73,Aug!A$3:F$200,6)&gt;0,VLOOKUP(A73,Aug!A$3:F$200,6),0),0)</f>
        <v>0</v>
      </c>
      <c r="Z73" s="8">
        <f>IF(A73&lt;&gt;"",IF(VLOOKUP(A73,Sep!A$3:F$200,6)&gt;0,VLOOKUP(A73,Sep!A$3:F$200,6),0),0)</f>
        <v>0</v>
      </c>
      <c r="AA73" s="6">
        <f t="shared" si="135"/>
        <v>1559.3090082865547</v>
      </c>
      <c r="AB73" s="8">
        <f t="shared" si="136"/>
        <v>9.7222222222222224E-3</v>
      </c>
      <c r="AC73" s="8">
        <f>IF(A73&lt;&gt;"",IF(VLOOKUP(A73,Oct!A$3:F$200,6)&gt;0,VLOOKUP(A73,Oct!A$3:F$200,6),0),0)</f>
        <v>0</v>
      </c>
      <c r="AD73" s="8">
        <f>IF(A73&lt;&gt;"",IF(VLOOKUP(A73,Nov!A$3:F$200,6)&gt;0,VLOOKUP(A73,Nov!A$3:F$200,6),0),0)</f>
        <v>0</v>
      </c>
      <c r="AE73" s="8">
        <f>IF(A73&lt;&gt;"",IF(VLOOKUP(A73,Dec!A$3:F$200,6)&gt;0,VLOOKUP(A73,Dec!A$3:F$200,6),0),0)</f>
        <v>0</v>
      </c>
      <c r="AF73" s="8">
        <f>IF(A73&lt;&gt;"",IF(VLOOKUP(A73,Jan!A$3:F$200,6)&gt;0,VLOOKUP(A73,Jan!A$3:F$200,6),0),0)</f>
        <v>0</v>
      </c>
      <c r="AG73" s="8">
        <f>IF(A73&lt;&gt;"",IF(VLOOKUP(A73,Feb!A$3:F$200,6)&gt;0,VLOOKUP(A73,Feb!A$3:F$200,6),0),0)</f>
        <v>0</v>
      </c>
      <c r="AH73" s="8">
        <f>IF(A73&lt;&gt;"",IF(VLOOKUP(A73,Mar!A$3:F$200,6)&gt;0,VLOOKUP(A73,Mar!A$3:F$200,6),0),0)</f>
        <v>0</v>
      </c>
      <c r="AJ73" s="8">
        <f>LARGE($BH73:BI73,1)</f>
        <v>1.2673611111111111E-2</v>
      </c>
      <c r="AK73" s="8">
        <f>LARGE($BH73:BJ73,1)</f>
        <v>1.2673611111111111E-2</v>
      </c>
      <c r="AL73" s="8">
        <f>LARGE($BH73:BK73,1)</f>
        <v>1.2673611111111111E-2</v>
      </c>
      <c r="AM73" s="8">
        <f>LARGE($BH73:BL73,1)</f>
        <v>1.2673611111111111E-2</v>
      </c>
      <c r="AN73" s="8">
        <f>LARGE($BH73:BM73,1)</f>
        <v>1.2673611111111111E-2</v>
      </c>
      <c r="AO73" s="8">
        <f>LARGE($BN73:BO73,1)</f>
        <v>9.7222222222222224E-3</v>
      </c>
      <c r="AP73" s="8">
        <f>LARGE($BN73:BP73,1)</f>
        <v>9.7222222222222224E-3</v>
      </c>
      <c r="AQ73" s="8">
        <f>LARGE($BN73:BQ73,1)</f>
        <v>9.7222222222222224E-3</v>
      </c>
      <c r="AR73" s="8">
        <f>LARGE($BN73:BR73,1)</f>
        <v>9.7222222222222224E-3</v>
      </c>
      <c r="AS73" s="8">
        <f>LARGE($BN73:BS73,1)</f>
        <v>9.7222222222222224E-3</v>
      </c>
      <c r="AV73" s="6">
        <f t="shared" si="137"/>
        <v>0</v>
      </c>
      <c r="AW73" s="6">
        <f t="shared" si="138"/>
        <v>0</v>
      </c>
      <c r="AX73" s="6">
        <f t="shared" si="139"/>
        <v>0</v>
      </c>
      <c r="AY73" s="6">
        <f t="shared" si="140"/>
        <v>0</v>
      </c>
      <c r="AZ73" s="6">
        <f t="shared" si="141"/>
        <v>0</v>
      </c>
      <c r="BA73" s="6">
        <f t="shared" si="142"/>
        <v>0</v>
      </c>
      <c r="BB73" s="6">
        <f t="shared" si="143"/>
        <v>0</v>
      </c>
      <c r="BC73" s="6">
        <f t="shared" si="144"/>
        <v>0</v>
      </c>
      <c r="BD73" s="6">
        <f t="shared" si="145"/>
        <v>0</v>
      </c>
      <c r="BE73" s="6">
        <f t="shared" si="146"/>
        <v>0</v>
      </c>
      <c r="BF73" s="6">
        <f t="shared" si="147"/>
        <v>0</v>
      </c>
      <c r="BH73" s="8">
        <f t="shared" si="148"/>
        <v>1.2673611111111111E-2</v>
      </c>
      <c r="BI73" s="8">
        <f t="shared" si="149"/>
        <v>0</v>
      </c>
      <c r="BJ73" s="8">
        <f t="shared" si="150"/>
        <v>0</v>
      </c>
      <c r="BK73" s="8">
        <f t="shared" si="151"/>
        <v>0</v>
      </c>
      <c r="BL73" s="8">
        <f t="shared" si="152"/>
        <v>0</v>
      </c>
      <c r="BM73" s="8">
        <f t="shared" si="153"/>
        <v>0</v>
      </c>
      <c r="BN73" s="8">
        <f t="shared" si="154"/>
        <v>9.7222222222222224E-3</v>
      </c>
      <c r="BO73" s="8">
        <f t="shared" si="155"/>
        <v>0</v>
      </c>
      <c r="BP73" s="8">
        <f t="shared" si="156"/>
        <v>0</v>
      </c>
      <c r="BQ73" s="8">
        <f t="shared" si="157"/>
        <v>0</v>
      </c>
      <c r="BR73" s="8">
        <f t="shared" si="158"/>
        <v>0</v>
      </c>
      <c r="BS73" s="8">
        <f t="shared" si="159"/>
        <v>0</v>
      </c>
      <c r="BV73" s="8" t="str">
        <f t="shared" si="160"/>
        <v/>
      </c>
      <c r="BW73" s="8" t="str">
        <f t="shared" si="161"/>
        <v/>
      </c>
      <c r="BX73" s="8" t="str">
        <f t="shared" si="162"/>
        <v/>
      </c>
      <c r="BY73" s="8" t="str">
        <f t="shared" si="163"/>
        <v/>
      </c>
      <c r="BZ73" s="8" t="str">
        <f t="shared" si="164"/>
        <v/>
      </c>
      <c r="CA73" s="8" t="str">
        <f t="shared" si="165"/>
        <v/>
      </c>
      <c r="CB73" s="8" t="str">
        <f t="shared" si="166"/>
        <v/>
      </c>
      <c r="CC73" s="8" t="str">
        <f t="shared" si="167"/>
        <v/>
      </c>
      <c r="CD73" s="8" t="str">
        <f t="shared" si="168"/>
        <v/>
      </c>
      <c r="CE73" s="8" t="str">
        <f t="shared" si="169"/>
        <v/>
      </c>
      <c r="CF73" s="8" t="str">
        <f t="shared" si="170"/>
        <v/>
      </c>
      <c r="CG73" s="8" t="str">
        <f t="shared" si="171"/>
        <v/>
      </c>
      <c r="CI73" s="13">
        <v>2.3483796296296298E-2</v>
      </c>
      <c r="CJ73" s="8">
        <f t="shared" si="172"/>
        <v>2.3483796296296298E-2</v>
      </c>
      <c r="CK73" s="8">
        <f>IF(COUNT($BV73:BW73)&gt;0,SMALL($BV73:BW73,1),$CI73)</f>
        <v>2.3483796296296298E-2</v>
      </c>
      <c r="CL73" s="8">
        <f>IF(COUNT($BV73:BX73)&gt;0,SMALL($BV73:BX73,1),$CI73)</f>
        <v>2.3483796296296298E-2</v>
      </c>
      <c r="CM73" s="8">
        <f>IF(COUNT($BV73:BY73)&gt;0,SMALL($BV73:BY73,1),$CI73)</f>
        <v>2.3483796296296298E-2</v>
      </c>
      <c r="CN73" s="8">
        <f>IF(COUNT($BV73:BZ73)&gt;0,SMALL($BV73:BZ73,1),$CI73)</f>
        <v>2.3483796296296298E-2</v>
      </c>
      <c r="CO73" s="3">
        <v>1.8703703703703705E-2</v>
      </c>
      <c r="CP73" s="8">
        <f t="shared" si="173"/>
        <v>1.8703703703703705E-2</v>
      </c>
      <c r="CQ73" s="8">
        <f>IF(COUNT($CB73:CC73)&gt;0,SMALL($CB73:CC73,1),$CP73)</f>
        <v>1.8703703703703705E-2</v>
      </c>
      <c r="CR73" s="8">
        <f>IF(COUNT($CB73:CD73)&gt;0,SMALL($CB73:CD73,1),$CP73)</f>
        <v>1.8703703703703705E-2</v>
      </c>
      <c r="CS73" s="8">
        <f>IF(COUNT($CB73:CE73)&gt;0,SMALL($CB73:CE73,1),$CP73)</f>
        <v>1.8703703703703705E-2</v>
      </c>
      <c r="CT73" s="8">
        <f>IF(COUNT($CB73:CF73)&gt;0,SMALL($CB73:CF73,1),$CP73)</f>
        <v>1.8703703703703705E-2</v>
      </c>
      <c r="CV73" s="8">
        <f t="shared" si="174"/>
        <v>1.267525462962963E-2</v>
      </c>
      <c r="CW73" s="8">
        <f t="shared" si="175"/>
        <v>9.7238657407407413E-3</v>
      </c>
      <c r="CX73" s="1">
        <f t="shared" si="176"/>
        <v>71</v>
      </c>
      <c r="CY73" s="8">
        <f t="shared" si="177"/>
        <v>1.6435185185185185E-6</v>
      </c>
      <c r="CZ73" s="1" t="str">
        <f t="shared" si="178"/>
        <v>Kathy Gaunt</v>
      </c>
      <c r="DB73" s="13">
        <f t="shared" si="179"/>
        <v>2.3483796296296298E-2</v>
      </c>
      <c r="DC73" s="13">
        <f>SMALL($DO73:DP73,1)/(60*60*24)</f>
        <v>2.3483796296296298E-2</v>
      </c>
      <c r="DD73" s="13">
        <f>SMALL($DO73:DQ73,1)/(60*60*24)</f>
        <v>2.3483796296296298E-2</v>
      </c>
      <c r="DE73" s="13">
        <f>SMALL($DO73:DR73,1)/(60*60*24)</f>
        <v>2.3483796296296298E-2</v>
      </c>
      <c r="DF73" s="13">
        <f>SMALL($DO73:DS73,1)/(60*60*24)</f>
        <v>2.3483796296296298E-2</v>
      </c>
      <c r="DG73" s="13">
        <f>SMALL($DO73:DT73,1)/(60*60*24)</f>
        <v>2.3483796296296298E-2</v>
      </c>
      <c r="DH73" s="45">
        <f t="shared" si="180"/>
        <v>1.8047557966279569E-2</v>
      </c>
      <c r="DI73" s="13">
        <f>SMALL($DU73:DV73,1)/(60*60*24)</f>
        <v>1.8047557966279569E-2</v>
      </c>
      <c r="DJ73" s="13">
        <f>SMALL($DU73:DW73,1)/(60*60*24)</f>
        <v>1.8047557966279569E-2</v>
      </c>
      <c r="DK73" s="13">
        <f>SMALL($DU73:DX73,1)/(60*60*24)</f>
        <v>1.8047557966279569E-2</v>
      </c>
      <c r="DL73" s="13">
        <f>SMALL($DU73:DY73,1)/(60*60*24)</f>
        <v>1.8047557966279569E-2</v>
      </c>
      <c r="DM73" s="13">
        <f>SMALL($DU73:DZ73,1)/(60*60*24)</f>
        <v>1.8047557966279569E-2</v>
      </c>
      <c r="DO73" s="6">
        <f t="shared" si="181"/>
        <v>2029</v>
      </c>
      <c r="DP73" s="1">
        <f t="shared" si="182"/>
        <v>9999</v>
      </c>
      <c r="DQ73" s="1">
        <f t="shared" si="183"/>
        <v>9999</v>
      </c>
      <c r="DR73" s="1">
        <f t="shared" si="184"/>
        <v>9999</v>
      </c>
      <c r="DS73" s="1">
        <f t="shared" si="185"/>
        <v>9999</v>
      </c>
      <c r="DT73" s="1">
        <f t="shared" si="186"/>
        <v>9999</v>
      </c>
      <c r="DU73" s="6">
        <f t="shared" si="187"/>
        <v>1559.3090082865547</v>
      </c>
      <c r="DV73" s="1">
        <f t="shared" si="188"/>
        <v>9999</v>
      </c>
      <c r="DW73" s="1">
        <f t="shared" si="189"/>
        <v>9999</v>
      </c>
      <c r="DX73" s="1">
        <f t="shared" si="190"/>
        <v>9999</v>
      </c>
      <c r="DY73" s="1">
        <f t="shared" si="191"/>
        <v>9999</v>
      </c>
      <c r="DZ73" s="1">
        <f t="shared" si="192"/>
        <v>9999</v>
      </c>
    </row>
    <row r="74" spans="1:130" x14ac:dyDescent="0.25">
      <c r="A74" s="1" t="s">
        <v>204</v>
      </c>
      <c r="B74" s="3">
        <v>1.8402777777777778E-2</v>
      </c>
      <c r="C74" s="11">
        <v>43525</v>
      </c>
      <c r="E74" s="13">
        <v>2.3310185185185187E-2</v>
      </c>
      <c r="F74" s="11">
        <v>43556</v>
      </c>
      <c r="H74" s="8">
        <v>1.8402777777777778E-2</v>
      </c>
      <c r="I74" s="8">
        <v>0</v>
      </c>
      <c r="M74" s="8">
        <f t="shared" si="130"/>
        <v>2.3203502415458935E-2</v>
      </c>
      <c r="N74" s="6">
        <f t="shared" si="131"/>
        <v>2004.782608695652</v>
      </c>
      <c r="O74" s="8">
        <f t="shared" si="193"/>
        <v>1.3020833333333334E-2</v>
      </c>
      <c r="Q74" s="8">
        <f t="shared" si="132"/>
        <v>2.3310185185185184E-2</v>
      </c>
      <c r="R74" s="8">
        <f t="shared" si="133"/>
        <v>0</v>
      </c>
      <c r="S74" s="8">
        <f t="shared" si="134"/>
        <v>1.3020833333333334E-2</v>
      </c>
      <c r="T74" s="8"/>
      <c r="U74" s="8">
        <f>IF(A74&lt;&gt;"",IF(VLOOKUP(A74,Apr!A$4:F$201,6)&gt;0,VLOOKUP(A74,Apr!A$4:F$201,6),0),0)</f>
        <v>2.3310185185185184E-2</v>
      </c>
      <c r="V74" s="8">
        <f>IF(A74&lt;&gt;"",IF(VLOOKUP(A74,May!A$3:F$200,6)&gt;0,VLOOKUP(A74,May!A$3:F$200,6),0),0)</f>
        <v>2.34375E-2</v>
      </c>
      <c r="W74" s="8">
        <f>IF(A74&lt;&gt;"",IF(VLOOKUP(A74,Jun!A$3:F$200,6)&gt;0,VLOOKUP(A74,Jun!A$3:F$200,6),0),0)</f>
        <v>0</v>
      </c>
      <c r="X74" s="8">
        <f>IF(A74&lt;&gt;"",IF(VLOOKUP(A74,Jul!A$3:F$200,6)&gt;0,VLOOKUP(A74,Jul!A$3:F$200,6),0),0)</f>
        <v>0</v>
      </c>
      <c r="Y74" s="8">
        <f>IF(A74&lt;&gt;"",IF(VLOOKUP(A74,Aug!A$3:F$200,6)&gt;0,VLOOKUP(A74,Aug!A$3:F$200,6),0),0)</f>
        <v>0</v>
      </c>
      <c r="Z74" s="8">
        <f>IF(A74&lt;&gt;"",IF(VLOOKUP(A74,Sep!A$3:F$200,6)&gt;0,VLOOKUP(A74,Sep!A$3:F$200,6),0),0)</f>
        <v>0</v>
      </c>
      <c r="AA74" s="6">
        <f t="shared" si="135"/>
        <v>1547.781341887196</v>
      </c>
      <c r="AB74" s="8">
        <f t="shared" si="136"/>
        <v>9.8958333333333329E-3</v>
      </c>
      <c r="AC74" s="8">
        <f>IF(A74&lt;&gt;"",IF(VLOOKUP(A74,Oct!A$3:F$200,6)&gt;0,VLOOKUP(A74,Oct!A$3:F$200,6),0),0)</f>
        <v>0</v>
      </c>
      <c r="AD74" s="8">
        <f>IF(A74&lt;&gt;"",IF(VLOOKUP(A74,Nov!A$3:F$200,6)&gt;0,VLOOKUP(A74,Nov!A$3:F$200,6),0),0)</f>
        <v>0</v>
      </c>
      <c r="AE74" s="8">
        <f>IF(A74&lt;&gt;"",IF(VLOOKUP(A74,Dec!A$3:F$200,6)&gt;0,VLOOKUP(A74,Dec!A$3:F$200,6),0),0)</f>
        <v>0</v>
      </c>
      <c r="AF74" s="8">
        <f>IF(A74&lt;&gt;"",IF(VLOOKUP(A74,Jan!A$3:F$200,6)&gt;0,VLOOKUP(A74,Jan!A$3:F$200,6),0),0)</f>
        <v>0</v>
      </c>
      <c r="AG74" s="8">
        <f>IF(A74&lt;&gt;"",IF(VLOOKUP(A74,Feb!A$3:F$200,6)&gt;0,VLOOKUP(A74,Feb!A$3:F$200,6),0),0)</f>
        <v>0</v>
      </c>
      <c r="AH74" s="8">
        <f>IF(A74&lt;&gt;"",IF(VLOOKUP(A74,Mar!A$3:F$200,6)&gt;0,VLOOKUP(A74,Mar!A$3:F$200,6),0),0)</f>
        <v>0</v>
      </c>
      <c r="AJ74" s="8">
        <f>LARGE($BH74:BI74,1)</f>
        <v>1.3020833333333334E-2</v>
      </c>
      <c r="AK74" s="8">
        <f>LARGE($BH74:BJ74,1)</f>
        <v>1.3020833333333334E-2</v>
      </c>
      <c r="AL74" s="8">
        <f>LARGE($BH74:BK74,1)</f>
        <v>1.3020833333333334E-2</v>
      </c>
      <c r="AM74" s="8">
        <f>LARGE($BH74:BL74,1)</f>
        <v>1.3020833333333334E-2</v>
      </c>
      <c r="AN74" s="8">
        <f>LARGE($BH74:BM74,1)</f>
        <v>1.3020833333333334E-2</v>
      </c>
      <c r="AO74" s="8">
        <f>LARGE($BN74:BO74,1)</f>
        <v>9.8958333333333329E-3</v>
      </c>
      <c r="AP74" s="8">
        <f>LARGE($BN74:BP74,1)</f>
        <v>9.8958333333333329E-3</v>
      </c>
      <c r="AQ74" s="8">
        <f>LARGE($BN74:BQ74,1)</f>
        <v>9.8958333333333329E-3</v>
      </c>
      <c r="AR74" s="8">
        <f>LARGE($BN74:BR74,1)</f>
        <v>9.8958333333333329E-3</v>
      </c>
      <c r="AS74" s="8">
        <f>LARGE($BN74:BS74,1)</f>
        <v>9.8958333333333329E-3</v>
      </c>
      <c r="AV74" s="6">
        <f t="shared" si="137"/>
        <v>2013.9999999999998</v>
      </c>
      <c r="AW74" s="6">
        <f t="shared" si="138"/>
        <v>2025</v>
      </c>
      <c r="AX74" s="6">
        <f t="shared" si="139"/>
        <v>0</v>
      </c>
      <c r="AY74" s="6">
        <f t="shared" si="140"/>
        <v>0</v>
      </c>
      <c r="AZ74" s="6">
        <f t="shared" si="141"/>
        <v>0</v>
      </c>
      <c r="BA74" s="6">
        <f t="shared" si="142"/>
        <v>0</v>
      </c>
      <c r="BB74" s="6">
        <f t="shared" si="143"/>
        <v>0</v>
      </c>
      <c r="BC74" s="6">
        <f t="shared" si="144"/>
        <v>0</v>
      </c>
      <c r="BD74" s="6">
        <f t="shared" si="145"/>
        <v>0</v>
      </c>
      <c r="BE74" s="6">
        <f t="shared" si="146"/>
        <v>0</v>
      </c>
      <c r="BF74" s="6">
        <f t="shared" si="147"/>
        <v>0</v>
      </c>
      <c r="BH74" s="8">
        <f t="shared" si="148"/>
        <v>1.3020833333333334E-2</v>
      </c>
      <c r="BI74" s="8">
        <f t="shared" si="149"/>
        <v>1.2847222222222222E-2</v>
      </c>
      <c r="BJ74" s="8">
        <f t="shared" si="150"/>
        <v>1.2847222222222222E-2</v>
      </c>
      <c r="BK74" s="8">
        <f t="shared" si="151"/>
        <v>0</v>
      </c>
      <c r="BL74" s="8">
        <f t="shared" si="152"/>
        <v>0</v>
      </c>
      <c r="BM74" s="8">
        <f t="shared" si="153"/>
        <v>0</v>
      </c>
      <c r="BN74" s="8">
        <f t="shared" si="154"/>
        <v>9.8958333333333329E-3</v>
      </c>
      <c r="BO74" s="8">
        <f t="shared" si="155"/>
        <v>0</v>
      </c>
      <c r="BP74" s="8">
        <f t="shared" si="156"/>
        <v>0</v>
      </c>
      <c r="BQ74" s="8">
        <f t="shared" si="157"/>
        <v>0</v>
      </c>
      <c r="BR74" s="8">
        <f t="shared" si="158"/>
        <v>0</v>
      </c>
      <c r="BS74" s="8">
        <f t="shared" si="159"/>
        <v>0</v>
      </c>
      <c r="BV74" s="8">
        <f t="shared" si="160"/>
        <v>2.3310185185185184E-2</v>
      </c>
      <c r="BW74" s="8">
        <f t="shared" si="161"/>
        <v>2.34375E-2</v>
      </c>
      <c r="BX74" s="8" t="str">
        <f t="shared" si="162"/>
        <v/>
      </c>
      <c r="BY74" s="8" t="str">
        <f t="shared" si="163"/>
        <v/>
      </c>
      <c r="BZ74" s="8" t="str">
        <f t="shared" si="164"/>
        <v/>
      </c>
      <c r="CA74" s="8" t="str">
        <f t="shared" si="165"/>
        <v/>
      </c>
      <c r="CB74" s="8" t="str">
        <f t="shared" si="166"/>
        <v/>
      </c>
      <c r="CC74" s="8" t="str">
        <f t="shared" si="167"/>
        <v/>
      </c>
      <c r="CD74" s="8" t="str">
        <f t="shared" si="168"/>
        <v/>
      </c>
      <c r="CE74" s="8" t="str">
        <f t="shared" si="169"/>
        <v/>
      </c>
      <c r="CF74" s="8" t="str">
        <f t="shared" si="170"/>
        <v/>
      </c>
      <c r="CG74" s="8" t="str">
        <f t="shared" si="171"/>
        <v/>
      </c>
      <c r="CI74" s="13"/>
      <c r="CJ74" s="8">
        <f t="shared" si="172"/>
        <v>2.3310185185185184E-2</v>
      </c>
      <c r="CK74" s="8">
        <f>IF(COUNT($BV74:BW74)&gt;0,SMALL($BV74:BW74,1),$CI74)</f>
        <v>2.3310185185185184E-2</v>
      </c>
      <c r="CL74" s="8">
        <f>IF(COUNT($BV74:BX74)&gt;0,SMALL($BV74:BX74,1),$CI74)</f>
        <v>2.3310185185185184E-2</v>
      </c>
      <c r="CM74" s="8">
        <f>IF(COUNT($BV74:BY74)&gt;0,SMALL($BV74:BY74,1),$CI74)</f>
        <v>2.3310185185185184E-2</v>
      </c>
      <c r="CN74" s="8">
        <f>IF(COUNT($BV74:BZ74)&gt;0,SMALL($BV74:BZ74,1),$CI74)</f>
        <v>2.3310185185185184E-2</v>
      </c>
      <c r="CO74" s="3">
        <v>1.8402777777777778E-2</v>
      </c>
      <c r="CP74" s="8">
        <f t="shared" si="173"/>
        <v>1.8402777777777778E-2</v>
      </c>
      <c r="CQ74" s="8">
        <f>IF(COUNT($CB74:CC74)&gt;0,SMALL($CB74:CC74,1),$CP74)</f>
        <v>1.8402777777777778E-2</v>
      </c>
      <c r="CR74" s="8">
        <f>IF(COUNT($CB74:CD74)&gt;0,SMALL($CB74:CD74,1),$CP74)</f>
        <v>1.8402777777777778E-2</v>
      </c>
      <c r="CS74" s="8">
        <f>IF(COUNT($CB74:CE74)&gt;0,SMALL($CB74:CE74,1),$CP74)</f>
        <v>1.8402777777777778E-2</v>
      </c>
      <c r="CT74" s="8">
        <f>IF(COUNT($CB74:CF74)&gt;0,SMALL($CB74:CF74,1),$CP74)</f>
        <v>1.8402777777777778E-2</v>
      </c>
      <c r="CV74" s="8">
        <f t="shared" si="174"/>
        <v>1.3022500000000001E-2</v>
      </c>
      <c r="CW74" s="8">
        <f t="shared" si="175"/>
        <v>9.8975E-3</v>
      </c>
      <c r="CX74" s="1">
        <f t="shared" si="176"/>
        <v>72</v>
      </c>
      <c r="CY74" s="8">
        <f t="shared" si="177"/>
        <v>1.6666666666666667E-6</v>
      </c>
      <c r="CZ74" s="1" t="str">
        <f t="shared" si="178"/>
        <v>Katy McIntyre</v>
      </c>
      <c r="DB74" s="13">
        <f t="shared" si="179"/>
        <v>2.3203502415458935E-2</v>
      </c>
      <c r="DC74" s="13">
        <f>SMALL($DO74:DP74,1)/(60*60*24)</f>
        <v>2.3203502415458935E-2</v>
      </c>
      <c r="DD74" s="13">
        <f>SMALL($DO74:DQ74,1)/(60*60*24)</f>
        <v>2.3203502415458935E-2</v>
      </c>
      <c r="DE74" s="13">
        <f>SMALL($DO74:DR74,1)/(60*60*24)</f>
        <v>2.3203502415458935E-2</v>
      </c>
      <c r="DF74" s="13">
        <f>SMALL($DO74:DS74,1)/(60*60*24)</f>
        <v>2.3203502415458935E-2</v>
      </c>
      <c r="DG74" s="13">
        <f>SMALL($DO74:DT74,1)/(60*60*24)</f>
        <v>2.3203502415458935E-2</v>
      </c>
      <c r="DH74" s="45">
        <f t="shared" si="180"/>
        <v>1.7914135901472176E-2</v>
      </c>
      <c r="DI74" s="13">
        <f>SMALL($DU74:DV74,1)/(60*60*24)</f>
        <v>1.7914135901472176E-2</v>
      </c>
      <c r="DJ74" s="13">
        <f>SMALL($DU74:DW74,1)/(60*60*24)</f>
        <v>1.7914135901472176E-2</v>
      </c>
      <c r="DK74" s="13">
        <f>SMALL($DU74:DX74,1)/(60*60*24)</f>
        <v>1.7914135901472176E-2</v>
      </c>
      <c r="DL74" s="13">
        <f>SMALL($DU74:DY74,1)/(60*60*24)</f>
        <v>1.7914135901472176E-2</v>
      </c>
      <c r="DM74" s="13">
        <f>SMALL($DU74:DZ74,1)/(60*60*24)</f>
        <v>1.7914135901472176E-2</v>
      </c>
      <c r="DO74" s="6">
        <f t="shared" si="181"/>
        <v>2004.782608695652</v>
      </c>
      <c r="DP74" s="1">
        <f t="shared" si="182"/>
        <v>2013.9999999999998</v>
      </c>
      <c r="DQ74" s="1">
        <f t="shared" si="183"/>
        <v>2025</v>
      </c>
      <c r="DR74" s="1">
        <f t="shared" si="184"/>
        <v>9999</v>
      </c>
      <c r="DS74" s="1">
        <f t="shared" si="185"/>
        <v>9999</v>
      </c>
      <c r="DT74" s="1">
        <f t="shared" si="186"/>
        <v>9999</v>
      </c>
      <c r="DU74" s="6">
        <f t="shared" si="187"/>
        <v>1547.781341887196</v>
      </c>
      <c r="DV74" s="1">
        <f t="shared" si="188"/>
        <v>9999</v>
      </c>
      <c r="DW74" s="1">
        <f t="shared" si="189"/>
        <v>9999</v>
      </c>
      <c r="DX74" s="1">
        <f t="shared" si="190"/>
        <v>9999</v>
      </c>
      <c r="DY74" s="1">
        <f t="shared" si="191"/>
        <v>9999</v>
      </c>
      <c r="DZ74" s="1">
        <f t="shared" si="192"/>
        <v>9999</v>
      </c>
    </row>
    <row r="75" spans="1:130" x14ac:dyDescent="0.25">
      <c r="A75" s="1" t="s">
        <v>167</v>
      </c>
      <c r="E75" s="13">
        <v>2.3344907407407408E-2</v>
      </c>
      <c r="F75" s="11">
        <v>42948</v>
      </c>
      <c r="H75" s="3">
        <v>0</v>
      </c>
      <c r="I75" s="3">
        <v>0</v>
      </c>
      <c r="K75" s="8">
        <v>1.545138888888889E-2</v>
      </c>
      <c r="M75" s="8">
        <f t="shared" si="130"/>
        <v>2.161207127545552E-2</v>
      </c>
      <c r="N75" s="6">
        <f t="shared" si="131"/>
        <v>1867.2829581993569</v>
      </c>
      <c r="O75" s="8">
        <f t="shared" si="193"/>
        <v>1.4583333333333334E-2</v>
      </c>
      <c r="Q75" s="8">
        <f t="shared" si="132"/>
        <v>2.3622685185185188E-2</v>
      </c>
      <c r="R75" s="8">
        <f t="shared" si="133"/>
        <v>0</v>
      </c>
      <c r="S75" s="8">
        <f t="shared" si="134"/>
        <v>1.4583333333333334E-2</v>
      </c>
      <c r="T75" s="8"/>
      <c r="U75" s="8">
        <f>IF(A75&lt;&gt;"",IF(VLOOKUP(A75,Apr!A$4:F$201,6)&gt;0,VLOOKUP(A75,Apr!A$4:F$201,6),0),0)</f>
        <v>0</v>
      </c>
      <c r="V75" s="8">
        <f>IF(A75&lt;&gt;"",IF(VLOOKUP(A75,May!A$3:F$200,6)&gt;0,VLOOKUP(A75,May!A$3:F$200,6),0),0)</f>
        <v>0</v>
      </c>
      <c r="W75" s="8">
        <f>IF(A75&lt;&gt;"",IF(VLOOKUP(A75,Jun!A$3:F$200,6)&gt;0,VLOOKUP(A75,Jun!A$3:F$200,6),0),0)</f>
        <v>0</v>
      </c>
      <c r="X75" s="8">
        <f>IF(A75&lt;&gt;"",IF(VLOOKUP(A75,Jul!A$3:F$200,6)&gt;0,VLOOKUP(A75,Jul!A$3:F$200,6),0),0)</f>
        <v>0</v>
      </c>
      <c r="Y75" s="8">
        <f>IF(A75&lt;&gt;"",IF(VLOOKUP(A75,Aug!A$3:F$200,6)&gt;0,VLOOKUP(A75,Aug!A$3:F$200,6),0),0)</f>
        <v>0</v>
      </c>
      <c r="Z75" s="8">
        <f>IF(A75&lt;&gt;"",IF(VLOOKUP(A75,Sep!A$3:F$200,6)&gt;0,VLOOKUP(A75,Sep!A$3:F$200,6),0),0)</f>
        <v>2.3622685185185188E-2</v>
      </c>
      <c r="AA75" s="6">
        <f t="shared" si="135"/>
        <v>1568.5311414060413</v>
      </c>
      <c r="AB75" s="8">
        <f t="shared" si="136"/>
        <v>9.7222222222222224E-3</v>
      </c>
      <c r="AC75" s="8">
        <f>IF(A75&lt;&gt;"",IF(VLOOKUP(A75,Oct!A$3:F$200,6)&gt;0,VLOOKUP(A75,Oct!A$3:F$200,6),0),0)</f>
        <v>0</v>
      </c>
      <c r="AD75" s="8">
        <f>IF(A75&lt;&gt;"",IF(VLOOKUP(A75,Nov!A$3:F$200,6)&gt;0,VLOOKUP(A75,Nov!A$3:F$200,6),0),0)</f>
        <v>0</v>
      </c>
      <c r="AE75" s="8">
        <f>IF(A75&lt;&gt;"",IF(VLOOKUP(A75,Dec!A$3:F$200,6)&gt;0,VLOOKUP(A75,Dec!A$3:F$200,6),0),0)</f>
        <v>0</v>
      </c>
      <c r="AF75" s="8">
        <f>IF(A75&lt;&gt;"",IF(VLOOKUP(A75,Jan!A$3:F$200,6)&gt;0,VLOOKUP(A75,Jan!A$3:F$200,6),0),0)</f>
        <v>0</v>
      </c>
      <c r="AG75" s="8">
        <f>IF(A75&lt;&gt;"",IF(VLOOKUP(A75,Feb!A$3:F$200,6)&gt;0,VLOOKUP(A75,Feb!A$3:F$200,6),0),0)</f>
        <v>0</v>
      </c>
      <c r="AH75" s="8">
        <f>IF(A75&lt;&gt;"",IF(VLOOKUP(A75,Mar!A$3:F$200,6)&gt;0,VLOOKUP(A75,Mar!A$3:F$200,6),0),0)</f>
        <v>0</v>
      </c>
      <c r="AJ75" s="8">
        <f>LARGE($BH75:BI75,1)</f>
        <v>1.4583333333333334E-2</v>
      </c>
      <c r="AK75" s="8">
        <f>LARGE($BH75:BJ75,1)</f>
        <v>1.4583333333333334E-2</v>
      </c>
      <c r="AL75" s="8">
        <f>LARGE($BH75:BK75,1)</f>
        <v>1.4583333333333334E-2</v>
      </c>
      <c r="AM75" s="8">
        <f>LARGE($BH75:BL75,1)</f>
        <v>1.4583333333333334E-2</v>
      </c>
      <c r="AN75" s="8">
        <f>LARGE($BH75:BM75,1)</f>
        <v>1.4583333333333334E-2</v>
      </c>
      <c r="AO75" s="8">
        <f>LARGE($BN75:BO75,1)</f>
        <v>9.7222222222222224E-3</v>
      </c>
      <c r="AP75" s="8">
        <f>LARGE($BN75:BP75,1)</f>
        <v>9.7222222222222224E-3</v>
      </c>
      <c r="AQ75" s="8">
        <f>LARGE($BN75:BQ75,1)</f>
        <v>9.7222222222222224E-3</v>
      </c>
      <c r="AR75" s="8">
        <f>LARGE($BN75:BR75,1)</f>
        <v>9.7222222222222224E-3</v>
      </c>
      <c r="AS75" s="8">
        <f>LARGE($BN75:BS75,1)</f>
        <v>9.7222222222222224E-3</v>
      </c>
      <c r="AV75" s="6">
        <f t="shared" si="137"/>
        <v>0</v>
      </c>
      <c r="AW75" s="6">
        <f t="shared" si="138"/>
        <v>0</v>
      </c>
      <c r="AX75" s="6">
        <f t="shared" si="139"/>
        <v>0</v>
      </c>
      <c r="AY75" s="6">
        <f t="shared" si="140"/>
        <v>0</v>
      </c>
      <c r="AZ75" s="6">
        <f t="shared" si="141"/>
        <v>0</v>
      </c>
      <c r="BA75" s="6">
        <f t="shared" si="142"/>
        <v>2041</v>
      </c>
      <c r="BB75" s="6">
        <f t="shared" si="143"/>
        <v>0</v>
      </c>
      <c r="BC75" s="6">
        <f t="shared" si="144"/>
        <v>0</v>
      </c>
      <c r="BD75" s="6">
        <f t="shared" si="145"/>
        <v>0</v>
      </c>
      <c r="BE75" s="6">
        <f t="shared" si="146"/>
        <v>0</v>
      </c>
      <c r="BF75" s="6">
        <f t="shared" si="147"/>
        <v>0</v>
      </c>
      <c r="BH75" s="8">
        <f t="shared" si="148"/>
        <v>1.4583333333333334E-2</v>
      </c>
      <c r="BI75" s="8">
        <f t="shared" si="149"/>
        <v>0</v>
      </c>
      <c r="BJ75" s="8">
        <f t="shared" si="150"/>
        <v>0</v>
      </c>
      <c r="BK75" s="8">
        <f t="shared" si="151"/>
        <v>0</v>
      </c>
      <c r="BL75" s="8">
        <f t="shared" si="152"/>
        <v>0</v>
      </c>
      <c r="BM75" s="8">
        <f t="shared" si="153"/>
        <v>0</v>
      </c>
      <c r="BN75" s="8">
        <f t="shared" si="154"/>
        <v>9.7222222222222224E-3</v>
      </c>
      <c r="BO75" s="8">
        <f t="shared" si="155"/>
        <v>0</v>
      </c>
      <c r="BP75" s="8">
        <f t="shared" si="156"/>
        <v>0</v>
      </c>
      <c r="BQ75" s="8">
        <f t="shared" si="157"/>
        <v>0</v>
      </c>
      <c r="BR75" s="8">
        <f t="shared" si="158"/>
        <v>0</v>
      </c>
      <c r="BS75" s="8">
        <f t="shared" si="159"/>
        <v>0</v>
      </c>
      <c r="BV75" s="8" t="str">
        <f t="shared" si="160"/>
        <v/>
      </c>
      <c r="BW75" s="8" t="str">
        <f t="shared" si="161"/>
        <v/>
      </c>
      <c r="BX75" s="8" t="str">
        <f t="shared" si="162"/>
        <v/>
      </c>
      <c r="BY75" s="8" t="str">
        <f t="shared" si="163"/>
        <v/>
      </c>
      <c r="BZ75" s="8" t="str">
        <f t="shared" si="164"/>
        <v/>
      </c>
      <c r="CA75" s="8">
        <f t="shared" si="165"/>
        <v>2.3622685185185188E-2</v>
      </c>
      <c r="CB75" s="8" t="str">
        <f t="shared" si="166"/>
        <v/>
      </c>
      <c r="CC75" s="8" t="str">
        <f t="shared" si="167"/>
        <v/>
      </c>
      <c r="CD75" s="8" t="str">
        <f t="shared" si="168"/>
        <v/>
      </c>
      <c r="CE75" s="8" t="str">
        <f t="shared" si="169"/>
        <v/>
      </c>
      <c r="CF75" s="8" t="str">
        <f t="shared" si="170"/>
        <v/>
      </c>
      <c r="CG75" s="8" t="str">
        <f t="shared" si="171"/>
        <v/>
      </c>
      <c r="CI75" s="13">
        <v>2.3344907407407408E-2</v>
      </c>
      <c r="CJ75" s="8">
        <f t="shared" si="172"/>
        <v>2.3344907407407408E-2</v>
      </c>
      <c r="CK75" s="8">
        <f>IF(COUNT($BV75:BW75)&gt;0,SMALL($BV75:BW75,1),$CI75)</f>
        <v>2.3344907407407408E-2</v>
      </c>
      <c r="CL75" s="8">
        <f>IF(COUNT($BV75:BX75)&gt;0,SMALL($BV75:BX75,1),$CI75)</f>
        <v>2.3344907407407408E-2</v>
      </c>
      <c r="CM75" s="8">
        <f>IF(COUNT($BV75:BY75)&gt;0,SMALL($BV75:BY75,1),$CI75)</f>
        <v>2.3344907407407408E-2</v>
      </c>
      <c r="CN75" s="8">
        <f>IF(COUNT($BV75:BZ75)&gt;0,SMALL($BV75:BZ75,1),$CI75)</f>
        <v>2.3344907407407408E-2</v>
      </c>
      <c r="CO75" s="3">
        <v>0</v>
      </c>
      <c r="CP75" s="8">
        <f t="shared" si="173"/>
        <v>0</v>
      </c>
      <c r="CQ75" s="8">
        <f>IF(COUNT($CB75:CC75)&gt;0,SMALL($CB75:CC75,1),$CP75)</f>
        <v>0</v>
      </c>
      <c r="CR75" s="8">
        <f>IF(COUNT($CB75:CD75)&gt;0,SMALL($CB75:CD75,1),$CP75)</f>
        <v>0</v>
      </c>
      <c r="CS75" s="8">
        <f>IF(COUNT($CB75:CE75)&gt;0,SMALL($CB75:CE75,1),$CP75)</f>
        <v>0</v>
      </c>
      <c r="CT75" s="8">
        <f>IF(COUNT($CB75:CF75)&gt;0,SMALL($CB75:CF75,1),$CP75)</f>
        <v>0</v>
      </c>
      <c r="CV75" s="8">
        <f t="shared" si="174"/>
        <v>1.4585023148148149E-2</v>
      </c>
      <c r="CW75" s="8">
        <f t="shared" si="175"/>
        <v>9.7239120370370379E-3</v>
      </c>
      <c r="CX75" s="1">
        <f t="shared" si="176"/>
        <v>73</v>
      </c>
      <c r="CY75" s="8">
        <f t="shared" si="177"/>
        <v>1.6898148148148148E-6</v>
      </c>
      <c r="CZ75" s="1" t="str">
        <f t="shared" si="178"/>
        <v>Kevin Murray</v>
      </c>
      <c r="DB75" s="13">
        <f t="shared" si="179"/>
        <v>2.161207127545552E-2</v>
      </c>
      <c r="DC75" s="13">
        <f>SMALL($DO75:DP75,1)/(60*60*24)</f>
        <v>2.161207127545552E-2</v>
      </c>
      <c r="DD75" s="13">
        <f>SMALL($DO75:DQ75,1)/(60*60*24)</f>
        <v>2.161207127545552E-2</v>
      </c>
      <c r="DE75" s="13">
        <f>SMALL($DO75:DR75,1)/(60*60*24)</f>
        <v>2.161207127545552E-2</v>
      </c>
      <c r="DF75" s="13">
        <f>SMALL($DO75:DS75,1)/(60*60*24)</f>
        <v>2.161207127545552E-2</v>
      </c>
      <c r="DG75" s="13">
        <f>SMALL($DO75:DT75,1)/(60*60*24)</f>
        <v>2.161207127545552E-2</v>
      </c>
      <c r="DH75" s="45">
        <f t="shared" si="180"/>
        <v>1.8154295618125479E-2</v>
      </c>
      <c r="DI75" s="13">
        <f>SMALL($DU75:DV75,1)/(60*60*24)</f>
        <v>1.8154295618125479E-2</v>
      </c>
      <c r="DJ75" s="13">
        <f>SMALL($DU75:DW75,1)/(60*60*24)</f>
        <v>1.8154295618125479E-2</v>
      </c>
      <c r="DK75" s="13">
        <f>SMALL($DU75:DX75,1)/(60*60*24)</f>
        <v>1.8154295618125479E-2</v>
      </c>
      <c r="DL75" s="13">
        <f>SMALL($DU75:DY75,1)/(60*60*24)</f>
        <v>1.8154295618125479E-2</v>
      </c>
      <c r="DM75" s="13">
        <f>SMALL($DU75:DZ75,1)/(60*60*24)</f>
        <v>1.8154295618125479E-2</v>
      </c>
      <c r="DO75" s="6">
        <f t="shared" si="181"/>
        <v>1867.2829581993569</v>
      </c>
      <c r="DP75" s="1">
        <f t="shared" si="182"/>
        <v>9999</v>
      </c>
      <c r="DQ75" s="1">
        <f t="shared" si="183"/>
        <v>9999</v>
      </c>
      <c r="DR75" s="1">
        <f t="shared" si="184"/>
        <v>9999</v>
      </c>
      <c r="DS75" s="1">
        <f t="shared" si="185"/>
        <v>9999</v>
      </c>
      <c r="DT75" s="1">
        <f t="shared" si="186"/>
        <v>9999</v>
      </c>
      <c r="DU75" s="6">
        <f t="shared" si="187"/>
        <v>1568.5311414060413</v>
      </c>
      <c r="DV75" s="1">
        <f t="shared" si="188"/>
        <v>9999</v>
      </c>
      <c r="DW75" s="1">
        <f t="shared" si="189"/>
        <v>9999</v>
      </c>
      <c r="DX75" s="1">
        <f t="shared" si="190"/>
        <v>9999</v>
      </c>
      <c r="DY75" s="1">
        <f t="shared" si="191"/>
        <v>9999</v>
      </c>
      <c r="DZ75" s="1">
        <f t="shared" si="192"/>
        <v>9999</v>
      </c>
    </row>
    <row r="76" spans="1:130" x14ac:dyDescent="0.25">
      <c r="A76" s="1" t="s">
        <v>16</v>
      </c>
      <c r="B76" s="3">
        <v>1.9259259259259261E-2</v>
      </c>
      <c r="C76" s="11">
        <v>43070</v>
      </c>
      <c r="E76" s="13">
        <v>2.4872685185185189E-2</v>
      </c>
      <c r="F76" s="11">
        <v>42614</v>
      </c>
      <c r="H76" s="3">
        <v>2.0520833333333332E-2</v>
      </c>
      <c r="I76" s="3">
        <v>2.7453703703703702E-2</v>
      </c>
      <c r="M76" s="8">
        <f t="shared" si="130"/>
        <v>2.5874094202898545E-2</v>
      </c>
      <c r="N76" s="6">
        <f t="shared" si="131"/>
        <v>2235.5217391304345</v>
      </c>
      <c r="O76" s="8">
        <f t="shared" si="193"/>
        <v>1.0416666666666666E-2</v>
      </c>
      <c r="Q76" s="8">
        <f t="shared" si="132"/>
        <v>2.6550925925925929E-2</v>
      </c>
      <c r="R76" s="8">
        <f t="shared" si="133"/>
        <v>0</v>
      </c>
      <c r="S76" s="8">
        <f t="shared" si="134"/>
        <v>1.0416666666666666E-2</v>
      </c>
      <c r="T76" s="8"/>
      <c r="U76" s="8">
        <f>IF(A76&lt;&gt;"",IF(VLOOKUP(A76,Apr!A$4:F$201,6)&gt;0,VLOOKUP(A76,Apr!A$4:F$201,6),0),0)</f>
        <v>2.6550925925925929E-2</v>
      </c>
      <c r="V76" s="8">
        <f>IF(A76&lt;&gt;"",IF(VLOOKUP(A76,May!A$3:F$200,6)&gt;0,VLOOKUP(A76,May!A$3:F$200,6),0),0)</f>
        <v>2.7060185185185187E-2</v>
      </c>
      <c r="W76" s="8">
        <f>IF(A76&lt;&gt;"",IF(VLOOKUP(A76,Jun!A$3:F$200,6)&gt;0,VLOOKUP(A76,Jun!A$3:F$200,6),0),0)</f>
        <v>0</v>
      </c>
      <c r="X76" s="8">
        <f>IF(A76&lt;&gt;"",IF(VLOOKUP(A76,Jul!A$3:F$200,6)&gt;0,VLOOKUP(A76,Jul!A$3:F$200,6),0),0)</f>
        <v>0</v>
      </c>
      <c r="Y76" s="8">
        <f>IF(A76&lt;&gt;"",IF(VLOOKUP(A76,Aug!A$3:F$200,6)&gt;0,VLOOKUP(A76,Aug!A$3:F$200,6),0),0)</f>
        <v>0</v>
      </c>
      <c r="Z76" s="8">
        <f>IF(A76&lt;&gt;"",IF(VLOOKUP(A76,Sep!A$3:F$200,6)&gt;0,VLOOKUP(A76,Sep!A$3:F$200,6),0),0)</f>
        <v>2.94212962962963E-2</v>
      </c>
      <c r="AA76" s="6">
        <f t="shared" si="135"/>
        <v>1762.9644480085544</v>
      </c>
      <c r="AB76" s="8">
        <f t="shared" si="136"/>
        <v>7.4652777777777781E-3</v>
      </c>
      <c r="AC76" s="8">
        <f>IF(A76&lt;&gt;"",IF(VLOOKUP(A76,Oct!A$3:F$200,6)&gt;0,VLOOKUP(A76,Oct!A$3:F$200,6),0),0)</f>
        <v>0</v>
      </c>
      <c r="AD76" s="8">
        <f>IF(A76&lt;&gt;"",IF(VLOOKUP(A76,Nov!A$3:F$200,6)&gt;0,VLOOKUP(A76,Nov!A$3:F$200,6),0),0)</f>
        <v>0</v>
      </c>
      <c r="AE76" s="8">
        <f>IF(A76&lt;&gt;"",IF(VLOOKUP(A76,Dec!A$3:F$200,6)&gt;0,VLOOKUP(A76,Dec!A$3:F$200,6),0),0)</f>
        <v>0</v>
      </c>
      <c r="AF76" s="8">
        <f>IF(A76&lt;&gt;"",IF(VLOOKUP(A76,Jan!A$3:F$200,6)&gt;0,VLOOKUP(A76,Jan!A$3:F$200,6),0),0)</f>
        <v>0</v>
      </c>
      <c r="AG76" s="8">
        <f>IF(A76&lt;&gt;"",IF(VLOOKUP(A76,Feb!A$3:F$200,6)&gt;0,VLOOKUP(A76,Feb!A$3:F$200,6),0),0)</f>
        <v>0</v>
      </c>
      <c r="AH76" s="8">
        <f>IF(A76&lt;&gt;"",IF(VLOOKUP(A76,Mar!A$3:F$200,6)&gt;0,VLOOKUP(A76,Mar!A$3:F$200,6),0),0)</f>
        <v>0</v>
      </c>
      <c r="AJ76" s="8">
        <f>LARGE($BH76:BI76,1)</f>
        <v>1.0416666666666666E-2</v>
      </c>
      <c r="AK76" s="8">
        <f>LARGE($BH76:BJ76,1)</f>
        <v>1.0416666666666666E-2</v>
      </c>
      <c r="AL76" s="8">
        <f>LARGE($BH76:BK76,1)</f>
        <v>1.0416666666666666E-2</v>
      </c>
      <c r="AM76" s="8">
        <f>LARGE($BH76:BL76,1)</f>
        <v>1.0416666666666666E-2</v>
      </c>
      <c r="AN76" s="8">
        <f>LARGE($BH76:BM76,1)</f>
        <v>1.0416666666666666E-2</v>
      </c>
      <c r="AO76" s="8">
        <f>LARGE($BN76:BO76,1)</f>
        <v>7.4652777777777781E-3</v>
      </c>
      <c r="AP76" s="8">
        <f>LARGE($BN76:BP76,1)</f>
        <v>7.4652777777777781E-3</v>
      </c>
      <c r="AQ76" s="8">
        <f>LARGE($BN76:BQ76,1)</f>
        <v>7.4652777777777781E-3</v>
      </c>
      <c r="AR76" s="8">
        <f>LARGE($BN76:BR76,1)</f>
        <v>7.4652777777777781E-3</v>
      </c>
      <c r="AS76" s="8">
        <f>LARGE($BN76:BS76,1)</f>
        <v>7.4652777777777781E-3</v>
      </c>
      <c r="AV76" s="6">
        <f t="shared" si="137"/>
        <v>2294</v>
      </c>
      <c r="AW76" s="6">
        <f t="shared" si="138"/>
        <v>2338.0000000000005</v>
      </c>
      <c r="AX76" s="6">
        <f t="shared" si="139"/>
        <v>0</v>
      </c>
      <c r="AY76" s="6">
        <f t="shared" si="140"/>
        <v>0</v>
      </c>
      <c r="AZ76" s="6">
        <f t="shared" si="141"/>
        <v>0</v>
      </c>
      <c r="BA76" s="6">
        <f t="shared" si="142"/>
        <v>2542</v>
      </c>
      <c r="BB76" s="6">
        <f t="shared" si="143"/>
        <v>0</v>
      </c>
      <c r="BC76" s="6">
        <f t="shared" si="144"/>
        <v>0</v>
      </c>
      <c r="BD76" s="6">
        <f t="shared" si="145"/>
        <v>0</v>
      </c>
      <c r="BE76" s="6">
        <f t="shared" si="146"/>
        <v>0</v>
      </c>
      <c r="BF76" s="6">
        <f t="shared" si="147"/>
        <v>0</v>
      </c>
      <c r="BH76" s="8">
        <f t="shared" si="148"/>
        <v>1.0416666666666666E-2</v>
      </c>
      <c r="BI76" s="8">
        <f t="shared" si="149"/>
        <v>9.7222222222222224E-3</v>
      </c>
      <c r="BJ76" s="8">
        <f t="shared" si="150"/>
        <v>9.2013888888888892E-3</v>
      </c>
      <c r="BK76" s="8">
        <f t="shared" si="151"/>
        <v>0</v>
      </c>
      <c r="BL76" s="8">
        <f t="shared" si="152"/>
        <v>0</v>
      </c>
      <c r="BM76" s="8">
        <f t="shared" si="153"/>
        <v>0</v>
      </c>
      <c r="BN76" s="8">
        <f t="shared" si="154"/>
        <v>7.4652777777777781E-3</v>
      </c>
      <c r="BO76" s="8">
        <f t="shared" si="155"/>
        <v>0</v>
      </c>
      <c r="BP76" s="8">
        <f t="shared" si="156"/>
        <v>0</v>
      </c>
      <c r="BQ76" s="8">
        <f t="shared" si="157"/>
        <v>0</v>
      </c>
      <c r="BR76" s="8">
        <f t="shared" si="158"/>
        <v>0</v>
      </c>
      <c r="BS76" s="8">
        <f t="shared" si="159"/>
        <v>0</v>
      </c>
      <c r="BV76" s="8">
        <f t="shared" si="160"/>
        <v>2.6550925925925929E-2</v>
      </c>
      <c r="BW76" s="8">
        <f t="shared" si="161"/>
        <v>2.7060185185185187E-2</v>
      </c>
      <c r="BX76" s="8" t="str">
        <f t="shared" si="162"/>
        <v/>
      </c>
      <c r="BY76" s="8" t="str">
        <f t="shared" si="163"/>
        <v/>
      </c>
      <c r="BZ76" s="8" t="str">
        <f t="shared" si="164"/>
        <v/>
      </c>
      <c r="CA76" s="8">
        <f t="shared" si="165"/>
        <v>2.94212962962963E-2</v>
      </c>
      <c r="CB76" s="8" t="str">
        <f t="shared" si="166"/>
        <v/>
      </c>
      <c r="CC76" s="8" t="str">
        <f t="shared" si="167"/>
        <v/>
      </c>
      <c r="CD76" s="8" t="str">
        <f t="shared" si="168"/>
        <v/>
      </c>
      <c r="CE76" s="8" t="str">
        <f t="shared" si="169"/>
        <v/>
      </c>
      <c r="CF76" s="8" t="str">
        <f t="shared" si="170"/>
        <v/>
      </c>
      <c r="CG76" s="8" t="str">
        <f t="shared" si="171"/>
        <v/>
      </c>
      <c r="CI76" s="13">
        <v>2.4872685185185189E-2</v>
      </c>
      <c r="CJ76" s="8">
        <f t="shared" si="172"/>
        <v>2.6550925925925929E-2</v>
      </c>
      <c r="CK76" s="8">
        <f>IF(COUNT($BV76:BW76)&gt;0,SMALL($BV76:BW76,1),$CI76)</f>
        <v>2.6550925925925929E-2</v>
      </c>
      <c r="CL76" s="8">
        <f>IF(COUNT($BV76:BX76)&gt;0,SMALL($BV76:BX76,1),$CI76)</f>
        <v>2.6550925925925929E-2</v>
      </c>
      <c r="CM76" s="8">
        <f>IF(COUNT($BV76:BY76)&gt;0,SMALL($BV76:BY76,1),$CI76)</f>
        <v>2.6550925925925929E-2</v>
      </c>
      <c r="CN76" s="8">
        <f>IF(COUNT($BV76:BZ76)&gt;0,SMALL($BV76:BZ76,1),$CI76)</f>
        <v>2.6550925925925929E-2</v>
      </c>
      <c r="CO76" s="3">
        <v>1.9259259259259261E-2</v>
      </c>
      <c r="CP76" s="8">
        <f t="shared" si="173"/>
        <v>1.9259259259259261E-2</v>
      </c>
      <c r="CQ76" s="8">
        <f>IF(COUNT($CB76:CC76)&gt;0,SMALL($CB76:CC76,1),$CP76)</f>
        <v>1.9259259259259261E-2</v>
      </c>
      <c r="CR76" s="8">
        <f>IF(COUNT($CB76:CD76)&gt;0,SMALL($CB76:CD76,1),$CP76)</f>
        <v>1.9259259259259261E-2</v>
      </c>
      <c r="CS76" s="8">
        <f>IF(COUNT($CB76:CE76)&gt;0,SMALL($CB76:CE76,1),$CP76)</f>
        <v>1.9259259259259261E-2</v>
      </c>
      <c r="CT76" s="8">
        <f>IF(COUNT($CB76:CF76)&gt;0,SMALL($CB76:CF76,1),$CP76)</f>
        <v>1.9259259259259261E-2</v>
      </c>
      <c r="CV76" s="8">
        <f t="shared" si="174"/>
        <v>1.041837962962963E-2</v>
      </c>
      <c r="CW76" s="8">
        <f t="shared" si="175"/>
        <v>7.4669907407407411E-3</v>
      </c>
      <c r="CX76" s="1">
        <f t="shared" si="176"/>
        <v>74</v>
      </c>
      <c r="CY76" s="8">
        <f t="shared" si="177"/>
        <v>1.712962962962963E-6</v>
      </c>
      <c r="CZ76" s="1" t="str">
        <f t="shared" si="178"/>
        <v>Kirsten Burnett</v>
      </c>
      <c r="DB76" s="13">
        <f t="shared" si="179"/>
        <v>2.5874094202898545E-2</v>
      </c>
      <c r="DC76" s="13">
        <f>SMALL($DO76:DP76,1)/(60*60*24)</f>
        <v>2.5874094202898549E-2</v>
      </c>
      <c r="DD76" s="13">
        <f>SMALL($DO76:DQ76,1)/(60*60*24)</f>
        <v>2.5874094202898549E-2</v>
      </c>
      <c r="DE76" s="13">
        <f>SMALL($DO76:DR76,1)/(60*60*24)</f>
        <v>2.5874094202898549E-2</v>
      </c>
      <c r="DF76" s="13">
        <f>SMALL($DO76:DS76,1)/(60*60*24)</f>
        <v>2.5874094202898549E-2</v>
      </c>
      <c r="DG76" s="13">
        <f>SMALL($DO76:DT76,1)/(60*60*24)</f>
        <v>2.5874094202898549E-2</v>
      </c>
      <c r="DH76" s="45">
        <f t="shared" si="180"/>
        <v>2.0404681111210122E-2</v>
      </c>
      <c r="DI76" s="13">
        <f>SMALL($DU76:DV76,1)/(60*60*24)</f>
        <v>2.0404681111210122E-2</v>
      </c>
      <c r="DJ76" s="13">
        <f>SMALL($DU76:DW76,1)/(60*60*24)</f>
        <v>2.0404681111210122E-2</v>
      </c>
      <c r="DK76" s="13">
        <f>SMALL($DU76:DX76,1)/(60*60*24)</f>
        <v>2.0404681111210122E-2</v>
      </c>
      <c r="DL76" s="13">
        <f>SMALL($DU76:DY76,1)/(60*60*24)</f>
        <v>2.0404681111210122E-2</v>
      </c>
      <c r="DM76" s="13">
        <f>SMALL($DU76:DZ76,1)/(60*60*24)</f>
        <v>2.0404681111210122E-2</v>
      </c>
      <c r="DO76" s="6">
        <f t="shared" si="181"/>
        <v>2235.5217391304345</v>
      </c>
      <c r="DP76" s="1">
        <f t="shared" si="182"/>
        <v>2294</v>
      </c>
      <c r="DQ76" s="1">
        <f t="shared" si="183"/>
        <v>2338.0000000000005</v>
      </c>
      <c r="DR76" s="1">
        <f t="shared" si="184"/>
        <v>9999</v>
      </c>
      <c r="DS76" s="1">
        <f t="shared" si="185"/>
        <v>9999</v>
      </c>
      <c r="DT76" s="1">
        <f t="shared" si="186"/>
        <v>9999</v>
      </c>
      <c r="DU76" s="6">
        <f t="shared" si="187"/>
        <v>1762.9644480085544</v>
      </c>
      <c r="DV76" s="1">
        <f t="shared" si="188"/>
        <v>9999</v>
      </c>
      <c r="DW76" s="1">
        <f t="shared" si="189"/>
        <v>9999</v>
      </c>
      <c r="DX76" s="1">
        <f t="shared" si="190"/>
        <v>9999</v>
      </c>
      <c r="DY76" s="1">
        <f t="shared" si="191"/>
        <v>9999</v>
      </c>
      <c r="DZ76" s="1">
        <f t="shared" si="192"/>
        <v>9999</v>
      </c>
    </row>
    <row r="77" spans="1:130" x14ac:dyDescent="0.25">
      <c r="A77" s="1" t="s">
        <v>226</v>
      </c>
      <c r="B77" s="3">
        <v>1.7870370370370373E-2</v>
      </c>
      <c r="C77" s="11">
        <v>43862</v>
      </c>
      <c r="E77" s="13"/>
      <c r="L77" s="8">
        <v>3.1597222222222221E-2</v>
      </c>
      <c r="M77" s="8">
        <f t="shared" si="130"/>
        <v>2.1447015420656017E-2</v>
      </c>
      <c r="N77" s="6">
        <f t="shared" si="131"/>
        <v>1853.0221323446799</v>
      </c>
      <c r="O77" s="8">
        <f t="shared" si="193"/>
        <v>1.4756944444444444E-2</v>
      </c>
      <c r="Q77" s="8">
        <f t="shared" si="132"/>
        <v>0</v>
      </c>
      <c r="R77" s="8">
        <f t="shared" si="133"/>
        <v>1.787037037037037E-2</v>
      </c>
      <c r="S77" s="8">
        <f t="shared" si="134"/>
        <v>1.4756944444444444E-2</v>
      </c>
      <c r="T77" s="8"/>
      <c r="U77" s="8">
        <f>IF(A77&lt;&gt;"",IF(VLOOKUP(A77,Apr!A$4:F$201,6)&gt;0,VLOOKUP(A77,Apr!A$4:F$201,6),0),0)</f>
        <v>0</v>
      </c>
      <c r="V77" s="8">
        <f>IF(A77&lt;&gt;"",IF(VLOOKUP(A77,May!A$3:F$200,6)&gt;0,VLOOKUP(A77,May!A$3:F$200,6),0),0)</f>
        <v>0</v>
      </c>
      <c r="W77" s="8">
        <f>IF(A77&lt;&gt;"",IF(VLOOKUP(A77,Jun!A$3:F$200,6)&gt;0,VLOOKUP(A77,Jun!A$3:F$200,6),0),0)</f>
        <v>0</v>
      </c>
      <c r="X77" s="8">
        <f>IF(A77&lt;&gt;"",IF(VLOOKUP(A77,Jul!A$3:F$200,6)&gt;0,VLOOKUP(A77,Jul!A$3:F$200,6),0),0)</f>
        <v>0</v>
      </c>
      <c r="Y77" s="8">
        <f>IF(A77&lt;&gt;"",IF(VLOOKUP(A77,Aug!A$3:F$200,6)&gt;0,VLOOKUP(A77,Aug!A$3:F$200,6),0),0)</f>
        <v>0</v>
      </c>
      <c r="Z77" s="8">
        <f>IF(A77&lt;&gt;"",IF(VLOOKUP(A77,Sep!A$3:F$200,6)&gt;0,VLOOKUP(A77,Sep!A$3:F$200,6),0),0)</f>
        <v>0</v>
      </c>
      <c r="AA77" s="6">
        <f t="shared" si="135"/>
        <v>1424.0680648198224</v>
      </c>
      <c r="AB77" s="8">
        <f t="shared" si="136"/>
        <v>1.1284722222222222E-2</v>
      </c>
      <c r="AC77" s="8">
        <f>IF(A77&lt;&gt;"",IF(VLOOKUP(A77,Oct!A$3:F$200,6)&gt;0,VLOOKUP(A77,Oct!A$3:F$200,6),0),0)</f>
        <v>0</v>
      </c>
      <c r="AD77" s="8">
        <f>IF(A77&lt;&gt;"",IF(VLOOKUP(A77,Nov!A$3:F$200,6)&gt;0,VLOOKUP(A77,Nov!A$3:F$200,6),0),0)</f>
        <v>0</v>
      </c>
      <c r="AE77" s="8">
        <f>IF(A77&lt;&gt;"",IF(VLOOKUP(A77,Dec!A$3:F$200,6)&gt;0,VLOOKUP(A77,Dec!A$3:F$200,6),0),0)</f>
        <v>0</v>
      </c>
      <c r="AF77" s="8">
        <f>IF(A77&lt;&gt;"",IF(VLOOKUP(A77,Jan!A$3:F$200,6)&gt;0,VLOOKUP(A77,Jan!A$3:F$200,6),0),0)</f>
        <v>1.7974537037037039E-2</v>
      </c>
      <c r="AG77" s="8">
        <f>IF(A77&lt;&gt;"",IF(VLOOKUP(A77,Feb!A$3:F$200,6)&gt;0,VLOOKUP(A77,Feb!A$3:F$200,6),0),0)</f>
        <v>1.787037037037037E-2</v>
      </c>
      <c r="AH77" s="8">
        <f>IF(A77&lt;&gt;"",IF(VLOOKUP(A77,Mar!A$3:F$200,6)&gt;0,VLOOKUP(A77,Mar!A$3:F$200,6),0),0)</f>
        <v>0</v>
      </c>
      <c r="AJ77" s="8">
        <f>LARGE($BH77:BI77,1)</f>
        <v>1.4756944444444444E-2</v>
      </c>
      <c r="AK77" s="8">
        <f>LARGE($BH77:BJ77,1)</f>
        <v>1.4756944444444444E-2</v>
      </c>
      <c r="AL77" s="8">
        <f>LARGE($BH77:BK77,1)</f>
        <v>1.4756944444444444E-2</v>
      </c>
      <c r="AM77" s="8">
        <f>LARGE($BH77:BL77,1)</f>
        <v>1.4756944444444444E-2</v>
      </c>
      <c r="AN77" s="8">
        <f>LARGE($BH77:BM77,1)</f>
        <v>1.4756944444444444E-2</v>
      </c>
      <c r="AO77" s="8">
        <f>LARGE($BN77:BO77,1)</f>
        <v>1.1284722222222222E-2</v>
      </c>
      <c r="AP77" s="8">
        <f>LARGE($BN77:BP77,1)</f>
        <v>1.1284722222222222E-2</v>
      </c>
      <c r="AQ77" s="8">
        <f>LARGE($BN77:BQ77,1)</f>
        <v>1.1284722222222222E-2</v>
      </c>
      <c r="AR77" s="8">
        <f>LARGE($BN77:BR77,1)</f>
        <v>1.1284722222222222E-2</v>
      </c>
      <c r="AS77" s="8">
        <f>LARGE($BN77:BS77,1)</f>
        <v>1.1284722222222222E-2</v>
      </c>
      <c r="AV77" s="6">
        <f t="shared" si="137"/>
        <v>0</v>
      </c>
      <c r="AW77" s="6">
        <f t="shared" si="138"/>
        <v>0</v>
      </c>
      <c r="AX77" s="6">
        <f t="shared" si="139"/>
        <v>0</v>
      </c>
      <c r="AY77" s="6">
        <f t="shared" si="140"/>
        <v>0</v>
      </c>
      <c r="AZ77" s="6">
        <f t="shared" si="141"/>
        <v>0</v>
      </c>
      <c r="BA77" s="6">
        <f t="shared" si="142"/>
        <v>0</v>
      </c>
      <c r="BB77" s="6">
        <f t="shared" si="143"/>
        <v>0</v>
      </c>
      <c r="BC77" s="6">
        <f t="shared" si="144"/>
        <v>0</v>
      </c>
      <c r="BD77" s="6">
        <f t="shared" si="145"/>
        <v>0</v>
      </c>
      <c r="BE77" s="6">
        <f t="shared" si="146"/>
        <v>1553.0000000000002</v>
      </c>
      <c r="BF77" s="6">
        <f t="shared" si="147"/>
        <v>1544</v>
      </c>
      <c r="BH77" s="8">
        <f t="shared" si="148"/>
        <v>1.4756944444444444E-2</v>
      </c>
      <c r="BI77" s="8">
        <f t="shared" si="149"/>
        <v>0</v>
      </c>
      <c r="BJ77" s="8">
        <f t="shared" si="150"/>
        <v>0</v>
      </c>
      <c r="BK77" s="8">
        <f t="shared" si="151"/>
        <v>0</v>
      </c>
      <c r="BL77" s="8">
        <f t="shared" si="152"/>
        <v>0</v>
      </c>
      <c r="BM77" s="8">
        <f t="shared" si="153"/>
        <v>0</v>
      </c>
      <c r="BN77" s="8">
        <f t="shared" si="154"/>
        <v>1.1284722222222222E-2</v>
      </c>
      <c r="BO77" s="8">
        <f t="shared" si="155"/>
        <v>0</v>
      </c>
      <c r="BP77" s="8">
        <f t="shared" si="156"/>
        <v>0</v>
      </c>
      <c r="BQ77" s="8">
        <f t="shared" si="157"/>
        <v>0</v>
      </c>
      <c r="BR77" s="8">
        <f t="shared" si="158"/>
        <v>9.8958333333333329E-3</v>
      </c>
      <c r="BS77" s="8">
        <f t="shared" si="159"/>
        <v>9.8958333333333329E-3</v>
      </c>
      <c r="BV77" s="8" t="str">
        <f t="shared" si="160"/>
        <v/>
      </c>
      <c r="BW77" s="8" t="str">
        <f t="shared" si="161"/>
        <v/>
      </c>
      <c r="BX77" s="8" t="str">
        <f t="shared" si="162"/>
        <v/>
      </c>
      <c r="BY77" s="8" t="str">
        <f t="shared" si="163"/>
        <v/>
      </c>
      <c r="BZ77" s="8" t="str">
        <f t="shared" si="164"/>
        <v/>
      </c>
      <c r="CA77" s="8" t="str">
        <f t="shared" si="165"/>
        <v/>
      </c>
      <c r="CB77" s="8" t="str">
        <f t="shared" si="166"/>
        <v/>
      </c>
      <c r="CC77" s="8" t="str">
        <f t="shared" si="167"/>
        <v/>
      </c>
      <c r="CD77" s="8" t="str">
        <f t="shared" si="168"/>
        <v/>
      </c>
      <c r="CE77" s="8">
        <f t="shared" si="169"/>
        <v>1.7974537037037039E-2</v>
      </c>
      <c r="CF77" s="8">
        <f t="shared" si="170"/>
        <v>1.787037037037037E-2</v>
      </c>
      <c r="CG77" s="8" t="str">
        <f t="shared" si="171"/>
        <v/>
      </c>
      <c r="CI77" s="13">
        <v>2.8113425925925927E-2</v>
      </c>
      <c r="CJ77" s="8">
        <f t="shared" si="172"/>
        <v>2.8113425925925927E-2</v>
      </c>
      <c r="CK77" s="8">
        <f>IF(COUNT($BV77:BW77)&gt;0,SMALL($BV77:BW77,1),$CI77)</f>
        <v>2.8113425925925927E-2</v>
      </c>
      <c r="CL77" s="8">
        <f>IF(COUNT($BV77:BX77)&gt;0,SMALL($BV77:BX77,1),$CI77)</f>
        <v>2.8113425925925927E-2</v>
      </c>
      <c r="CM77" s="8">
        <f>IF(COUNT($BV77:BY77)&gt;0,SMALL($BV77:BY77,1),$CI77)</f>
        <v>2.8113425925925927E-2</v>
      </c>
      <c r="CN77" s="8">
        <f>IF(COUNT($BV77:BZ77)&gt;0,SMALL($BV77:BZ77,1),$CI77)</f>
        <v>2.8113425925925927E-2</v>
      </c>
      <c r="CP77" s="8">
        <f t="shared" si="173"/>
        <v>0</v>
      </c>
      <c r="CQ77" s="8">
        <f>IF(COUNT($CB77:CC77)&gt;0,SMALL($CB77:CC77,1),$CP77)</f>
        <v>0</v>
      </c>
      <c r="CR77" s="8">
        <f>IF(COUNT($CB77:CD77)&gt;0,SMALL($CB77:CD77,1),$CP77)</f>
        <v>0</v>
      </c>
      <c r="CS77" s="8">
        <f>IF(COUNT($CB77:CE77)&gt;0,SMALL($CB77:CE77,1),$CP77)</f>
        <v>1.7974537037037039E-2</v>
      </c>
      <c r="CT77" s="8">
        <f>IF(COUNT($CB77:CF77)&gt;0,SMALL($CB77:CF77,1),$CP77)</f>
        <v>1.787037037037037E-2</v>
      </c>
      <c r="CV77" s="8">
        <f t="shared" si="174"/>
        <v>1.4758680555555554E-2</v>
      </c>
      <c r="CW77" s="8">
        <f t="shared" si="175"/>
        <v>1.1286458333333332E-2</v>
      </c>
      <c r="CX77" s="1">
        <f t="shared" si="176"/>
        <v>75</v>
      </c>
      <c r="CY77" s="8">
        <f t="shared" si="177"/>
        <v>1.7361111111111112E-6</v>
      </c>
      <c r="CZ77" s="1" t="str">
        <f t="shared" si="178"/>
        <v>Laura Bremner</v>
      </c>
      <c r="DB77" s="13">
        <f t="shared" si="179"/>
        <v>2.1447015420656017E-2</v>
      </c>
      <c r="DC77" s="13">
        <f>SMALL($DO77:DP77,1)/(60*60*24)</f>
        <v>2.1447015420656017E-2</v>
      </c>
      <c r="DD77" s="13">
        <f>SMALL($DO77:DQ77,1)/(60*60*24)</f>
        <v>2.1447015420656017E-2</v>
      </c>
      <c r="DE77" s="13">
        <f>SMALL($DO77:DR77,1)/(60*60*24)</f>
        <v>2.1447015420656017E-2</v>
      </c>
      <c r="DF77" s="13">
        <f>SMALL($DO77:DS77,1)/(60*60*24)</f>
        <v>2.1447015420656017E-2</v>
      </c>
      <c r="DG77" s="13">
        <f>SMALL($DO77:DT77,1)/(60*60*24)</f>
        <v>2.1447015420656017E-2</v>
      </c>
      <c r="DH77" s="45">
        <f t="shared" si="180"/>
        <v>1.6482269268747945E-2</v>
      </c>
      <c r="DI77" s="13">
        <f>SMALL($DU77:DV77,1)/(60*60*24)</f>
        <v>1.6482269268747945E-2</v>
      </c>
      <c r="DJ77" s="13">
        <f>SMALL($DU77:DW77,1)/(60*60*24)</f>
        <v>1.6482269268747945E-2</v>
      </c>
      <c r="DK77" s="13">
        <f>SMALL($DU77:DX77,1)/(60*60*24)</f>
        <v>1.6482269268747945E-2</v>
      </c>
      <c r="DL77" s="13">
        <f>SMALL($DU77:DY77,1)/(60*60*24)</f>
        <v>1.6482269268747945E-2</v>
      </c>
      <c r="DM77" s="13">
        <f>SMALL($DU77:DZ77,1)/(60*60*24)</f>
        <v>1.6482269268747945E-2</v>
      </c>
      <c r="DO77" s="6">
        <f t="shared" si="181"/>
        <v>1853.0221323446799</v>
      </c>
      <c r="DP77" s="1">
        <f t="shared" si="182"/>
        <v>9999</v>
      </c>
      <c r="DQ77" s="1">
        <f t="shared" si="183"/>
        <v>9999</v>
      </c>
      <c r="DR77" s="1">
        <f t="shared" si="184"/>
        <v>9999</v>
      </c>
      <c r="DS77" s="1">
        <f t="shared" si="185"/>
        <v>9999</v>
      </c>
      <c r="DT77" s="1">
        <f t="shared" si="186"/>
        <v>9999</v>
      </c>
      <c r="DU77" s="6">
        <f t="shared" si="187"/>
        <v>1424.0680648198224</v>
      </c>
      <c r="DV77" s="1">
        <f t="shared" si="188"/>
        <v>9999</v>
      </c>
      <c r="DW77" s="1">
        <f t="shared" si="189"/>
        <v>9999</v>
      </c>
      <c r="DX77" s="1">
        <f t="shared" si="190"/>
        <v>9999</v>
      </c>
      <c r="DY77" s="1">
        <f t="shared" si="191"/>
        <v>1553.0000000000002</v>
      </c>
      <c r="DZ77" s="1">
        <f t="shared" si="192"/>
        <v>1544</v>
      </c>
    </row>
    <row r="78" spans="1:130" x14ac:dyDescent="0.25">
      <c r="A78" s="1" t="s">
        <v>14</v>
      </c>
      <c r="B78" s="3">
        <v>2.1446759259259259E-2</v>
      </c>
      <c r="C78" s="11">
        <v>43344</v>
      </c>
      <c r="E78" s="13">
        <v>2.7708333333333331E-2</v>
      </c>
      <c r="F78" s="11">
        <v>43709</v>
      </c>
      <c r="H78" s="3">
        <v>2.1446759259259259E-2</v>
      </c>
      <c r="I78" s="3">
        <v>0</v>
      </c>
      <c r="M78" s="8">
        <f t="shared" si="130"/>
        <v>2.7041566022544278E-2</v>
      </c>
      <c r="N78" s="6">
        <f t="shared" si="131"/>
        <v>2336.391304347826</v>
      </c>
      <c r="O78" s="8">
        <f t="shared" si="193"/>
        <v>9.2013888888888892E-3</v>
      </c>
      <c r="Q78" s="8">
        <f t="shared" si="132"/>
        <v>2.7708333333333335E-2</v>
      </c>
      <c r="R78" s="8">
        <f t="shared" si="133"/>
        <v>2.1724537037037035E-2</v>
      </c>
      <c r="S78" s="8">
        <f t="shared" si="134"/>
        <v>9.2013888888888892E-3</v>
      </c>
      <c r="T78" s="8"/>
      <c r="U78" s="8">
        <f>IF(A78&lt;&gt;"",IF(VLOOKUP(A78,Apr!A$4:F$201,6)&gt;0,VLOOKUP(A78,Apr!A$4:F$201,6),0),0)</f>
        <v>0</v>
      </c>
      <c r="V78" s="8">
        <f>IF(A78&lt;&gt;"",IF(VLOOKUP(A78,May!A$3:F$200,6)&gt;0,VLOOKUP(A78,May!A$3:F$200,6),0),0)</f>
        <v>2.7905092592592592E-2</v>
      </c>
      <c r="W78" s="8">
        <f>IF(A78&lt;&gt;"",IF(VLOOKUP(A78,Jun!A$3:F$200,6)&gt;0,VLOOKUP(A78,Jun!A$3:F$200,6),0),0)</f>
        <v>0</v>
      </c>
      <c r="X78" s="8">
        <f>IF(A78&lt;&gt;"",IF(VLOOKUP(A78,Jul!A$3:F$200,6)&gt;0,VLOOKUP(A78,Jul!A$3:F$200,6),0),0)</f>
        <v>0</v>
      </c>
      <c r="Y78" s="8">
        <f>IF(A78&lt;&gt;"",IF(VLOOKUP(A78,Aug!A$3:F$200,6)&gt;0,VLOOKUP(A78,Aug!A$3:F$200,6),0),0)</f>
        <v>0</v>
      </c>
      <c r="Z78" s="8">
        <f>IF(A78&lt;&gt;"",IF(VLOOKUP(A78,Sep!A$3:F$200,6)&gt;0,VLOOKUP(A78,Sep!A$3:F$200,6),0),0)</f>
        <v>2.7708333333333335E-2</v>
      </c>
      <c r="AA78" s="6">
        <f t="shared" si="135"/>
        <v>1839.8155573376107</v>
      </c>
      <c r="AB78" s="8">
        <f t="shared" si="136"/>
        <v>6.5972222222222222E-3</v>
      </c>
      <c r="AC78" s="8">
        <f>IF(A78&lt;&gt;"",IF(VLOOKUP(A78,Oct!A$3:F$200,6)&gt;0,VLOOKUP(A78,Oct!A$3:F$200,6),0),0)</f>
        <v>0</v>
      </c>
      <c r="AD78" s="8">
        <f>IF(A78&lt;&gt;"",IF(VLOOKUP(A78,Nov!A$3:F$200,6)&gt;0,VLOOKUP(A78,Nov!A$3:F$200,6),0),0)</f>
        <v>2.1724537037037035E-2</v>
      </c>
      <c r="AE78" s="8">
        <f>IF(A78&lt;&gt;"",IF(VLOOKUP(A78,Dec!A$3:F$200,6)&gt;0,VLOOKUP(A78,Dec!A$3:F$200,6),0),0)</f>
        <v>0</v>
      </c>
      <c r="AF78" s="8">
        <f>IF(A78&lt;&gt;"",IF(VLOOKUP(A78,Jan!A$3:F$200,6)&gt;0,VLOOKUP(A78,Jan!A$3:F$200,6),0),0)</f>
        <v>0</v>
      </c>
      <c r="AG78" s="8">
        <f>IF(A78&lt;&gt;"",IF(VLOOKUP(A78,Feb!A$3:F$200,6)&gt;0,VLOOKUP(A78,Feb!A$3:F$200,6),0),0)</f>
        <v>0</v>
      </c>
      <c r="AH78" s="8">
        <f>IF(A78&lt;&gt;"",IF(VLOOKUP(A78,Mar!A$3:F$200,6)&gt;0,VLOOKUP(A78,Mar!A$3:F$200,6),0),0)</f>
        <v>0</v>
      </c>
      <c r="AJ78" s="8">
        <f>LARGE($BH78:BI78,1)</f>
        <v>9.2013888888888892E-3</v>
      </c>
      <c r="AK78" s="8">
        <f>LARGE($BH78:BJ78,1)</f>
        <v>9.2013888888888892E-3</v>
      </c>
      <c r="AL78" s="8">
        <f>LARGE($BH78:BK78,1)</f>
        <v>9.2013888888888892E-3</v>
      </c>
      <c r="AM78" s="8">
        <f>LARGE($BH78:BL78,1)</f>
        <v>9.2013888888888892E-3</v>
      </c>
      <c r="AN78" s="8">
        <f>LARGE($BH78:BM78,1)</f>
        <v>9.2013888888888892E-3</v>
      </c>
      <c r="AO78" s="8">
        <f>LARGE($BN78:BO78,1)</f>
        <v>6.5972222222222222E-3</v>
      </c>
      <c r="AP78" s="8">
        <f>LARGE($BN78:BP78,1)</f>
        <v>6.5972222222222222E-3</v>
      </c>
      <c r="AQ78" s="8">
        <f>LARGE($BN78:BQ78,1)</f>
        <v>6.5972222222222222E-3</v>
      </c>
      <c r="AR78" s="8">
        <f>LARGE($BN78:BR78,1)</f>
        <v>6.5972222222222222E-3</v>
      </c>
      <c r="AS78" s="8">
        <f>LARGE($BN78:BS78,1)</f>
        <v>6.5972222222222222E-3</v>
      </c>
      <c r="AV78" s="6">
        <f t="shared" si="137"/>
        <v>0</v>
      </c>
      <c r="AW78" s="6">
        <f t="shared" si="138"/>
        <v>2411</v>
      </c>
      <c r="AX78" s="6">
        <f t="shared" si="139"/>
        <v>0</v>
      </c>
      <c r="AY78" s="6">
        <f t="shared" si="140"/>
        <v>0</v>
      </c>
      <c r="AZ78" s="6">
        <f t="shared" si="141"/>
        <v>0</v>
      </c>
      <c r="BA78" s="6">
        <f t="shared" si="142"/>
        <v>2394</v>
      </c>
      <c r="BB78" s="6">
        <f t="shared" si="143"/>
        <v>0</v>
      </c>
      <c r="BC78" s="6">
        <f t="shared" si="144"/>
        <v>1877</v>
      </c>
      <c r="BD78" s="6">
        <f t="shared" si="145"/>
        <v>0</v>
      </c>
      <c r="BE78" s="6">
        <f t="shared" si="146"/>
        <v>0</v>
      </c>
      <c r="BF78" s="6">
        <f t="shared" si="147"/>
        <v>0</v>
      </c>
      <c r="BH78" s="8">
        <f t="shared" si="148"/>
        <v>9.2013888888888892E-3</v>
      </c>
      <c r="BI78" s="8">
        <f t="shared" si="149"/>
        <v>0</v>
      </c>
      <c r="BJ78" s="8">
        <f t="shared" si="150"/>
        <v>8.3333333333333332E-3</v>
      </c>
      <c r="BK78" s="8">
        <f t="shared" si="151"/>
        <v>0</v>
      </c>
      <c r="BL78" s="8">
        <f t="shared" si="152"/>
        <v>0</v>
      </c>
      <c r="BM78" s="8">
        <f t="shared" si="153"/>
        <v>0</v>
      </c>
      <c r="BN78" s="8">
        <f t="shared" si="154"/>
        <v>6.5972222222222222E-3</v>
      </c>
      <c r="BO78" s="8">
        <f t="shared" si="155"/>
        <v>0</v>
      </c>
      <c r="BP78" s="8">
        <f t="shared" si="156"/>
        <v>6.076388888888889E-3</v>
      </c>
      <c r="BQ78" s="8">
        <f t="shared" si="157"/>
        <v>0</v>
      </c>
      <c r="BR78" s="8">
        <f t="shared" si="158"/>
        <v>0</v>
      </c>
      <c r="BS78" s="8">
        <f t="shared" si="159"/>
        <v>0</v>
      </c>
      <c r="BV78" s="8" t="str">
        <f t="shared" si="160"/>
        <v/>
      </c>
      <c r="BW78" s="8">
        <f t="shared" si="161"/>
        <v>2.7905092592592592E-2</v>
      </c>
      <c r="BX78" s="8" t="str">
        <f t="shared" si="162"/>
        <v/>
      </c>
      <c r="BY78" s="8" t="str">
        <f t="shared" si="163"/>
        <v/>
      </c>
      <c r="BZ78" s="8" t="str">
        <f t="shared" si="164"/>
        <v/>
      </c>
      <c r="CA78" s="8">
        <f t="shared" si="165"/>
        <v>2.7708333333333335E-2</v>
      </c>
      <c r="CB78" s="8" t="str">
        <f t="shared" si="166"/>
        <v/>
      </c>
      <c r="CC78" s="8">
        <f t="shared" si="167"/>
        <v>2.1724537037037035E-2</v>
      </c>
      <c r="CD78" s="8" t="str">
        <f t="shared" si="168"/>
        <v/>
      </c>
      <c r="CE78" s="8" t="str">
        <f t="shared" si="169"/>
        <v/>
      </c>
      <c r="CF78" s="8" t="str">
        <f t="shared" si="170"/>
        <v/>
      </c>
      <c r="CG78" s="8" t="str">
        <f t="shared" si="171"/>
        <v/>
      </c>
      <c r="CI78" s="13">
        <v>2.8078703703703703E-2</v>
      </c>
      <c r="CJ78" s="8">
        <f t="shared" si="172"/>
        <v>2.8078703703703703E-2</v>
      </c>
      <c r="CK78" s="8">
        <f>IF(COUNT($BV78:BW78)&gt;0,SMALL($BV78:BW78,1),$CI78)</f>
        <v>2.7905092592592592E-2</v>
      </c>
      <c r="CL78" s="8">
        <f>IF(COUNT($BV78:BX78)&gt;0,SMALL($BV78:BX78,1),$CI78)</f>
        <v>2.7905092592592592E-2</v>
      </c>
      <c r="CM78" s="8">
        <f>IF(COUNT($BV78:BY78)&gt;0,SMALL($BV78:BY78,1),$CI78)</f>
        <v>2.7905092592592592E-2</v>
      </c>
      <c r="CN78" s="8">
        <f>IF(COUNT($BV78:BZ78)&gt;0,SMALL($BV78:BZ78,1),$CI78)</f>
        <v>2.7905092592592592E-2</v>
      </c>
      <c r="CO78" s="3">
        <v>2.1446759259259259E-2</v>
      </c>
      <c r="CP78" s="8">
        <f t="shared" si="173"/>
        <v>2.1446759259259259E-2</v>
      </c>
      <c r="CQ78" s="8">
        <f>IF(COUNT($CB78:CC78)&gt;0,SMALL($CB78:CC78,1),$CP78)</f>
        <v>2.1724537037037035E-2</v>
      </c>
      <c r="CR78" s="8">
        <f>IF(COUNT($CB78:CD78)&gt;0,SMALL($CB78:CD78,1),$CP78)</f>
        <v>2.1724537037037035E-2</v>
      </c>
      <c r="CS78" s="8">
        <f>IF(COUNT($CB78:CE78)&gt;0,SMALL($CB78:CE78,1),$CP78)</f>
        <v>2.1724537037037035E-2</v>
      </c>
      <c r="CT78" s="8">
        <f>IF(COUNT($CB78:CF78)&gt;0,SMALL($CB78:CF78,1),$CP78)</f>
        <v>2.1724537037037035E-2</v>
      </c>
      <c r="CV78" s="8">
        <f t="shared" si="174"/>
        <v>9.2031481481481478E-3</v>
      </c>
      <c r="CW78" s="8">
        <f t="shared" si="175"/>
        <v>6.5989814814814817E-3</v>
      </c>
      <c r="CX78" s="1">
        <f t="shared" si="176"/>
        <v>76</v>
      </c>
      <c r="CY78" s="8">
        <f t="shared" si="177"/>
        <v>1.7592592592592592E-6</v>
      </c>
      <c r="CZ78" s="1" t="str">
        <f t="shared" si="178"/>
        <v>Laura Byrne</v>
      </c>
      <c r="DB78" s="13">
        <f t="shared" si="179"/>
        <v>2.7041566022544278E-2</v>
      </c>
      <c r="DC78" s="13">
        <f>SMALL($DO78:DP78,1)/(60*60*24)</f>
        <v>2.7041566022544282E-2</v>
      </c>
      <c r="DD78" s="13">
        <f>SMALL($DO78:DQ78,1)/(60*60*24)</f>
        <v>2.7041566022544282E-2</v>
      </c>
      <c r="DE78" s="13">
        <f>SMALL($DO78:DR78,1)/(60*60*24)</f>
        <v>2.7041566022544282E-2</v>
      </c>
      <c r="DF78" s="13">
        <f>SMALL($DO78:DS78,1)/(60*60*24)</f>
        <v>2.7041566022544282E-2</v>
      </c>
      <c r="DG78" s="13">
        <f>SMALL($DO78:DT78,1)/(60*60*24)</f>
        <v>2.7041566022544282E-2</v>
      </c>
      <c r="DH78" s="45">
        <f t="shared" si="180"/>
        <v>2.1294161543259384E-2</v>
      </c>
      <c r="DI78" s="13">
        <f>SMALL($DU78:DV78,1)/(60*60*24)</f>
        <v>2.1294161543259384E-2</v>
      </c>
      <c r="DJ78" s="13">
        <f>SMALL($DU78:DW78,1)/(60*60*24)</f>
        <v>2.1294161543259384E-2</v>
      </c>
      <c r="DK78" s="13">
        <f>SMALL($DU78:DX78,1)/(60*60*24)</f>
        <v>2.1294161543259384E-2</v>
      </c>
      <c r="DL78" s="13">
        <f>SMALL($DU78:DY78,1)/(60*60*24)</f>
        <v>2.1294161543259384E-2</v>
      </c>
      <c r="DM78" s="13">
        <f>SMALL($DU78:DZ78,1)/(60*60*24)</f>
        <v>2.1294161543259384E-2</v>
      </c>
      <c r="DO78" s="6">
        <f t="shared" si="181"/>
        <v>2336.391304347826</v>
      </c>
      <c r="DP78" s="1">
        <f t="shared" si="182"/>
        <v>9999</v>
      </c>
      <c r="DQ78" s="1">
        <f t="shared" si="183"/>
        <v>2411</v>
      </c>
      <c r="DR78" s="1">
        <f t="shared" si="184"/>
        <v>9999</v>
      </c>
      <c r="DS78" s="1">
        <f t="shared" si="185"/>
        <v>9999</v>
      </c>
      <c r="DT78" s="1">
        <f t="shared" si="186"/>
        <v>9999</v>
      </c>
      <c r="DU78" s="6">
        <f t="shared" si="187"/>
        <v>1839.8155573376107</v>
      </c>
      <c r="DV78" s="1">
        <f t="shared" si="188"/>
        <v>9999</v>
      </c>
      <c r="DW78" s="1">
        <f t="shared" si="189"/>
        <v>1877</v>
      </c>
      <c r="DX78" s="1">
        <f t="shared" si="190"/>
        <v>9999</v>
      </c>
      <c r="DY78" s="1">
        <f t="shared" si="191"/>
        <v>9999</v>
      </c>
      <c r="DZ78" s="1">
        <f t="shared" si="192"/>
        <v>9999</v>
      </c>
    </row>
    <row r="79" spans="1:130" x14ac:dyDescent="0.25">
      <c r="A79" s="1" t="s">
        <v>189</v>
      </c>
      <c r="B79" s="3">
        <v>1.6099537037037037E-2</v>
      </c>
      <c r="C79" s="11">
        <v>43831</v>
      </c>
      <c r="E79" s="13">
        <v>1.9872685185185184E-2</v>
      </c>
      <c r="F79" s="11">
        <v>43282</v>
      </c>
      <c r="H79" s="8">
        <v>0</v>
      </c>
      <c r="I79" s="8">
        <v>1.9872685185185188E-2</v>
      </c>
      <c r="L79" s="8">
        <v>2.9513888888888892E-2</v>
      </c>
      <c r="M79" s="8">
        <f t="shared" si="130"/>
        <v>1.9872685185185188E-2</v>
      </c>
      <c r="N79" s="6">
        <f t="shared" si="131"/>
        <v>1717</v>
      </c>
      <c r="O79" s="8">
        <f t="shared" si="193"/>
        <v>1.6319444444444445E-2</v>
      </c>
      <c r="Q79" s="8">
        <f t="shared" si="132"/>
        <v>0</v>
      </c>
      <c r="R79" s="8">
        <f t="shared" si="133"/>
        <v>1.6099537037037037E-2</v>
      </c>
      <c r="S79" s="8">
        <f t="shared" si="134"/>
        <v>1.6319444444444445E-2</v>
      </c>
      <c r="T79" s="8"/>
      <c r="U79" s="8">
        <f>IF(A79&lt;&gt;"",IF(VLOOKUP(A79,Apr!A$4:F$201,6)&gt;0,VLOOKUP(A79,Apr!A$4:F$201,6),0),0)</f>
        <v>0</v>
      </c>
      <c r="V79" s="8">
        <f>IF(A79&lt;&gt;"",IF(VLOOKUP(A79,May!A$3:F$200,6)&gt;0,VLOOKUP(A79,May!A$3:F$200,6),0),0)</f>
        <v>0</v>
      </c>
      <c r="W79" s="8">
        <f>IF(A79&lt;&gt;"",IF(VLOOKUP(A79,Jun!A$3:F$200,6)&gt;0,VLOOKUP(A79,Jun!A$3:F$200,6),0),0)</f>
        <v>0</v>
      </c>
      <c r="X79" s="8">
        <f>IF(A79&lt;&gt;"",IF(VLOOKUP(A79,Jul!A$3:F$200,6)&gt;0,VLOOKUP(A79,Jul!A$3:F$200,6),0),0)</f>
        <v>0</v>
      </c>
      <c r="Y79" s="8">
        <f>IF(A79&lt;&gt;"",IF(VLOOKUP(A79,Aug!A$3:F$200,6)&gt;0,VLOOKUP(A79,Aug!A$3:F$200,6),0),0)</f>
        <v>0</v>
      </c>
      <c r="Z79" s="8">
        <f>IF(A79&lt;&gt;"",IF(VLOOKUP(A79,Sep!A$3:F$200,6)&gt;0,VLOOKUP(A79,Sep!A$3:F$200,6),0),0)</f>
        <v>0</v>
      </c>
      <c r="AA79" s="6">
        <f t="shared" si="135"/>
        <v>1319.5335471798985</v>
      </c>
      <c r="AB79" s="8">
        <f t="shared" si="136"/>
        <v>1.2499999999999999E-2</v>
      </c>
      <c r="AC79" s="8">
        <f>IF(A79&lt;&gt;"",IF(VLOOKUP(A79,Oct!A$3:F$200,6)&gt;0,VLOOKUP(A79,Oct!A$3:F$200,6),0),0)</f>
        <v>0</v>
      </c>
      <c r="AD79" s="8">
        <f>IF(A79&lt;&gt;"",IF(VLOOKUP(A79,Nov!A$3:F$200,6)&gt;0,VLOOKUP(A79,Nov!A$3:F$200,6),0),0)</f>
        <v>0</v>
      </c>
      <c r="AE79" s="8">
        <f>IF(A79&lt;&gt;"",IF(VLOOKUP(A79,Dec!A$3:F$200,6)&gt;0,VLOOKUP(A79,Dec!A$3:F$200,6),0),0)</f>
        <v>0</v>
      </c>
      <c r="AF79" s="8">
        <f>IF(A79&lt;&gt;"",IF(VLOOKUP(A79,Jan!A$3:F$200,6)&gt;0,VLOOKUP(A79,Jan!A$3:F$200,6),0),0)</f>
        <v>1.6099537037037037E-2</v>
      </c>
      <c r="AG79" s="8">
        <f>IF(A79&lt;&gt;"",IF(VLOOKUP(A79,Feb!A$3:F$200,6)&gt;0,VLOOKUP(A79,Feb!A$3:F$200,6),0),0)</f>
        <v>0</v>
      </c>
      <c r="AH79" s="8">
        <f>IF(A79&lt;&gt;"",IF(VLOOKUP(A79,Mar!A$3:F$200,6)&gt;0,VLOOKUP(A79,Mar!A$3:F$200,6),0),0)</f>
        <v>0</v>
      </c>
      <c r="AJ79" s="8">
        <f>LARGE($BH79:BI79,1)</f>
        <v>1.6319444444444445E-2</v>
      </c>
      <c r="AK79" s="8">
        <f>LARGE($BH79:BJ79,1)</f>
        <v>1.6319444444444445E-2</v>
      </c>
      <c r="AL79" s="8">
        <f>LARGE($BH79:BK79,1)</f>
        <v>1.6319444444444445E-2</v>
      </c>
      <c r="AM79" s="8">
        <f>LARGE($BH79:BL79,1)</f>
        <v>1.6319444444444445E-2</v>
      </c>
      <c r="AN79" s="8">
        <f>LARGE($BH79:BM79,1)</f>
        <v>1.6319444444444445E-2</v>
      </c>
      <c r="AO79" s="8">
        <f>LARGE($BN79:BO79,1)</f>
        <v>1.2499999999999999E-2</v>
      </c>
      <c r="AP79" s="8">
        <f>LARGE($BN79:BP79,1)</f>
        <v>1.2499999999999999E-2</v>
      </c>
      <c r="AQ79" s="8">
        <f>LARGE($BN79:BQ79,1)</f>
        <v>1.2499999999999999E-2</v>
      </c>
      <c r="AR79" s="8">
        <f>LARGE($BN79:BR79,1)</f>
        <v>1.2499999999999999E-2</v>
      </c>
      <c r="AS79" s="8">
        <f>LARGE($BN79:BS79,1)</f>
        <v>1.2499999999999999E-2</v>
      </c>
      <c r="AV79" s="6">
        <f t="shared" si="137"/>
        <v>0</v>
      </c>
      <c r="AW79" s="6">
        <f t="shared" si="138"/>
        <v>0</v>
      </c>
      <c r="AX79" s="6">
        <f t="shared" si="139"/>
        <v>0</v>
      </c>
      <c r="AY79" s="6">
        <f t="shared" si="140"/>
        <v>0</v>
      </c>
      <c r="AZ79" s="6">
        <f t="shared" si="141"/>
        <v>0</v>
      </c>
      <c r="BA79" s="6">
        <f t="shared" si="142"/>
        <v>0</v>
      </c>
      <c r="BB79" s="6">
        <f t="shared" si="143"/>
        <v>0</v>
      </c>
      <c r="BC79" s="6">
        <f t="shared" si="144"/>
        <v>0</v>
      </c>
      <c r="BD79" s="6">
        <f t="shared" si="145"/>
        <v>0</v>
      </c>
      <c r="BE79" s="6">
        <f t="shared" si="146"/>
        <v>1391</v>
      </c>
      <c r="BF79" s="6">
        <f t="shared" si="147"/>
        <v>0</v>
      </c>
      <c r="BH79" s="8">
        <f t="shared" si="148"/>
        <v>1.6319444444444445E-2</v>
      </c>
      <c r="BI79" s="8">
        <f t="shared" si="149"/>
        <v>0</v>
      </c>
      <c r="BJ79" s="8">
        <f t="shared" si="150"/>
        <v>0</v>
      </c>
      <c r="BK79" s="8">
        <f t="shared" si="151"/>
        <v>0</v>
      </c>
      <c r="BL79" s="8">
        <f t="shared" si="152"/>
        <v>0</v>
      </c>
      <c r="BM79" s="8">
        <f t="shared" si="153"/>
        <v>0</v>
      </c>
      <c r="BN79" s="8">
        <f t="shared" si="154"/>
        <v>1.2499999999999999E-2</v>
      </c>
      <c r="BO79" s="8">
        <f t="shared" si="155"/>
        <v>0</v>
      </c>
      <c r="BP79" s="8">
        <f t="shared" si="156"/>
        <v>0</v>
      </c>
      <c r="BQ79" s="8">
        <f t="shared" si="157"/>
        <v>0</v>
      </c>
      <c r="BR79" s="8">
        <f t="shared" si="158"/>
        <v>1.1805555555555555E-2</v>
      </c>
      <c r="BS79" s="8">
        <f t="shared" si="159"/>
        <v>0</v>
      </c>
      <c r="BV79" s="8" t="str">
        <f t="shared" si="160"/>
        <v/>
      </c>
      <c r="BW79" s="8" t="str">
        <f t="shared" si="161"/>
        <v/>
      </c>
      <c r="BX79" s="8" t="str">
        <f t="shared" si="162"/>
        <v/>
      </c>
      <c r="BY79" s="8" t="str">
        <f t="shared" si="163"/>
        <v/>
      </c>
      <c r="BZ79" s="8" t="str">
        <f t="shared" si="164"/>
        <v/>
      </c>
      <c r="CA79" s="8" t="str">
        <f t="shared" si="165"/>
        <v/>
      </c>
      <c r="CB79" s="8" t="str">
        <f t="shared" si="166"/>
        <v/>
      </c>
      <c r="CC79" s="8" t="str">
        <f t="shared" si="167"/>
        <v/>
      </c>
      <c r="CD79" s="8" t="str">
        <f t="shared" si="168"/>
        <v/>
      </c>
      <c r="CE79" s="8">
        <f t="shared" si="169"/>
        <v>1.6099537037037037E-2</v>
      </c>
      <c r="CF79" s="8" t="str">
        <f t="shared" si="170"/>
        <v/>
      </c>
      <c r="CG79" s="8" t="str">
        <f t="shared" si="171"/>
        <v/>
      </c>
      <c r="CI79" s="13">
        <v>1.9872685185185184E-2</v>
      </c>
      <c r="CJ79" s="8">
        <f t="shared" si="172"/>
        <v>1.9872685185185184E-2</v>
      </c>
      <c r="CK79" s="8">
        <f>IF(COUNT($BV79:BW79)&gt;0,SMALL($BV79:BW79,1),$CI79)</f>
        <v>1.9872685185185184E-2</v>
      </c>
      <c r="CL79" s="8">
        <f>IF(COUNT($BV79:BX79)&gt;0,SMALL($BV79:BX79,1),$CI79)</f>
        <v>1.9872685185185184E-2</v>
      </c>
      <c r="CM79" s="8">
        <f>IF(COUNT($BV79:BY79)&gt;0,SMALL($BV79:BY79,1),$CI79)</f>
        <v>1.9872685185185184E-2</v>
      </c>
      <c r="CN79" s="8">
        <f>IF(COUNT($BV79:BZ79)&gt;0,SMALL($BV79:BZ79,1),$CI79)</f>
        <v>1.9872685185185184E-2</v>
      </c>
      <c r="CO79" s="3">
        <v>0</v>
      </c>
      <c r="CP79" s="8">
        <f t="shared" si="173"/>
        <v>0</v>
      </c>
      <c r="CQ79" s="8">
        <f>IF(COUNT($CB79:CC79)&gt;0,SMALL($CB79:CC79,1),$CP79)</f>
        <v>0</v>
      </c>
      <c r="CR79" s="8">
        <f>IF(COUNT($CB79:CD79)&gt;0,SMALL($CB79:CD79,1),$CP79)</f>
        <v>0</v>
      </c>
      <c r="CS79" s="8">
        <f>IF(COUNT($CB79:CE79)&gt;0,SMALL($CB79:CE79,1),$CP79)</f>
        <v>1.6099537037037037E-2</v>
      </c>
      <c r="CT79" s="8">
        <f>IF(COUNT($CB79:CF79)&gt;0,SMALL($CB79:CF79,1),$CP79)</f>
        <v>1.6099537037037037E-2</v>
      </c>
      <c r="CV79" s="8">
        <f t="shared" si="174"/>
        <v>1.6321226851851854E-2</v>
      </c>
      <c r="CW79" s="8">
        <f t="shared" si="175"/>
        <v>1.2501782407407406E-2</v>
      </c>
      <c r="CX79" s="1">
        <f t="shared" si="176"/>
        <v>77</v>
      </c>
      <c r="CY79" s="8">
        <f t="shared" si="177"/>
        <v>1.7824074074074073E-6</v>
      </c>
      <c r="CZ79" s="1" t="str">
        <f t="shared" si="178"/>
        <v>Lee Vaudrey</v>
      </c>
      <c r="DB79" s="13">
        <f t="shared" si="179"/>
        <v>1.9872685185185188E-2</v>
      </c>
      <c r="DC79" s="13">
        <f>SMALL($DO79:DP79,1)/(60*60*24)</f>
        <v>1.9872685185185184E-2</v>
      </c>
      <c r="DD79" s="13">
        <f>SMALL($DO79:DQ79,1)/(60*60*24)</f>
        <v>1.9872685185185184E-2</v>
      </c>
      <c r="DE79" s="13">
        <f>SMALL($DO79:DR79,1)/(60*60*24)</f>
        <v>1.9872685185185184E-2</v>
      </c>
      <c r="DF79" s="13">
        <f>SMALL($DO79:DS79,1)/(60*60*24)</f>
        <v>1.9872685185185184E-2</v>
      </c>
      <c r="DG79" s="13">
        <f>SMALL($DO79:DT79,1)/(60*60*24)</f>
        <v>1.9872685185185184E-2</v>
      </c>
      <c r="DH79" s="45">
        <f t="shared" si="180"/>
        <v>1.5272379018285862E-2</v>
      </c>
      <c r="DI79" s="13">
        <f>SMALL($DU79:DV79,1)/(60*60*24)</f>
        <v>1.5272379018285862E-2</v>
      </c>
      <c r="DJ79" s="13">
        <f>SMALL($DU79:DW79,1)/(60*60*24)</f>
        <v>1.5272379018285862E-2</v>
      </c>
      <c r="DK79" s="13">
        <f>SMALL($DU79:DX79,1)/(60*60*24)</f>
        <v>1.5272379018285862E-2</v>
      </c>
      <c r="DL79" s="13">
        <f>SMALL($DU79:DY79,1)/(60*60*24)</f>
        <v>1.5272379018285862E-2</v>
      </c>
      <c r="DM79" s="13">
        <f>SMALL($DU79:DZ79,1)/(60*60*24)</f>
        <v>1.5272379018285862E-2</v>
      </c>
      <c r="DO79" s="6">
        <f t="shared" si="181"/>
        <v>1717</v>
      </c>
      <c r="DP79" s="1">
        <f t="shared" si="182"/>
        <v>9999</v>
      </c>
      <c r="DQ79" s="1">
        <f t="shared" si="183"/>
        <v>9999</v>
      </c>
      <c r="DR79" s="1">
        <f t="shared" si="184"/>
        <v>9999</v>
      </c>
      <c r="DS79" s="1">
        <f t="shared" si="185"/>
        <v>9999</v>
      </c>
      <c r="DT79" s="1">
        <f t="shared" si="186"/>
        <v>9999</v>
      </c>
      <c r="DU79" s="6">
        <f t="shared" si="187"/>
        <v>1319.5335471798985</v>
      </c>
      <c r="DV79" s="1">
        <f t="shared" si="188"/>
        <v>9999</v>
      </c>
      <c r="DW79" s="1">
        <f t="shared" si="189"/>
        <v>9999</v>
      </c>
      <c r="DX79" s="1">
        <f t="shared" si="190"/>
        <v>9999</v>
      </c>
      <c r="DY79" s="1">
        <f t="shared" si="191"/>
        <v>1391</v>
      </c>
      <c r="DZ79" s="1">
        <f t="shared" si="192"/>
        <v>9999</v>
      </c>
    </row>
    <row r="80" spans="1:130" x14ac:dyDescent="0.25">
      <c r="A80" s="1" t="s">
        <v>187</v>
      </c>
      <c r="B80" s="3">
        <v>1.6967592592592593E-2</v>
      </c>
      <c r="C80" s="11">
        <v>43862</v>
      </c>
      <c r="E80" s="13">
        <v>2.1550925925925928E-2</v>
      </c>
      <c r="F80" s="11">
        <v>43709</v>
      </c>
      <c r="H80" s="8">
        <v>1.7199074074074078E-2</v>
      </c>
      <c r="I80" s="8">
        <v>2.3078703703703699E-2</v>
      </c>
      <c r="L80" s="8">
        <v>3.3333333333333333E-2</v>
      </c>
      <c r="M80" s="8">
        <f t="shared" si="130"/>
        <v>2.1685789049919489E-2</v>
      </c>
      <c r="N80" s="6">
        <f t="shared" si="131"/>
        <v>1873.652173913044</v>
      </c>
      <c r="O80" s="8">
        <f t="shared" si="193"/>
        <v>1.4583333333333334E-2</v>
      </c>
      <c r="Q80" s="8">
        <f t="shared" si="132"/>
        <v>2.1550925925925928E-2</v>
      </c>
      <c r="R80" s="8">
        <f t="shared" si="133"/>
        <v>1.696759259259259E-2</v>
      </c>
      <c r="S80" s="8">
        <f t="shared" si="134"/>
        <v>1.4583333333333334E-2</v>
      </c>
      <c r="T80" s="8"/>
      <c r="U80" s="8">
        <f>IF(A80&lt;&gt;"",IF(VLOOKUP(A80,Apr!A$4:F$201,6)&gt;0,VLOOKUP(A80,Apr!A$4:F$201,6),0),0)</f>
        <v>0</v>
      </c>
      <c r="V80" s="8">
        <f>IF(A80&lt;&gt;"",IF(VLOOKUP(A80,May!A$3:F$200,6)&gt;0,VLOOKUP(A80,May!A$3:F$200,6),0),0)</f>
        <v>2.269675925925926E-2</v>
      </c>
      <c r="W80" s="8">
        <f>IF(A80&lt;&gt;"",IF(VLOOKUP(A80,Jun!A$3:F$200,6)&gt;0,VLOOKUP(A80,Jun!A$3:F$200,6),0),0)</f>
        <v>0</v>
      </c>
      <c r="X80" s="8">
        <f>IF(A80&lt;&gt;"",IF(VLOOKUP(A80,Jul!A$3:F$200,6)&gt;0,VLOOKUP(A80,Jul!A$3:F$200,6),0),0)</f>
        <v>0</v>
      </c>
      <c r="Y80" s="8">
        <f>IF(A80&lt;&gt;"",IF(VLOOKUP(A80,Aug!A$3:F$200,6)&gt;0,VLOOKUP(A80,Aug!A$3:F$200,6),0),0)</f>
        <v>0</v>
      </c>
      <c r="Z80" s="8">
        <f>IF(A80&lt;&gt;"",IF(VLOOKUP(A80,Sep!A$3:F$200,6)&gt;0,VLOOKUP(A80,Sep!A$3:F$200,6),0),0)</f>
        <v>2.1550925925925928E-2</v>
      </c>
      <c r="AA80" s="6">
        <f t="shared" si="135"/>
        <v>1430.9676557070306</v>
      </c>
      <c r="AB80" s="8">
        <f t="shared" si="136"/>
        <v>1.1284722222222222E-2</v>
      </c>
      <c r="AC80" s="8">
        <f>IF(A80&lt;&gt;"",IF(VLOOKUP(A80,Oct!A$3:F$200,6)&gt;0,VLOOKUP(A80,Oct!A$3:F$200,6),0),0)</f>
        <v>0</v>
      </c>
      <c r="AD80" s="8">
        <f>IF(A80&lt;&gt;"",IF(VLOOKUP(A80,Nov!A$3:F$200,6)&gt;0,VLOOKUP(A80,Nov!A$3:F$200,6),0),0)</f>
        <v>1.7395833333333333E-2</v>
      </c>
      <c r="AE80" s="8">
        <f>IF(A80&lt;&gt;"",IF(VLOOKUP(A80,Dec!A$3:F$200,6)&gt;0,VLOOKUP(A80,Dec!A$3:F$200,6),0),0)</f>
        <v>1.7777777777777781E-2</v>
      </c>
      <c r="AF80" s="8">
        <f>IF(A80&lt;&gt;"",IF(VLOOKUP(A80,Jan!A$3:F$200,6)&gt;0,VLOOKUP(A80,Jan!A$3:F$200,6),0),0)</f>
        <v>1.804398148148148E-2</v>
      </c>
      <c r="AG80" s="8">
        <f>IF(A80&lt;&gt;"",IF(VLOOKUP(A80,Feb!A$3:F$200,6)&gt;0,VLOOKUP(A80,Feb!A$3:F$200,6),0),0)</f>
        <v>1.696759259259259E-2</v>
      </c>
      <c r="AH80" s="8">
        <f>IF(A80&lt;&gt;"",IF(VLOOKUP(A80,Mar!A$3:F$200,6)&gt;0,VLOOKUP(A80,Mar!A$3:F$200,6),0),0)</f>
        <v>0</v>
      </c>
      <c r="AJ80" s="8">
        <f>LARGE($BH80:BI80,1)</f>
        <v>1.4583333333333334E-2</v>
      </c>
      <c r="AK80" s="8">
        <f>LARGE($BH80:BJ80,1)</f>
        <v>1.4583333333333334E-2</v>
      </c>
      <c r="AL80" s="8">
        <f>LARGE($BH80:BK80,1)</f>
        <v>1.4583333333333334E-2</v>
      </c>
      <c r="AM80" s="8">
        <f>LARGE($BH80:BL80,1)</f>
        <v>1.4583333333333334E-2</v>
      </c>
      <c r="AN80" s="8">
        <f>LARGE($BH80:BM80,1)</f>
        <v>1.4583333333333334E-2</v>
      </c>
      <c r="AO80" s="8">
        <f>LARGE($BN80:BO80,1)</f>
        <v>1.1284722222222222E-2</v>
      </c>
      <c r="AP80" s="8">
        <f>LARGE($BN80:BP80,1)</f>
        <v>1.1284722222222222E-2</v>
      </c>
      <c r="AQ80" s="8">
        <f>LARGE($BN80:BQ80,1)</f>
        <v>1.1284722222222222E-2</v>
      </c>
      <c r="AR80" s="8">
        <f>LARGE($BN80:BR80,1)</f>
        <v>1.1284722222222222E-2</v>
      </c>
      <c r="AS80" s="8">
        <f>LARGE($BN80:BS80,1)</f>
        <v>1.1284722222222222E-2</v>
      </c>
      <c r="AV80" s="6">
        <f t="shared" si="137"/>
        <v>0</v>
      </c>
      <c r="AW80" s="6">
        <f t="shared" si="138"/>
        <v>1961.0000000000002</v>
      </c>
      <c r="AX80" s="6">
        <f t="shared" si="139"/>
        <v>0</v>
      </c>
      <c r="AY80" s="6">
        <f t="shared" si="140"/>
        <v>0</v>
      </c>
      <c r="AZ80" s="6">
        <f t="shared" si="141"/>
        <v>0</v>
      </c>
      <c r="BA80" s="6">
        <f t="shared" si="142"/>
        <v>1862.0000000000002</v>
      </c>
      <c r="BB80" s="6">
        <f t="shared" si="143"/>
        <v>0</v>
      </c>
      <c r="BC80" s="6">
        <f t="shared" si="144"/>
        <v>1503</v>
      </c>
      <c r="BD80" s="6">
        <f t="shared" si="145"/>
        <v>1536.0000000000005</v>
      </c>
      <c r="BE80" s="6">
        <f t="shared" si="146"/>
        <v>1559.0000000000002</v>
      </c>
      <c r="BF80" s="6">
        <f t="shared" si="147"/>
        <v>1465.9999999999995</v>
      </c>
      <c r="BH80" s="8">
        <f t="shared" si="148"/>
        <v>1.4583333333333334E-2</v>
      </c>
      <c r="BI80" s="8">
        <f t="shared" si="149"/>
        <v>0</v>
      </c>
      <c r="BJ80" s="8">
        <f t="shared" si="150"/>
        <v>1.3541666666666667E-2</v>
      </c>
      <c r="BK80" s="8">
        <f t="shared" si="151"/>
        <v>0</v>
      </c>
      <c r="BL80" s="8">
        <f t="shared" si="152"/>
        <v>0</v>
      </c>
      <c r="BM80" s="8">
        <f t="shared" si="153"/>
        <v>0</v>
      </c>
      <c r="BN80" s="8">
        <f t="shared" si="154"/>
        <v>1.1284722222222222E-2</v>
      </c>
      <c r="BO80" s="8">
        <f t="shared" si="155"/>
        <v>0</v>
      </c>
      <c r="BP80" s="8">
        <f t="shared" si="156"/>
        <v>1.0416666666666666E-2</v>
      </c>
      <c r="BQ80" s="8">
        <f t="shared" si="157"/>
        <v>1.0069444444444445E-2</v>
      </c>
      <c r="BR80" s="8">
        <f t="shared" si="158"/>
        <v>9.7222222222222224E-3</v>
      </c>
      <c r="BS80" s="8">
        <f t="shared" si="159"/>
        <v>1.0937499999999999E-2</v>
      </c>
      <c r="BV80" s="8" t="str">
        <f t="shared" si="160"/>
        <v/>
      </c>
      <c r="BW80" s="8">
        <f t="shared" si="161"/>
        <v>2.269675925925926E-2</v>
      </c>
      <c r="BX80" s="8" t="str">
        <f t="shared" si="162"/>
        <v/>
      </c>
      <c r="BY80" s="8" t="str">
        <f t="shared" si="163"/>
        <v/>
      </c>
      <c r="BZ80" s="8" t="str">
        <f t="shared" si="164"/>
        <v/>
      </c>
      <c r="CA80" s="8">
        <f t="shared" si="165"/>
        <v>2.1550925925925928E-2</v>
      </c>
      <c r="CB80" s="8" t="str">
        <f t="shared" si="166"/>
        <v/>
      </c>
      <c r="CC80" s="8">
        <f t="shared" si="167"/>
        <v>1.7395833333333333E-2</v>
      </c>
      <c r="CD80" s="8">
        <f t="shared" si="168"/>
        <v>1.7777777777777781E-2</v>
      </c>
      <c r="CE80" s="8">
        <f t="shared" si="169"/>
        <v>1.804398148148148E-2</v>
      </c>
      <c r="CF80" s="8">
        <f t="shared" si="170"/>
        <v>1.696759259259259E-2</v>
      </c>
      <c r="CG80" s="8" t="str">
        <f t="shared" si="171"/>
        <v/>
      </c>
      <c r="CI80" s="13">
        <v>2.3078703703703702E-2</v>
      </c>
      <c r="CJ80" s="8">
        <f t="shared" si="172"/>
        <v>2.3078703703703702E-2</v>
      </c>
      <c r="CK80" s="8">
        <f>IF(COUNT($BV80:BW80)&gt;0,SMALL($BV80:BW80,1),$CI80)</f>
        <v>2.269675925925926E-2</v>
      </c>
      <c r="CL80" s="8">
        <f>IF(COUNT($BV80:BX80)&gt;0,SMALL($BV80:BX80,1),$CI80)</f>
        <v>2.269675925925926E-2</v>
      </c>
      <c r="CM80" s="8">
        <f>IF(COUNT($BV80:BY80)&gt;0,SMALL($BV80:BY80,1),$CI80)</f>
        <v>2.269675925925926E-2</v>
      </c>
      <c r="CN80" s="8">
        <f>IF(COUNT($BV80:BZ80)&gt;0,SMALL($BV80:BZ80,1),$CI80)</f>
        <v>2.269675925925926E-2</v>
      </c>
      <c r="CO80" s="3">
        <v>1.7199074074074071E-2</v>
      </c>
      <c r="CP80" s="8">
        <f t="shared" si="173"/>
        <v>1.7199074074074071E-2</v>
      </c>
      <c r="CQ80" s="8">
        <f>IF(COUNT($CB80:CC80)&gt;0,SMALL($CB80:CC80,1),$CP80)</f>
        <v>1.7395833333333333E-2</v>
      </c>
      <c r="CR80" s="8">
        <f>IF(COUNT($CB80:CD80)&gt;0,SMALL($CB80:CD80,1),$CP80)</f>
        <v>1.7395833333333333E-2</v>
      </c>
      <c r="CS80" s="8">
        <f>IF(COUNT($CB80:CE80)&gt;0,SMALL($CB80:CE80,1),$CP80)</f>
        <v>1.7395833333333333E-2</v>
      </c>
      <c r="CT80" s="8">
        <f>IF(COUNT($CB80:CF80)&gt;0,SMALL($CB80:CF80,1),$CP80)</f>
        <v>1.696759259259259E-2</v>
      </c>
      <c r="CV80" s="8">
        <f t="shared" si="174"/>
        <v>1.4585138888888889E-2</v>
      </c>
      <c r="CW80" s="8">
        <f t="shared" si="175"/>
        <v>1.1286527777777777E-2</v>
      </c>
      <c r="CX80" s="1">
        <f t="shared" si="176"/>
        <v>78</v>
      </c>
      <c r="CY80" s="8">
        <f t="shared" si="177"/>
        <v>1.8055555555555555E-6</v>
      </c>
      <c r="CZ80" s="1" t="str">
        <f t="shared" si="178"/>
        <v>Lewis McAfee</v>
      </c>
      <c r="DB80" s="13">
        <f t="shared" si="179"/>
        <v>2.1685789049919489E-2</v>
      </c>
      <c r="DC80" s="13">
        <f>SMALL($DO80:DP80,1)/(60*60*24)</f>
        <v>2.1685789049919489E-2</v>
      </c>
      <c r="DD80" s="13">
        <f>SMALL($DO80:DQ80,1)/(60*60*24)</f>
        <v>2.1685789049919489E-2</v>
      </c>
      <c r="DE80" s="13">
        <f>SMALL($DO80:DR80,1)/(60*60*24)</f>
        <v>2.1685789049919489E-2</v>
      </c>
      <c r="DF80" s="13">
        <f>SMALL($DO80:DS80,1)/(60*60*24)</f>
        <v>2.1685789049919489E-2</v>
      </c>
      <c r="DG80" s="13">
        <f>SMALL($DO80:DT80,1)/(60*60*24)</f>
        <v>2.1685789049919489E-2</v>
      </c>
      <c r="DH80" s="45">
        <f t="shared" si="180"/>
        <v>1.65621256447573E-2</v>
      </c>
      <c r="DI80" s="13">
        <f>SMALL($DU80:DV80,1)/(60*60*24)</f>
        <v>1.65621256447573E-2</v>
      </c>
      <c r="DJ80" s="13">
        <f>SMALL($DU80:DW80,1)/(60*60*24)</f>
        <v>1.65621256447573E-2</v>
      </c>
      <c r="DK80" s="13">
        <f>SMALL($DU80:DX80,1)/(60*60*24)</f>
        <v>1.65621256447573E-2</v>
      </c>
      <c r="DL80" s="13">
        <f>SMALL($DU80:DY80,1)/(60*60*24)</f>
        <v>1.65621256447573E-2</v>
      </c>
      <c r="DM80" s="13">
        <f>SMALL($DU80:DZ80,1)/(60*60*24)</f>
        <v>1.65621256447573E-2</v>
      </c>
      <c r="DO80" s="6">
        <f t="shared" si="181"/>
        <v>1873.652173913044</v>
      </c>
      <c r="DP80" s="1">
        <f t="shared" si="182"/>
        <v>9999</v>
      </c>
      <c r="DQ80" s="1">
        <f t="shared" si="183"/>
        <v>1961.0000000000002</v>
      </c>
      <c r="DR80" s="1">
        <f t="shared" si="184"/>
        <v>9999</v>
      </c>
      <c r="DS80" s="1">
        <f t="shared" si="185"/>
        <v>9999</v>
      </c>
      <c r="DT80" s="1">
        <f t="shared" si="186"/>
        <v>9999</v>
      </c>
      <c r="DU80" s="6">
        <f t="shared" si="187"/>
        <v>1430.9676557070306</v>
      </c>
      <c r="DV80" s="1">
        <f t="shared" si="188"/>
        <v>9999</v>
      </c>
      <c r="DW80" s="1">
        <f t="shared" si="189"/>
        <v>1503</v>
      </c>
      <c r="DX80" s="1">
        <f t="shared" si="190"/>
        <v>1536.0000000000005</v>
      </c>
      <c r="DY80" s="1">
        <f t="shared" si="191"/>
        <v>1559.0000000000002</v>
      </c>
      <c r="DZ80" s="1">
        <f t="shared" si="192"/>
        <v>1465.9999999999995</v>
      </c>
    </row>
    <row r="81" spans="1:134" x14ac:dyDescent="0.25">
      <c r="A81" s="1" t="s">
        <v>224</v>
      </c>
      <c r="B81" s="3">
        <v>2.0578703703703703E-2</v>
      </c>
      <c r="C81" s="11">
        <v>43831</v>
      </c>
      <c r="E81" s="13"/>
      <c r="L81" s="8">
        <v>3.8194444444444441E-2</v>
      </c>
      <c r="M81" s="8">
        <f t="shared" si="130"/>
        <v>2.5924963695298484E-2</v>
      </c>
      <c r="N81" s="6">
        <f t="shared" si="131"/>
        <v>2239.9168632737887</v>
      </c>
      <c r="O81" s="8">
        <f t="shared" si="193"/>
        <v>1.0243055555555556E-2</v>
      </c>
      <c r="Q81" s="8">
        <f t="shared" si="132"/>
        <v>0</v>
      </c>
      <c r="R81" s="8">
        <f t="shared" si="133"/>
        <v>2.0578703703703703E-2</v>
      </c>
      <c r="S81" s="8">
        <f t="shared" si="134"/>
        <v>1.0243055555555556E-2</v>
      </c>
      <c r="T81" s="8"/>
      <c r="U81" s="8">
        <f>IF(A81&lt;&gt;"",IF(VLOOKUP(A81,Apr!A$4:F$201,6)&gt;0,VLOOKUP(A81,Apr!A$4:F$201,6),0),0)</f>
        <v>0</v>
      </c>
      <c r="V81" s="8">
        <f>IF(A81&lt;&gt;"",IF(VLOOKUP(A81,May!A$3:F$200,6)&gt;0,VLOOKUP(A81,May!A$3:F$200,6),0),0)</f>
        <v>0</v>
      </c>
      <c r="W81" s="8">
        <f>IF(A81&lt;&gt;"",IF(VLOOKUP(A81,Jun!A$3:F$200,6)&gt;0,VLOOKUP(A81,Jun!A$3:F$200,6),0),0)</f>
        <v>0</v>
      </c>
      <c r="X81" s="8">
        <f>IF(A81&lt;&gt;"",IF(VLOOKUP(A81,Jul!A$3:F$200,6)&gt;0,VLOOKUP(A81,Jul!A$3:F$200,6),0),0)</f>
        <v>0</v>
      </c>
      <c r="Y81" s="8">
        <f>IF(A81&lt;&gt;"",IF(VLOOKUP(A81,Aug!A$3:F$200,6)&gt;0,VLOOKUP(A81,Aug!A$3:F$200,6),0),0)</f>
        <v>0</v>
      </c>
      <c r="Z81" s="8">
        <f>IF(A81&lt;&gt;"",IF(VLOOKUP(A81,Sep!A$3:F$200,6)&gt;0,VLOOKUP(A81,Sep!A$3:F$200,6),0),0)</f>
        <v>0</v>
      </c>
      <c r="AA81" s="6">
        <f t="shared" si="135"/>
        <v>1721.4009574745101</v>
      </c>
      <c r="AB81" s="8">
        <f t="shared" si="136"/>
        <v>7.9861111111111122E-3</v>
      </c>
      <c r="AC81" s="8">
        <f>IF(A81&lt;&gt;"",IF(VLOOKUP(A81,Oct!A$3:F$200,6)&gt;0,VLOOKUP(A81,Oct!A$3:F$200,6),0),0)</f>
        <v>0</v>
      </c>
      <c r="AD81" s="8">
        <f>IF(A81&lt;&gt;"",IF(VLOOKUP(A81,Nov!A$3:F$200,6)&gt;0,VLOOKUP(A81,Nov!A$3:F$200,6),0),0)</f>
        <v>0</v>
      </c>
      <c r="AE81" s="8">
        <f>IF(A81&lt;&gt;"",IF(VLOOKUP(A81,Dec!A$3:F$200,6)&gt;0,VLOOKUP(A81,Dec!A$3:F$200,6),0),0)</f>
        <v>0</v>
      </c>
      <c r="AF81" s="8">
        <f>IF(A81&lt;&gt;"",IF(VLOOKUP(A81,Jan!A$3:F$200,6)&gt;0,VLOOKUP(A81,Jan!A$3:F$200,6),0),0)</f>
        <v>2.0578703703703703E-2</v>
      </c>
      <c r="AG81" s="8">
        <f>IF(A81&lt;&gt;"",IF(VLOOKUP(A81,Feb!A$3:F$200,6)&gt;0,VLOOKUP(A81,Feb!A$3:F$200,6),0),0)</f>
        <v>0</v>
      </c>
      <c r="AH81" s="8">
        <f>IF(A81&lt;&gt;"",IF(VLOOKUP(A81,Mar!A$3:F$200,6)&gt;0,VLOOKUP(A81,Mar!A$3:F$200,6),0),0)</f>
        <v>0</v>
      </c>
      <c r="AJ81" s="8">
        <f>LARGE($BH81:BI81,1)</f>
        <v>1.0243055555555556E-2</v>
      </c>
      <c r="AK81" s="8">
        <f>LARGE($BH81:BJ81,1)</f>
        <v>1.0243055555555556E-2</v>
      </c>
      <c r="AL81" s="8">
        <f>LARGE($BH81:BK81,1)</f>
        <v>1.0243055555555556E-2</v>
      </c>
      <c r="AM81" s="8">
        <f>LARGE($BH81:BL81,1)</f>
        <v>1.0243055555555556E-2</v>
      </c>
      <c r="AN81" s="8">
        <f>LARGE($BH81:BM81,1)</f>
        <v>1.0243055555555556E-2</v>
      </c>
      <c r="AO81" s="8">
        <f>LARGE($BN81:BO81,1)</f>
        <v>7.9861111111111122E-3</v>
      </c>
      <c r="AP81" s="8">
        <f>LARGE($BN81:BP81,1)</f>
        <v>7.9861111111111122E-3</v>
      </c>
      <c r="AQ81" s="8">
        <f>LARGE($BN81:BQ81,1)</f>
        <v>7.9861111111111122E-3</v>
      </c>
      <c r="AR81" s="8">
        <f>LARGE($BN81:BR81,1)</f>
        <v>7.9861111111111122E-3</v>
      </c>
      <c r="AS81" s="8">
        <f>LARGE($BN81:BS81,1)</f>
        <v>7.9861111111111122E-3</v>
      </c>
      <c r="AV81" s="6">
        <f t="shared" si="137"/>
        <v>0</v>
      </c>
      <c r="AW81" s="6">
        <f t="shared" si="138"/>
        <v>0</v>
      </c>
      <c r="AX81" s="6">
        <f t="shared" si="139"/>
        <v>0</v>
      </c>
      <c r="AY81" s="6">
        <f t="shared" si="140"/>
        <v>0</v>
      </c>
      <c r="AZ81" s="6">
        <f t="shared" si="141"/>
        <v>0</v>
      </c>
      <c r="BA81" s="6">
        <f t="shared" si="142"/>
        <v>0</v>
      </c>
      <c r="BB81" s="6">
        <f t="shared" si="143"/>
        <v>0</v>
      </c>
      <c r="BC81" s="6">
        <f t="shared" si="144"/>
        <v>0</v>
      </c>
      <c r="BD81" s="6">
        <f t="shared" si="145"/>
        <v>0</v>
      </c>
      <c r="BE81" s="6">
        <f t="shared" si="146"/>
        <v>1778.0000000000002</v>
      </c>
      <c r="BF81" s="6">
        <f t="shared" si="147"/>
        <v>0</v>
      </c>
      <c r="BH81" s="8">
        <f t="shared" si="148"/>
        <v>1.0243055555555556E-2</v>
      </c>
      <c r="BI81" s="8">
        <f t="shared" si="149"/>
        <v>0</v>
      </c>
      <c r="BJ81" s="8">
        <f t="shared" si="150"/>
        <v>0</v>
      </c>
      <c r="BK81" s="8">
        <f t="shared" si="151"/>
        <v>0</v>
      </c>
      <c r="BL81" s="8">
        <f t="shared" si="152"/>
        <v>0</v>
      </c>
      <c r="BM81" s="8">
        <f t="shared" si="153"/>
        <v>0</v>
      </c>
      <c r="BN81" s="8">
        <f t="shared" si="154"/>
        <v>7.9861111111111122E-3</v>
      </c>
      <c r="BO81" s="8">
        <f t="shared" si="155"/>
        <v>0</v>
      </c>
      <c r="BP81" s="8">
        <f t="shared" si="156"/>
        <v>0</v>
      </c>
      <c r="BQ81" s="8">
        <f t="shared" si="157"/>
        <v>0</v>
      </c>
      <c r="BR81" s="8">
        <f t="shared" si="158"/>
        <v>7.2916666666666668E-3</v>
      </c>
      <c r="BS81" s="8">
        <f t="shared" si="159"/>
        <v>0</v>
      </c>
      <c r="BV81" s="8" t="str">
        <f t="shared" si="160"/>
        <v/>
      </c>
      <c r="BW81" s="8" t="str">
        <f t="shared" si="161"/>
        <v/>
      </c>
      <c r="BX81" s="8" t="str">
        <f t="shared" si="162"/>
        <v/>
      </c>
      <c r="BY81" s="8" t="str">
        <f t="shared" si="163"/>
        <v/>
      </c>
      <c r="BZ81" s="8" t="str">
        <f t="shared" si="164"/>
        <v/>
      </c>
      <c r="CA81" s="8" t="str">
        <f t="shared" si="165"/>
        <v/>
      </c>
      <c r="CB81" s="8" t="str">
        <f t="shared" si="166"/>
        <v/>
      </c>
      <c r="CC81" s="8" t="str">
        <f t="shared" si="167"/>
        <v/>
      </c>
      <c r="CD81" s="8" t="str">
        <f t="shared" si="168"/>
        <v/>
      </c>
      <c r="CE81" s="8">
        <f t="shared" si="169"/>
        <v>2.0578703703703703E-2</v>
      </c>
      <c r="CF81" s="8" t="str">
        <f t="shared" si="170"/>
        <v/>
      </c>
      <c r="CG81" s="8" t="str">
        <f t="shared" si="171"/>
        <v/>
      </c>
      <c r="CI81" s="13">
        <v>2.8113425925925927E-2</v>
      </c>
      <c r="CJ81" s="8">
        <f t="shared" si="172"/>
        <v>2.8113425925925927E-2</v>
      </c>
      <c r="CK81" s="8">
        <f>IF(COUNT($BV81:BW81)&gt;0,SMALL($BV81:BW81,1),$CI81)</f>
        <v>2.8113425925925927E-2</v>
      </c>
      <c r="CL81" s="8">
        <f>IF(COUNT($BV81:BX81)&gt;0,SMALL($BV81:BX81,1),$CI81)</f>
        <v>2.8113425925925927E-2</v>
      </c>
      <c r="CM81" s="8">
        <f>IF(COUNT($BV81:BY81)&gt;0,SMALL($BV81:BY81,1),$CI81)</f>
        <v>2.8113425925925927E-2</v>
      </c>
      <c r="CN81" s="8">
        <f>IF(COUNT($BV81:BZ81)&gt;0,SMALL($BV81:BZ81,1),$CI81)</f>
        <v>2.8113425925925927E-2</v>
      </c>
      <c r="CP81" s="8">
        <f t="shared" si="173"/>
        <v>0</v>
      </c>
      <c r="CQ81" s="8">
        <f>IF(COUNT($CB81:CC81)&gt;0,SMALL($CB81:CC81,1),$CP81)</f>
        <v>0</v>
      </c>
      <c r="CR81" s="8">
        <f>IF(COUNT($CB81:CD81)&gt;0,SMALL($CB81:CD81,1),$CP81)</f>
        <v>0</v>
      </c>
      <c r="CS81" s="8">
        <f>IF(COUNT($CB81:CE81)&gt;0,SMALL($CB81:CE81,1),$CP81)</f>
        <v>2.0578703703703703E-2</v>
      </c>
      <c r="CT81" s="8">
        <f>IF(COUNT($CB81:CF81)&gt;0,SMALL($CB81:CF81,1),$CP81)</f>
        <v>2.0578703703703703E-2</v>
      </c>
      <c r="CV81" s="8">
        <f t="shared" si="174"/>
        <v>1.0244884259259259E-2</v>
      </c>
      <c r="CW81" s="8">
        <f t="shared" si="175"/>
        <v>7.9879398148148158E-3</v>
      </c>
      <c r="CX81" s="1">
        <f t="shared" si="176"/>
        <v>79</v>
      </c>
      <c r="CY81" s="8">
        <f t="shared" si="177"/>
        <v>1.8287037037037037E-6</v>
      </c>
      <c r="CZ81" s="1" t="str">
        <f t="shared" si="178"/>
        <v>Linda Chadderton</v>
      </c>
      <c r="DB81" s="13">
        <f t="shared" si="179"/>
        <v>2.5924963695298484E-2</v>
      </c>
      <c r="DC81" s="13">
        <f>SMALL($DO81:DP81,1)/(60*60*24)</f>
        <v>2.5924963695298481E-2</v>
      </c>
      <c r="DD81" s="13">
        <f>SMALL($DO81:DQ81,1)/(60*60*24)</f>
        <v>2.5924963695298481E-2</v>
      </c>
      <c r="DE81" s="13">
        <f>SMALL($DO81:DR81,1)/(60*60*24)</f>
        <v>2.5924963695298481E-2</v>
      </c>
      <c r="DF81" s="13">
        <f>SMALL($DO81:DS81,1)/(60*60*24)</f>
        <v>2.5924963695298481E-2</v>
      </c>
      <c r="DG81" s="13">
        <f>SMALL($DO81:DT81,1)/(60*60*24)</f>
        <v>2.5924963695298481E-2</v>
      </c>
      <c r="DH81" s="45">
        <f t="shared" si="180"/>
        <v>1.9923622192992013E-2</v>
      </c>
      <c r="DI81" s="13">
        <f>SMALL($DU81:DV81,1)/(60*60*24)</f>
        <v>1.9923622192992013E-2</v>
      </c>
      <c r="DJ81" s="13">
        <f>SMALL($DU81:DW81,1)/(60*60*24)</f>
        <v>1.9923622192992013E-2</v>
      </c>
      <c r="DK81" s="13">
        <f>SMALL($DU81:DX81,1)/(60*60*24)</f>
        <v>1.9923622192992013E-2</v>
      </c>
      <c r="DL81" s="13">
        <f>SMALL($DU81:DY81,1)/(60*60*24)</f>
        <v>1.9923622192992013E-2</v>
      </c>
      <c r="DM81" s="13">
        <f>SMALL($DU81:DZ81,1)/(60*60*24)</f>
        <v>1.9923622192992013E-2</v>
      </c>
      <c r="DO81" s="6">
        <f t="shared" si="181"/>
        <v>2239.9168632737887</v>
      </c>
      <c r="DP81" s="1">
        <f t="shared" si="182"/>
        <v>9999</v>
      </c>
      <c r="DQ81" s="1">
        <f t="shared" si="183"/>
        <v>9999</v>
      </c>
      <c r="DR81" s="1">
        <f t="shared" si="184"/>
        <v>9999</v>
      </c>
      <c r="DS81" s="1">
        <f t="shared" si="185"/>
        <v>9999</v>
      </c>
      <c r="DT81" s="1">
        <f t="shared" si="186"/>
        <v>9999</v>
      </c>
      <c r="DU81" s="6">
        <f t="shared" si="187"/>
        <v>1721.4009574745101</v>
      </c>
      <c r="DV81" s="1">
        <f t="shared" si="188"/>
        <v>9999</v>
      </c>
      <c r="DW81" s="1">
        <f t="shared" si="189"/>
        <v>9999</v>
      </c>
      <c r="DX81" s="1">
        <f t="shared" si="190"/>
        <v>9999</v>
      </c>
      <c r="DY81" s="1">
        <f t="shared" si="191"/>
        <v>1778.0000000000002</v>
      </c>
      <c r="DZ81" s="1">
        <f t="shared" si="192"/>
        <v>9999</v>
      </c>
    </row>
    <row r="82" spans="1:134" x14ac:dyDescent="0.25">
      <c r="A82" s="1" t="s">
        <v>183</v>
      </c>
      <c r="B82" s="3">
        <v>1.3379629629629628E-2</v>
      </c>
      <c r="C82" s="11">
        <v>43497</v>
      </c>
      <c r="E82" s="13">
        <v>1.6921296296296299E-2</v>
      </c>
      <c r="F82" s="11">
        <v>43556</v>
      </c>
      <c r="H82" s="8">
        <v>1.3379629629629634E-2</v>
      </c>
      <c r="I82" s="8">
        <v>1.7719907407407413E-2</v>
      </c>
      <c r="L82" s="8">
        <v>3.125E-2</v>
      </c>
      <c r="M82" s="8">
        <f t="shared" si="130"/>
        <v>1.6869967793880839E-2</v>
      </c>
      <c r="N82" s="6">
        <f t="shared" si="131"/>
        <v>1457.5652173913045</v>
      </c>
      <c r="O82" s="8">
        <f t="shared" si="193"/>
        <v>1.9270833333333334E-2</v>
      </c>
      <c r="Q82" s="8">
        <f t="shared" si="132"/>
        <v>1.6921296296296295E-2</v>
      </c>
      <c r="R82" s="8">
        <f t="shared" si="133"/>
        <v>1.435185185185185E-2</v>
      </c>
      <c r="S82" s="8">
        <f t="shared" si="134"/>
        <v>1.9270833333333334E-2</v>
      </c>
      <c r="T82" s="8"/>
      <c r="U82" s="8">
        <f>IF(A82&lt;&gt;"",IF(VLOOKUP(A82,Apr!A$4:F$201,6)&gt;0,VLOOKUP(A82,Apr!A$4:F$201,6),0),0)</f>
        <v>1.6921296296296295E-2</v>
      </c>
      <c r="V82" s="8">
        <f>IF(A82&lt;&gt;"",IF(VLOOKUP(A82,May!A$3:F$200,6)&gt;0,VLOOKUP(A82,May!A$3:F$200,6),0),0)</f>
        <v>0</v>
      </c>
      <c r="W82" s="8">
        <f>IF(A82&lt;&gt;"",IF(VLOOKUP(A82,Jun!A$3:F$200,6)&gt;0,VLOOKUP(A82,Jun!A$3:F$200,6),0),0)</f>
        <v>0</v>
      </c>
      <c r="X82" s="8">
        <f>IF(A82&lt;&gt;"",IF(VLOOKUP(A82,Jul!A$3:F$200,6)&gt;0,VLOOKUP(A82,Jul!A$3:F$200,6),0),0)</f>
        <v>0</v>
      </c>
      <c r="Y82" s="8">
        <f>IF(A82&lt;&gt;"",IF(VLOOKUP(A82,Aug!A$3:F$200,6)&gt;0,VLOOKUP(A82,Aug!A$3:F$200,6),0),0)</f>
        <v>1.74537037037037E-2</v>
      </c>
      <c r="Z82" s="8">
        <f>IF(A82&lt;&gt;"",IF(VLOOKUP(A82,Sep!A$3:F$200,6)&gt;0,VLOOKUP(A82,Sep!A$3:F$200,6),0),0)</f>
        <v>0</v>
      </c>
      <c r="AA82" s="6">
        <f t="shared" si="135"/>
        <v>1123.5632183908046</v>
      </c>
      <c r="AB82" s="8">
        <f t="shared" si="136"/>
        <v>1.4756944444444446E-2</v>
      </c>
      <c r="AC82" s="8">
        <f>IF(A82&lt;&gt;"",IF(VLOOKUP(A82,Oct!A$3:F$200,6)&gt;0,VLOOKUP(A82,Oct!A$3:F$200,6),0),0)</f>
        <v>0</v>
      </c>
      <c r="AD82" s="8">
        <f>IF(A82&lt;&gt;"",IF(VLOOKUP(A82,Nov!A$3:F$200,6)&gt;0,VLOOKUP(A82,Nov!A$3:F$200,6),0),0)</f>
        <v>0</v>
      </c>
      <c r="AE82" s="8">
        <f>IF(A82&lt;&gt;"",IF(VLOOKUP(A82,Dec!A$3:F$200,6)&gt;0,VLOOKUP(A82,Dec!A$3:F$200,6),0),0)</f>
        <v>1.435185185185185E-2</v>
      </c>
      <c r="AF82" s="8">
        <f>IF(A82&lt;&gt;"",IF(VLOOKUP(A82,Jan!A$3:F$200,6)&gt;0,VLOOKUP(A82,Jan!A$3:F$200,6),0),0)</f>
        <v>1.436342592592592E-2</v>
      </c>
      <c r="AG82" s="8">
        <f>IF(A82&lt;&gt;"",IF(VLOOKUP(A82,Feb!A$3:F$200,6)&gt;0,VLOOKUP(A82,Feb!A$3:F$200,6),0),0)</f>
        <v>0</v>
      </c>
      <c r="AH82" s="8">
        <f>IF(A82&lt;&gt;"",IF(VLOOKUP(A82,Mar!A$3:F$200,6)&gt;0,VLOOKUP(A82,Mar!A$3:F$200,6),0),0)</f>
        <v>0</v>
      </c>
      <c r="AJ82" s="8">
        <f>LARGE($BH82:BI82,1)</f>
        <v>1.9270833333333334E-2</v>
      </c>
      <c r="AK82" s="8">
        <f>LARGE($BH82:BJ82,1)</f>
        <v>1.9270833333333334E-2</v>
      </c>
      <c r="AL82" s="8">
        <f>LARGE($BH82:BK82,1)</f>
        <v>1.9270833333333334E-2</v>
      </c>
      <c r="AM82" s="8">
        <f>LARGE($BH82:BL82,1)</f>
        <v>1.9270833333333334E-2</v>
      </c>
      <c r="AN82" s="8">
        <f>LARGE($BH82:BM82,1)</f>
        <v>1.9270833333333334E-2</v>
      </c>
      <c r="AO82" s="8">
        <f>LARGE($BN82:BO82,1)</f>
        <v>1.4756944444444446E-2</v>
      </c>
      <c r="AP82" s="8">
        <f>LARGE($BN82:BP82,1)</f>
        <v>1.4756944444444446E-2</v>
      </c>
      <c r="AQ82" s="8">
        <f>LARGE($BN82:BQ82,1)</f>
        <v>1.4756944444444446E-2</v>
      </c>
      <c r="AR82" s="8">
        <f>LARGE($BN82:BR82,1)</f>
        <v>1.4756944444444446E-2</v>
      </c>
      <c r="AS82" s="8">
        <f>LARGE($BN82:BS82,1)</f>
        <v>1.4756944444444446E-2</v>
      </c>
      <c r="AV82" s="6">
        <f t="shared" si="137"/>
        <v>1462</v>
      </c>
      <c r="AW82" s="6">
        <f t="shared" si="138"/>
        <v>0</v>
      </c>
      <c r="AX82" s="6">
        <f t="shared" si="139"/>
        <v>0</v>
      </c>
      <c r="AY82" s="6">
        <f t="shared" si="140"/>
        <v>0</v>
      </c>
      <c r="AZ82" s="6">
        <f t="shared" si="141"/>
        <v>1507.9999999999998</v>
      </c>
      <c r="BA82" s="6">
        <f t="shared" si="142"/>
        <v>0</v>
      </c>
      <c r="BB82" s="6">
        <f t="shared" si="143"/>
        <v>0</v>
      </c>
      <c r="BC82" s="6">
        <f t="shared" si="144"/>
        <v>0</v>
      </c>
      <c r="BD82" s="6">
        <f t="shared" si="145"/>
        <v>1240</v>
      </c>
      <c r="BE82" s="6">
        <f t="shared" si="146"/>
        <v>1240.9999999999993</v>
      </c>
      <c r="BF82" s="6">
        <f t="shared" si="147"/>
        <v>0</v>
      </c>
      <c r="BH82" s="8">
        <f t="shared" si="148"/>
        <v>1.9270833333333334E-2</v>
      </c>
      <c r="BI82" s="8">
        <f t="shared" si="149"/>
        <v>1.9270833333333334E-2</v>
      </c>
      <c r="BJ82" s="8">
        <f t="shared" si="150"/>
        <v>0</v>
      </c>
      <c r="BK82" s="8">
        <f t="shared" si="151"/>
        <v>0</v>
      </c>
      <c r="BL82" s="8">
        <f t="shared" si="152"/>
        <v>0</v>
      </c>
      <c r="BM82" s="8">
        <f t="shared" si="153"/>
        <v>1.8749999999999999E-2</v>
      </c>
      <c r="BN82" s="8">
        <f t="shared" si="154"/>
        <v>1.4756944444444446E-2</v>
      </c>
      <c r="BO82" s="8">
        <f t="shared" si="155"/>
        <v>0</v>
      </c>
      <c r="BP82" s="8">
        <f t="shared" si="156"/>
        <v>0</v>
      </c>
      <c r="BQ82" s="8">
        <f t="shared" si="157"/>
        <v>1.3541666666666667E-2</v>
      </c>
      <c r="BR82" s="8">
        <f t="shared" si="158"/>
        <v>1.3541666666666667E-2</v>
      </c>
      <c r="BS82" s="8">
        <f t="shared" si="159"/>
        <v>0</v>
      </c>
      <c r="BV82" s="8">
        <f t="shared" si="160"/>
        <v>1.6921296296296295E-2</v>
      </c>
      <c r="BW82" s="8" t="str">
        <f t="shared" si="161"/>
        <v/>
      </c>
      <c r="BX82" s="8" t="str">
        <f t="shared" si="162"/>
        <v/>
      </c>
      <c r="BY82" s="8" t="str">
        <f t="shared" si="163"/>
        <v/>
      </c>
      <c r="BZ82" s="8">
        <f t="shared" si="164"/>
        <v>1.74537037037037E-2</v>
      </c>
      <c r="CA82" s="8" t="str">
        <f t="shared" si="165"/>
        <v/>
      </c>
      <c r="CB82" s="8" t="str">
        <f t="shared" si="166"/>
        <v/>
      </c>
      <c r="CC82" s="8" t="str">
        <f t="shared" si="167"/>
        <v/>
      </c>
      <c r="CD82" s="8">
        <f t="shared" si="168"/>
        <v>1.435185185185185E-2</v>
      </c>
      <c r="CE82" s="8">
        <f t="shared" si="169"/>
        <v>1.436342592592592E-2</v>
      </c>
      <c r="CF82" s="8" t="str">
        <f t="shared" si="170"/>
        <v/>
      </c>
      <c r="CG82" s="8" t="str">
        <f t="shared" si="171"/>
        <v/>
      </c>
      <c r="CI82" s="13">
        <v>1.7719907407407406E-2</v>
      </c>
      <c r="CJ82" s="8">
        <f t="shared" si="172"/>
        <v>1.6921296296296295E-2</v>
      </c>
      <c r="CK82" s="8">
        <f>IF(COUNT($BV82:BW82)&gt;0,SMALL($BV82:BW82,1),$CI82)</f>
        <v>1.6921296296296295E-2</v>
      </c>
      <c r="CL82" s="8">
        <f>IF(COUNT($BV82:BX82)&gt;0,SMALL($BV82:BX82,1),$CI82)</f>
        <v>1.6921296296296295E-2</v>
      </c>
      <c r="CM82" s="8">
        <f>IF(COUNT($BV82:BY82)&gt;0,SMALL($BV82:BY82,1),$CI82)</f>
        <v>1.6921296296296295E-2</v>
      </c>
      <c r="CN82" s="8">
        <f>IF(COUNT($BV82:BZ82)&gt;0,SMALL($BV82:BZ82,1),$CI82)</f>
        <v>1.6921296296296295E-2</v>
      </c>
      <c r="CO82" s="3">
        <v>1.3379629629629628E-2</v>
      </c>
      <c r="CP82" s="8">
        <f t="shared" si="173"/>
        <v>1.3379629629629628E-2</v>
      </c>
      <c r="CQ82" s="8">
        <f>IF(COUNT($CB82:CC82)&gt;0,SMALL($CB82:CC82,1),$CP82)</f>
        <v>1.3379629629629628E-2</v>
      </c>
      <c r="CR82" s="8">
        <f>IF(COUNT($CB82:CD82)&gt;0,SMALL($CB82:CD82,1),$CP82)</f>
        <v>1.435185185185185E-2</v>
      </c>
      <c r="CS82" s="8">
        <f>IF(COUNT($CB82:CE82)&gt;0,SMALL($CB82:CE82,1),$CP82)</f>
        <v>1.435185185185185E-2</v>
      </c>
      <c r="CT82" s="8">
        <f>IF(COUNT($CB82:CF82)&gt;0,SMALL($CB82:CF82,1),$CP82)</f>
        <v>1.435185185185185E-2</v>
      </c>
      <c r="CV82" s="8">
        <f t="shared" si="174"/>
        <v>1.9272685185185188E-2</v>
      </c>
      <c r="CW82" s="8">
        <f t="shared" si="175"/>
        <v>1.4758796296296298E-2</v>
      </c>
      <c r="CX82" s="1">
        <f t="shared" si="176"/>
        <v>80</v>
      </c>
      <c r="CY82" s="8">
        <f t="shared" si="177"/>
        <v>1.8518518518518519E-6</v>
      </c>
      <c r="CZ82" s="1" t="str">
        <f t="shared" si="178"/>
        <v>Liz Abbott</v>
      </c>
      <c r="DB82" s="13">
        <f t="shared" si="179"/>
        <v>1.6869967793880839E-2</v>
      </c>
      <c r="DC82" s="13">
        <f>SMALL($DO82:DP82,1)/(60*60*24)</f>
        <v>1.6869967793880839E-2</v>
      </c>
      <c r="DD82" s="13">
        <f>SMALL($DO82:DQ82,1)/(60*60*24)</f>
        <v>1.6869967793880839E-2</v>
      </c>
      <c r="DE82" s="13">
        <f>SMALL($DO82:DR82,1)/(60*60*24)</f>
        <v>1.6869967793880839E-2</v>
      </c>
      <c r="DF82" s="13">
        <f>SMALL($DO82:DS82,1)/(60*60*24)</f>
        <v>1.6869967793880839E-2</v>
      </c>
      <c r="DG82" s="13">
        <f>SMALL($DO82:DT82,1)/(60*60*24)</f>
        <v>1.6869967793880839E-2</v>
      </c>
      <c r="DH82" s="45">
        <f t="shared" si="180"/>
        <v>1.300420391656024E-2</v>
      </c>
      <c r="DI82" s="13">
        <f>SMALL($DU82:DV82,1)/(60*60*24)</f>
        <v>1.300420391656024E-2</v>
      </c>
      <c r="DJ82" s="13">
        <f>SMALL($DU82:DW82,1)/(60*60*24)</f>
        <v>1.300420391656024E-2</v>
      </c>
      <c r="DK82" s="13">
        <f>SMALL($DU82:DX82,1)/(60*60*24)</f>
        <v>1.300420391656024E-2</v>
      </c>
      <c r="DL82" s="13">
        <f>SMALL($DU82:DY82,1)/(60*60*24)</f>
        <v>1.300420391656024E-2</v>
      </c>
      <c r="DM82" s="13">
        <f>SMALL($DU82:DZ82,1)/(60*60*24)</f>
        <v>1.300420391656024E-2</v>
      </c>
      <c r="DO82" s="6">
        <f t="shared" si="181"/>
        <v>1457.5652173913045</v>
      </c>
      <c r="DP82" s="1">
        <f t="shared" si="182"/>
        <v>1462</v>
      </c>
      <c r="DQ82" s="1">
        <f t="shared" si="183"/>
        <v>9999</v>
      </c>
      <c r="DR82" s="1">
        <f t="shared" si="184"/>
        <v>9999</v>
      </c>
      <c r="DS82" s="1">
        <f t="shared" si="185"/>
        <v>9999</v>
      </c>
      <c r="DT82" s="1">
        <f t="shared" si="186"/>
        <v>1507.9999999999998</v>
      </c>
      <c r="DU82" s="6">
        <f t="shared" si="187"/>
        <v>1123.5632183908046</v>
      </c>
      <c r="DV82" s="1">
        <f t="shared" si="188"/>
        <v>9999</v>
      </c>
      <c r="DW82" s="1">
        <f t="shared" si="189"/>
        <v>9999</v>
      </c>
      <c r="DX82" s="1">
        <f t="shared" si="190"/>
        <v>1240</v>
      </c>
      <c r="DY82" s="1">
        <f t="shared" si="191"/>
        <v>1240.9999999999993</v>
      </c>
      <c r="DZ82" s="1">
        <f t="shared" si="192"/>
        <v>9999</v>
      </c>
    </row>
    <row r="83" spans="1:134" x14ac:dyDescent="0.25">
      <c r="A83" s="1" t="s">
        <v>58</v>
      </c>
      <c r="E83" s="13"/>
      <c r="H83" s="3">
        <v>0</v>
      </c>
      <c r="I83" s="3">
        <v>0</v>
      </c>
      <c r="K83" s="8">
        <v>1.7731481481481483E-2</v>
      </c>
      <c r="M83" s="8">
        <f t="shared" si="130"/>
        <v>2.4801268310110754E-2</v>
      </c>
      <c r="N83" s="6">
        <f t="shared" si="131"/>
        <v>2142.8295819935693</v>
      </c>
      <c r="O83" s="8">
        <f t="shared" si="193"/>
        <v>1.1458333333333333E-2</v>
      </c>
      <c r="Q83" s="8">
        <f t="shared" si="132"/>
        <v>0</v>
      </c>
      <c r="R83" s="8">
        <f t="shared" si="133"/>
        <v>0</v>
      </c>
      <c r="S83" s="8">
        <f t="shared" si="134"/>
        <v>1.1458333333333333E-2</v>
      </c>
      <c r="T83" s="8"/>
      <c r="U83" s="8">
        <f>IF(A83&lt;&gt;"",IF(VLOOKUP(A83,Apr!A$4:F$201,6)&gt;0,VLOOKUP(A83,Apr!A$4:F$201,6),0),0)</f>
        <v>0</v>
      </c>
      <c r="V83" s="8">
        <f>IF(A83&lt;&gt;"",IF(VLOOKUP(A83,May!A$3:F$200,6)&gt;0,VLOOKUP(A83,May!A$3:F$200,6),0),0)</f>
        <v>0</v>
      </c>
      <c r="W83" s="8">
        <f>IF(A83&lt;&gt;"",IF(VLOOKUP(A83,Jun!A$3:F$200,6)&gt;0,VLOOKUP(A83,Jun!A$3:F$200,6),0),0)</f>
        <v>0</v>
      </c>
      <c r="X83" s="8">
        <f>IF(A83&lt;&gt;"",IF(VLOOKUP(A83,Jul!A$3:F$200,6)&gt;0,VLOOKUP(A83,Jul!A$3:F$200,6),0),0)</f>
        <v>0</v>
      </c>
      <c r="Y83" s="8">
        <f>IF(A83&lt;&gt;"",IF(VLOOKUP(A83,Aug!A$3:F$200,6)&gt;0,VLOOKUP(A83,Aug!A$3:F$200,6),0),0)</f>
        <v>0</v>
      </c>
      <c r="Z83" s="8">
        <f>IF(A83&lt;&gt;"",IF(VLOOKUP(A83,Sep!A$3:F$200,6)&gt;0,VLOOKUP(A83,Sep!A$3:F$200,6),0),0)</f>
        <v>0</v>
      </c>
      <c r="AA83" s="6">
        <f t="shared" si="135"/>
        <v>1646.7883047932405</v>
      </c>
      <c r="AB83" s="8">
        <f t="shared" si="136"/>
        <v>8.8541666666666664E-3</v>
      </c>
      <c r="AC83" s="8">
        <f>IF(A83&lt;&gt;"",IF(VLOOKUP(A83,Oct!A$3:F$200,6)&gt;0,VLOOKUP(A83,Oct!A$3:F$200,6),0),0)</f>
        <v>0</v>
      </c>
      <c r="AD83" s="8">
        <f>IF(A83&lt;&gt;"",IF(VLOOKUP(A83,Nov!A$3:F$200,6)&gt;0,VLOOKUP(A83,Nov!A$3:F$200,6),0),0)</f>
        <v>0</v>
      </c>
      <c r="AE83" s="8">
        <f>IF(A83&lt;&gt;"",IF(VLOOKUP(A83,Dec!A$3:F$200,6)&gt;0,VLOOKUP(A83,Dec!A$3:F$200,6),0),0)</f>
        <v>0</v>
      </c>
      <c r="AF83" s="8">
        <f>IF(A83&lt;&gt;"",IF(VLOOKUP(A83,Jan!A$3:F$200,6)&gt;0,VLOOKUP(A83,Jan!A$3:F$200,6),0),0)</f>
        <v>0</v>
      </c>
      <c r="AG83" s="8">
        <f>IF(A83&lt;&gt;"",IF(VLOOKUP(A83,Feb!A$3:F$200,6)&gt;0,VLOOKUP(A83,Feb!A$3:F$200,6),0),0)</f>
        <v>0</v>
      </c>
      <c r="AH83" s="8">
        <f>IF(A83&lt;&gt;"",IF(VLOOKUP(A83,Mar!A$3:F$200,6)&gt;0,VLOOKUP(A83,Mar!A$3:F$200,6),0),0)</f>
        <v>0</v>
      </c>
      <c r="AJ83" s="8">
        <f>LARGE($BH83:BI83,1)</f>
        <v>1.1458333333333333E-2</v>
      </c>
      <c r="AK83" s="8">
        <f>LARGE($BH83:BJ83,1)</f>
        <v>1.1458333333333333E-2</v>
      </c>
      <c r="AL83" s="8">
        <f>LARGE($BH83:BK83,1)</f>
        <v>1.1458333333333333E-2</v>
      </c>
      <c r="AM83" s="8">
        <f>LARGE($BH83:BL83,1)</f>
        <v>1.1458333333333333E-2</v>
      </c>
      <c r="AN83" s="8">
        <f>LARGE($BH83:BM83,1)</f>
        <v>1.1458333333333333E-2</v>
      </c>
      <c r="AO83" s="8">
        <f>LARGE($BN83:BO83,1)</f>
        <v>8.8541666666666664E-3</v>
      </c>
      <c r="AP83" s="8">
        <f>LARGE($BN83:BP83,1)</f>
        <v>8.8541666666666664E-3</v>
      </c>
      <c r="AQ83" s="8">
        <f>LARGE($BN83:BQ83,1)</f>
        <v>8.8541666666666664E-3</v>
      </c>
      <c r="AR83" s="8">
        <f>LARGE($BN83:BR83,1)</f>
        <v>8.8541666666666664E-3</v>
      </c>
      <c r="AS83" s="8">
        <f>LARGE($BN83:BS83,1)</f>
        <v>8.8541666666666664E-3</v>
      </c>
      <c r="AV83" s="6">
        <f t="shared" si="137"/>
        <v>0</v>
      </c>
      <c r="AW83" s="6">
        <f t="shared" si="138"/>
        <v>0</v>
      </c>
      <c r="AX83" s="6">
        <f t="shared" si="139"/>
        <v>0</v>
      </c>
      <c r="AY83" s="6">
        <f t="shared" si="140"/>
        <v>0</v>
      </c>
      <c r="AZ83" s="6">
        <f t="shared" si="141"/>
        <v>0</v>
      </c>
      <c r="BA83" s="6">
        <f t="shared" si="142"/>
        <v>0</v>
      </c>
      <c r="BB83" s="6">
        <f t="shared" si="143"/>
        <v>0</v>
      </c>
      <c r="BC83" s="6">
        <f t="shared" si="144"/>
        <v>0</v>
      </c>
      <c r="BD83" s="6">
        <f t="shared" si="145"/>
        <v>0</v>
      </c>
      <c r="BE83" s="6">
        <f t="shared" si="146"/>
        <v>0</v>
      </c>
      <c r="BF83" s="6">
        <f t="shared" si="147"/>
        <v>0</v>
      </c>
      <c r="BH83" s="8">
        <f t="shared" si="148"/>
        <v>1.1458333333333333E-2</v>
      </c>
      <c r="BI83" s="8">
        <f t="shared" si="149"/>
        <v>0</v>
      </c>
      <c r="BJ83" s="8">
        <f t="shared" si="150"/>
        <v>0</v>
      </c>
      <c r="BK83" s="8">
        <f t="shared" si="151"/>
        <v>0</v>
      </c>
      <c r="BL83" s="8">
        <f t="shared" si="152"/>
        <v>0</v>
      </c>
      <c r="BM83" s="8">
        <f t="shared" si="153"/>
        <v>0</v>
      </c>
      <c r="BN83" s="8">
        <f t="shared" si="154"/>
        <v>8.8541666666666664E-3</v>
      </c>
      <c r="BO83" s="8">
        <f t="shared" si="155"/>
        <v>0</v>
      </c>
      <c r="BP83" s="8">
        <f t="shared" si="156"/>
        <v>0</v>
      </c>
      <c r="BQ83" s="8">
        <f t="shared" si="157"/>
        <v>0</v>
      </c>
      <c r="BR83" s="8">
        <f t="shared" si="158"/>
        <v>0</v>
      </c>
      <c r="BS83" s="8">
        <f t="shared" si="159"/>
        <v>0</v>
      </c>
      <c r="BV83" s="8" t="str">
        <f t="shared" si="160"/>
        <v/>
      </c>
      <c r="BW83" s="8" t="str">
        <f t="shared" si="161"/>
        <v/>
      </c>
      <c r="BX83" s="8" t="str">
        <f t="shared" si="162"/>
        <v/>
      </c>
      <c r="BY83" s="8" t="str">
        <f t="shared" si="163"/>
        <v/>
      </c>
      <c r="BZ83" s="8" t="str">
        <f t="shared" si="164"/>
        <v/>
      </c>
      <c r="CA83" s="8" t="str">
        <f t="shared" si="165"/>
        <v/>
      </c>
      <c r="CB83" s="8" t="str">
        <f t="shared" si="166"/>
        <v/>
      </c>
      <c r="CC83" s="8" t="str">
        <f t="shared" si="167"/>
        <v/>
      </c>
      <c r="CD83" s="8" t="str">
        <f t="shared" si="168"/>
        <v/>
      </c>
      <c r="CE83" s="8" t="str">
        <f t="shared" si="169"/>
        <v/>
      </c>
      <c r="CF83" s="8" t="str">
        <f t="shared" si="170"/>
        <v/>
      </c>
      <c r="CG83" s="8" t="str">
        <f t="shared" si="171"/>
        <v/>
      </c>
      <c r="CI83" s="13"/>
      <c r="CJ83" s="8">
        <f t="shared" si="172"/>
        <v>0</v>
      </c>
      <c r="CK83" s="8">
        <f>IF(COUNT($BV83:BW83)&gt;0,SMALL($BV83:BW83,1),$CI83)</f>
        <v>0</v>
      </c>
      <c r="CL83" s="8">
        <f>IF(COUNT($BV83:BX83)&gt;0,SMALL($BV83:BX83,1),$CI83)</f>
        <v>0</v>
      </c>
      <c r="CM83" s="8">
        <f>IF(COUNT($BV83:BY83)&gt;0,SMALL($BV83:BY83,1),$CI83)</f>
        <v>0</v>
      </c>
      <c r="CN83" s="8">
        <f>IF(COUNT($BV83:BZ83)&gt;0,SMALL($BV83:BZ83,1),$CI83)</f>
        <v>0</v>
      </c>
      <c r="CO83" s="3">
        <v>0</v>
      </c>
      <c r="CP83" s="8">
        <f t="shared" si="173"/>
        <v>0</v>
      </c>
      <c r="CQ83" s="8">
        <f>IF(COUNT($CB83:CC83)&gt;0,SMALL($CB83:CC83,1),$CP83)</f>
        <v>0</v>
      </c>
      <c r="CR83" s="8">
        <f>IF(COUNT($CB83:CD83)&gt;0,SMALL($CB83:CD83,1),$CP83)</f>
        <v>0</v>
      </c>
      <c r="CS83" s="8">
        <f>IF(COUNT($CB83:CE83)&gt;0,SMALL($CB83:CE83,1),$CP83)</f>
        <v>0</v>
      </c>
      <c r="CT83" s="8">
        <f>IF(COUNT($CB83:CF83)&gt;0,SMALL($CB83:CF83,1),$CP83)</f>
        <v>0</v>
      </c>
      <c r="CV83" s="8">
        <f t="shared" si="174"/>
        <v>1.1460208333333333E-2</v>
      </c>
      <c r="CW83" s="8">
        <f t="shared" si="175"/>
        <v>8.8560416666666666E-3</v>
      </c>
      <c r="CX83" s="1">
        <f t="shared" si="176"/>
        <v>81</v>
      </c>
      <c r="CY83" s="8">
        <f t="shared" si="177"/>
        <v>1.875E-6</v>
      </c>
      <c r="CZ83" s="1" t="str">
        <f t="shared" si="178"/>
        <v>Liz Boon</v>
      </c>
      <c r="DB83" s="13">
        <f t="shared" si="179"/>
        <v>2.4801268310110754E-2</v>
      </c>
      <c r="DC83" s="13">
        <f>SMALL($DO83:DP83,1)/(60*60*24)</f>
        <v>2.4801268310110754E-2</v>
      </c>
      <c r="DD83" s="13">
        <f>SMALL($DO83:DQ83,1)/(60*60*24)</f>
        <v>2.4801268310110754E-2</v>
      </c>
      <c r="DE83" s="13">
        <f>SMALL($DO83:DR83,1)/(60*60*24)</f>
        <v>2.4801268310110754E-2</v>
      </c>
      <c r="DF83" s="13">
        <f>SMALL($DO83:DS83,1)/(60*60*24)</f>
        <v>2.4801268310110754E-2</v>
      </c>
      <c r="DG83" s="13">
        <f>SMALL($DO83:DT83,1)/(60*60*24)</f>
        <v>2.4801268310110754E-2</v>
      </c>
      <c r="DH83" s="45">
        <f t="shared" si="180"/>
        <v>1.9060049823995839E-2</v>
      </c>
      <c r="DI83" s="13">
        <f>SMALL($DU83:DV83,1)/(60*60*24)</f>
        <v>1.9060049823995839E-2</v>
      </c>
      <c r="DJ83" s="13">
        <f>SMALL($DU83:DW83,1)/(60*60*24)</f>
        <v>1.9060049823995839E-2</v>
      </c>
      <c r="DK83" s="13">
        <f>SMALL($DU83:DX83,1)/(60*60*24)</f>
        <v>1.9060049823995839E-2</v>
      </c>
      <c r="DL83" s="13">
        <f>SMALL($DU83:DY83,1)/(60*60*24)</f>
        <v>1.9060049823995839E-2</v>
      </c>
      <c r="DM83" s="13">
        <f>SMALL($DU83:DZ83,1)/(60*60*24)</f>
        <v>1.9060049823995839E-2</v>
      </c>
      <c r="DO83" s="6">
        <f t="shared" si="181"/>
        <v>2142.8295819935693</v>
      </c>
      <c r="DP83" s="1">
        <f t="shared" si="182"/>
        <v>9999</v>
      </c>
      <c r="DQ83" s="1">
        <f t="shared" si="183"/>
        <v>9999</v>
      </c>
      <c r="DR83" s="1">
        <f t="shared" si="184"/>
        <v>9999</v>
      </c>
      <c r="DS83" s="1">
        <f t="shared" si="185"/>
        <v>9999</v>
      </c>
      <c r="DT83" s="1">
        <f t="shared" si="186"/>
        <v>9999</v>
      </c>
      <c r="DU83" s="6">
        <f t="shared" si="187"/>
        <v>1646.7883047932405</v>
      </c>
      <c r="DV83" s="1">
        <f t="shared" si="188"/>
        <v>9999</v>
      </c>
      <c r="DW83" s="1">
        <f t="shared" si="189"/>
        <v>9999</v>
      </c>
      <c r="DX83" s="1">
        <f t="shared" si="190"/>
        <v>9999</v>
      </c>
      <c r="DY83" s="1">
        <f t="shared" si="191"/>
        <v>9999</v>
      </c>
      <c r="DZ83" s="1">
        <f t="shared" si="192"/>
        <v>9999</v>
      </c>
    </row>
    <row r="84" spans="1:134" x14ac:dyDescent="0.25">
      <c r="A84" s="1" t="s">
        <v>175</v>
      </c>
      <c r="B84" s="3">
        <v>2.0925925925925928E-2</v>
      </c>
      <c r="C84" s="11">
        <v>43862</v>
      </c>
      <c r="E84" s="13"/>
      <c r="H84" s="3">
        <v>0</v>
      </c>
      <c r="I84" s="3">
        <v>0</v>
      </c>
      <c r="K84" s="8">
        <v>1.9317129629629629E-2</v>
      </c>
      <c r="M84" s="8">
        <f t="shared" si="130"/>
        <v>2.7019136298678095E-2</v>
      </c>
      <c r="N84" s="6">
        <f t="shared" si="131"/>
        <v>2334.4533762057877</v>
      </c>
      <c r="O84" s="8">
        <f t="shared" si="193"/>
        <v>9.2013888888888892E-3</v>
      </c>
      <c r="Q84" s="8">
        <f t="shared" si="132"/>
        <v>0</v>
      </c>
      <c r="R84" s="8">
        <f t="shared" si="133"/>
        <v>2.0925925925925924E-2</v>
      </c>
      <c r="S84" s="8">
        <f t="shared" si="134"/>
        <v>9.2013888888888892E-3</v>
      </c>
      <c r="T84" s="8"/>
      <c r="U84" s="8">
        <f>IF(A84&lt;&gt;"",IF(VLOOKUP(A84,Apr!A$4:F$201,6)&gt;0,VLOOKUP(A84,Apr!A$4:F$201,6),0),0)</f>
        <v>0</v>
      </c>
      <c r="V84" s="8">
        <f>IF(A84&lt;&gt;"",IF(VLOOKUP(A84,May!A$3:F$200,6)&gt;0,VLOOKUP(A84,May!A$3:F$200,6),0),0)</f>
        <v>0</v>
      </c>
      <c r="W84" s="8">
        <f>IF(A84&lt;&gt;"",IF(VLOOKUP(A84,Jun!A$3:F$200,6)&gt;0,VLOOKUP(A84,Jun!A$3:F$200,6),0),0)</f>
        <v>0</v>
      </c>
      <c r="X84" s="8">
        <f>IF(A84&lt;&gt;"",IF(VLOOKUP(A84,Jul!A$3:F$200,6)&gt;0,VLOOKUP(A84,Jul!A$3:F$200,6),0),0)</f>
        <v>0</v>
      </c>
      <c r="Y84" s="8">
        <f>IF(A84&lt;&gt;"",IF(VLOOKUP(A84,Aug!A$3:F$200,6)&gt;0,VLOOKUP(A84,Aug!A$3:F$200,6),0),0)</f>
        <v>0</v>
      </c>
      <c r="Z84" s="8">
        <f>IF(A84&lt;&gt;"",IF(VLOOKUP(A84,Sep!A$3:F$200,6)&gt;0,VLOOKUP(A84,Sep!A$3:F$200,6),0),0)</f>
        <v>0</v>
      </c>
      <c r="AA84" s="6">
        <f t="shared" si="135"/>
        <v>1794.0533163837586</v>
      </c>
      <c r="AB84" s="8">
        <f t="shared" si="136"/>
        <v>7.1180555555555554E-3</v>
      </c>
      <c r="AC84" s="8">
        <f>IF(A84&lt;&gt;"",IF(VLOOKUP(A84,Oct!A$3:F$200,6)&gt;0,VLOOKUP(A84,Oct!A$3:F$200,6),0),0)</f>
        <v>2.164351851851852E-2</v>
      </c>
      <c r="AD84" s="8">
        <f>IF(A84&lt;&gt;"",IF(VLOOKUP(A84,Nov!A$3:F$200,6)&gt;0,VLOOKUP(A84,Nov!A$3:F$200,6),0),0)</f>
        <v>0</v>
      </c>
      <c r="AE84" s="8">
        <f>IF(A84&lt;&gt;"",IF(VLOOKUP(A84,Dec!A$3:F$200,6)&gt;0,VLOOKUP(A84,Dec!A$3:F$200,6),0),0)</f>
        <v>0</v>
      </c>
      <c r="AF84" s="8">
        <f>IF(A84&lt;&gt;"",IF(VLOOKUP(A84,Jan!A$3:F$200,6)&gt;0,VLOOKUP(A84,Jan!A$3:F$200,6),0),0)</f>
        <v>2.1365740740740741E-2</v>
      </c>
      <c r="AG84" s="8">
        <f>IF(A84&lt;&gt;"",IF(VLOOKUP(A84,Feb!A$3:F$200,6)&gt;0,VLOOKUP(A84,Feb!A$3:F$200,6),0),0)</f>
        <v>2.0925925925925924E-2</v>
      </c>
      <c r="AH84" s="8">
        <f>IF(A84&lt;&gt;"",IF(VLOOKUP(A84,Mar!A$3:F$200,6)&gt;0,VLOOKUP(A84,Mar!A$3:F$200,6),0),0)</f>
        <v>0</v>
      </c>
      <c r="AJ84" s="8">
        <f>LARGE($BH84:BI84,1)</f>
        <v>9.2013888888888892E-3</v>
      </c>
      <c r="AK84" s="8">
        <f>LARGE($BH84:BJ84,1)</f>
        <v>9.2013888888888892E-3</v>
      </c>
      <c r="AL84" s="8">
        <f>LARGE($BH84:BK84,1)</f>
        <v>9.2013888888888892E-3</v>
      </c>
      <c r="AM84" s="8">
        <f>LARGE($BH84:BL84,1)</f>
        <v>9.2013888888888892E-3</v>
      </c>
      <c r="AN84" s="8">
        <f>LARGE($BH84:BM84,1)</f>
        <v>9.2013888888888892E-3</v>
      </c>
      <c r="AO84" s="8">
        <f>LARGE($BN84:BO84,1)</f>
        <v>7.1180555555555554E-3</v>
      </c>
      <c r="AP84" s="8">
        <f>LARGE($BN84:BP84,1)</f>
        <v>7.1180555555555554E-3</v>
      </c>
      <c r="AQ84" s="8">
        <f>LARGE($BN84:BQ84,1)</f>
        <v>7.1180555555555554E-3</v>
      </c>
      <c r="AR84" s="8">
        <f>LARGE($BN84:BR84,1)</f>
        <v>7.1180555555555554E-3</v>
      </c>
      <c r="AS84" s="8">
        <f>LARGE($BN84:BS84,1)</f>
        <v>7.1180555555555554E-3</v>
      </c>
      <c r="AV84" s="6">
        <f t="shared" si="137"/>
        <v>0</v>
      </c>
      <c r="AW84" s="6">
        <f t="shared" si="138"/>
        <v>0</v>
      </c>
      <c r="AX84" s="6">
        <f t="shared" si="139"/>
        <v>0</v>
      </c>
      <c r="AY84" s="6">
        <f t="shared" si="140"/>
        <v>0</v>
      </c>
      <c r="AZ84" s="6">
        <f t="shared" si="141"/>
        <v>0</v>
      </c>
      <c r="BA84" s="6">
        <f t="shared" si="142"/>
        <v>0</v>
      </c>
      <c r="BB84" s="6">
        <f t="shared" si="143"/>
        <v>1870</v>
      </c>
      <c r="BC84" s="6">
        <f t="shared" si="144"/>
        <v>0</v>
      </c>
      <c r="BD84" s="6">
        <f t="shared" si="145"/>
        <v>0</v>
      </c>
      <c r="BE84" s="6">
        <f t="shared" si="146"/>
        <v>1846</v>
      </c>
      <c r="BF84" s="6">
        <f t="shared" si="147"/>
        <v>1808</v>
      </c>
      <c r="BH84" s="8">
        <f t="shared" si="148"/>
        <v>9.2013888888888892E-3</v>
      </c>
      <c r="BI84" s="8">
        <f t="shared" si="149"/>
        <v>0</v>
      </c>
      <c r="BJ84" s="8">
        <f t="shared" si="150"/>
        <v>0</v>
      </c>
      <c r="BK84" s="8">
        <f t="shared" si="151"/>
        <v>0</v>
      </c>
      <c r="BL84" s="8">
        <f t="shared" si="152"/>
        <v>0</v>
      </c>
      <c r="BM84" s="8">
        <f t="shared" si="153"/>
        <v>0</v>
      </c>
      <c r="BN84" s="8">
        <f t="shared" si="154"/>
        <v>7.1180555555555554E-3</v>
      </c>
      <c r="BO84" s="8">
        <f t="shared" si="155"/>
        <v>6.2500000000000003E-3</v>
      </c>
      <c r="BP84" s="8">
        <f t="shared" si="156"/>
        <v>0</v>
      </c>
      <c r="BQ84" s="8">
        <f t="shared" si="157"/>
        <v>0</v>
      </c>
      <c r="BR84" s="8">
        <f t="shared" si="158"/>
        <v>6.4236111111111108E-3</v>
      </c>
      <c r="BS84" s="8">
        <f t="shared" si="159"/>
        <v>6.9444444444444441E-3</v>
      </c>
      <c r="BV84" s="8" t="str">
        <f t="shared" si="160"/>
        <v/>
      </c>
      <c r="BW84" s="8" t="str">
        <f t="shared" si="161"/>
        <v/>
      </c>
      <c r="BX84" s="8" t="str">
        <f t="shared" si="162"/>
        <v/>
      </c>
      <c r="BY84" s="8" t="str">
        <f t="shared" si="163"/>
        <v/>
      </c>
      <c r="BZ84" s="8" t="str">
        <f t="shared" si="164"/>
        <v/>
      </c>
      <c r="CA84" s="8" t="str">
        <f t="shared" si="165"/>
        <v/>
      </c>
      <c r="CB84" s="8">
        <f t="shared" si="166"/>
        <v>2.164351851851852E-2</v>
      </c>
      <c r="CC84" s="8" t="str">
        <f t="shared" si="167"/>
        <v/>
      </c>
      <c r="CD84" s="8" t="str">
        <f t="shared" si="168"/>
        <v/>
      </c>
      <c r="CE84" s="8">
        <f t="shared" si="169"/>
        <v>2.1365740740740741E-2</v>
      </c>
      <c r="CF84" s="8">
        <f t="shared" si="170"/>
        <v>2.0925925925925924E-2</v>
      </c>
      <c r="CG84" s="8" t="str">
        <f t="shared" si="171"/>
        <v/>
      </c>
      <c r="CI84" s="13">
        <v>2.8113425925925927E-2</v>
      </c>
      <c r="CJ84" s="8">
        <f t="shared" si="172"/>
        <v>2.8113425925925927E-2</v>
      </c>
      <c r="CK84" s="8">
        <f>IF(COUNT($BV84:BW84)&gt;0,SMALL($BV84:BW84,1),$CI84)</f>
        <v>2.8113425925925927E-2</v>
      </c>
      <c r="CL84" s="8">
        <f>IF(COUNT($BV84:BX84)&gt;0,SMALL($BV84:BX84,1),$CI84)</f>
        <v>2.8113425925925927E-2</v>
      </c>
      <c r="CM84" s="8">
        <f>IF(COUNT($BV84:BY84)&gt;0,SMALL($BV84:BY84,1),$CI84)</f>
        <v>2.8113425925925927E-2</v>
      </c>
      <c r="CN84" s="8">
        <f>IF(COUNT($BV84:BZ84)&gt;0,SMALL($BV84:BZ84,1),$CI84)</f>
        <v>2.8113425925925927E-2</v>
      </c>
      <c r="CO84" s="3">
        <v>0</v>
      </c>
      <c r="CP84" s="8">
        <f t="shared" si="173"/>
        <v>2.164351851851852E-2</v>
      </c>
      <c r="CQ84" s="8">
        <f>IF(COUNT($CB84:CC84)&gt;0,SMALL($CB84:CC84,1),$CP84)</f>
        <v>2.164351851851852E-2</v>
      </c>
      <c r="CR84" s="8">
        <f>IF(COUNT($CB84:CD84)&gt;0,SMALL($CB84:CD84,1),$CP84)</f>
        <v>2.164351851851852E-2</v>
      </c>
      <c r="CS84" s="8">
        <f>IF(COUNT($CB84:CE84)&gt;0,SMALL($CB84:CE84,1),$CP84)</f>
        <v>2.1365740740740741E-2</v>
      </c>
      <c r="CT84" s="8">
        <f>IF(COUNT($CB84:CF84)&gt;0,SMALL($CB84:CF84,1),$CP84)</f>
        <v>2.0925925925925924E-2</v>
      </c>
      <c r="CV84" s="8">
        <f t="shared" si="174"/>
        <v>9.2032870370370376E-3</v>
      </c>
      <c r="CW84" s="8">
        <f t="shared" si="175"/>
        <v>7.1199537037037039E-3</v>
      </c>
      <c r="CX84" s="1">
        <f t="shared" si="176"/>
        <v>82</v>
      </c>
      <c r="CY84" s="8">
        <f t="shared" si="177"/>
        <v>1.8981481481481482E-6</v>
      </c>
      <c r="CZ84" s="1" t="str">
        <f t="shared" si="178"/>
        <v>Liz Canavan</v>
      </c>
      <c r="DB84" s="13">
        <f t="shared" si="179"/>
        <v>2.7019136298678095E-2</v>
      </c>
      <c r="DC84" s="13">
        <f>SMALL($DO84:DP84,1)/(60*60*24)</f>
        <v>2.7019136298678099E-2</v>
      </c>
      <c r="DD84" s="13">
        <f>SMALL($DO84:DQ84,1)/(60*60*24)</f>
        <v>2.7019136298678099E-2</v>
      </c>
      <c r="DE84" s="13">
        <f>SMALL($DO84:DR84,1)/(60*60*24)</f>
        <v>2.7019136298678099E-2</v>
      </c>
      <c r="DF84" s="13">
        <f>SMALL($DO84:DS84,1)/(60*60*24)</f>
        <v>2.7019136298678099E-2</v>
      </c>
      <c r="DG84" s="13">
        <f>SMALL($DO84:DT84,1)/(60*60*24)</f>
        <v>2.7019136298678099E-2</v>
      </c>
      <c r="DH84" s="45">
        <f t="shared" si="180"/>
        <v>2.0764505976663874E-2</v>
      </c>
      <c r="DI84" s="13">
        <f>SMALL($DU84:DV84,1)/(60*60*24)</f>
        <v>2.0764505976663874E-2</v>
      </c>
      <c r="DJ84" s="13">
        <f>SMALL($DU84:DW84,1)/(60*60*24)</f>
        <v>2.0764505976663874E-2</v>
      </c>
      <c r="DK84" s="13">
        <f>SMALL($DU84:DX84,1)/(60*60*24)</f>
        <v>2.0764505976663874E-2</v>
      </c>
      <c r="DL84" s="13">
        <f>SMALL($DU84:DY84,1)/(60*60*24)</f>
        <v>2.0764505976663874E-2</v>
      </c>
      <c r="DM84" s="13">
        <f>SMALL($DU84:DZ84,1)/(60*60*24)</f>
        <v>2.0764505976663874E-2</v>
      </c>
      <c r="DO84" s="6">
        <f t="shared" si="181"/>
        <v>2334.4533762057877</v>
      </c>
      <c r="DP84" s="1">
        <f t="shared" si="182"/>
        <v>9999</v>
      </c>
      <c r="DQ84" s="1">
        <f t="shared" si="183"/>
        <v>9999</v>
      </c>
      <c r="DR84" s="1">
        <f t="shared" si="184"/>
        <v>9999</v>
      </c>
      <c r="DS84" s="1">
        <f t="shared" si="185"/>
        <v>9999</v>
      </c>
      <c r="DT84" s="1">
        <f t="shared" si="186"/>
        <v>9999</v>
      </c>
      <c r="DU84" s="6">
        <f t="shared" si="187"/>
        <v>1794.0533163837586</v>
      </c>
      <c r="DV84" s="1">
        <f t="shared" si="188"/>
        <v>1870</v>
      </c>
      <c r="DW84" s="1">
        <f t="shared" si="189"/>
        <v>9999</v>
      </c>
      <c r="DX84" s="1">
        <f t="shared" si="190"/>
        <v>9999</v>
      </c>
      <c r="DY84" s="1">
        <f t="shared" si="191"/>
        <v>1846</v>
      </c>
      <c r="DZ84" s="1">
        <f t="shared" si="192"/>
        <v>1808</v>
      </c>
    </row>
    <row r="85" spans="1:134" x14ac:dyDescent="0.25">
      <c r="A85" s="1" t="s">
        <v>207</v>
      </c>
      <c r="B85" s="3">
        <v>1.7951388888888888E-2</v>
      </c>
      <c r="C85" s="11">
        <v>43739</v>
      </c>
      <c r="E85" s="13">
        <v>2.207175925925926E-2</v>
      </c>
      <c r="F85" s="11">
        <v>43586</v>
      </c>
      <c r="H85" s="3"/>
      <c r="I85" s="3"/>
      <c r="L85" s="8">
        <v>3.2986111111111112E-2</v>
      </c>
      <c r="M85" s="8">
        <f t="shared" si="130"/>
        <v>2.238974137321233E-2</v>
      </c>
      <c r="N85" s="6">
        <f t="shared" si="131"/>
        <v>1934.4736546455456</v>
      </c>
      <c r="O85" s="8">
        <f t="shared" si="193"/>
        <v>1.3888888888888888E-2</v>
      </c>
      <c r="Q85" s="8">
        <f t="shared" si="132"/>
        <v>2.2071759259259263E-2</v>
      </c>
      <c r="R85" s="8">
        <f t="shared" si="133"/>
        <v>1.7951388888888892E-2</v>
      </c>
      <c r="S85" s="8">
        <f t="shared" si="134"/>
        <v>1.3888888888888888E-2</v>
      </c>
      <c r="T85" s="8"/>
      <c r="U85" s="8">
        <f>IF(A85&lt;&gt;"",IF(VLOOKUP(A85,Apr!A$4:F$201,6)&gt;0,VLOOKUP(A85,Apr!A$4:F$201,6),0),0)</f>
        <v>0</v>
      </c>
      <c r="V85" s="8">
        <f>IF(A85&lt;&gt;"",IF(VLOOKUP(A85,May!A$3:F$200,6)&gt;0,VLOOKUP(A85,May!A$3:F$200,6),0),0)</f>
        <v>2.2071759259259263E-2</v>
      </c>
      <c r="W85" s="8">
        <f>IF(A85&lt;&gt;"",IF(VLOOKUP(A85,Jun!A$3:F$200,6)&gt;0,VLOOKUP(A85,Jun!A$3:F$200,6),0),0)</f>
        <v>0</v>
      </c>
      <c r="X85" s="8">
        <f>IF(A85&lt;&gt;"",IF(VLOOKUP(A85,Jul!A$3:F$200,6)&gt;0,VLOOKUP(A85,Jul!A$3:F$200,6),0),0)</f>
        <v>0</v>
      </c>
      <c r="Y85" s="8">
        <f>IF(A85&lt;&gt;"",IF(VLOOKUP(A85,Aug!A$3:F$200,6)&gt;0,VLOOKUP(A85,Aug!A$3:F$200,6),0),0)</f>
        <v>0</v>
      </c>
      <c r="Z85" s="8">
        <f>IF(A85&lt;&gt;"",IF(VLOOKUP(A85,Sep!A$3:F$200,6)&gt;0,VLOOKUP(A85,Sep!A$3:F$200,6),0),0)</f>
        <v>0</v>
      </c>
      <c r="AA85" s="6">
        <f t="shared" si="135"/>
        <v>1465.5506549051061</v>
      </c>
      <c r="AB85" s="8">
        <f t="shared" si="136"/>
        <v>1.0937500000000001E-2</v>
      </c>
      <c r="AC85" s="8">
        <f>IF(A85&lt;&gt;"",IF(VLOOKUP(A85,Oct!A$3:F$200,6)&gt;0,VLOOKUP(A85,Oct!A$3:F$200,6),0),0)</f>
        <v>1.7951388888888892E-2</v>
      </c>
      <c r="AD85" s="8">
        <f>IF(A85&lt;&gt;"",IF(VLOOKUP(A85,Nov!A$3:F$200,6)&gt;0,VLOOKUP(A85,Nov!A$3:F$200,6),0),0)</f>
        <v>0</v>
      </c>
      <c r="AE85" s="8">
        <f>IF(A85&lt;&gt;"",IF(VLOOKUP(A85,Dec!A$3:F$200,6)&gt;0,VLOOKUP(A85,Dec!A$3:F$200,6),0),0)</f>
        <v>0</v>
      </c>
      <c r="AF85" s="8">
        <f>IF(A85&lt;&gt;"",IF(VLOOKUP(A85,Jan!A$3:F$200,6)&gt;0,VLOOKUP(A85,Jan!A$3:F$200,6),0),0)</f>
        <v>0</v>
      </c>
      <c r="AG85" s="8">
        <f>IF(A85&lt;&gt;"",IF(VLOOKUP(A85,Feb!A$3:F$200,6)&gt;0,VLOOKUP(A85,Feb!A$3:F$200,6),0),0)</f>
        <v>0</v>
      </c>
      <c r="AH85" s="8">
        <f>IF(A85&lt;&gt;"",IF(VLOOKUP(A85,Mar!A$3:F$200,6)&gt;0,VLOOKUP(A85,Mar!A$3:F$200,6),0),0)</f>
        <v>0</v>
      </c>
      <c r="AJ85" s="8">
        <f>LARGE($BH85:BI85,1)</f>
        <v>1.3888888888888888E-2</v>
      </c>
      <c r="AK85" s="8">
        <f>LARGE($BH85:BJ85,1)</f>
        <v>1.4236111111111111E-2</v>
      </c>
      <c r="AL85" s="8">
        <f>LARGE($BH85:BK85,1)</f>
        <v>1.4236111111111111E-2</v>
      </c>
      <c r="AM85" s="8">
        <f>LARGE($BH85:BL85,1)</f>
        <v>1.4236111111111111E-2</v>
      </c>
      <c r="AN85" s="8">
        <f>LARGE($BH85:BM85,1)</f>
        <v>1.4236111111111111E-2</v>
      </c>
      <c r="AO85" s="8">
        <f>LARGE($BN85:BO85,1)</f>
        <v>1.0937500000000001E-2</v>
      </c>
      <c r="AP85" s="8">
        <f>LARGE($BN85:BP85,1)</f>
        <v>1.0937500000000001E-2</v>
      </c>
      <c r="AQ85" s="8">
        <f>LARGE($BN85:BQ85,1)</f>
        <v>1.0937500000000001E-2</v>
      </c>
      <c r="AR85" s="8">
        <f>LARGE($BN85:BR85,1)</f>
        <v>1.0937500000000001E-2</v>
      </c>
      <c r="AS85" s="8">
        <f>LARGE($BN85:BS85,1)</f>
        <v>1.0937500000000001E-2</v>
      </c>
      <c r="AV85" s="6">
        <f t="shared" si="137"/>
        <v>0</v>
      </c>
      <c r="AW85" s="6">
        <f t="shared" si="138"/>
        <v>1907.0000000000005</v>
      </c>
      <c r="AX85" s="6">
        <f t="shared" si="139"/>
        <v>0</v>
      </c>
      <c r="AY85" s="6">
        <f t="shared" si="140"/>
        <v>0</v>
      </c>
      <c r="AZ85" s="6">
        <f t="shared" si="141"/>
        <v>0</v>
      </c>
      <c r="BA85" s="6">
        <f t="shared" si="142"/>
        <v>0</v>
      </c>
      <c r="BB85" s="6">
        <f t="shared" si="143"/>
        <v>1551</v>
      </c>
      <c r="BC85" s="6">
        <f t="shared" si="144"/>
        <v>0</v>
      </c>
      <c r="BD85" s="6">
        <f t="shared" si="145"/>
        <v>0</v>
      </c>
      <c r="BE85" s="6">
        <f t="shared" si="146"/>
        <v>0</v>
      </c>
      <c r="BF85" s="6">
        <f t="shared" si="147"/>
        <v>0</v>
      </c>
      <c r="BH85" s="8">
        <f t="shared" si="148"/>
        <v>1.3888888888888888E-2</v>
      </c>
      <c r="BI85" s="8">
        <f t="shared" si="149"/>
        <v>0</v>
      </c>
      <c r="BJ85" s="8">
        <f t="shared" si="150"/>
        <v>1.4236111111111111E-2</v>
      </c>
      <c r="BK85" s="8">
        <f t="shared" si="151"/>
        <v>0</v>
      </c>
      <c r="BL85" s="8">
        <f t="shared" si="152"/>
        <v>0</v>
      </c>
      <c r="BM85" s="8">
        <f t="shared" si="153"/>
        <v>0</v>
      </c>
      <c r="BN85" s="8">
        <f t="shared" si="154"/>
        <v>1.0937500000000001E-2</v>
      </c>
      <c r="BO85" s="8">
        <f t="shared" si="155"/>
        <v>9.8958333333333329E-3</v>
      </c>
      <c r="BP85" s="8">
        <f t="shared" si="156"/>
        <v>0</v>
      </c>
      <c r="BQ85" s="8">
        <f t="shared" si="157"/>
        <v>0</v>
      </c>
      <c r="BR85" s="8">
        <f t="shared" si="158"/>
        <v>0</v>
      </c>
      <c r="BS85" s="8">
        <f t="shared" si="159"/>
        <v>0</v>
      </c>
      <c r="BV85" s="8" t="str">
        <f t="shared" si="160"/>
        <v/>
      </c>
      <c r="BW85" s="8">
        <f t="shared" si="161"/>
        <v>2.2071759259259263E-2</v>
      </c>
      <c r="BX85" s="8" t="str">
        <f t="shared" si="162"/>
        <v/>
      </c>
      <c r="BY85" s="8" t="str">
        <f t="shared" si="163"/>
        <v/>
      </c>
      <c r="BZ85" s="8" t="str">
        <f t="shared" si="164"/>
        <v/>
      </c>
      <c r="CA85" s="8" t="str">
        <f t="shared" si="165"/>
        <v/>
      </c>
      <c r="CB85" s="8">
        <f t="shared" si="166"/>
        <v>1.7951388888888892E-2</v>
      </c>
      <c r="CC85" s="8" t="str">
        <f t="shared" si="167"/>
        <v/>
      </c>
      <c r="CD85" s="8" t="str">
        <f t="shared" si="168"/>
        <v/>
      </c>
      <c r="CE85" s="8" t="str">
        <f t="shared" si="169"/>
        <v/>
      </c>
      <c r="CF85" s="8" t="str">
        <f t="shared" si="170"/>
        <v/>
      </c>
      <c r="CG85" s="8" t="str">
        <f t="shared" si="171"/>
        <v/>
      </c>
      <c r="CI85" s="13">
        <v>2.8113425925925927E-2</v>
      </c>
      <c r="CJ85" s="8">
        <f t="shared" si="172"/>
        <v>2.8113425925925927E-2</v>
      </c>
      <c r="CK85" s="8">
        <f>IF(COUNT($BV85:BW85)&gt;0,SMALL($BV85:BW85,1),$CI85)</f>
        <v>2.2071759259259263E-2</v>
      </c>
      <c r="CL85" s="8">
        <f>IF(COUNT($BV85:BX85)&gt;0,SMALL($BV85:BX85,1),$CI85)</f>
        <v>2.2071759259259263E-2</v>
      </c>
      <c r="CM85" s="8">
        <f>IF(COUNT($BV85:BY85)&gt;0,SMALL($BV85:BY85,1),$CI85)</f>
        <v>2.2071759259259263E-2</v>
      </c>
      <c r="CN85" s="8">
        <f>IF(COUNT($BV85:BZ85)&gt;0,SMALL($BV85:BZ85,1),$CI85)</f>
        <v>2.2071759259259263E-2</v>
      </c>
      <c r="CO85" s="3">
        <v>0</v>
      </c>
      <c r="CP85" s="8">
        <f t="shared" si="173"/>
        <v>1.7951388888888892E-2</v>
      </c>
      <c r="CQ85" s="8">
        <f>IF(COUNT($CB85:CC85)&gt;0,SMALL($CB85:CC85,1),$CP85)</f>
        <v>1.7951388888888892E-2</v>
      </c>
      <c r="CR85" s="8">
        <f>IF(COUNT($CB85:CD85)&gt;0,SMALL($CB85:CD85,1),$CP85)</f>
        <v>1.7951388888888892E-2</v>
      </c>
      <c r="CS85" s="8">
        <f>IF(COUNT($CB85:CE85)&gt;0,SMALL($CB85:CE85,1),$CP85)</f>
        <v>1.7951388888888892E-2</v>
      </c>
      <c r="CT85" s="8">
        <f>IF(COUNT($CB85:CF85)&gt;0,SMALL($CB85:CF85,1),$CP85)</f>
        <v>1.7951388888888892E-2</v>
      </c>
      <c r="CV85" s="8">
        <f t="shared" si="174"/>
        <v>1.4238032407407408E-2</v>
      </c>
      <c r="CW85" s="8">
        <f t="shared" si="175"/>
        <v>1.0939421296296298E-2</v>
      </c>
      <c r="CX85" s="1">
        <f t="shared" si="176"/>
        <v>83</v>
      </c>
      <c r="CY85" s="8">
        <f t="shared" si="177"/>
        <v>1.9212962962962962E-6</v>
      </c>
      <c r="CZ85" s="1" t="str">
        <f t="shared" si="178"/>
        <v>Louise Cox</v>
      </c>
      <c r="DB85" s="13">
        <f t="shared" si="179"/>
        <v>2.238974137321233E-2</v>
      </c>
      <c r="DC85" s="13">
        <f>SMALL($DO85:DP85,1)/(60*60*24)</f>
        <v>2.2389741373212334E-2</v>
      </c>
      <c r="DD85" s="13">
        <f>SMALL($DO85:DQ85,1)/(60*60*24)</f>
        <v>2.2071759259259263E-2</v>
      </c>
      <c r="DE85" s="13">
        <f>SMALL($DO85:DR85,1)/(60*60*24)</f>
        <v>2.2071759259259263E-2</v>
      </c>
      <c r="DF85" s="13">
        <f>SMALL($DO85:DS85,1)/(60*60*24)</f>
        <v>2.2071759259259263E-2</v>
      </c>
      <c r="DG85" s="13">
        <f>SMALL($DO85:DT85,1)/(60*60*24)</f>
        <v>2.2071759259259263E-2</v>
      </c>
      <c r="DH85" s="45">
        <f t="shared" si="180"/>
        <v>1.6962391839179469E-2</v>
      </c>
      <c r="DI85" s="13">
        <f>SMALL($DU85:DV85,1)/(60*60*24)</f>
        <v>1.6962391839179469E-2</v>
      </c>
      <c r="DJ85" s="13">
        <f>SMALL($DU85:DW85,1)/(60*60*24)</f>
        <v>1.6962391839179469E-2</v>
      </c>
      <c r="DK85" s="13">
        <f>SMALL($DU85:DX85,1)/(60*60*24)</f>
        <v>1.6962391839179469E-2</v>
      </c>
      <c r="DL85" s="13">
        <f>SMALL($DU85:DY85,1)/(60*60*24)</f>
        <v>1.6962391839179469E-2</v>
      </c>
      <c r="DM85" s="13">
        <f>SMALL($DU85:DZ85,1)/(60*60*24)</f>
        <v>1.6962391839179469E-2</v>
      </c>
      <c r="DO85" s="6">
        <f t="shared" si="181"/>
        <v>1934.4736546455456</v>
      </c>
      <c r="DP85" s="1">
        <f t="shared" si="182"/>
        <v>9999</v>
      </c>
      <c r="DQ85" s="1">
        <f t="shared" si="183"/>
        <v>1907.0000000000005</v>
      </c>
      <c r="DR85" s="1">
        <f t="shared" si="184"/>
        <v>9999</v>
      </c>
      <c r="DS85" s="1">
        <f t="shared" si="185"/>
        <v>9999</v>
      </c>
      <c r="DT85" s="1">
        <f t="shared" si="186"/>
        <v>9999</v>
      </c>
      <c r="DU85" s="6">
        <f t="shared" si="187"/>
        <v>1465.5506549051061</v>
      </c>
      <c r="DV85" s="1">
        <f t="shared" si="188"/>
        <v>1551</v>
      </c>
      <c r="DW85" s="1">
        <f t="shared" si="189"/>
        <v>9999</v>
      </c>
      <c r="DX85" s="1">
        <f t="shared" si="190"/>
        <v>9999</v>
      </c>
      <c r="DY85" s="1">
        <f t="shared" si="191"/>
        <v>9999</v>
      </c>
      <c r="DZ85" s="1">
        <f t="shared" si="192"/>
        <v>9999</v>
      </c>
    </row>
    <row r="86" spans="1:134" x14ac:dyDescent="0.25">
      <c r="A86" s="41" t="s">
        <v>209</v>
      </c>
      <c r="B86" s="3">
        <v>1.6435185185185188E-2</v>
      </c>
      <c r="C86" s="11">
        <v>43862</v>
      </c>
      <c r="E86" s="13">
        <v>2.2939814814814816E-2</v>
      </c>
      <c r="F86" s="11">
        <v>43617</v>
      </c>
      <c r="H86" s="3"/>
      <c r="I86" s="3"/>
      <c r="L86" s="8">
        <v>2.9513888888888892E-2</v>
      </c>
      <c r="M86" s="8">
        <f t="shared" si="130"/>
        <v>2.0032926491821562E-2</v>
      </c>
      <c r="N86" s="6">
        <f t="shared" si="131"/>
        <v>1730.844848893383</v>
      </c>
      <c r="O86" s="8">
        <f t="shared" si="193"/>
        <v>1.6145833333333335E-2</v>
      </c>
      <c r="Q86" s="8">
        <f t="shared" si="132"/>
        <v>2.2939814814814812E-2</v>
      </c>
      <c r="R86" s="8">
        <f t="shared" si="133"/>
        <v>1.6435185185185185E-2</v>
      </c>
      <c r="S86" s="8">
        <f t="shared" si="134"/>
        <v>1.6145833333333335E-2</v>
      </c>
      <c r="T86" s="8"/>
      <c r="U86" s="8">
        <f>IF(A86&lt;&gt;"",IF(VLOOKUP(A86,Apr!A$4:F$201,6)&gt;0,VLOOKUP(A86,Apr!A$4:F$201,6),0),0)</f>
        <v>0</v>
      </c>
      <c r="V86" s="8">
        <f>IF(A86&lt;&gt;"",IF(VLOOKUP(A86,May!A$3:F$200,6)&gt;0,VLOOKUP(A86,May!A$3:F$200,6),0),0)</f>
        <v>0</v>
      </c>
      <c r="W86" s="8">
        <f>IF(A86&lt;&gt;"",IF(VLOOKUP(A86,Jun!A$3:F$200,6)&gt;0,VLOOKUP(A86,Jun!A$3:F$200,6),0),0)</f>
        <v>2.2939814814814812E-2</v>
      </c>
      <c r="X86" s="8">
        <f>IF(A86&lt;&gt;"",IF(VLOOKUP(A86,Jul!A$3:F$200,6)&gt;0,VLOOKUP(A86,Jul!A$3:F$200,6),0),0)</f>
        <v>0</v>
      </c>
      <c r="Y86" s="8">
        <f>IF(A86&lt;&gt;"",IF(VLOOKUP(A86,Aug!A$3:F$200,6)&gt;0,VLOOKUP(A86,Aug!A$3:F$200,6),0),0)</f>
        <v>0</v>
      </c>
      <c r="Z86" s="8">
        <f>IF(A86&lt;&gt;"",IF(VLOOKUP(A86,Sep!A$3:F$200,6)&gt;0,VLOOKUP(A86,Sep!A$3:F$200,6),0),0)</f>
        <v>0</v>
      </c>
      <c r="AA86" s="6">
        <f t="shared" si="135"/>
        <v>1523.1889869018978</v>
      </c>
      <c r="AB86" s="8">
        <f t="shared" si="136"/>
        <v>1.0243055555555556E-2</v>
      </c>
      <c r="AC86" s="8">
        <f>IF(A86&lt;&gt;"",IF(VLOOKUP(A86,Oct!A$3:F$200,6)&gt;0,VLOOKUP(A86,Oct!A$3:F$200,6),0),0)</f>
        <v>0</v>
      </c>
      <c r="AD86" s="8">
        <f>IF(A86&lt;&gt;"",IF(VLOOKUP(A86,Nov!A$3:F$200,6)&gt;0,VLOOKUP(A86,Nov!A$3:F$200,6),0),0)</f>
        <v>0</v>
      </c>
      <c r="AE86" s="8">
        <f>IF(A86&lt;&gt;"",IF(VLOOKUP(A86,Dec!A$3:F$200,6)&gt;0,VLOOKUP(A86,Dec!A$3:F$200,6),0),0)</f>
        <v>1.8473379629629631E-2</v>
      </c>
      <c r="AF86" s="8">
        <f>IF(A86&lt;&gt;"",IF(VLOOKUP(A86,Jan!A$3:F$200,6)&gt;0,VLOOKUP(A86,Jan!A$3:F$200,6),0),0)</f>
        <v>0</v>
      </c>
      <c r="AG86" s="8">
        <f>IF(A86&lt;&gt;"",IF(VLOOKUP(A86,Feb!A$3:F$200,6)&gt;0,VLOOKUP(A86,Feb!A$3:F$200,6),0),0)</f>
        <v>1.6435185185185185E-2</v>
      </c>
      <c r="AH86" s="8">
        <f>IF(A86&lt;&gt;"",IF(VLOOKUP(A86,Mar!A$3:F$200,6)&gt;0,VLOOKUP(A86,Mar!A$3:F$200,6),0),0)</f>
        <v>0</v>
      </c>
      <c r="AJ86" s="8">
        <f>LARGE($BH86:BI86,1)</f>
        <v>1.6145833333333335E-2</v>
      </c>
      <c r="AK86" s="8">
        <f>LARGE($BH86:BJ86,1)</f>
        <v>1.6145833333333335E-2</v>
      </c>
      <c r="AL86" s="8">
        <f>LARGE($BH86:BK86,1)</f>
        <v>1.6145833333333335E-2</v>
      </c>
      <c r="AM86" s="8">
        <f>LARGE($BH86:BL86,1)</f>
        <v>1.6145833333333335E-2</v>
      </c>
      <c r="AN86" s="8">
        <f>LARGE($BH86:BM86,1)</f>
        <v>1.6145833333333335E-2</v>
      </c>
      <c r="AO86" s="8">
        <f>LARGE($BN86:BO86,1)</f>
        <v>1.0243055555555556E-2</v>
      </c>
      <c r="AP86" s="8">
        <f>LARGE($BN86:BP86,1)</f>
        <v>1.0243055555555556E-2</v>
      </c>
      <c r="AQ86" s="8">
        <f>LARGE($BN86:BQ86,1)</f>
        <v>1.0243055555555556E-2</v>
      </c>
      <c r="AR86" s="8">
        <f>LARGE($BN86:BR86,1)</f>
        <v>1.0243055555555556E-2</v>
      </c>
      <c r="AS86" s="8">
        <f>LARGE($BN86:BS86,1)</f>
        <v>1.1458333333333333E-2</v>
      </c>
      <c r="AV86" s="6">
        <f t="shared" si="137"/>
        <v>0</v>
      </c>
      <c r="AW86" s="6">
        <f t="shared" si="138"/>
        <v>0</v>
      </c>
      <c r="AX86" s="6">
        <f t="shared" si="139"/>
        <v>1981.9999999999995</v>
      </c>
      <c r="AY86" s="6">
        <f t="shared" si="140"/>
        <v>0</v>
      </c>
      <c r="AZ86" s="6">
        <f t="shared" si="141"/>
        <v>0</v>
      </c>
      <c r="BA86" s="6">
        <f t="shared" si="142"/>
        <v>0</v>
      </c>
      <c r="BB86" s="6">
        <f t="shared" si="143"/>
        <v>0</v>
      </c>
      <c r="BC86" s="6">
        <f t="shared" si="144"/>
        <v>0</v>
      </c>
      <c r="BD86" s="6">
        <f t="shared" si="145"/>
        <v>1596.1000000000004</v>
      </c>
      <c r="BE86" s="6">
        <f t="shared" si="146"/>
        <v>0</v>
      </c>
      <c r="BF86" s="6">
        <f t="shared" si="147"/>
        <v>1420</v>
      </c>
      <c r="BH86" s="8">
        <f t="shared" si="148"/>
        <v>1.6145833333333335E-2</v>
      </c>
      <c r="BI86" s="8">
        <f t="shared" si="149"/>
        <v>0</v>
      </c>
      <c r="BJ86" s="8">
        <f t="shared" si="150"/>
        <v>0</v>
      </c>
      <c r="BK86" s="8">
        <f t="shared" si="151"/>
        <v>1.3368055555555555E-2</v>
      </c>
      <c r="BL86" s="8">
        <f t="shared" si="152"/>
        <v>0</v>
      </c>
      <c r="BM86" s="8">
        <f t="shared" si="153"/>
        <v>0</v>
      </c>
      <c r="BN86" s="8">
        <f t="shared" si="154"/>
        <v>1.0243055555555556E-2</v>
      </c>
      <c r="BO86" s="8">
        <f t="shared" si="155"/>
        <v>0</v>
      </c>
      <c r="BP86" s="8">
        <f t="shared" si="156"/>
        <v>0</v>
      </c>
      <c r="BQ86" s="8">
        <f t="shared" si="157"/>
        <v>9.3749999999999997E-3</v>
      </c>
      <c r="BR86" s="8">
        <f t="shared" si="158"/>
        <v>0</v>
      </c>
      <c r="BS86" s="8">
        <f t="shared" si="159"/>
        <v>1.1458333333333333E-2</v>
      </c>
      <c r="BV86" s="8" t="str">
        <f t="shared" si="160"/>
        <v/>
      </c>
      <c r="BW86" s="8" t="str">
        <f t="shared" si="161"/>
        <v/>
      </c>
      <c r="BX86" s="8">
        <f t="shared" si="162"/>
        <v>2.2939814814814812E-2</v>
      </c>
      <c r="BY86" s="8" t="str">
        <f t="shared" si="163"/>
        <v/>
      </c>
      <c r="BZ86" s="8" t="str">
        <f t="shared" si="164"/>
        <v/>
      </c>
      <c r="CA86" s="8" t="str">
        <f t="shared" si="165"/>
        <v/>
      </c>
      <c r="CB86" s="8" t="str">
        <f t="shared" si="166"/>
        <v/>
      </c>
      <c r="CC86" s="8" t="str">
        <f t="shared" si="167"/>
        <v/>
      </c>
      <c r="CD86" s="8">
        <f t="shared" si="168"/>
        <v>1.8473379629629631E-2</v>
      </c>
      <c r="CE86" s="8" t="str">
        <f t="shared" si="169"/>
        <v/>
      </c>
      <c r="CF86" s="8">
        <f t="shared" si="170"/>
        <v>1.6435185185185185E-2</v>
      </c>
      <c r="CG86" s="8" t="str">
        <f t="shared" si="171"/>
        <v/>
      </c>
      <c r="CI86" s="13">
        <v>2.8113425925925927E-2</v>
      </c>
      <c r="CJ86" s="8">
        <f t="shared" si="172"/>
        <v>2.8113425925925927E-2</v>
      </c>
      <c r="CK86" s="8">
        <f>IF(COUNT($BV86:BW86)&gt;0,SMALL($BV86:BW86,1),$CI86)</f>
        <v>2.8113425925925927E-2</v>
      </c>
      <c r="CL86" s="8">
        <f>IF(COUNT($BV86:BX86)&gt;0,SMALL($BV86:BX86,1),$CI86)</f>
        <v>2.2939814814814812E-2</v>
      </c>
      <c r="CM86" s="8">
        <f>IF(COUNT($BV86:BY86)&gt;0,SMALL($BV86:BY86,1),$CI86)</f>
        <v>2.2939814814814812E-2</v>
      </c>
      <c r="CN86" s="8">
        <f>IF(COUNT($BV86:BZ86)&gt;0,SMALL($BV86:BZ86,1),$CI86)</f>
        <v>2.2939814814814812E-2</v>
      </c>
      <c r="CO86" s="3">
        <v>0</v>
      </c>
      <c r="CP86" s="8">
        <f t="shared" si="173"/>
        <v>0</v>
      </c>
      <c r="CQ86" s="8">
        <f>IF(COUNT($CB86:CC86)&gt;0,SMALL($CB86:CC86,1),$CP86)</f>
        <v>0</v>
      </c>
      <c r="CR86" s="8">
        <f>IF(COUNT($CB86:CD86)&gt;0,SMALL($CB86:CD86,1),$CP86)</f>
        <v>1.8473379629629631E-2</v>
      </c>
      <c r="CS86" s="8">
        <f>IF(COUNT($CB86:CE86)&gt;0,SMALL($CB86:CE86,1),$CP86)</f>
        <v>1.8473379629629631E-2</v>
      </c>
      <c r="CT86" s="8">
        <f>IF(COUNT($CB86:CF86)&gt;0,SMALL($CB86:CF86,1),$CP86)</f>
        <v>1.6435185185185185E-2</v>
      </c>
      <c r="CV86" s="8">
        <f t="shared" si="174"/>
        <v>1.6147777777777778E-2</v>
      </c>
      <c r="CW86" s="8">
        <f t="shared" si="175"/>
        <v>1.1460277777777778E-2</v>
      </c>
      <c r="CX86" s="1">
        <f t="shared" si="176"/>
        <v>84</v>
      </c>
      <c r="CY86" s="8">
        <f t="shared" si="177"/>
        <v>1.9444444444444444E-6</v>
      </c>
      <c r="CZ86" s="1" t="str">
        <f t="shared" si="178"/>
        <v>Maddy Markham</v>
      </c>
      <c r="DB86" s="13">
        <f t="shared" si="179"/>
        <v>2.0032926491821562E-2</v>
      </c>
      <c r="DC86" s="13">
        <f>SMALL($DO86:DP86,1)/(60*60*24)</f>
        <v>2.0032926491821562E-2</v>
      </c>
      <c r="DD86" s="13">
        <f>SMALL($DO86:DQ86,1)/(60*60*24)</f>
        <v>2.0032926491821562E-2</v>
      </c>
      <c r="DE86" s="13">
        <f>SMALL($DO86:DR86,1)/(60*60*24)</f>
        <v>2.0032926491821562E-2</v>
      </c>
      <c r="DF86" s="13">
        <f>SMALL($DO86:DS86,1)/(60*60*24)</f>
        <v>2.0032926491821562E-2</v>
      </c>
      <c r="DG86" s="13">
        <f>SMALL($DO86:DT86,1)/(60*60*24)</f>
        <v>2.0032926491821562E-2</v>
      </c>
      <c r="DH86" s="45">
        <f t="shared" si="180"/>
        <v>1.7629502163216411E-2</v>
      </c>
      <c r="DI86" s="13">
        <f>SMALL($DU86:DV86,1)/(60*60*24)</f>
        <v>1.7629502163216411E-2</v>
      </c>
      <c r="DJ86" s="13">
        <f>SMALL($DU86:DW86,1)/(60*60*24)</f>
        <v>1.7629502163216411E-2</v>
      </c>
      <c r="DK86" s="13">
        <f>SMALL($DU86:DX86,1)/(60*60*24)</f>
        <v>1.7629502163216411E-2</v>
      </c>
      <c r="DL86" s="13">
        <f>SMALL($DU86:DY86,1)/(60*60*24)</f>
        <v>1.7629502163216411E-2</v>
      </c>
      <c r="DM86" s="13">
        <f>SMALL($DU86:DZ86,1)/(60*60*24)</f>
        <v>1.6435185185185185E-2</v>
      </c>
      <c r="DO86" s="6">
        <f t="shared" si="181"/>
        <v>1730.844848893383</v>
      </c>
      <c r="DP86" s="1">
        <f t="shared" si="182"/>
        <v>9999</v>
      </c>
      <c r="DQ86" s="1">
        <f t="shared" si="183"/>
        <v>9999</v>
      </c>
      <c r="DR86" s="1">
        <f t="shared" si="184"/>
        <v>1981.9999999999995</v>
      </c>
      <c r="DS86" s="1">
        <f t="shared" si="185"/>
        <v>9999</v>
      </c>
      <c r="DT86" s="1">
        <f t="shared" si="186"/>
        <v>9999</v>
      </c>
      <c r="DU86" s="6">
        <f t="shared" si="187"/>
        <v>1523.1889869018978</v>
      </c>
      <c r="DV86" s="1">
        <f t="shared" si="188"/>
        <v>9999</v>
      </c>
      <c r="DW86" s="1">
        <f t="shared" si="189"/>
        <v>9999</v>
      </c>
      <c r="DX86" s="1">
        <f t="shared" si="190"/>
        <v>1596.1000000000004</v>
      </c>
      <c r="DY86" s="1">
        <f t="shared" si="191"/>
        <v>9999</v>
      </c>
      <c r="DZ86" s="1">
        <f t="shared" si="192"/>
        <v>1420</v>
      </c>
      <c r="EB86" s="8"/>
      <c r="EC86" s="8"/>
      <c r="ED86" s="8"/>
    </row>
    <row r="87" spans="1:134" x14ac:dyDescent="0.25">
      <c r="A87" s="1" t="s">
        <v>144</v>
      </c>
      <c r="B87" s="3">
        <v>2.2847222222222224E-2</v>
      </c>
      <c r="C87" s="11">
        <v>43160</v>
      </c>
      <c r="E87" s="13">
        <v>2.8032407407407409E-2</v>
      </c>
      <c r="F87" s="11">
        <v>42826</v>
      </c>
      <c r="H87" s="3">
        <v>0</v>
      </c>
      <c r="I87" s="3">
        <v>2.8888888888888888E-2</v>
      </c>
      <c r="K87" s="8">
        <v>2.0833333333333332E-2</v>
      </c>
      <c r="M87" s="8">
        <f t="shared" si="130"/>
        <v>2.8888888888888888E-2</v>
      </c>
      <c r="N87" s="6">
        <f t="shared" si="131"/>
        <v>2495.9999999999995</v>
      </c>
      <c r="O87" s="8">
        <f t="shared" si="193"/>
        <v>7.2916666666666668E-3</v>
      </c>
      <c r="Q87" s="8">
        <f t="shared" si="132"/>
        <v>0</v>
      </c>
      <c r="R87" s="8">
        <f t="shared" si="133"/>
        <v>0</v>
      </c>
      <c r="S87" s="8">
        <f t="shared" si="134"/>
        <v>7.2916666666666668E-3</v>
      </c>
      <c r="T87" s="8"/>
      <c r="U87" s="8">
        <f>IF(A87&lt;&gt;"",IF(VLOOKUP(A87,Apr!A$4:F$201,6)&gt;0,VLOOKUP(A87,Apr!A$4:F$201,6),0),0)</f>
        <v>0</v>
      </c>
      <c r="V87" s="8">
        <f>IF(A87&lt;&gt;"",IF(VLOOKUP(A87,May!A$3:F$200,6)&gt;0,VLOOKUP(A87,May!A$3:F$200,6),0),0)</f>
        <v>0</v>
      </c>
      <c r="W87" s="8">
        <f>IF(A87&lt;&gt;"",IF(VLOOKUP(A87,Jun!A$3:F$200,6)&gt;0,VLOOKUP(A87,Jun!A$3:F$200,6),0),0)</f>
        <v>0</v>
      </c>
      <c r="X87" s="8">
        <f>IF(A87&lt;&gt;"",IF(VLOOKUP(A87,Jul!A$3:F$200,6)&gt;0,VLOOKUP(A87,Jul!A$3:F$200,6),0),0)</f>
        <v>0</v>
      </c>
      <c r="Y87" s="8">
        <f>IF(A87&lt;&gt;"",IF(VLOOKUP(A87,Aug!A$3:F$200,6)&gt;0,VLOOKUP(A87,Aug!A$3:F$200,6),0),0)</f>
        <v>0</v>
      </c>
      <c r="Z87" s="8">
        <f>IF(A87&lt;&gt;"",IF(VLOOKUP(A87,Sep!A$3:F$200,6)&gt;0,VLOOKUP(A87,Sep!A$3:F$200,6),0),0)</f>
        <v>0</v>
      </c>
      <c r="AA87" s="6">
        <f t="shared" si="135"/>
        <v>1918.2036888532477</v>
      </c>
      <c r="AB87" s="8">
        <f t="shared" si="136"/>
        <v>5.5555555555555558E-3</v>
      </c>
      <c r="AC87" s="8">
        <f>IF(A87&lt;&gt;"",IF(VLOOKUP(A87,Oct!A$3:F$200,6)&gt;0,VLOOKUP(A87,Oct!A$3:F$200,6),0),0)</f>
        <v>0</v>
      </c>
      <c r="AD87" s="8">
        <f>IF(A87&lt;&gt;"",IF(VLOOKUP(A87,Nov!A$3:F$200,6)&gt;0,VLOOKUP(A87,Nov!A$3:F$200,6),0),0)</f>
        <v>0</v>
      </c>
      <c r="AE87" s="8">
        <f>IF(A87&lt;&gt;"",IF(VLOOKUP(A87,Dec!A$3:F$200,6)&gt;0,VLOOKUP(A87,Dec!A$3:F$200,6),0),0)</f>
        <v>0</v>
      </c>
      <c r="AF87" s="8">
        <f>IF(A87&lt;&gt;"",IF(VLOOKUP(A87,Jan!A$3:F$200,6)&gt;0,VLOOKUP(A87,Jan!A$3:F$200,6),0),0)</f>
        <v>0</v>
      </c>
      <c r="AG87" s="8">
        <f>IF(A87&lt;&gt;"",IF(VLOOKUP(A87,Feb!A$3:F$200,6)&gt;0,VLOOKUP(A87,Feb!A$3:F$200,6),0),0)</f>
        <v>0</v>
      </c>
      <c r="AH87" s="8">
        <f>IF(A87&lt;&gt;"",IF(VLOOKUP(A87,Mar!A$3:F$200,6)&gt;0,VLOOKUP(A87,Mar!A$3:F$200,6),0),0)</f>
        <v>0</v>
      </c>
      <c r="AJ87" s="8">
        <f>LARGE($BH87:BI87,1)</f>
        <v>7.2916666666666668E-3</v>
      </c>
      <c r="AK87" s="8">
        <f>LARGE($BH87:BJ87,1)</f>
        <v>7.2916666666666668E-3</v>
      </c>
      <c r="AL87" s="8">
        <f>LARGE($BH87:BK87,1)</f>
        <v>7.2916666666666668E-3</v>
      </c>
      <c r="AM87" s="8">
        <f>LARGE($BH87:BL87,1)</f>
        <v>7.2916666666666668E-3</v>
      </c>
      <c r="AN87" s="8">
        <f>LARGE($BH87:BM87,1)</f>
        <v>7.2916666666666668E-3</v>
      </c>
      <c r="AO87" s="8">
        <f>LARGE($BN87:BO87,1)</f>
        <v>5.5555555555555558E-3</v>
      </c>
      <c r="AP87" s="8">
        <f>LARGE($BN87:BP87,1)</f>
        <v>5.5555555555555558E-3</v>
      </c>
      <c r="AQ87" s="8">
        <f>LARGE($BN87:BQ87,1)</f>
        <v>5.5555555555555558E-3</v>
      </c>
      <c r="AR87" s="8">
        <f>LARGE($BN87:BR87,1)</f>
        <v>5.5555555555555558E-3</v>
      </c>
      <c r="AS87" s="8">
        <f>LARGE($BN87:BS87,1)</f>
        <v>5.5555555555555558E-3</v>
      </c>
      <c r="AV87" s="6">
        <f t="shared" si="137"/>
        <v>0</v>
      </c>
      <c r="AW87" s="6">
        <f t="shared" si="138"/>
        <v>0</v>
      </c>
      <c r="AX87" s="6">
        <f t="shared" si="139"/>
        <v>0</v>
      </c>
      <c r="AY87" s="6">
        <f t="shared" si="140"/>
        <v>0</v>
      </c>
      <c r="AZ87" s="6">
        <f t="shared" si="141"/>
        <v>0</v>
      </c>
      <c r="BA87" s="6">
        <f t="shared" si="142"/>
        <v>0</v>
      </c>
      <c r="BB87" s="6">
        <f t="shared" si="143"/>
        <v>0</v>
      </c>
      <c r="BC87" s="6">
        <f t="shared" si="144"/>
        <v>0</v>
      </c>
      <c r="BD87" s="6">
        <f t="shared" si="145"/>
        <v>0</v>
      </c>
      <c r="BE87" s="6">
        <f t="shared" si="146"/>
        <v>0</v>
      </c>
      <c r="BF87" s="6">
        <f t="shared" si="147"/>
        <v>0</v>
      </c>
      <c r="BH87" s="8">
        <f t="shared" si="148"/>
        <v>7.2916666666666668E-3</v>
      </c>
      <c r="BI87" s="8">
        <f t="shared" si="149"/>
        <v>0</v>
      </c>
      <c r="BJ87" s="8">
        <f t="shared" si="150"/>
        <v>0</v>
      </c>
      <c r="BK87" s="8">
        <f t="shared" si="151"/>
        <v>0</v>
      </c>
      <c r="BL87" s="8">
        <f t="shared" si="152"/>
        <v>0</v>
      </c>
      <c r="BM87" s="8">
        <f t="shared" si="153"/>
        <v>0</v>
      </c>
      <c r="BN87" s="8">
        <f t="shared" si="154"/>
        <v>5.5555555555555558E-3</v>
      </c>
      <c r="BO87" s="8">
        <f t="shared" si="155"/>
        <v>0</v>
      </c>
      <c r="BP87" s="8">
        <f t="shared" si="156"/>
        <v>0</v>
      </c>
      <c r="BQ87" s="8">
        <f t="shared" si="157"/>
        <v>0</v>
      </c>
      <c r="BR87" s="8">
        <f t="shared" si="158"/>
        <v>0</v>
      </c>
      <c r="BS87" s="8">
        <f t="shared" si="159"/>
        <v>0</v>
      </c>
      <c r="BV87" s="8" t="str">
        <f t="shared" si="160"/>
        <v/>
      </c>
      <c r="BW87" s="8" t="str">
        <f t="shared" si="161"/>
        <v/>
      </c>
      <c r="BX87" s="8" t="str">
        <f t="shared" si="162"/>
        <v/>
      </c>
      <c r="BY87" s="8" t="str">
        <f t="shared" si="163"/>
        <v/>
      </c>
      <c r="BZ87" s="8" t="str">
        <f t="shared" si="164"/>
        <v/>
      </c>
      <c r="CA87" s="8" t="str">
        <f t="shared" si="165"/>
        <v/>
      </c>
      <c r="CB87" s="8" t="str">
        <f t="shared" si="166"/>
        <v/>
      </c>
      <c r="CC87" s="8" t="str">
        <f t="shared" si="167"/>
        <v/>
      </c>
      <c r="CD87" s="8" t="str">
        <f t="shared" si="168"/>
        <v/>
      </c>
      <c r="CE87" s="8" t="str">
        <f t="shared" si="169"/>
        <v/>
      </c>
      <c r="CF87" s="8" t="str">
        <f t="shared" si="170"/>
        <v/>
      </c>
      <c r="CG87" s="8" t="str">
        <f t="shared" si="171"/>
        <v/>
      </c>
      <c r="CI87" s="13">
        <v>2.8032407407407409E-2</v>
      </c>
      <c r="CJ87" s="8">
        <f t="shared" si="172"/>
        <v>2.8032407407407409E-2</v>
      </c>
      <c r="CK87" s="8">
        <f>IF(COUNT($BV87:BW87)&gt;0,SMALL($BV87:BW87,1),$CI87)</f>
        <v>2.8032407407407409E-2</v>
      </c>
      <c r="CL87" s="8">
        <f>IF(COUNT($BV87:BX87)&gt;0,SMALL($BV87:BX87,1),$CI87)</f>
        <v>2.8032407407407409E-2</v>
      </c>
      <c r="CM87" s="8">
        <f>IF(COUNT($BV87:BY87)&gt;0,SMALL($BV87:BY87,1),$CI87)</f>
        <v>2.8032407407407409E-2</v>
      </c>
      <c r="CN87" s="8">
        <f>IF(COUNT($BV87:BZ87)&gt;0,SMALL($BV87:BZ87,1),$CI87)</f>
        <v>2.8032407407407409E-2</v>
      </c>
      <c r="CO87" s="3">
        <v>2.2847222222222224E-2</v>
      </c>
      <c r="CP87" s="8">
        <f t="shared" si="173"/>
        <v>2.2847222222222224E-2</v>
      </c>
      <c r="CQ87" s="8">
        <f>IF(COUNT($CB87:CC87)&gt;0,SMALL($CB87:CC87,1),$CP87)</f>
        <v>2.2847222222222224E-2</v>
      </c>
      <c r="CR87" s="8">
        <f>IF(COUNT($CB87:CD87)&gt;0,SMALL($CB87:CD87,1),$CP87)</f>
        <v>2.2847222222222224E-2</v>
      </c>
      <c r="CS87" s="8">
        <f>IF(COUNT($CB87:CE87)&gt;0,SMALL($CB87:CE87,1),$CP87)</f>
        <v>2.2847222222222224E-2</v>
      </c>
      <c r="CT87" s="8">
        <f>IF(COUNT($CB87:CF87)&gt;0,SMALL($CB87:CF87,1),$CP87)</f>
        <v>2.2847222222222224E-2</v>
      </c>
      <c r="CV87" s="8">
        <f t="shared" si="174"/>
        <v>7.2936342592592593E-3</v>
      </c>
      <c r="CW87" s="8">
        <f t="shared" si="175"/>
        <v>5.5575231481481482E-3</v>
      </c>
      <c r="CX87" s="1">
        <f t="shared" si="176"/>
        <v>85</v>
      </c>
      <c r="CY87" s="8">
        <f t="shared" si="177"/>
        <v>1.9675925925925925E-6</v>
      </c>
      <c r="CZ87" s="1" t="str">
        <f t="shared" si="178"/>
        <v>Maria Tierney</v>
      </c>
      <c r="DB87" s="13">
        <f t="shared" si="179"/>
        <v>2.8888888888888888E-2</v>
      </c>
      <c r="DC87" s="13">
        <f>SMALL($DO87:DP87,1)/(60*60*24)</f>
        <v>2.8888888888888884E-2</v>
      </c>
      <c r="DD87" s="13">
        <f>SMALL($DO87:DQ87,1)/(60*60*24)</f>
        <v>2.8888888888888884E-2</v>
      </c>
      <c r="DE87" s="13">
        <f>SMALL($DO87:DR87,1)/(60*60*24)</f>
        <v>2.8888888888888884E-2</v>
      </c>
      <c r="DF87" s="13">
        <f>SMALL($DO87:DS87,1)/(60*60*24)</f>
        <v>2.8888888888888884E-2</v>
      </c>
      <c r="DG87" s="13">
        <f>SMALL($DO87:DT87,1)/(60*60*24)</f>
        <v>2.8888888888888884E-2</v>
      </c>
      <c r="DH87" s="45">
        <f t="shared" si="180"/>
        <v>2.2201431583949625E-2</v>
      </c>
      <c r="DI87" s="13">
        <f>SMALL($DU87:DV87,1)/(60*60*24)</f>
        <v>2.2201431583949625E-2</v>
      </c>
      <c r="DJ87" s="13">
        <f>SMALL($DU87:DW87,1)/(60*60*24)</f>
        <v>2.2201431583949625E-2</v>
      </c>
      <c r="DK87" s="13">
        <f>SMALL($DU87:DX87,1)/(60*60*24)</f>
        <v>2.2201431583949625E-2</v>
      </c>
      <c r="DL87" s="13">
        <f>SMALL($DU87:DY87,1)/(60*60*24)</f>
        <v>2.2201431583949625E-2</v>
      </c>
      <c r="DM87" s="13">
        <f>SMALL($DU87:DZ87,1)/(60*60*24)</f>
        <v>2.2201431583949625E-2</v>
      </c>
      <c r="DO87" s="6">
        <f t="shared" si="181"/>
        <v>2495.9999999999995</v>
      </c>
      <c r="DP87" s="1">
        <f t="shared" si="182"/>
        <v>9999</v>
      </c>
      <c r="DQ87" s="1">
        <f t="shared" si="183"/>
        <v>9999</v>
      </c>
      <c r="DR87" s="1">
        <f t="shared" si="184"/>
        <v>9999</v>
      </c>
      <c r="DS87" s="1">
        <f t="shared" si="185"/>
        <v>9999</v>
      </c>
      <c r="DT87" s="1">
        <f t="shared" si="186"/>
        <v>9999</v>
      </c>
      <c r="DU87" s="6">
        <f t="shared" si="187"/>
        <v>1918.2036888532477</v>
      </c>
      <c r="DV87" s="1">
        <f t="shared" si="188"/>
        <v>9999</v>
      </c>
      <c r="DW87" s="1">
        <f t="shared" si="189"/>
        <v>9999</v>
      </c>
      <c r="DX87" s="1">
        <f t="shared" si="190"/>
        <v>9999</v>
      </c>
      <c r="DY87" s="1">
        <f t="shared" si="191"/>
        <v>9999</v>
      </c>
      <c r="DZ87" s="1">
        <f t="shared" si="192"/>
        <v>9999</v>
      </c>
    </row>
    <row r="88" spans="1:134" x14ac:dyDescent="0.25">
      <c r="A88" s="1" t="s">
        <v>160</v>
      </c>
      <c r="B88" s="3">
        <v>1.6342592592592593E-2</v>
      </c>
      <c r="C88" s="11">
        <v>43510</v>
      </c>
      <c r="E88" s="13">
        <v>2.0914351851851851E-2</v>
      </c>
      <c r="F88" s="11">
        <v>42917</v>
      </c>
      <c r="H88" s="3">
        <v>1.6342592592592593E-2</v>
      </c>
      <c r="I88" s="3">
        <v>2.2511574074074069E-2</v>
      </c>
      <c r="K88" s="8">
        <v>1.6145833333333335E-2</v>
      </c>
      <c r="M88" s="8">
        <f t="shared" si="130"/>
        <v>2.0605877616747179E-2</v>
      </c>
      <c r="N88" s="6">
        <f t="shared" si="131"/>
        <v>1780.3478260869563</v>
      </c>
      <c r="O88" s="8">
        <f t="shared" si="193"/>
        <v>1.5625E-2</v>
      </c>
      <c r="Q88" s="8">
        <f t="shared" si="132"/>
        <v>2.5740740740740745E-2</v>
      </c>
      <c r="R88" s="8">
        <f t="shared" si="133"/>
        <v>1.9039351851851849E-2</v>
      </c>
      <c r="S88" s="8">
        <f t="shared" si="134"/>
        <v>1.5625E-2</v>
      </c>
      <c r="T88" s="8"/>
      <c r="U88" s="8">
        <f>IF(A88&lt;&gt;"",IF(VLOOKUP(A88,Apr!A$4:F$201,6)&gt;0,VLOOKUP(A88,Apr!A$4:F$201,6),0),0)</f>
        <v>0</v>
      </c>
      <c r="V88" s="8">
        <f>IF(A88&lt;&gt;"",IF(VLOOKUP(A88,May!A$3:F$200,6)&gt;0,VLOOKUP(A88,May!A$3:F$200,6),0),0)</f>
        <v>0</v>
      </c>
      <c r="W88" s="8">
        <f>IF(A88&lt;&gt;"",IF(VLOOKUP(A88,Jun!A$3:F$200,6)&gt;0,VLOOKUP(A88,Jun!A$3:F$200,6),0),0)</f>
        <v>0</v>
      </c>
      <c r="X88" s="8">
        <f>IF(A88&lt;&gt;"",IF(VLOOKUP(A88,Jul!A$3:F$200,6)&gt;0,VLOOKUP(A88,Jul!A$3:F$200,6),0),0)</f>
        <v>0</v>
      </c>
      <c r="Y88" s="8">
        <f>IF(A88&lt;&gt;"",IF(VLOOKUP(A88,Aug!A$3:F$200,6)&gt;0,VLOOKUP(A88,Aug!A$3:F$200,6),0),0)</f>
        <v>2.5740740740740745E-2</v>
      </c>
      <c r="Z88" s="8">
        <f>IF(A88&lt;&gt;"",IF(VLOOKUP(A88,Sep!A$3:F$200,6)&gt;0,VLOOKUP(A88,Sep!A$3:F$200,6),0),0)</f>
        <v>0</v>
      </c>
      <c r="AA88" s="6">
        <f t="shared" si="135"/>
        <v>1709.1686714782145</v>
      </c>
      <c r="AB88" s="8">
        <f t="shared" si="136"/>
        <v>7.9861111111111122E-3</v>
      </c>
      <c r="AC88" s="8">
        <f>IF(A88&lt;&gt;"",IF(VLOOKUP(A88,Oct!A$3:F$200,6)&gt;0,VLOOKUP(A88,Oct!A$3:F$200,6),0),0)</f>
        <v>0</v>
      </c>
      <c r="AD88" s="8">
        <f>IF(A88&lt;&gt;"",IF(VLOOKUP(A88,Nov!A$3:F$200,6)&gt;0,VLOOKUP(A88,Nov!A$3:F$200,6),0),0)</f>
        <v>0</v>
      </c>
      <c r="AE88" s="8">
        <f>IF(A88&lt;&gt;"",IF(VLOOKUP(A88,Dec!A$3:F$200,6)&gt;0,VLOOKUP(A88,Dec!A$3:F$200,6),0),0)</f>
        <v>0</v>
      </c>
      <c r="AF88" s="8">
        <f>IF(A88&lt;&gt;"",IF(VLOOKUP(A88,Jan!A$3:F$200,6)&gt;0,VLOOKUP(A88,Jan!A$3:F$200,6),0),0)</f>
        <v>2.0428240740740733E-2</v>
      </c>
      <c r="AG88" s="8">
        <f>IF(A88&lt;&gt;"",IF(VLOOKUP(A88,Feb!A$3:F$200,6)&gt;0,VLOOKUP(A88,Feb!A$3:F$200,6),0),0)</f>
        <v>1.9039351851851849E-2</v>
      </c>
      <c r="AH88" s="8">
        <f>IF(A88&lt;&gt;"",IF(VLOOKUP(A88,Mar!A$3:F$200,6)&gt;0,VLOOKUP(A88,Mar!A$3:F$200,6),0),0)</f>
        <v>0</v>
      </c>
      <c r="AJ88" s="8">
        <f>LARGE($BH88:BI88,1)</f>
        <v>1.5625E-2</v>
      </c>
      <c r="AK88" s="8">
        <f>LARGE($BH88:BJ88,1)</f>
        <v>1.5625E-2</v>
      </c>
      <c r="AL88" s="8">
        <f>LARGE($BH88:BK88,1)</f>
        <v>1.5625E-2</v>
      </c>
      <c r="AM88" s="8">
        <f>LARGE($BH88:BL88,1)</f>
        <v>1.5625E-2</v>
      </c>
      <c r="AN88" s="8">
        <f>LARGE($BH88:BM88,1)</f>
        <v>1.5625E-2</v>
      </c>
      <c r="AO88" s="8">
        <f>LARGE($BN88:BO88,1)</f>
        <v>7.9861111111111122E-3</v>
      </c>
      <c r="AP88" s="8">
        <f>LARGE($BN88:BP88,1)</f>
        <v>7.9861111111111122E-3</v>
      </c>
      <c r="AQ88" s="8">
        <f>LARGE($BN88:BQ88,1)</f>
        <v>7.9861111111111122E-3</v>
      </c>
      <c r="AR88" s="8">
        <f>LARGE($BN88:BR88,1)</f>
        <v>7.9861111111111122E-3</v>
      </c>
      <c r="AS88" s="8">
        <f>LARGE($BN88:BS88,1)</f>
        <v>8.8541666666666664E-3</v>
      </c>
      <c r="AV88" s="6">
        <f t="shared" si="137"/>
        <v>0</v>
      </c>
      <c r="AW88" s="6">
        <f t="shared" si="138"/>
        <v>0</v>
      </c>
      <c r="AX88" s="6">
        <f t="shared" si="139"/>
        <v>0</v>
      </c>
      <c r="AY88" s="6">
        <f t="shared" si="140"/>
        <v>0</v>
      </c>
      <c r="AZ88" s="6">
        <f t="shared" si="141"/>
        <v>2224.0000000000005</v>
      </c>
      <c r="BA88" s="6">
        <f t="shared" si="142"/>
        <v>0</v>
      </c>
      <c r="BB88" s="6">
        <f t="shared" si="143"/>
        <v>0</v>
      </c>
      <c r="BC88" s="6">
        <f t="shared" si="144"/>
        <v>0</v>
      </c>
      <c r="BD88" s="6">
        <f t="shared" si="145"/>
        <v>0</v>
      </c>
      <c r="BE88" s="6">
        <f t="shared" si="146"/>
        <v>1764.9999999999995</v>
      </c>
      <c r="BF88" s="6">
        <f t="shared" si="147"/>
        <v>1644.9999999999998</v>
      </c>
      <c r="BH88" s="8">
        <f t="shared" si="148"/>
        <v>1.5625E-2</v>
      </c>
      <c r="BI88" s="8">
        <f t="shared" si="149"/>
        <v>0</v>
      </c>
      <c r="BJ88" s="8">
        <f t="shared" si="150"/>
        <v>0</v>
      </c>
      <c r="BK88" s="8">
        <f t="shared" si="151"/>
        <v>0</v>
      </c>
      <c r="BL88" s="8">
        <f t="shared" si="152"/>
        <v>0</v>
      </c>
      <c r="BM88" s="8">
        <f t="shared" si="153"/>
        <v>1.0416666666666666E-2</v>
      </c>
      <c r="BN88" s="8">
        <f t="shared" si="154"/>
        <v>7.9861111111111122E-3</v>
      </c>
      <c r="BO88" s="8">
        <f t="shared" si="155"/>
        <v>0</v>
      </c>
      <c r="BP88" s="8">
        <f t="shared" si="156"/>
        <v>0</v>
      </c>
      <c r="BQ88" s="8">
        <f t="shared" si="157"/>
        <v>0</v>
      </c>
      <c r="BR88" s="8">
        <f t="shared" si="158"/>
        <v>7.4652777777777781E-3</v>
      </c>
      <c r="BS88" s="8">
        <f t="shared" si="159"/>
        <v>8.8541666666666664E-3</v>
      </c>
      <c r="BV88" s="8" t="str">
        <f t="shared" si="160"/>
        <v/>
      </c>
      <c r="BW88" s="8" t="str">
        <f t="shared" si="161"/>
        <v/>
      </c>
      <c r="BX88" s="8" t="str">
        <f t="shared" si="162"/>
        <v/>
      </c>
      <c r="BY88" s="8" t="str">
        <f t="shared" si="163"/>
        <v/>
      </c>
      <c r="BZ88" s="8">
        <f t="shared" si="164"/>
        <v>2.5740740740740745E-2</v>
      </c>
      <c r="CA88" s="8" t="str">
        <f t="shared" si="165"/>
        <v/>
      </c>
      <c r="CB88" s="8" t="str">
        <f t="shared" si="166"/>
        <v/>
      </c>
      <c r="CC88" s="8" t="str">
        <f t="shared" si="167"/>
        <v/>
      </c>
      <c r="CD88" s="8" t="str">
        <f t="shared" si="168"/>
        <v/>
      </c>
      <c r="CE88" s="8">
        <f t="shared" si="169"/>
        <v>2.0428240740740733E-2</v>
      </c>
      <c r="CF88" s="8">
        <f t="shared" si="170"/>
        <v>1.9039351851851849E-2</v>
      </c>
      <c r="CG88" s="8" t="str">
        <f t="shared" si="171"/>
        <v/>
      </c>
      <c r="CI88" s="13">
        <v>2.0914351851851851E-2</v>
      </c>
      <c r="CJ88" s="8">
        <f t="shared" si="172"/>
        <v>2.0914351851851851E-2</v>
      </c>
      <c r="CK88" s="8">
        <f>IF(COUNT($BV88:BW88)&gt;0,SMALL($BV88:BW88,1),$CI88)</f>
        <v>2.0914351851851851E-2</v>
      </c>
      <c r="CL88" s="8">
        <f>IF(COUNT($BV88:BX88)&gt;0,SMALL($BV88:BX88,1),$CI88)</f>
        <v>2.0914351851851851E-2</v>
      </c>
      <c r="CM88" s="8">
        <f>IF(COUNT($BV88:BY88)&gt;0,SMALL($BV88:BY88,1),$CI88)</f>
        <v>2.0914351851851851E-2</v>
      </c>
      <c r="CN88" s="8">
        <f>IF(COUNT($BV88:BZ88)&gt;0,SMALL($BV88:BZ88,1),$CI88)</f>
        <v>2.5740740740740745E-2</v>
      </c>
      <c r="CO88" s="3">
        <v>1.6342592592592593E-2</v>
      </c>
      <c r="CP88" s="8">
        <f t="shared" si="173"/>
        <v>1.6342592592592593E-2</v>
      </c>
      <c r="CQ88" s="8">
        <f>IF(COUNT($CB88:CC88)&gt;0,SMALL($CB88:CC88,1),$CP88)</f>
        <v>1.6342592592592593E-2</v>
      </c>
      <c r="CR88" s="8">
        <f>IF(COUNT($CB88:CD88)&gt;0,SMALL($CB88:CD88,1),$CP88)</f>
        <v>1.6342592592592593E-2</v>
      </c>
      <c r="CS88" s="8">
        <f>IF(COUNT($CB88:CE88)&gt;0,SMALL($CB88:CE88,1),$CP88)</f>
        <v>2.0428240740740733E-2</v>
      </c>
      <c r="CT88" s="8">
        <f>IF(COUNT($CB88:CF88)&gt;0,SMALL($CB88:CF88,1),$CP88)</f>
        <v>1.9039351851851849E-2</v>
      </c>
      <c r="CV88" s="8">
        <f t="shared" si="174"/>
        <v>1.562699074074074E-2</v>
      </c>
      <c r="CW88" s="8">
        <f t="shared" si="175"/>
        <v>8.8561574074074063E-3</v>
      </c>
      <c r="CX88" s="1">
        <f t="shared" si="176"/>
        <v>86</v>
      </c>
      <c r="CY88" s="8">
        <f t="shared" si="177"/>
        <v>1.9907407407407407E-6</v>
      </c>
      <c r="CZ88" s="1" t="str">
        <f t="shared" si="178"/>
        <v>Mark Hughes</v>
      </c>
      <c r="DB88" s="13">
        <f t="shared" si="179"/>
        <v>2.0605877616747179E-2</v>
      </c>
      <c r="DC88" s="13">
        <f>SMALL($DO88:DP88,1)/(60*60*24)</f>
        <v>2.0605877616747179E-2</v>
      </c>
      <c r="DD88" s="13">
        <f>SMALL($DO88:DQ88,1)/(60*60*24)</f>
        <v>2.0605877616747179E-2</v>
      </c>
      <c r="DE88" s="13">
        <f>SMALL($DO88:DR88,1)/(60*60*24)</f>
        <v>2.0605877616747179E-2</v>
      </c>
      <c r="DF88" s="13">
        <f>SMALL($DO88:DS88,1)/(60*60*24)</f>
        <v>2.0605877616747179E-2</v>
      </c>
      <c r="DG88" s="13">
        <f>SMALL($DO88:DT88,1)/(60*60*24)</f>
        <v>2.0605877616747179E-2</v>
      </c>
      <c r="DH88" s="45">
        <f t="shared" si="180"/>
        <v>1.9782044808775632E-2</v>
      </c>
      <c r="DI88" s="13">
        <f>SMALL($DU88:DV88,1)/(60*60*24)</f>
        <v>1.9782044808775632E-2</v>
      </c>
      <c r="DJ88" s="13">
        <f>SMALL($DU88:DW88,1)/(60*60*24)</f>
        <v>1.9782044808775632E-2</v>
      </c>
      <c r="DK88" s="13">
        <f>SMALL($DU88:DX88,1)/(60*60*24)</f>
        <v>1.9782044808775632E-2</v>
      </c>
      <c r="DL88" s="13">
        <f>SMALL($DU88:DY88,1)/(60*60*24)</f>
        <v>1.9782044808775632E-2</v>
      </c>
      <c r="DM88" s="13">
        <f>SMALL($DU88:DZ88,1)/(60*60*24)</f>
        <v>1.9039351851851849E-2</v>
      </c>
      <c r="DO88" s="6">
        <f t="shared" si="181"/>
        <v>1780.3478260869563</v>
      </c>
      <c r="DP88" s="1">
        <f t="shared" si="182"/>
        <v>9999</v>
      </c>
      <c r="DQ88" s="1">
        <f t="shared" si="183"/>
        <v>9999</v>
      </c>
      <c r="DR88" s="1">
        <f t="shared" si="184"/>
        <v>9999</v>
      </c>
      <c r="DS88" s="1">
        <f t="shared" si="185"/>
        <v>9999</v>
      </c>
      <c r="DT88" s="1">
        <f t="shared" si="186"/>
        <v>2224.0000000000005</v>
      </c>
      <c r="DU88" s="6">
        <f t="shared" si="187"/>
        <v>1709.1686714782145</v>
      </c>
      <c r="DV88" s="1">
        <f t="shared" si="188"/>
        <v>9999</v>
      </c>
      <c r="DW88" s="1">
        <f t="shared" si="189"/>
        <v>9999</v>
      </c>
      <c r="DX88" s="1">
        <f t="shared" si="190"/>
        <v>9999</v>
      </c>
      <c r="DY88" s="1">
        <f t="shared" si="191"/>
        <v>1764.9999999999995</v>
      </c>
      <c r="DZ88" s="1">
        <f t="shared" si="192"/>
        <v>1644.9999999999998</v>
      </c>
    </row>
    <row r="89" spans="1:134" x14ac:dyDescent="0.25">
      <c r="A89" s="1" t="s">
        <v>33</v>
      </c>
      <c r="B89" s="3">
        <v>1.5821759259259261E-2</v>
      </c>
      <c r="C89" s="11">
        <v>41944</v>
      </c>
      <c r="E89" s="13">
        <v>1.9930555555555556E-2</v>
      </c>
      <c r="F89" s="11">
        <v>42461</v>
      </c>
      <c r="H89" s="3">
        <v>0</v>
      </c>
      <c r="I89" s="3">
        <v>2.1377314814814811E-2</v>
      </c>
      <c r="M89" s="8">
        <f t="shared" si="130"/>
        <v>2.1377314814814811E-2</v>
      </c>
      <c r="N89" s="6">
        <f t="shared" si="131"/>
        <v>1846.9999999999995</v>
      </c>
      <c r="O89" s="8">
        <f t="shared" si="193"/>
        <v>1.4930555555555556E-2</v>
      </c>
      <c r="Q89" s="8">
        <f t="shared" si="132"/>
        <v>0</v>
      </c>
      <c r="R89" s="8">
        <f t="shared" si="133"/>
        <v>1.5821759259259258E-2</v>
      </c>
      <c r="S89" s="8">
        <f t="shared" si="134"/>
        <v>1.4930555555555556E-2</v>
      </c>
      <c r="T89" s="8"/>
      <c r="U89" s="8">
        <f>IF(A89&lt;&gt;"",IF(VLOOKUP(A89,Apr!A$4:F$201,6)&gt;0,VLOOKUP(A89,Apr!A$4:F$201,6),0),0)</f>
        <v>0</v>
      </c>
      <c r="V89" s="8">
        <f>IF(A89&lt;&gt;"",IF(VLOOKUP(A89,May!A$3:F$200,6)&gt;0,VLOOKUP(A89,May!A$3:F$200,6),0),0)</f>
        <v>0</v>
      </c>
      <c r="W89" s="8">
        <f>IF(A89&lt;&gt;"",IF(VLOOKUP(A89,Jun!A$3:F$200,6)&gt;0,VLOOKUP(A89,Jun!A$3:F$200,6),0),0)</f>
        <v>0</v>
      </c>
      <c r="X89" s="8">
        <f>IF(A89&lt;&gt;"",IF(VLOOKUP(A89,Jul!A$3:F$200,6)&gt;0,VLOOKUP(A89,Jul!A$3:F$200,6),0),0)</f>
        <v>0</v>
      </c>
      <c r="Y89" s="8">
        <f>IF(A89&lt;&gt;"",IF(VLOOKUP(A89,Aug!A$3:F$200,6)&gt;0,VLOOKUP(A89,Aug!A$3:F$200,6),0),0)</f>
        <v>0</v>
      </c>
      <c r="Z89" s="8">
        <f>IF(A89&lt;&gt;"",IF(VLOOKUP(A89,Sep!A$3:F$200,6)&gt;0,VLOOKUP(A89,Sep!A$3:F$200,6),0),0)</f>
        <v>0</v>
      </c>
      <c r="AA89" s="6">
        <f t="shared" si="135"/>
        <v>1419.4399893076716</v>
      </c>
      <c r="AB89" s="8">
        <f t="shared" si="136"/>
        <v>1.1458333333333334E-2</v>
      </c>
      <c r="AC89" s="8">
        <f>IF(A89&lt;&gt;"",IF(VLOOKUP(A89,Oct!A$3:F$200,6)&gt;0,VLOOKUP(A89,Oct!A$3:F$200,6),0),0)</f>
        <v>1.5821759259259258E-2</v>
      </c>
      <c r="AD89" s="8">
        <f>IF(A89&lt;&gt;"",IF(VLOOKUP(A89,Nov!A$3:F$200,6)&gt;0,VLOOKUP(A89,Nov!A$3:F$200,6),0),0)</f>
        <v>0</v>
      </c>
      <c r="AE89" s="8">
        <f>IF(A89&lt;&gt;"",IF(VLOOKUP(A89,Dec!A$3:F$200,6)&gt;0,VLOOKUP(A89,Dec!A$3:F$200,6),0),0)</f>
        <v>0</v>
      </c>
      <c r="AF89" s="8">
        <f>IF(A89&lt;&gt;"",IF(VLOOKUP(A89,Jan!A$3:F$200,6)&gt;0,VLOOKUP(A89,Jan!A$3:F$200,6),0),0)</f>
        <v>0</v>
      </c>
      <c r="AG89" s="8">
        <f>IF(A89&lt;&gt;"",IF(VLOOKUP(A89,Feb!A$3:F$200,6)&gt;0,VLOOKUP(A89,Feb!A$3:F$200,6),0),0)</f>
        <v>0</v>
      </c>
      <c r="AH89" s="8">
        <f>IF(A89&lt;&gt;"",IF(VLOOKUP(A89,Mar!A$3:F$200,6)&gt;0,VLOOKUP(A89,Mar!A$3:F$200,6),0),0)</f>
        <v>0</v>
      </c>
      <c r="AJ89" s="8">
        <f>LARGE($BH89:BI89,1)</f>
        <v>1.4930555555555556E-2</v>
      </c>
      <c r="AK89" s="8">
        <f>LARGE($BH89:BJ89,1)</f>
        <v>1.4930555555555556E-2</v>
      </c>
      <c r="AL89" s="8">
        <f>LARGE($BH89:BK89,1)</f>
        <v>1.4930555555555556E-2</v>
      </c>
      <c r="AM89" s="8">
        <f>LARGE($BH89:BL89,1)</f>
        <v>1.4930555555555556E-2</v>
      </c>
      <c r="AN89" s="8">
        <f>LARGE($BH89:BM89,1)</f>
        <v>1.4930555555555556E-2</v>
      </c>
      <c r="AO89" s="8">
        <f>LARGE($BN89:BO89,1)</f>
        <v>1.1979166666666667E-2</v>
      </c>
      <c r="AP89" s="8">
        <f>LARGE($BN89:BP89,1)</f>
        <v>1.1979166666666667E-2</v>
      </c>
      <c r="AQ89" s="8">
        <f>LARGE($BN89:BQ89,1)</f>
        <v>1.1979166666666667E-2</v>
      </c>
      <c r="AR89" s="8">
        <f>LARGE($BN89:BR89,1)</f>
        <v>1.1979166666666667E-2</v>
      </c>
      <c r="AS89" s="8">
        <f>LARGE($BN89:BS89,1)</f>
        <v>1.1979166666666667E-2</v>
      </c>
      <c r="AV89" s="6">
        <f t="shared" si="137"/>
        <v>0</v>
      </c>
      <c r="AW89" s="6">
        <f t="shared" si="138"/>
        <v>0</v>
      </c>
      <c r="AX89" s="6">
        <f t="shared" si="139"/>
        <v>0</v>
      </c>
      <c r="AY89" s="6">
        <f t="shared" si="140"/>
        <v>0</v>
      </c>
      <c r="AZ89" s="6">
        <f t="shared" si="141"/>
        <v>0</v>
      </c>
      <c r="BA89" s="6">
        <f t="shared" si="142"/>
        <v>0</v>
      </c>
      <c r="BB89" s="6">
        <f t="shared" si="143"/>
        <v>1366.9999999999998</v>
      </c>
      <c r="BC89" s="6">
        <f t="shared" si="144"/>
        <v>0</v>
      </c>
      <c r="BD89" s="6">
        <f t="shared" si="145"/>
        <v>0</v>
      </c>
      <c r="BE89" s="6">
        <f t="shared" si="146"/>
        <v>0</v>
      </c>
      <c r="BF89" s="6">
        <f t="shared" si="147"/>
        <v>0</v>
      </c>
      <c r="BH89" s="8">
        <f t="shared" si="148"/>
        <v>1.4930555555555556E-2</v>
      </c>
      <c r="BI89" s="8">
        <f t="shared" si="149"/>
        <v>0</v>
      </c>
      <c r="BJ89" s="8">
        <f t="shared" si="150"/>
        <v>0</v>
      </c>
      <c r="BK89" s="8">
        <f t="shared" si="151"/>
        <v>0</v>
      </c>
      <c r="BL89" s="8">
        <f t="shared" si="152"/>
        <v>0</v>
      </c>
      <c r="BM89" s="8">
        <f t="shared" si="153"/>
        <v>0</v>
      </c>
      <c r="BN89" s="8">
        <f t="shared" si="154"/>
        <v>1.1458333333333334E-2</v>
      </c>
      <c r="BO89" s="8">
        <f t="shared" si="155"/>
        <v>1.1979166666666667E-2</v>
      </c>
      <c r="BP89" s="8">
        <f t="shared" si="156"/>
        <v>0</v>
      </c>
      <c r="BQ89" s="8">
        <f t="shared" si="157"/>
        <v>0</v>
      </c>
      <c r="BR89" s="8">
        <f t="shared" si="158"/>
        <v>0</v>
      </c>
      <c r="BS89" s="8">
        <f t="shared" si="159"/>
        <v>0</v>
      </c>
      <c r="BV89" s="8" t="str">
        <f t="shared" si="160"/>
        <v/>
      </c>
      <c r="BW89" s="8" t="str">
        <f t="shared" si="161"/>
        <v/>
      </c>
      <c r="BX89" s="8" t="str">
        <f t="shared" si="162"/>
        <v/>
      </c>
      <c r="BY89" s="8" t="str">
        <f t="shared" si="163"/>
        <v/>
      </c>
      <c r="BZ89" s="8" t="str">
        <f t="shared" si="164"/>
        <v/>
      </c>
      <c r="CA89" s="8" t="str">
        <f t="shared" si="165"/>
        <v/>
      </c>
      <c r="CB89" s="8">
        <f t="shared" si="166"/>
        <v>1.5821759259259258E-2</v>
      </c>
      <c r="CC89" s="8" t="str">
        <f t="shared" si="167"/>
        <v/>
      </c>
      <c r="CD89" s="8" t="str">
        <f t="shared" si="168"/>
        <v/>
      </c>
      <c r="CE89" s="8" t="str">
        <f t="shared" si="169"/>
        <v/>
      </c>
      <c r="CF89" s="8" t="str">
        <f t="shared" si="170"/>
        <v/>
      </c>
      <c r="CG89" s="8" t="str">
        <f t="shared" si="171"/>
        <v/>
      </c>
      <c r="CI89" s="13">
        <v>1.9930555555555556E-2</v>
      </c>
      <c r="CJ89" s="8">
        <f t="shared" si="172"/>
        <v>1.9930555555555556E-2</v>
      </c>
      <c r="CK89" s="8">
        <f>IF(COUNT($BV89:BW89)&gt;0,SMALL($BV89:BW89,1),$CI89)</f>
        <v>1.9930555555555556E-2</v>
      </c>
      <c r="CL89" s="8">
        <f>IF(COUNT($BV89:BX89)&gt;0,SMALL($BV89:BX89,1),$CI89)</f>
        <v>1.9930555555555556E-2</v>
      </c>
      <c r="CM89" s="8">
        <f>IF(COUNT($BV89:BY89)&gt;0,SMALL($BV89:BY89,1),$CI89)</f>
        <v>1.9930555555555556E-2</v>
      </c>
      <c r="CN89" s="8">
        <f>IF(COUNT($BV89:BZ89)&gt;0,SMALL($BV89:BZ89,1),$CI89)</f>
        <v>1.9930555555555556E-2</v>
      </c>
      <c r="CO89" s="3">
        <v>1.5844907407407408E-2</v>
      </c>
      <c r="CP89" s="8">
        <f t="shared" si="173"/>
        <v>1.5821759259259258E-2</v>
      </c>
      <c r="CQ89" s="8">
        <f>IF(COUNT($CB89:CC89)&gt;0,SMALL($CB89:CC89,1),$CP89)</f>
        <v>1.5821759259259258E-2</v>
      </c>
      <c r="CR89" s="8">
        <f>IF(COUNT($CB89:CD89)&gt;0,SMALL($CB89:CD89,1),$CP89)</f>
        <v>1.5821759259259258E-2</v>
      </c>
      <c r="CS89" s="8">
        <f>IF(COUNT($CB89:CE89)&gt;0,SMALL($CB89:CE89,1),$CP89)</f>
        <v>1.5821759259259258E-2</v>
      </c>
      <c r="CT89" s="8">
        <f>IF(COUNT($CB89:CF89)&gt;0,SMALL($CB89:CF89,1),$CP89)</f>
        <v>1.5821759259259258E-2</v>
      </c>
      <c r="CV89" s="8">
        <f t="shared" si="174"/>
        <v>1.4932569444444444E-2</v>
      </c>
      <c r="CW89" s="8">
        <f t="shared" si="175"/>
        <v>1.1981180555555556E-2</v>
      </c>
      <c r="CX89" s="1">
        <f t="shared" si="176"/>
        <v>87</v>
      </c>
      <c r="CY89" s="8">
        <f t="shared" si="177"/>
        <v>2.0138888888888889E-6</v>
      </c>
      <c r="CZ89" s="1" t="str">
        <f t="shared" si="178"/>
        <v>Mark Selby</v>
      </c>
      <c r="DB89" s="13">
        <f t="shared" si="179"/>
        <v>2.1377314814814811E-2</v>
      </c>
      <c r="DC89" s="13">
        <f>SMALL($DO89:DP89,1)/(60*60*24)</f>
        <v>2.1377314814814811E-2</v>
      </c>
      <c r="DD89" s="13">
        <f>SMALL($DO89:DQ89,1)/(60*60*24)</f>
        <v>2.1377314814814811E-2</v>
      </c>
      <c r="DE89" s="13">
        <f>SMALL($DO89:DR89,1)/(60*60*24)</f>
        <v>2.1377314814814811E-2</v>
      </c>
      <c r="DF89" s="13">
        <f>SMALL($DO89:DS89,1)/(60*60*24)</f>
        <v>2.1377314814814811E-2</v>
      </c>
      <c r="DG89" s="13">
        <f>SMALL($DO89:DT89,1)/(60*60*24)</f>
        <v>2.1377314814814811E-2</v>
      </c>
      <c r="DH89" s="45">
        <f t="shared" si="180"/>
        <v>1.6428703579949903E-2</v>
      </c>
      <c r="DI89" s="13">
        <f>SMALL($DU89:DV89,1)/(60*60*24)</f>
        <v>1.5821759259259258E-2</v>
      </c>
      <c r="DJ89" s="13">
        <f>SMALL($DU89:DW89,1)/(60*60*24)</f>
        <v>1.5821759259259258E-2</v>
      </c>
      <c r="DK89" s="13">
        <f>SMALL($DU89:DX89,1)/(60*60*24)</f>
        <v>1.5821759259259258E-2</v>
      </c>
      <c r="DL89" s="13">
        <f>SMALL($DU89:DY89,1)/(60*60*24)</f>
        <v>1.5821759259259258E-2</v>
      </c>
      <c r="DM89" s="13">
        <f>SMALL($DU89:DZ89,1)/(60*60*24)</f>
        <v>1.5821759259259258E-2</v>
      </c>
      <c r="DO89" s="6">
        <f t="shared" si="181"/>
        <v>1846.9999999999995</v>
      </c>
      <c r="DP89" s="1">
        <f t="shared" si="182"/>
        <v>9999</v>
      </c>
      <c r="DQ89" s="1">
        <f t="shared" si="183"/>
        <v>9999</v>
      </c>
      <c r="DR89" s="1">
        <f t="shared" si="184"/>
        <v>9999</v>
      </c>
      <c r="DS89" s="1">
        <f t="shared" si="185"/>
        <v>9999</v>
      </c>
      <c r="DT89" s="1">
        <f t="shared" si="186"/>
        <v>9999</v>
      </c>
      <c r="DU89" s="6">
        <f t="shared" si="187"/>
        <v>1419.4399893076716</v>
      </c>
      <c r="DV89" s="1">
        <f t="shared" si="188"/>
        <v>1366.9999999999998</v>
      </c>
      <c r="DW89" s="1">
        <f t="shared" si="189"/>
        <v>9999</v>
      </c>
      <c r="DX89" s="1">
        <f t="shared" si="190"/>
        <v>9999</v>
      </c>
      <c r="DY89" s="1">
        <f t="shared" si="191"/>
        <v>9999</v>
      </c>
      <c r="DZ89" s="1">
        <f t="shared" si="192"/>
        <v>9999</v>
      </c>
    </row>
    <row r="90" spans="1:134" x14ac:dyDescent="0.25">
      <c r="A90" s="1" t="s">
        <v>225</v>
      </c>
      <c r="B90" s="3">
        <v>1.5347222222222222E-2</v>
      </c>
      <c r="C90" s="11">
        <v>43862</v>
      </c>
      <c r="E90" s="13"/>
      <c r="L90" s="8">
        <v>3.0381944444444444E-2</v>
      </c>
      <c r="M90" s="8">
        <f t="shared" si="130"/>
        <v>2.062213021216925E-2</v>
      </c>
      <c r="N90" s="6">
        <f t="shared" si="131"/>
        <v>1781.7520503314233</v>
      </c>
      <c r="O90" s="8">
        <f t="shared" si="193"/>
        <v>1.5625E-2</v>
      </c>
      <c r="Q90" s="8">
        <f t="shared" si="132"/>
        <v>0</v>
      </c>
      <c r="R90" s="8">
        <f t="shared" si="133"/>
        <v>1.5347222222222224E-2</v>
      </c>
      <c r="S90" s="8">
        <f t="shared" si="134"/>
        <v>1.5625E-2</v>
      </c>
      <c r="T90" s="8"/>
      <c r="U90" s="8">
        <f>IF(A90&lt;&gt;"",IF(VLOOKUP(A90,Apr!A$4:F$201,6)&gt;0,VLOOKUP(A90,Apr!A$4:F$201,6),0),0)</f>
        <v>0</v>
      </c>
      <c r="V90" s="8">
        <f>IF(A90&lt;&gt;"",IF(VLOOKUP(A90,May!A$3:F$200,6)&gt;0,VLOOKUP(A90,May!A$3:F$200,6),0),0)</f>
        <v>0</v>
      </c>
      <c r="W90" s="8">
        <f>IF(A90&lt;&gt;"",IF(VLOOKUP(A90,Jun!A$3:F$200,6)&gt;0,VLOOKUP(A90,Jun!A$3:F$200,6),0),0)</f>
        <v>0</v>
      </c>
      <c r="X90" s="8">
        <f>IF(A90&lt;&gt;"",IF(VLOOKUP(A90,Jul!A$3:F$200,6)&gt;0,VLOOKUP(A90,Jul!A$3:F$200,6),0),0)</f>
        <v>0</v>
      </c>
      <c r="Y90" s="8">
        <f>IF(A90&lt;&gt;"",IF(VLOOKUP(A90,Aug!A$3:F$200,6)&gt;0,VLOOKUP(A90,Aug!A$3:F$200,6),0),0)</f>
        <v>0</v>
      </c>
      <c r="Z90" s="8">
        <f>IF(A90&lt;&gt;"",IF(VLOOKUP(A90,Sep!A$3:F$200,6)&gt;0,VLOOKUP(A90,Sep!A$3:F$200,6),0),0)</f>
        <v>0</v>
      </c>
      <c r="AA90" s="6">
        <f t="shared" si="135"/>
        <v>1369.2962161729063</v>
      </c>
      <c r="AB90" s="8">
        <f t="shared" si="136"/>
        <v>1.1979166666666666E-2</v>
      </c>
      <c r="AC90" s="8">
        <f>IF(A90&lt;&gt;"",IF(VLOOKUP(A90,Oct!A$3:F$200,6)&gt;0,VLOOKUP(A90,Oct!A$3:F$200,6),0),0)</f>
        <v>0</v>
      </c>
      <c r="AD90" s="8">
        <f>IF(A90&lt;&gt;"",IF(VLOOKUP(A90,Nov!A$3:F$200,6)&gt;0,VLOOKUP(A90,Nov!A$3:F$200,6),0),0)</f>
        <v>0</v>
      </c>
      <c r="AE90" s="8">
        <f>IF(A90&lt;&gt;"",IF(VLOOKUP(A90,Dec!A$3:F$200,6)&gt;0,VLOOKUP(A90,Dec!A$3:F$200,6),0),0)</f>
        <v>0</v>
      </c>
      <c r="AF90" s="8">
        <f>IF(A90&lt;&gt;"",IF(VLOOKUP(A90,Jan!A$3:F$200,6)&gt;0,VLOOKUP(A90,Jan!A$3:F$200,6),0),0)</f>
        <v>1.667824074074074E-2</v>
      </c>
      <c r="AG90" s="8">
        <f>IF(A90&lt;&gt;"",IF(VLOOKUP(A90,Feb!A$3:F$200,6)&gt;0,VLOOKUP(A90,Feb!A$3:F$200,6),0),0)</f>
        <v>1.5347222222222224E-2</v>
      </c>
      <c r="AH90" s="8">
        <f>IF(A90&lt;&gt;"",IF(VLOOKUP(A90,Mar!A$3:F$200,6)&gt;0,VLOOKUP(A90,Mar!A$3:F$200,6),0),0)</f>
        <v>0</v>
      </c>
      <c r="AJ90" s="8">
        <f>LARGE($BH90:BI90,1)</f>
        <v>1.5625E-2</v>
      </c>
      <c r="AK90" s="8">
        <f>LARGE($BH90:BJ90,1)</f>
        <v>1.5625E-2</v>
      </c>
      <c r="AL90" s="8">
        <f>LARGE($BH90:BK90,1)</f>
        <v>1.5625E-2</v>
      </c>
      <c r="AM90" s="8">
        <f>LARGE($BH90:BL90,1)</f>
        <v>1.5625E-2</v>
      </c>
      <c r="AN90" s="8">
        <f>LARGE($BH90:BM90,1)</f>
        <v>1.5625E-2</v>
      </c>
      <c r="AO90" s="8">
        <f>LARGE($BN90:BO90,1)</f>
        <v>1.1979166666666666E-2</v>
      </c>
      <c r="AP90" s="8">
        <f>LARGE($BN90:BP90,1)</f>
        <v>1.1979166666666666E-2</v>
      </c>
      <c r="AQ90" s="8">
        <f>LARGE($BN90:BQ90,1)</f>
        <v>1.1979166666666666E-2</v>
      </c>
      <c r="AR90" s="8">
        <f>LARGE($BN90:BR90,1)</f>
        <v>1.1979166666666666E-2</v>
      </c>
      <c r="AS90" s="8">
        <f>LARGE($BN90:BS90,1)</f>
        <v>1.2500000000000001E-2</v>
      </c>
      <c r="AV90" s="6">
        <f t="shared" si="137"/>
        <v>0</v>
      </c>
      <c r="AW90" s="6">
        <f t="shared" si="138"/>
        <v>0</v>
      </c>
      <c r="AX90" s="6">
        <f t="shared" si="139"/>
        <v>0</v>
      </c>
      <c r="AY90" s="6">
        <f t="shared" si="140"/>
        <v>0</v>
      </c>
      <c r="AZ90" s="6">
        <f t="shared" si="141"/>
        <v>0</v>
      </c>
      <c r="BA90" s="6">
        <f t="shared" si="142"/>
        <v>0</v>
      </c>
      <c r="BB90" s="6">
        <f t="shared" si="143"/>
        <v>0</v>
      </c>
      <c r="BC90" s="6">
        <f t="shared" si="144"/>
        <v>0</v>
      </c>
      <c r="BD90" s="6">
        <f t="shared" si="145"/>
        <v>0</v>
      </c>
      <c r="BE90" s="6">
        <f t="shared" si="146"/>
        <v>1440.9999999999998</v>
      </c>
      <c r="BF90" s="6">
        <f t="shared" si="147"/>
        <v>1326</v>
      </c>
      <c r="BH90" s="8">
        <f t="shared" si="148"/>
        <v>1.5625E-2</v>
      </c>
      <c r="BI90" s="8">
        <f t="shared" si="149"/>
        <v>0</v>
      </c>
      <c r="BJ90" s="8">
        <f t="shared" si="150"/>
        <v>0</v>
      </c>
      <c r="BK90" s="8">
        <f t="shared" si="151"/>
        <v>0</v>
      </c>
      <c r="BL90" s="8">
        <f t="shared" si="152"/>
        <v>0</v>
      </c>
      <c r="BM90" s="8">
        <f t="shared" si="153"/>
        <v>0</v>
      </c>
      <c r="BN90" s="8">
        <f t="shared" si="154"/>
        <v>1.1979166666666666E-2</v>
      </c>
      <c r="BO90" s="8">
        <f t="shared" si="155"/>
        <v>0</v>
      </c>
      <c r="BP90" s="8">
        <f t="shared" si="156"/>
        <v>0</v>
      </c>
      <c r="BQ90" s="8">
        <f t="shared" si="157"/>
        <v>0</v>
      </c>
      <c r="BR90" s="8">
        <f t="shared" si="158"/>
        <v>1.1111111111111112E-2</v>
      </c>
      <c r="BS90" s="8">
        <f t="shared" si="159"/>
        <v>1.2500000000000001E-2</v>
      </c>
      <c r="BV90" s="8" t="str">
        <f t="shared" si="160"/>
        <v/>
      </c>
      <c r="BW90" s="8" t="str">
        <f t="shared" si="161"/>
        <v/>
      </c>
      <c r="BX90" s="8" t="str">
        <f t="shared" si="162"/>
        <v/>
      </c>
      <c r="BY90" s="8" t="str">
        <f t="shared" si="163"/>
        <v/>
      </c>
      <c r="BZ90" s="8" t="str">
        <f t="shared" si="164"/>
        <v/>
      </c>
      <c r="CA90" s="8" t="str">
        <f t="shared" si="165"/>
        <v/>
      </c>
      <c r="CB90" s="8" t="str">
        <f t="shared" si="166"/>
        <v/>
      </c>
      <c r="CC90" s="8" t="str">
        <f t="shared" si="167"/>
        <v/>
      </c>
      <c r="CD90" s="8" t="str">
        <f t="shared" si="168"/>
        <v/>
      </c>
      <c r="CE90" s="8">
        <f t="shared" si="169"/>
        <v>1.667824074074074E-2</v>
      </c>
      <c r="CF90" s="8">
        <f t="shared" si="170"/>
        <v>1.5347222222222224E-2</v>
      </c>
      <c r="CG90" s="8" t="str">
        <f t="shared" si="171"/>
        <v/>
      </c>
      <c r="CI90" s="13">
        <v>2.8113425925925927E-2</v>
      </c>
      <c r="CJ90" s="8">
        <f t="shared" si="172"/>
        <v>2.8113425925925927E-2</v>
      </c>
      <c r="CK90" s="8">
        <f>IF(COUNT($BV90:BW90)&gt;0,SMALL($BV90:BW90,1),$CI90)</f>
        <v>2.8113425925925927E-2</v>
      </c>
      <c r="CL90" s="8">
        <f>IF(COUNT($BV90:BX90)&gt;0,SMALL($BV90:BX90,1),$CI90)</f>
        <v>2.8113425925925927E-2</v>
      </c>
      <c r="CM90" s="8">
        <f>IF(COUNT($BV90:BY90)&gt;0,SMALL($BV90:BY90,1),$CI90)</f>
        <v>2.8113425925925927E-2</v>
      </c>
      <c r="CN90" s="8">
        <f>IF(COUNT($BV90:BZ90)&gt;0,SMALL($BV90:BZ90,1),$CI90)</f>
        <v>2.8113425925925927E-2</v>
      </c>
      <c r="CP90" s="8">
        <f t="shared" si="173"/>
        <v>0</v>
      </c>
      <c r="CQ90" s="8">
        <f>IF(COUNT($CB90:CC90)&gt;0,SMALL($CB90:CC90,1),$CP90)</f>
        <v>0</v>
      </c>
      <c r="CR90" s="8">
        <f>IF(COUNT($CB90:CD90)&gt;0,SMALL($CB90:CD90,1),$CP90)</f>
        <v>0</v>
      </c>
      <c r="CS90" s="8">
        <f>IF(COUNT($CB90:CE90)&gt;0,SMALL($CB90:CE90,1),$CP90)</f>
        <v>1.667824074074074E-2</v>
      </c>
      <c r="CT90" s="8">
        <f>IF(COUNT($CB90:CF90)&gt;0,SMALL($CB90:CF90,1),$CP90)</f>
        <v>1.5347222222222224E-2</v>
      </c>
      <c r="CV90" s="8">
        <f t="shared" si="174"/>
        <v>1.5627037037037037E-2</v>
      </c>
      <c r="CW90" s="8">
        <f t="shared" si="175"/>
        <v>1.2502037037037037E-2</v>
      </c>
      <c r="CX90" s="1">
        <f t="shared" si="176"/>
        <v>88</v>
      </c>
      <c r="CY90" s="8">
        <f t="shared" si="177"/>
        <v>2.0370370370370371E-6</v>
      </c>
      <c r="CZ90" s="1" t="str">
        <f t="shared" si="178"/>
        <v>Matthew Holton</v>
      </c>
      <c r="DB90" s="13">
        <f t="shared" si="179"/>
        <v>2.062213021216925E-2</v>
      </c>
      <c r="DC90" s="13">
        <f>SMALL($DO90:DP90,1)/(60*60*24)</f>
        <v>2.062213021216925E-2</v>
      </c>
      <c r="DD90" s="13">
        <f>SMALL($DO90:DQ90,1)/(60*60*24)</f>
        <v>2.062213021216925E-2</v>
      </c>
      <c r="DE90" s="13">
        <f>SMALL($DO90:DR90,1)/(60*60*24)</f>
        <v>2.062213021216925E-2</v>
      </c>
      <c r="DF90" s="13">
        <f>SMALL($DO90:DS90,1)/(60*60*24)</f>
        <v>2.062213021216925E-2</v>
      </c>
      <c r="DG90" s="13">
        <f>SMALL($DO90:DT90,1)/(60*60*24)</f>
        <v>2.062213021216925E-2</v>
      </c>
      <c r="DH90" s="45">
        <f t="shared" si="180"/>
        <v>1.5848335835334564E-2</v>
      </c>
      <c r="DI90" s="13">
        <f>SMALL($DU90:DV90,1)/(60*60*24)</f>
        <v>1.5848335835334564E-2</v>
      </c>
      <c r="DJ90" s="13">
        <f>SMALL($DU90:DW90,1)/(60*60*24)</f>
        <v>1.5848335835334564E-2</v>
      </c>
      <c r="DK90" s="13">
        <f>SMALL($DU90:DX90,1)/(60*60*24)</f>
        <v>1.5848335835334564E-2</v>
      </c>
      <c r="DL90" s="13">
        <f>SMALL($DU90:DY90,1)/(60*60*24)</f>
        <v>1.5848335835334564E-2</v>
      </c>
      <c r="DM90" s="13">
        <f>SMALL($DU90:DZ90,1)/(60*60*24)</f>
        <v>1.5347222222222222E-2</v>
      </c>
      <c r="DO90" s="6">
        <f t="shared" si="181"/>
        <v>1781.7520503314233</v>
      </c>
      <c r="DP90" s="1">
        <f t="shared" si="182"/>
        <v>9999</v>
      </c>
      <c r="DQ90" s="1">
        <f t="shared" si="183"/>
        <v>9999</v>
      </c>
      <c r="DR90" s="1">
        <f t="shared" si="184"/>
        <v>9999</v>
      </c>
      <c r="DS90" s="1">
        <f t="shared" si="185"/>
        <v>9999</v>
      </c>
      <c r="DT90" s="1">
        <f t="shared" si="186"/>
        <v>9999</v>
      </c>
      <c r="DU90" s="6">
        <f t="shared" si="187"/>
        <v>1369.2962161729063</v>
      </c>
      <c r="DV90" s="1">
        <f t="shared" si="188"/>
        <v>9999</v>
      </c>
      <c r="DW90" s="1">
        <f t="shared" si="189"/>
        <v>9999</v>
      </c>
      <c r="DX90" s="1">
        <f t="shared" si="190"/>
        <v>9999</v>
      </c>
      <c r="DY90" s="1">
        <f t="shared" si="191"/>
        <v>1440.9999999999998</v>
      </c>
      <c r="DZ90" s="1">
        <f t="shared" si="192"/>
        <v>1326</v>
      </c>
    </row>
    <row r="91" spans="1:134" x14ac:dyDescent="0.25">
      <c r="A91" s="1" t="s">
        <v>211</v>
      </c>
      <c r="B91" s="3">
        <v>1.6076388888888887E-2</v>
      </c>
      <c r="C91" s="11">
        <v>43831</v>
      </c>
      <c r="E91" s="13">
        <v>2.1817129629629631E-2</v>
      </c>
      <c r="F91" s="11">
        <v>43647</v>
      </c>
      <c r="H91" s="3"/>
      <c r="I91" s="3"/>
      <c r="L91" s="8">
        <v>3.125E-2</v>
      </c>
      <c r="M91" s="8">
        <f t="shared" si="130"/>
        <v>2.1211333932516941E-2</v>
      </c>
      <c r="N91" s="6">
        <f t="shared" si="131"/>
        <v>1832.6592517694637</v>
      </c>
      <c r="O91" s="8">
        <f t="shared" si="193"/>
        <v>1.4930555555555556E-2</v>
      </c>
      <c r="Q91" s="8">
        <f t="shared" si="132"/>
        <v>2.1817129629629624E-2</v>
      </c>
      <c r="R91" s="8">
        <f t="shared" si="133"/>
        <v>1.607638888888889E-2</v>
      </c>
      <c r="S91" s="8">
        <f t="shared" si="134"/>
        <v>1.4930555555555556E-2</v>
      </c>
      <c r="T91" s="8"/>
      <c r="U91" s="8">
        <f>IF(A91&lt;&gt;"",IF(VLOOKUP(A91,Apr!A$4:F$201,6)&gt;0,VLOOKUP(A91,Apr!A$4:F$201,6),0),0)</f>
        <v>0</v>
      </c>
      <c r="V91" s="8">
        <f>IF(A91&lt;&gt;"",IF(VLOOKUP(A91,May!A$3:F$200,6)&gt;0,VLOOKUP(A91,May!A$3:F$200,6),0),0)</f>
        <v>0</v>
      </c>
      <c r="W91" s="8">
        <f>IF(A91&lt;&gt;"",IF(VLOOKUP(A91,Jun!A$3:F$200,6)&gt;0,VLOOKUP(A91,Jun!A$3:F$200,6),0),0)</f>
        <v>0</v>
      </c>
      <c r="X91" s="8">
        <f>IF(A91&lt;&gt;"",IF(VLOOKUP(A91,Jul!A$3:F$200,6)&gt;0,VLOOKUP(A91,Jul!A$3:F$200,6),0),0)</f>
        <v>2.1817129629629624E-2</v>
      </c>
      <c r="Y91" s="8">
        <f>IF(A91&lt;&gt;"",IF(VLOOKUP(A91,Aug!A$3:F$200,6)&gt;0,VLOOKUP(A91,Aug!A$3:F$200,6),0),0)</f>
        <v>0</v>
      </c>
      <c r="Z91" s="8">
        <f>IF(A91&lt;&gt;"",IF(VLOOKUP(A91,Sep!A$3:F$200,6)&gt;0,VLOOKUP(A91,Sep!A$3:F$200,6),0),0)</f>
        <v>0</v>
      </c>
      <c r="AA91" s="6">
        <f t="shared" si="135"/>
        <v>1448.6434108527128</v>
      </c>
      <c r="AB91" s="8">
        <f t="shared" si="136"/>
        <v>1.1111111111111112E-2</v>
      </c>
      <c r="AC91" s="8">
        <f>IF(A91&lt;&gt;"",IF(VLOOKUP(A91,Oct!A$3:F$200,6)&gt;0,VLOOKUP(A91,Oct!A$3:F$200,6),0),0)</f>
        <v>0</v>
      </c>
      <c r="AD91" s="8">
        <f>IF(A91&lt;&gt;"",IF(VLOOKUP(A91,Nov!A$3:F$200,6)&gt;0,VLOOKUP(A91,Nov!A$3:F$200,6),0),0)</f>
        <v>1.638888888888889E-2</v>
      </c>
      <c r="AE91" s="8">
        <f>IF(A91&lt;&gt;"",IF(VLOOKUP(A91,Dec!A$3:F$200,6)&gt;0,VLOOKUP(A91,Dec!A$3:F$200,6),0),0)</f>
        <v>1.6770833333333332E-2</v>
      </c>
      <c r="AF91" s="8">
        <f>IF(A91&lt;&gt;"",IF(VLOOKUP(A91,Jan!A$3:F$200,6)&gt;0,VLOOKUP(A91,Jan!A$3:F$200,6),0),0)</f>
        <v>1.607638888888889E-2</v>
      </c>
      <c r="AG91" s="8">
        <f>IF(A91&lt;&gt;"",IF(VLOOKUP(A91,Feb!A$3:F$200,6)&gt;0,VLOOKUP(A91,Feb!A$3:F$200,6),0),0)</f>
        <v>0</v>
      </c>
      <c r="AH91" s="8">
        <f>IF(A91&lt;&gt;"",IF(VLOOKUP(A91,Mar!A$3:F$200,6)&gt;0,VLOOKUP(A91,Mar!A$3:F$200,6),0),0)</f>
        <v>0</v>
      </c>
      <c r="AJ91" s="8">
        <f>LARGE($BH91:BI91,1)</f>
        <v>1.4930555555555556E-2</v>
      </c>
      <c r="AK91" s="8">
        <f>LARGE($BH91:BJ91,1)</f>
        <v>1.4930555555555556E-2</v>
      </c>
      <c r="AL91" s="8">
        <f>LARGE($BH91:BK91,1)</f>
        <v>1.4930555555555556E-2</v>
      </c>
      <c r="AM91" s="8">
        <f>LARGE($BH91:BL91,1)</f>
        <v>1.4930555555555556E-2</v>
      </c>
      <c r="AN91" s="8">
        <f>LARGE($BH91:BM91,1)</f>
        <v>1.4930555555555556E-2</v>
      </c>
      <c r="AO91" s="8">
        <f>LARGE($BN91:BO91,1)</f>
        <v>1.1111111111111112E-2</v>
      </c>
      <c r="AP91" s="8">
        <f>LARGE($BN91:BP91,1)</f>
        <v>1.1458333333333333E-2</v>
      </c>
      <c r="AQ91" s="8">
        <f>LARGE($BN91:BQ91,1)</f>
        <v>1.1458333333333333E-2</v>
      </c>
      <c r="AR91" s="8">
        <f>LARGE($BN91:BR91,1)</f>
        <v>1.1805555555555555E-2</v>
      </c>
      <c r="AS91" s="8">
        <f>LARGE($BN91:BS91,1)</f>
        <v>1.1805555555555555E-2</v>
      </c>
      <c r="AV91" s="6">
        <f t="shared" si="137"/>
        <v>0</v>
      </c>
      <c r="AW91" s="6">
        <f t="shared" si="138"/>
        <v>0</v>
      </c>
      <c r="AX91" s="6">
        <f t="shared" si="139"/>
        <v>0</v>
      </c>
      <c r="AY91" s="6">
        <f t="shared" si="140"/>
        <v>1884.9999999999995</v>
      </c>
      <c r="AZ91" s="6">
        <f t="shared" si="141"/>
        <v>0</v>
      </c>
      <c r="BA91" s="6">
        <f t="shared" si="142"/>
        <v>0</v>
      </c>
      <c r="BB91" s="6">
        <f t="shared" si="143"/>
        <v>0</v>
      </c>
      <c r="BC91" s="6">
        <f t="shared" si="144"/>
        <v>1416</v>
      </c>
      <c r="BD91" s="6">
        <f t="shared" si="145"/>
        <v>1448.9999999999998</v>
      </c>
      <c r="BE91" s="6">
        <f t="shared" si="146"/>
        <v>1389</v>
      </c>
      <c r="BF91" s="6">
        <f t="shared" si="147"/>
        <v>0</v>
      </c>
      <c r="BH91" s="8">
        <f t="shared" si="148"/>
        <v>1.4930555555555556E-2</v>
      </c>
      <c r="BI91" s="8">
        <f t="shared" si="149"/>
        <v>0</v>
      </c>
      <c r="BJ91" s="8">
        <f t="shared" si="150"/>
        <v>0</v>
      </c>
      <c r="BK91" s="8">
        <f t="shared" si="151"/>
        <v>0</v>
      </c>
      <c r="BL91" s="8">
        <f t="shared" si="152"/>
        <v>1.4409722222222223E-2</v>
      </c>
      <c r="BM91" s="8">
        <f t="shared" si="153"/>
        <v>0</v>
      </c>
      <c r="BN91" s="8">
        <f t="shared" si="154"/>
        <v>1.1111111111111112E-2</v>
      </c>
      <c r="BO91" s="8">
        <f t="shared" si="155"/>
        <v>0</v>
      </c>
      <c r="BP91" s="8">
        <f t="shared" si="156"/>
        <v>1.1458333333333333E-2</v>
      </c>
      <c r="BQ91" s="8">
        <f t="shared" si="157"/>
        <v>1.1111111111111112E-2</v>
      </c>
      <c r="BR91" s="8">
        <f t="shared" si="158"/>
        <v>1.1805555555555555E-2</v>
      </c>
      <c r="BS91" s="8">
        <f t="shared" si="159"/>
        <v>0</v>
      </c>
      <c r="BV91" s="8" t="str">
        <f t="shared" si="160"/>
        <v/>
      </c>
      <c r="BW91" s="8" t="str">
        <f t="shared" si="161"/>
        <v/>
      </c>
      <c r="BX91" s="8" t="str">
        <f t="shared" si="162"/>
        <v/>
      </c>
      <c r="BY91" s="8">
        <f t="shared" si="163"/>
        <v>2.1817129629629624E-2</v>
      </c>
      <c r="BZ91" s="8" t="str">
        <f t="shared" si="164"/>
        <v/>
      </c>
      <c r="CA91" s="8" t="str">
        <f t="shared" si="165"/>
        <v/>
      </c>
      <c r="CB91" s="8" t="str">
        <f t="shared" si="166"/>
        <v/>
      </c>
      <c r="CC91" s="8">
        <f t="shared" si="167"/>
        <v>1.638888888888889E-2</v>
      </c>
      <c r="CD91" s="8">
        <f t="shared" si="168"/>
        <v>1.6770833333333332E-2</v>
      </c>
      <c r="CE91" s="8">
        <f t="shared" si="169"/>
        <v>1.607638888888889E-2</v>
      </c>
      <c r="CF91" s="8" t="str">
        <f t="shared" si="170"/>
        <v/>
      </c>
      <c r="CG91" s="8" t="str">
        <f t="shared" si="171"/>
        <v/>
      </c>
      <c r="CI91" s="13">
        <v>2.8113425925925927E-2</v>
      </c>
      <c r="CJ91" s="8">
        <f t="shared" si="172"/>
        <v>2.8113425925925927E-2</v>
      </c>
      <c r="CK91" s="8">
        <f>IF(COUNT($BV91:BW91)&gt;0,SMALL($BV91:BW91,1),$CI91)</f>
        <v>2.8113425925925927E-2</v>
      </c>
      <c r="CL91" s="8">
        <f>IF(COUNT($BV91:BX91)&gt;0,SMALL($BV91:BX91,1),$CI91)</f>
        <v>2.8113425925925927E-2</v>
      </c>
      <c r="CM91" s="8">
        <f>IF(COUNT($BV91:BY91)&gt;0,SMALL($BV91:BY91,1),$CI91)</f>
        <v>2.1817129629629624E-2</v>
      </c>
      <c r="CN91" s="8">
        <f>IF(COUNT($BV91:BZ91)&gt;0,SMALL($BV91:BZ91,1),$CI91)</f>
        <v>2.1817129629629624E-2</v>
      </c>
      <c r="CO91" s="3">
        <v>0</v>
      </c>
      <c r="CP91" s="8">
        <f t="shared" si="173"/>
        <v>0</v>
      </c>
      <c r="CQ91" s="8">
        <f>IF(COUNT($CB91:CC91)&gt;0,SMALL($CB91:CC91,1),$CP91)</f>
        <v>1.638888888888889E-2</v>
      </c>
      <c r="CR91" s="8">
        <f>IF(COUNT($CB91:CD91)&gt;0,SMALL($CB91:CD91,1),$CP91)</f>
        <v>1.638888888888889E-2</v>
      </c>
      <c r="CS91" s="8">
        <f>IF(COUNT($CB91:CE91)&gt;0,SMALL($CB91:CE91,1),$CP91)</f>
        <v>1.607638888888889E-2</v>
      </c>
      <c r="CT91" s="8">
        <f>IF(COUNT($CB91:CF91)&gt;0,SMALL($CB91:CF91,1),$CP91)</f>
        <v>1.607638888888889E-2</v>
      </c>
      <c r="CV91" s="8">
        <f t="shared" si="174"/>
        <v>1.4932615740740741E-2</v>
      </c>
      <c r="CW91" s="8">
        <f t="shared" si="175"/>
        <v>1.180761574074074E-2</v>
      </c>
      <c r="CX91" s="1">
        <f t="shared" si="176"/>
        <v>89</v>
      </c>
      <c r="CY91" s="8">
        <f t="shared" si="177"/>
        <v>2.0601851851851853E-6</v>
      </c>
      <c r="CZ91" s="1" t="str">
        <f t="shared" si="178"/>
        <v>Michael Hall</v>
      </c>
      <c r="DB91" s="13">
        <f t="shared" si="179"/>
        <v>2.1211333932516941E-2</v>
      </c>
      <c r="DC91" s="13">
        <f>SMALL($DO91:DP91,1)/(60*60*24)</f>
        <v>2.1211333932516941E-2</v>
      </c>
      <c r="DD91" s="13">
        <f>SMALL($DO91:DQ91,1)/(60*60*24)</f>
        <v>2.1211333932516941E-2</v>
      </c>
      <c r="DE91" s="13">
        <f>SMALL($DO91:DR91,1)/(60*60*24)</f>
        <v>2.1211333932516941E-2</v>
      </c>
      <c r="DF91" s="13">
        <f>SMALL($DO91:DS91,1)/(60*60*24)</f>
        <v>2.1211333932516941E-2</v>
      </c>
      <c r="DG91" s="13">
        <f>SMALL($DO91:DT91,1)/(60*60*24)</f>
        <v>2.1211333932516941E-2</v>
      </c>
      <c r="DH91" s="45">
        <f t="shared" si="180"/>
        <v>1.6766706144128622E-2</v>
      </c>
      <c r="DI91" s="13">
        <f>SMALL($DU91:DV91,1)/(60*60*24)</f>
        <v>1.6766706144128622E-2</v>
      </c>
      <c r="DJ91" s="13">
        <f>SMALL($DU91:DW91,1)/(60*60*24)</f>
        <v>1.638888888888889E-2</v>
      </c>
      <c r="DK91" s="13">
        <f>SMALL($DU91:DX91,1)/(60*60*24)</f>
        <v>1.638888888888889E-2</v>
      </c>
      <c r="DL91" s="13">
        <f>SMALL($DU91:DY91,1)/(60*60*24)</f>
        <v>1.607638888888889E-2</v>
      </c>
      <c r="DM91" s="13">
        <f>SMALL($DU91:DZ91,1)/(60*60*24)</f>
        <v>1.607638888888889E-2</v>
      </c>
      <c r="DO91" s="6">
        <f t="shared" si="181"/>
        <v>1832.6592517694637</v>
      </c>
      <c r="DP91" s="1">
        <f t="shared" si="182"/>
        <v>9999</v>
      </c>
      <c r="DQ91" s="1">
        <f t="shared" si="183"/>
        <v>9999</v>
      </c>
      <c r="DR91" s="1">
        <f t="shared" si="184"/>
        <v>9999</v>
      </c>
      <c r="DS91" s="1">
        <f t="shared" si="185"/>
        <v>1884.9999999999995</v>
      </c>
      <c r="DT91" s="1">
        <f t="shared" si="186"/>
        <v>9999</v>
      </c>
      <c r="DU91" s="6">
        <f t="shared" si="187"/>
        <v>1448.6434108527128</v>
      </c>
      <c r="DV91" s="1">
        <f t="shared" si="188"/>
        <v>9999</v>
      </c>
      <c r="DW91" s="1">
        <f t="shared" si="189"/>
        <v>1416</v>
      </c>
      <c r="DX91" s="1">
        <f t="shared" si="190"/>
        <v>1448.9999999999998</v>
      </c>
      <c r="DY91" s="1">
        <f t="shared" si="191"/>
        <v>1389</v>
      </c>
      <c r="DZ91" s="1">
        <f t="shared" si="192"/>
        <v>9999</v>
      </c>
    </row>
    <row r="92" spans="1:134" x14ac:dyDescent="0.25">
      <c r="A92" s="1" t="s">
        <v>32</v>
      </c>
      <c r="E92" s="13">
        <v>2.1805555555555554E-2</v>
      </c>
      <c r="F92" s="11">
        <v>42552</v>
      </c>
      <c r="H92" s="3">
        <v>0</v>
      </c>
      <c r="I92" s="3">
        <v>0</v>
      </c>
      <c r="M92" s="8">
        <f t="shared" si="130"/>
        <v>2.1805555555555554E-2</v>
      </c>
      <c r="N92" s="6">
        <f t="shared" si="131"/>
        <v>1883.9999999999995</v>
      </c>
      <c r="O92" s="8">
        <f t="shared" si="193"/>
        <v>1.4409722222222223E-2</v>
      </c>
      <c r="Q92" s="8">
        <f t="shared" si="132"/>
        <v>0</v>
      </c>
      <c r="R92" s="8">
        <f t="shared" si="133"/>
        <v>0</v>
      </c>
      <c r="S92" s="8">
        <f t="shared" si="134"/>
        <v>1.4409722222222223E-2</v>
      </c>
      <c r="T92" s="8"/>
      <c r="U92" s="8">
        <f>IF(A92&lt;&gt;"",IF(VLOOKUP(A92,Apr!A$4:F$201,6)&gt;0,VLOOKUP(A92,Apr!A$4:F$201,6),0),0)</f>
        <v>0</v>
      </c>
      <c r="V92" s="8">
        <f>IF(A92&lt;&gt;"",IF(VLOOKUP(A92,May!A$3:F$200,6)&gt;0,VLOOKUP(A92,May!A$3:F$200,6),0),0)</f>
        <v>0</v>
      </c>
      <c r="W92" s="8">
        <f>IF(A92&lt;&gt;"",IF(VLOOKUP(A92,Jun!A$3:F$200,6)&gt;0,VLOOKUP(A92,Jun!A$3:F$200,6),0),0)</f>
        <v>0</v>
      </c>
      <c r="X92" s="8">
        <f>IF(A92&lt;&gt;"",IF(VLOOKUP(A92,Jul!A$3:F$200,6)&gt;0,VLOOKUP(A92,Jul!A$3:F$200,6),0),0)</f>
        <v>0</v>
      </c>
      <c r="Y92" s="8">
        <f>IF(A92&lt;&gt;"",IF(VLOOKUP(A92,Aug!A$3:F$200,6)&gt;0,VLOOKUP(A92,Aug!A$3:F$200,6),0),0)</f>
        <v>0</v>
      </c>
      <c r="Z92" s="8">
        <f>IF(A92&lt;&gt;"",IF(VLOOKUP(A92,Sep!A$3:F$200,6)&gt;0,VLOOKUP(A92,Sep!A$3:F$200,6),0),0)</f>
        <v>0</v>
      </c>
      <c r="AA92" s="6">
        <f t="shared" si="135"/>
        <v>1447.8748997594223</v>
      </c>
      <c r="AB92" s="8">
        <f t="shared" si="136"/>
        <v>1.1111111111111112E-2</v>
      </c>
      <c r="AC92" s="8">
        <f>IF(A92&lt;&gt;"",IF(VLOOKUP(A92,Oct!A$3:F$200,6)&gt;0,VLOOKUP(A92,Oct!A$3:F$200,6),0),0)</f>
        <v>0</v>
      </c>
      <c r="AD92" s="8">
        <f>IF(A92&lt;&gt;"",IF(VLOOKUP(A92,Nov!A$3:F$200,6)&gt;0,VLOOKUP(A92,Nov!A$3:F$200,6),0),0)</f>
        <v>0</v>
      </c>
      <c r="AE92" s="8">
        <f>IF(A92&lt;&gt;"",IF(VLOOKUP(A92,Dec!A$3:F$200,6)&gt;0,VLOOKUP(A92,Dec!A$3:F$200,6),0),0)</f>
        <v>0</v>
      </c>
      <c r="AF92" s="8">
        <f>IF(A92&lt;&gt;"",IF(VLOOKUP(A92,Jan!A$3:F$200,6)&gt;0,VLOOKUP(A92,Jan!A$3:F$200,6),0),0)</f>
        <v>0</v>
      </c>
      <c r="AG92" s="8">
        <f>IF(A92&lt;&gt;"",IF(VLOOKUP(A92,Feb!A$3:F$200,6)&gt;0,VLOOKUP(A92,Feb!A$3:F$200,6),0),0)</f>
        <v>0</v>
      </c>
      <c r="AH92" s="8">
        <f>IF(A92&lt;&gt;"",IF(VLOOKUP(A92,Mar!A$3:F$200,6)&gt;0,VLOOKUP(A92,Mar!A$3:F$200,6),0),0)</f>
        <v>0</v>
      </c>
      <c r="AJ92" s="8">
        <f>LARGE($BH92:BI92,1)</f>
        <v>1.4409722222222223E-2</v>
      </c>
      <c r="AK92" s="8">
        <f>LARGE($BH92:BJ92,1)</f>
        <v>1.4409722222222223E-2</v>
      </c>
      <c r="AL92" s="8">
        <f>LARGE($BH92:BK92,1)</f>
        <v>1.4409722222222223E-2</v>
      </c>
      <c r="AM92" s="8">
        <f>LARGE($BH92:BL92,1)</f>
        <v>1.4409722222222223E-2</v>
      </c>
      <c r="AN92" s="8">
        <f>LARGE($BH92:BM92,1)</f>
        <v>1.4409722222222223E-2</v>
      </c>
      <c r="AO92" s="8">
        <f>LARGE($BN92:BO92,1)</f>
        <v>1.1111111111111112E-2</v>
      </c>
      <c r="AP92" s="8">
        <f>LARGE($BN92:BP92,1)</f>
        <v>1.1111111111111112E-2</v>
      </c>
      <c r="AQ92" s="8">
        <f>LARGE($BN92:BQ92,1)</f>
        <v>1.1111111111111112E-2</v>
      </c>
      <c r="AR92" s="8">
        <f>LARGE($BN92:BR92,1)</f>
        <v>1.1111111111111112E-2</v>
      </c>
      <c r="AS92" s="8">
        <f>LARGE($BN92:BS92,1)</f>
        <v>1.1111111111111112E-2</v>
      </c>
      <c r="AV92" s="6">
        <f t="shared" si="137"/>
        <v>0</v>
      </c>
      <c r="AW92" s="6">
        <f t="shared" si="138"/>
        <v>0</v>
      </c>
      <c r="AX92" s="6">
        <f t="shared" si="139"/>
        <v>0</v>
      </c>
      <c r="AY92" s="6">
        <f t="shared" si="140"/>
        <v>0</v>
      </c>
      <c r="AZ92" s="6">
        <f t="shared" si="141"/>
        <v>0</v>
      </c>
      <c r="BA92" s="6">
        <f t="shared" si="142"/>
        <v>0</v>
      </c>
      <c r="BB92" s="6">
        <f t="shared" si="143"/>
        <v>0</v>
      </c>
      <c r="BC92" s="6">
        <f t="shared" si="144"/>
        <v>0</v>
      </c>
      <c r="BD92" s="6">
        <f t="shared" si="145"/>
        <v>0</v>
      </c>
      <c r="BE92" s="6">
        <f t="shared" si="146"/>
        <v>0</v>
      </c>
      <c r="BF92" s="6">
        <f t="shared" si="147"/>
        <v>0</v>
      </c>
      <c r="BH92" s="8">
        <f t="shared" si="148"/>
        <v>1.4409722222222223E-2</v>
      </c>
      <c r="BI92" s="8">
        <f t="shared" si="149"/>
        <v>0</v>
      </c>
      <c r="BJ92" s="8">
        <f t="shared" si="150"/>
        <v>0</v>
      </c>
      <c r="BK92" s="8">
        <f t="shared" si="151"/>
        <v>0</v>
      </c>
      <c r="BL92" s="8">
        <f t="shared" si="152"/>
        <v>0</v>
      </c>
      <c r="BM92" s="8">
        <f t="shared" si="153"/>
        <v>0</v>
      </c>
      <c r="BN92" s="8">
        <f t="shared" si="154"/>
        <v>1.1111111111111112E-2</v>
      </c>
      <c r="BO92" s="8">
        <f t="shared" si="155"/>
        <v>0</v>
      </c>
      <c r="BP92" s="8">
        <f t="shared" si="156"/>
        <v>0</v>
      </c>
      <c r="BQ92" s="8">
        <f t="shared" si="157"/>
        <v>0</v>
      </c>
      <c r="BR92" s="8">
        <f t="shared" si="158"/>
        <v>0</v>
      </c>
      <c r="BS92" s="8">
        <f t="shared" si="159"/>
        <v>0</v>
      </c>
      <c r="BV92" s="8" t="str">
        <f t="shared" si="160"/>
        <v/>
      </c>
      <c r="BW92" s="8" t="str">
        <f t="shared" si="161"/>
        <v/>
      </c>
      <c r="BX92" s="8" t="str">
        <f t="shared" si="162"/>
        <v/>
      </c>
      <c r="BY92" s="8" t="str">
        <f t="shared" si="163"/>
        <v/>
      </c>
      <c r="BZ92" s="8" t="str">
        <f t="shared" si="164"/>
        <v/>
      </c>
      <c r="CA92" s="8" t="str">
        <f t="shared" si="165"/>
        <v/>
      </c>
      <c r="CB92" s="8" t="str">
        <f t="shared" si="166"/>
        <v/>
      </c>
      <c r="CC92" s="8" t="str">
        <f t="shared" si="167"/>
        <v/>
      </c>
      <c r="CD92" s="8" t="str">
        <f t="shared" si="168"/>
        <v/>
      </c>
      <c r="CE92" s="8" t="str">
        <f t="shared" si="169"/>
        <v/>
      </c>
      <c r="CF92" s="8" t="str">
        <f t="shared" si="170"/>
        <v/>
      </c>
      <c r="CG92" s="8" t="str">
        <f t="shared" si="171"/>
        <v/>
      </c>
      <c r="CI92" s="13">
        <v>2.1805555555555554E-2</v>
      </c>
      <c r="CJ92" s="8">
        <f t="shared" si="172"/>
        <v>2.1805555555555554E-2</v>
      </c>
      <c r="CK92" s="8">
        <f>IF(COUNT($BV92:BW92)&gt;0,SMALL($BV92:BW92,1),$CI92)</f>
        <v>2.1805555555555554E-2</v>
      </c>
      <c r="CL92" s="8">
        <f>IF(COUNT($BV92:BX92)&gt;0,SMALL($BV92:BX92,1),$CI92)</f>
        <v>2.1805555555555554E-2</v>
      </c>
      <c r="CM92" s="8">
        <f>IF(COUNT($BV92:BY92)&gt;0,SMALL($BV92:BY92,1),$CI92)</f>
        <v>2.1805555555555554E-2</v>
      </c>
      <c r="CN92" s="8">
        <f>IF(COUNT($BV92:BZ92)&gt;0,SMALL($BV92:BZ92,1),$CI92)</f>
        <v>2.1805555555555554E-2</v>
      </c>
      <c r="CO92" s="3">
        <v>0</v>
      </c>
      <c r="CP92" s="8">
        <f t="shared" si="173"/>
        <v>0</v>
      </c>
      <c r="CQ92" s="8">
        <f>IF(COUNT($CB92:CC92)&gt;0,SMALL($CB92:CC92,1),$CP92)</f>
        <v>0</v>
      </c>
      <c r="CR92" s="8">
        <f>IF(COUNT($CB92:CD92)&gt;0,SMALL($CB92:CD92,1),$CP92)</f>
        <v>0</v>
      </c>
      <c r="CS92" s="8">
        <f>IF(COUNT($CB92:CE92)&gt;0,SMALL($CB92:CE92,1),$CP92)</f>
        <v>0</v>
      </c>
      <c r="CT92" s="8">
        <f>IF(COUNT($CB92:CF92)&gt;0,SMALL($CB92:CF92,1),$CP92)</f>
        <v>0</v>
      </c>
      <c r="CV92" s="8">
        <f t="shared" si="174"/>
        <v>1.4411805555555556E-2</v>
      </c>
      <c r="CW92" s="8">
        <f t="shared" si="175"/>
        <v>1.1113194444444445E-2</v>
      </c>
      <c r="CX92" s="1">
        <f t="shared" si="176"/>
        <v>90</v>
      </c>
      <c r="CY92" s="8">
        <f t="shared" si="177"/>
        <v>2.0833333333333334E-6</v>
      </c>
      <c r="CZ92" s="1" t="str">
        <f t="shared" si="178"/>
        <v>Michelle Hook</v>
      </c>
      <c r="DB92" s="13">
        <f t="shared" si="179"/>
        <v>2.1805555555555554E-2</v>
      </c>
      <c r="DC92" s="13">
        <f>SMALL($DO92:DP92,1)/(60*60*24)</f>
        <v>2.180555555555555E-2</v>
      </c>
      <c r="DD92" s="13">
        <f>SMALL($DO92:DQ92,1)/(60*60*24)</f>
        <v>2.180555555555555E-2</v>
      </c>
      <c r="DE92" s="13">
        <f>SMALL($DO92:DR92,1)/(60*60*24)</f>
        <v>2.180555555555555E-2</v>
      </c>
      <c r="DF92" s="13">
        <f>SMALL($DO92:DS92,1)/(60*60*24)</f>
        <v>2.180555555555555E-2</v>
      </c>
      <c r="DG92" s="13">
        <f>SMALL($DO92:DT92,1)/(60*60*24)</f>
        <v>2.180555555555555E-2</v>
      </c>
      <c r="DH92" s="45">
        <f t="shared" si="180"/>
        <v>1.6757811339808127E-2</v>
      </c>
      <c r="DI92" s="13">
        <f>SMALL($DU92:DV92,1)/(60*60*24)</f>
        <v>1.6757811339808127E-2</v>
      </c>
      <c r="DJ92" s="13">
        <f>SMALL($DU92:DW92,1)/(60*60*24)</f>
        <v>1.6757811339808127E-2</v>
      </c>
      <c r="DK92" s="13">
        <f>SMALL($DU92:DX92,1)/(60*60*24)</f>
        <v>1.6757811339808127E-2</v>
      </c>
      <c r="DL92" s="13">
        <f>SMALL($DU92:DY92,1)/(60*60*24)</f>
        <v>1.6757811339808127E-2</v>
      </c>
      <c r="DM92" s="13">
        <f>SMALL($DU92:DZ92,1)/(60*60*24)</f>
        <v>1.6757811339808127E-2</v>
      </c>
      <c r="DO92" s="6">
        <f t="shared" si="181"/>
        <v>1883.9999999999995</v>
      </c>
      <c r="DP92" s="1">
        <f t="shared" si="182"/>
        <v>9999</v>
      </c>
      <c r="DQ92" s="1">
        <f t="shared" si="183"/>
        <v>9999</v>
      </c>
      <c r="DR92" s="1">
        <f t="shared" si="184"/>
        <v>9999</v>
      </c>
      <c r="DS92" s="1">
        <f t="shared" si="185"/>
        <v>9999</v>
      </c>
      <c r="DT92" s="1">
        <f t="shared" si="186"/>
        <v>9999</v>
      </c>
      <c r="DU92" s="6">
        <f t="shared" si="187"/>
        <v>1447.8748997594223</v>
      </c>
      <c r="DV92" s="1">
        <f t="shared" si="188"/>
        <v>9999</v>
      </c>
      <c r="DW92" s="1">
        <f t="shared" si="189"/>
        <v>9999</v>
      </c>
      <c r="DX92" s="1">
        <f t="shared" si="190"/>
        <v>9999</v>
      </c>
      <c r="DY92" s="1">
        <f t="shared" si="191"/>
        <v>9999</v>
      </c>
      <c r="DZ92" s="1">
        <f t="shared" si="192"/>
        <v>9999</v>
      </c>
    </row>
    <row r="93" spans="1:134" x14ac:dyDescent="0.25">
      <c r="A93" s="1" t="s">
        <v>19</v>
      </c>
      <c r="B93" s="3">
        <v>2.4050925925925924E-2</v>
      </c>
      <c r="C93" s="11">
        <v>43070</v>
      </c>
      <c r="E93" s="13">
        <v>3.0162037037037032E-2</v>
      </c>
      <c r="F93" s="11">
        <v>43191</v>
      </c>
      <c r="H93" s="3">
        <v>0</v>
      </c>
      <c r="I93" s="3">
        <v>3.0162037037037036E-2</v>
      </c>
      <c r="M93" s="8">
        <f t="shared" si="130"/>
        <v>3.0162037037037036E-2</v>
      </c>
      <c r="N93" s="6">
        <f t="shared" si="131"/>
        <v>2606</v>
      </c>
      <c r="O93" s="8">
        <f t="shared" si="193"/>
        <v>6.076388888888889E-3</v>
      </c>
      <c r="Q93" s="8">
        <f t="shared" si="132"/>
        <v>0</v>
      </c>
      <c r="R93" s="8">
        <f t="shared" si="133"/>
        <v>0</v>
      </c>
      <c r="S93" s="8">
        <f t="shared" si="134"/>
        <v>6.076388888888889E-3</v>
      </c>
      <c r="T93" s="8"/>
      <c r="U93" s="8">
        <f>IF(A93&lt;&gt;"",IF(VLOOKUP(A93,Apr!A$4:F$201,6)&gt;0,VLOOKUP(A93,Apr!A$4:F$201,6),0),0)</f>
        <v>0</v>
      </c>
      <c r="V93" s="8">
        <f>IF(A93&lt;&gt;"",IF(VLOOKUP(A93,May!A$3:F$200,6)&gt;0,VLOOKUP(A93,May!A$3:F$200,6),0),0)</f>
        <v>0</v>
      </c>
      <c r="W93" s="8">
        <f>IF(A93&lt;&gt;"",IF(VLOOKUP(A93,Jun!A$3:F$200,6)&gt;0,VLOOKUP(A93,Jun!A$3:F$200,6),0),0)</f>
        <v>0</v>
      </c>
      <c r="X93" s="8">
        <f>IF(A93&lt;&gt;"",IF(VLOOKUP(A93,Jul!A$3:F$200,6)&gt;0,VLOOKUP(A93,Jul!A$3:F$200,6),0),0)</f>
        <v>0</v>
      </c>
      <c r="Y93" s="8">
        <f>IF(A93&lt;&gt;"",IF(VLOOKUP(A93,Aug!A$3:F$200,6)&gt;0,VLOOKUP(A93,Aug!A$3:F$200,6),0),0)</f>
        <v>0</v>
      </c>
      <c r="Z93" s="8">
        <f>IF(A93&lt;&gt;"",IF(VLOOKUP(A93,Sep!A$3:F$200,6)&gt;0,VLOOKUP(A93,Sep!A$3:F$200,6),0),0)</f>
        <v>0</v>
      </c>
      <c r="AA93" s="6">
        <f t="shared" si="135"/>
        <v>2002.7399091152099</v>
      </c>
      <c r="AB93" s="8">
        <f t="shared" si="136"/>
        <v>4.6874999999999998E-3</v>
      </c>
      <c r="AC93" s="8">
        <f>IF(A93&lt;&gt;"",IF(VLOOKUP(A93,Oct!A$3:F$200,6)&gt;0,VLOOKUP(A93,Oct!A$3:F$200,6),0),0)</f>
        <v>0</v>
      </c>
      <c r="AD93" s="8">
        <f>IF(A93&lt;&gt;"",IF(VLOOKUP(A93,Nov!A$3:F$200,6)&gt;0,VLOOKUP(A93,Nov!A$3:F$200,6),0),0)</f>
        <v>0</v>
      </c>
      <c r="AE93" s="8">
        <f>IF(A93&lt;&gt;"",IF(VLOOKUP(A93,Dec!A$3:F$200,6)&gt;0,VLOOKUP(A93,Dec!A$3:F$200,6),0),0)</f>
        <v>0</v>
      </c>
      <c r="AF93" s="8">
        <f>IF(A93&lt;&gt;"",IF(VLOOKUP(A93,Jan!A$3:F$200,6)&gt;0,VLOOKUP(A93,Jan!A$3:F$200,6),0),0)</f>
        <v>0</v>
      </c>
      <c r="AG93" s="8">
        <f>IF(A93&lt;&gt;"",IF(VLOOKUP(A93,Feb!A$3:F$200,6)&gt;0,VLOOKUP(A93,Feb!A$3:F$200,6),0),0)</f>
        <v>0</v>
      </c>
      <c r="AH93" s="8">
        <f>IF(A93&lt;&gt;"",IF(VLOOKUP(A93,Mar!A$3:F$200,6)&gt;0,VLOOKUP(A93,Mar!A$3:F$200,6),0),0)</f>
        <v>0</v>
      </c>
      <c r="AJ93" s="8">
        <f>LARGE($BH93:BI93,1)</f>
        <v>6.076388888888889E-3</v>
      </c>
      <c r="AK93" s="8">
        <f>LARGE($BH93:BJ93,1)</f>
        <v>6.076388888888889E-3</v>
      </c>
      <c r="AL93" s="8">
        <f>LARGE($BH93:BK93,1)</f>
        <v>6.076388888888889E-3</v>
      </c>
      <c r="AM93" s="8">
        <f>LARGE($BH93:BL93,1)</f>
        <v>6.076388888888889E-3</v>
      </c>
      <c r="AN93" s="8">
        <f>LARGE($BH93:BM93,1)</f>
        <v>6.076388888888889E-3</v>
      </c>
      <c r="AO93" s="8">
        <f>LARGE($BN93:BO93,1)</f>
        <v>4.6874999999999998E-3</v>
      </c>
      <c r="AP93" s="8">
        <f>LARGE($BN93:BP93,1)</f>
        <v>4.6874999999999998E-3</v>
      </c>
      <c r="AQ93" s="8">
        <f>LARGE($BN93:BQ93,1)</f>
        <v>4.6874999999999998E-3</v>
      </c>
      <c r="AR93" s="8">
        <f>LARGE($BN93:BR93,1)</f>
        <v>4.6874999999999998E-3</v>
      </c>
      <c r="AS93" s="8">
        <f>LARGE($BN93:BS93,1)</f>
        <v>4.6874999999999998E-3</v>
      </c>
      <c r="AV93" s="6">
        <f t="shared" si="137"/>
        <v>0</v>
      </c>
      <c r="AW93" s="6">
        <f t="shared" si="138"/>
        <v>0</v>
      </c>
      <c r="AX93" s="6">
        <f t="shared" si="139"/>
        <v>0</v>
      </c>
      <c r="AY93" s="6">
        <f t="shared" si="140"/>
        <v>0</v>
      </c>
      <c r="AZ93" s="6">
        <f t="shared" si="141"/>
        <v>0</v>
      </c>
      <c r="BA93" s="6">
        <f t="shared" si="142"/>
        <v>0</v>
      </c>
      <c r="BB93" s="6">
        <f t="shared" si="143"/>
        <v>0</v>
      </c>
      <c r="BC93" s="6">
        <f t="shared" si="144"/>
        <v>0</v>
      </c>
      <c r="BD93" s="6">
        <f t="shared" si="145"/>
        <v>0</v>
      </c>
      <c r="BE93" s="6">
        <f t="shared" si="146"/>
        <v>0</v>
      </c>
      <c r="BF93" s="6">
        <f t="shared" si="147"/>
        <v>0</v>
      </c>
      <c r="BH93" s="8">
        <f t="shared" si="148"/>
        <v>6.076388888888889E-3</v>
      </c>
      <c r="BI93" s="8">
        <f t="shared" si="149"/>
        <v>0</v>
      </c>
      <c r="BJ93" s="8">
        <f t="shared" si="150"/>
        <v>0</v>
      </c>
      <c r="BK93" s="8">
        <f t="shared" si="151"/>
        <v>0</v>
      </c>
      <c r="BL93" s="8">
        <f t="shared" si="152"/>
        <v>0</v>
      </c>
      <c r="BM93" s="8">
        <f t="shared" si="153"/>
        <v>0</v>
      </c>
      <c r="BN93" s="8">
        <f t="shared" si="154"/>
        <v>4.6874999999999998E-3</v>
      </c>
      <c r="BO93" s="8">
        <f t="shared" si="155"/>
        <v>0</v>
      </c>
      <c r="BP93" s="8">
        <f t="shared" si="156"/>
        <v>0</v>
      </c>
      <c r="BQ93" s="8">
        <f t="shared" si="157"/>
        <v>0</v>
      </c>
      <c r="BR93" s="8">
        <f t="shared" si="158"/>
        <v>0</v>
      </c>
      <c r="BS93" s="8">
        <f t="shared" si="159"/>
        <v>0</v>
      </c>
      <c r="BV93" s="8" t="str">
        <f t="shared" si="160"/>
        <v/>
      </c>
      <c r="BW93" s="8" t="str">
        <f t="shared" si="161"/>
        <v/>
      </c>
      <c r="BX93" s="8" t="str">
        <f t="shared" si="162"/>
        <v/>
      </c>
      <c r="BY93" s="8" t="str">
        <f t="shared" si="163"/>
        <v/>
      </c>
      <c r="BZ93" s="8" t="str">
        <f t="shared" si="164"/>
        <v/>
      </c>
      <c r="CA93" s="8" t="str">
        <f t="shared" si="165"/>
        <v/>
      </c>
      <c r="CB93" s="8" t="str">
        <f t="shared" si="166"/>
        <v/>
      </c>
      <c r="CC93" s="8" t="str">
        <f t="shared" si="167"/>
        <v/>
      </c>
      <c r="CD93" s="8" t="str">
        <f t="shared" si="168"/>
        <v/>
      </c>
      <c r="CE93" s="8" t="str">
        <f t="shared" si="169"/>
        <v/>
      </c>
      <c r="CF93" s="8" t="str">
        <f t="shared" si="170"/>
        <v/>
      </c>
      <c r="CG93" s="8" t="str">
        <f t="shared" si="171"/>
        <v/>
      </c>
      <c r="CI93" s="13">
        <v>3.0162037037037032E-2</v>
      </c>
      <c r="CJ93" s="8">
        <f t="shared" si="172"/>
        <v>3.0162037037037032E-2</v>
      </c>
      <c r="CK93" s="8">
        <f>IF(COUNT($BV93:BW93)&gt;0,SMALL($BV93:BW93,1),$CI93)</f>
        <v>3.0162037037037032E-2</v>
      </c>
      <c r="CL93" s="8">
        <f>IF(COUNT($BV93:BX93)&gt;0,SMALL($BV93:BX93,1),$CI93)</f>
        <v>3.0162037037037032E-2</v>
      </c>
      <c r="CM93" s="8">
        <f>IF(COUNT($BV93:BY93)&gt;0,SMALL($BV93:BY93,1),$CI93)</f>
        <v>3.0162037037037032E-2</v>
      </c>
      <c r="CN93" s="8">
        <f>IF(COUNT($BV93:BZ93)&gt;0,SMALL($BV93:BZ93,1),$CI93)</f>
        <v>3.0162037037037032E-2</v>
      </c>
      <c r="CO93" s="3">
        <v>2.4050925925925924E-2</v>
      </c>
      <c r="CP93" s="8">
        <f t="shared" si="173"/>
        <v>2.4050925925925924E-2</v>
      </c>
      <c r="CQ93" s="8">
        <f>IF(COUNT($CB93:CC93)&gt;0,SMALL($CB93:CC93,1),$CP93)</f>
        <v>2.4050925925925924E-2</v>
      </c>
      <c r="CR93" s="8">
        <f>IF(COUNT($CB93:CD93)&gt;0,SMALL($CB93:CD93,1),$CP93)</f>
        <v>2.4050925925925924E-2</v>
      </c>
      <c r="CS93" s="8">
        <f>IF(COUNT($CB93:CE93)&gt;0,SMALL($CB93:CE93,1),$CP93)</f>
        <v>2.4050925925925924E-2</v>
      </c>
      <c r="CT93" s="8">
        <f>IF(COUNT($CB93:CF93)&gt;0,SMALL($CB93:CF93,1),$CP93)</f>
        <v>2.4050925925925924E-2</v>
      </c>
      <c r="CV93" s="8">
        <f t="shared" si="174"/>
        <v>6.0784953703703704E-3</v>
      </c>
      <c r="CW93" s="8">
        <f t="shared" si="175"/>
        <v>4.6896064814814812E-3</v>
      </c>
      <c r="CX93" s="1">
        <f t="shared" si="176"/>
        <v>91</v>
      </c>
      <c r="CY93" s="8">
        <f t="shared" si="177"/>
        <v>2.1064814814814816E-6</v>
      </c>
      <c r="CZ93" s="1" t="str">
        <f t="shared" si="178"/>
        <v>Michelle Sheridan</v>
      </c>
      <c r="DB93" s="13">
        <f t="shared" si="179"/>
        <v>3.0162037037037036E-2</v>
      </c>
      <c r="DC93" s="13">
        <f>SMALL($DO93:DP93,1)/(60*60*24)</f>
        <v>3.0162037037037036E-2</v>
      </c>
      <c r="DD93" s="13">
        <f>SMALL($DO93:DQ93,1)/(60*60*24)</f>
        <v>3.0162037037037036E-2</v>
      </c>
      <c r="DE93" s="13">
        <f>SMALL($DO93:DR93,1)/(60*60*24)</f>
        <v>3.0162037037037036E-2</v>
      </c>
      <c r="DF93" s="13">
        <f>SMALL($DO93:DS93,1)/(60*60*24)</f>
        <v>3.0162037037037036E-2</v>
      </c>
      <c r="DG93" s="13">
        <f>SMALL($DO93:DT93,1)/(60*60*24)</f>
        <v>3.0162037037037036E-2</v>
      </c>
      <c r="DH93" s="45">
        <f t="shared" si="180"/>
        <v>2.3179860059203819E-2</v>
      </c>
      <c r="DI93" s="13">
        <f>SMALL($DU93:DV93,1)/(60*60*24)</f>
        <v>2.3179860059203819E-2</v>
      </c>
      <c r="DJ93" s="13">
        <f>SMALL($DU93:DW93,1)/(60*60*24)</f>
        <v>2.3179860059203819E-2</v>
      </c>
      <c r="DK93" s="13">
        <f>SMALL($DU93:DX93,1)/(60*60*24)</f>
        <v>2.3179860059203819E-2</v>
      </c>
      <c r="DL93" s="13">
        <f>SMALL($DU93:DY93,1)/(60*60*24)</f>
        <v>2.3179860059203819E-2</v>
      </c>
      <c r="DM93" s="13">
        <f>SMALL($DU93:DZ93,1)/(60*60*24)</f>
        <v>2.3179860059203819E-2</v>
      </c>
      <c r="DO93" s="6">
        <f t="shared" si="181"/>
        <v>2606</v>
      </c>
      <c r="DP93" s="1">
        <f t="shared" si="182"/>
        <v>9999</v>
      </c>
      <c r="DQ93" s="1">
        <f t="shared" si="183"/>
        <v>9999</v>
      </c>
      <c r="DR93" s="1">
        <f t="shared" si="184"/>
        <v>9999</v>
      </c>
      <c r="DS93" s="1">
        <f t="shared" si="185"/>
        <v>9999</v>
      </c>
      <c r="DT93" s="1">
        <f t="shared" si="186"/>
        <v>9999</v>
      </c>
      <c r="DU93" s="6">
        <f t="shared" si="187"/>
        <v>2002.7399091152099</v>
      </c>
      <c r="DV93" s="1">
        <f t="shared" si="188"/>
        <v>9999</v>
      </c>
      <c r="DW93" s="1">
        <f t="shared" si="189"/>
        <v>9999</v>
      </c>
      <c r="DX93" s="1">
        <f t="shared" si="190"/>
        <v>9999</v>
      </c>
      <c r="DY93" s="1">
        <f t="shared" si="191"/>
        <v>9999</v>
      </c>
      <c r="DZ93" s="1">
        <f t="shared" si="192"/>
        <v>9999</v>
      </c>
    </row>
    <row r="94" spans="1:134" x14ac:dyDescent="0.25">
      <c r="A94" s="41" t="s">
        <v>210</v>
      </c>
      <c r="E94" s="13">
        <v>2.3287037037037037E-2</v>
      </c>
      <c r="F94" s="11">
        <v>43709</v>
      </c>
      <c r="H94" s="3"/>
      <c r="I94" s="3"/>
      <c r="L94" s="8">
        <v>3.4722222222222224E-2</v>
      </c>
      <c r="M94" s="8">
        <f t="shared" si="130"/>
        <v>2.3568148813907713E-2</v>
      </c>
      <c r="N94" s="6">
        <f t="shared" si="131"/>
        <v>2036.2880575216263</v>
      </c>
      <c r="O94" s="8">
        <f t="shared" si="193"/>
        <v>1.2673611111111111E-2</v>
      </c>
      <c r="Q94" s="8">
        <f t="shared" si="132"/>
        <v>2.328703703703704E-2</v>
      </c>
      <c r="R94" s="8">
        <f t="shared" si="133"/>
        <v>0</v>
      </c>
      <c r="S94" s="8">
        <f t="shared" si="134"/>
        <v>1.2673611111111111E-2</v>
      </c>
      <c r="T94" s="8"/>
      <c r="U94" s="8">
        <f>IF(A94&lt;&gt;"",IF(VLOOKUP(A94,Apr!A$4:F$201,6)&gt;0,VLOOKUP(A94,Apr!A$4:F$201,6),0),0)</f>
        <v>0</v>
      </c>
      <c r="V94" s="8">
        <f>IF(A94&lt;&gt;"",IF(VLOOKUP(A94,May!A$3:F$200,6)&gt;0,VLOOKUP(A94,May!A$3:F$200,6),0),0)</f>
        <v>0</v>
      </c>
      <c r="W94" s="8">
        <f>IF(A94&lt;&gt;"",IF(VLOOKUP(A94,Jun!A$3:F$200,6)&gt;0,VLOOKUP(A94,Jun!A$3:F$200,6),0),0)</f>
        <v>0</v>
      </c>
      <c r="X94" s="8">
        <f>IF(A94&lt;&gt;"",IF(VLOOKUP(A94,Jul!A$3:F$200,6)&gt;0,VLOOKUP(A94,Jul!A$3:F$200,6),0),0)</f>
        <v>2.5821759259259256E-2</v>
      </c>
      <c r="Y94" s="8">
        <f>IF(A94&lt;&gt;"",IF(VLOOKUP(A94,Aug!A$3:F$200,6)&gt;0,VLOOKUP(A94,Aug!A$3:F$200,6),0),0)</f>
        <v>2.328703703703704E-2</v>
      </c>
      <c r="Z94" s="8">
        <f>IF(A94&lt;&gt;"",IF(VLOOKUP(A94,Sep!A$3:F$200,6)&gt;0,VLOOKUP(A94,Sep!A$3:F$200,6),0),0)</f>
        <v>0</v>
      </c>
      <c r="AA94" s="6">
        <f t="shared" si="135"/>
        <v>1546.2443197006151</v>
      </c>
      <c r="AB94" s="8">
        <f t="shared" si="136"/>
        <v>9.8958333333333329E-3</v>
      </c>
      <c r="AC94" s="8">
        <f>IF(A94&lt;&gt;"",IF(VLOOKUP(A94,Oct!A$3:F$200,6)&gt;0,VLOOKUP(A94,Oct!A$3:F$200,6),0),0)</f>
        <v>0</v>
      </c>
      <c r="AD94" s="8">
        <f>IF(A94&lt;&gt;"",IF(VLOOKUP(A94,Nov!A$3:F$200,6)&gt;0,VLOOKUP(A94,Nov!A$3:F$200,6),0),0)</f>
        <v>0</v>
      </c>
      <c r="AE94" s="8">
        <f>IF(A94&lt;&gt;"",IF(VLOOKUP(A94,Dec!A$3:F$200,6)&gt;0,VLOOKUP(A94,Dec!A$3:F$200,6),0),0)</f>
        <v>0</v>
      </c>
      <c r="AF94" s="8">
        <f>IF(A94&lt;&gt;"",IF(VLOOKUP(A94,Jan!A$3:F$200,6)&gt;0,VLOOKUP(A94,Jan!A$3:F$200,6),0),0)</f>
        <v>0</v>
      </c>
      <c r="AG94" s="8">
        <f>IF(A94&lt;&gt;"",IF(VLOOKUP(A94,Feb!A$3:F$200,6)&gt;0,VLOOKUP(A94,Feb!A$3:F$200,6),0),0)</f>
        <v>0</v>
      </c>
      <c r="AH94" s="8">
        <f>IF(A94&lt;&gt;"",IF(VLOOKUP(A94,Mar!A$3:F$200,6)&gt;0,VLOOKUP(A94,Mar!A$3:F$200,6),0),0)</f>
        <v>0</v>
      </c>
      <c r="AJ94" s="8">
        <f>LARGE($BH94:BI94,1)</f>
        <v>1.2673611111111111E-2</v>
      </c>
      <c r="AK94" s="8">
        <f>LARGE($BH94:BJ94,1)</f>
        <v>1.2673611111111111E-2</v>
      </c>
      <c r="AL94" s="8">
        <f>LARGE($BH94:BK94,1)</f>
        <v>1.2673611111111111E-2</v>
      </c>
      <c r="AM94" s="8">
        <f>LARGE($BH94:BL94,1)</f>
        <v>1.2673611111111111E-2</v>
      </c>
      <c r="AN94" s="8">
        <f>LARGE($BH94:BM94,1)</f>
        <v>1.3020833333333334E-2</v>
      </c>
      <c r="AO94" s="8">
        <f>LARGE($BN94:BO94,1)</f>
        <v>9.8958333333333329E-3</v>
      </c>
      <c r="AP94" s="8">
        <f>LARGE($BN94:BP94,1)</f>
        <v>9.8958333333333329E-3</v>
      </c>
      <c r="AQ94" s="8">
        <f>LARGE($BN94:BQ94,1)</f>
        <v>9.8958333333333329E-3</v>
      </c>
      <c r="AR94" s="8">
        <f>LARGE($BN94:BR94,1)</f>
        <v>9.8958333333333329E-3</v>
      </c>
      <c r="AS94" s="8">
        <f>LARGE($BN94:BS94,1)</f>
        <v>9.8958333333333329E-3</v>
      </c>
      <c r="AV94" s="6">
        <f t="shared" si="137"/>
        <v>0</v>
      </c>
      <c r="AW94" s="6">
        <f t="shared" si="138"/>
        <v>0</v>
      </c>
      <c r="AX94" s="6">
        <f t="shared" si="139"/>
        <v>0</v>
      </c>
      <c r="AY94" s="6">
        <f t="shared" si="140"/>
        <v>2230.9999999999995</v>
      </c>
      <c r="AZ94" s="6">
        <f t="shared" si="141"/>
        <v>2012.0000000000002</v>
      </c>
      <c r="BA94" s="6">
        <f t="shared" si="142"/>
        <v>0</v>
      </c>
      <c r="BB94" s="6">
        <f t="shared" si="143"/>
        <v>0</v>
      </c>
      <c r="BC94" s="6">
        <f t="shared" si="144"/>
        <v>0</v>
      </c>
      <c r="BD94" s="6">
        <f t="shared" si="145"/>
        <v>0</v>
      </c>
      <c r="BE94" s="6">
        <f t="shared" si="146"/>
        <v>0</v>
      </c>
      <c r="BF94" s="6">
        <f t="shared" si="147"/>
        <v>0</v>
      </c>
      <c r="BH94" s="8">
        <f t="shared" si="148"/>
        <v>1.2673611111111111E-2</v>
      </c>
      <c r="BI94" s="8">
        <f t="shared" si="149"/>
        <v>0</v>
      </c>
      <c r="BJ94" s="8">
        <f t="shared" si="150"/>
        <v>0</v>
      </c>
      <c r="BK94" s="8">
        <f t="shared" si="151"/>
        <v>0</v>
      </c>
      <c r="BL94" s="8">
        <f t="shared" si="152"/>
        <v>1.0416666666666666E-2</v>
      </c>
      <c r="BM94" s="8">
        <f t="shared" si="153"/>
        <v>1.3020833333333334E-2</v>
      </c>
      <c r="BN94" s="8">
        <f t="shared" si="154"/>
        <v>9.8958333333333329E-3</v>
      </c>
      <c r="BO94" s="8">
        <f t="shared" si="155"/>
        <v>0</v>
      </c>
      <c r="BP94" s="8">
        <f t="shared" si="156"/>
        <v>0</v>
      </c>
      <c r="BQ94" s="8">
        <f t="shared" si="157"/>
        <v>0</v>
      </c>
      <c r="BR94" s="8">
        <f t="shared" si="158"/>
        <v>0</v>
      </c>
      <c r="BS94" s="8">
        <f t="shared" si="159"/>
        <v>0</v>
      </c>
      <c r="BV94" s="8" t="str">
        <f t="shared" si="160"/>
        <v/>
      </c>
      <c r="BW94" s="8" t="str">
        <f t="shared" si="161"/>
        <v/>
      </c>
      <c r="BX94" s="8" t="str">
        <f t="shared" si="162"/>
        <v/>
      </c>
      <c r="BY94" s="8">
        <f t="shared" si="163"/>
        <v>2.5821759259259256E-2</v>
      </c>
      <c r="BZ94" s="8">
        <f t="shared" si="164"/>
        <v>2.328703703703704E-2</v>
      </c>
      <c r="CA94" s="8" t="str">
        <f t="shared" si="165"/>
        <v/>
      </c>
      <c r="CB94" s="8" t="str">
        <f t="shared" si="166"/>
        <v/>
      </c>
      <c r="CC94" s="8" t="str">
        <f t="shared" si="167"/>
        <v/>
      </c>
      <c r="CD94" s="8" t="str">
        <f t="shared" si="168"/>
        <v/>
      </c>
      <c r="CE94" s="8" t="str">
        <f t="shared" si="169"/>
        <v/>
      </c>
      <c r="CF94" s="8" t="str">
        <f t="shared" si="170"/>
        <v/>
      </c>
      <c r="CG94" s="8" t="str">
        <f t="shared" si="171"/>
        <v/>
      </c>
      <c r="CI94" s="13">
        <v>2.8113425925925927E-2</v>
      </c>
      <c r="CJ94" s="8">
        <f t="shared" si="172"/>
        <v>2.8113425925925927E-2</v>
      </c>
      <c r="CK94" s="8">
        <f>IF(COUNT($BV94:BW94)&gt;0,SMALL($BV94:BW94,1),$CI94)</f>
        <v>2.8113425925925927E-2</v>
      </c>
      <c r="CL94" s="8">
        <f>IF(COUNT($BV94:BX94)&gt;0,SMALL($BV94:BX94,1),$CI94)</f>
        <v>2.8113425925925927E-2</v>
      </c>
      <c r="CM94" s="8">
        <f>IF(COUNT($BV94:BY94)&gt;0,SMALL($BV94:BY94,1),$CI94)</f>
        <v>2.5821759259259256E-2</v>
      </c>
      <c r="CN94" s="8">
        <f>IF(COUNT($BV94:BZ94)&gt;0,SMALL($BV94:BZ94,1),$CI94)</f>
        <v>2.328703703703704E-2</v>
      </c>
      <c r="CO94" s="3">
        <v>0</v>
      </c>
      <c r="CP94" s="8">
        <f t="shared" si="173"/>
        <v>0</v>
      </c>
      <c r="CQ94" s="8">
        <f>IF(COUNT($CB94:CC94)&gt;0,SMALL($CB94:CC94,1),$CP94)</f>
        <v>0</v>
      </c>
      <c r="CR94" s="8">
        <f>IF(COUNT($CB94:CD94)&gt;0,SMALL($CB94:CD94,1),$CP94)</f>
        <v>0</v>
      </c>
      <c r="CS94" s="8">
        <f>IF(COUNT($CB94:CE94)&gt;0,SMALL($CB94:CE94,1),$CP94)</f>
        <v>0</v>
      </c>
      <c r="CT94" s="8">
        <f>IF(COUNT($CB94:CF94)&gt;0,SMALL($CB94:CF94,1),$CP94)</f>
        <v>0</v>
      </c>
      <c r="CV94" s="8">
        <f t="shared" si="174"/>
        <v>1.3022962962962964E-2</v>
      </c>
      <c r="CW94" s="8">
        <f t="shared" si="175"/>
        <v>9.8979629629629626E-3</v>
      </c>
      <c r="CX94" s="1">
        <f t="shared" si="176"/>
        <v>92</v>
      </c>
      <c r="CY94" s="8">
        <f t="shared" si="177"/>
        <v>2.1296296296296298E-6</v>
      </c>
      <c r="CZ94" s="1" t="str">
        <f t="shared" si="178"/>
        <v>Mick Widdup</v>
      </c>
      <c r="DB94" s="13">
        <f t="shared" si="179"/>
        <v>2.3568148813907713E-2</v>
      </c>
      <c r="DC94" s="13">
        <f>SMALL($DO94:DP94,1)/(60*60*24)</f>
        <v>2.3568148813907713E-2</v>
      </c>
      <c r="DD94" s="13">
        <f>SMALL($DO94:DQ94,1)/(60*60*24)</f>
        <v>2.3568148813907713E-2</v>
      </c>
      <c r="DE94" s="13">
        <f>SMALL($DO94:DR94,1)/(60*60*24)</f>
        <v>2.3568148813907713E-2</v>
      </c>
      <c r="DF94" s="13">
        <f>SMALL($DO94:DS94,1)/(60*60*24)</f>
        <v>2.3568148813907713E-2</v>
      </c>
      <c r="DG94" s="13">
        <f>SMALL($DO94:DT94,1)/(60*60*24)</f>
        <v>2.328703703703704E-2</v>
      </c>
      <c r="DH94" s="45">
        <f t="shared" si="180"/>
        <v>1.7896346292831194E-2</v>
      </c>
      <c r="DI94" s="13">
        <f>SMALL($DU94:DV94,1)/(60*60*24)</f>
        <v>1.7896346292831194E-2</v>
      </c>
      <c r="DJ94" s="13">
        <f>SMALL($DU94:DW94,1)/(60*60*24)</f>
        <v>1.7896346292831194E-2</v>
      </c>
      <c r="DK94" s="13">
        <f>SMALL($DU94:DX94,1)/(60*60*24)</f>
        <v>1.7896346292831194E-2</v>
      </c>
      <c r="DL94" s="13">
        <f>SMALL($DU94:DY94,1)/(60*60*24)</f>
        <v>1.7896346292831194E-2</v>
      </c>
      <c r="DM94" s="13">
        <f>SMALL($DU94:DZ94,1)/(60*60*24)</f>
        <v>1.7896346292831194E-2</v>
      </c>
      <c r="DO94" s="6">
        <f t="shared" si="181"/>
        <v>2036.2880575216263</v>
      </c>
      <c r="DP94" s="1">
        <f t="shared" si="182"/>
        <v>9999</v>
      </c>
      <c r="DQ94" s="1">
        <f t="shared" si="183"/>
        <v>9999</v>
      </c>
      <c r="DR94" s="1">
        <f t="shared" si="184"/>
        <v>9999</v>
      </c>
      <c r="DS94" s="1">
        <f t="shared" si="185"/>
        <v>2230.9999999999995</v>
      </c>
      <c r="DT94" s="1">
        <f t="shared" si="186"/>
        <v>2012.0000000000002</v>
      </c>
      <c r="DU94" s="6">
        <f t="shared" si="187"/>
        <v>1546.2443197006151</v>
      </c>
      <c r="DV94" s="1">
        <f t="shared" si="188"/>
        <v>9999</v>
      </c>
      <c r="DW94" s="1">
        <f t="shared" si="189"/>
        <v>9999</v>
      </c>
      <c r="DX94" s="1">
        <f t="shared" si="190"/>
        <v>9999</v>
      </c>
      <c r="DY94" s="1">
        <f t="shared" si="191"/>
        <v>9999</v>
      </c>
      <c r="DZ94" s="1">
        <f t="shared" si="192"/>
        <v>9999</v>
      </c>
    </row>
    <row r="95" spans="1:134" x14ac:dyDescent="0.25">
      <c r="A95" s="1" t="s">
        <v>65</v>
      </c>
      <c r="B95" s="3">
        <v>1.2604166666666666E-2</v>
      </c>
      <c r="C95" s="11">
        <v>43435</v>
      </c>
      <c r="E95" s="13">
        <v>1.6087962962962964E-2</v>
      </c>
      <c r="F95" s="11">
        <v>43709</v>
      </c>
      <c r="H95" s="3">
        <v>1.2604166666666666E-2</v>
      </c>
      <c r="I95" s="3">
        <v>1.7245370370370369E-2</v>
      </c>
      <c r="K95" s="8">
        <v>1.2048611111111112E-2</v>
      </c>
      <c r="M95" s="8">
        <f t="shared" si="130"/>
        <v>1.5892210144927536E-2</v>
      </c>
      <c r="N95" s="6">
        <f t="shared" si="131"/>
        <v>1373.086956521739</v>
      </c>
      <c r="O95" s="8">
        <f t="shared" si="193"/>
        <v>2.0312500000000001E-2</v>
      </c>
      <c r="Q95" s="8">
        <f t="shared" si="132"/>
        <v>1.608796296296296E-2</v>
      </c>
      <c r="R95" s="8">
        <f t="shared" si="133"/>
        <v>0</v>
      </c>
      <c r="S95" s="8">
        <f t="shared" si="134"/>
        <v>2.0312500000000001E-2</v>
      </c>
      <c r="T95" s="8"/>
      <c r="U95" s="8">
        <f>IF(A95&lt;&gt;"",IF(VLOOKUP(A95,Apr!A$4:F$201,6)&gt;0,VLOOKUP(A95,Apr!A$4:F$201,6),0),0)</f>
        <v>0</v>
      </c>
      <c r="V95" s="8">
        <f>IF(A95&lt;&gt;"",IF(VLOOKUP(A95,May!A$3:F$200,6)&gt;0,VLOOKUP(A95,May!A$3:F$200,6),0),0)</f>
        <v>0</v>
      </c>
      <c r="W95" s="8">
        <f>IF(A95&lt;&gt;"",IF(VLOOKUP(A95,Jun!A$3:F$200,6)&gt;0,VLOOKUP(A95,Jun!A$3:F$200,6),0),0)</f>
        <v>0</v>
      </c>
      <c r="X95" s="8">
        <f>IF(A95&lt;&gt;"",IF(VLOOKUP(A95,Jul!A$3:F$200,6)&gt;0,VLOOKUP(A95,Jul!A$3:F$200,6),0),0)</f>
        <v>0</v>
      </c>
      <c r="Y95" s="8">
        <f>IF(A95&lt;&gt;"",IF(VLOOKUP(A95,Aug!A$3:F$200,6)&gt;0,VLOOKUP(A95,Aug!A$3:F$200,6),0),0)</f>
        <v>1.608796296296296E-2</v>
      </c>
      <c r="Z95" s="8">
        <f>IF(A95&lt;&gt;"",IF(VLOOKUP(A95,Sep!A$3:F$200,6)&gt;0,VLOOKUP(A95,Sep!A$3:F$200,6),0),0)</f>
        <v>0</v>
      </c>
      <c r="AA95" s="6">
        <f t="shared" si="135"/>
        <v>1068.2304196738837</v>
      </c>
      <c r="AB95" s="8">
        <f t="shared" si="136"/>
        <v>1.545138888888889E-2</v>
      </c>
      <c r="AC95" s="8">
        <f>IF(A95&lt;&gt;"",IF(VLOOKUP(A95,Oct!A$3:F$200,6)&gt;0,VLOOKUP(A95,Oct!A$3:F$200,6),0),0)</f>
        <v>0</v>
      </c>
      <c r="AD95" s="8">
        <f>IF(A95&lt;&gt;"",IF(VLOOKUP(A95,Nov!A$3:F$200,6)&gt;0,VLOOKUP(A95,Nov!A$3:F$200,6),0),0)</f>
        <v>0</v>
      </c>
      <c r="AE95" s="8">
        <f>IF(A95&lt;&gt;"",IF(VLOOKUP(A95,Dec!A$3:F$200,6)&gt;0,VLOOKUP(A95,Dec!A$3:F$200,6),0),0)</f>
        <v>0</v>
      </c>
      <c r="AF95" s="8">
        <f>IF(A95&lt;&gt;"",IF(VLOOKUP(A95,Jan!A$3:F$200,6)&gt;0,VLOOKUP(A95,Jan!A$3:F$200,6),0),0)</f>
        <v>0</v>
      </c>
      <c r="AG95" s="8">
        <f>IF(A95&lt;&gt;"",IF(VLOOKUP(A95,Feb!A$3:F$200,6)&gt;0,VLOOKUP(A95,Feb!A$3:F$200,6),0),0)</f>
        <v>0</v>
      </c>
      <c r="AH95" s="8">
        <f>IF(A95&lt;&gt;"",IF(VLOOKUP(A95,Mar!A$3:F$200,6)&gt;0,VLOOKUP(A95,Mar!A$3:F$200,6),0),0)</f>
        <v>0</v>
      </c>
      <c r="AJ95" s="8">
        <f>LARGE($BH95:BI95,1)</f>
        <v>2.0312500000000001E-2</v>
      </c>
      <c r="AK95" s="8">
        <f>LARGE($BH95:BJ95,1)</f>
        <v>2.0312500000000001E-2</v>
      </c>
      <c r="AL95" s="8">
        <f>LARGE($BH95:BK95,1)</f>
        <v>2.0312500000000001E-2</v>
      </c>
      <c r="AM95" s="8">
        <f>LARGE($BH95:BL95,1)</f>
        <v>2.0312500000000001E-2</v>
      </c>
      <c r="AN95" s="8">
        <f>LARGE($BH95:BM95,1)</f>
        <v>2.0312500000000001E-2</v>
      </c>
      <c r="AO95" s="8">
        <f>LARGE($BN95:BO95,1)</f>
        <v>1.545138888888889E-2</v>
      </c>
      <c r="AP95" s="8">
        <f>LARGE($BN95:BP95,1)</f>
        <v>1.545138888888889E-2</v>
      </c>
      <c r="AQ95" s="8">
        <f>LARGE($BN95:BQ95,1)</f>
        <v>1.545138888888889E-2</v>
      </c>
      <c r="AR95" s="8">
        <f>LARGE($BN95:BR95,1)</f>
        <v>1.545138888888889E-2</v>
      </c>
      <c r="AS95" s="8">
        <f>LARGE($BN95:BS95,1)</f>
        <v>1.545138888888889E-2</v>
      </c>
      <c r="AV95" s="6">
        <f t="shared" si="137"/>
        <v>0</v>
      </c>
      <c r="AW95" s="6">
        <f t="shared" si="138"/>
        <v>0</v>
      </c>
      <c r="AX95" s="6">
        <f t="shared" si="139"/>
        <v>0</v>
      </c>
      <c r="AY95" s="6">
        <f t="shared" si="140"/>
        <v>0</v>
      </c>
      <c r="AZ95" s="6">
        <f t="shared" si="141"/>
        <v>1389.9999999999998</v>
      </c>
      <c r="BA95" s="6">
        <f t="shared" si="142"/>
        <v>0</v>
      </c>
      <c r="BB95" s="6">
        <f t="shared" si="143"/>
        <v>0</v>
      </c>
      <c r="BC95" s="6">
        <f t="shared" si="144"/>
        <v>0</v>
      </c>
      <c r="BD95" s="6">
        <f t="shared" si="145"/>
        <v>0</v>
      </c>
      <c r="BE95" s="6">
        <f t="shared" si="146"/>
        <v>0</v>
      </c>
      <c r="BF95" s="6">
        <f t="shared" si="147"/>
        <v>0</v>
      </c>
      <c r="BH95" s="8">
        <f t="shared" si="148"/>
        <v>2.0312500000000001E-2</v>
      </c>
      <c r="BI95" s="8">
        <f t="shared" si="149"/>
        <v>0</v>
      </c>
      <c r="BJ95" s="8">
        <f t="shared" si="150"/>
        <v>0</v>
      </c>
      <c r="BK95" s="8">
        <f t="shared" si="151"/>
        <v>0</v>
      </c>
      <c r="BL95" s="8">
        <f t="shared" si="152"/>
        <v>0</v>
      </c>
      <c r="BM95" s="8">
        <f t="shared" si="153"/>
        <v>2.013888888888889E-2</v>
      </c>
      <c r="BN95" s="8">
        <f t="shared" si="154"/>
        <v>1.545138888888889E-2</v>
      </c>
      <c r="BO95" s="8">
        <f t="shared" si="155"/>
        <v>0</v>
      </c>
      <c r="BP95" s="8">
        <f t="shared" si="156"/>
        <v>0</v>
      </c>
      <c r="BQ95" s="8">
        <f t="shared" si="157"/>
        <v>0</v>
      </c>
      <c r="BR95" s="8">
        <f t="shared" si="158"/>
        <v>0</v>
      </c>
      <c r="BS95" s="8">
        <f t="shared" si="159"/>
        <v>0</v>
      </c>
      <c r="BV95" s="8" t="str">
        <f t="shared" si="160"/>
        <v/>
      </c>
      <c r="BW95" s="8" t="str">
        <f t="shared" si="161"/>
        <v/>
      </c>
      <c r="BX95" s="8" t="str">
        <f t="shared" si="162"/>
        <v/>
      </c>
      <c r="BY95" s="8" t="str">
        <f t="shared" si="163"/>
        <v/>
      </c>
      <c r="BZ95" s="8">
        <f t="shared" si="164"/>
        <v>1.608796296296296E-2</v>
      </c>
      <c r="CA95" s="8" t="str">
        <f t="shared" si="165"/>
        <v/>
      </c>
      <c r="CB95" s="8" t="str">
        <f t="shared" si="166"/>
        <v/>
      </c>
      <c r="CC95" s="8" t="str">
        <f t="shared" si="167"/>
        <v/>
      </c>
      <c r="CD95" s="8" t="str">
        <f t="shared" si="168"/>
        <v/>
      </c>
      <c r="CE95" s="8" t="str">
        <f t="shared" si="169"/>
        <v/>
      </c>
      <c r="CF95" s="8" t="str">
        <f t="shared" si="170"/>
        <v/>
      </c>
      <c r="CG95" s="8" t="str">
        <f t="shared" si="171"/>
        <v/>
      </c>
      <c r="CI95" s="13">
        <v>1.7245370370370369E-2</v>
      </c>
      <c r="CJ95" s="8">
        <f t="shared" si="172"/>
        <v>1.7245370370370369E-2</v>
      </c>
      <c r="CK95" s="8">
        <f>IF(COUNT($BV95:BW95)&gt;0,SMALL($BV95:BW95,1),$CI95)</f>
        <v>1.7245370370370369E-2</v>
      </c>
      <c r="CL95" s="8">
        <f>IF(COUNT($BV95:BX95)&gt;0,SMALL($BV95:BX95,1),$CI95)</f>
        <v>1.7245370370370369E-2</v>
      </c>
      <c r="CM95" s="8">
        <f>IF(COUNT($BV95:BY95)&gt;0,SMALL($BV95:BY95,1),$CI95)</f>
        <v>1.7245370370370369E-2</v>
      </c>
      <c r="CN95" s="8">
        <f>IF(COUNT($BV95:BZ95)&gt;0,SMALL($BV95:BZ95,1),$CI95)</f>
        <v>1.608796296296296E-2</v>
      </c>
      <c r="CO95" s="3">
        <v>1.2604166666666666E-2</v>
      </c>
      <c r="CP95" s="8">
        <f t="shared" si="173"/>
        <v>1.2604166666666666E-2</v>
      </c>
      <c r="CQ95" s="8">
        <f>IF(COUNT($CB95:CC95)&gt;0,SMALL($CB95:CC95,1),$CP95)</f>
        <v>1.2604166666666666E-2</v>
      </c>
      <c r="CR95" s="8">
        <f>IF(COUNT($CB95:CD95)&gt;0,SMALL($CB95:CD95,1),$CP95)</f>
        <v>1.2604166666666666E-2</v>
      </c>
      <c r="CS95" s="8">
        <f>IF(COUNT($CB95:CE95)&gt;0,SMALL($CB95:CE95,1),$CP95)</f>
        <v>1.2604166666666666E-2</v>
      </c>
      <c r="CT95" s="8">
        <f>IF(COUNT($CB95:CF95)&gt;0,SMALL($CB95:CF95,1),$CP95)</f>
        <v>1.2604166666666666E-2</v>
      </c>
      <c r="CV95" s="8">
        <f t="shared" si="174"/>
        <v>2.0314652777777779E-2</v>
      </c>
      <c r="CW95" s="8">
        <f t="shared" si="175"/>
        <v>1.5453541666666668E-2</v>
      </c>
      <c r="CX95" s="1">
        <f t="shared" si="176"/>
        <v>93</v>
      </c>
      <c r="CY95" s="8">
        <f t="shared" si="177"/>
        <v>2.152777777777778E-6</v>
      </c>
      <c r="CZ95" s="1" t="str">
        <f t="shared" si="178"/>
        <v>Mike Toft</v>
      </c>
      <c r="DB95" s="13">
        <f t="shared" si="179"/>
        <v>1.5892210144927536E-2</v>
      </c>
      <c r="DC95" s="13">
        <f>SMALL($DO95:DP95,1)/(60*60*24)</f>
        <v>1.5892210144927536E-2</v>
      </c>
      <c r="DD95" s="13">
        <f>SMALL($DO95:DQ95,1)/(60*60*24)</f>
        <v>1.5892210144927536E-2</v>
      </c>
      <c r="DE95" s="13">
        <f>SMALL($DO95:DR95,1)/(60*60*24)</f>
        <v>1.5892210144927536E-2</v>
      </c>
      <c r="DF95" s="13">
        <f>SMALL($DO95:DS95,1)/(60*60*24)</f>
        <v>1.5892210144927536E-2</v>
      </c>
      <c r="DG95" s="13">
        <f>SMALL($DO95:DT95,1)/(60*60*24)</f>
        <v>1.5892210144927536E-2</v>
      </c>
      <c r="DH95" s="45">
        <f t="shared" si="180"/>
        <v>1.2363778005484766E-2</v>
      </c>
      <c r="DI95" s="13">
        <f>SMALL($DU95:DV95,1)/(60*60*24)</f>
        <v>1.2363778005484766E-2</v>
      </c>
      <c r="DJ95" s="13">
        <f>SMALL($DU95:DW95,1)/(60*60*24)</f>
        <v>1.2363778005484766E-2</v>
      </c>
      <c r="DK95" s="13">
        <f>SMALL($DU95:DX95,1)/(60*60*24)</f>
        <v>1.2363778005484766E-2</v>
      </c>
      <c r="DL95" s="13">
        <f>SMALL($DU95:DY95,1)/(60*60*24)</f>
        <v>1.2363778005484766E-2</v>
      </c>
      <c r="DM95" s="13">
        <f>SMALL($DU95:DZ95,1)/(60*60*24)</f>
        <v>1.2363778005484766E-2</v>
      </c>
      <c r="DO95" s="6">
        <f t="shared" si="181"/>
        <v>1373.086956521739</v>
      </c>
      <c r="DP95" s="1">
        <f t="shared" si="182"/>
        <v>9999</v>
      </c>
      <c r="DQ95" s="1">
        <f t="shared" si="183"/>
        <v>9999</v>
      </c>
      <c r="DR95" s="1">
        <f t="shared" si="184"/>
        <v>9999</v>
      </c>
      <c r="DS95" s="1">
        <f t="shared" si="185"/>
        <v>9999</v>
      </c>
      <c r="DT95" s="1">
        <f t="shared" si="186"/>
        <v>1389.9999999999998</v>
      </c>
      <c r="DU95" s="6">
        <f t="shared" si="187"/>
        <v>1068.2304196738837</v>
      </c>
      <c r="DV95" s="1">
        <f t="shared" si="188"/>
        <v>9999</v>
      </c>
      <c r="DW95" s="1">
        <f t="shared" si="189"/>
        <v>9999</v>
      </c>
      <c r="DX95" s="1">
        <f t="shared" si="190"/>
        <v>9999</v>
      </c>
      <c r="DY95" s="1">
        <f t="shared" si="191"/>
        <v>9999</v>
      </c>
      <c r="DZ95" s="1">
        <f t="shared" si="192"/>
        <v>9999</v>
      </c>
    </row>
    <row r="96" spans="1:134" x14ac:dyDescent="0.25">
      <c r="A96" s="1" t="s">
        <v>78</v>
      </c>
      <c r="E96" s="13"/>
      <c r="H96" s="3">
        <v>0</v>
      </c>
      <c r="I96" s="3">
        <v>0</v>
      </c>
      <c r="K96" s="8">
        <v>2.1377314814814818E-2</v>
      </c>
      <c r="M96" s="8">
        <f t="shared" si="130"/>
        <v>2.9900745802072172E-2</v>
      </c>
      <c r="N96" s="6">
        <f t="shared" si="131"/>
        <v>2583.4244372990352</v>
      </c>
      <c r="O96" s="8">
        <f t="shared" si="193"/>
        <v>6.2500000000000003E-3</v>
      </c>
      <c r="Q96" s="8">
        <f t="shared" si="132"/>
        <v>0</v>
      </c>
      <c r="R96" s="8">
        <f t="shared" si="133"/>
        <v>0</v>
      </c>
      <c r="S96" s="8">
        <f t="shared" si="134"/>
        <v>6.2500000000000003E-3</v>
      </c>
      <c r="T96" s="8"/>
      <c r="U96" s="8">
        <f>IF(A96&lt;&gt;"",IF(VLOOKUP(A96,Apr!A$4:F$201,6)&gt;0,VLOOKUP(A96,Apr!A$4:F$201,6),0),0)</f>
        <v>0</v>
      </c>
      <c r="V96" s="8">
        <f>IF(A96&lt;&gt;"",IF(VLOOKUP(A96,May!A$3:F$200,6)&gt;0,VLOOKUP(A96,May!A$3:F$200,6),0),0)</f>
        <v>0</v>
      </c>
      <c r="W96" s="8">
        <f>IF(A96&lt;&gt;"",IF(VLOOKUP(A96,Jun!A$3:F$200,6)&gt;0,VLOOKUP(A96,Jun!A$3:F$200,6),0),0)</f>
        <v>0</v>
      </c>
      <c r="X96" s="8">
        <f>IF(A96&lt;&gt;"",IF(VLOOKUP(A96,Jul!A$3:F$200,6)&gt;0,VLOOKUP(A96,Jul!A$3:F$200,6),0),0)</f>
        <v>0</v>
      </c>
      <c r="Y96" s="8">
        <f>IF(A96&lt;&gt;"",IF(VLOOKUP(A96,Aug!A$3:F$200,6)&gt;0,VLOOKUP(A96,Aug!A$3:F$200,6),0),0)</f>
        <v>0</v>
      </c>
      <c r="Z96" s="8">
        <f>IF(A96&lt;&gt;"",IF(VLOOKUP(A96,Sep!A$3:F$200,6)&gt;0,VLOOKUP(A96,Sep!A$3:F$200,6),0),0)</f>
        <v>0</v>
      </c>
      <c r="AA96" s="6">
        <f t="shared" si="135"/>
        <v>1985.3903387422417</v>
      </c>
      <c r="AB96" s="8">
        <f t="shared" si="136"/>
        <v>4.8611111111111112E-3</v>
      </c>
      <c r="AC96" s="8">
        <f>IF(A96&lt;&gt;"",IF(VLOOKUP(A96,Oct!A$3:F$200,6)&gt;0,VLOOKUP(A96,Oct!A$3:F$200,6),0),0)</f>
        <v>0</v>
      </c>
      <c r="AD96" s="8">
        <f>IF(A96&lt;&gt;"",IF(VLOOKUP(A96,Nov!A$3:F$200,6)&gt;0,VLOOKUP(A96,Nov!A$3:F$200,6),0),0)</f>
        <v>0</v>
      </c>
      <c r="AE96" s="8">
        <f>IF(A96&lt;&gt;"",IF(VLOOKUP(A96,Dec!A$3:F$200,6)&gt;0,VLOOKUP(A96,Dec!A$3:F$200,6),0),0)</f>
        <v>0</v>
      </c>
      <c r="AF96" s="8">
        <f>IF(A96&lt;&gt;"",IF(VLOOKUP(A96,Jan!A$3:F$200,6)&gt;0,VLOOKUP(A96,Jan!A$3:F$200,6),0),0)</f>
        <v>0</v>
      </c>
      <c r="AG96" s="8">
        <f>IF(A96&lt;&gt;"",IF(VLOOKUP(A96,Feb!A$3:F$200,6)&gt;0,VLOOKUP(A96,Feb!A$3:F$200,6),0),0)</f>
        <v>0</v>
      </c>
      <c r="AH96" s="8">
        <f>IF(A96&lt;&gt;"",IF(VLOOKUP(A96,Mar!A$3:F$200,6)&gt;0,VLOOKUP(A96,Mar!A$3:F$200,6),0),0)</f>
        <v>0</v>
      </c>
      <c r="AJ96" s="8">
        <f>LARGE($BH96:BI96,1)</f>
        <v>6.2500000000000003E-3</v>
      </c>
      <c r="AK96" s="8">
        <f>LARGE($BH96:BJ96,1)</f>
        <v>6.2500000000000003E-3</v>
      </c>
      <c r="AL96" s="8">
        <f>LARGE($BH96:BK96,1)</f>
        <v>6.2500000000000003E-3</v>
      </c>
      <c r="AM96" s="8">
        <f>LARGE($BH96:BL96,1)</f>
        <v>6.2500000000000003E-3</v>
      </c>
      <c r="AN96" s="8">
        <f>LARGE($BH96:BM96,1)</f>
        <v>6.2500000000000003E-3</v>
      </c>
      <c r="AO96" s="8">
        <f>LARGE($BN96:BO96,1)</f>
        <v>4.8611111111111112E-3</v>
      </c>
      <c r="AP96" s="8">
        <f>LARGE($BN96:BP96,1)</f>
        <v>4.8611111111111112E-3</v>
      </c>
      <c r="AQ96" s="8">
        <f>LARGE($BN96:BQ96,1)</f>
        <v>4.8611111111111112E-3</v>
      </c>
      <c r="AR96" s="8">
        <f>LARGE($BN96:BR96,1)</f>
        <v>4.8611111111111112E-3</v>
      </c>
      <c r="AS96" s="8">
        <f>LARGE($BN96:BS96,1)</f>
        <v>4.8611111111111112E-3</v>
      </c>
      <c r="AV96" s="6">
        <f t="shared" si="137"/>
        <v>0</v>
      </c>
      <c r="AW96" s="6">
        <f t="shared" si="138"/>
        <v>0</v>
      </c>
      <c r="AX96" s="6">
        <f t="shared" si="139"/>
        <v>0</v>
      </c>
      <c r="AY96" s="6">
        <f t="shared" si="140"/>
        <v>0</v>
      </c>
      <c r="AZ96" s="6">
        <f t="shared" si="141"/>
        <v>0</v>
      </c>
      <c r="BA96" s="6">
        <f t="shared" si="142"/>
        <v>0</v>
      </c>
      <c r="BB96" s="6">
        <f t="shared" si="143"/>
        <v>0</v>
      </c>
      <c r="BC96" s="6">
        <f t="shared" si="144"/>
        <v>0</v>
      </c>
      <c r="BD96" s="6">
        <f t="shared" si="145"/>
        <v>0</v>
      </c>
      <c r="BE96" s="6">
        <f t="shared" si="146"/>
        <v>0</v>
      </c>
      <c r="BF96" s="6">
        <f t="shared" si="147"/>
        <v>0</v>
      </c>
      <c r="BH96" s="8">
        <f t="shared" si="148"/>
        <v>6.2500000000000003E-3</v>
      </c>
      <c r="BI96" s="8">
        <f t="shared" si="149"/>
        <v>0</v>
      </c>
      <c r="BJ96" s="8">
        <f t="shared" si="150"/>
        <v>0</v>
      </c>
      <c r="BK96" s="8">
        <f t="shared" si="151"/>
        <v>0</v>
      </c>
      <c r="BL96" s="8">
        <f t="shared" si="152"/>
        <v>0</v>
      </c>
      <c r="BM96" s="8">
        <f t="shared" si="153"/>
        <v>0</v>
      </c>
      <c r="BN96" s="8">
        <f t="shared" si="154"/>
        <v>4.8611111111111112E-3</v>
      </c>
      <c r="BO96" s="8">
        <f t="shared" si="155"/>
        <v>0</v>
      </c>
      <c r="BP96" s="8">
        <f t="shared" si="156"/>
        <v>0</v>
      </c>
      <c r="BQ96" s="8">
        <f t="shared" si="157"/>
        <v>0</v>
      </c>
      <c r="BR96" s="8">
        <f t="shared" si="158"/>
        <v>0</v>
      </c>
      <c r="BS96" s="8">
        <f t="shared" si="159"/>
        <v>0</v>
      </c>
      <c r="BV96" s="8" t="str">
        <f t="shared" si="160"/>
        <v/>
      </c>
      <c r="BW96" s="8" t="str">
        <f t="shared" si="161"/>
        <v/>
      </c>
      <c r="BX96" s="8" t="str">
        <f t="shared" si="162"/>
        <v/>
      </c>
      <c r="BY96" s="8" t="str">
        <f t="shared" si="163"/>
        <v/>
      </c>
      <c r="BZ96" s="8" t="str">
        <f t="shared" si="164"/>
        <v/>
      </c>
      <c r="CA96" s="8" t="str">
        <f t="shared" si="165"/>
        <v/>
      </c>
      <c r="CB96" s="8" t="str">
        <f t="shared" si="166"/>
        <v/>
      </c>
      <c r="CC96" s="8" t="str">
        <f t="shared" si="167"/>
        <v/>
      </c>
      <c r="CD96" s="8" t="str">
        <f t="shared" si="168"/>
        <v/>
      </c>
      <c r="CE96" s="8" t="str">
        <f t="shared" si="169"/>
        <v/>
      </c>
      <c r="CF96" s="8" t="str">
        <f t="shared" si="170"/>
        <v/>
      </c>
      <c r="CG96" s="8" t="str">
        <f t="shared" si="171"/>
        <v/>
      </c>
      <c r="CI96" s="13"/>
      <c r="CJ96" s="8">
        <f t="shared" si="172"/>
        <v>0</v>
      </c>
      <c r="CK96" s="8">
        <f>IF(COUNT($BV96:BW96)&gt;0,SMALL($BV96:BW96,1),$CI96)</f>
        <v>0</v>
      </c>
      <c r="CL96" s="8">
        <f>IF(COUNT($BV96:BX96)&gt;0,SMALL($BV96:BX96,1),$CI96)</f>
        <v>0</v>
      </c>
      <c r="CM96" s="8">
        <f>IF(COUNT($BV96:BY96)&gt;0,SMALL($BV96:BY96,1),$CI96)</f>
        <v>0</v>
      </c>
      <c r="CN96" s="8">
        <f>IF(COUNT($BV96:BZ96)&gt;0,SMALL($BV96:BZ96,1),$CI96)</f>
        <v>0</v>
      </c>
      <c r="CO96" s="3">
        <v>0</v>
      </c>
      <c r="CP96" s="8">
        <f t="shared" si="173"/>
        <v>0</v>
      </c>
      <c r="CQ96" s="8">
        <f>IF(COUNT($CB96:CC96)&gt;0,SMALL($CB96:CC96,1),$CP96)</f>
        <v>0</v>
      </c>
      <c r="CR96" s="8">
        <f>IF(COUNT($CB96:CD96)&gt;0,SMALL($CB96:CD96,1),$CP96)</f>
        <v>0</v>
      </c>
      <c r="CS96" s="8">
        <f>IF(COUNT($CB96:CE96)&gt;0,SMALL($CB96:CE96,1),$CP96)</f>
        <v>0</v>
      </c>
      <c r="CT96" s="8">
        <f>IF(COUNT($CB96:CF96)&gt;0,SMALL($CB96:CF96,1),$CP96)</f>
        <v>0</v>
      </c>
      <c r="CV96" s="8">
        <f t="shared" si="174"/>
        <v>6.2521759259259267E-3</v>
      </c>
      <c r="CW96" s="8">
        <f t="shared" si="175"/>
        <v>4.8632870370370375E-3</v>
      </c>
      <c r="CX96" s="1">
        <f t="shared" si="176"/>
        <v>94</v>
      </c>
      <c r="CY96" s="8">
        <f t="shared" si="177"/>
        <v>2.1759259259259257E-6</v>
      </c>
      <c r="CZ96" s="1" t="str">
        <f t="shared" si="178"/>
        <v>Natalie Toft</v>
      </c>
      <c r="DB96" s="13">
        <f t="shared" si="179"/>
        <v>2.9900745802072172E-2</v>
      </c>
      <c r="DC96" s="13">
        <f>SMALL($DO96:DP96,1)/(60*60*24)</f>
        <v>2.9900745802072165E-2</v>
      </c>
      <c r="DD96" s="13">
        <f>SMALL($DO96:DQ96,1)/(60*60*24)</f>
        <v>2.9900745802072165E-2</v>
      </c>
      <c r="DE96" s="13">
        <f>SMALL($DO96:DR96,1)/(60*60*24)</f>
        <v>2.9900745802072165E-2</v>
      </c>
      <c r="DF96" s="13">
        <f>SMALL($DO96:DS96,1)/(60*60*24)</f>
        <v>2.9900745802072165E-2</v>
      </c>
      <c r="DG96" s="13">
        <f>SMALL($DO96:DT96,1)/(60*60*24)</f>
        <v>2.9900745802072165E-2</v>
      </c>
      <c r="DH96" s="45">
        <f t="shared" si="180"/>
        <v>2.2979054846553725E-2</v>
      </c>
      <c r="DI96" s="13">
        <f>SMALL($DU96:DV96,1)/(60*60*24)</f>
        <v>2.2979054846553725E-2</v>
      </c>
      <c r="DJ96" s="13">
        <f>SMALL($DU96:DW96,1)/(60*60*24)</f>
        <v>2.2979054846553725E-2</v>
      </c>
      <c r="DK96" s="13">
        <f>SMALL($DU96:DX96,1)/(60*60*24)</f>
        <v>2.2979054846553725E-2</v>
      </c>
      <c r="DL96" s="13">
        <f>SMALL($DU96:DY96,1)/(60*60*24)</f>
        <v>2.2979054846553725E-2</v>
      </c>
      <c r="DM96" s="13">
        <f>SMALL($DU96:DZ96,1)/(60*60*24)</f>
        <v>2.2979054846553725E-2</v>
      </c>
      <c r="DO96" s="6">
        <f t="shared" si="181"/>
        <v>2583.4244372990352</v>
      </c>
      <c r="DP96" s="1">
        <f t="shared" si="182"/>
        <v>9999</v>
      </c>
      <c r="DQ96" s="1">
        <f t="shared" si="183"/>
        <v>9999</v>
      </c>
      <c r="DR96" s="1">
        <f t="shared" si="184"/>
        <v>9999</v>
      </c>
      <c r="DS96" s="1">
        <f t="shared" si="185"/>
        <v>9999</v>
      </c>
      <c r="DT96" s="1">
        <f t="shared" si="186"/>
        <v>9999</v>
      </c>
      <c r="DU96" s="6">
        <f t="shared" si="187"/>
        <v>1985.3903387422417</v>
      </c>
      <c r="DV96" s="1">
        <f t="shared" si="188"/>
        <v>9999</v>
      </c>
      <c r="DW96" s="1">
        <f t="shared" si="189"/>
        <v>9999</v>
      </c>
      <c r="DX96" s="1">
        <f t="shared" si="190"/>
        <v>9999</v>
      </c>
      <c r="DY96" s="1">
        <f t="shared" si="191"/>
        <v>9999</v>
      </c>
      <c r="DZ96" s="1">
        <f t="shared" si="192"/>
        <v>9999</v>
      </c>
    </row>
    <row r="97" spans="1:158" x14ac:dyDescent="0.25">
      <c r="A97" s="1" t="s">
        <v>171</v>
      </c>
      <c r="B97" s="3">
        <v>1.556712962962963E-2</v>
      </c>
      <c r="C97" s="11">
        <v>43070</v>
      </c>
      <c r="E97" s="13"/>
      <c r="H97" s="3">
        <v>0</v>
      </c>
      <c r="I97" s="3">
        <v>0</v>
      </c>
      <c r="K97" s="8">
        <v>1.4409722222222221E-2</v>
      </c>
      <c r="M97" s="8">
        <f t="shared" si="130"/>
        <v>2.0155077706323687E-2</v>
      </c>
      <c r="N97" s="6">
        <f t="shared" si="131"/>
        <v>1741.3987138263667</v>
      </c>
      <c r="O97" s="8">
        <f t="shared" si="193"/>
        <v>1.6145833333333335E-2</v>
      </c>
      <c r="Q97" s="8">
        <f t="shared" si="132"/>
        <v>0</v>
      </c>
      <c r="R97" s="8">
        <f t="shared" si="133"/>
        <v>0</v>
      </c>
      <c r="S97" s="8">
        <f t="shared" si="134"/>
        <v>1.6145833333333335E-2</v>
      </c>
      <c r="T97" s="8"/>
      <c r="U97" s="8">
        <f>IF(A97&lt;&gt;"",IF(VLOOKUP(A97,Apr!A$4:F$201,6)&gt;0,VLOOKUP(A97,Apr!A$4:F$201,6),0),0)</f>
        <v>0</v>
      </c>
      <c r="V97" s="8">
        <f>IF(A97&lt;&gt;"",IF(VLOOKUP(A97,May!A$3:F$200,6)&gt;0,VLOOKUP(A97,May!A$3:F$200,6),0),0)</f>
        <v>0</v>
      </c>
      <c r="W97" s="8">
        <f>IF(A97&lt;&gt;"",IF(VLOOKUP(A97,Jun!A$3:F$200,6)&gt;0,VLOOKUP(A97,Jun!A$3:F$200,6),0),0)</f>
        <v>0</v>
      </c>
      <c r="X97" s="8">
        <f>IF(A97&lt;&gt;"",IF(VLOOKUP(A97,Jul!A$3:F$200,6)&gt;0,VLOOKUP(A97,Jul!A$3:F$200,6),0),0)</f>
        <v>0</v>
      </c>
      <c r="Y97" s="8">
        <f>IF(A97&lt;&gt;"",IF(VLOOKUP(A97,Aug!A$3:F$200,6)&gt;0,VLOOKUP(A97,Aug!A$3:F$200,6),0),0)</f>
        <v>0</v>
      </c>
      <c r="Z97" s="8">
        <f>IF(A97&lt;&gt;"",IF(VLOOKUP(A97,Sep!A$3:F$200,6)&gt;0,VLOOKUP(A97,Sep!A$3:F$200,6),0),0)</f>
        <v>0</v>
      </c>
      <c r="AA97" s="6">
        <f t="shared" si="135"/>
        <v>1338.2842294174832</v>
      </c>
      <c r="AB97" s="8">
        <f t="shared" si="136"/>
        <v>1.2326388888888888E-2</v>
      </c>
      <c r="AC97" s="8">
        <f>IF(A97&lt;&gt;"",IF(VLOOKUP(A97,Oct!A$3:F$200,6)&gt;0,VLOOKUP(A97,Oct!A$3:F$200,6),0),0)</f>
        <v>0</v>
      </c>
      <c r="AD97" s="8">
        <f>IF(A97&lt;&gt;"",IF(VLOOKUP(A97,Nov!A$3:F$200,6)&gt;0,VLOOKUP(A97,Nov!A$3:F$200,6),0),0)</f>
        <v>0</v>
      </c>
      <c r="AE97" s="8">
        <f>IF(A97&lt;&gt;"",IF(VLOOKUP(A97,Dec!A$3:F$200,6)&gt;0,VLOOKUP(A97,Dec!A$3:F$200,6),0),0)</f>
        <v>0</v>
      </c>
      <c r="AF97" s="8">
        <f>IF(A97&lt;&gt;"",IF(VLOOKUP(A97,Jan!A$3:F$200,6)&gt;0,VLOOKUP(A97,Jan!A$3:F$200,6),0),0)</f>
        <v>0</v>
      </c>
      <c r="AG97" s="8">
        <f>IF(A97&lt;&gt;"",IF(VLOOKUP(A97,Feb!A$3:F$200,6)&gt;0,VLOOKUP(A97,Feb!A$3:F$200,6),0),0)</f>
        <v>0</v>
      </c>
      <c r="AH97" s="8">
        <f>IF(A97&lt;&gt;"",IF(VLOOKUP(A97,Mar!A$3:F$200,6)&gt;0,VLOOKUP(A97,Mar!A$3:F$200,6),0),0)</f>
        <v>0</v>
      </c>
      <c r="AJ97" s="8">
        <f>LARGE($BH97:BI97,1)</f>
        <v>1.6145833333333335E-2</v>
      </c>
      <c r="AK97" s="8">
        <f>LARGE($BH97:BJ97,1)</f>
        <v>1.6145833333333335E-2</v>
      </c>
      <c r="AL97" s="8">
        <f>LARGE($BH97:BK97,1)</f>
        <v>1.6145833333333335E-2</v>
      </c>
      <c r="AM97" s="8">
        <f>LARGE($BH97:BL97,1)</f>
        <v>1.6145833333333335E-2</v>
      </c>
      <c r="AN97" s="8">
        <f>LARGE($BH97:BM97,1)</f>
        <v>1.6145833333333335E-2</v>
      </c>
      <c r="AO97" s="8">
        <f>LARGE($BN97:BO97,1)</f>
        <v>1.2326388888888888E-2</v>
      </c>
      <c r="AP97" s="8">
        <f>LARGE($BN97:BP97,1)</f>
        <v>1.2326388888888888E-2</v>
      </c>
      <c r="AQ97" s="8">
        <f>LARGE($BN97:BQ97,1)</f>
        <v>1.2326388888888888E-2</v>
      </c>
      <c r="AR97" s="8">
        <f>LARGE($BN97:BR97,1)</f>
        <v>1.2326388888888888E-2</v>
      </c>
      <c r="AS97" s="8">
        <f>LARGE($BN97:BS97,1)</f>
        <v>1.2326388888888888E-2</v>
      </c>
      <c r="AV97" s="6">
        <f t="shared" si="137"/>
        <v>0</v>
      </c>
      <c r="AW97" s="6">
        <f t="shared" si="138"/>
        <v>0</v>
      </c>
      <c r="AX97" s="6">
        <f t="shared" si="139"/>
        <v>0</v>
      </c>
      <c r="AY97" s="6">
        <f t="shared" si="140"/>
        <v>0</v>
      </c>
      <c r="AZ97" s="6">
        <f t="shared" si="141"/>
        <v>0</v>
      </c>
      <c r="BA97" s="6">
        <f t="shared" si="142"/>
        <v>0</v>
      </c>
      <c r="BB97" s="6">
        <f t="shared" si="143"/>
        <v>0</v>
      </c>
      <c r="BC97" s="6">
        <f t="shared" si="144"/>
        <v>0</v>
      </c>
      <c r="BD97" s="6">
        <f t="shared" si="145"/>
        <v>0</v>
      </c>
      <c r="BE97" s="6">
        <f t="shared" si="146"/>
        <v>0</v>
      </c>
      <c r="BF97" s="6">
        <f t="shared" si="147"/>
        <v>0</v>
      </c>
      <c r="BH97" s="8">
        <f t="shared" si="148"/>
        <v>1.6145833333333335E-2</v>
      </c>
      <c r="BI97" s="8">
        <f t="shared" si="149"/>
        <v>0</v>
      </c>
      <c r="BJ97" s="8">
        <f t="shared" si="150"/>
        <v>0</v>
      </c>
      <c r="BK97" s="8">
        <f t="shared" si="151"/>
        <v>0</v>
      </c>
      <c r="BL97" s="8">
        <f t="shared" si="152"/>
        <v>0</v>
      </c>
      <c r="BM97" s="8">
        <f t="shared" si="153"/>
        <v>0</v>
      </c>
      <c r="BN97" s="8">
        <f t="shared" si="154"/>
        <v>1.2326388888888888E-2</v>
      </c>
      <c r="BO97" s="8">
        <f t="shared" si="155"/>
        <v>0</v>
      </c>
      <c r="BP97" s="8">
        <f t="shared" si="156"/>
        <v>0</v>
      </c>
      <c r="BQ97" s="8">
        <f t="shared" si="157"/>
        <v>0</v>
      </c>
      <c r="BR97" s="8">
        <f t="shared" si="158"/>
        <v>0</v>
      </c>
      <c r="BS97" s="8">
        <f t="shared" si="159"/>
        <v>0</v>
      </c>
      <c r="BV97" s="8" t="str">
        <f t="shared" si="160"/>
        <v/>
      </c>
      <c r="BW97" s="8" t="str">
        <f t="shared" si="161"/>
        <v/>
      </c>
      <c r="BX97" s="8" t="str">
        <f t="shared" si="162"/>
        <v/>
      </c>
      <c r="BY97" s="8" t="str">
        <f t="shared" si="163"/>
        <v/>
      </c>
      <c r="BZ97" s="8" t="str">
        <f t="shared" si="164"/>
        <v/>
      </c>
      <c r="CA97" s="8" t="str">
        <f t="shared" si="165"/>
        <v/>
      </c>
      <c r="CB97" s="8" t="str">
        <f t="shared" si="166"/>
        <v/>
      </c>
      <c r="CC97" s="8" t="str">
        <f t="shared" si="167"/>
        <v/>
      </c>
      <c r="CD97" s="8" t="str">
        <f t="shared" si="168"/>
        <v/>
      </c>
      <c r="CE97" s="8" t="str">
        <f t="shared" si="169"/>
        <v/>
      </c>
      <c r="CF97" s="8" t="str">
        <f t="shared" si="170"/>
        <v/>
      </c>
      <c r="CG97" s="8" t="str">
        <f t="shared" si="171"/>
        <v/>
      </c>
      <c r="CI97" s="13"/>
      <c r="CJ97" s="8">
        <f t="shared" si="172"/>
        <v>0</v>
      </c>
      <c r="CK97" s="8">
        <f>IF(COUNT($BV97:BW97)&gt;0,SMALL($BV97:BW97,1),$CI97)</f>
        <v>0</v>
      </c>
      <c r="CL97" s="8">
        <f>IF(COUNT($BV97:BX97)&gt;0,SMALL($BV97:BX97,1),$CI97)</f>
        <v>0</v>
      </c>
      <c r="CM97" s="8">
        <f>IF(COUNT($BV97:BY97)&gt;0,SMALL($BV97:BY97,1),$CI97)</f>
        <v>0</v>
      </c>
      <c r="CN97" s="8">
        <f>IF(COUNT($BV97:BZ97)&gt;0,SMALL($BV97:BZ97,1),$CI97)</f>
        <v>0</v>
      </c>
      <c r="CO97" s="3">
        <v>1.556712962962963E-2</v>
      </c>
      <c r="CP97" s="8">
        <f t="shared" si="173"/>
        <v>1.556712962962963E-2</v>
      </c>
      <c r="CQ97" s="8">
        <f>IF(COUNT($CB97:CC97)&gt;0,SMALL($CB97:CC97,1),$CP97)</f>
        <v>1.556712962962963E-2</v>
      </c>
      <c r="CR97" s="8">
        <f>IF(COUNT($CB97:CD97)&gt;0,SMALL($CB97:CD97,1),$CP97)</f>
        <v>1.556712962962963E-2</v>
      </c>
      <c r="CS97" s="8">
        <f>IF(COUNT($CB97:CE97)&gt;0,SMALL($CB97:CE97,1),$CP97)</f>
        <v>1.556712962962963E-2</v>
      </c>
      <c r="CT97" s="8">
        <f>IF(COUNT($CB97:CF97)&gt;0,SMALL($CB97:CF97,1),$CP97)</f>
        <v>1.556712962962963E-2</v>
      </c>
      <c r="CV97" s="8">
        <f t="shared" si="174"/>
        <v>1.614803240740741E-2</v>
      </c>
      <c r="CW97" s="8">
        <f t="shared" si="175"/>
        <v>1.2328587962962963E-2</v>
      </c>
      <c r="CX97" s="1">
        <f t="shared" si="176"/>
        <v>95</v>
      </c>
      <c r="CY97" s="8">
        <f t="shared" si="177"/>
        <v>2.1990740740740739E-6</v>
      </c>
      <c r="CZ97" s="1" t="str">
        <f t="shared" si="178"/>
        <v>Neil Bayton-Roberts</v>
      </c>
      <c r="DB97" s="13">
        <f t="shared" si="179"/>
        <v>2.0155077706323687E-2</v>
      </c>
      <c r="DC97" s="13">
        <f>SMALL($DO97:DP97,1)/(60*60*24)</f>
        <v>2.0155077706323687E-2</v>
      </c>
      <c r="DD97" s="13">
        <f>SMALL($DO97:DQ97,1)/(60*60*24)</f>
        <v>2.0155077706323687E-2</v>
      </c>
      <c r="DE97" s="13">
        <f>SMALL($DO97:DR97,1)/(60*60*24)</f>
        <v>2.0155077706323687E-2</v>
      </c>
      <c r="DF97" s="13">
        <f>SMALL($DO97:DS97,1)/(60*60*24)</f>
        <v>2.0155077706323687E-2</v>
      </c>
      <c r="DG97" s="13">
        <f>SMALL($DO97:DT97,1)/(60*60*24)</f>
        <v>2.0155077706323687E-2</v>
      </c>
      <c r="DH97" s="45">
        <f t="shared" si="180"/>
        <v>1.5489400803443092E-2</v>
      </c>
      <c r="DI97" s="13">
        <f>SMALL($DU97:DV97,1)/(60*60*24)</f>
        <v>1.5489400803443092E-2</v>
      </c>
      <c r="DJ97" s="13">
        <f>SMALL($DU97:DW97,1)/(60*60*24)</f>
        <v>1.5489400803443092E-2</v>
      </c>
      <c r="DK97" s="13">
        <f>SMALL($DU97:DX97,1)/(60*60*24)</f>
        <v>1.5489400803443092E-2</v>
      </c>
      <c r="DL97" s="13">
        <f>SMALL($DU97:DY97,1)/(60*60*24)</f>
        <v>1.5489400803443092E-2</v>
      </c>
      <c r="DM97" s="13">
        <f>SMALL($DU97:DZ97,1)/(60*60*24)</f>
        <v>1.5489400803443092E-2</v>
      </c>
      <c r="DO97" s="6">
        <f t="shared" si="181"/>
        <v>1741.3987138263667</v>
      </c>
      <c r="DP97" s="1">
        <f t="shared" si="182"/>
        <v>9999</v>
      </c>
      <c r="DQ97" s="1">
        <f t="shared" si="183"/>
        <v>9999</v>
      </c>
      <c r="DR97" s="1">
        <f t="shared" si="184"/>
        <v>9999</v>
      </c>
      <c r="DS97" s="1">
        <f t="shared" si="185"/>
        <v>9999</v>
      </c>
      <c r="DT97" s="1">
        <f t="shared" si="186"/>
        <v>9999</v>
      </c>
      <c r="DU97" s="6">
        <f t="shared" si="187"/>
        <v>1338.2842294174832</v>
      </c>
      <c r="DV97" s="1">
        <f t="shared" si="188"/>
        <v>9999</v>
      </c>
      <c r="DW97" s="1">
        <f t="shared" si="189"/>
        <v>9999</v>
      </c>
      <c r="DX97" s="1">
        <f t="shared" si="190"/>
        <v>9999</v>
      </c>
      <c r="DY97" s="1">
        <f t="shared" si="191"/>
        <v>9999</v>
      </c>
      <c r="DZ97" s="1">
        <f t="shared" si="192"/>
        <v>9999</v>
      </c>
    </row>
    <row r="98" spans="1:158" x14ac:dyDescent="0.25">
      <c r="A98" s="1" t="s">
        <v>12</v>
      </c>
      <c r="B98" s="3">
        <v>1.4224537037037037E-2</v>
      </c>
      <c r="C98" s="11">
        <v>42339</v>
      </c>
      <c r="E98" s="13">
        <v>1.7708333333333333E-2</v>
      </c>
      <c r="F98" s="11">
        <v>42979</v>
      </c>
      <c r="H98" s="3">
        <v>1.4756944444444444E-2</v>
      </c>
      <c r="I98" s="3">
        <v>1.8194444444444451E-2</v>
      </c>
      <c r="M98" s="8">
        <f t="shared" si="130"/>
        <v>1.8606582125603864E-2</v>
      </c>
      <c r="N98" s="6">
        <f t="shared" si="131"/>
        <v>1607.608695652174</v>
      </c>
      <c r="O98" s="8">
        <f t="shared" si="193"/>
        <v>1.7534722222222222E-2</v>
      </c>
      <c r="Q98" s="8">
        <f t="shared" si="132"/>
        <v>1.9004629629629628E-2</v>
      </c>
      <c r="R98" s="8">
        <f t="shared" si="133"/>
        <v>1.4861111111111111E-2</v>
      </c>
      <c r="S98" s="8">
        <f t="shared" si="134"/>
        <v>1.7534722222222222E-2</v>
      </c>
      <c r="T98" s="8"/>
      <c r="U98" s="8">
        <f>IF(A98&lt;&gt;"",IF(VLOOKUP(A98,Apr!A$4:F$201,6)&gt;0,VLOOKUP(A98,Apr!A$4:F$201,6),0),0)</f>
        <v>0</v>
      </c>
      <c r="V98" s="8">
        <f>IF(A98&lt;&gt;"",IF(VLOOKUP(A98,May!A$3:F$200,6)&gt;0,VLOOKUP(A98,May!A$3:F$200,6),0),0)</f>
        <v>1.9849537037037041E-2</v>
      </c>
      <c r="W98" s="8">
        <f>IF(A98&lt;&gt;"",IF(VLOOKUP(A98,Jun!A$3:F$200,6)&gt;0,VLOOKUP(A98,Jun!A$3:F$200,6),0),0)</f>
        <v>0</v>
      </c>
      <c r="X98" s="8">
        <f>IF(A98&lt;&gt;"",IF(VLOOKUP(A98,Jul!A$3:F$200,6)&gt;0,VLOOKUP(A98,Jul!A$3:F$200,6),0),0)</f>
        <v>2.1099537037037035E-2</v>
      </c>
      <c r="Y98" s="8">
        <f>IF(A98&lt;&gt;"",IF(VLOOKUP(A98,Aug!A$3:F$200,6)&gt;0,VLOOKUP(A98,Aug!A$3:F$200,6),0),0)</f>
        <v>0</v>
      </c>
      <c r="Z98" s="8">
        <f>IF(A98&lt;&gt;"",IF(VLOOKUP(A98,Sep!A$3:F$200,6)&gt;0,VLOOKUP(A98,Sep!A$3:F$200,6),0),0)</f>
        <v>1.9004629629629628E-2</v>
      </c>
      <c r="AA98" s="6">
        <f t="shared" si="135"/>
        <v>1261.8952151831063</v>
      </c>
      <c r="AB98" s="8">
        <f t="shared" si="136"/>
        <v>1.3194444444444444E-2</v>
      </c>
      <c r="AC98" s="8">
        <f>IF(A98&lt;&gt;"",IF(VLOOKUP(A98,Oct!A$3:F$200,6)&gt;0,VLOOKUP(A98,Oct!A$3:F$200,6),0),0)</f>
        <v>0</v>
      </c>
      <c r="AD98" s="8">
        <f>IF(A98&lt;&gt;"",IF(VLOOKUP(A98,Nov!A$3:F$200,6)&gt;0,VLOOKUP(A98,Nov!A$3:F$200,6),0),0)</f>
        <v>1.4861111111111111E-2</v>
      </c>
      <c r="AE98" s="8">
        <f>IF(A98&lt;&gt;"",IF(VLOOKUP(A98,Dec!A$3:F$200,6)&gt;0,VLOOKUP(A98,Dec!A$3:F$200,6),0),0)</f>
        <v>1.7754629629629634E-2</v>
      </c>
      <c r="AF98" s="8">
        <f>IF(A98&lt;&gt;"",IF(VLOOKUP(A98,Jan!A$3:F$200,6)&gt;0,VLOOKUP(A98,Jan!A$3:F$200,6),0),0)</f>
        <v>1.4988425925925928E-2</v>
      </c>
      <c r="AG98" s="8">
        <f>IF(A98&lt;&gt;"",IF(VLOOKUP(A98,Feb!A$3:F$200,6)&gt;0,VLOOKUP(A98,Feb!A$3:F$200,6),0),0)</f>
        <v>1.8206018518518517E-2</v>
      </c>
      <c r="AH98" s="8">
        <f>IF(A98&lt;&gt;"",IF(VLOOKUP(A98,Mar!A$3:F$200,6)&gt;0,VLOOKUP(A98,Mar!A$3:F$200,6),0),0)</f>
        <v>0</v>
      </c>
      <c r="AJ98" s="8">
        <f>LARGE($BH98:BI98,1)</f>
        <v>1.7534722222222222E-2</v>
      </c>
      <c r="AK98" s="8">
        <f>LARGE($BH98:BJ98,1)</f>
        <v>1.7534722222222222E-2</v>
      </c>
      <c r="AL98" s="8">
        <f>LARGE($BH98:BK98,1)</f>
        <v>1.7534722222222222E-2</v>
      </c>
      <c r="AM98" s="8">
        <f>LARGE($BH98:BL98,1)</f>
        <v>1.7534722222222222E-2</v>
      </c>
      <c r="AN98" s="8">
        <f>LARGE($BH98:BM98,1)</f>
        <v>1.7534722222222222E-2</v>
      </c>
      <c r="AO98" s="8">
        <f>LARGE($BN98:BO98,1)</f>
        <v>1.3194444444444444E-2</v>
      </c>
      <c r="AP98" s="8">
        <f>LARGE($BN98:BP98,1)</f>
        <v>1.3194444444444444E-2</v>
      </c>
      <c r="AQ98" s="8">
        <f>LARGE($BN98:BQ98,1)</f>
        <v>1.3194444444444444E-2</v>
      </c>
      <c r="AR98" s="8">
        <f>LARGE($BN98:BR98,1)</f>
        <v>1.3194444444444444E-2</v>
      </c>
      <c r="AS98" s="8">
        <f>LARGE($BN98:BS98,1)</f>
        <v>1.3194444444444444E-2</v>
      </c>
      <c r="AV98" s="6">
        <f t="shared" si="137"/>
        <v>0</v>
      </c>
      <c r="AW98" s="6">
        <f t="shared" si="138"/>
        <v>1715.0000000000002</v>
      </c>
      <c r="AX98" s="6">
        <f t="shared" si="139"/>
        <v>0</v>
      </c>
      <c r="AY98" s="6">
        <f t="shared" si="140"/>
        <v>1823</v>
      </c>
      <c r="AZ98" s="6">
        <f t="shared" si="141"/>
        <v>0</v>
      </c>
      <c r="BA98" s="6">
        <f t="shared" si="142"/>
        <v>1641.9999999999998</v>
      </c>
      <c r="BB98" s="6">
        <f t="shared" si="143"/>
        <v>0</v>
      </c>
      <c r="BC98" s="6">
        <f t="shared" si="144"/>
        <v>1284</v>
      </c>
      <c r="BD98" s="6">
        <f t="shared" si="145"/>
        <v>1534.0000000000002</v>
      </c>
      <c r="BE98" s="6">
        <f t="shared" si="146"/>
        <v>1295.0000000000002</v>
      </c>
      <c r="BF98" s="6">
        <f t="shared" si="147"/>
        <v>1573</v>
      </c>
      <c r="BH98" s="8">
        <f t="shared" si="148"/>
        <v>1.7534722222222222E-2</v>
      </c>
      <c r="BI98" s="8">
        <f t="shared" si="149"/>
        <v>0</v>
      </c>
      <c r="BJ98" s="8">
        <f t="shared" si="150"/>
        <v>1.6319444444444445E-2</v>
      </c>
      <c r="BK98" s="8">
        <f t="shared" si="151"/>
        <v>0</v>
      </c>
      <c r="BL98" s="8">
        <f t="shared" si="152"/>
        <v>1.5104166666666667E-2</v>
      </c>
      <c r="BM98" s="8">
        <f t="shared" si="153"/>
        <v>0</v>
      </c>
      <c r="BN98" s="8">
        <f t="shared" si="154"/>
        <v>1.3194444444444444E-2</v>
      </c>
      <c r="BO98" s="8">
        <f t="shared" si="155"/>
        <v>0</v>
      </c>
      <c r="BP98" s="8">
        <f t="shared" si="156"/>
        <v>1.3020833333333334E-2</v>
      </c>
      <c r="BQ98" s="8">
        <f t="shared" si="157"/>
        <v>1.0069444444444445E-2</v>
      </c>
      <c r="BR98" s="8">
        <f t="shared" si="158"/>
        <v>1.2847222222222222E-2</v>
      </c>
      <c r="BS98" s="8">
        <f t="shared" si="159"/>
        <v>9.5486111111111119E-3</v>
      </c>
      <c r="BV98" s="8" t="str">
        <f t="shared" si="160"/>
        <v/>
      </c>
      <c r="BW98" s="8">
        <f t="shared" si="161"/>
        <v>1.9849537037037041E-2</v>
      </c>
      <c r="BX98" s="8" t="str">
        <f t="shared" si="162"/>
        <v/>
      </c>
      <c r="BY98" s="8">
        <f t="shared" si="163"/>
        <v>2.1099537037037035E-2</v>
      </c>
      <c r="BZ98" s="8" t="str">
        <f t="shared" si="164"/>
        <v/>
      </c>
      <c r="CA98" s="8">
        <f t="shared" si="165"/>
        <v>1.9004629629629628E-2</v>
      </c>
      <c r="CB98" s="8" t="str">
        <f t="shared" si="166"/>
        <v/>
      </c>
      <c r="CC98" s="8">
        <f t="shared" si="167"/>
        <v>1.4861111111111111E-2</v>
      </c>
      <c r="CD98" s="8">
        <f t="shared" si="168"/>
        <v>1.7754629629629634E-2</v>
      </c>
      <c r="CE98" s="8">
        <f t="shared" si="169"/>
        <v>1.4988425925925928E-2</v>
      </c>
      <c r="CF98" s="8">
        <f t="shared" si="170"/>
        <v>1.8206018518518517E-2</v>
      </c>
      <c r="CG98" s="8" t="str">
        <f t="shared" si="171"/>
        <v/>
      </c>
      <c r="CI98" s="13">
        <v>1.7708333333333333E-2</v>
      </c>
      <c r="CJ98" s="8">
        <f t="shared" si="172"/>
        <v>1.7708333333333333E-2</v>
      </c>
      <c r="CK98" s="8">
        <f>IF(COUNT($BV98:BW98)&gt;0,SMALL($BV98:BW98,1),$CI98)</f>
        <v>1.9849537037037041E-2</v>
      </c>
      <c r="CL98" s="8">
        <f>IF(COUNT($BV98:BX98)&gt;0,SMALL($BV98:BX98,1),$CI98)</f>
        <v>1.9849537037037041E-2</v>
      </c>
      <c r="CM98" s="8">
        <f>IF(COUNT($BV98:BY98)&gt;0,SMALL($BV98:BY98,1),$CI98)</f>
        <v>1.9849537037037041E-2</v>
      </c>
      <c r="CN98" s="8">
        <f>IF(COUNT($BV98:BZ98)&gt;0,SMALL($BV98:BZ98,1),$CI98)</f>
        <v>1.9849537037037041E-2</v>
      </c>
      <c r="CO98" s="3">
        <v>1.4224537037037037E-2</v>
      </c>
      <c r="CP98" s="8">
        <f t="shared" si="173"/>
        <v>1.4224537037037037E-2</v>
      </c>
      <c r="CQ98" s="8">
        <f>IF(COUNT($CB98:CC98)&gt;0,SMALL($CB98:CC98,1),$CP98)</f>
        <v>1.4861111111111111E-2</v>
      </c>
      <c r="CR98" s="8">
        <f>IF(COUNT($CB98:CD98)&gt;0,SMALL($CB98:CD98,1),$CP98)</f>
        <v>1.4861111111111111E-2</v>
      </c>
      <c r="CS98" s="8">
        <f>IF(COUNT($CB98:CE98)&gt;0,SMALL($CB98:CE98,1),$CP98)</f>
        <v>1.4861111111111111E-2</v>
      </c>
      <c r="CT98" s="8">
        <f>IF(COUNT($CB98:CF98)&gt;0,SMALL($CB98:CF98,1),$CP98)</f>
        <v>1.4861111111111111E-2</v>
      </c>
      <c r="CV98" s="8">
        <f t="shared" si="174"/>
        <v>1.7536944444444445E-2</v>
      </c>
      <c r="CW98" s="8">
        <f t="shared" si="175"/>
        <v>1.3196666666666667E-2</v>
      </c>
      <c r="CX98" s="1">
        <f t="shared" si="176"/>
        <v>96</v>
      </c>
      <c r="CY98" s="8">
        <f t="shared" si="177"/>
        <v>2.2222222222222221E-6</v>
      </c>
      <c r="CZ98" s="1" t="str">
        <f t="shared" si="178"/>
        <v>Neil Tate</v>
      </c>
      <c r="DB98" s="13">
        <f t="shared" si="179"/>
        <v>1.8606582125603864E-2</v>
      </c>
      <c r="DC98" s="13">
        <f>SMALL($DO98:DP98,1)/(60*60*24)</f>
        <v>1.8606582125603864E-2</v>
      </c>
      <c r="DD98" s="13">
        <f>SMALL($DO98:DQ98,1)/(60*60*24)</f>
        <v>1.8606582125603864E-2</v>
      </c>
      <c r="DE98" s="13">
        <f>SMALL($DO98:DR98,1)/(60*60*24)</f>
        <v>1.8606582125603864E-2</v>
      </c>
      <c r="DF98" s="13">
        <f>SMALL($DO98:DS98,1)/(60*60*24)</f>
        <v>1.8606582125603864E-2</v>
      </c>
      <c r="DG98" s="13">
        <f>SMALL($DO98:DT98,1)/(60*60*24)</f>
        <v>1.8606582125603864E-2</v>
      </c>
      <c r="DH98" s="45">
        <f t="shared" si="180"/>
        <v>1.4605268694248915E-2</v>
      </c>
      <c r="DI98" s="13">
        <f>SMALL($DU98:DV98,1)/(60*60*24)</f>
        <v>1.4605268694248915E-2</v>
      </c>
      <c r="DJ98" s="13">
        <f>SMALL($DU98:DW98,1)/(60*60*24)</f>
        <v>1.4605268694248915E-2</v>
      </c>
      <c r="DK98" s="13">
        <f>SMALL($DU98:DX98,1)/(60*60*24)</f>
        <v>1.4605268694248915E-2</v>
      </c>
      <c r="DL98" s="13">
        <f>SMALL($DU98:DY98,1)/(60*60*24)</f>
        <v>1.4605268694248915E-2</v>
      </c>
      <c r="DM98" s="13">
        <f>SMALL($DU98:DZ98,1)/(60*60*24)</f>
        <v>1.4605268694248915E-2</v>
      </c>
      <c r="DO98" s="6">
        <f t="shared" si="181"/>
        <v>1607.608695652174</v>
      </c>
      <c r="DP98" s="1">
        <f t="shared" si="182"/>
        <v>9999</v>
      </c>
      <c r="DQ98" s="1">
        <f t="shared" si="183"/>
        <v>1715.0000000000002</v>
      </c>
      <c r="DR98" s="1">
        <f t="shared" si="184"/>
        <v>9999</v>
      </c>
      <c r="DS98" s="1">
        <f t="shared" si="185"/>
        <v>1823</v>
      </c>
      <c r="DT98" s="1">
        <f t="shared" si="186"/>
        <v>9999</v>
      </c>
      <c r="DU98" s="6">
        <f t="shared" si="187"/>
        <v>1261.8952151831063</v>
      </c>
      <c r="DV98" s="1">
        <f t="shared" si="188"/>
        <v>9999</v>
      </c>
      <c r="DW98" s="1">
        <f t="shared" si="189"/>
        <v>1284</v>
      </c>
      <c r="DX98" s="1">
        <f t="shared" si="190"/>
        <v>1534.0000000000002</v>
      </c>
      <c r="DY98" s="1">
        <f t="shared" si="191"/>
        <v>1295.0000000000002</v>
      </c>
      <c r="DZ98" s="1">
        <f t="shared" si="192"/>
        <v>1573</v>
      </c>
    </row>
    <row r="99" spans="1:158" x14ac:dyDescent="0.25">
      <c r="A99" s="1" t="s">
        <v>42</v>
      </c>
      <c r="B99" s="3">
        <v>1.9409722222222221E-2</v>
      </c>
      <c r="C99" s="11">
        <v>42370</v>
      </c>
      <c r="E99" s="13">
        <v>2.0798611111111111E-2</v>
      </c>
      <c r="F99" s="11">
        <v>39173</v>
      </c>
      <c r="H99" s="3">
        <v>0</v>
      </c>
      <c r="I99" s="3">
        <v>0</v>
      </c>
      <c r="K99" s="8">
        <v>1.6550925925925924E-2</v>
      </c>
      <c r="M99" s="8">
        <f t="shared" ref="M99:M129" si="194">IF(A99&lt;&gt;"",IF(H99&gt;0,H99/3.45*4.35,IF(I99&gt;0,I99,IF(K99&gt;0,K99/3.11*4.35,IF(L99&gt;0,L99/6.21*4.35/1.032,IF(E99&gt;0,E99,IF(B99&gt;0,B99/3.45*4.35,0.0292)))))),0)</f>
        <v>2.3150008931761338E-2</v>
      </c>
      <c r="N99" s="6">
        <f t="shared" ref="N99:N129" si="195">M99*60*60*24</f>
        <v>2000.1607717041798</v>
      </c>
      <c r="O99" s="8">
        <f t="shared" si="193"/>
        <v>1.3020833333333334E-2</v>
      </c>
      <c r="Q99" s="8">
        <f t="shared" ref="Q99:Q129" si="196">IF(COUNT(BV99:CA99)&gt;0,SMALL(BV99:CA99,1),0)</f>
        <v>0</v>
      </c>
      <c r="R99" s="8">
        <f t="shared" ref="R99:R129" si="197">IF(COUNT(CB99:CG99)&gt;0,SMALL(CB99:CG99,1),0)</f>
        <v>0</v>
      </c>
      <c r="S99" s="8">
        <f t="shared" ref="S99:S129" si="198">O99</f>
        <v>1.3020833333333334E-2</v>
      </c>
      <c r="T99" s="8"/>
      <c r="U99" s="8">
        <f>IF(A99&lt;&gt;"",IF(VLOOKUP(A99,Apr!A$4:F$201,6)&gt;0,VLOOKUP(A99,Apr!A$4:F$201,6),0),0)</f>
        <v>0</v>
      </c>
      <c r="V99" s="8">
        <f>IF(A99&lt;&gt;"",IF(VLOOKUP(A99,May!A$3:F$200,6)&gt;0,VLOOKUP(A99,May!A$3:F$200,6),0),0)</f>
        <v>0</v>
      </c>
      <c r="W99" s="8">
        <f>IF(A99&lt;&gt;"",IF(VLOOKUP(A99,Jun!A$3:F$200,6)&gt;0,VLOOKUP(A99,Jun!A$3:F$200,6),0),0)</f>
        <v>0</v>
      </c>
      <c r="X99" s="8">
        <f>IF(A99&lt;&gt;"",IF(VLOOKUP(A99,Jul!A$3:F$200,6)&gt;0,VLOOKUP(A99,Jul!A$3:F$200,6),0),0)</f>
        <v>0</v>
      </c>
      <c r="Y99" s="8">
        <f>IF(A99&lt;&gt;"",IF(VLOOKUP(A99,Aug!A$3:F$200,6)&gt;0,VLOOKUP(A99,Aug!A$3:F$200,6),0),0)</f>
        <v>0</v>
      </c>
      <c r="Z99" s="8">
        <f>IF(A99&lt;&gt;"",IF(VLOOKUP(A99,Sep!A$3:F$200,6)&gt;0,VLOOKUP(A99,Sep!A$3:F$200,6),0),0)</f>
        <v>0</v>
      </c>
      <c r="AA99" s="6">
        <f t="shared" ref="AA99:AA129" si="199">IF(Q99&gt;0,Q99/4.35*3.45/1.032*60*60*24,N99/4.35*3.45/1.032)</f>
        <v>1537.1457414192776</v>
      </c>
      <c r="AB99" s="8">
        <f t="shared" ref="AB99:AB129" si="200">IF(AA$2&gt;AA99,(MROUND(AA$2-AA99,15)/60/60/24),0.1/60/60/24)</f>
        <v>1.0069444444444445E-2</v>
      </c>
      <c r="AC99" s="8">
        <f>IF(A99&lt;&gt;"",IF(VLOOKUP(A99,Oct!A$3:F$200,6)&gt;0,VLOOKUP(A99,Oct!A$3:F$200,6),0),0)</f>
        <v>0</v>
      </c>
      <c r="AD99" s="8">
        <f>IF(A99&lt;&gt;"",IF(VLOOKUP(A99,Nov!A$3:F$200,6)&gt;0,VLOOKUP(A99,Nov!A$3:F$200,6),0),0)</f>
        <v>0</v>
      </c>
      <c r="AE99" s="8">
        <f>IF(A99&lt;&gt;"",IF(VLOOKUP(A99,Dec!A$3:F$200,6)&gt;0,VLOOKUP(A99,Dec!A$3:F$200,6),0),0)</f>
        <v>0</v>
      </c>
      <c r="AF99" s="8">
        <f>IF(A99&lt;&gt;"",IF(VLOOKUP(A99,Jan!A$3:F$200,6)&gt;0,VLOOKUP(A99,Jan!A$3:F$200,6),0),0)</f>
        <v>0</v>
      </c>
      <c r="AG99" s="8">
        <f>IF(A99&lt;&gt;"",IF(VLOOKUP(A99,Feb!A$3:F$200,6)&gt;0,VLOOKUP(A99,Feb!A$3:F$200,6),0),0)</f>
        <v>0</v>
      </c>
      <c r="AH99" s="8">
        <f>IF(A99&lt;&gt;"",IF(VLOOKUP(A99,Mar!A$3:F$200,6)&gt;0,VLOOKUP(A99,Mar!A$3:F$200,6),0),0)</f>
        <v>0</v>
      </c>
      <c r="AJ99" s="8">
        <f>LARGE($BH99:BI99,1)</f>
        <v>1.3020833333333334E-2</v>
      </c>
      <c r="AK99" s="8">
        <f>LARGE($BH99:BJ99,1)</f>
        <v>1.3020833333333334E-2</v>
      </c>
      <c r="AL99" s="8">
        <f>LARGE($BH99:BK99,1)</f>
        <v>1.3020833333333334E-2</v>
      </c>
      <c r="AM99" s="8">
        <f>LARGE($BH99:BL99,1)</f>
        <v>1.3020833333333334E-2</v>
      </c>
      <c r="AN99" s="8">
        <f>LARGE($BH99:BM99,1)</f>
        <v>1.3020833333333334E-2</v>
      </c>
      <c r="AO99" s="8">
        <f>LARGE($BN99:BO99,1)</f>
        <v>1.0069444444444445E-2</v>
      </c>
      <c r="AP99" s="8">
        <f>LARGE($BN99:BP99,1)</f>
        <v>1.0069444444444445E-2</v>
      </c>
      <c r="AQ99" s="8">
        <f>LARGE($BN99:BQ99,1)</f>
        <v>1.0069444444444445E-2</v>
      </c>
      <c r="AR99" s="8">
        <f>LARGE($BN99:BR99,1)</f>
        <v>1.0069444444444445E-2</v>
      </c>
      <c r="AS99" s="8">
        <f>LARGE($BN99:BS99,1)</f>
        <v>1.0069444444444445E-2</v>
      </c>
      <c r="AV99" s="6">
        <f t="shared" ref="AV99:AV129" si="201">IF(U99&gt;0,U99*60*60*24,0)</f>
        <v>0</v>
      </c>
      <c r="AW99" s="6">
        <f t="shared" ref="AW99:AW129" si="202">IF(V99&gt;0,V99*60*60*24,0)</f>
        <v>0</v>
      </c>
      <c r="AX99" s="6">
        <f t="shared" ref="AX99:AX129" si="203">IF(W99&gt;0,W99*60*60*24,0)</f>
        <v>0</v>
      </c>
      <c r="AY99" s="6">
        <f t="shared" ref="AY99:AY129" si="204">IF(X99&gt;0,X99*60*60*24,0)</f>
        <v>0</v>
      </c>
      <c r="AZ99" s="6">
        <f t="shared" ref="AZ99:AZ129" si="205">IF(Y99&gt;0,Y99*60*60*24,0)</f>
        <v>0</v>
      </c>
      <c r="BA99" s="6">
        <f t="shared" ref="BA99:BA129" si="206">IF(Z99&gt;0,Z99*60*60*24,0)</f>
        <v>0</v>
      </c>
      <c r="BB99" s="6">
        <f t="shared" ref="BB99:BB129" si="207">IF(AC99&gt;0,AC99*60*60*24,0)</f>
        <v>0</v>
      </c>
      <c r="BC99" s="6">
        <f t="shared" ref="BC99:BC129" si="208">IF(AD99&gt;0,AD99*60*60*24,0)</f>
        <v>0</v>
      </c>
      <c r="BD99" s="6">
        <f t="shared" ref="BD99:BD129" si="209">IF(AE99&gt;0,AE99*60*60*24,0)</f>
        <v>0</v>
      </c>
      <c r="BE99" s="6">
        <f t="shared" ref="BE99:BE129" si="210">IF(AF99&gt;0,AF99*60*60*24,0)</f>
        <v>0</v>
      </c>
      <c r="BF99" s="6">
        <f t="shared" ref="BF99:BF129" si="211">IF(AG99&gt;0,AG99*60*60*24,0)</f>
        <v>0</v>
      </c>
      <c r="BH99" s="8">
        <f t="shared" ref="BH99:BH129" si="212">S99</f>
        <v>1.3020833333333334E-2</v>
      </c>
      <c r="BI99" s="8">
        <f t="shared" ref="BI99:BI129" si="213">IF(AV99&gt;0,IF($N$2&gt;AV99,(MROUND($N$2-AV99,15)/(60*60*24)),0),0)</f>
        <v>0</v>
      </c>
      <c r="BJ99" s="8">
        <f t="shared" ref="BJ99:BJ129" si="214">IF(AW99&gt;0,IF($N$2&gt;AW99,(MROUND($N$2-AW99,15)/(60*60*24)),0),0)</f>
        <v>0</v>
      </c>
      <c r="BK99" s="8">
        <f t="shared" ref="BK99:BK129" si="215">IF(AX99&gt;0,IF($N$2&gt;AX99,(MROUND($N$2-AX99,15)/(60*60*24)),0),0)</f>
        <v>0</v>
      </c>
      <c r="BL99" s="8">
        <f t="shared" ref="BL99:BL129" si="216">IF(AY99&gt;0,IF($N$2&gt;AY99,(MROUND($N$2-AY99,15)/(60*60*24)),0),0)</f>
        <v>0</v>
      </c>
      <c r="BM99" s="8">
        <f t="shared" ref="BM99:BM129" si="217">IF(AZ99&gt;0,IF($N$2&gt;AZ99,(MROUND($N$2-AZ99,15)/(60*60*24)),0),0)</f>
        <v>0</v>
      </c>
      <c r="BN99" s="8">
        <f t="shared" ref="BN99:BN129" si="218">IF(AB99&gt;0,AB99,0)</f>
        <v>1.0069444444444445E-2</v>
      </c>
      <c r="BO99" s="8">
        <f t="shared" ref="BO99:BO129" si="219">IF(BB99&gt;0,IF($AA$2&gt;BB99,(MROUND($AA$2-BB99,15)/(60*60*24)),0),0)</f>
        <v>0</v>
      </c>
      <c r="BP99" s="8">
        <f t="shared" ref="BP99:BP129" si="220">IF(BC99&gt;0,IF($AA$2&gt;BC99,(MROUND($AA$2-BC99,15)/(60*60*24)),0),0)</f>
        <v>0</v>
      </c>
      <c r="BQ99" s="8">
        <f t="shared" ref="BQ99:BQ129" si="221">IF(BD99&gt;0,IF($AA$2&gt;BD99,(MROUND($AA$2-BD99,15)/(60*60*24)),0),0)</f>
        <v>0</v>
      </c>
      <c r="BR99" s="8">
        <f t="shared" ref="BR99:BR129" si="222">IF(BE99&gt;0,IF($AA$2&gt;BE99,(MROUND($AA$2-BE99,15)/(60*60*24)),0),0)</f>
        <v>0</v>
      </c>
      <c r="BS99" s="8">
        <f t="shared" ref="BS99:BS129" si="223">IF(BF99&gt;0,IF($AA$2&gt;BF99,(MROUND($AA$2-BF99,15)/(60*60*24)),0),0)</f>
        <v>0</v>
      </c>
      <c r="BV99" s="8" t="str">
        <f t="shared" ref="BV99:BV129" si="224">IF(U99&gt;0,U99,"")</f>
        <v/>
      </c>
      <c r="BW99" s="8" t="str">
        <f t="shared" ref="BW99:BW129" si="225">IF(V99&gt;0,V99,"")</f>
        <v/>
      </c>
      <c r="BX99" s="8" t="str">
        <f t="shared" ref="BX99:BX129" si="226">IF(W99&gt;0,W99,"")</f>
        <v/>
      </c>
      <c r="BY99" s="8" t="str">
        <f t="shared" ref="BY99:BY129" si="227">IF(X99&gt;0,X99,"")</f>
        <v/>
      </c>
      <c r="BZ99" s="8" t="str">
        <f t="shared" ref="BZ99:BZ129" si="228">IF(Y99&gt;0,Y99,"")</f>
        <v/>
      </c>
      <c r="CA99" s="8" t="str">
        <f t="shared" ref="CA99:CA129" si="229">IF(Z99&gt;0,Z99,"")</f>
        <v/>
      </c>
      <c r="CB99" s="8" t="str">
        <f t="shared" ref="CB99:CB129" si="230">IF(AC99&gt;0,AC99,"")</f>
        <v/>
      </c>
      <c r="CC99" s="8" t="str">
        <f t="shared" ref="CC99:CC129" si="231">IF(AD99&gt;0,AD99,"")</f>
        <v/>
      </c>
      <c r="CD99" s="8" t="str">
        <f t="shared" ref="CD99:CD129" si="232">IF(AE99&gt;0,AE99,"")</f>
        <v/>
      </c>
      <c r="CE99" s="8" t="str">
        <f t="shared" ref="CE99:CE129" si="233">IF(AF99&gt;0,AF99,"")</f>
        <v/>
      </c>
      <c r="CF99" s="8" t="str">
        <f t="shared" ref="CF99:CF129" si="234">IF(AG99&gt;0,AG99,"")</f>
        <v/>
      </c>
      <c r="CG99" s="8" t="str">
        <f t="shared" ref="CG99:CG129" si="235">IF(AH99&gt;0,AH99,"")</f>
        <v/>
      </c>
      <c r="CI99" s="13">
        <v>2.0798611111111111E-2</v>
      </c>
      <c r="CJ99" s="8">
        <f t="shared" ref="CJ99:CJ129" si="236">IF(BV99&lt;&gt;"",BV99,CI99)</f>
        <v>2.0798611111111111E-2</v>
      </c>
      <c r="CK99" s="8">
        <f>IF(COUNT($BV99:BW99)&gt;0,SMALL($BV99:BW99,1),$CI99)</f>
        <v>2.0798611111111111E-2</v>
      </c>
      <c r="CL99" s="8">
        <f>IF(COUNT($BV99:BX99)&gt;0,SMALL($BV99:BX99,1),$CI99)</f>
        <v>2.0798611111111111E-2</v>
      </c>
      <c r="CM99" s="8">
        <f>IF(COUNT($BV99:BY99)&gt;0,SMALL($BV99:BY99,1),$CI99)</f>
        <v>2.0798611111111111E-2</v>
      </c>
      <c r="CN99" s="8">
        <f>IF(COUNT($BV99:BZ99)&gt;0,SMALL($BV99:BZ99,1),$CI99)</f>
        <v>2.0798611111111111E-2</v>
      </c>
      <c r="CO99" s="3">
        <v>1.9409722222222221E-2</v>
      </c>
      <c r="CP99" s="8">
        <f t="shared" ref="CP99:CP129" si="237">IF(CB99&lt;&gt;"",CB99,CO99)</f>
        <v>1.9409722222222221E-2</v>
      </c>
      <c r="CQ99" s="8">
        <f>IF(COUNT($CB99:CC99)&gt;0,SMALL($CB99:CC99,1),$CP99)</f>
        <v>1.9409722222222221E-2</v>
      </c>
      <c r="CR99" s="8">
        <f>IF(COUNT($CB99:CD99)&gt;0,SMALL($CB99:CD99,1),$CP99)</f>
        <v>1.9409722222222221E-2</v>
      </c>
      <c r="CS99" s="8">
        <f>IF(COUNT($CB99:CE99)&gt;0,SMALL($CB99:CE99,1),$CP99)</f>
        <v>1.9409722222222221E-2</v>
      </c>
      <c r="CT99" s="8">
        <f>IF(COUNT($CB99:CF99)&gt;0,SMALL($CB99:CF99,1),$CP99)</f>
        <v>1.9409722222222221E-2</v>
      </c>
      <c r="CV99" s="8">
        <f t="shared" ref="CV99:CV129" si="238">IF(A99&lt;&gt;"",LARGE(BH99:BM99,1)+CY99,"")</f>
        <v>1.3023078703703705E-2</v>
      </c>
      <c r="CW99" s="8">
        <f t="shared" ref="CW99:CW129" si="239">IF(A99&lt;&gt;"",LARGE(BN99:BS99,1)+CY99,"")</f>
        <v>1.0071689814814816E-2</v>
      </c>
      <c r="CX99" s="1">
        <f t="shared" ref="CX99:CX129" si="240">IF(A99&lt;&gt;"",CX98+1,0)</f>
        <v>97</v>
      </c>
      <c r="CY99" s="8">
        <f t="shared" ref="CY99:CY129" si="241">IF(A99&lt;&gt;"",CX99/(60*60*24*500),"")</f>
        <v>2.2453703703703703E-6</v>
      </c>
      <c r="CZ99" s="1" t="str">
        <f t="shared" ref="CZ99:CZ129" si="242">A99</f>
        <v>Nigel Simpkin</v>
      </c>
      <c r="DB99" s="13">
        <f t="shared" ref="DB99:DB129" si="243">M99</f>
        <v>2.3150008931761338E-2</v>
      </c>
      <c r="DC99" s="13">
        <f>SMALL($DO99:DP99,1)/(60*60*24)</f>
        <v>2.3150008931761341E-2</v>
      </c>
      <c r="DD99" s="13">
        <f>SMALL($DO99:DQ99,1)/(60*60*24)</f>
        <v>2.3150008931761341E-2</v>
      </c>
      <c r="DE99" s="13">
        <f>SMALL($DO99:DR99,1)/(60*60*24)</f>
        <v>2.3150008931761341E-2</v>
      </c>
      <c r="DF99" s="13">
        <f>SMALL($DO99:DS99,1)/(60*60*24)</f>
        <v>2.3150008931761341E-2</v>
      </c>
      <c r="DG99" s="13">
        <f>SMALL($DO99:DT99,1)/(60*60*24)</f>
        <v>2.3150008931761341E-2</v>
      </c>
      <c r="DH99" s="45">
        <f t="shared" ref="DH99:DH129" si="244">AA99/(60*60*24)</f>
        <v>1.779103867383423E-2</v>
      </c>
      <c r="DI99" s="13">
        <f>SMALL($DU99:DV99,1)/(60*60*24)</f>
        <v>1.779103867383423E-2</v>
      </c>
      <c r="DJ99" s="13">
        <f>SMALL($DU99:DW99,1)/(60*60*24)</f>
        <v>1.779103867383423E-2</v>
      </c>
      <c r="DK99" s="13">
        <f>SMALL($DU99:DX99,1)/(60*60*24)</f>
        <v>1.779103867383423E-2</v>
      </c>
      <c r="DL99" s="13">
        <f>SMALL($DU99:DY99,1)/(60*60*24)</f>
        <v>1.779103867383423E-2</v>
      </c>
      <c r="DM99" s="13">
        <f>SMALL($DU99:DZ99,1)/(60*60*24)</f>
        <v>1.779103867383423E-2</v>
      </c>
      <c r="DO99" s="6">
        <f t="shared" ref="DO99:DO129" si="245">M99*60*60*24</f>
        <v>2000.1607717041798</v>
      </c>
      <c r="DP99" s="1">
        <f t="shared" ref="DP99:DP129" si="246">IF(AV99&gt;0,AV99,9999)</f>
        <v>9999</v>
      </c>
      <c r="DQ99" s="1">
        <f t="shared" ref="DQ99:DQ129" si="247">IF(AW99&gt;0,AW99,9999)</f>
        <v>9999</v>
      </c>
      <c r="DR99" s="1">
        <f t="shared" ref="DR99:DR129" si="248">IF(AX99&gt;0,AX99,9999)</f>
        <v>9999</v>
      </c>
      <c r="DS99" s="1">
        <f t="shared" ref="DS99:DS129" si="249">IF(AY99&gt;0,AY99,9999)</f>
        <v>9999</v>
      </c>
      <c r="DT99" s="1">
        <f t="shared" ref="DT99:DT129" si="250">IF(AZ99&gt;0,AZ99,9999)</f>
        <v>9999</v>
      </c>
      <c r="DU99" s="6">
        <f t="shared" ref="DU99:DU129" si="251">AA99</f>
        <v>1537.1457414192776</v>
      </c>
      <c r="DV99" s="1">
        <f t="shared" ref="DV99:DV129" si="252">IF(BB99&gt;0,BB99,9999)</f>
        <v>9999</v>
      </c>
      <c r="DW99" s="1">
        <f t="shared" ref="DW99:DW129" si="253">IF(BC99&gt;0,BC99,9999)</f>
        <v>9999</v>
      </c>
      <c r="DX99" s="1">
        <f t="shared" ref="DX99:DX129" si="254">IF(BD99&gt;0,BD99,9999)</f>
        <v>9999</v>
      </c>
      <c r="DY99" s="1">
        <f t="shared" ref="DY99:DY129" si="255">IF(BE99&gt;0,BE99,9999)</f>
        <v>9999</v>
      </c>
      <c r="DZ99" s="1">
        <f t="shared" ref="DZ99:DZ129" si="256">IF(BF99&gt;0,BF99,9999)</f>
        <v>9999</v>
      </c>
    </row>
    <row r="100" spans="1:158" x14ac:dyDescent="0.25">
      <c r="A100" s="1" t="s">
        <v>218</v>
      </c>
      <c r="B100" s="3">
        <v>1.6377314814814813E-2</v>
      </c>
      <c r="C100" s="11">
        <v>43862</v>
      </c>
      <c r="E100" s="13"/>
      <c r="H100" s="3"/>
      <c r="I100" s="3"/>
      <c r="L100" s="8">
        <v>3.1597222222222221E-2</v>
      </c>
      <c r="M100" s="8">
        <f t="shared" si="194"/>
        <v>2.1447015420656017E-2</v>
      </c>
      <c r="N100" s="6">
        <f t="shared" si="195"/>
        <v>1853.0221323446799</v>
      </c>
      <c r="O100" s="8">
        <f t="shared" si="193"/>
        <v>1.4756944444444444E-2</v>
      </c>
      <c r="Q100" s="8">
        <f t="shared" si="196"/>
        <v>0</v>
      </c>
      <c r="R100" s="8">
        <f t="shared" si="197"/>
        <v>1.6377314814814817E-2</v>
      </c>
      <c r="S100" s="8">
        <f t="shared" si="198"/>
        <v>1.4756944444444444E-2</v>
      </c>
      <c r="T100" s="8"/>
      <c r="U100" s="8">
        <f>IF(A100&lt;&gt;"",IF(VLOOKUP(A100,Apr!A$4:F$201,6)&gt;0,VLOOKUP(A100,Apr!A$4:F$201,6),0),0)</f>
        <v>0</v>
      </c>
      <c r="V100" s="8">
        <f>IF(A100&lt;&gt;"",IF(VLOOKUP(A100,May!A$3:F$200,6)&gt;0,VLOOKUP(A100,May!A$3:F$200,6),0),0)</f>
        <v>0</v>
      </c>
      <c r="W100" s="8">
        <f>IF(A100&lt;&gt;"",IF(VLOOKUP(A100,Jun!A$3:F$200,6)&gt;0,VLOOKUP(A100,Jun!A$3:F$200,6),0),0)</f>
        <v>0</v>
      </c>
      <c r="X100" s="8">
        <f>IF(A100&lt;&gt;"",IF(VLOOKUP(A100,Jul!A$3:F$200,6)&gt;0,VLOOKUP(A100,Jul!A$3:F$200,6),0),0)</f>
        <v>0</v>
      </c>
      <c r="Y100" s="8">
        <f>IF(A100&lt;&gt;"",IF(VLOOKUP(A100,Aug!A$3:F$200,6)&gt;0,VLOOKUP(A100,Aug!A$3:F$200,6),0),0)</f>
        <v>0</v>
      </c>
      <c r="Z100" s="8">
        <f>IF(A100&lt;&gt;"",IF(VLOOKUP(A100,Sep!A$3:F$200,6)&gt;0,VLOOKUP(A100,Sep!A$3:F$200,6),0),0)</f>
        <v>0</v>
      </c>
      <c r="AA100" s="6">
        <f t="shared" si="199"/>
        <v>1424.0680648198224</v>
      </c>
      <c r="AB100" s="8">
        <f t="shared" si="200"/>
        <v>1.1284722222222222E-2</v>
      </c>
      <c r="AC100" s="8">
        <f>IF(A100&lt;&gt;"",IF(VLOOKUP(A100,Oct!A$3:F$200,6)&gt;0,VLOOKUP(A100,Oct!A$3:F$200,6),0),0)</f>
        <v>0</v>
      </c>
      <c r="AD100" s="8">
        <f>IF(A100&lt;&gt;"",IF(VLOOKUP(A100,Nov!A$3:F$200,6)&gt;0,VLOOKUP(A100,Nov!A$3:F$200,6),0),0)</f>
        <v>0</v>
      </c>
      <c r="AE100" s="8">
        <f>IF(A100&lt;&gt;"",IF(VLOOKUP(A100,Dec!A$3:F$200,6)&gt;0,VLOOKUP(A100,Dec!A$3:F$200,6),0),0)</f>
        <v>1.7743055555555554E-2</v>
      </c>
      <c r="AF100" s="8">
        <f>IF(A100&lt;&gt;"",IF(VLOOKUP(A100,Jan!A$3:F$200,6)&gt;0,VLOOKUP(A100,Jan!A$3:F$200,6),0),0)</f>
        <v>0</v>
      </c>
      <c r="AG100" s="8">
        <f>IF(A100&lt;&gt;"",IF(VLOOKUP(A100,Feb!A$3:F$200,6)&gt;0,VLOOKUP(A100,Feb!A$3:F$200,6),0),0)</f>
        <v>1.6377314814814817E-2</v>
      </c>
      <c r="AH100" s="8">
        <f>IF(A100&lt;&gt;"",IF(VLOOKUP(A100,Mar!A$3:F$200,6)&gt;0,VLOOKUP(A100,Mar!A$3:F$200,6),0),0)</f>
        <v>0</v>
      </c>
      <c r="AJ100" s="8">
        <f>LARGE($BH100:BI100,1)</f>
        <v>1.4756944444444444E-2</v>
      </c>
      <c r="AK100" s="8">
        <f>LARGE($BH100:BJ100,1)</f>
        <v>1.4756944444444444E-2</v>
      </c>
      <c r="AL100" s="8">
        <f>LARGE($BH100:BK100,1)</f>
        <v>1.4756944444444444E-2</v>
      </c>
      <c r="AM100" s="8">
        <f>LARGE($BH100:BL100,1)</f>
        <v>1.4756944444444444E-2</v>
      </c>
      <c r="AN100" s="8">
        <f>LARGE($BH100:BM100,1)</f>
        <v>1.4756944444444444E-2</v>
      </c>
      <c r="AO100" s="8">
        <f>LARGE($BN100:BO100,1)</f>
        <v>1.1284722222222222E-2</v>
      </c>
      <c r="AP100" s="8">
        <f>LARGE($BN100:BP100,1)</f>
        <v>1.1284722222222222E-2</v>
      </c>
      <c r="AQ100" s="8">
        <f>LARGE($BN100:BQ100,1)</f>
        <v>1.1284722222222222E-2</v>
      </c>
      <c r="AR100" s="8">
        <f>LARGE($BN100:BR100,1)</f>
        <v>1.1284722222222222E-2</v>
      </c>
      <c r="AS100" s="8">
        <f>LARGE($BN100:BS100,1)</f>
        <v>1.1458333333333333E-2</v>
      </c>
      <c r="AV100" s="6">
        <f t="shared" si="201"/>
        <v>0</v>
      </c>
      <c r="AW100" s="6">
        <f t="shared" si="202"/>
        <v>0</v>
      </c>
      <c r="AX100" s="6">
        <f t="shared" si="203"/>
        <v>0</v>
      </c>
      <c r="AY100" s="6">
        <f t="shared" si="204"/>
        <v>0</v>
      </c>
      <c r="AZ100" s="6">
        <f t="shared" si="205"/>
        <v>0</v>
      </c>
      <c r="BA100" s="6">
        <f t="shared" si="206"/>
        <v>0</v>
      </c>
      <c r="BB100" s="6">
        <f t="shared" si="207"/>
        <v>0</v>
      </c>
      <c r="BC100" s="6">
        <f t="shared" si="208"/>
        <v>0</v>
      </c>
      <c r="BD100" s="6">
        <f t="shared" si="209"/>
        <v>1532.9999999999998</v>
      </c>
      <c r="BE100" s="6">
        <f t="shared" si="210"/>
        <v>0</v>
      </c>
      <c r="BF100" s="6">
        <f t="shared" si="211"/>
        <v>1415.0000000000002</v>
      </c>
      <c r="BH100" s="8">
        <f t="shared" si="212"/>
        <v>1.4756944444444444E-2</v>
      </c>
      <c r="BI100" s="8">
        <f t="shared" si="213"/>
        <v>0</v>
      </c>
      <c r="BJ100" s="8">
        <f t="shared" si="214"/>
        <v>0</v>
      </c>
      <c r="BK100" s="8">
        <f t="shared" si="215"/>
        <v>0</v>
      </c>
      <c r="BL100" s="8">
        <f t="shared" si="216"/>
        <v>0</v>
      </c>
      <c r="BM100" s="8">
        <f t="shared" si="217"/>
        <v>0</v>
      </c>
      <c r="BN100" s="8">
        <f t="shared" si="218"/>
        <v>1.1284722222222222E-2</v>
      </c>
      <c r="BO100" s="8">
        <f t="shared" si="219"/>
        <v>0</v>
      </c>
      <c r="BP100" s="8">
        <f t="shared" si="220"/>
        <v>0</v>
      </c>
      <c r="BQ100" s="8">
        <f t="shared" si="221"/>
        <v>1.0069444444444445E-2</v>
      </c>
      <c r="BR100" s="8">
        <f t="shared" si="222"/>
        <v>0</v>
      </c>
      <c r="BS100" s="8">
        <f t="shared" si="223"/>
        <v>1.1458333333333333E-2</v>
      </c>
      <c r="BV100" s="8" t="str">
        <f t="shared" si="224"/>
        <v/>
      </c>
      <c r="BW100" s="8" t="str">
        <f t="shared" si="225"/>
        <v/>
      </c>
      <c r="BX100" s="8" t="str">
        <f t="shared" si="226"/>
        <v/>
      </c>
      <c r="BY100" s="8" t="str">
        <f t="shared" si="227"/>
        <v/>
      </c>
      <c r="BZ100" s="8" t="str">
        <f t="shared" si="228"/>
        <v/>
      </c>
      <c r="CA100" s="8" t="str">
        <f t="shared" si="229"/>
        <v/>
      </c>
      <c r="CB100" s="8" t="str">
        <f t="shared" si="230"/>
        <v/>
      </c>
      <c r="CC100" s="8" t="str">
        <f t="shared" si="231"/>
        <v/>
      </c>
      <c r="CD100" s="8">
        <f t="shared" si="232"/>
        <v>1.7743055555555554E-2</v>
      </c>
      <c r="CE100" s="8" t="str">
        <f t="shared" si="233"/>
        <v/>
      </c>
      <c r="CF100" s="8">
        <f t="shared" si="234"/>
        <v>1.6377314814814817E-2</v>
      </c>
      <c r="CG100" s="8" t="str">
        <f t="shared" si="235"/>
        <v/>
      </c>
      <c r="CI100" s="13">
        <v>2.8113425925925927E-2</v>
      </c>
      <c r="CJ100" s="8">
        <f t="shared" si="236"/>
        <v>2.8113425925925927E-2</v>
      </c>
      <c r="CK100" s="8">
        <f>IF(COUNT($BV100:BW100)&gt;0,SMALL($BV100:BW100,1),$CI100)</f>
        <v>2.8113425925925927E-2</v>
      </c>
      <c r="CL100" s="8">
        <f>IF(COUNT($BV100:BX100)&gt;0,SMALL($BV100:BX100,1),$CI100)</f>
        <v>2.8113425925925927E-2</v>
      </c>
      <c r="CM100" s="8">
        <f>IF(COUNT($BV100:BY100)&gt;0,SMALL($BV100:BY100,1),$CI100)</f>
        <v>2.8113425925925927E-2</v>
      </c>
      <c r="CN100" s="8">
        <f>IF(COUNT($BV100:BZ100)&gt;0,SMALL($BV100:BZ100,1),$CI100)</f>
        <v>2.8113425925925927E-2</v>
      </c>
      <c r="CP100" s="8">
        <f t="shared" si="237"/>
        <v>0</v>
      </c>
      <c r="CQ100" s="8">
        <f>IF(COUNT($CB100:CC100)&gt;0,SMALL($CB100:CC100,1),$CP100)</f>
        <v>0</v>
      </c>
      <c r="CR100" s="8">
        <f>IF(COUNT($CB100:CD100)&gt;0,SMALL($CB100:CD100,1),$CP100)</f>
        <v>1.7743055555555554E-2</v>
      </c>
      <c r="CS100" s="8">
        <f>IF(COUNT($CB100:CE100)&gt;0,SMALL($CB100:CE100,1),$CP100)</f>
        <v>1.7743055555555554E-2</v>
      </c>
      <c r="CT100" s="8">
        <f>IF(COUNT($CB100:CF100)&gt;0,SMALL($CB100:CF100,1),$CP100)</f>
        <v>1.6377314814814817E-2</v>
      </c>
      <c r="CV100" s="8">
        <f t="shared" si="238"/>
        <v>1.4759212962962962E-2</v>
      </c>
      <c r="CW100" s="8">
        <f t="shared" si="239"/>
        <v>1.146060185185185E-2</v>
      </c>
      <c r="CX100" s="1">
        <f t="shared" si="240"/>
        <v>98</v>
      </c>
      <c r="CY100" s="8">
        <f t="shared" si="241"/>
        <v>2.2685185185185184E-6</v>
      </c>
      <c r="CZ100" s="1" t="str">
        <f t="shared" si="242"/>
        <v>Oliver Thomson</v>
      </c>
      <c r="DB100" s="13">
        <f t="shared" si="243"/>
        <v>2.1447015420656017E-2</v>
      </c>
      <c r="DC100" s="13">
        <f>SMALL($DO100:DP100,1)/(60*60*24)</f>
        <v>2.1447015420656017E-2</v>
      </c>
      <c r="DD100" s="13">
        <f>SMALL($DO100:DQ100,1)/(60*60*24)</f>
        <v>2.1447015420656017E-2</v>
      </c>
      <c r="DE100" s="13">
        <f>SMALL($DO100:DR100,1)/(60*60*24)</f>
        <v>2.1447015420656017E-2</v>
      </c>
      <c r="DF100" s="13">
        <f>SMALL($DO100:DS100,1)/(60*60*24)</f>
        <v>2.1447015420656017E-2</v>
      </c>
      <c r="DG100" s="13">
        <f>SMALL($DO100:DT100,1)/(60*60*24)</f>
        <v>2.1447015420656017E-2</v>
      </c>
      <c r="DH100" s="45">
        <f t="shared" si="244"/>
        <v>1.6482269268747945E-2</v>
      </c>
      <c r="DI100" s="13">
        <f>SMALL($DU100:DV100,1)/(60*60*24)</f>
        <v>1.6482269268747945E-2</v>
      </c>
      <c r="DJ100" s="13">
        <f>SMALL($DU100:DW100,1)/(60*60*24)</f>
        <v>1.6482269268747945E-2</v>
      </c>
      <c r="DK100" s="13">
        <f>SMALL($DU100:DX100,1)/(60*60*24)</f>
        <v>1.6482269268747945E-2</v>
      </c>
      <c r="DL100" s="13">
        <f>SMALL($DU100:DY100,1)/(60*60*24)</f>
        <v>1.6482269268747945E-2</v>
      </c>
      <c r="DM100" s="13">
        <f>SMALL($DU100:DZ100,1)/(60*60*24)</f>
        <v>1.6377314814814817E-2</v>
      </c>
      <c r="DO100" s="6">
        <f t="shared" si="245"/>
        <v>1853.0221323446799</v>
      </c>
      <c r="DP100" s="1">
        <f t="shared" si="246"/>
        <v>9999</v>
      </c>
      <c r="DQ100" s="1">
        <f t="shared" si="247"/>
        <v>9999</v>
      </c>
      <c r="DR100" s="1">
        <f t="shared" si="248"/>
        <v>9999</v>
      </c>
      <c r="DS100" s="1">
        <f t="shared" si="249"/>
        <v>9999</v>
      </c>
      <c r="DT100" s="1">
        <f t="shared" si="250"/>
        <v>9999</v>
      </c>
      <c r="DU100" s="6">
        <f t="shared" si="251"/>
        <v>1424.0680648198224</v>
      </c>
      <c r="DV100" s="1">
        <f t="shared" si="252"/>
        <v>9999</v>
      </c>
      <c r="DW100" s="1">
        <f t="shared" si="253"/>
        <v>9999</v>
      </c>
      <c r="DX100" s="1">
        <f t="shared" si="254"/>
        <v>1532.9999999999998</v>
      </c>
      <c r="DY100" s="1">
        <f t="shared" si="255"/>
        <v>9999</v>
      </c>
      <c r="DZ100" s="1">
        <f t="shared" si="256"/>
        <v>1415.0000000000002</v>
      </c>
    </row>
    <row r="101" spans="1:158" x14ac:dyDescent="0.25">
      <c r="A101" s="1" t="s">
        <v>18</v>
      </c>
      <c r="B101" s="3">
        <v>2.0891203703703703E-2</v>
      </c>
      <c r="C101" s="11">
        <v>41579</v>
      </c>
      <c r="E101" s="13">
        <v>2.7430555555555555E-2</v>
      </c>
      <c r="F101" s="11">
        <v>42156</v>
      </c>
      <c r="H101" s="3">
        <v>2.478009259259259E-2</v>
      </c>
      <c r="I101" s="3">
        <v>2.8356481481481476E-2</v>
      </c>
      <c r="M101" s="8">
        <f t="shared" si="194"/>
        <v>3.1244464573268915E-2</v>
      </c>
      <c r="N101" s="6">
        <f t="shared" si="195"/>
        <v>2699.5217391304341</v>
      </c>
      <c r="O101" s="8">
        <f t="shared" si="193"/>
        <v>5.0347222222222225E-3</v>
      </c>
      <c r="Q101" s="8">
        <f t="shared" si="196"/>
        <v>2.8888888888888891E-2</v>
      </c>
      <c r="R101" s="8">
        <f t="shared" si="197"/>
        <v>2.4953703703703704E-2</v>
      </c>
      <c r="S101" s="8">
        <f t="shared" si="198"/>
        <v>5.0347222222222225E-3</v>
      </c>
      <c r="T101" s="8"/>
      <c r="U101" s="8">
        <f>IF(A101&lt;&gt;"",IF(VLOOKUP(A101,Apr!A$4:F$201,6)&gt;0,VLOOKUP(A101,Apr!A$4:F$201,6),0),0)</f>
        <v>3.1215277777777776E-2</v>
      </c>
      <c r="V101" s="8">
        <f>IF(A101&lt;&gt;"",IF(VLOOKUP(A101,May!A$3:F$200,6)&gt;0,VLOOKUP(A101,May!A$3:F$200,6),0),0)</f>
        <v>0</v>
      </c>
      <c r="W101" s="8">
        <f>IF(A101&lt;&gt;"",IF(VLOOKUP(A101,Jun!A$3:F$200,6)&gt;0,VLOOKUP(A101,Jun!A$3:F$200,6),0),0)</f>
        <v>3.3912037037037032E-2</v>
      </c>
      <c r="X101" s="8">
        <f>IF(A101&lt;&gt;"",IF(VLOOKUP(A101,Jul!A$3:F$200,6)&gt;0,VLOOKUP(A101,Jul!A$3:F$200,6),0),0)</f>
        <v>3.3877314814814811E-2</v>
      </c>
      <c r="Y101" s="8">
        <f>IF(A101&lt;&gt;"",IF(VLOOKUP(A101,Aug!A$3:F$200,6)&gt;0,VLOOKUP(A101,Aug!A$3:F$200,6),0),0)</f>
        <v>2.8888888888888891E-2</v>
      </c>
      <c r="Z101" s="8">
        <f>IF(A101&lt;&gt;"",IF(VLOOKUP(A101,Sep!A$3:F$200,6)&gt;0,VLOOKUP(A101,Sep!A$3:F$200,6),0),0)</f>
        <v>0</v>
      </c>
      <c r="AA101" s="6">
        <f t="shared" si="199"/>
        <v>1918.2036888532484</v>
      </c>
      <c r="AB101" s="8">
        <f t="shared" si="200"/>
        <v>5.5555555555555558E-3</v>
      </c>
      <c r="AC101" s="8">
        <f>IF(A101&lt;&gt;"",IF(VLOOKUP(A101,Oct!A$3:F$200,6)&gt;0,VLOOKUP(A101,Oct!A$3:F$200,6),0),0)</f>
        <v>2.4953703703703704E-2</v>
      </c>
      <c r="AD101" s="8">
        <f>IF(A101&lt;&gt;"",IF(VLOOKUP(A101,Nov!A$3:F$200,6)&gt;0,VLOOKUP(A101,Nov!A$3:F$200,6),0),0)</f>
        <v>0</v>
      </c>
      <c r="AE101" s="8">
        <f>IF(A101&lt;&gt;"",IF(VLOOKUP(A101,Dec!A$3:F$200,6)&gt;0,VLOOKUP(A101,Dec!A$3:F$200,6),0),0)</f>
        <v>0</v>
      </c>
      <c r="AF101" s="8">
        <f>IF(A101&lt;&gt;"",IF(VLOOKUP(A101,Jan!A$3:F$200,6)&gt;0,VLOOKUP(A101,Jan!A$3:F$200,6),0),0)</f>
        <v>2.765046296296296E-2</v>
      </c>
      <c r="AG101" s="8">
        <f>IF(A101&lt;&gt;"",IF(VLOOKUP(A101,Feb!A$3:F$200,6)&gt;0,VLOOKUP(A101,Feb!A$3:F$200,6),0),0)</f>
        <v>0</v>
      </c>
      <c r="AH101" s="8">
        <f>IF(A101&lt;&gt;"",IF(VLOOKUP(A101,Mar!A$3:F$200,6)&gt;0,VLOOKUP(A101,Mar!A$3:F$200,6),0),0)</f>
        <v>0</v>
      </c>
      <c r="AJ101" s="8">
        <f>LARGE($BH101:BI101,1)</f>
        <v>5.0347222222222225E-3</v>
      </c>
      <c r="AK101" s="8">
        <f>LARGE($BH101:BJ101,1)</f>
        <v>5.0347222222222225E-3</v>
      </c>
      <c r="AL101" s="8">
        <f>LARGE($BH101:BK101,1)</f>
        <v>5.0347222222222225E-3</v>
      </c>
      <c r="AM101" s="8">
        <f>LARGE($BH101:BL101,1)</f>
        <v>5.0347222222222225E-3</v>
      </c>
      <c r="AN101" s="8">
        <f>LARGE($BH101:BM101,1)</f>
        <v>7.2916666666666668E-3</v>
      </c>
      <c r="AO101" s="8">
        <f>LARGE($BN101:BO101,1)</f>
        <v>5.5555555555555558E-3</v>
      </c>
      <c r="AP101" s="8">
        <f>LARGE($BN101:BP101,1)</f>
        <v>5.5555555555555558E-3</v>
      </c>
      <c r="AQ101" s="8">
        <f>LARGE($BN101:BQ101,1)</f>
        <v>5.5555555555555558E-3</v>
      </c>
      <c r="AR101" s="8">
        <f>LARGE($BN101:BR101,1)</f>
        <v>5.5555555555555558E-3</v>
      </c>
      <c r="AS101" s="8">
        <f>LARGE($BN101:BS101,1)</f>
        <v>5.5555555555555558E-3</v>
      </c>
      <c r="AV101" s="6">
        <f t="shared" si="201"/>
        <v>2697</v>
      </c>
      <c r="AW101" s="6">
        <f t="shared" si="202"/>
        <v>0</v>
      </c>
      <c r="AX101" s="6">
        <f t="shared" si="203"/>
        <v>2929.9999999999995</v>
      </c>
      <c r="AY101" s="6">
        <f t="shared" si="204"/>
        <v>2926.9999999999995</v>
      </c>
      <c r="AZ101" s="6">
        <f t="shared" si="205"/>
        <v>2496</v>
      </c>
      <c r="BA101" s="6">
        <f t="shared" si="206"/>
        <v>0</v>
      </c>
      <c r="BB101" s="6">
        <f t="shared" si="207"/>
        <v>2156</v>
      </c>
      <c r="BC101" s="6">
        <f t="shared" si="208"/>
        <v>0</v>
      </c>
      <c r="BD101" s="6">
        <f t="shared" si="209"/>
        <v>0</v>
      </c>
      <c r="BE101" s="6">
        <f t="shared" si="210"/>
        <v>2389</v>
      </c>
      <c r="BF101" s="6">
        <f t="shared" si="211"/>
        <v>0</v>
      </c>
      <c r="BH101" s="8">
        <f t="shared" si="212"/>
        <v>5.0347222222222225E-3</v>
      </c>
      <c r="BI101" s="8">
        <f t="shared" si="213"/>
        <v>5.0347222222222225E-3</v>
      </c>
      <c r="BJ101" s="8">
        <f t="shared" si="214"/>
        <v>0</v>
      </c>
      <c r="BK101" s="8">
        <f t="shared" si="215"/>
        <v>2.2569444444444442E-3</v>
      </c>
      <c r="BL101" s="8">
        <f t="shared" si="216"/>
        <v>2.4305555555555556E-3</v>
      </c>
      <c r="BM101" s="8">
        <f t="shared" si="217"/>
        <v>7.2916666666666668E-3</v>
      </c>
      <c r="BN101" s="8">
        <f t="shared" si="218"/>
        <v>5.5555555555555558E-3</v>
      </c>
      <c r="BO101" s="8">
        <f t="shared" si="219"/>
        <v>2.9513888888888888E-3</v>
      </c>
      <c r="BP101" s="8">
        <f t="shared" si="220"/>
        <v>0</v>
      </c>
      <c r="BQ101" s="8">
        <f t="shared" si="221"/>
        <v>0</v>
      </c>
      <c r="BR101" s="8">
        <f t="shared" si="222"/>
        <v>1.7361111111111112E-4</v>
      </c>
      <c r="BS101" s="8">
        <f t="shared" si="223"/>
        <v>0</v>
      </c>
      <c r="BV101" s="8">
        <f t="shared" si="224"/>
        <v>3.1215277777777776E-2</v>
      </c>
      <c r="BW101" s="8" t="str">
        <f t="shared" si="225"/>
        <v/>
      </c>
      <c r="BX101" s="8">
        <f t="shared" si="226"/>
        <v>3.3912037037037032E-2</v>
      </c>
      <c r="BY101" s="8">
        <f t="shared" si="227"/>
        <v>3.3877314814814811E-2</v>
      </c>
      <c r="BZ101" s="8">
        <f t="shared" si="228"/>
        <v>2.8888888888888891E-2</v>
      </c>
      <c r="CA101" s="8" t="str">
        <f t="shared" si="229"/>
        <v/>
      </c>
      <c r="CB101" s="8">
        <f t="shared" si="230"/>
        <v>2.4953703703703704E-2</v>
      </c>
      <c r="CC101" s="8" t="str">
        <f t="shared" si="231"/>
        <v/>
      </c>
      <c r="CD101" s="8" t="str">
        <f t="shared" si="232"/>
        <v/>
      </c>
      <c r="CE101" s="8">
        <f t="shared" si="233"/>
        <v>2.765046296296296E-2</v>
      </c>
      <c r="CF101" s="8" t="str">
        <f t="shared" si="234"/>
        <v/>
      </c>
      <c r="CG101" s="8" t="str">
        <f t="shared" si="235"/>
        <v/>
      </c>
      <c r="CI101" s="13">
        <v>2.7430555555555555E-2</v>
      </c>
      <c r="CJ101" s="8">
        <f t="shared" si="236"/>
        <v>3.1215277777777776E-2</v>
      </c>
      <c r="CK101" s="8">
        <f>IF(COUNT($BV101:BW101)&gt;0,SMALL($BV101:BW101,1),$CI101)</f>
        <v>3.1215277777777776E-2</v>
      </c>
      <c r="CL101" s="8">
        <f>IF(COUNT($BV101:BX101)&gt;0,SMALL($BV101:BX101,1),$CI101)</f>
        <v>3.1215277777777776E-2</v>
      </c>
      <c r="CM101" s="8">
        <f>IF(COUNT($BV101:BY101)&gt;0,SMALL($BV101:BY101,1),$CI101)</f>
        <v>3.1215277777777776E-2</v>
      </c>
      <c r="CN101" s="8">
        <f>IF(COUNT($BV101:BZ101)&gt;0,SMALL($BV101:BZ101,1),$CI101)</f>
        <v>2.8888888888888891E-2</v>
      </c>
      <c r="CO101" s="3">
        <v>2.0891203703703703E-2</v>
      </c>
      <c r="CP101" s="8">
        <f t="shared" si="237"/>
        <v>2.4953703703703704E-2</v>
      </c>
      <c r="CQ101" s="8">
        <f>IF(COUNT($CB101:CC101)&gt;0,SMALL($CB101:CC101,1),$CP101)</f>
        <v>2.4953703703703704E-2</v>
      </c>
      <c r="CR101" s="8">
        <f>IF(COUNT($CB101:CD101)&gt;0,SMALL($CB101:CD101,1),$CP101)</f>
        <v>2.4953703703703704E-2</v>
      </c>
      <c r="CS101" s="8">
        <f>IF(COUNT($CB101:CE101)&gt;0,SMALL($CB101:CE101,1),$CP101)</f>
        <v>2.4953703703703704E-2</v>
      </c>
      <c r="CT101" s="8">
        <f>IF(COUNT($CB101:CF101)&gt;0,SMALL($CB101:CF101,1),$CP101)</f>
        <v>2.4953703703703704E-2</v>
      </c>
      <c r="CV101" s="8">
        <f t="shared" si="238"/>
        <v>7.2939583333333337E-3</v>
      </c>
      <c r="CW101" s="8">
        <f t="shared" si="239"/>
        <v>5.5578472222222227E-3</v>
      </c>
      <c r="CX101" s="1">
        <f t="shared" si="240"/>
        <v>99</v>
      </c>
      <c r="CY101" s="8">
        <f t="shared" si="241"/>
        <v>2.2916666666666666E-6</v>
      </c>
      <c r="CZ101" s="1" t="str">
        <f t="shared" si="242"/>
        <v>Pam Binns</v>
      </c>
      <c r="DB101" s="13">
        <f t="shared" si="243"/>
        <v>3.1244464573268915E-2</v>
      </c>
      <c r="DC101" s="13">
        <f>SMALL($DO101:DP101,1)/(60*60*24)</f>
        <v>3.1215277777777779E-2</v>
      </c>
      <c r="DD101" s="13">
        <f>SMALL($DO101:DQ101,1)/(60*60*24)</f>
        <v>3.1215277777777779E-2</v>
      </c>
      <c r="DE101" s="13">
        <f>SMALL($DO101:DR101,1)/(60*60*24)</f>
        <v>3.1215277777777779E-2</v>
      </c>
      <c r="DF101" s="13">
        <f>SMALL($DO101:DS101,1)/(60*60*24)</f>
        <v>3.1215277777777779E-2</v>
      </c>
      <c r="DG101" s="13">
        <f>SMALL($DO101:DT101,1)/(60*60*24)</f>
        <v>2.8888888888888888E-2</v>
      </c>
      <c r="DH101" s="45">
        <f t="shared" si="244"/>
        <v>2.2201431583949636E-2</v>
      </c>
      <c r="DI101" s="13">
        <f>SMALL($DU101:DV101,1)/(60*60*24)</f>
        <v>2.2201431583949636E-2</v>
      </c>
      <c r="DJ101" s="13">
        <f>SMALL($DU101:DW101,1)/(60*60*24)</f>
        <v>2.2201431583949636E-2</v>
      </c>
      <c r="DK101" s="13">
        <f>SMALL($DU101:DX101,1)/(60*60*24)</f>
        <v>2.2201431583949636E-2</v>
      </c>
      <c r="DL101" s="13">
        <f>SMALL($DU101:DY101,1)/(60*60*24)</f>
        <v>2.2201431583949636E-2</v>
      </c>
      <c r="DM101" s="13">
        <f>SMALL($DU101:DZ101,1)/(60*60*24)</f>
        <v>2.2201431583949636E-2</v>
      </c>
      <c r="DO101" s="6">
        <f t="shared" si="245"/>
        <v>2699.5217391304341</v>
      </c>
      <c r="DP101" s="1">
        <f t="shared" si="246"/>
        <v>2697</v>
      </c>
      <c r="DQ101" s="1">
        <f t="shared" si="247"/>
        <v>9999</v>
      </c>
      <c r="DR101" s="1">
        <f t="shared" si="248"/>
        <v>2929.9999999999995</v>
      </c>
      <c r="DS101" s="1">
        <f t="shared" si="249"/>
        <v>2926.9999999999995</v>
      </c>
      <c r="DT101" s="1">
        <f t="shared" si="250"/>
        <v>2496</v>
      </c>
      <c r="DU101" s="6">
        <f t="shared" si="251"/>
        <v>1918.2036888532484</v>
      </c>
      <c r="DV101" s="1">
        <f t="shared" si="252"/>
        <v>2156</v>
      </c>
      <c r="DW101" s="1">
        <f t="shared" si="253"/>
        <v>9999</v>
      </c>
      <c r="DX101" s="1">
        <f t="shared" si="254"/>
        <v>9999</v>
      </c>
      <c r="DY101" s="1">
        <f t="shared" si="255"/>
        <v>2389</v>
      </c>
      <c r="DZ101" s="1">
        <f t="shared" si="256"/>
        <v>9999</v>
      </c>
    </row>
    <row r="102" spans="1:158" x14ac:dyDescent="0.25">
      <c r="A102" s="1" t="s">
        <v>37</v>
      </c>
      <c r="B102" s="3">
        <v>2.0196759259259258E-2</v>
      </c>
      <c r="C102" s="11">
        <v>41699</v>
      </c>
      <c r="E102" s="13">
        <v>2.4432870370370369E-2</v>
      </c>
      <c r="F102" s="11">
        <v>41365</v>
      </c>
      <c r="H102" s="3">
        <v>0</v>
      </c>
      <c r="I102" s="3">
        <v>0</v>
      </c>
      <c r="M102" s="8">
        <f t="shared" si="194"/>
        <v>2.4432870370370369E-2</v>
      </c>
      <c r="N102" s="6">
        <f t="shared" si="195"/>
        <v>2111</v>
      </c>
      <c r="O102" s="8">
        <f t="shared" si="193"/>
        <v>1.1805555555555555E-2</v>
      </c>
      <c r="Q102" s="8">
        <f t="shared" si="196"/>
        <v>0</v>
      </c>
      <c r="R102" s="8">
        <f t="shared" si="197"/>
        <v>0</v>
      </c>
      <c r="S102" s="8">
        <f t="shared" si="198"/>
        <v>1.1805555555555555E-2</v>
      </c>
      <c r="T102" s="8"/>
      <c r="U102" s="8">
        <f>IF(A102&lt;&gt;"",IF(VLOOKUP(A102,Apr!A$4:F$201,6)&gt;0,VLOOKUP(A102,Apr!A$4:F$201,6),0),0)</f>
        <v>0</v>
      </c>
      <c r="V102" s="8">
        <f>IF(A102&lt;&gt;"",IF(VLOOKUP(A102,May!A$3:F$200,6)&gt;0,VLOOKUP(A102,May!A$3:F$200,6),0),0)</f>
        <v>0</v>
      </c>
      <c r="W102" s="8">
        <f>IF(A102&lt;&gt;"",IF(VLOOKUP(A102,Jun!A$3:F$200,6)&gt;0,VLOOKUP(A102,Jun!A$3:F$200,6),0),0)</f>
        <v>0</v>
      </c>
      <c r="X102" s="8">
        <f>IF(A102&lt;&gt;"",IF(VLOOKUP(A102,Jul!A$3:F$200,6)&gt;0,VLOOKUP(A102,Jul!A$3:F$200,6),0),0)</f>
        <v>0</v>
      </c>
      <c r="Y102" s="8">
        <f>IF(A102&lt;&gt;"",IF(VLOOKUP(A102,Aug!A$3:F$200,6)&gt;0,VLOOKUP(A102,Aug!A$3:F$200,6),0),0)</f>
        <v>0</v>
      </c>
      <c r="Z102" s="8">
        <f>IF(A102&lt;&gt;"",IF(VLOOKUP(A102,Sep!A$3:F$200,6)&gt;0,VLOOKUP(A102,Sep!A$3:F$200,6),0),0)</f>
        <v>0</v>
      </c>
      <c r="AA102" s="6">
        <f t="shared" si="199"/>
        <v>1622.3269179363808</v>
      </c>
      <c r="AB102" s="8">
        <f t="shared" si="200"/>
        <v>9.0277777777777787E-3</v>
      </c>
      <c r="AC102" s="8">
        <f>IF(A102&lt;&gt;"",IF(VLOOKUP(A102,Oct!A$3:F$200,6)&gt;0,VLOOKUP(A102,Oct!A$3:F$200,6),0),0)</f>
        <v>0</v>
      </c>
      <c r="AD102" s="8">
        <f>IF(A102&lt;&gt;"",IF(VLOOKUP(A102,Nov!A$3:F$200,6)&gt;0,VLOOKUP(A102,Nov!A$3:F$200,6),0),0)</f>
        <v>0</v>
      </c>
      <c r="AE102" s="8">
        <f>IF(A102&lt;&gt;"",IF(VLOOKUP(A102,Dec!A$3:F$200,6)&gt;0,VLOOKUP(A102,Dec!A$3:F$200,6),0),0)</f>
        <v>0</v>
      </c>
      <c r="AF102" s="8">
        <f>IF(A102&lt;&gt;"",IF(VLOOKUP(A102,Jan!A$3:F$200,6)&gt;0,VLOOKUP(A102,Jan!A$3:F$200,6),0),0)</f>
        <v>0</v>
      </c>
      <c r="AG102" s="8">
        <f>IF(A102&lt;&gt;"",IF(VLOOKUP(A102,Feb!A$3:F$200,6)&gt;0,VLOOKUP(A102,Feb!A$3:F$200,6),0),0)</f>
        <v>0</v>
      </c>
      <c r="AH102" s="8">
        <f>IF(A102&lt;&gt;"",IF(VLOOKUP(A102,Mar!A$3:F$200,6)&gt;0,VLOOKUP(A102,Mar!A$3:F$200,6),0),0)</f>
        <v>0</v>
      </c>
      <c r="AJ102" s="8">
        <f>LARGE($BH102:BI102,1)</f>
        <v>1.1805555555555555E-2</v>
      </c>
      <c r="AK102" s="8">
        <f>LARGE($BH102:BJ102,1)</f>
        <v>1.1805555555555555E-2</v>
      </c>
      <c r="AL102" s="8">
        <f>LARGE($BH102:BK102,1)</f>
        <v>1.1805555555555555E-2</v>
      </c>
      <c r="AM102" s="8">
        <f>LARGE($BH102:BL102,1)</f>
        <v>1.1805555555555555E-2</v>
      </c>
      <c r="AN102" s="8">
        <f>LARGE($BH102:BM102,1)</f>
        <v>1.1805555555555555E-2</v>
      </c>
      <c r="AO102" s="8">
        <f>LARGE($BN102:BO102,1)</f>
        <v>9.0277777777777787E-3</v>
      </c>
      <c r="AP102" s="8">
        <f>LARGE($BN102:BP102,1)</f>
        <v>9.0277777777777787E-3</v>
      </c>
      <c r="AQ102" s="8">
        <f>LARGE($BN102:BQ102,1)</f>
        <v>9.0277777777777787E-3</v>
      </c>
      <c r="AR102" s="8">
        <f>LARGE($BN102:BR102,1)</f>
        <v>9.0277777777777787E-3</v>
      </c>
      <c r="AS102" s="8">
        <f>LARGE($BN102:BS102,1)</f>
        <v>9.0277777777777787E-3</v>
      </c>
      <c r="AV102" s="6">
        <f t="shared" si="201"/>
        <v>0</v>
      </c>
      <c r="AW102" s="6">
        <f t="shared" si="202"/>
        <v>0</v>
      </c>
      <c r="AX102" s="6">
        <f t="shared" si="203"/>
        <v>0</v>
      </c>
      <c r="AY102" s="6">
        <f t="shared" si="204"/>
        <v>0</v>
      </c>
      <c r="AZ102" s="6">
        <f t="shared" si="205"/>
        <v>0</v>
      </c>
      <c r="BA102" s="6">
        <f t="shared" si="206"/>
        <v>0</v>
      </c>
      <c r="BB102" s="6">
        <f t="shared" si="207"/>
        <v>0</v>
      </c>
      <c r="BC102" s="6">
        <f t="shared" si="208"/>
        <v>0</v>
      </c>
      <c r="BD102" s="6">
        <f t="shared" si="209"/>
        <v>0</v>
      </c>
      <c r="BE102" s="6">
        <f t="shared" si="210"/>
        <v>0</v>
      </c>
      <c r="BF102" s="6">
        <f t="shared" si="211"/>
        <v>0</v>
      </c>
      <c r="BH102" s="8">
        <f t="shared" si="212"/>
        <v>1.1805555555555555E-2</v>
      </c>
      <c r="BI102" s="8">
        <f t="shared" si="213"/>
        <v>0</v>
      </c>
      <c r="BJ102" s="8">
        <f t="shared" si="214"/>
        <v>0</v>
      </c>
      <c r="BK102" s="8">
        <f t="shared" si="215"/>
        <v>0</v>
      </c>
      <c r="BL102" s="8">
        <f t="shared" si="216"/>
        <v>0</v>
      </c>
      <c r="BM102" s="8">
        <f t="shared" si="217"/>
        <v>0</v>
      </c>
      <c r="BN102" s="8">
        <f t="shared" si="218"/>
        <v>9.0277777777777787E-3</v>
      </c>
      <c r="BO102" s="8">
        <f t="shared" si="219"/>
        <v>0</v>
      </c>
      <c r="BP102" s="8">
        <f t="shared" si="220"/>
        <v>0</v>
      </c>
      <c r="BQ102" s="8">
        <f t="shared" si="221"/>
        <v>0</v>
      </c>
      <c r="BR102" s="8">
        <f t="shared" si="222"/>
        <v>0</v>
      </c>
      <c r="BS102" s="8">
        <f t="shared" si="223"/>
        <v>0</v>
      </c>
      <c r="BV102" s="8" t="str">
        <f t="shared" si="224"/>
        <v/>
      </c>
      <c r="BW102" s="8" t="str">
        <f t="shared" si="225"/>
        <v/>
      </c>
      <c r="BX102" s="8" t="str">
        <f t="shared" si="226"/>
        <v/>
      </c>
      <c r="BY102" s="8" t="str">
        <f t="shared" si="227"/>
        <v/>
      </c>
      <c r="BZ102" s="8" t="str">
        <f t="shared" si="228"/>
        <v/>
      </c>
      <c r="CA102" s="8" t="str">
        <f t="shared" si="229"/>
        <v/>
      </c>
      <c r="CB102" s="8" t="str">
        <f t="shared" si="230"/>
        <v/>
      </c>
      <c r="CC102" s="8" t="str">
        <f t="shared" si="231"/>
        <v/>
      </c>
      <c r="CD102" s="8" t="str">
        <f t="shared" si="232"/>
        <v/>
      </c>
      <c r="CE102" s="8" t="str">
        <f t="shared" si="233"/>
        <v/>
      </c>
      <c r="CF102" s="8" t="str">
        <f t="shared" si="234"/>
        <v/>
      </c>
      <c r="CG102" s="8" t="str">
        <f t="shared" si="235"/>
        <v/>
      </c>
      <c r="CI102" s="13">
        <v>2.4432870370370369E-2</v>
      </c>
      <c r="CJ102" s="8">
        <f t="shared" si="236"/>
        <v>2.4432870370370369E-2</v>
      </c>
      <c r="CK102" s="8">
        <f>IF(COUNT($BV102:BW102)&gt;0,SMALL($BV102:BW102,1),$CI102)</f>
        <v>2.4432870370370369E-2</v>
      </c>
      <c r="CL102" s="8">
        <f>IF(COUNT($BV102:BX102)&gt;0,SMALL($BV102:BX102,1),$CI102)</f>
        <v>2.4432870370370369E-2</v>
      </c>
      <c r="CM102" s="8">
        <f>IF(COUNT($BV102:BY102)&gt;0,SMALL($BV102:BY102,1),$CI102)</f>
        <v>2.4432870370370369E-2</v>
      </c>
      <c r="CN102" s="8">
        <f>IF(COUNT($BV102:BZ102)&gt;0,SMALL($BV102:BZ102,1),$CI102)</f>
        <v>2.4432870370370369E-2</v>
      </c>
      <c r="CO102" s="3">
        <v>2.0196759259259258E-2</v>
      </c>
      <c r="CP102" s="8">
        <f t="shared" si="237"/>
        <v>2.0196759259259258E-2</v>
      </c>
      <c r="CQ102" s="8">
        <f>IF(COUNT($CB102:CC102)&gt;0,SMALL($CB102:CC102,1),$CP102)</f>
        <v>2.0196759259259258E-2</v>
      </c>
      <c r="CR102" s="8">
        <f>IF(COUNT($CB102:CD102)&gt;0,SMALL($CB102:CD102,1),$CP102)</f>
        <v>2.0196759259259258E-2</v>
      </c>
      <c r="CS102" s="8">
        <f>IF(COUNT($CB102:CE102)&gt;0,SMALL($CB102:CE102,1),$CP102)</f>
        <v>2.0196759259259258E-2</v>
      </c>
      <c r="CT102" s="8">
        <f>IF(COUNT($CB102:CF102)&gt;0,SMALL($CB102:CF102,1),$CP102)</f>
        <v>2.0196759259259258E-2</v>
      </c>
      <c r="CV102" s="8">
        <f t="shared" si="238"/>
        <v>1.180787037037037E-2</v>
      </c>
      <c r="CW102" s="8">
        <f t="shared" si="239"/>
        <v>9.030092592592593E-3</v>
      </c>
      <c r="CX102" s="1">
        <f t="shared" si="240"/>
        <v>100</v>
      </c>
      <c r="CY102" s="8">
        <f t="shared" si="241"/>
        <v>2.3148148148148148E-6</v>
      </c>
      <c r="CZ102" s="1" t="str">
        <f t="shared" si="242"/>
        <v>Pam Hardman</v>
      </c>
      <c r="DB102" s="13">
        <f t="shared" si="243"/>
        <v>2.4432870370370369E-2</v>
      </c>
      <c r="DC102" s="13">
        <f>SMALL($DO102:DP102,1)/(60*60*24)</f>
        <v>2.4432870370370369E-2</v>
      </c>
      <c r="DD102" s="13">
        <f>SMALL($DO102:DQ102,1)/(60*60*24)</f>
        <v>2.4432870370370369E-2</v>
      </c>
      <c r="DE102" s="13">
        <f>SMALL($DO102:DR102,1)/(60*60*24)</f>
        <v>2.4432870370370369E-2</v>
      </c>
      <c r="DF102" s="13">
        <f>SMALL($DO102:DS102,1)/(60*60*24)</f>
        <v>2.4432870370370369E-2</v>
      </c>
      <c r="DG102" s="13">
        <f>SMALL($DO102:DT102,1)/(60*60*24)</f>
        <v>2.4432870370370369E-2</v>
      </c>
      <c r="DH102" s="45">
        <f t="shared" si="244"/>
        <v>1.8776931920559962E-2</v>
      </c>
      <c r="DI102" s="13">
        <f>SMALL($DU102:DV102,1)/(60*60*24)</f>
        <v>1.8776931920559962E-2</v>
      </c>
      <c r="DJ102" s="13">
        <f>SMALL($DU102:DW102,1)/(60*60*24)</f>
        <v>1.8776931920559962E-2</v>
      </c>
      <c r="DK102" s="13">
        <f>SMALL($DU102:DX102,1)/(60*60*24)</f>
        <v>1.8776931920559962E-2</v>
      </c>
      <c r="DL102" s="13">
        <f>SMALL($DU102:DY102,1)/(60*60*24)</f>
        <v>1.8776931920559962E-2</v>
      </c>
      <c r="DM102" s="13">
        <f>SMALL($DU102:DZ102,1)/(60*60*24)</f>
        <v>1.8776931920559962E-2</v>
      </c>
      <c r="DO102" s="6">
        <f t="shared" si="245"/>
        <v>2111</v>
      </c>
      <c r="DP102" s="1">
        <f t="shared" si="246"/>
        <v>9999</v>
      </c>
      <c r="DQ102" s="1">
        <f t="shared" si="247"/>
        <v>9999</v>
      </c>
      <c r="DR102" s="1">
        <f t="shared" si="248"/>
        <v>9999</v>
      </c>
      <c r="DS102" s="1">
        <f t="shared" si="249"/>
        <v>9999</v>
      </c>
      <c r="DT102" s="1">
        <f t="shared" si="250"/>
        <v>9999</v>
      </c>
      <c r="DU102" s="6">
        <f t="shared" si="251"/>
        <v>1622.3269179363808</v>
      </c>
      <c r="DV102" s="1">
        <f t="shared" si="252"/>
        <v>9999</v>
      </c>
      <c r="DW102" s="1">
        <f t="shared" si="253"/>
        <v>9999</v>
      </c>
      <c r="DX102" s="1">
        <f t="shared" si="254"/>
        <v>9999</v>
      </c>
      <c r="DY102" s="1">
        <f t="shared" si="255"/>
        <v>9999</v>
      </c>
      <c r="DZ102" s="1">
        <f t="shared" si="256"/>
        <v>9999</v>
      </c>
    </row>
    <row r="103" spans="1:158" x14ac:dyDescent="0.25">
      <c r="A103" s="1" t="s">
        <v>230</v>
      </c>
      <c r="B103" s="3">
        <v>2.0219907407407409E-2</v>
      </c>
      <c r="C103" s="11">
        <v>43862</v>
      </c>
      <c r="E103" s="13"/>
      <c r="L103" s="8">
        <v>3.8194444444444441E-2</v>
      </c>
      <c r="M103" s="8">
        <f t="shared" si="194"/>
        <v>2.5924963695298484E-2</v>
      </c>
      <c r="N103" s="6">
        <f t="shared" si="195"/>
        <v>2239.9168632737887</v>
      </c>
      <c r="O103" s="8">
        <f t="shared" ref="O103:O129" si="257">IF(A103&lt;&gt;"",(MROUND(N$2-N103,15)/(60*60*24)),"")</f>
        <v>1.0243055555555556E-2</v>
      </c>
      <c r="Q103" s="8">
        <f t="shared" si="196"/>
        <v>0</v>
      </c>
      <c r="R103" s="8">
        <f t="shared" si="197"/>
        <v>2.0219907407407409E-2</v>
      </c>
      <c r="S103" s="8">
        <f t="shared" si="198"/>
        <v>1.0243055555555556E-2</v>
      </c>
      <c r="T103" s="8"/>
      <c r="U103" s="8">
        <f>IF(A103&lt;&gt;"",IF(VLOOKUP(A103,Apr!A$4:F$201,6)&gt;0,VLOOKUP(A103,Apr!A$4:F$201,6),0),0)</f>
        <v>0</v>
      </c>
      <c r="V103" s="8">
        <f>IF(A103&lt;&gt;"",IF(VLOOKUP(A103,May!A$3:F$200,6)&gt;0,VLOOKUP(A103,May!A$3:F$200,6),0),0)</f>
        <v>0</v>
      </c>
      <c r="W103" s="8">
        <f>IF(A103&lt;&gt;"",IF(VLOOKUP(A103,Jun!A$3:F$200,6)&gt;0,VLOOKUP(A103,Jun!A$3:F$200,6),0),0)</f>
        <v>0</v>
      </c>
      <c r="X103" s="8">
        <f>IF(A103&lt;&gt;"",IF(VLOOKUP(A103,Jul!A$3:F$200,6)&gt;0,VLOOKUP(A103,Jul!A$3:F$200,6),0),0)</f>
        <v>0</v>
      </c>
      <c r="Y103" s="8">
        <f>IF(A103&lt;&gt;"",IF(VLOOKUP(A103,Aug!A$3:F$200,6)&gt;0,VLOOKUP(A103,Aug!A$3:F$200,6),0),0)</f>
        <v>0</v>
      </c>
      <c r="Z103" s="8">
        <f>IF(A103&lt;&gt;"",IF(VLOOKUP(A103,Sep!A$3:F$200,6)&gt;0,VLOOKUP(A103,Sep!A$3:F$200,6),0),0)</f>
        <v>0</v>
      </c>
      <c r="AA103" s="6">
        <f t="shared" si="199"/>
        <v>1721.4009574745101</v>
      </c>
      <c r="AB103" s="8">
        <f t="shared" si="200"/>
        <v>7.9861111111111122E-3</v>
      </c>
      <c r="AC103" s="8">
        <f>IF(A103&lt;&gt;"",IF(VLOOKUP(A103,Oct!A$3:F$200,6)&gt;0,VLOOKUP(A103,Oct!A$3:F$200,6),0),0)</f>
        <v>0</v>
      </c>
      <c r="AD103" s="8">
        <f>IF(A103&lt;&gt;"",IF(VLOOKUP(A103,Nov!A$3:F$200,6)&gt;0,VLOOKUP(A103,Nov!A$3:F$200,6),0),0)</f>
        <v>0</v>
      </c>
      <c r="AE103" s="8">
        <f>IF(A103&lt;&gt;"",IF(VLOOKUP(A103,Dec!A$3:F$200,6)&gt;0,VLOOKUP(A103,Dec!A$3:F$200,6),0),0)</f>
        <v>0</v>
      </c>
      <c r="AF103" s="8">
        <f>IF(A103&lt;&gt;"",IF(VLOOKUP(A103,Jan!A$3:F$200,6)&gt;0,VLOOKUP(A103,Jan!A$3:F$200,6),0),0)</f>
        <v>0</v>
      </c>
      <c r="AG103" s="8">
        <f>IF(A103&lt;&gt;"",IF(VLOOKUP(A103,Feb!A$3:F$200,6)&gt;0,VLOOKUP(A103,Feb!A$3:F$200,6),0),0)</f>
        <v>2.0219907407407409E-2</v>
      </c>
      <c r="AH103" s="8">
        <f>IF(A103&lt;&gt;"",IF(VLOOKUP(A103,Mar!A$3:F$200,6)&gt;0,VLOOKUP(A103,Mar!A$3:F$200,6),0),0)</f>
        <v>0</v>
      </c>
      <c r="AJ103" s="8">
        <f>LARGE($BH103:BI103,1)</f>
        <v>1.0243055555555556E-2</v>
      </c>
      <c r="AK103" s="8">
        <f>LARGE($BH103:BJ103,1)</f>
        <v>1.0243055555555556E-2</v>
      </c>
      <c r="AL103" s="8">
        <f>LARGE($BH103:BK103,1)</f>
        <v>1.0243055555555556E-2</v>
      </c>
      <c r="AM103" s="8">
        <f>LARGE($BH103:BL103,1)</f>
        <v>1.0243055555555556E-2</v>
      </c>
      <c r="AN103" s="8">
        <f>LARGE($BH103:BM103,1)</f>
        <v>1.0243055555555556E-2</v>
      </c>
      <c r="AO103" s="8">
        <f>LARGE($BN103:BO103,1)</f>
        <v>7.9861111111111122E-3</v>
      </c>
      <c r="AP103" s="8">
        <f>LARGE($BN103:BP103,1)</f>
        <v>7.9861111111111122E-3</v>
      </c>
      <c r="AQ103" s="8">
        <f>LARGE($BN103:BQ103,1)</f>
        <v>7.9861111111111122E-3</v>
      </c>
      <c r="AR103" s="8">
        <f>LARGE($BN103:BR103,1)</f>
        <v>7.9861111111111122E-3</v>
      </c>
      <c r="AS103" s="8">
        <f>LARGE($BN103:BS103,1)</f>
        <v>7.9861111111111122E-3</v>
      </c>
      <c r="AV103" s="6">
        <f t="shared" si="201"/>
        <v>0</v>
      </c>
      <c r="AW103" s="6">
        <f t="shared" si="202"/>
        <v>0</v>
      </c>
      <c r="AX103" s="6">
        <f t="shared" si="203"/>
        <v>0</v>
      </c>
      <c r="AY103" s="6">
        <f t="shared" si="204"/>
        <v>0</v>
      </c>
      <c r="AZ103" s="6">
        <f t="shared" si="205"/>
        <v>0</v>
      </c>
      <c r="BA103" s="6">
        <f t="shared" si="206"/>
        <v>0</v>
      </c>
      <c r="BB103" s="6">
        <f t="shared" si="207"/>
        <v>0</v>
      </c>
      <c r="BC103" s="6">
        <f t="shared" si="208"/>
        <v>0</v>
      </c>
      <c r="BD103" s="6">
        <f t="shared" si="209"/>
        <v>0</v>
      </c>
      <c r="BE103" s="6">
        <f t="shared" si="210"/>
        <v>0</v>
      </c>
      <c r="BF103" s="6">
        <f t="shared" si="211"/>
        <v>1747</v>
      </c>
      <c r="BH103" s="8">
        <f t="shared" si="212"/>
        <v>1.0243055555555556E-2</v>
      </c>
      <c r="BI103" s="8">
        <f t="shared" si="213"/>
        <v>0</v>
      </c>
      <c r="BJ103" s="8">
        <f t="shared" si="214"/>
        <v>0</v>
      </c>
      <c r="BK103" s="8">
        <f t="shared" si="215"/>
        <v>0</v>
      </c>
      <c r="BL103" s="8">
        <f t="shared" si="216"/>
        <v>0</v>
      </c>
      <c r="BM103" s="8">
        <f t="shared" si="217"/>
        <v>0</v>
      </c>
      <c r="BN103" s="8">
        <f t="shared" si="218"/>
        <v>7.9861111111111122E-3</v>
      </c>
      <c r="BO103" s="8">
        <f t="shared" si="219"/>
        <v>0</v>
      </c>
      <c r="BP103" s="8">
        <f t="shared" si="220"/>
        <v>0</v>
      </c>
      <c r="BQ103" s="8">
        <f t="shared" si="221"/>
        <v>0</v>
      </c>
      <c r="BR103" s="8">
        <f t="shared" si="222"/>
        <v>0</v>
      </c>
      <c r="BS103" s="8">
        <f t="shared" si="223"/>
        <v>7.6388888888888886E-3</v>
      </c>
      <c r="BV103" s="8" t="str">
        <f t="shared" si="224"/>
        <v/>
      </c>
      <c r="BW103" s="8" t="str">
        <f t="shared" si="225"/>
        <v/>
      </c>
      <c r="BX103" s="8" t="str">
        <f t="shared" si="226"/>
        <v/>
      </c>
      <c r="BY103" s="8" t="str">
        <f t="shared" si="227"/>
        <v/>
      </c>
      <c r="BZ103" s="8" t="str">
        <f t="shared" si="228"/>
        <v/>
      </c>
      <c r="CA103" s="8" t="str">
        <f t="shared" si="229"/>
        <v/>
      </c>
      <c r="CB103" s="8" t="str">
        <f t="shared" si="230"/>
        <v/>
      </c>
      <c r="CC103" s="8" t="str">
        <f t="shared" si="231"/>
        <v/>
      </c>
      <c r="CD103" s="8" t="str">
        <f t="shared" si="232"/>
        <v/>
      </c>
      <c r="CE103" s="8" t="str">
        <f t="shared" si="233"/>
        <v/>
      </c>
      <c r="CF103" s="8">
        <f t="shared" si="234"/>
        <v>2.0219907407407409E-2</v>
      </c>
      <c r="CG103" s="8" t="str">
        <f t="shared" si="235"/>
        <v/>
      </c>
      <c r="CI103" s="13">
        <v>2.8113425925925927E-2</v>
      </c>
      <c r="CJ103" s="8">
        <f t="shared" si="236"/>
        <v>2.8113425925925927E-2</v>
      </c>
      <c r="CK103" s="8">
        <f>IF(COUNT($BV103:BW103)&gt;0,SMALL($BV103:BW103,1),$CI103)</f>
        <v>2.8113425925925927E-2</v>
      </c>
      <c r="CL103" s="8">
        <f>IF(COUNT($BV103:BX103)&gt;0,SMALL($BV103:BX103,1),$CI103)</f>
        <v>2.8113425925925927E-2</v>
      </c>
      <c r="CM103" s="8">
        <f>IF(COUNT($BV103:BY103)&gt;0,SMALL($BV103:BY103,1),$CI103)</f>
        <v>2.8113425925925927E-2</v>
      </c>
      <c r="CN103" s="8">
        <f>IF(COUNT($BV103:BZ103)&gt;0,SMALL($BV103:BZ103,1),$CI103)</f>
        <v>2.8113425925925927E-2</v>
      </c>
      <c r="CP103" s="8">
        <f t="shared" si="237"/>
        <v>0</v>
      </c>
      <c r="CQ103" s="8">
        <f>IF(COUNT($CB103:CC103)&gt;0,SMALL($CB103:CC103,1),$CP103)</f>
        <v>0</v>
      </c>
      <c r="CR103" s="8">
        <f>IF(COUNT($CB103:CD103)&gt;0,SMALL($CB103:CD103,1),$CP103)</f>
        <v>0</v>
      </c>
      <c r="CS103" s="8">
        <f>IF(COUNT($CB103:CE103)&gt;0,SMALL($CB103:CE103,1),$CP103)</f>
        <v>0</v>
      </c>
      <c r="CT103" s="8">
        <f>IF(COUNT($CB103:CF103)&gt;0,SMALL($CB103:CF103,1),$CP103)</f>
        <v>2.0219907407407409E-2</v>
      </c>
      <c r="CV103" s="8">
        <f t="shared" si="238"/>
        <v>1.0245393518518518E-2</v>
      </c>
      <c r="CW103" s="8">
        <f t="shared" si="239"/>
        <v>7.9884490740740749E-3</v>
      </c>
      <c r="CX103" s="1">
        <f t="shared" si="240"/>
        <v>101</v>
      </c>
      <c r="CY103" s="8">
        <f t="shared" si="241"/>
        <v>2.337962962962963E-6</v>
      </c>
      <c r="CZ103" s="1" t="str">
        <f t="shared" si="242"/>
        <v>Paul McAllister</v>
      </c>
      <c r="DB103" s="13">
        <f t="shared" si="243"/>
        <v>2.5924963695298484E-2</v>
      </c>
      <c r="DC103" s="13">
        <f>SMALL($DO103:DP103,1)/(60*60*24)</f>
        <v>2.5924963695298481E-2</v>
      </c>
      <c r="DD103" s="13">
        <f>SMALL($DO103:DQ103,1)/(60*60*24)</f>
        <v>2.5924963695298481E-2</v>
      </c>
      <c r="DE103" s="13">
        <f>SMALL($DO103:DR103,1)/(60*60*24)</f>
        <v>2.5924963695298481E-2</v>
      </c>
      <c r="DF103" s="13">
        <f>SMALL($DO103:DS103,1)/(60*60*24)</f>
        <v>2.5924963695298481E-2</v>
      </c>
      <c r="DG103" s="13">
        <f>SMALL($DO103:DT103,1)/(60*60*24)</f>
        <v>2.5924963695298481E-2</v>
      </c>
      <c r="DH103" s="45">
        <f t="shared" si="244"/>
        <v>1.9923622192992013E-2</v>
      </c>
      <c r="DI103" s="13">
        <f>SMALL($DU103:DV103,1)/(60*60*24)</f>
        <v>1.9923622192992013E-2</v>
      </c>
      <c r="DJ103" s="13">
        <f>SMALL($DU103:DW103,1)/(60*60*24)</f>
        <v>1.9923622192992013E-2</v>
      </c>
      <c r="DK103" s="13">
        <f>SMALL($DU103:DX103,1)/(60*60*24)</f>
        <v>1.9923622192992013E-2</v>
      </c>
      <c r="DL103" s="13">
        <f>SMALL($DU103:DY103,1)/(60*60*24)</f>
        <v>1.9923622192992013E-2</v>
      </c>
      <c r="DM103" s="13">
        <f>SMALL($DU103:DZ103,1)/(60*60*24)</f>
        <v>1.9923622192992013E-2</v>
      </c>
      <c r="DO103" s="6">
        <f t="shared" si="245"/>
        <v>2239.9168632737887</v>
      </c>
      <c r="DP103" s="1">
        <f t="shared" si="246"/>
        <v>9999</v>
      </c>
      <c r="DQ103" s="1">
        <f t="shared" si="247"/>
        <v>9999</v>
      </c>
      <c r="DR103" s="1">
        <f t="shared" si="248"/>
        <v>9999</v>
      </c>
      <c r="DS103" s="1">
        <f t="shared" si="249"/>
        <v>9999</v>
      </c>
      <c r="DT103" s="1">
        <f t="shared" si="250"/>
        <v>9999</v>
      </c>
      <c r="DU103" s="6">
        <f t="shared" si="251"/>
        <v>1721.4009574745101</v>
      </c>
      <c r="DV103" s="1">
        <f t="shared" si="252"/>
        <v>9999</v>
      </c>
      <c r="DW103" s="1">
        <f t="shared" si="253"/>
        <v>9999</v>
      </c>
      <c r="DX103" s="1">
        <f t="shared" si="254"/>
        <v>9999</v>
      </c>
      <c r="DY103" s="1">
        <f t="shared" si="255"/>
        <v>9999</v>
      </c>
      <c r="DZ103" s="1">
        <f t="shared" si="256"/>
        <v>1747</v>
      </c>
    </row>
    <row r="104" spans="1:158" x14ac:dyDescent="0.25">
      <c r="A104" s="1" t="s">
        <v>62</v>
      </c>
      <c r="B104" s="3">
        <v>1.4675925925925926E-2</v>
      </c>
      <c r="C104" s="11">
        <v>43374</v>
      </c>
      <c r="E104" s="13">
        <v>1.744212962962963E-2</v>
      </c>
      <c r="F104" s="11">
        <v>42948</v>
      </c>
      <c r="H104" s="3">
        <v>1.4675925925925929E-2</v>
      </c>
      <c r="I104" s="3">
        <v>1.8425925925925922E-2</v>
      </c>
      <c r="L104" s="8">
        <v>2.7233796296296298E-2</v>
      </c>
      <c r="M104" s="8">
        <f t="shared" si="194"/>
        <v>1.8504428341384865E-2</v>
      </c>
      <c r="N104" s="6">
        <f t="shared" si="195"/>
        <v>1598.7826086956525</v>
      </c>
      <c r="O104" s="8">
        <f t="shared" si="257"/>
        <v>1.7708333333333333E-2</v>
      </c>
      <c r="Q104" s="8">
        <f t="shared" si="196"/>
        <v>0</v>
      </c>
      <c r="R104" s="8">
        <f t="shared" si="197"/>
        <v>1.4780092592592591E-2</v>
      </c>
      <c r="S104" s="8">
        <f t="shared" si="198"/>
        <v>1.7708333333333333E-2</v>
      </c>
      <c r="T104" s="8"/>
      <c r="U104" s="8">
        <f>IF(A104&lt;&gt;"",IF(VLOOKUP(A104,Apr!A$4:F$201,6)&gt;0,VLOOKUP(A104,Apr!A$4:F$201,6),0),0)</f>
        <v>0</v>
      </c>
      <c r="V104" s="8">
        <f>IF(A104&lt;&gt;"",IF(VLOOKUP(A104,May!A$3:F$200,6)&gt;0,VLOOKUP(A104,May!A$3:F$200,6),0),0)</f>
        <v>0</v>
      </c>
      <c r="W104" s="8">
        <f>IF(A104&lt;&gt;"",IF(VLOOKUP(A104,Jun!A$3:F$200,6)&gt;0,VLOOKUP(A104,Jun!A$3:F$200,6),0),0)</f>
        <v>0</v>
      </c>
      <c r="X104" s="8">
        <f>IF(A104&lt;&gt;"",IF(VLOOKUP(A104,Jul!A$3:F$200,6)&gt;0,VLOOKUP(A104,Jul!A$3:F$200,6),0),0)</f>
        <v>0</v>
      </c>
      <c r="Y104" s="8">
        <f>IF(A104&lt;&gt;"",IF(VLOOKUP(A104,Aug!A$3:F$200,6)&gt;0,VLOOKUP(A104,Aug!A$3:F$200,6),0),0)</f>
        <v>0</v>
      </c>
      <c r="Z104" s="8">
        <f>IF(A104&lt;&gt;"",IF(VLOOKUP(A104,Sep!A$3:F$200,6)&gt;0,VLOOKUP(A104,Sep!A$3:F$200,6),0),0)</f>
        <v>0</v>
      </c>
      <c r="AA104" s="6">
        <f t="shared" si="199"/>
        <v>1228.682170542636</v>
      </c>
      <c r="AB104" s="8">
        <f t="shared" si="200"/>
        <v>1.3541666666666667E-2</v>
      </c>
      <c r="AC104" s="8">
        <f>IF(A104&lt;&gt;"",IF(VLOOKUP(A104,Oct!A$3:F$200,6)&gt;0,VLOOKUP(A104,Oct!A$3:F$200,6),0),0)</f>
        <v>1.4780092592592591E-2</v>
      </c>
      <c r="AD104" s="8">
        <f>IF(A104&lt;&gt;"",IF(VLOOKUP(A104,Nov!A$3:F$200,6)&gt;0,VLOOKUP(A104,Nov!A$3:F$200,6),0),0)</f>
        <v>0</v>
      </c>
      <c r="AE104" s="8">
        <f>IF(A104&lt;&gt;"",IF(VLOOKUP(A104,Dec!A$3:F$200,6)&gt;0,VLOOKUP(A104,Dec!A$3:F$200,6),0),0)</f>
        <v>0</v>
      </c>
      <c r="AF104" s="8">
        <f>IF(A104&lt;&gt;"",IF(VLOOKUP(A104,Jan!A$3:F$200,6)&gt;0,VLOOKUP(A104,Jan!A$3:F$200,6),0),0)</f>
        <v>0</v>
      </c>
      <c r="AG104" s="8">
        <f>IF(A104&lt;&gt;"",IF(VLOOKUP(A104,Feb!A$3:F$200,6)&gt;0,VLOOKUP(A104,Feb!A$3:F$200,6),0),0)</f>
        <v>0</v>
      </c>
      <c r="AH104" s="8">
        <f>IF(A104&lt;&gt;"",IF(VLOOKUP(A104,Mar!A$3:F$200,6)&gt;0,VLOOKUP(A104,Mar!A$3:F$200,6),0),0)</f>
        <v>0</v>
      </c>
      <c r="AJ104" s="8">
        <f>LARGE($BH104:BI104,1)</f>
        <v>1.7708333333333333E-2</v>
      </c>
      <c r="AK104" s="8">
        <f>LARGE($BH104:BJ104,1)</f>
        <v>1.7708333333333333E-2</v>
      </c>
      <c r="AL104" s="8">
        <f>LARGE($BH104:BK104,1)</f>
        <v>1.7708333333333333E-2</v>
      </c>
      <c r="AM104" s="8">
        <f>LARGE($BH104:BL104,1)</f>
        <v>1.7708333333333333E-2</v>
      </c>
      <c r="AN104" s="8">
        <f>LARGE($BH104:BM104,1)</f>
        <v>1.7708333333333333E-2</v>
      </c>
      <c r="AO104" s="8">
        <f>LARGE($BN104:BO104,1)</f>
        <v>1.3541666666666667E-2</v>
      </c>
      <c r="AP104" s="8">
        <f>LARGE($BN104:BP104,1)</f>
        <v>1.3541666666666667E-2</v>
      </c>
      <c r="AQ104" s="8">
        <f>LARGE($BN104:BQ104,1)</f>
        <v>1.3541666666666667E-2</v>
      </c>
      <c r="AR104" s="8">
        <f>LARGE($BN104:BR104,1)</f>
        <v>1.3541666666666667E-2</v>
      </c>
      <c r="AS104" s="8">
        <f>LARGE($BN104:BS104,1)</f>
        <v>1.3541666666666667E-2</v>
      </c>
      <c r="AV104" s="6">
        <f t="shared" si="201"/>
        <v>0</v>
      </c>
      <c r="AW104" s="6">
        <f t="shared" si="202"/>
        <v>0</v>
      </c>
      <c r="AX104" s="6">
        <f t="shared" si="203"/>
        <v>0</v>
      </c>
      <c r="AY104" s="6">
        <f t="shared" si="204"/>
        <v>0</v>
      </c>
      <c r="AZ104" s="6">
        <f t="shared" si="205"/>
        <v>0</v>
      </c>
      <c r="BA104" s="6">
        <f t="shared" si="206"/>
        <v>0</v>
      </c>
      <c r="BB104" s="6">
        <f t="shared" si="207"/>
        <v>1277</v>
      </c>
      <c r="BC104" s="6">
        <f t="shared" si="208"/>
        <v>0</v>
      </c>
      <c r="BD104" s="6">
        <f t="shared" si="209"/>
        <v>0</v>
      </c>
      <c r="BE104" s="6">
        <f t="shared" si="210"/>
        <v>0</v>
      </c>
      <c r="BF104" s="6">
        <f t="shared" si="211"/>
        <v>0</v>
      </c>
      <c r="BH104" s="8">
        <f t="shared" si="212"/>
        <v>1.7708333333333333E-2</v>
      </c>
      <c r="BI104" s="8">
        <f t="shared" si="213"/>
        <v>0</v>
      </c>
      <c r="BJ104" s="8">
        <f t="shared" si="214"/>
        <v>0</v>
      </c>
      <c r="BK104" s="8">
        <f t="shared" si="215"/>
        <v>0</v>
      </c>
      <c r="BL104" s="8">
        <f t="shared" si="216"/>
        <v>0</v>
      </c>
      <c r="BM104" s="8">
        <f t="shared" si="217"/>
        <v>0</v>
      </c>
      <c r="BN104" s="8">
        <f t="shared" si="218"/>
        <v>1.3541666666666667E-2</v>
      </c>
      <c r="BO104" s="8">
        <f t="shared" si="219"/>
        <v>1.3020833333333334E-2</v>
      </c>
      <c r="BP104" s="8">
        <f t="shared" si="220"/>
        <v>0</v>
      </c>
      <c r="BQ104" s="8">
        <f t="shared" si="221"/>
        <v>0</v>
      </c>
      <c r="BR104" s="8">
        <f t="shared" si="222"/>
        <v>0</v>
      </c>
      <c r="BS104" s="8">
        <f t="shared" si="223"/>
        <v>0</v>
      </c>
      <c r="BV104" s="8" t="str">
        <f t="shared" si="224"/>
        <v/>
      </c>
      <c r="BW104" s="8" t="str">
        <f t="shared" si="225"/>
        <v/>
      </c>
      <c r="BX104" s="8" t="str">
        <f t="shared" si="226"/>
        <v/>
      </c>
      <c r="BY104" s="8" t="str">
        <f t="shared" si="227"/>
        <v/>
      </c>
      <c r="BZ104" s="8" t="str">
        <f t="shared" si="228"/>
        <v/>
      </c>
      <c r="CA104" s="8" t="str">
        <f t="shared" si="229"/>
        <v/>
      </c>
      <c r="CB104" s="8">
        <f t="shared" si="230"/>
        <v>1.4780092592592591E-2</v>
      </c>
      <c r="CC104" s="8" t="str">
        <f t="shared" si="231"/>
        <v/>
      </c>
      <c r="CD104" s="8" t="str">
        <f t="shared" si="232"/>
        <v/>
      </c>
      <c r="CE104" s="8" t="str">
        <f t="shared" si="233"/>
        <v/>
      </c>
      <c r="CF104" s="8" t="str">
        <f t="shared" si="234"/>
        <v/>
      </c>
      <c r="CG104" s="8" t="str">
        <f t="shared" si="235"/>
        <v/>
      </c>
      <c r="CI104" s="13">
        <v>1.744212962962963E-2</v>
      </c>
      <c r="CJ104" s="8">
        <f t="shared" si="236"/>
        <v>1.744212962962963E-2</v>
      </c>
      <c r="CK104" s="8">
        <f>IF(COUNT($BV104:BW104)&gt;0,SMALL($BV104:BW104,1),$CI104)</f>
        <v>1.744212962962963E-2</v>
      </c>
      <c r="CL104" s="8">
        <f>IF(COUNT($BV104:BX104)&gt;0,SMALL($BV104:BX104,1),$CI104)</f>
        <v>1.744212962962963E-2</v>
      </c>
      <c r="CM104" s="8">
        <f>IF(COUNT($BV104:BY104)&gt;0,SMALL($BV104:BY104,1),$CI104)</f>
        <v>1.744212962962963E-2</v>
      </c>
      <c r="CN104" s="8">
        <f>IF(COUNT($BV104:BZ104)&gt;0,SMALL($BV104:BZ104,1),$CI104)</f>
        <v>1.744212962962963E-2</v>
      </c>
      <c r="CO104" s="3">
        <v>1.4675925925925926E-2</v>
      </c>
      <c r="CP104" s="8">
        <f t="shared" si="237"/>
        <v>1.4780092592592591E-2</v>
      </c>
      <c r="CQ104" s="8">
        <f>IF(COUNT($CB104:CC104)&gt;0,SMALL($CB104:CC104,1),$CP104)</f>
        <v>1.4780092592592591E-2</v>
      </c>
      <c r="CR104" s="8">
        <f>IF(COUNT($CB104:CD104)&gt;0,SMALL($CB104:CD104,1),$CP104)</f>
        <v>1.4780092592592591E-2</v>
      </c>
      <c r="CS104" s="8">
        <f>IF(COUNT($CB104:CE104)&gt;0,SMALL($CB104:CE104,1),$CP104)</f>
        <v>1.4780092592592591E-2</v>
      </c>
      <c r="CT104" s="8">
        <f>IF(COUNT($CB104:CF104)&gt;0,SMALL($CB104:CF104,1),$CP104)</f>
        <v>1.4780092592592591E-2</v>
      </c>
      <c r="CV104" s="8">
        <f t="shared" si="238"/>
        <v>1.7710694444444446E-2</v>
      </c>
      <c r="CW104" s="8">
        <f t="shared" si="239"/>
        <v>1.3544027777777778E-2</v>
      </c>
      <c r="CX104" s="1">
        <f t="shared" si="240"/>
        <v>102</v>
      </c>
      <c r="CY104" s="8">
        <f t="shared" si="241"/>
        <v>2.3611111111111111E-6</v>
      </c>
      <c r="CZ104" s="1" t="str">
        <f t="shared" si="242"/>
        <v>Paul Veevers</v>
      </c>
      <c r="DB104" s="13">
        <f t="shared" si="243"/>
        <v>1.8504428341384865E-2</v>
      </c>
      <c r="DC104" s="13">
        <f>SMALL($DO104:DP104,1)/(60*60*24)</f>
        <v>1.8504428341384868E-2</v>
      </c>
      <c r="DD104" s="13">
        <f>SMALL($DO104:DQ104,1)/(60*60*24)</f>
        <v>1.8504428341384868E-2</v>
      </c>
      <c r="DE104" s="13">
        <f>SMALL($DO104:DR104,1)/(60*60*24)</f>
        <v>1.8504428341384868E-2</v>
      </c>
      <c r="DF104" s="13">
        <f>SMALL($DO104:DS104,1)/(60*60*24)</f>
        <v>1.8504428341384868E-2</v>
      </c>
      <c r="DG104" s="13">
        <f>SMALL($DO104:DT104,1)/(60*60*24)</f>
        <v>1.8504428341384868E-2</v>
      </c>
      <c r="DH104" s="45">
        <f t="shared" si="244"/>
        <v>1.4220858455354583E-2</v>
      </c>
      <c r="DI104" s="13">
        <f>SMALL($DU104:DV104,1)/(60*60*24)</f>
        <v>1.4220858455354583E-2</v>
      </c>
      <c r="DJ104" s="13">
        <f>SMALL($DU104:DW104,1)/(60*60*24)</f>
        <v>1.4220858455354583E-2</v>
      </c>
      <c r="DK104" s="13">
        <f>SMALL($DU104:DX104,1)/(60*60*24)</f>
        <v>1.4220858455354583E-2</v>
      </c>
      <c r="DL104" s="13">
        <f>SMALL($DU104:DY104,1)/(60*60*24)</f>
        <v>1.4220858455354583E-2</v>
      </c>
      <c r="DM104" s="13">
        <f>SMALL($DU104:DZ104,1)/(60*60*24)</f>
        <v>1.4220858455354583E-2</v>
      </c>
      <c r="DO104" s="6">
        <f t="shared" si="245"/>
        <v>1598.7826086956525</v>
      </c>
      <c r="DP104" s="1">
        <f t="shared" si="246"/>
        <v>9999</v>
      </c>
      <c r="DQ104" s="1">
        <f t="shared" si="247"/>
        <v>9999</v>
      </c>
      <c r="DR104" s="1">
        <f t="shared" si="248"/>
        <v>9999</v>
      </c>
      <c r="DS104" s="1">
        <f t="shared" si="249"/>
        <v>9999</v>
      </c>
      <c r="DT104" s="1">
        <f t="shared" si="250"/>
        <v>9999</v>
      </c>
      <c r="DU104" s="6">
        <f t="shared" si="251"/>
        <v>1228.682170542636</v>
      </c>
      <c r="DV104" s="1">
        <f t="shared" si="252"/>
        <v>1277</v>
      </c>
      <c r="DW104" s="1">
        <f t="shared" si="253"/>
        <v>9999</v>
      </c>
      <c r="DX104" s="1">
        <f t="shared" si="254"/>
        <v>9999</v>
      </c>
      <c r="DY104" s="1">
        <f t="shared" si="255"/>
        <v>9999</v>
      </c>
      <c r="DZ104" s="1">
        <f t="shared" si="256"/>
        <v>9999</v>
      </c>
    </row>
    <row r="105" spans="1:158" x14ac:dyDescent="0.25">
      <c r="A105" s="41" t="s">
        <v>28</v>
      </c>
      <c r="B105" s="42">
        <v>2.4699074074074078E-2</v>
      </c>
      <c r="C105" s="43">
        <v>42644</v>
      </c>
      <c r="D105" s="43"/>
      <c r="E105" s="13">
        <v>2.929398148148148E-2</v>
      </c>
      <c r="F105" s="43">
        <v>42614</v>
      </c>
      <c r="G105" s="43"/>
      <c r="H105" s="3">
        <v>2.6701388888888893E-2</v>
      </c>
      <c r="I105" s="3">
        <v>0</v>
      </c>
      <c r="J105" s="13"/>
      <c r="K105" s="13"/>
      <c r="L105" s="13"/>
      <c r="M105" s="13">
        <f t="shared" si="194"/>
        <v>3.3666968599033821E-2</v>
      </c>
      <c r="N105" s="44">
        <f t="shared" si="195"/>
        <v>2908.826086956522</v>
      </c>
      <c r="O105" s="13">
        <f t="shared" si="257"/>
        <v>2.6041666666666665E-3</v>
      </c>
      <c r="P105" s="13"/>
      <c r="Q105" s="13">
        <f t="shared" si="196"/>
        <v>0</v>
      </c>
      <c r="R105" s="13">
        <f t="shared" si="197"/>
        <v>0</v>
      </c>
      <c r="S105" s="13">
        <f t="shared" si="198"/>
        <v>2.6041666666666665E-3</v>
      </c>
      <c r="T105" s="13"/>
      <c r="U105" s="13">
        <f>IF(A105&lt;&gt;"",IF(VLOOKUP(A105,Apr!A$4:F$201,6)&gt;0,VLOOKUP(A105,Apr!A$4:F$201,6),0),0)</f>
        <v>0</v>
      </c>
      <c r="V105" s="13">
        <f>IF(A105&lt;&gt;"",IF(VLOOKUP(A105,May!A$3:F$200,6)&gt;0,VLOOKUP(A105,May!A$3:F$200,6),0),0)</f>
        <v>0</v>
      </c>
      <c r="W105" s="13">
        <f>IF(A105&lt;&gt;"",IF(VLOOKUP(A105,Jun!A$3:F$200,6)&gt;0,VLOOKUP(A105,Jun!A$3:F$200,6),0),0)</f>
        <v>0</v>
      </c>
      <c r="X105" s="13">
        <f>IF(A105&lt;&gt;"",IF(VLOOKUP(A105,Jul!A$3:F$200,6)&gt;0,VLOOKUP(A105,Jul!A$3:F$200,6),0),0)</f>
        <v>0</v>
      </c>
      <c r="Y105" s="13">
        <f>IF(A105&lt;&gt;"",IF(VLOOKUP(A105,Aug!A$3:F$200,6)&gt;0,VLOOKUP(A105,Aug!A$3:F$200,6),0),0)</f>
        <v>0</v>
      </c>
      <c r="Z105" s="13">
        <f>IF(A105&lt;&gt;"",IF(VLOOKUP(A105,Sep!A$3:F$200,6)&gt;0,VLOOKUP(A105,Sep!A$3:F$200,6),0),0)</f>
        <v>0</v>
      </c>
      <c r="AA105" s="44">
        <f t="shared" si="199"/>
        <v>2235.4651162790701</v>
      </c>
      <c r="AB105" s="8">
        <f t="shared" si="200"/>
        <v>1.9097222222222222E-3</v>
      </c>
      <c r="AC105" s="13">
        <f>IF(A105&lt;&gt;"",IF(VLOOKUP(A105,Oct!A$3:F$200,6)&gt;0,VLOOKUP(A105,Oct!A$3:F$200,6),0),0)</f>
        <v>0</v>
      </c>
      <c r="AD105" s="13">
        <f>IF(A105&lt;&gt;"",IF(VLOOKUP(A105,Nov!A$3:F$200,6)&gt;0,VLOOKUP(A105,Nov!A$3:F$200,6),0),0)</f>
        <v>0</v>
      </c>
      <c r="AE105" s="13">
        <f>IF(A105&lt;&gt;"",IF(VLOOKUP(A105,Dec!A$3:F$200,6)&gt;0,VLOOKUP(A105,Dec!A$3:F$200,6),0),0)</f>
        <v>0</v>
      </c>
      <c r="AF105" s="13">
        <f>IF(A105&lt;&gt;"",IF(VLOOKUP(A105,Jan!A$3:F$200,6)&gt;0,VLOOKUP(A105,Jan!A$3:F$200,6),0),0)</f>
        <v>0</v>
      </c>
      <c r="AG105" s="13">
        <f>IF(A105&lt;&gt;"",IF(VLOOKUP(A105,Feb!A$3:F$200,6)&gt;0,VLOOKUP(A105,Feb!A$3:F$200,6),0),0)</f>
        <v>0</v>
      </c>
      <c r="AH105" s="13">
        <f>IF(A105&lt;&gt;"",IF(VLOOKUP(A105,Mar!A$3:F$200,6)&gt;0,VLOOKUP(A105,Mar!A$3:F$200,6),0),0)</f>
        <v>0</v>
      </c>
      <c r="AI105" s="41"/>
      <c r="AJ105" s="13">
        <f>LARGE($BH105:BI105,1)</f>
        <v>2.6041666666666665E-3</v>
      </c>
      <c r="AK105" s="13">
        <f>LARGE($BH105:BJ105,1)</f>
        <v>2.6041666666666665E-3</v>
      </c>
      <c r="AL105" s="13">
        <f>LARGE($BH105:BK105,1)</f>
        <v>2.6041666666666665E-3</v>
      </c>
      <c r="AM105" s="13">
        <f>LARGE($BH105:BL105,1)</f>
        <v>2.6041666666666665E-3</v>
      </c>
      <c r="AN105" s="13">
        <f>LARGE($BH105:BM105,1)</f>
        <v>2.6041666666666665E-3</v>
      </c>
      <c r="AO105" s="13">
        <f>LARGE($BN105:BO105,1)</f>
        <v>1.9097222222222222E-3</v>
      </c>
      <c r="AP105" s="13">
        <f>LARGE($BN105:BP105,1)</f>
        <v>1.9097222222222222E-3</v>
      </c>
      <c r="AQ105" s="13">
        <f>LARGE($BN105:BQ105,1)</f>
        <v>1.9097222222222222E-3</v>
      </c>
      <c r="AR105" s="13">
        <f>LARGE($BN105:BR105,1)</f>
        <v>1.9097222222222222E-3</v>
      </c>
      <c r="AS105" s="13">
        <f>LARGE($BN105:BS105,1)</f>
        <v>1.9097222222222222E-3</v>
      </c>
      <c r="AT105" s="41"/>
      <c r="AU105" s="41"/>
      <c r="AV105" s="44">
        <f t="shared" si="201"/>
        <v>0</v>
      </c>
      <c r="AW105" s="44">
        <f t="shared" si="202"/>
        <v>0</v>
      </c>
      <c r="AX105" s="44">
        <f t="shared" si="203"/>
        <v>0</v>
      </c>
      <c r="AY105" s="44">
        <f t="shared" si="204"/>
        <v>0</v>
      </c>
      <c r="AZ105" s="44">
        <f t="shared" si="205"/>
        <v>0</v>
      </c>
      <c r="BA105" s="44">
        <f t="shared" si="206"/>
        <v>0</v>
      </c>
      <c r="BB105" s="44">
        <f t="shared" si="207"/>
        <v>0</v>
      </c>
      <c r="BC105" s="44">
        <f t="shared" si="208"/>
        <v>0</v>
      </c>
      <c r="BD105" s="44">
        <f t="shared" si="209"/>
        <v>0</v>
      </c>
      <c r="BE105" s="44">
        <f t="shared" si="210"/>
        <v>0</v>
      </c>
      <c r="BF105" s="44">
        <f t="shared" si="211"/>
        <v>0</v>
      </c>
      <c r="BG105" s="41"/>
      <c r="BH105" s="13">
        <f t="shared" si="212"/>
        <v>2.6041666666666665E-3</v>
      </c>
      <c r="BI105" s="8">
        <f t="shared" si="213"/>
        <v>0</v>
      </c>
      <c r="BJ105" s="8">
        <f t="shared" si="214"/>
        <v>0</v>
      </c>
      <c r="BK105" s="8">
        <f t="shared" si="215"/>
        <v>0</v>
      </c>
      <c r="BL105" s="8">
        <f t="shared" si="216"/>
        <v>0</v>
      </c>
      <c r="BM105" s="8">
        <f t="shared" si="217"/>
        <v>0</v>
      </c>
      <c r="BN105" s="13">
        <f t="shared" si="218"/>
        <v>1.9097222222222222E-3</v>
      </c>
      <c r="BO105" s="8">
        <f t="shared" si="219"/>
        <v>0</v>
      </c>
      <c r="BP105" s="8">
        <f t="shared" si="220"/>
        <v>0</v>
      </c>
      <c r="BQ105" s="8">
        <f t="shared" si="221"/>
        <v>0</v>
      </c>
      <c r="BR105" s="8">
        <f t="shared" si="222"/>
        <v>0</v>
      </c>
      <c r="BS105" s="8">
        <f t="shared" si="223"/>
        <v>0</v>
      </c>
      <c r="BT105" s="41"/>
      <c r="BU105" s="41"/>
      <c r="BV105" s="13" t="str">
        <f t="shared" si="224"/>
        <v/>
      </c>
      <c r="BW105" s="13" t="str">
        <f t="shared" si="225"/>
        <v/>
      </c>
      <c r="BX105" s="13" t="str">
        <f t="shared" si="226"/>
        <v/>
      </c>
      <c r="BY105" s="13" t="str">
        <f t="shared" si="227"/>
        <v/>
      </c>
      <c r="BZ105" s="13" t="str">
        <f t="shared" si="228"/>
        <v/>
      </c>
      <c r="CA105" s="13" t="str">
        <f t="shared" si="229"/>
        <v/>
      </c>
      <c r="CB105" s="13" t="str">
        <f t="shared" si="230"/>
        <v/>
      </c>
      <c r="CC105" s="13" t="str">
        <f t="shared" si="231"/>
        <v/>
      </c>
      <c r="CD105" s="13" t="str">
        <f t="shared" si="232"/>
        <v/>
      </c>
      <c r="CE105" s="13" t="str">
        <f t="shared" si="233"/>
        <v/>
      </c>
      <c r="CF105" s="13" t="str">
        <f t="shared" si="234"/>
        <v/>
      </c>
      <c r="CG105" s="13" t="str">
        <f t="shared" si="235"/>
        <v/>
      </c>
      <c r="CH105" s="13"/>
      <c r="CI105" s="13">
        <v>2.929398148148148E-2</v>
      </c>
      <c r="CJ105" s="13">
        <f t="shared" si="236"/>
        <v>2.929398148148148E-2</v>
      </c>
      <c r="CK105" s="13">
        <f>IF(COUNT($BV105:BW105)&gt;0,SMALL($BV105:BW105,1),$CI105)</f>
        <v>2.929398148148148E-2</v>
      </c>
      <c r="CL105" s="13">
        <f>IF(COUNT($BV105:BX105)&gt;0,SMALL($BV105:BX105,1),$CI105)</f>
        <v>2.929398148148148E-2</v>
      </c>
      <c r="CM105" s="13">
        <f>IF(COUNT($BV105:BY105)&gt;0,SMALL($BV105:BY105,1),$CI105)</f>
        <v>2.929398148148148E-2</v>
      </c>
      <c r="CN105" s="13">
        <f>IF(COUNT($BV105:BZ105)&gt;0,SMALL($BV105:BZ105,1),$CI105)</f>
        <v>2.929398148148148E-2</v>
      </c>
      <c r="CO105" s="42">
        <v>2.4699074074074078E-2</v>
      </c>
      <c r="CP105" s="13">
        <f t="shared" si="237"/>
        <v>2.4699074074074078E-2</v>
      </c>
      <c r="CQ105" s="13">
        <f>IF(COUNT($CB105:CC105)&gt;0,SMALL($CB105:CC105,1),$CP105)</f>
        <v>2.4699074074074078E-2</v>
      </c>
      <c r="CR105" s="13">
        <f>IF(COUNT($CB105:CD105)&gt;0,SMALL($CB105:CD105,1),$CP105)</f>
        <v>2.4699074074074078E-2</v>
      </c>
      <c r="CS105" s="13">
        <f>IF(COUNT($CB105:CE105)&gt;0,SMALL($CB105:CE105,1),$CP105)</f>
        <v>2.4699074074074078E-2</v>
      </c>
      <c r="CT105" s="13">
        <f>IF(COUNT($CB105:CF105)&gt;0,SMALL($CB105:CF105,1),$CP105)</f>
        <v>2.4699074074074078E-2</v>
      </c>
      <c r="CU105" s="41"/>
      <c r="CV105" s="13">
        <f t="shared" si="238"/>
        <v>2.6065509259259258E-3</v>
      </c>
      <c r="CW105" s="13">
        <f t="shared" si="239"/>
        <v>1.9121064814814814E-3</v>
      </c>
      <c r="CX105" s="41">
        <f t="shared" si="240"/>
        <v>103</v>
      </c>
      <c r="CY105" s="13">
        <f t="shared" si="241"/>
        <v>2.3842592592592593E-6</v>
      </c>
      <c r="CZ105" s="41" t="str">
        <f t="shared" si="242"/>
        <v>Paula McCandless</v>
      </c>
      <c r="DA105" s="41"/>
      <c r="DB105" s="13">
        <f t="shared" si="243"/>
        <v>3.3666968599033821E-2</v>
      </c>
      <c r="DC105" s="13">
        <f>SMALL($DO105:DP105,1)/(60*60*24)</f>
        <v>3.3666968599033821E-2</v>
      </c>
      <c r="DD105" s="13">
        <f>SMALL($DO105:DQ105,1)/(60*60*24)</f>
        <v>3.3666968599033821E-2</v>
      </c>
      <c r="DE105" s="13">
        <f>SMALL($DO105:DR105,1)/(60*60*24)</f>
        <v>3.3666968599033821E-2</v>
      </c>
      <c r="DF105" s="13">
        <f>SMALL($DO105:DS105,1)/(60*60*24)</f>
        <v>3.3666968599033821E-2</v>
      </c>
      <c r="DG105" s="13">
        <f>SMALL($DO105:DT105,1)/(60*60*24)</f>
        <v>3.3666968599033821E-2</v>
      </c>
      <c r="DH105" s="45">
        <f t="shared" si="244"/>
        <v>2.587343884582257E-2</v>
      </c>
      <c r="DI105" s="13">
        <f>SMALL($DU105:DV105,1)/(60*60*24)</f>
        <v>2.587343884582257E-2</v>
      </c>
      <c r="DJ105" s="13">
        <f>SMALL($DU105:DW105,1)/(60*60*24)</f>
        <v>2.587343884582257E-2</v>
      </c>
      <c r="DK105" s="13">
        <f>SMALL($DU105:DX105,1)/(60*60*24)</f>
        <v>2.587343884582257E-2</v>
      </c>
      <c r="DL105" s="13">
        <f>SMALL($DU105:DY105,1)/(60*60*24)</f>
        <v>2.587343884582257E-2</v>
      </c>
      <c r="DM105" s="13">
        <f>SMALL($DU105:DZ105,1)/(60*60*24)</f>
        <v>2.587343884582257E-2</v>
      </c>
      <c r="DN105" s="41"/>
      <c r="DO105" s="44">
        <f t="shared" si="245"/>
        <v>2908.826086956522</v>
      </c>
      <c r="DP105" s="41">
        <f t="shared" si="246"/>
        <v>9999</v>
      </c>
      <c r="DQ105" s="41">
        <f t="shared" si="247"/>
        <v>9999</v>
      </c>
      <c r="DR105" s="41">
        <f t="shared" si="248"/>
        <v>9999</v>
      </c>
      <c r="DS105" s="41">
        <f t="shared" si="249"/>
        <v>9999</v>
      </c>
      <c r="DT105" s="41">
        <f t="shared" si="250"/>
        <v>9999</v>
      </c>
      <c r="DU105" s="6">
        <f t="shared" si="251"/>
        <v>2235.4651162790701</v>
      </c>
      <c r="DV105" s="1">
        <f t="shared" si="252"/>
        <v>9999</v>
      </c>
      <c r="DW105" s="41">
        <f t="shared" si="253"/>
        <v>9999</v>
      </c>
      <c r="DX105" s="41">
        <f t="shared" si="254"/>
        <v>9999</v>
      </c>
      <c r="DY105" s="41">
        <f t="shared" si="255"/>
        <v>9999</v>
      </c>
      <c r="DZ105" s="41">
        <f t="shared" si="256"/>
        <v>9999</v>
      </c>
      <c r="EA105" s="41"/>
      <c r="EB105" s="13"/>
      <c r="EC105" s="13"/>
      <c r="ED105" s="13"/>
      <c r="EE105" s="13"/>
      <c r="EF105" s="13"/>
      <c r="EG105" s="13"/>
      <c r="EH105" s="13"/>
      <c r="EI105" s="41"/>
      <c r="EJ105" s="41"/>
      <c r="EK105" s="41"/>
      <c r="EL105" s="41"/>
      <c r="EM105" s="41"/>
      <c r="EN105" s="41"/>
      <c r="EO105" s="41"/>
      <c r="EP105" s="41"/>
      <c r="EQ105" s="41"/>
      <c r="ER105" s="41"/>
      <c r="ES105" s="41"/>
      <c r="ET105" s="41"/>
      <c r="EU105" s="41"/>
      <c r="EV105" s="41"/>
      <c r="EW105" s="41"/>
      <c r="EX105" s="41"/>
      <c r="EY105" s="41"/>
      <c r="EZ105" s="41"/>
      <c r="FA105" s="41"/>
      <c r="FB105" s="41"/>
    </row>
    <row r="106" spans="1:158" x14ac:dyDescent="0.25">
      <c r="A106" s="1" t="s">
        <v>3</v>
      </c>
      <c r="B106" s="3">
        <v>1.8240740740740741E-2</v>
      </c>
      <c r="C106" s="11">
        <v>42795</v>
      </c>
      <c r="E106" s="13">
        <v>2.2337962962962962E-2</v>
      </c>
      <c r="F106" s="11">
        <v>43313</v>
      </c>
      <c r="H106" s="3">
        <v>1.8391203703703705E-2</v>
      </c>
      <c r="I106" s="3">
        <v>2.2337962962962966E-2</v>
      </c>
      <c r="M106" s="8">
        <f t="shared" si="194"/>
        <v>2.3188909017713366E-2</v>
      </c>
      <c r="N106" s="6">
        <f t="shared" si="195"/>
        <v>2003.521739130435</v>
      </c>
      <c r="O106" s="8">
        <f t="shared" si="257"/>
        <v>1.3020833333333334E-2</v>
      </c>
      <c r="Q106" s="8">
        <f t="shared" si="196"/>
        <v>2.326388888888889E-2</v>
      </c>
      <c r="R106" s="8">
        <f t="shared" si="197"/>
        <v>2.3923611111111118E-2</v>
      </c>
      <c r="S106" s="8">
        <f t="shared" si="198"/>
        <v>1.3020833333333334E-2</v>
      </c>
      <c r="T106" s="8"/>
      <c r="U106" s="8">
        <f>IF(A106&lt;&gt;"",IF(VLOOKUP(A106,Apr!A$4:F$201,6)&gt;0,VLOOKUP(A106,Apr!A$4:F$201,6),0),0)</f>
        <v>2.326388888888889E-2</v>
      </c>
      <c r="V106" s="8">
        <f>IF(A106&lt;&gt;"",IF(VLOOKUP(A106,May!A$3:F$200,6)&gt;0,VLOOKUP(A106,May!A$3:F$200,6),0),0)</f>
        <v>0</v>
      </c>
      <c r="W106" s="8">
        <f>IF(A106&lt;&gt;"",IF(VLOOKUP(A106,Jun!A$3:F$200,6)&gt;0,VLOOKUP(A106,Jun!A$3:F$200,6),0),0)</f>
        <v>2.43287037037037E-2</v>
      </c>
      <c r="X106" s="8">
        <f>IF(A106&lt;&gt;"",IF(VLOOKUP(A106,Jul!A$3:F$200,6)&gt;0,VLOOKUP(A106,Jul!A$3:F$200,6),0),0)</f>
        <v>0</v>
      </c>
      <c r="Y106" s="8">
        <f>IF(A106&lt;&gt;"",IF(VLOOKUP(A106,Aug!A$3:F$200,6)&gt;0,VLOOKUP(A106,Aug!A$3:F$200,6),0),0)</f>
        <v>0</v>
      </c>
      <c r="Z106" s="8">
        <f>IF(A106&lt;&gt;"",IF(VLOOKUP(A106,Sep!A$3:F$200,6)&gt;0,VLOOKUP(A106,Sep!A$3:F$200,6),0),0)</f>
        <v>0</v>
      </c>
      <c r="AA106" s="6">
        <f t="shared" si="199"/>
        <v>1544.7072975140341</v>
      </c>
      <c r="AB106" s="8">
        <f t="shared" si="200"/>
        <v>9.8958333333333329E-3</v>
      </c>
      <c r="AC106" s="8">
        <f>IF(A106&lt;&gt;"",IF(VLOOKUP(A106,Oct!A$3:F$200,6)&gt;0,VLOOKUP(A106,Oct!A$3:F$200,6),0),0)</f>
        <v>0</v>
      </c>
      <c r="AD106" s="8">
        <f>IF(A106&lt;&gt;"",IF(VLOOKUP(A106,Nov!A$3:F$200,6)&gt;0,VLOOKUP(A106,Nov!A$3:F$200,6),0),0)</f>
        <v>0</v>
      </c>
      <c r="AE106" s="8">
        <f>IF(A106&lt;&gt;"",IF(VLOOKUP(A106,Dec!A$3:F$200,6)&gt;0,VLOOKUP(A106,Dec!A$3:F$200,6),0),0)</f>
        <v>0</v>
      </c>
      <c r="AF106" s="8">
        <f>IF(A106&lt;&gt;"",IF(VLOOKUP(A106,Jan!A$3:F$200,6)&gt;0,VLOOKUP(A106,Jan!A$3:F$200,6),0),0)</f>
        <v>0</v>
      </c>
      <c r="AG106" s="8">
        <f>IF(A106&lt;&gt;"",IF(VLOOKUP(A106,Feb!A$3:F$200,6)&gt;0,VLOOKUP(A106,Feb!A$3:F$200,6),0),0)</f>
        <v>2.3923611111111118E-2</v>
      </c>
      <c r="AH106" s="8">
        <f>IF(A106&lt;&gt;"",IF(VLOOKUP(A106,Mar!A$3:F$200,6)&gt;0,VLOOKUP(A106,Mar!A$3:F$200,6),0),0)</f>
        <v>0</v>
      </c>
      <c r="AJ106" s="8">
        <f>LARGE($BH106:BI106,1)</f>
        <v>1.3020833333333334E-2</v>
      </c>
      <c r="AK106" s="8">
        <f>LARGE($BH106:BJ106,1)</f>
        <v>1.3020833333333334E-2</v>
      </c>
      <c r="AL106" s="8">
        <f>LARGE($BH106:BK106,1)</f>
        <v>1.3020833333333334E-2</v>
      </c>
      <c r="AM106" s="8">
        <f>LARGE($BH106:BL106,1)</f>
        <v>1.3020833333333334E-2</v>
      </c>
      <c r="AN106" s="8">
        <f>LARGE($BH106:BM106,1)</f>
        <v>1.3020833333333334E-2</v>
      </c>
      <c r="AO106" s="8">
        <f>LARGE($BN106:BO106,1)</f>
        <v>9.8958333333333329E-3</v>
      </c>
      <c r="AP106" s="8">
        <f>LARGE($BN106:BP106,1)</f>
        <v>9.8958333333333329E-3</v>
      </c>
      <c r="AQ106" s="8">
        <f>LARGE($BN106:BQ106,1)</f>
        <v>9.8958333333333329E-3</v>
      </c>
      <c r="AR106" s="8">
        <f>LARGE($BN106:BR106,1)</f>
        <v>9.8958333333333329E-3</v>
      </c>
      <c r="AS106" s="8">
        <f>LARGE($BN106:BS106,1)</f>
        <v>9.8958333333333329E-3</v>
      </c>
      <c r="AV106" s="6">
        <f t="shared" si="201"/>
        <v>2010.0000000000005</v>
      </c>
      <c r="AW106" s="6">
        <f t="shared" si="202"/>
        <v>0</v>
      </c>
      <c r="AX106" s="6">
        <f t="shared" si="203"/>
        <v>2101.9999999999995</v>
      </c>
      <c r="AY106" s="6">
        <f t="shared" si="204"/>
        <v>0</v>
      </c>
      <c r="AZ106" s="6">
        <f t="shared" si="205"/>
        <v>0</v>
      </c>
      <c r="BA106" s="6">
        <f t="shared" si="206"/>
        <v>0</v>
      </c>
      <c r="BB106" s="6">
        <f t="shared" si="207"/>
        <v>0</v>
      </c>
      <c r="BC106" s="6">
        <f t="shared" si="208"/>
        <v>0</v>
      </c>
      <c r="BD106" s="6">
        <f t="shared" si="209"/>
        <v>0</v>
      </c>
      <c r="BE106" s="6">
        <f t="shared" si="210"/>
        <v>0</v>
      </c>
      <c r="BF106" s="6">
        <f t="shared" si="211"/>
        <v>2067.0000000000005</v>
      </c>
      <c r="BH106" s="8">
        <f t="shared" si="212"/>
        <v>1.3020833333333334E-2</v>
      </c>
      <c r="BI106" s="8">
        <f t="shared" si="213"/>
        <v>1.3020833333333334E-2</v>
      </c>
      <c r="BJ106" s="8">
        <f t="shared" si="214"/>
        <v>0</v>
      </c>
      <c r="BK106" s="8">
        <f t="shared" si="215"/>
        <v>1.1979166666666667E-2</v>
      </c>
      <c r="BL106" s="8">
        <f t="shared" si="216"/>
        <v>0</v>
      </c>
      <c r="BM106" s="8">
        <f t="shared" si="217"/>
        <v>0</v>
      </c>
      <c r="BN106" s="8">
        <f t="shared" si="218"/>
        <v>9.8958333333333329E-3</v>
      </c>
      <c r="BO106" s="8">
        <f t="shared" si="219"/>
        <v>0</v>
      </c>
      <c r="BP106" s="8">
        <f t="shared" si="220"/>
        <v>0</v>
      </c>
      <c r="BQ106" s="8">
        <f t="shared" si="221"/>
        <v>0</v>
      </c>
      <c r="BR106" s="8">
        <f t="shared" si="222"/>
        <v>0</v>
      </c>
      <c r="BS106" s="8">
        <f t="shared" si="223"/>
        <v>3.9930555555555552E-3</v>
      </c>
      <c r="BV106" s="8">
        <f t="shared" si="224"/>
        <v>2.326388888888889E-2</v>
      </c>
      <c r="BW106" s="8" t="str">
        <f t="shared" si="225"/>
        <v/>
      </c>
      <c r="BX106" s="8">
        <f t="shared" si="226"/>
        <v>2.43287037037037E-2</v>
      </c>
      <c r="BY106" s="8" t="str">
        <f t="shared" si="227"/>
        <v/>
      </c>
      <c r="BZ106" s="8" t="str">
        <f t="shared" si="228"/>
        <v/>
      </c>
      <c r="CA106" s="8" t="str">
        <f t="shared" si="229"/>
        <v/>
      </c>
      <c r="CB106" s="8" t="str">
        <f t="shared" si="230"/>
        <v/>
      </c>
      <c r="CC106" s="8" t="str">
        <f t="shared" si="231"/>
        <v/>
      </c>
      <c r="CD106" s="8" t="str">
        <f t="shared" si="232"/>
        <v/>
      </c>
      <c r="CE106" s="8" t="str">
        <f t="shared" si="233"/>
        <v/>
      </c>
      <c r="CF106" s="8">
        <f t="shared" si="234"/>
        <v>2.3923611111111118E-2</v>
      </c>
      <c r="CG106" s="8" t="str">
        <f t="shared" si="235"/>
        <v/>
      </c>
      <c r="CI106" s="13">
        <v>2.2337962962962962E-2</v>
      </c>
      <c r="CJ106" s="8">
        <f t="shared" si="236"/>
        <v>2.326388888888889E-2</v>
      </c>
      <c r="CK106" s="8">
        <f>IF(COUNT($BV106:BW106)&gt;0,SMALL($BV106:BW106,1),$CI106)</f>
        <v>2.326388888888889E-2</v>
      </c>
      <c r="CL106" s="8">
        <f>IF(COUNT($BV106:BX106)&gt;0,SMALL($BV106:BX106,1),$CI106)</f>
        <v>2.326388888888889E-2</v>
      </c>
      <c r="CM106" s="8">
        <f>IF(COUNT($BV106:BY106)&gt;0,SMALL($BV106:BY106,1),$CI106)</f>
        <v>2.326388888888889E-2</v>
      </c>
      <c r="CN106" s="8">
        <f>IF(COUNT($BV106:BZ106)&gt;0,SMALL($BV106:BZ106,1),$CI106)</f>
        <v>2.326388888888889E-2</v>
      </c>
      <c r="CO106" s="3">
        <v>1.8240740740740741E-2</v>
      </c>
      <c r="CP106" s="8">
        <f t="shared" si="237"/>
        <v>1.8240740740740741E-2</v>
      </c>
      <c r="CQ106" s="8">
        <f>IF(COUNT($CB106:CC106)&gt;0,SMALL($CB106:CC106,1),$CP106)</f>
        <v>1.8240740740740741E-2</v>
      </c>
      <c r="CR106" s="8">
        <f>IF(COUNT($CB106:CD106)&gt;0,SMALL($CB106:CD106,1),$CP106)</f>
        <v>1.8240740740740741E-2</v>
      </c>
      <c r="CS106" s="8">
        <f>IF(COUNT($CB106:CE106)&gt;0,SMALL($CB106:CE106,1),$CP106)</f>
        <v>1.8240740740740741E-2</v>
      </c>
      <c r="CT106" s="8">
        <f>IF(COUNT($CB106:CF106)&gt;0,SMALL($CB106:CF106,1),$CP106)</f>
        <v>2.3923611111111118E-2</v>
      </c>
      <c r="CV106" s="8">
        <f t="shared" si="238"/>
        <v>1.3023240740740741E-2</v>
      </c>
      <c r="CW106" s="8">
        <f t="shared" si="239"/>
        <v>9.8982407407407404E-3</v>
      </c>
      <c r="CX106" s="1">
        <f t="shared" si="240"/>
        <v>104</v>
      </c>
      <c r="CY106" s="8">
        <f t="shared" si="241"/>
        <v>2.4074074074074075E-6</v>
      </c>
      <c r="CZ106" s="1" t="str">
        <f t="shared" si="242"/>
        <v>Peter Reid</v>
      </c>
      <c r="DB106" s="13">
        <f t="shared" si="243"/>
        <v>2.3188909017713366E-2</v>
      </c>
      <c r="DC106" s="13">
        <f>SMALL($DO106:DP106,1)/(60*60*24)</f>
        <v>2.3188909017713366E-2</v>
      </c>
      <c r="DD106" s="13">
        <f>SMALL($DO106:DQ106,1)/(60*60*24)</f>
        <v>2.3188909017713366E-2</v>
      </c>
      <c r="DE106" s="13">
        <f>SMALL($DO106:DR106,1)/(60*60*24)</f>
        <v>2.3188909017713366E-2</v>
      </c>
      <c r="DF106" s="13">
        <f>SMALL($DO106:DS106,1)/(60*60*24)</f>
        <v>2.3188909017713366E-2</v>
      </c>
      <c r="DG106" s="13">
        <f>SMALL($DO106:DT106,1)/(60*60*24)</f>
        <v>2.3188909017713366E-2</v>
      </c>
      <c r="DH106" s="45">
        <f t="shared" si="244"/>
        <v>1.7878556684190208E-2</v>
      </c>
      <c r="DI106" s="13">
        <f>SMALL($DU106:DV106,1)/(60*60*24)</f>
        <v>1.7878556684190208E-2</v>
      </c>
      <c r="DJ106" s="13">
        <f>SMALL($DU106:DW106,1)/(60*60*24)</f>
        <v>1.7878556684190208E-2</v>
      </c>
      <c r="DK106" s="13">
        <f>SMALL($DU106:DX106,1)/(60*60*24)</f>
        <v>1.7878556684190208E-2</v>
      </c>
      <c r="DL106" s="13">
        <f>SMALL($DU106:DY106,1)/(60*60*24)</f>
        <v>1.7878556684190208E-2</v>
      </c>
      <c r="DM106" s="13">
        <f>SMALL($DU106:DZ106,1)/(60*60*24)</f>
        <v>1.7878556684190208E-2</v>
      </c>
      <c r="DO106" s="6">
        <f t="shared" si="245"/>
        <v>2003.521739130435</v>
      </c>
      <c r="DP106" s="1">
        <f t="shared" si="246"/>
        <v>2010.0000000000005</v>
      </c>
      <c r="DQ106" s="1">
        <f t="shared" si="247"/>
        <v>9999</v>
      </c>
      <c r="DR106" s="1">
        <f t="shared" si="248"/>
        <v>2101.9999999999995</v>
      </c>
      <c r="DS106" s="1">
        <f t="shared" si="249"/>
        <v>9999</v>
      </c>
      <c r="DT106" s="1">
        <f t="shared" si="250"/>
        <v>9999</v>
      </c>
      <c r="DU106" s="6">
        <f t="shared" si="251"/>
        <v>1544.7072975140341</v>
      </c>
      <c r="DV106" s="1">
        <f t="shared" si="252"/>
        <v>9999</v>
      </c>
      <c r="DW106" s="1">
        <f t="shared" si="253"/>
        <v>9999</v>
      </c>
      <c r="DX106" s="1">
        <f t="shared" si="254"/>
        <v>9999</v>
      </c>
      <c r="DY106" s="1">
        <f t="shared" si="255"/>
        <v>9999</v>
      </c>
      <c r="DZ106" s="1">
        <f t="shared" si="256"/>
        <v>2067.0000000000005</v>
      </c>
    </row>
    <row r="107" spans="1:158" x14ac:dyDescent="0.25">
      <c r="A107" s="1" t="s">
        <v>198</v>
      </c>
      <c r="B107" s="3">
        <v>1.9895833333333331E-2</v>
      </c>
      <c r="C107" s="11">
        <v>43739</v>
      </c>
      <c r="E107" s="13">
        <v>2.585648148148148E-2</v>
      </c>
      <c r="F107" s="11">
        <v>43586</v>
      </c>
      <c r="H107" s="8">
        <v>2.0798611111111111E-2</v>
      </c>
      <c r="I107" s="8">
        <v>0</v>
      </c>
      <c r="K107" s="8">
        <v>1.8576388888888889E-2</v>
      </c>
      <c r="M107" s="8">
        <f t="shared" si="194"/>
        <v>2.6224335748792266E-2</v>
      </c>
      <c r="N107" s="6">
        <f t="shared" si="195"/>
        <v>2265.782608695652</v>
      </c>
      <c r="O107" s="8">
        <f t="shared" si="257"/>
        <v>1.0069444444444445E-2</v>
      </c>
      <c r="Q107" s="8">
        <f t="shared" si="196"/>
        <v>2.585648148148148E-2</v>
      </c>
      <c r="R107" s="8">
        <f t="shared" si="197"/>
        <v>1.9895833333333335E-2</v>
      </c>
      <c r="S107" s="8">
        <f t="shared" si="198"/>
        <v>1.0069444444444445E-2</v>
      </c>
      <c r="T107" s="8"/>
      <c r="U107" s="8">
        <f>IF(A107&lt;&gt;"",IF(VLOOKUP(A107,Apr!A$4:F$201,6)&gt;0,VLOOKUP(A107,Apr!A$4:F$201,6),0),0)</f>
        <v>2.6435185185185187E-2</v>
      </c>
      <c r="V107" s="8">
        <f>IF(A107&lt;&gt;"",IF(VLOOKUP(A107,May!A$3:F$200,6)&gt;0,VLOOKUP(A107,May!A$3:F$200,6),0),0)</f>
        <v>2.585648148148148E-2</v>
      </c>
      <c r="W107" s="8">
        <f>IF(A107&lt;&gt;"",IF(VLOOKUP(A107,Jun!A$3:F$200,6)&gt;0,VLOOKUP(A107,Jun!A$3:F$200,6),0),0)</f>
        <v>0</v>
      </c>
      <c r="X107" s="8">
        <f>IF(A107&lt;&gt;"",IF(VLOOKUP(A107,Jul!A$3:F$200,6)&gt;0,VLOOKUP(A107,Jul!A$3:F$200,6),0),0)</f>
        <v>0</v>
      </c>
      <c r="Y107" s="8">
        <f>IF(A107&lt;&gt;"",IF(VLOOKUP(A107,Aug!A$3:F$200,6)&gt;0,VLOOKUP(A107,Aug!A$3:F$200,6),0),0)</f>
        <v>0</v>
      </c>
      <c r="Z107" s="8">
        <f>IF(A107&lt;&gt;"",IF(VLOOKUP(A107,Sep!A$3:F$200,6)&gt;0,VLOOKUP(A107,Sep!A$3:F$200,6),0),0)</f>
        <v>2.6226851851851855E-2</v>
      </c>
      <c r="AA107" s="6">
        <f t="shared" si="199"/>
        <v>1716.8537824111199</v>
      </c>
      <c r="AB107" s="8">
        <f t="shared" si="200"/>
        <v>7.9861111111111122E-3</v>
      </c>
      <c r="AC107" s="8">
        <f>IF(A107&lt;&gt;"",IF(VLOOKUP(A107,Oct!A$3:F$200,6)&gt;0,VLOOKUP(A107,Oct!A$3:F$200,6),0),0)</f>
        <v>2.0023148148148151E-2</v>
      </c>
      <c r="AD107" s="8">
        <f>IF(A107&lt;&gt;"",IF(VLOOKUP(A107,Nov!A$3:F$200,6)&gt;0,VLOOKUP(A107,Nov!A$3:F$200,6),0),0)</f>
        <v>2.011574074074074E-2</v>
      </c>
      <c r="AE107" s="8">
        <f>IF(A107&lt;&gt;"",IF(VLOOKUP(A107,Dec!A$3:F$200,6)&gt;0,VLOOKUP(A107,Dec!A$3:F$200,6),0),0)</f>
        <v>2.0821759259259262E-2</v>
      </c>
      <c r="AF107" s="8">
        <f>IF(A107&lt;&gt;"",IF(VLOOKUP(A107,Jan!A$3:F$200,6)&gt;0,VLOOKUP(A107,Jan!A$3:F$200,6),0),0)</f>
        <v>2.0590277777777777E-2</v>
      </c>
      <c r="AG107" s="8">
        <f>IF(A107&lt;&gt;"",IF(VLOOKUP(A107,Feb!A$3:F$200,6)&gt;0,VLOOKUP(A107,Feb!A$3:F$200,6),0),0)</f>
        <v>1.9895833333333335E-2</v>
      </c>
      <c r="AH107" s="8">
        <f>IF(A107&lt;&gt;"",IF(VLOOKUP(A107,Mar!A$3:F$200,6)&gt;0,VLOOKUP(A107,Mar!A$3:F$200,6),0),0)</f>
        <v>0</v>
      </c>
      <c r="AJ107" s="8">
        <f>LARGE($BH107:BI107,1)</f>
        <v>1.0069444444444445E-2</v>
      </c>
      <c r="AK107" s="8">
        <f>LARGE($BH107:BJ107,1)</f>
        <v>1.0416666666666666E-2</v>
      </c>
      <c r="AL107" s="8">
        <f>LARGE($BH107:BK107,1)</f>
        <v>1.0416666666666666E-2</v>
      </c>
      <c r="AM107" s="8">
        <f>LARGE($BH107:BL107,1)</f>
        <v>1.0416666666666666E-2</v>
      </c>
      <c r="AN107" s="8">
        <f>LARGE($BH107:BM107,1)</f>
        <v>1.0416666666666666E-2</v>
      </c>
      <c r="AO107" s="8">
        <f>LARGE($BN107:BO107,1)</f>
        <v>7.9861111111111122E-3</v>
      </c>
      <c r="AP107" s="8">
        <f>LARGE($BN107:BP107,1)</f>
        <v>7.9861111111111122E-3</v>
      </c>
      <c r="AQ107" s="8">
        <f>LARGE($BN107:BQ107,1)</f>
        <v>7.9861111111111122E-3</v>
      </c>
      <c r="AR107" s="8">
        <f>LARGE($BN107:BR107,1)</f>
        <v>7.9861111111111122E-3</v>
      </c>
      <c r="AS107" s="8">
        <f>LARGE($BN107:BS107,1)</f>
        <v>7.9861111111111122E-3</v>
      </c>
      <c r="AV107" s="6">
        <f t="shared" si="201"/>
        <v>2284</v>
      </c>
      <c r="AW107" s="6">
        <f t="shared" si="202"/>
        <v>2234</v>
      </c>
      <c r="AX107" s="6">
        <f t="shared" si="203"/>
        <v>0</v>
      </c>
      <c r="AY107" s="6">
        <f t="shared" si="204"/>
        <v>0</v>
      </c>
      <c r="AZ107" s="6">
        <f t="shared" si="205"/>
        <v>0</v>
      </c>
      <c r="BA107" s="6">
        <f t="shared" si="206"/>
        <v>2266</v>
      </c>
      <c r="BB107" s="6">
        <f t="shared" si="207"/>
        <v>1730.0000000000002</v>
      </c>
      <c r="BC107" s="6">
        <f t="shared" si="208"/>
        <v>1737.9999999999998</v>
      </c>
      <c r="BD107" s="6">
        <f t="shared" si="209"/>
        <v>1799.0000000000002</v>
      </c>
      <c r="BE107" s="6">
        <f t="shared" si="210"/>
        <v>1779</v>
      </c>
      <c r="BF107" s="6">
        <f t="shared" si="211"/>
        <v>1719</v>
      </c>
      <c r="BH107" s="8">
        <f t="shared" si="212"/>
        <v>1.0069444444444445E-2</v>
      </c>
      <c r="BI107" s="8">
        <f t="shared" si="213"/>
        <v>9.7222222222222224E-3</v>
      </c>
      <c r="BJ107" s="8">
        <f t="shared" si="214"/>
        <v>1.0416666666666666E-2</v>
      </c>
      <c r="BK107" s="8">
        <f t="shared" si="215"/>
        <v>0</v>
      </c>
      <c r="BL107" s="8">
        <f t="shared" si="216"/>
        <v>0</v>
      </c>
      <c r="BM107" s="8">
        <f t="shared" si="217"/>
        <v>0</v>
      </c>
      <c r="BN107" s="8">
        <f t="shared" si="218"/>
        <v>7.9861111111111122E-3</v>
      </c>
      <c r="BO107" s="8">
        <f t="shared" si="219"/>
        <v>7.8125E-3</v>
      </c>
      <c r="BP107" s="8">
        <f t="shared" si="220"/>
        <v>7.6388888888888886E-3</v>
      </c>
      <c r="BQ107" s="8">
        <f t="shared" si="221"/>
        <v>6.9444444444444441E-3</v>
      </c>
      <c r="BR107" s="8">
        <f t="shared" si="222"/>
        <v>7.2916666666666668E-3</v>
      </c>
      <c r="BS107" s="8">
        <f t="shared" si="223"/>
        <v>7.9861111111111105E-3</v>
      </c>
      <c r="BV107" s="8">
        <f t="shared" si="224"/>
        <v>2.6435185185185187E-2</v>
      </c>
      <c r="BW107" s="8">
        <f t="shared" si="225"/>
        <v>2.585648148148148E-2</v>
      </c>
      <c r="BX107" s="8" t="str">
        <f t="shared" si="226"/>
        <v/>
      </c>
      <c r="BY107" s="8" t="str">
        <f t="shared" si="227"/>
        <v/>
      </c>
      <c r="BZ107" s="8" t="str">
        <f t="shared" si="228"/>
        <v/>
      </c>
      <c r="CA107" s="8">
        <f t="shared" si="229"/>
        <v>2.6226851851851855E-2</v>
      </c>
      <c r="CB107" s="8">
        <f t="shared" si="230"/>
        <v>2.0023148148148151E-2</v>
      </c>
      <c r="CC107" s="8">
        <f t="shared" si="231"/>
        <v>2.011574074074074E-2</v>
      </c>
      <c r="CD107" s="8">
        <f t="shared" si="232"/>
        <v>2.0821759259259262E-2</v>
      </c>
      <c r="CE107" s="8">
        <f t="shared" si="233"/>
        <v>2.0590277777777777E-2</v>
      </c>
      <c r="CF107" s="8">
        <f t="shared" si="234"/>
        <v>1.9895833333333335E-2</v>
      </c>
      <c r="CG107" s="8" t="str">
        <f t="shared" si="235"/>
        <v/>
      </c>
      <c r="CI107" s="13"/>
      <c r="CJ107" s="8">
        <f t="shared" si="236"/>
        <v>2.6435185185185187E-2</v>
      </c>
      <c r="CK107" s="8">
        <f>IF(COUNT($BV107:BW107)&gt;0,SMALL($BV107:BW107,1),$CI107)</f>
        <v>2.585648148148148E-2</v>
      </c>
      <c r="CL107" s="8">
        <f>IF(COUNT($BV107:BX107)&gt;0,SMALL($BV107:BX107,1),$CI107)</f>
        <v>2.585648148148148E-2</v>
      </c>
      <c r="CM107" s="8">
        <f>IF(COUNT($BV107:BY107)&gt;0,SMALL($BV107:BY107,1),$CI107)</f>
        <v>2.585648148148148E-2</v>
      </c>
      <c r="CN107" s="8">
        <f>IF(COUNT($BV107:BZ107)&gt;0,SMALL($BV107:BZ107,1),$CI107)</f>
        <v>2.585648148148148E-2</v>
      </c>
      <c r="CO107" s="3">
        <v>2.0798611111111111E-2</v>
      </c>
      <c r="CP107" s="8">
        <f t="shared" si="237"/>
        <v>2.0023148148148151E-2</v>
      </c>
      <c r="CQ107" s="8">
        <f>IF(COUNT($CB107:CC107)&gt;0,SMALL($CB107:CC107,1),$CP107)</f>
        <v>2.0023148148148151E-2</v>
      </c>
      <c r="CR107" s="8">
        <f>IF(COUNT($CB107:CD107)&gt;0,SMALL($CB107:CD107,1),$CP107)</f>
        <v>2.0023148148148151E-2</v>
      </c>
      <c r="CS107" s="8">
        <f>IF(COUNT($CB107:CE107)&gt;0,SMALL($CB107:CE107,1),$CP107)</f>
        <v>2.0023148148148151E-2</v>
      </c>
      <c r="CT107" s="8">
        <f>IF(COUNT($CB107:CF107)&gt;0,SMALL($CB107:CF107,1),$CP107)</f>
        <v>1.9895833333333335E-2</v>
      </c>
      <c r="CV107" s="8">
        <f t="shared" si="238"/>
        <v>1.0419097222222222E-2</v>
      </c>
      <c r="CW107" s="8">
        <f t="shared" si="239"/>
        <v>7.9885416666666681E-3</v>
      </c>
      <c r="CX107" s="1">
        <f t="shared" si="240"/>
        <v>105</v>
      </c>
      <c r="CY107" s="8">
        <f t="shared" si="241"/>
        <v>2.4305555555555557E-6</v>
      </c>
      <c r="CZ107" s="1" t="str">
        <f t="shared" si="242"/>
        <v>Peter Thomson</v>
      </c>
      <c r="DB107" s="13">
        <f t="shared" si="243"/>
        <v>2.6224335748792266E-2</v>
      </c>
      <c r="DC107" s="13">
        <f>SMALL($DO107:DP107,1)/(60*60*24)</f>
        <v>2.6224335748792269E-2</v>
      </c>
      <c r="DD107" s="13">
        <f>SMALL($DO107:DQ107,1)/(60*60*24)</f>
        <v>2.585648148148148E-2</v>
      </c>
      <c r="DE107" s="13">
        <f>SMALL($DO107:DR107,1)/(60*60*24)</f>
        <v>2.585648148148148E-2</v>
      </c>
      <c r="DF107" s="13">
        <f>SMALL($DO107:DS107,1)/(60*60*24)</f>
        <v>2.585648148148148E-2</v>
      </c>
      <c r="DG107" s="13">
        <f>SMALL($DO107:DT107,1)/(60*60*24)</f>
        <v>2.585648148148148E-2</v>
      </c>
      <c r="DH107" s="45">
        <f t="shared" si="244"/>
        <v>1.9870992851980556E-2</v>
      </c>
      <c r="DI107" s="13">
        <f>SMALL($DU107:DV107,1)/(60*60*24)</f>
        <v>1.9870992851980556E-2</v>
      </c>
      <c r="DJ107" s="13">
        <f>SMALL($DU107:DW107,1)/(60*60*24)</f>
        <v>1.9870992851980556E-2</v>
      </c>
      <c r="DK107" s="13">
        <f>SMALL($DU107:DX107,1)/(60*60*24)</f>
        <v>1.9870992851980556E-2</v>
      </c>
      <c r="DL107" s="13">
        <f>SMALL($DU107:DY107,1)/(60*60*24)</f>
        <v>1.9870992851980556E-2</v>
      </c>
      <c r="DM107" s="13">
        <f>SMALL($DU107:DZ107,1)/(60*60*24)</f>
        <v>1.9870992851980556E-2</v>
      </c>
      <c r="DO107" s="6">
        <f t="shared" si="245"/>
        <v>2265.782608695652</v>
      </c>
      <c r="DP107" s="1">
        <f t="shared" si="246"/>
        <v>2284</v>
      </c>
      <c r="DQ107" s="1">
        <f t="shared" si="247"/>
        <v>2234</v>
      </c>
      <c r="DR107" s="1">
        <f t="shared" si="248"/>
        <v>9999</v>
      </c>
      <c r="DS107" s="1">
        <f t="shared" si="249"/>
        <v>9999</v>
      </c>
      <c r="DT107" s="1">
        <f t="shared" si="250"/>
        <v>9999</v>
      </c>
      <c r="DU107" s="6">
        <f t="shared" si="251"/>
        <v>1716.8537824111199</v>
      </c>
      <c r="DV107" s="1">
        <f t="shared" si="252"/>
        <v>1730.0000000000002</v>
      </c>
      <c r="DW107" s="1">
        <f t="shared" si="253"/>
        <v>1737.9999999999998</v>
      </c>
      <c r="DX107" s="1">
        <f t="shared" si="254"/>
        <v>1799.0000000000002</v>
      </c>
      <c r="DY107" s="1">
        <f t="shared" si="255"/>
        <v>1779</v>
      </c>
      <c r="DZ107" s="1">
        <f t="shared" si="256"/>
        <v>1719</v>
      </c>
    </row>
    <row r="108" spans="1:158" x14ac:dyDescent="0.25">
      <c r="A108" s="1" t="s">
        <v>30</v>
      </c>
      <c r="B108" s="3">
        <v>2.1724537037037039E-2</v>
      </c>
      <c r="C108" s="11">
        <v>42278</v>
      </c>
      <c r="E108" s="13">
        <v>2.6388888888888889E-2</v>
      </c>
      <c r="F108" s="11">
        <v>42217</v>
      </c>
      <c r="H108" s="3">
        <v>0</v>
      </c>
      <c r="I108" s="3">
        <v>0</v>
      </c>
      <c r="M108" s="8">
        <f t="shared" si="194"/>
        <v>2.6388888888888889E-2</v>
      </c>
      <c r="N108" s="6">
        <f t="shared" si="195"/>
        <v>2280</v>
      </c>
      <c r="O108" s="8">
        <f t="shared" si="257"/>
        <v>9.8958333333333329E-3</v>
      </c>
      <c r="Q108" s="8">
        <f t="shared" si="196"/>
        <v>0</v>
      </c>
      <c r="R108" s="8">
        <f t="shared" si="197"/>
        <v>0</v>
      </c>
      <c r="S108" s="8">
        <f t="shared" si="198"/>
        <v>9.8958333333333329E-3</v>
      </c>
      <c r="T108" s="8"/>
      <c r="U108" s="8">
        <f>IF(A108&lt;&gt;"",IF(VLOOKUP(A108,Apr!A$4:F$201,6)&gt;0,VLOOKUP(A108,Apr!A$4:F$201,6),0),0)</f>
        <v>0</v>
      </c>
      <c r="V108" s="8">
        <f>IF(A108&lt;&gt;"",IF(VLOOKUP(A108,May!A$3:F$200,6)&gt;0,VLOOKUP(A108,May!A$3:F$200,6),0),0)</f>
        <v>0</v>
      </c>
      <c r="W108" s="8">
        <f>IF(A108&lt;&gt;"",IF(VLOOKUP(A108,Jun!A$3:F$200,6)&gt;0,VLOOKUP(A108,Jun!A$3:F$200,6),0),0)</f>
        <v>0</v>
      </c>
      <c r="X108" s="8">
        <f>IF(A108&lt;&gt;"",IF(VLOOKUP(A108,Jul!A$3:F$200,6)&gt;0,VLOOKUP(A108,Jul!A$3:F$200,6),0),0)</f>
        <v>0</v>
      </c>
      <c r="Y108" s="8">
        <f>IF(A108&lt;&gt;"",IF(VLOOKUP(A108,Aug!A$3:F$200,6)&gt;0,VLOOKUP(A108,Aug!A$3:F$200,6),0),0)</f>
        <v>0</v>
      </c>
      <c r="Z108" s="8">
        <f>IF(A108&lt;&gt;"",IF(VLOOKUP(A108,Sep!A$3:F$200,6)&gt;0,VLOOKUP(A108,Sep!A$3:F$200,6),0),0)</f>
        <v>0</v>
      </c>
      <c r="AA108" s="6">
        <f t="shared" si="199"/>
        <v>1752.2052927024863</v>
      </c>
      <c r="AB108" s="8">
        <f t="shared" si="200"/>
        <v>7.6388888888888886E-3</v>
      </c>
      <c r="AC108" s="8">
        <f>IF(A108&lt;&gt;"",IF(VLOOKUP(A108,Oct!A$3:F$200,6)&gt;0,VLOOKUP(A108,Oct!A$3:F$200,6),0),0)</f>
        <v>0</v>
      </c>
      <c r="AD108" s="8">
        <f>IF(A108&lt;&gt;"",IF(VLOOKUP(A108,Nov!A$3:F$200,6)&gt;0,VLOOKUP(A108,Nov!A$3:F$200,6),0),0)</f>
        <v>0</v>
      </c>
      <c r="AE108" s="8">
        <f>IF(A108&lt;&gt;"",IF(VLOOKUP(A108,Dec!A$3:F$200,6)&gt;0,VLOOKUP(A108,Dec!A$3:F$200,6),0),0)</f>
        <v>0</v>
      </c>
      <c r="AF108" s="8">
        <f>IF(A108&lt;&gt;"",IF(VLOOKUP(A108,Jan!A$3:F$200,6)&gt;0,VLOOKUP(A108,Jan!A$3:F$200,6),0),0)</f>
        <v>0</v>
      </c>
      <c r="AG108" s="8">
        <f>IF(A108&lt;&gt;"",IF(VLOOKUP(A108,Feb!A$3:F$200,6)&gt;0,VLOOKUP(A108,Feb!A$3:F$200,6),0),0)</f>
        <v>0</v>
      </c>
      <c r="AH108" s="8">
        <f>IF(A108&lt;&gt;"",IF(VLOOKUP(A108,Mar!A$3:F$200,6)&gt;0,VLOOKUP(A108,Mar!A$3:F$200,6),0),0)</f>
        <v>0</v>
      </c>
      <c r="AJ108" s="8">
        <f>LARGE($BH108:BI108,1)</f>
        <v>9.8958333333333329E-3</v>
      </c>
      <c r="AK108" s="8">
        <f>LARGE($BH108:BJ108,1)</f>
        <v>9.8958333333333329E-3</v>
      </c>
      <c r="AL108" s="8">
        <f>LARGE($BH108:BK108,1)</f>
        <v>9.8958333333333329E-3</v>
      </c>
      <c r="AM108" s="8">
        <f>LARGE($BH108:BL108,1)</f>
        <v>9.8958333333333329E-3</v>
      </c>
      <c r="AN108" s="8">
        <f>LARGE($BH108:BM108,1)</f>
        <v>9.8958333333333329E-3</v>
      </c>
      <c r="AO108" s="8">
        <f>LARGE($BN108:BO108,1)</f>
        <v>7.6388888888888886E-3</v>
      </c>
      <c r="AP108" s="8">
        <f>LARGE($BN108:BP108,1)</f>
        <v>7.6388888888888886E-3</v>
      </c>
      <c r="AQ108" s="8">
        <f>LARGE($BN108:BQ108,1)</f>
        <v>7.6388888888888886E-3</v>
      </c>
      <c r="AR108" s="8">
        <f>LARGE($BN108:BR108,1)</f>
        <v>7.6388888888888886E-3</v>
      </c>
      <c r="AS108" s="8">
        <f>LARGE($BN108:BS108,1)</f>
        <v>7.6388888888888886E-3</v>
      </c>
      <c r="AV108" s="6">
        <f t="shared" si="201"/>
        <v>0</v>
      </c>
      <c r="AW108" s="6">
        <f t="shared" si="202"/>
        <v>0</v>
      </c>
      <c r="AX108" s="6">
        <f t="shared" si="203"/>
        <v>0</v>
      </c>
      <c r="AY108" s="6">
        <f t="shared" si="204"/>
        <v>0</v>
      </c>
      <c r="AZ108" s="6">
        <f t="shared" si="205"/>
        <v>0</v>
      </c>
      <c r="BA108" s="6">
        <f t="shared" si="206"/>
        <v>0</v>
      </c>
      <c r="BB108" s="6">
        <f t="shared" si="207"/>
        <v>0</v>
      </c>
      <c r="BC108" s="6">
        <f t="shared" si="208"/>
        <v>0</v>
      </c>
      <c r="BD108" s="6">
        <f t="shared" si="209"/>
        <v>0</v>
      </c>
      <c r="BE108" s="6">
        <f t="shared" si="210"/>
        <v>0</v>
      </c>
      <c r="BF108" s="6">
        <f t="shared" si="211"/>
        <v>0</v>
      </c>
      <c r="BH108" s="8">
        <f t="shared" si="212"/>
        <v>9.8958333333333329E-3</v>
      </c>
      <c r="BI108" s="8">
        <f t="shared" si="213"/>
        <v>0</v>
      </c>
      <c r="BJ108" s="8">
        <f t="shared" si="214"/>
        <v>0</v>
      </c>
      <c r="BK108" s="8">
        <f t="shared" si="215"/>
        <v>0</v>
      </c>
      <c r="BL108" s="8">
        <f t="shared" si="216"/>
        <v>0</v>
      </c>
      <c r="BM108" s="8">
        <f t="shared" si="217"/>
        <v>0</v>
      </c>
      <c r="BN108" s="8">
        <f t="shared" si="218"/>
        <v>7.6388888888888886E-3</v>
      </c>
      <c r="BO108" s="8">
        <f t="shared" si="219"/>
        <v>0</v>
      </c>
      <c r="BP108" s="8">
        <f t="shared" si="220"/>
        <v>0</v>
      </c>
      <c r="BQ108" s="8">
        <f t="shared" si="221"/>
        <v>0</v>
      </c>
      <c r="BR108" s="8">
        <f t="shared" si="222"/>
        <v>0</v>
      </c>
      <c r="BS108" s="8">
        <f t="shared" si="223"/>
        <v>0</v>
      </c>
      <c r="BV108" s="8" t="str">
        <f t="shared" si="224"/>
        <v/>
      </c>
      <c r="BW108" s="8" t="str">
        <f t="shared" si="225"/>
        <v/>
      </c>
      <c r="BX108" s="8" t="str">
        <f t="shared" si="226"/>
        <v/>
      </c>
      <c r="BY108" s="8" t="str">
        <f t="shared" si="227"/>
        <v/>
      </c>
      <c r="BZ108" s="8" t="str">
        <f t="shared" si="228"/>
        <v/>
      </c>
      <c r="CA108" s="8" t="str">
        <f t="shared" si="229"/>
        <v/>
      </c>
      <c r="CB108" s="8" t="str">
        <f t="shared" si="230"/>
        <v/>
      </c>
      <c r="CC108" s="8" t="str">
        <f t="shared" si="231"/>
        <v/>
      </c>
      <c r="CD108" s="8" t="str">
        <f t="shared" si="232"/>
        <v/>
      </c>
      <c r="CE108" s="8" t="str">
        <f t="shared" si="233"/>
        <v/>
      </c>
      <c r="CF108" s="8" t="str">
        <f t="shared" si="234"/>
        <v/>
      </c>
      <c r="CG108" s="8" t="str">
        <f t="shared" si="235"/>
        <v/>
      </c>
      <c r="CI108" s="13">
        <v>2.6388888888888889E-2</v>
      </c>
      <c r="CJ108" s="8">
        <f t="shared" si="236"/>
        <v>2.6388888888888889E-2</v>
      </c>
      <c r="CK108" s="8">
        <f>IF(COUNT($BV108:BW108)&gt;0,SMALL($BV108:BW108,1),$CI108)</f>
        <v>2.6388888888888889E-2</v>
      </c>
      <c r="CL108" s="8">
        <f>IF(COUNT($BV108:BX108)&gt;0,SMALL($BV108:BX108,1),$CI108)</f>
        <v>2.6388888888888889E-2</v>
      </c>
      <c r="CM108" s="8">
        <f>IF(COUNT($BV108:BY108)&gt;0,SMALL($BV108:BY108,1),$CI108)</f>
        <v>2.6388888888888889E-2</v>
      </c>
      <c r="CN108" s="8">
        <f>IF(COUNT($BV108:BZ108)&gt;0,SMALL($BV108:BZ108,1),$CI108)</f>
        <v>2.6388888888888889E-2</v>
      </c>
      <c r="CO108" s="3">
        <v>2.1724537037037039E-2</v>
      </c>
      <c r="CP108" s="8">
        <f t="shared" si="237"/>
        <v>2.1724537037037039E-2</v>
      </c>
      <c r="CQ108" s="8">
        <f>IF(COUNT($CB108:CC108)&gt;0,SMALL($CB108:CC108,1),$CP108)</f>
        <v>2.1724537037037039E-2</v>
      </c>
      <c r="CR108" s="8">
        <f>IF(COUNT($CB108:CD108)&gt;0,SMALL($CB108:CD108,1),$CP108)</f>
        <v>2.1724537037037039E-2</v>
      </c>
      <c r="CS108" s="8">
        <f>IF(COUNT($CB108:CE108)&gt;0,SMALL($CB108:CE108,1),$CP108)</f>
        <v>2.1724537037037039E-2</v>
      </c>
      <c r="CT108" s="8">
        <f>IF(COUNT($CB108:CF108)&gt;0,SMALL($CB108:CF108,1),$CP108)</f>
        <v>2.1724537037037039E-2</v>
      </c>
      <c r="CV108" s="8">
        <f t="shared" si="238"/>
        <v>9.898287037037037E-3</v>
      </c>
      <c r="CW108" s="8">
        <f t="shared" si="239"/>
        <v>7.6413425925925919E-3</v>
      </c>
      <c r="CX108" s="1">
        <f t="shared" si="240"/>
        <v>106</v>
      </c>
      <c r="CY108" s="8">
        <f t="shared" si="241"/>
        <v>2.4537037037037038E-6</v>
      </c>
      <c r="CZ108" s="1" t="str">
        <f t="shared" si="242"/>
        <v>Rachael Wignall</v>
      </c>
      <c r="DB108" s="13">
        <f t="shared" si="243"/>
        <v>2.6388888888888889E-2</v>
      </c>
      <c r="DC108" s="13">
        <f>SMALL($DO108:DP108,1)/(60*60*24)</f>
        <v>2.6388888888888889E-2</v>
      </c>
      <c r="DD108" s="13">
        <f>SMALL($DO108:DQ108,1)/(60*60*24)</f>
        <v>2.6388888888888889E-2</v>
      </c>
      <c r="DE108" s="13">
        <f>SMALL($DO108:DR108,1)/(60*60*24)</f>
        <v>2.6388888888888889E-2</v>
      </c>
      <c r="DF108" s="13">
        <f>SMALL($DO108:DS108,1)/(60*60*24)</f>
        <v>2.6388888888888889E-2</v>
      </c>
      <c r="DG108" s="13">
        <f>SMALL($DO108:DT108,1)/(60*60*24)</f>
        <v>2.6388888888888889E-2</v>
      </c>
      <c r="DH108" s="45">
        <f t="shared" si="244"/>
        <v>2.028015385072322E-2</v>
      </c>
      <c r="DI108" s="13">
        <f>SMALL($DU108:DV108,1)/(60*60*24)</f>
        <v>2.028015385072322E-2</v>
      </c>
      <c r="DJ108" s="13">
        <f>SMALL($DU108:DW108,1)/(60*60*24)</f>
        <v>2.028015385072322E-2</v>
      </c>
      <c r="DK108" s="13">
        <f>SMALL($DU108:DX108,1)/(60*60*24)</f>
        <v>2.028015385072322E-2</v>
      </c>
      <c r="DL108" s="13">
        <f>SMALL($DU108:DY108,1)/(60*60*24)</f>
        <v>2.028015385072322E-2</v>
      </c>
      <c r="DM108" s="13">
        <f>SMALL($DU108:DZ108,1)/(60*60*24)</f>
        <v>2.028015385072322E-2</v>
      </c>
      <c r="DO108" s="6">
        <f t="shared" si="245"/>
        <v>2280</v>
      </c>
      <c r="DP108" s="1">
        <f t="shared" si="246"/>
        <v>9999</v>
      </c>
      <c r="DQ108" s="1">
        <f t="shared" si="247"/>
        <v>9999</v>
      </c>
      <c r="DR108" s="1">
        <f t="shared" si="248"/>
        <v>9999</v>
      </c>
      <c r="DS108" s="1">
        <f t="shared" si="249"/>
        <v>9999</v>
      </c>
      <c r="DT108" s="1">
        <f t="shared" si="250"/>
        <v>9999</v>
      </c>
      <c r="DU108" s="6">
        <f t="shared" si="251"/>
        <v>1752.2052927024863</v>
      </c>
      <c r="DV108" s="1">
        <f t="shared" si="252"/>
        <v>9999</v>
      </c>
      <c r="DW108" s="1">
        <f t="shared" si="253"/>
        <v>9999</v>
      </c>
      <c r="DX108" s="1">
        <f t="shared" si="254"/>
        <v>9999</v>
      </c>
      <c r="DY108" s="1">
        <f t="shared" si="255"/>
        <v>9999</v>
      </c>
      <c r="DZ108" s="1">
        <f t="shared" si="256"/>
        <v>9999</v>
      </c>
    </row>
    <row r="109" spans="1:158" x14ac:dyDescent="0.25">
      <c r="A109" s="1" t="s">
        <v>31</v>
      </c>
      <c r="B109" s="3">
        <v>1.6493055555555556E-2</v>
      </c>
      <c r="C109" s="11">
        <v>39508</v>
      </c>
      <c r="E109" s="13">
        <v>2.0659722222222222E-2</v>
      </c>
      <c r="F109" s="11">
        <v>39569</v>
      </c>
      <c r="H109" s="3">
        <v>0</v>
      </c>
      <c r="I109" s="3">
        <v>2.2453703703703708E-2</v>
      </c>
      <c r="M109" s="8">
        <f t="shared" si="194"/>
        <v>2.2453703703703708E-2</v>
      </c>
      <c r="N109" s="6">
        <f t="shared" si="195"/>
        <v>1940.0000000000005</v>
      </c>
      <c r="O109" s="8">
        <f t="shared" si="257"/>
        <v>1.3715277777777778E-2</v>
      </c>
      <c r="Q109" s="8">
        <f t="shared" si="196"/>
        <v>0</v>
      </c>
      <c r="R109" s="8">
        <f t="shared" si="197"/>
        <v>0</v>
      </c>
      <c r="S109" s="8">
        <f t="shared" si="198"/>
        <v>1.3715277777777778E-2</v>
      </c>
      <c r="T109" s="8"/>
      <c r="U109" s="8">
        <f>IF(A109&lt;&gt;"",IF(VLOOKUP(A109,Apr!A$4:F$201,6)&gt;0,VLOOKUP(A109,Apr!A$4:F$201,6),0),0)</f>
        <v>0</v>
      </c>
      <c r="V109" s="8">
        <f>IF(A109&lt;&gt;"",IF(VLOOKUP(A109,May!A$3:F$200,6)&gt;0,VLOOKUP(A109,May!A$3:F$200,6),0),0)</f>
        <v>0</v>
      </c>
      <c r="W109" s="8">
        <f>IF(A109&lt;&gt;"",IF(VLOOKUP(A109,Jun!A$3:F$200,6)&gt;0,VLOOKUP(A109,Jun!A$3:F$200,6),0),0)</f>
        <v>0</v>
      </c>
      <c r="X109" s="8">
        <f>IF(A109&lt;&gt;"",IF(VLOOKUP(A109,Jul!A$3:F$200,6)&gt;0,VLOOKUP(A109,Jul!A$3:F$200,6),0),0)</f>
        <v>0</v>
      </c>
      <c r="Y109" s="8">
        <f>IF(A109&lt;&gt;"",IF(VLOOKUP(A109,Aug!A$3:F$200,6)&gt;0,VLOOKUP(A109,Aug!A$3:F$200,6),0),0)</f>
        <v>0</v>
      </c>
      <c r="Z109" s="8">
        <f>IF(A109&lt;&gt;"",IF(VLOOKUP(A109,Sep!A$3:F$200,6)&gt;0,VLOOKUP(A109,Sep!A$3:F$200,6),0),0)</f>
        <v>0</v>
      </c>
      <c r="AA109" s="6">
        <f t="shared" si="199"/>
        <v>1490.9115209836948</v>
      </c>
      <c r="AB109" s="8">
        <f t="shared" si="200"/>
        <v>1.0590277777777777E-2</v>
      </c>
      <c r="AC109" s="8">
        <f>IF(A109&lt;&gt;"",IF(VLOOKUP(A109,Oct!A$3:F$200,6)&gt;0,VLOOKUP(A109,Oct!A$3:F$200,6),0),0)</f>
        <v>0</v>
      </c>
      <c r="AD109" s="8">
        <f>IF(A109&lt;&gt;"",IF(VLOOKUP(A109,Nov!A$3:F$200,6)&gt;0,VLOOKUP(A109,Nov!A$3:F$200,6),0),0)</f>
        <v>0</v>
      </c>
      <c r="AE109" s="8">
        <f>IF(A109&lt;&gt;"",IF(VLOOKUP(A109,Dec!A$3:F$200,6)&gt;0,VLOOKUP(A109,Dec!A$3:F$200,6),0),0)</f>
        <v>0</v>
      </c>
      <c r="AF109" s="8">
        <f>IF(A109&lt;&gt;"",IF(VLOOKUP(A109,Jan!A$3:F$200,6)&gt;0,VLOOKUP(A109,Jan!A$3:F$200,6),0),0)</f>
        <v>0</v>
      </c>
      <c r="AG109" s="8">
        <f>IF(A109&lt;&gt;"",IF(VLOOKUP(A109,Feb!A$3:F$200,6)&gt;0,VLOOKUP(A109,Feb!A$3:F$200,6),0),0)</f>
        <v>0</v>
      </c>
      <c r="AH109" s="8">
        <f>IF(A109&lt;&gt;"",IF(VLOOKUP(A109,Mar!A$3:F$200,6)&gt;0,VLOOKUP(A109,Mar!A$3:F$200,6),0),0)</f>
        <v>0</v>
      </c>
      <c r="AJ109" s="8">
        <f>LARGE($BH109:BI109,1)</f>
        <v>1.3715277777777778E-2</v>
      </c>
      <c r="AK109" s="8">
        <f>LARGE($BH109:BJ109,1)</f>
        <v>1.3715277777777778E-2</v>
      </c>
      <c r="AL109" s="8">
        <f>LARGE($BH109:BK109,1)</f>
        <v>1.3715277777777778E-2</v>
      </c>
      <c r="AM109" s="8">
        <f>LARGE($BH109:BL109,1)</f>
        <v>1.3715277777777778E-2</v>
      </c>
      <c r="AN109" s="8">
        <f>LARGE($BH109:BM109,1)</f>
        <v>1.3715277777777778E-2</v>
      </c>
      <c r="AO109" s="8">
        <f>LARGE($BN109:BO109,1)</f>
        <v>1.0590277777777777E-2</v>
      </c>
      <c r="AP109" s="8">
        <f>LARGE($BN109:BP109,1)</f>
        <v>1.0590277777777777E-2</v>
      </c>
      <c r="AQ109" s="8">
        <f>LARGE($BN109:BQ109,1)</f>
        <v>1.0590277777777777E-2</v>
      </c>
      <c r="AR109" s="8">
        <f>LARGE($BN109:BR109,1)</f>
        <v>1.0590277777777777E-2</v>
      </c>
      <c r="AS109" s="8">
        <f>LARGE($BN109:BS109,1)</f>
        <v>1.0590277777777777E-2</v>
      </c>
      <c r="AV109" s="6">
        <f t="shared" si="201"/>
        <v>0</v>
      </c>
      <c r="AW109" s="6">
        <f t="shared" si="202"/>
        <v>0</v>
      </c>
      <c r="AX109" s="6">
        <f t="shared" si="203"/>
        <v>0</v>
      </c>
      <c r="AY109" s="6">
        <f t="shared" si="204"/>
        <v>0</v>
      </c>
      <c r="AZ109" s="6">
        <f t="shared" si="205"/>
        <v>0</v>
      </c>
      <c r="BA109" s="6">
        <f t="shared" si="206"/>
        <v>0</v>
      </c>
      <c r="BB109" s="6">
        <f t="shared" si="207"/>
        <v>0</v>
      </c>
      <c r="BC109" s="6">
        <f t="shared" si="208"/>
        <v>0</v>
      </c>
      <c r="BD109" s="6">
        <f t="shared" si="209"/>
        <v>0</v>
      </c>
      <c r="BE109" s="6">
        <f t="shared" si="210"/>
        <v>0</v>
      </c>
      <c r="BF109" s="6">
        <f t="shared" si="211"/>
        <v>0</v>
      </c>
      <c r="BH109" s="8">
        <f t="shared" si="212"/>
        <v>1.3715277777777778E-2</v>
      </c>
      <c r="BI109" s="8">
        <f t="shared" si="213"/>
        <v>0</v>
      </c>
      <c r="BJ109" s="8">
        <f t="shared" si="214"/>
        <v>0</v>
      </c>
      <c r="BK109" s="8">
        <f t="shared" si="215"/>
        <v>0</v>
      </c>
      <c r="BL109" s="8">
        <f t="shared" si="216"/>
        <v>0</v>
      </c>
      <c r="BM109" s="8">
        <f t="shared" si="217"/>
        <v>0</v>
      </c>
      <c r="BN109" s="8">
        <f t="shared" si="218"/>
        <v>1.0590277777777777E-2</v>
      </c>
      <c r="BO109" s="8">
        <f t="shared" si="219"/>
        <v>0</v>
      </c>
      <c r="BP109" s="8">
        <f t="shared" si="220"/>
        <v>0</v>
      </c>
      <c r="BQ109" s="8">
        <f t="shared" si="221"/>
        <v>0</v>
      </c>
      <c r="BR109" s="8">
        <f t="shared" si="222"/>
        <v>0</v>
      </c>
      <c r="BS109" s="8">
        <f t="shared" si="223"/>
        <v>0</v>
      </c>
      <c r="BV109" s="8" t="str">
        <f t="shared" si="224"/>
        <v/>
      </c>
      <c r="BW109" s="8" t="str">
        <f t="shared" si="225"/>
        <v/>
      </c>
      <c r="BX109" s="8" t="str">
        <f t="shared" si="226"/>
        <v/>
      </c>
      <c r="BY109" s="8" t="str">
        <f t="shared" si="227"/>
        <v/>
      </c>
      <c r="BZ109" s="8" t="str">
        <f t="shared" si="228"/>
        <v/>
      </c>
      <c r="CA109" s="8" t="str">
        <f t="shared" si="229"/>
        <v/>
      </c>
      <c r="CB109" s="8" t="str">
        <f t="shared" si="230"/>
        <v/>
      </c>
      <c r="CC109" s="8" t="str">
        <f t="shared" si="231"/>
        <v/>
      </c>
      <c r="CD109" s="8" t="str">
        <f t="shared" si="232"/>
        <v/>
      </c>
      <c r="CE109" s="8" t="str">
        <f t="shared" si="233"/>
        <v/>
      </c>
      <c r="CF109" s="8" t="str">
        <f t="shared" si="234"/>
        <v/>
      </c>
      <c r="CG109" s="8" t="str">
        <f t="shared" si="235"/>
        <v/>
      </c>
      <c r="CI109" s="13">
        <v>2.0659722222222222E-2</v>
      </c>
      <c r="CJ109" s="8">
        <f t="shared" si="236"/>
        <v>2.0659722222222222E-2</v>
      </c>
      <c r="CK109" s="8">
        <f>IF(COUNT($BV109:BW109)&gt;0,SMALL($BV109:BW109,1),$CI109)</f>
        <v>2.0659722222222222E-2</v>
      </c>
      <c r="CL109" s="8">
        <f>IF(COUNT($BV109:BX109)&gt;0,SMALL($BV109:BX109,1),$CI109)</f>
        <v>2.0659722222222222E-2</v>
      </c>
      <c r="CM109" s="8">
        <f>IF(COUNT($BV109:BY109)&gt;0,SMALL($BV109:BY109,1),$CI109)</f>
        <v>2.0659722222222222E-2</v>
      </c>
      <c r="CN109" s="8">
        <f>IF(COUNT($BV109:BZ109)&gt;0,SMALL($BV109:BZ109,1),$CI109)</f>
        <v>2.0659722222222222E-2</v>
      </c>
      <c r="CO109" s="3">
        <v>1.6493055555555556E-2</v>
      </c>
      <c r="CP109" s="8">
        <f t="shared" si="237"/>
        <v>1.6493055555555556E-2</v>
      </c>
      <c r="CQ109" s="8">
        <f>IF(COUNT($CB109:CC109)&gt;0,SMALL($CB109:CC109,1),$CP109)</f>
        <v>1.6493055555555556E-2</v>
      </c>
      <c r="CR109" s="8">
        <f>IF(COUNT($CB109:CD109)&gt;0,SMALL($CB109:CD109,1),$CP109)</f>
        <v>1.6493055555555556E-2</v>
      </c>
      <c r="CS109" s="8">
        <f>IF(COUNT($CB109:CE109)&gt;0,SMALL($CB109:CE109,1),$CP109)</f>
        <v>1.6493055555555556E-2</v>
      </c>
      <c r="CT109" s="8">
        <f>IF(COUNT($CB109:CF109)&gt;0,SMALL($CB109:CF109,1),$CP109)</f>
        <v>1.6493055555555556E-2</v>
      </c>
      <c r="CV109" s="8">
        <f t="shared" si="238"/>
        <v>1.371775462962963E-2</v>
      </c>
      <c r="CW109" s="8">
        <f t="shared" si="239"/>
        <v>1.0592754629629629E-2</v>
      </c>
      <c r="CX109" s="1">
        <f t="shared" si="240"/>
        <v>107</v>
      </c>
      <c r="CY109" s="8">
        <f t="shared" si="241"/>
        <v>2.476851851851852E-6</v>
      </c>
      <c r="CZ109" s="1" t="str">
        <f t="shared" si="242"/>
        <v>Richard Storey</v>
      </c>
      <c r="DB109" s="13">
        <f t="shared" si="243"/>
        <v>2.2453703703703708E-2</v>
      </c>
      <c r="DC109" s="13">
        <f>SMALL($DO109:DP109,1)/(60*60*24)</f>
        <v>2.2453703703703708E-2</v>
      </c>
      <c r="DD109" s="13">
        <f>SMALL($DO109:DQ109,1)/(60*60*24)</f>
        <v>2.2453703703703708E-2</v>
      </c>
      <c r="DE109" s="13">
        <f>SMALL($DO109:DR109,1)/(60*60*24)</f>
        <v>2.2453703703703708E-2</v>
      </c>
      <c r="DF109" s="13">
        <f>SMALL($DO109:DS109,1)/(60*60*24)</f>
        <v>2.2453703703703708E-2</v>
      </c>
      <c r="DG109" s="13">
        <f>SMALL($DO109:DT109,1)/(60*60*24)</f>
        <v>2.2453703703703708E-2</v>
      </c>
      <c r="DH109" s="45">
        <f t="shared" si="244"/>
        <v>1.7255920381755725E-2</v>
      </c>
      <c r="DI109" s="13">
        <f>SMALL($DU109:DV109,1)/(60*60*24)</f>
        <v>1.7255920381755725E-2</v>
      </c>
      <c r="DJ109" s="13">
        <f>SMALL($DU109:DW109,1)/(60*60*24)</f>
        <v>1.7255920381755725E-2</v>
      </c>
      <c r="DK109" s="13">
        <f>SMALL($DU109:DX109,1)/(60*60*24)</f>
        <v>1.7255920381755725E-2</v>
      </c>
      <c r="DL109" s="13">
        <f>SMALL($DU109:DY109,1)/(60*60*24)</f>
        <v>1.7255920381755725E-2</v>
      </c>
      <c r="DM109" s="13">
        <f>SMALL($DU109:DZ109,1)/(60*60*24)</f>
        <v>1.7255920381755725E-2</v>
      </c>
      <c r="DO109" s="6">
        <f t="shared" si="245"/>
        <v>1940.0000000000005</v>
      </c>
      <c r="DP109" s="1">
        <f t="shared" si="246"/>
        <v>9999</v>
      </c>
      <c r="DQ109" s="1">
        <f t="shared" si="247"/>
        <v>9999</v>
      </c>
      <c r="DR109" s="1">
        <f t="shared" si="248"/>
        <v>9999</v>
      </c>
      <c r="DS109" s="1">
        <f t="shared" si="249"/>
        <v>9999</v>
      </c>
      <c r="DT109" s="1">
        <f t="shared" si="250"/>
        <v>9999</v>
      </c>
      <c r="DU109" s="6">
        <f t="shared" si="251"/>
        <v>1490.9115209836948</v>
      </c>
      <c r="DV109" s="1">
        <f t="shared" si="252"/>
        <v>9999</v>
      </c>
      <c r="DW109" s="1">
        <f t="shared" si="253"/>
        <v>9999</v>
      </c>
      <c r="DX109" s="1">
        <f t="shared" si="254"/>
        <v>9999</v>
      </c>
      <c r="DY109" s="1">
        <f t="shared" si="255"/>
        <v>9999</v>
      </c>
      <c r="DZ109" s="1">
        <f t="shared" si="256"/>
        <v>9999</v>
      </c>
    </row>
    <row r="110" spans="1:158" x14ac:dyDescent="0.25">
      <c r="A110" s="1" t="s">
        <v>213</v>
      </c>
      <c r="E110" s="13">
        <v>2.5914351851851855E-2</v>
      </c>
      <c r="F110" s="11">
        <v>43678</v>
      </c>
      <c r="L110" s="8">
        <v>3.8194444444444441E-2</v>
      </c>
      <c r="M110" s="8">
        <f t="shared" si="194"/>
        <v>2.5924963695298484E-2</v>
      </c>
      <c r="N110" s="6">
        <f t="shared" si="195"/>
        <v>2239.9168632737887</v>
      </c>
      <c r="O110" s="8">
        <f t="shared" si="257"/>
        <v>1.0243055555555556E-2</v>
      </c>
      <c r="Q110" s="8">
        <f t="shared" si="196"/>
        <v>2.5914351851851855E-2</v>
      </c>
      <c r="R110" s="8">
        <f t="shared" si="197"/>
        <v>0</v>
      </c>
      <c r="S110" s="8">
        <f t="shared" si="198"/>
        <v>1.0243055555555556E-2</v>
      </c>
      <c r="T110" s="8"/>
      <c r="U110" s="8">
        <f>IF(A110&lt;&gt;"",IF(VLOOKUP(A110,Apr!A$4:F$201,6)&gt;0,VLOOKUP(A110,Apr!A$4:F$201,6),0),0)</f>
        <v>0</v>
      </c>
      <c r="V110" s="8">
        <f>IF(A110&lt;&gt;"",IF(VLOOKUP(A110,May!A$3:F$200,6)&gt;0,VLOOKUP(A110,May!A$3:F$200,6),0),0)</f>
        <v>0</v>
      </c>
      <c r="W110" s="8">
        <f>IF(A110&lt;&gt;"",IF(VLOOKUP(A110,Jun!A$3:F$200,6)&gt;0,VLOOKUP(A110,Jun!A$3:F$200,6),0),0)</f>
        <v>0</v>
      </c>
      <c r="X110" s="8">
        <f>IF(A110&lt;&gt;"",IF(VLOOKUP(A110,Jul!A$3:F$200,6)&gt;0,VLOOKUP(A110,Jul!A$3:F$200,6),0),0)</f>
        <v>0</v>
      </c>
      <c r="Y110" s="8">
        <f>IF(A110&lt;&gt;"",IF(VLOOKUP(A110,Aug!A$3:F$200,6)&gt;0,VLOOKUP(A110,Aug!A$3:F$200,6),0),0)</f>
        <v>2.5914351851851855E-2</v>
      </c>
      <c r="Z110" s="8">
        <f>IF(A110&lt;&gt;"",IF(VLOOKUP(A110,Sep!A$3:F$200,6)&gt;0,VLOOKUP(A110,Sep!A$3:F$200,6),0),0)</f>
        <v>0</v>
      </c>
      <c r="AA110" s="6">
        <f t="shared" si="199"/>
        <v>1720.6963378775736</v>
      </c>
      <c r="AB110" s="8">
        <f t="shared" si="200"/>
        <v>7.9861111111111122E-3</v>
      </c>
      <c r="AC110" s="8">
        <f>IF(A110&lt;&gt;"",IF(VLOOKUP(A110,Oct!A$3:F$200,6)&gt;0,VLOOKUP(A110,Oct!A$3:F$200,6),0),0)</f>
        <v>0</v>
      </c>
      <c r="AD110" s="8">
        <f>IF(A110&lt;&gt;"",IF(VLOOKUP(A110,Nov!A$3:F$200,6)&gt;0,VLOOKUP(A110,Nov!A$3:F$200,6),0),0)</f>
        <v>0</v>
      </c>
      <c r="AE110" s="8">
        <f>IF(A110&lt;&gt;"",IF(VLOOKUP(A110,Dec!A$3:F$200,6)&gt;0,VLOOKUP(A110,Dec!A$3:F$200,6),0),0)</f>
        <v>0</v>
      </c>
      <c r="AF110" s="8">
        <f>IF(A110&lt;&gt;"",IF(VLOOKUP(A110,Jan!A$3:F$200,6)&gt;0,VLOOKUP(A110,Jan!A$3:F$200,6),0),0)</f>
        <v>0</v>
      </c>
      <c r="AG110" s="8">
        <f>IF(A110&lt;&gt;"",IF(VLOOKUP(A110,Feb!A$3:F$200,6)&gt;0,VLOOKUP(A110,Feb!A$3:F$200,6),0),0)</f>
        <v>0</v>
      </c>
      <c r="AH110" s="8">
        <f>IF(A110&lt;&gt;"",IF(VLOOKUP(A110,Mar!A$3:F$200,6)&gt;0,VLOOKUP(A110,Mar!A$3:F$200,6),0),0)</f>
        <v>0</v>
      </c>
      <c r="AJ110" s="8">
        <f>LARGE($BH110:BI110,1)</f>
        <v>1.0243055555555556E-2</v>
      </c>
      <c r="AK110" s="8">
        <f>LARGE($BH110:BJ110,1)</f>
        <v>1.0243055555555556E-2</v>
      </c>
      <c r="AL110" s="8">
        <f>LARGE($BH110:BK110,1)</f>
        <v>1.0243055555555556E-2</v>
      </c>
      <c r="AM110" s="8">
        <f>LARGE($BH110:BL110,1)</f>
        <v>1.0243055555555556E-2</v>
      </c>
      <c r="AN110" s="8">
        <f>LARGE($BH110:BM110,1)</f>
        <v>1.0243055555555556E-2</v>
      </c>
      <c r="AO110" s="8">
        <f>LARGE($BN110:BO110,1)</f>
        <v>7.9861111111111122E-3</v>
      </c>
      <c r="AP110" s="8">
        <f>LARGE($BN110:BP110,1)</f>
        <v>7.9861111111111122E-3</v>
      </c>
      <c r="AQ110" s="8">
        <f>LARGE($BN110:BQ110,1)</f>
        <v>7.9861111111111122E-3</v>
      </c>
      <c r="AR110" s="8">
        <f>LARGE($BN110:BR110,1)</f>
        <v>7.9861111111111122E-3</v>
      </c>
      <c r="AS110" s="8">
        <f>LARGE($BN110:BS110,1)</f>
        <v>7.9861111111111122E-3</v>
      </c>
      <c r="AV110" s="6">
        <f t="shared" si="201"/>
        <v>0</v>
      </c>
      <c r="AW110" s="6">
        <f t="shared" si="202"/>
        <v>0</v>
      </c>
      <c r="AX110" s="6">
        <f t="shared" si="203"/>
        <v>0</v>
      </c>
      <c r="AY110" s="6">
        <f t="shared" si="204"/>
        <v>0</v>
      </c>
      <c r="AZ110" s="6">
        <f t="shared" si="205"/>
        <v>2239</v>
      </c>
      <c r="BA110" s="6">
        <f t="shared" si="206"/>
        <v>0</v>
      </c>
      <c r="BB110" s="6">
        <f t="shared" si="207"/>
        <v>0</v>
      </c>
      <c r="BC110" s="6">
        <f t="shared" si="208"/>
        <v>0</v>
      </c>
      <c r="BD110" s="6">
        <f t="shared" si="209"/>
        <v>0</v>
      </c>
      <c r="BE110" s="6">
        <f t="shared" si="210"/>
        <v>0</v>
      </c>
      <c r="BF110" s="6">
        <f t="shared" si="211"/>
        <v>0</v>
      </c>
      <c r="BH110" s="8">
        <f t="shared" si="212"/>
        <v>1.0243055555555556E-2</v>
      </c>
      <c r="BI110" s="8">
        <f t="shared" si="213"/>
        <v>0</v>
      </c>
      <c r="BJ110" s="8">
        <f t="shared" si="214"/>
        <v>0</v>
      </c>
      <c r="BK110" s="8">
        <f t="shared" si="215"/>
        <v>0</v>
      </c>
      <c r="BL110" s="8">
        <f t="shared" si="216"/>
        <v>0</v>
      </c>
      <c r="BM110" s="8">
        <f t="shared" si="217"/>
        <v>1.0243055555555556E-2</v>
      </c>
      <c r="BN110" s="8">
        <f t="shared" si="218"/>
        <v>7.9861111111111122E-3</v>
      </c>
      <c r="BO110" s="8">
        <f t="shared" si="219"/>
        <v>0</v>
      </c>
      <c r="BP110" s="8">
        <f t="shared" si="220"/>
        <v>0</v>
      </c>
      <c r="BQ110" s="8">
        <f t="shared" si="221"/>
        <v>0</v>
      </c>
      <c r="BR110" s="8">
        <f t="shared" si="222"/>
        <v>0</v>
      </c>
      <c r="BS110" s="8">
        <f t="shared" si="223"/>
        <v>0</v>
      </c>
      <c r="BV110" s="8" t="str">
        <f t="shared" si="224"/>
        <v/>
      </c>
      <c r="BW110" s="8" t="str">
        <f t="shared" si="225"/>
        <v/>
      </c>
      <c r="BX110" s="8" t="str">
        <f t="shared" si="226"/>
        <v/>
      </c>
      <c r="BY110" s="8" t="str">
        <f t="shared" si="227"/>
        <v/>
      </c>
      <c r="BZ110" s="8">
        <f t="shared" si="228"/>
        <v>2.5914351851851855E-2</v>
      </c>
      <c r="CA110" s="8" t="str">
        <f t="shared" si="229"/>
        <v/>
      </c>
      <c r="CB110" s="8" t="str">
        <f t="shared" si="230"/>
        <v/>
      </c>
      <c r="CC110" s="8" t="str">
        <f t="shared" si="231"/>
        <v/>
      </c>
      <c r="CD110" s="8" t="str">
        <f t="shared" si="232"/>
        <v/>
      </c>
      <c r="CE110" s="8" t="str">
        <f t="shared" si="233"/>
        <v/>
      </c>
      <c r="CF110" s="8" t="str">
        <f t="shared" si="234"/>
        <v/>
      </c>
      <c r="CG110" s="8" t="str">
        <f t="shared" si="235"/>
        <v/>
      </c>
      <c r="CI110" s="13">
        <v>2.2905092592592591E-2</v>
      </c>
      <c r="CJ110" s="8">
        <f t="shared" si="236"/>
        <v>2.2905092592592591E-2</v>
      </c>
      <c r="CK110" s="8">
        <f>IF(COUNT($BV110:BW110)&gt;0,SMALL($BV110:BW110,1),$CI110)</f>
        <v>2.2905092592592591E-2</v>
      </c>
      <c r="CL110" s="8">
        <f>IF(COUNT($BV110:BX110)&gt;0,SMALL($BV110:BX110,1),$CI110)</f>
        <v>2.2905092592592591E-2</v>
      </c>
      <c r="CM110" s="8">
        <f>IF(COUNT($BV110:BY110)&gt;0,SMALL($BV110:BY110,1),$CI110)</f>
        <v>2.2905092592592591E-2</v>
      </c>
      <c r="CN110" s="8">
        <f>IF(COUNT($BV110:BZ110)&gt;0,SMALL($BV110:BZ110,1),$CI110)</f>
        <v>2.5914351851851855E-2</v>
      </c>
      <c r="CO110" s="3">
        <v>1.6273148148148148E-2</v>
      </c>
      <c r="CP110" s="8">
        <f t="shared" si="237"/>
        <v>1.6273148148148148E-2</v>
      </c>
      <c r="CQ110" s="8">
        <f>IF(COUNT($CB110:CC110)&gt;0,SMALL($CB110:CC110,1),$CP110)</f>
        <v>1.6273148148148148E-2</v>
      </c>
      <c r="CR110" s="8">
        <f>IF(COUNT($CB110:CD110)&gt;0,SMALL($CB110:CD110,1),$CP110)</f>
        <v>1.6273148148148148E-2</v>
      </c>
      <c r="CS110" s="8">
        <f>IF(COUNT($CB110:CE110)&gt;0,SMALL($CB110:CE110,1),$CP110)</f>
        <v>1.6273148148148148E-2</v>
      </c>
      <c r="CT110" s="8">
        <f>IF(COUNT($CB110:CF110)&gt;0,SMALL($CB110:CF110,1),$CP110)</f>
        <v>1.6273148148148148E-2</v>
      </c>
      <c r="CV110" s="8">
        <f t="shared" si="238"/>
        <v>1.0245555555555556E-2</v>
      </c>
      <c r="CW110" s="8">
        <f t="shared" si="239"/>
        <v>7.988611111111113E-3</v>
      </c>
      <c r="CX110" s="1">
        <f t="shared" si="240"/>
        <v>108</v>
      </c>
      <c r="CY110" s="8">
        <f t="shared" si="241"/>
        <v>2.5000000000000002E-6</v>
      </c>
      <c r="CZ110" s="1" t="str">
        <f t="shared" si="242"/>
        <v>Rob Goodall</v>
      </c>
      <c r="DB110" s="13">
        <f t="shared" si="243"/>
        <v>2.5924963695298484E-2</v>
      </c>
      <c r="DC110" s="13">
        <f>SMALL($DO110:DP110,1)/(60*60*24)</f>
        <v>2.5924963695298481E-2</v>
      </c>
      <c r="DD110" s="13">
        <f>SMALL($DO110:DQ110,1)/(60*60*24)</f>
        <v>2.5924963695298481E-2</v>
      </c>
      <c r="DE110" s="13">
        <f>SMALL($DO110:DR110,1)/(60*60*24)</f>
        <v>2.5924963695298481E-2</v>
      </c>
      <c r="DF110" s="13">
        <f>SMALL($DO110:DS110,1)/(60*60*24)</f>
        <v>2.5924963695298481E-2</v>
      </c>
      <c r="DG110" s="13">
        <f>SMALL($DO110:DT110,1)/(60*60*24)</f>
        <v>2.5914351851851852E-2</v>
      </c>
      <c r="DH110" s="45">
        <f t="shared" si="244"/>
        <v>1.9915466873583029E-2</v>
      </c>
      <c r="DI110" s="13">
        <f>SMALL($DU110:DV110,1)/(60*60*24)</f>
        <v>1.9915466873583029E-2</v>
      </c>
      <c r="DJ110" s="13">
        <f>SMALL($DU110:DW110,1)/(60*60*24)</f>
        <v>1.9915466873583029E-2</v>
      </c>
      <c r="DK110" s="13">
        <f>SMALL($DU110:DX110,1)/(60*60*24)</f>
        <v>1.9915466873583029E-2</v>
      </c>
      <c r="DL110" s="13">
        <f>SMALL($DU110:DY110,1)/(60*60*24)</f>
        <v>1.9915466873583029E-2</v>
      </c>
      <c r="DM110" s="13">
        <f>SMALL($DU110:DZ110,1)/(60*60*24)</f>
        <v>1.9915466873583029E-2</v>
      </c>
      <c r="DO110" s="6">
        <f t="shared" si="245"/>
        <v>2239.9168632737887</v>
      </c>
      <c r="DP110" s="1">
        <f t="shared" si="246"/>
        <v>9999</v>
      </c>
      <c r="DQ110" s="1">
        <f t="shared" si="247"/>
        <v>9999</v>
      </c>
      <c r="DR110" s="1">
        <f t="shared" si="248"/>
        <v>9999</v>
      </c>
      <c r="DS110" s="1">
        <f t="shared" si="249"/>
        <v>9999</v>
      </c>
      <c r="DT110" s="1">
        <f t="shared" si="250"/>
        <v>2239</v>
      </c>
      <c r="DU110" s="6">
        <f t="shared" si="251"/>
        <v>1720.6963378775736</v>
      </c>
      <c r="DV110" s="1">
        <f t="shared" si="252"/>
        <v>9999</v>
      </c>
      <c r="DW110" s="1">
        <f t="shared" si="253"/>
        <v>9999</v>
      </c>
      <c r="DX110" s="1">
        <f t="shared" si="254"/>
        <v>9999</v>
      </c>
      <c r="DY110" s="1">
        <f t="shared" si="255"/>
        <v>9999</v>
      </c>
      <c r="DZ110" s="1">
        <f t="shared" si="256"/>
        <v>9999</v>
      </c>
    </row>
    <row r="111" spans="1:158" x14ac:dyDescent="0.25">
      <c r="A111" s="1" t="s">
        <v>64</v>
      </c>
      <c r="B111" s="3">
        <v>1.9270833333333334E-2</v>
      </c>
      <c r="C111" s="11">
        <v>42705</v>
      </c>
      <c r="E111" s="13">
        <v>2.476851851851852E-2</v>
      </c>
      <c r="F111" s="11">
        <v>42826</v>
      </c>
      <c r="H111" s="3">
        <v>0</v>
      </c>
      <c r="I111" s="3">
        <v>0</v>
      </c>
      <c r="M111" s="8">
        <f t="shared" si="194"/>
        <v>2.476851851851852E-2</v>
      </c>
      <c r="N111" s="6">
        <f t="shared" si="195"/>
        <v>2140</v>
      </c>
      <c r="O111" s="8">
        <f t="shared" si="257"/>
        <v>1.1458333333333333E-2</v>
      </c>
      <c r="Q111" s="8">
        <f t="shared" si="196"/>
        <v>0</v>
      </c>
      <c r="R111" s="8">
        <f t="shared" si="197"/>
        <v>0</v>
      </c>
      <c r="S111" s="8">
        <f t="shared" si="198"/>
        <v>1.1458333333333333E-2</v>
      </c>
      <c r="T111" s="8"/>
      <c r="U111" s="8">
        <f>IF(A111&lt;&gt;"",IF(VLOOKUP(A111,Apr!A$4:F$201,6)&gt;0,VLOOKUP(A111,Apr!A$4:F$201,6),0),0)</f>
        <v>0</v>
      </c>
      <c r="V111" s="8">
        <f>IF(A111&lt;&gt;"",IF(VLOOKUP(A111,May!A$3:F$200,6)&gt;0,VLOOKUP(A111,May!A$3:F$200,6),0),0)</f>
        <v>0</v>
      </c>
      <c r="W111" s="8">
        <f>IF(A111&lt;&gt;"",IF(VLOOKUP(A111,Jun!A$3:F$200,6)&gt;0,VLOOKUP(A111,Jun!A$3:F$200,6),0),0)</f>
        <v>0</v>
      </c>
      <c r="X111" s="8">
        <f>IF(A111&lt;&gt;"",IF(VLOOKUP(A111,Jul!A$3:F$200,6)&gt;0,VLOOKUP(A111,Jul!A$3:F$200,6),0),0)</f>
        <v>0</v>
      </c>
      <c r="Y111" s="8">
        <f>IF(A111&lt;&gt;"",IF(VLOOKUP(A111,Aug!A$3:F$200,6)&gt;0,VLOOKUP(A111,Aug!A$3:F$200,6),0),0)</f>
        <v>0</v>
      </c>
      <c r="Z111" s="8">
        <f>IF(A111&lt;&gt;"",IF(VLOOKUP(A111,Sep!A$3:F$200,6)&gt;0,VLOOKUP(A111,Sep!A$3:F$200,6),0),0)</f>
        <v>0</v>
      </c>
      <c r="AA111" s="6">
        <f t="shared" si="199"/>
        <v>1644.6137396418073</v>
      </c>
      <c r="AB111" s="8">
        <f t="shared" si="200"/>
        <v>8.8541666666666664E-3</v>
      </c>
      <c r="AC111" s="8">
        <f>IF(A111&lt;&gt;"",IF(VLOOKUP(A111,Oct!A$3:F$200,6)&gt;0,VLOOKUP(A111,Oct!A$3:F$200,6),0),0)</f>
        <v>0</v>
      </c>
      <c r="AD111" s="8">
        <f>IF(A111&lt;&gt;"",IF(VLOOKUP(A111,Nov!A$3:F$200,6)&gt;0,VLOOKUP(A111,Nov!A$3:F$200,6),0),0)</f>
        <v>0</v>
      </c>
      <c r="AE111" s="8">
        <f>IF(A111&lt;&gt;"",IF(VLOOKUP(A111,Dec!A$3:F$200,6)&gt;0,VLOOKUP(A111,Dec!A$3:F$200,6),0),0)</f>
        <v>0</v>
      </c>
      <c r="AF111" s="8">
        <f>IF(A111&lt;&gt;"",IF(VLOOKUP(A111,Jan!A$3:F$200,6)&gt;0,VLOOKUP(A111,Jan!A$3:F$200,6),0),0)</f>
        <v>0</v>
      </c>
      <c r="AG111" s="8">
        <f>IF(A111&lt;&gt;"",IF(VLOOKUP(A111,Feb!A$3:F$200,6)&gt;0,VLOOKUP(A111,Feb!A$3:F$200,6),0),0)</f>
        <v>0</v>
      </c>
      <c r="AH111" s="8">
        <f>IF(A111&lt;&gt;"",IF(VLOOKUP(A111,Mar!A$3:F$200,6)&gt;0,VLOOKUP(A111,Mar!A$3:F$200,6),0),0)</f>
        <v>0</v>
      </c>
      <c r="AJ111" s="8">
        <f>LARGE($BH111:BI111,1)</f>
        <v>1.1458333333333333E-2</v>
      </c>
      <c r="AK111" s="8">
        <f>LARGE($BH111:BJ111,1)</f>
        <v>1.1458333333333333E-2</v>
      </c>
      <c r="AL111" s="8">
        <f>LARGE($BH111:BK111,1)</f>
        <v>1.1458333333333333E-2</v>
      </c>
      <c r="AM111" s="8">
        <f>LARGE($BH111:BL111,1)</f>
        <v>1.1458333333333333E-2</v>
      </c>
      <c r="AN111" s="8">
        <f>LARGE($BH111:BM111,1)</f>
        <v>1.1458333333333333E-2</v>
      </c>
      <c r="AO111" s="8">
        <f>LARGE($BN111:BO111,1)</f>
        <v>8.8541666666666664E-3</v>
      </c>
      <c r="AP111" s="8">
        <f>LARGE($BN111:BP111,1)</f>
        <v>8.8541666666666664E-3</v>
      </c>
      <c r="AQ111" s="8">
        <f>LARGE($BN111:BQ111,1)</f>
        <v>8.8541666666666664E-3</v>
      </c>
      <c r="AR111" s="8">
        <f>LARGE($BN111:BR111,1)</f>
        <v>8.8541666666666664E-3</v>
      </c>
      <c r="AS111" s="8">
        <f>LARGE($BN111:BS111,1)</f>
        <v>8.8541666666666664E-3</v>
      </c>
      <c r="AV111" s="6">
        <f t="shared" si="201"/>
        <v>0</v>
      </c>
      <c r="AW111" s="6">
        <f t="shared" si="202"/>
        <v>0</v>
      </c>
      <c r="AX111" s="6">
        <f t="shared" si="203"/>
        <v>0</v>
      </c>
      <c r="AY111" s="6">
        <f t="shared" si="204"/>
        <v>0</v>
      </c>
      <c r="AZ111" s="6">
        <f t="shared" si="205"/>
        <v>0</v>
      </c>
      <c r="BA111" s="6">
        <f t="shared" si="206"/>
        <v>0</v>
      </c>
      <c r="BB111" s="6">
        <f t="shared" si="207"/>
        <v>0</v>
      </c>
      <c r="BC111" s="6">
        <f t="shared" si="208"/>
        <v>0</v>
      </c>
      <c r="BD111" s="6">
        <f t="shared" si="209"/>
        <v>0</v>
      </c>
      <c r="BE111" s="6">
        <f t="shared" si="210"/>
        <v>0</v>
      </c>
      <c r="BF111" s="6">
        <f t="shared" si="211"/>
        <v>0</v>
      </c>
      <c r="BH111" s="8">
        <f t="shared" si="212"/>
        <v>1.1458333333333333E-2</v>
      </c>
      <c r="BI111" s="8">
        <f t="shared" si="213"/>
        <v>0</v>
      </c>
      <c r="BJ111" s="8">
        <f t="shared" si="214"/>
        <v>0</v>
      </c>
      <c r="BK111" s="8">
        <f t="shared" si="215"/>
        <v>0</v>
      </c>
      <c r="BL111" s="8">
        <f t="shared" si="216"/>
        <v>0</v>
      </c>
      <c r="BM111" s="8">
        <f t="shared" si="217"/>
        <v>0</v>
      </c>
      <c r="BN111" s="8">
        <f t="shared" si="218"/>
        <v>8.8541666666666664E-3</v>
      </c>
      <c r="BO111" s="8">
        <f t="shared" si="219"/>
        <v>0</v>
      </c>
      <c r="BP111" s="8">
        <f t="shared" si="220"/>
        <v>0</v>
      </c>
      <c r="BQ111" s="8">
        <f t="shared" si="221"/>
        <v>0</v>
      </c>
      <c r="BR111" s="8">
        <f t="shared" si="222"/>
        <v>0</v>
      </c>
      <c r="BS111" s="8">
        <f t="shared" si="223"/>
        <v>0</v>
      </c>
      <c r="BV111" s="8" t="str">
        <f t="shared" si="224"/>
        <v/>
      </c>
      <c r="BW111" s="8" t="str">
        <f t="shared" si="225"/>
        <v/>
      </c>
      <c r="BX111" s="8" t="str">
        <f t="shared" si="226"/>
        <v/>
      </c>
      <c r="BY111" s="8" t="str">
        <f t="shared" si="227"/>
        <v/>
      </c>
      <c r="BZ111" s="8" t="str">
        <f t="shared" si="228"/>
        <v/>
      </c>
      <c r="CA111" s="8" t="str">
        <f t="shared" si="229"/>
        <v/>
      </c>
      <c r="CB111" s="8" t="str">
        <f t="shared" si="230"/>
        <v/>
      </c>
      <c r="CC111" s="8" t="str">
        <f t="shared" si="231"/>
        <v/>
      </c>
      <c r="CD111" s="8" t="str">
        <f t="shared" si="232"/>
        <v/>
      </c>
      <c r="CE111" s="8" t="str">
        <f t="shared" si="233"/>
        <v/>
      </c>
      <c r="CF111" s="8" t="str">
        <f t="shared" si="234"/>
        <v/>
      </c>
      <c r="CG111" s="8" t="str">
        <f t="shared" si="235"/>
        <v/>
      </c>
      <c r="CI111" s="13">
        <v>2.476851851851852E-2</v>
      </c>
      <c r="CJ111" s="8">
        <f t="shared" si="236"/>
        <v>2.476851851851852E-2</v>
      </c>
      <c r="CK111" s="8">
        <f>IF(COUNT($BV111:BW111)&gt;0,SMALL($BV111:BW111,1),$CI111)</f>
        <v>2.476851851851852E-2</v>
      </c>
      <c r="CL111" s="8">
        <f>IF(COUNT($BV111:BX111)&gt;0,SMALL($BV111:BX111,1),$CI111)</f>
        <v>2.476851851851852E-2</v>
      </c>
      <c r="CM111" s="8">
        <f>IF(COUNT($BV111:BY111)&gt;0,SMALL($BV111:BY111,1),$CI111)</f>
        <v>2.476851851851852E-2</v>
      </c>
      <c r="CN111" s="8">
        <f>IF(COUNT($BV111:BZ111)&gt;0,SMALL($BV111:BZ111,1),$CI111)</f>
        <v>2.476851851851852E-2</v>
      </c>
      <c r="CO111" s="3">
        <v>1.9270833333333334E-2</v>
      </c>
      <c r="CP111" s="8">
        <f t="shared" si="237"/>
        <v>1.9270833333333334E-2</v>
      </c>
      <c r="CQ111" s="8">
        <f>IF(COUNT($CB111:CC111)&gt;0,SMALL($CB111:CC111,1),$CP111)</f>
        <v>1.9270833333333334E-2</v>
      </c>
      <c r="CR111" s="8">
        <f>IF(COUNT($CB111:CD111)&gt;0,SMALL($CB111:CD111,1),$CP111)</f>
        <v>1.9270833333333334E-2</v>
      </c>
      <c r="CS111" s="8">
        <f>IF(COUNT($CB111:CE111)&gt;0,SMALL($CB111:CE111,1),$CP111)</f>
        <v>1.9270833333333334E-2</v>
      </c>
      <c r="CT111" s="8">
        <f>IF(COUNT($CB111:CF111)&gt;0,SMALL($CB111:CF111,1),$CP111)</f>
        <v>1.9270833333333334E-2</v>
      </c>
      <c r="CV111" s="8">
        <f t="shared" si="238"/>
        <v>1.146085648148148E-2</v>
      </c>
      <c r="CW111" s="8">
        <f t="shared" si="239"/>
        <v>8.8566898148148138E-3</v>
      </c>
      <c r="CX111" s="1">
        <f t="shared" si="240"/>
        <v>109</v>
      </c>
      <c r="CY111" s="8">
        <f t="shared" si="241"/>
        <v>2.523148148148148E-6</v>
      </c>
      <c r="CZ111" s="1" t="str">
        <f t="shared" si="242"/>
        <v>Robert Parker</v>
      </c>
      <c r="DB111" s="13">
        <f t="shared" si="243"/>
        <v>2.476851851851852E-2</v>
      </c>
      <c r="DC111" s="13">
        <f>SMALL($DO111:DP111,1)/(60*60*24)</f>
        <v>2.476851851851852E-2</v>
      </c>
      <c r="DD111" s="13">
        <f>SMALL($DO111:DQ111,1)/(60*60*24)</f>
        <v>2.476851851851852E-2</v>
      </c>
      <c r="DE111" s="13">
        <f>SMALL($DO111:DR111,1)/(60*60*24)</f>
        <v>2.476851851851852E-2</v>
      </c>
      <c r="DF111" s="13">
        <f>SMALL($DO111:DS111,1)/(60*60*24)</f>
        <v>2.476851851851852E-2</v>
      </c>
      <c r="DG111" s="13">
        <f>SMALL($DO111:DT111,1)/(60*60*24)</f>
        <v>2.476851851851852E-2</v>
      </c>
      <c r="DH111" s="45">
        <f t="shared" si="244"/>
        <v>1.903488124585425E-2</v>
      </c>
      <c r="DI111" s="13">
        <f>SMALL($DU111:DV111,1)/(60*60*24)</f>
        <v>1.903488124585425E-2</v>
      </c>
      <c r="DJ111" s="13">
        <f>SMALL($DU111:DW111,1)/(60*60*24)</f>
        <v>1.903488124585425E-2</v>
      </c>
      <c r="DK111" s="13">
        <f>SMALL($DU111:DX111,1)/(60*60*24)</f>
        <v>1.903488124585425E-2</v>
      </c>
      <c r="DL111" s="13">
        <f>SMALL($DU111:DY111,1)/(60*60*24)</f>
        <v>1.903488124585425E-2</v>
      </c>
      <c r="DM111" s="13">
        <f>SMALL($DU111:DZ111,1)/(60*60*24)</f>
        <v>1.903488124585425E-2</v>
      </c>
      <c r="DO111" s="6">
        <f t="shared" si="245"/>
        <v>2140</v>
      </c>
      <c r="DP111" s="1">
        <f t="shared" si="246"/>
        <v>9999</v>
      </c>
      <c r="DQ111" s="1">
        <f t="shared" si="247"/>
        <v>9999</v>
      </c>
      <c r="DR111" s="1">
        <f t="shared" si="248"/>
        <v>9999</v>
      </c>
      <c r="DS111" s="1">
        <f t="shared" si="249"/>
        <v>9999</v>
      </c>
      <c r="DT111" s="1">
        <f t="shared" si="250"/>
        <v>9999</v>
      </c>
      <c r="DU111" s="6">
        <f t="shared" si="251"/>
        <v>1644.6137396418073</v>
      </c>
      <c r="DV111" s="1">
        <f t="shared" si="252"/>
        <v>9999</v>
      </c>
      <c r="DW111" s="1">
        <f t="shared" si="253"/>
        <v>9999</v>
      </c>
      <c r="DX111" s="1">
        <f t="shared" si="254"/>
        <v>9999</v>
      </c>
      <c r="DY111" s="1">
        <f t="shared" si="255"/>
        <v>9999</v>
      </c>
      <c r="DZ111" s="1">
        <f t="shared" si="256"/>
        <v>9999</v>
      </c>
    </row>
    <row r="112" spans="1:158" x14ac:dyDescent="0.25">
      <c r="A112" s="1" t="s">
        <v>23</v>
      </c>
      <c r="B112" s="3">
        <v>1.5011574074074075E-2</v>
      </c>
      <c r="C112" s="11">
        <v>42675</v>
      </c>
      <c r="E112" s="13">
        <v>1.8599537037037036E-2</v>
      </c>
      <c r="F112" s="11">
        <v>42186</v>
      </c>
      <c r="H112" s="3">
        <v>0</v>
      </c>
      <c r="I112" s="3">
        <v>0</v>
      </c>
      <c r="M112" s="8">
        <f t="shared" si="194"/>
        <v>1.8599537037037036E-2</v>
      </c>
      <c r="N112" s="6">
        <f t="shared" si="195"/>
        <v>1607</v>
      </c>
      <c r="O112" s="8">
        <f t="shared" si="257"/>
        <v>1.7708333333333333E-2</v>
      </c>
      <c r="Q112" s="8">
        <f t="shared" si="196"/>
        <v>0</v>
      </c>
      <c r="R112" s="8">
        <f t="shared" si="197"/>
        <v>1.6192129629629633E-2</v>
      </c>
      <c r="S112" s="8">
        <f t="shared" si="198"/>
        <v>1.7708333333333333E-2</v>
      </c>
      <c r="T112" s="8"/>
      <c r="U112" s="8">
        <f>IF(A112&lt;&gt;"",IF(VLOOKUP(A112,Apr!A$4:F$201,6)&gt;0,VLOOKUP(A112,Apr!A$4:F$201,6),0),0)</f>
        <v>0</v>
      </c>
      <c r="V112" s="8">
        <f>IF(A112&lt;&gt;"",IF(VLOOKUP(A112,May!A$3:F$200,6)&gt;0,VLOOKUP(A112,May!A$3:F$200,6),0),0)</f>
        <v>0</v>
      </c>
      <c r="W112" s="8">
        <f>IF(A112&lt;&gt;"",IF(VLOOKUP(A112,Jun!A$3:F$200,6)&gt;0,VLOOKUP(A112,Jun!A$3:F$200,6),0),0)</f>
        <v>0</v>
      </c>
      <c r="X112" s="8">
        <f>IF(A112&lt;&gt;"",IF(VLOOKUP(A112,Jul!A$3:F$200,6)&gt;0,VLOOKUP(A112,Jul!A$3:F$200,6),0),0)</f>
        <v>0</v>
      </c>
      <c r="Y112" s="8">
        <f>IF(A112&lt;&gt;"",IF(VLOOKUP(A112,Aug!A$3:F$200,6)&gt;0,VLOOKUP(A112,Aug!A$3:F$200,6),0),0)</f>
        <v>0</v>
      </c>
      <c r="Z112" s="8">
        <f>IF(A112&lt;&gt;"",IF(VLOOKUP(A112,Sep!A$3:F$200,6)&gt;0,VLOOKUP(A112,Sep!A$3:F$200,6),0),0)</f>
        <v>0</v>
      </c>
      <c r="AA112" s="6">
        <f t="shared" si="199"/>
        <v>1234.9973269179366</v>
      </c>
      <c r="AB112" s="8">
        <f t="shared" si="200"/>
        <v>1.3541666666666667E-2</v>
      </c>
      <c r="AC112" s="8">
        <f>IF(A112&lt;&gt;"",IF(VLOOKUP(A112,Oct!A$3:F$200,6)&gt;0,VLOOKUP(A112,Oct!A$3:F$200,6),0),0)</f>
        <v>0</v>
      </c>
      <c r="AD112" s="8">
        <f>IF(A112&lt;&gt;"",IF(VLOOKUP(A112,Nov!A$3:F$200,6)&gt;0,VLOOKUP(A112,Nov!A$3:F$200,6),0),0)</f>
        <v>0</v>
      </c>
      <c r="AE112" s="8">
        <f>IF(A112&lt;&gt;"",IF(VLOOKUP(A112,Dec!A$3:F$200,6)&gt;0,VLOOKUP(A112,Dec!A$3:F$200,6),0),0)</f>
        <v>1.6192129629629633E-2</v>
      </c>
      <c r="AF112" s="8">
        <f>IF(A112&lt;&gt;"",IF(VLOOKUP(A112,Jan!A$3:F$200,6)&gt;0,VLOOKUP(A112,Jan!A$3:F$200,6),0),0)</f>
        <v>0</v>
      </c>
      <c r="AG112" s="8">
        <f>IF(A112&lt;&gt;"",IF(VLOOKUP(A112,Feb!A$3:F$200,6)&gt;0,VLOOKUP(A112,Feb!A$3:F$200,6),0),0)</f>
        <v>0</v>
      </c>
      <c r="AH112" s="8">
        <f>IF(A112&lt;&gt;"",IF(VLOOKUP(A112,Mar!A$3:F$200,6)&gt;0,VLOOKUP(A112,Mar!A$3:F$200,6),0),0)</f>
        <v>0</v>
      </c>
      <c r="AJ112" s="8">
        <f>LARGE($BH112:BI112,1)</f>
        <v>1.7708333333333333E-2</v>
      </c>
      <c r="AK112" s="8">
        <f>LARGE($BH112:BJ112,1)</f>
        <v>1.7708333333333333E-2</v>
      </c>
      <c r="AL112" s="8">
        <f>LARGE($BH112:BK112,1)</f>
        <v>1.7708333333333333E-2</v>
      </c>
      <c r="AM112" s="8">
        <f>LARGE($BH112:BL112,1)</f>
        <v>1.7708333333333333E-2</v>
      </c>
      <c r="AN112" s="8">
        <f>LARGE($BH112:BM112,1)</f>
        <v>1.7708333333333333E-2</v>
      </c>
      <c r="AO112" s="8">
        <f>LARGE($BN112:BO112,1)</f>
        <v>1.3541666666666667E-2</v>
      </c>
      <c r="AP112" s="8">
        <f>LARGE($BN112:BP112,1)</f>
        <v>1.3541666666666667E-2</v>
      </c>
      <c r="AQ112" s="8">
        <f>LARGE($BN112:BQ112,1)</f>
        <v>1.3541666666666667E-2</v>
      </c>
      <c r="AR112" s="8">
        <f>LARGE($BN112:BR112,1)</f>
        <v>1.3541666666666667E-2</v>
      </c>
      <c r="AS112" s="8">
        <f>LARGE($BN112:BS112,1)</f>
        <v>1.3541666666666667E-2</v>
      </c>
      <c r="AV112" s="6">
        <f t="shared" si="201"/>
        <v>0</v>
      </c>
      <c r="AW112" s="6">
        <f t="shared" si="202"/>
        <v>0</v>
      </c>
      <c r="AX112" s="6">
        <f t="shared" si="203"/>
        <v>0</v>
      </c>
      <c r="AY112" s="6">
        <f t="shared" si="204"/>
        <v>0</v>
      </c>
      <c r="AZ112" s="6">
        <f t="shared" si="205"/>
        <v>0</v>
      </c>
      <c r="BA112" s="6">
        <f t="shared" si="206"/>
        <v>0</v>
      </c>
      <c r="BB112" s="6">
        <f t="shared" si="207"/>
        <v>0</v>
      </c>
      <c r="BC112" s="6">
        <f t="shared" si="208"/>
        <v>0</v>
      </c>
      <c r="BD112" s="6">
        <f t="shared" si="209"/>
        <v>1399.0000000000002</v>
      </c>
      <c r="BE112" s="6">
        <f t="shared" si="210"/>
        <v>0</v>
      </c>
      <c r="BF112" s="6">
        <f t="shared" si="211"/>
        <v>0</v>
      </c>
      <c r="BH112" s="8">
        <f t="shared" si="212"/>
        <v>1.7708333333333333E-2</v>
      </c>
      <c r="BI112" s="8">
        <f t="shared" si="213"/>
        <v>0</v>
      </c>
      <c r="BJ112" s="8">
        <f t="shared" si="214"/>
        <v>0</v>
      </c>
      <c r="BK112" s="8">
        <f t="shared" si="215"/>
        <v>0</v>
      </c>
      <c r="BL112" s="8">
        <f t="shared" si="216"/>
        <v>0</v>
      </c>
      <c r="BM112" s="8">
        <f t="shared" si="217"/>
        <v>0</v>
      </c>
      <c r="BN112" s="8">
        <f t="shared" si="218"/>
        <v>1.3541666666666667E-2</v>
      </c>
      <c r="BO112" s="8">
        <f t="shared" si="219"/>
        <v>0</v>
      </c>
      <c r="BP112" s="8">
        <f t="shared" si="220"/>
        <v>0</v>
      </c>
      <c r="BQ112" s="8">
        <f t="shared" si="221"/>
        <v>1.1631944444444445E-2</v>
      </c>
      <c r="BR112" s="8">
        <f t="shared" si="222"/>
        <v>0</v>
      </c>
      <c r="BS112" s="8">
        <f t="shared" si="223"/>
        <v>0</v>
      </c>
      <c r="BV112" s="8" t="str">
        <f t="shared" si="224"/>
        <v/>
      </c>
      <c r="BW112" s="8" t="str">
        <f t="shared" si="225"/>
        <v/>
      </c>
      <c r="BX112" s="8" t="str">
        <f t="shared" si="226"/>
        <v/>
      </c>
      <c r="BY112" s="8" t="str">
        <f t="shared" si="227"/>
        <v/>
      </c>
      <c r="BZ112" s="8" t="str">
        <f t="shared" si="228"/>
        <v/>
      </c>
      <c r="CA112" s="8" t="str">
        <f t="shared" si="229"/>
        <v/>
      </c>
      <c r="CB112" s="8" t="str">
        <f t="shared" si="230"/>
        <v/>
      </c>
      <c r="CC112" s="8" t="str">
        <f t="shared" si="231"/>
        <v/>
      </c>
      <c r="CD112" s="8">
        <f t="shared" si="232"/>
        <v>1.6192129629629633E-2</v>
      </c>
      <c r="CE112" s="8" t="str">
        <f t="shared" si="233"/>
        <v/>
      </c>
      <c r="CF112" s="8" t="str">
        <f t="shared" si="234"/>
        <v/>
      </c>
      <c r="CG112" s="8" t="str">
        <f t="shared" si="235"/>
        <v/>
      </c>
      <c r="CI112" s="13">
        <v>1.8599537037037036E-2</v>
      </c>
      <c r="CJ112" s="8">
        <f t="shared" si="236"/>
        <v>1.8599537037037036E-2</v>
      </c>
      <c r="CK112" s="8">
        <f>IF(COUNT($BV112:BW112)&gt;0,SMALL($BV112:BW112,1),$CI112)</f>
        <v>1.8599537037037036E-2</v>
      </c>
      <c r="CL112" s="8">
        <f>IF(COUNT($BV112:BX112)&gt;0,SMALL($BV112:BX112,1),$CI112)</f>
        <v>1.8599537037037036E-2</v>
      </c>
      <c r="CM112" s="8">
        <f>IF(COUNT($BV112:BY112)&gt;0,SMALL($BV112:BY112,1),$CI112)</f>
        <v>1.8599537037037036E-2</v>
      </c>
      <c r="CN112" s="8">
        <f>IF(COUNT($BV112:BZ112)&gt;0,SMALL($BV112:BZ112,1),$CI112)</f>
        <v>1.8599537037037036E-2</v>
      </c>
      <c r="CO112" s="3">
        <v>1.5011574074074075E-2</v>
      </c>
      <c r="CP112" s="8">
        <f t="shared" si="237"/>
        <v>1.5011574074074075E-2</v>
      </c>
      <c r="CQ112" s="8">
        <f>IF(COUNT($CB112:CC112)&gt;0,SMALL($CB112:CC112,1),$CP112)</f>
        <v>1.5011574074074075E-2</v>
      </c>
      <c r="CR112" s="8">
        <f>IF(COUNT($CB112:CD112)&gt;0,SMALL($CB112:CD112,1),$CP112)</f>
        <v>1.6192129629629633E-2</v>
      </c>
      <c r="CS112" s="8">
        <f>IF(COUNT($CB112:CE112)&gt;0,SMALL($CB112:CE112,1),$CP112)</f>
        <v>1.6192129629629633E-2</v>
      </c>
      <c r="CT112" s="8">
        <f>IF(COUNT($CB112:CF112)&gt;0,SMALL($CB112:CF112,1),$CP112)</f>
        <v>1.6192129629629633E-2</v>
      </c>
      <c r="CV112" s="8">
        <f t="shared" si="238"/>
        <v>1.7710879629629629E-2</v>
      </c>
      <c r="CW112" s="8">
        <f t="shared" si="239"/>
        <v>1.3544212962962963E-2</v>
      </c>
      <c r="CX112" s="1">
        <f t="shared" si="240"/>
        <v>110</v>
      </c>
      <c r="CY112" s="8">
        <f t="shared" si="241"/>
        <v>2.5462962962962961E-6</v>
      </c>
      <c r="CZ112" s="1" t="str">
        <f t="shared" si="242"/>
        <v>Ross McKelvie</v>
      </c>
      <c r="DB112" s="13">
        <f t="shared" si="243"/>
        <v>1.8599537037037036E-2</v>
      </c>
      <c r="DC112" s="13">
        <f>SMALL($DO112:DP112,1)/(60*60*24)</f>
        <v>1.8599537037037036E-2</v>
      </c>
      <c r="DD112" s="13">
        <f>SMALL($DO112:DQ112,1)/(60*60*24)</f>
        <v>1.8599537037037036E-2</v>
      </c>
      <c r="DE112" s="13">
        <f>SMALL($DO112:DR112,1)/(60*60*24)</f>
        <v>1.8599537037037036E-2</v>
      </c>
      <c r="DF112" s="13">
        <f>SMALL($DO112:DS112,1)/(60*60*24)</f>
        <v>1.8599537037037036E-2</v>
      </c>
      <c r="DG112" s="13">
        <f>SMALL($DO112:DT112,1)/(60*60*24)</f>
        <v>1.8599537037037036E-2</v>
      </c>
      <c r="DH112" s="45">
        <f t="shared" si="244"/>
        <v>1.4293950543031673E-2</v>
      </c>
      <c r="DI112" s="13">
        <f>SMALL($DU112:DV112,1)/(60*60*24)</f>
        <v>1.4293950543031673E-2</v>
      </c>
      <c r="DJ112" s="13">
        <f>SMALL($DU112:DW112,1)/(60*60*24)</f>
        <v>1.4293950543031673E-2</v>
      </c>
      <c r="DK112" s="13">
        <f>SMALL($DU112:DX112,1)/(60*60*24)</f>
        <v>1.4293950543031673E-2</v>
      </c>
      <c r="DL112" s="13">
        <f>SMALL($DU112:DY112,1)/(60*60*24)</f>
        <v>1.4293950543031673E-2</v>
      </c>
      <c r="DM112" s="13">
        <f>SMALL($DU112:DZ112,1)/(60*60*24)</f>
        <v>1.4293950543031673E-2</v>
      </c>
      <c r="DO112" s="6">
        <f t="shared" si="245"/>
        <v>1607</v>
      </c>
      <c r="DP112" s="1">
        <f t="shared" si="246"/>
        <v>9999</v>
      </c>
      <c r="DQ112" s="1">
        <f t="shared" si="247"/>
        <v>9999</v>
      </c>
      <c r="DR112" s="1">
        <f t="shared" si="248"/>
        <v>9999</v>
      </c>
      <c r="DS112" s="1">
        <f t="shared" si="249"/>
        <v>9999</v>
      </c>
      <c r="DT112" s="1">
        <f t="shared" si="250"/>
        <v>9999</v>
      </c>
      <c r="DU112" s="6">
        <f t="shared" si="251"/>
        <v>1234.9973269179366</v>
      </c>
      <c r="DV112" s="1">
        <f t="shared" si="252"/>
        <v>9999</v>
      </c>
      <c r="DW112" s="1">
        <f t="shared" si="253"/>
        <v>9999</v>
      </c>
      <c r="DX112" s="1">
        <f t="shared" si="254"/>
        <v>1399.0000000000002</v>
      </c>
      <c r="DY112" s="1">
        <f t="shared" si="255"/>
        <v>9999</v>
      </c>
      <c r="DZ112" s="1">
        <f t="shared" si="256"/>
        <v>9999</v>
      </c>
    </row>
    <row r="113" spans="1:130" x14ac:dyDescent="0.25">
      <c r="A113" s="1" t="s">
        <v>36</v>
      </c>
      <c r="B113" s="3">
        <v>1.6898148148148148E-2</v>
      </c>
      <c r="C113" s="11">
        <v>39508</v>
      </c>
      <c r="E113" s="13">
        <v>2.2418981481481481E-2</v>
      </c>
      <c r="F113" s="11">
        <v>42217</v>
      </c>
      <c r="H113" s="3">
        <v>0</v>
      </c>
      <c r="I113" s="3">
        <v>2.3958333333333331E-2</v>
      </c>
      <c r="M113" s="8">
        <f t="shared" si="194"/>
        <v>2.3958333333333331E-2</v>
      </c>
      <c r="N113" s="6">
        <f t="shared" si="195"/>
        <v>2070</v>
      </c>
      <c r="O113" s="8">
        <f t="shared" si="257"/>
        <v>1.2326388888888888E-2</v>
      </c>
      <c r="Q113" s="8">
        <f t="shared" si="196"/>
        <v>0</v>
      </c>
      <c r="R113" s="8">
        <f t="shared" si="197"/>
        <v>0</v>
      </c>
      <c r="S113" s="8">
        <f t="shared" si="198"/>
        <v>1.2326388888888888E-2</v>
      </c>
      <c r="T113" s="8"/>
      <c r="U113" s="8">
        <f>IF(A113&lt;&gt;"",IF(VLOOKUP(A113,Apr!A$4:F$201,6)&gt;0,VLOOKUP(A113,Apr!A$4:F$201,6),0),0)</f>
        <v>0</v>
      </c>
      <c r="V113" s="8">
        <f>IF(A113&lt;&gt;"",IF(VLOOKUP(A113,May!A$3:F$200,6)&gt;0,VLOOKUP(A113,May!A$3:F$200,6),0),0)</f>
        <v>0</v>
      </c>
      <c r="W113" s="8">
        <f>IF(A113&lt;&gt;"",IF(VLOOKUP(A113,Jun!A$3:F$200,6)&gt;0,VLOOKUP(A113,Jun!A$3:F$200,6),0),0)</f>
        <v>0</v>
      </c>
      <c r="X113" s="8">
        <f>IF(A113&lt;&gt;"",IF(VLOOKUP(A113,Jul!A$3:F$200,6)&gt;0,VLOOKUP(A113,Jul!A$3:F$200,6),0),0)</f>
        <v>0</v>
      </c>
      <c r="Y113" s="8">
        <f>IF(A113&lt;&gt;"",IF(VLOOKUP(A113,Aug!A$3:F$200,6)&gt;0,VLOOKUP(A113,Aug!A$3:F$200,6),0),0)</f>
        <v>0</v>
      </c>
      <c r="Z113" s="8">
        <f>IF(A113&lt;&gt;"",IF(VLOOKUP(A113,Sep!A$3:F$200,6)&gt;0,VLOOKUP(A113,Sep!A$3:F$200,6),0),0)</f>
        <v>0</v>
      </c>
      <c r="AA113" s="6">
        <f t="shared" si="199"/>
        <v>1590.8179631114676</v>
      </c>
      <c r="AB113" s="8">
        <f t="shared" si="200"/>
        <v>9.3749999999999997E-3</v>
      </c>
      <c r="AC113" s="8">
        <f>IF(A113&lt;&gt;"",IF(VLOOKUP(A113,Oct!A$3:F$200,6)&gt;0,VLOOKUP(A113,Oct!A$3:F$200,6),0),0)</f>
        <v>0</v>
      </c>
      <c r="AD113" s="8">
        <f>IF(A113&lt;&gt;"",IF(VLOOKUP(A113,Nov!A$3:F$200,6)&gt;0,VLOOKUP(A113,Nov!A$3:F$200,6),0),0)</f>
        <v>0</v>
      </c>
      <c r="AE113" s="8">
        <f>IF(A113&lt;&gt;"",IF(VLOOKUP(A113,Dec!A$3:F$200,6)&gt;0,VLOOKUP(A113,Dec!A$3:F$200,6),0),0)</f>
        <v>0</v>
      </c>
      <c r="AF113" s="8">
        <f>IF(A113&lt;&gt;"",IF(VLOOKUP(A113,Jan!A$3:F$200,6)&gt;0,VLOOKUP(A113,Jan!A$3:F$200,6),0),0)</f>
        <v>0</v>
      </c>
      <c r="AG113" s="8">
        <f>IF(A113&lt;&gt;"",IF(VLOOKUP(A113,Feb!A$3:F$200,6)&gt;0,VLOOKUP(A113,Feb!A$3:F$200,6),0),0)</f>
        <v>0</v>
      </c>
      <c r="AH113" s="8">
        <f>IF(A113&lt;&gt;"",IF(VLOOKUP(A113,Mar!A$3:F$200,6)&gt;0,VLOOKUP(A113,Mar!A$3:F$200,6),0),0)</f>
        <v>0</v>
      </c>
      <c r="AJ113" s="8">
        <f>LARGE($BH113:BI113,1)</f>
        <v>1.2326388888888888E-2</v>
      </c>
      <c r="AK113" s="8">
        <f>LARGE($BH113:BJ113,1)</f>
        <v>1.2326388888888888E-2</v>
      </c>
      <c r="AL113" s="8">
        <f>LARGE($BH113:BK113,1)</f>
        <v>1.2326388888888888E-2</v>
      </c>
      <c r="AM113" s="8">
        <f>LARGE($BH113:BL113,1)</f>
        <v>1.2326388888888888E-2</v>
      </c>
      <c r="AN113" s="8">
        <f>LARGE($BH113:BM113,1)</f>
        <v>1.2326388888888888E-2</v>
      </c>
      <c r="AO113" s="8">
        <f>LARGE($BN113:BO113,1)</f>
        <v>9.3749999999999997E-3</v>
      </c>
      <c r="AP113" s="8">
        <f>LARGE($BN113:BP113,1)</f>
        <v>9.3749999999999997E-3</v>
      </c>
      <c r="AQ113" s="8">
        <f>LARGE($BN113:BQ113,1)</f>
        <v>9.3749999999999997E-3</v>
      </c>
      <c r="AR113" s="8">
        <f>LARGE($BN113:BR113,1)</f>
        <v>9.3749999999999997E-3</v>
      </c>
      <c r="AS113" s="8">
        <f>LARGE($BN113:BS113,1)</f>
        <v>9.3749999999999997E-3</v>
      </c>
      <c r="AV113" s="6">
        <f t="shared" si="201"/>
        <v>0</v>
      </c>
      <c r="AW113" s="6">
        <f t="shared" si="202"/>
        <v>0</v>
      </c>
      <c r="AX113" s="6">
        <f t="shared" si="203"/>
        <v>0</v>
      </c>
      <c r="AY113" s="6">
        <f t="shared" si="204"/>
        <v>0</v>
      </c>
      <c r="AZ113" s="6">
        <f t="shared" si="205"/>
        <v>0</v>
      </c>
      <c r="BA113" s="6">
        <f t="shared" si="206"/>
        <v>0</v>
      </c>
      <c r="BB113" s="6">
        <f t="shared" si="207"/>
        <v>0</v>
      </c>
      <c r="BC113" s="6">
        <f t="shared" si="208"/>
        <v>0</v>
      </c>
      <c r="BD113" s="6">
        <f t="shared" si="209"/>
        <v>0</v>
      </c>
      <c r="BE113" s="6">
        <f t="shared" si="210"/>
        <v>0</v>
      </c>
      <c r="BF113" s="6">
        <f t="shared" si="211"/>
        <v>0</v>
      </c>
      <c r="BH113" s="8">
        <f t="shared" si="212"/>
        <v>1.2326388888888888E-2</v>
      </c>
      <c r="BI113" s="8">
        <f t="shared" si="213"/>
        <v>0</v>
      </c>
      <c r="BJ113" s="8">
        <f t="shared" si="214"/>
        <v>0</v>
      </c>
      <c r="BK113" s="8">
        <f t="shared" si="215"/>
        <v>0</v>
      </c>
      <c r="BL113" s="8">
        <f t="shared" si="216"/>
        <v>0</v>
      </c>
      <c r="BM113" s="8">
        <f t="shared" si="217"/>
        <v>0</v>
      </c>
      <c r="BN113" s="8">
        <f t="shared" si="218"/>
        <v>9.3749999999999997E-3</v>
      </c>
      <c r="BO113" s="8">
        <f t="shared" si="219"/>
        <v>0</v>
      </c>
      <c r="BP113" s="8">
        <f t="shared" si="220"/>
        <v>0</v>
      </c>
      <c r="BQ113" s="8">
        <f t="shared" si="221"/>
        <v>0</v>
      </c>
      <c r="BR113" s="8">
        <f t="shared" si="222"/>
        <v>0</v>
      </c>
      <c r="BS113" s="8">
        <f t="shared" si="223"/>
        <v>0</v>
      </c>
      <c r="BV113" s="8" t="str">
        <f t="shared" si="224"/>
        <v/>
      </c>
      <c r="BW113" s="8" t="str">
        <f t="shared" si="225"/>
        <v/>
      </c>
      <c r="BX113" s="8" t="str">
        <f t="shared" si="226"/>
        <v/>
      </c>
      <c r="BY113" s="8" t="str">
        <f t="shared" si="227"/>
        <v/>
      </c>
      <c r="BZ113" s="8" t="str">
        <f t="shared" si="228"/>
        <v/>
      </c>
      <c r="CA113" s="8" t="str">
        <f t="shared" si="229"/>
        <v/>
      </c>
      <c r="CB113" s="8" t="str">
        <f t="shared" si="230"/>
        <v/>
      </c>
      <c r="CC113" s="8" t="str">
        <f t="shared" si="231"/>
        <v/>
      </c>
      <c r="CD113" s="8" t="str">
        <f t="shared" si="232"/>
        <v/>
      </c>
      <c r="CE113" s="8" t="str">
        <f t="shared" si="233"/>
        <v/>
      </c>
      <c r="CF113" s="8" t="str">
        <f t="shared" si="234"/>
        <v/>
      </c>
      <c r="CG113" s="8" t="str">
        <f t="shared" si="235"/>
        <v/>
      </c>
      <c r="CI113" s="13">
        <v>2.2418981481481481E-2</v>
      </c>
      <c r="CJ113" s="8">
        <f t="shared" si="236"/>
        <v>2.2418981481481481E-2</v>
      </c>
      <c r="CK113" s="8">
        <f>IF(COUNT($BV113:BW113)&gt;0,SMALL($BV113:BW113,1),$CI113)</f>
        <v>2.2418981481481481E-2</v>
      </c>
      <c r="CL113" s="8">
        <f>IF(COUNT($BV113:BX113)&gt;0,SMALL($BV113:BX113,1),$CI113)</f>
        <v>2.2418981481481481E-2</v>
      </c>
      <c r="CM113" s="8">
        <f>IF(COUNT($BV113:BY113)&gt;0,SMALL($BV113:BY113,1),$CI113)</f>
        <v>2.2418981481481481E-2</v>
      </c>
      <c r="CN113" s="8">
        <f>IF(COUNT($BV113:BZ113)&gt;0,SMALL($BV113:BZ113,1),$CI113)</f>
        <v>2.2418981481481481E-2</v>
      </c>
      <c r="CO113" s="3">
        <v>1.6898148148148148E-2</v>
      </c>
      <c r="CP113" s="8">
        <f t="shared" si="237"/>
        <v>1.6898148148148148E-2</v>
      </c>
      <c r="CQ113" s="8">
        <f>IF(COUNT($CB113:CC113)&gt;0,SMALL($CB113:CC113,1),$CP113)</f>
        <v>1.6898148148148148E-2</v>
      </c>
      <c r="CR113" s="8">
        <f>IF(COUNT($CB113:CD113)&gt;0,SMALL($CB113:CD113,1),$CP113)</f>
        <v>1.6898148148148148E-2</v>
      </c>
      <c r="CS113" s="8">
        <f>IF(COUNT($CB113:CE113)&gt;0,SMALL($CB113:CE113,1),$CP113)</f>
        <v>1.6898148148148148E-2</v>
      </c>
      <c r="CT113" s="8">
        <f>IF(COUNT($CB113:CF113)&gt;0,SMALL($CB113:CF113,1),$CP113)</f>
        <v>1.6898148148148148E-2</v>
      </c>
      <c r="CV113" s="8">
        <f t="shared" si="238"/>
        <v>1.2328958333333332E-2</v>
      </c>
      <c r="CW113" s="8">
        <f t="shared" si="239"/>
        <v>9.3775694444444436E-3</v>
      </c>
      <c r="CX113" s="1">
        <f t="shared" si="240"/>
        <v>111</v>
      </c>
      <c r="CY113" s="8">
        <f t="shared" si="241"/>
        <v>2.5694444444444443E-6</v>
      </c>
      <c r="CZ113" s="1" t="str">
        <f t="shared" si="242"/>
        <v>Roy Stevens</v>
      </c>
      <c r="DB113" s="13">
        <f t="shared" si="243"/>
        <v>2.3958333333333331E-2</v>
      </c>
      <c r="DC113" s="13">
        <f>SMALL($DO113:DP113,1)/(60*60*24)</f>
        <v>2.3958333333333335E-2</v>
      </c>
      <c r="DD113" s="13">
        <f>SMALL($DO113:DQ113,1)/(60*60*24)</f>
        <v>2.3958333333333335E-2</v>
      </c>
      <c r="DE113" s="13">
        <f>SMALL($DO113:DR113,1)/(60*60*24)</f>
        <v>2.3958333333333335E-2</v>
      </c>
      <c r="DF113" s="13">
        <f>SMALL($DO113:DS113,1)/(60*60*24)</f>
        <v>2.3958333333333335E-2</v>
      </c>
      <c r="DG113" s="13">
        <f>SMALL($DO113:DT113,1)/(60*60*24)</f>
        <v>2.3958333333333335E-2</v>
      </c>
      <c r="DH113" s="45">
        <f t="shared" si="244"/>
        <v>1.8412244943419764E-2</v>
      </c>
      <c r="DI113" s="13">
        <f>SMALL($DU113:DV113,1)/(60*60*24)</f>
        <v>1.8412244943419764E-2</v>
      </c>
      <c r="DJ113" s="13">
        <f>SMALL($DU113:DW113,1)/(60*60*24)</f>
        <v>1.8412244943419764E-2</v>
      </c>
      <c r="DK113" s="13">
        <f>SMALL($DU113:DX113,1)/(60*60*24)</f>
        <v>1.8412244943419764E-2</v>
      </c>
      <c r="DL113" s="13">
        <f>SMALL($DU113:DY113,1)/(60*60*24)</f>
        <v>1.8412244943419764E-2</v>
      </c>
      <c r="DM113" s="13">
        <f>SMALL($DU113:DZ113,1)/(60*60*24)</f>
        <v>1.8412244943419764E-2</v>
      </c>
      <c r="DO113" s="6">
        <f t="shared" si="245"/>
        <v>2070</v>
      </c>
      <c r="DP113" s="1">
        <f t="shared" si="246"/>
        <v>9999</v>
      </c>
      <c r="DQ113" s="1">
        <f t="shared" si="247"/>
        <v>9999</v>
      </c>
      <c r="DR113" s="1">
        <f t="shared" si="248"/>
        <v>9999</v>
      </c>
      <c r="DS113" s="1">
        <f t="shared" si="249"/>
        <v>9999</v>
      </c>
      <c r="DT113" s="1">
        <f t="shared" si="250"/>
        <v>9999</v>
      </c>
      <c r="DU113" s="6">
        <f t="shared" si="251"/>
        <v>1590.8179631114676</v>
      </c>
      <c r="DV113" s="1">
        <f t="shared" si="252"/>
        <v>9999</v>
      </c>
      <c r="DW113" s="1">
        <f t="shared" si="253"/>
        <v>9999</v>
      </c>
      <c r="DX113" s="1">
        <f t="shared" si="254"/>
        <v>9999</v>
      </c>
      <c r="DY113" s="1">
        <f t="shared" si="255"/>
        <v>9999</v>
      </c>
      <c r="DZ113" s="1">
        <f t="shared" si="256"/>
        <v>9999</v>
      </c>
    </row>
    <row r="114" spans="1:130" x14ac:dyDescent="0.25">
      <c r="A114" s="1" t="s">
        <v>43</v>
      </c>
      <c r="B114" s="3">
        <v>1.486111111111111E-2</v>
      </c>
      <c r="C114" s="11">
        <v>39083</v>
      </c>
      <c r="E114" s="13">
        <v>1.8460648148148146E-2</v>
      </c>
      <c r="F114" s="11">
        <v>39661</v>
      </c>
      <c r="H114" s="3">
        <v>1.8275462962962962E-2</v>
      </c>
      <c r="I114" s="3">
        <v>2.2685185185185183E-2</v>
      </c>
      <c r="K114" s="8">
        <v>1.6516203703703703E-2</v>
      </c>
      <c r="M114" s="8">
        <f t="shared" si="194"/>
        <v>2.3042975040257645E-2</v>
      </c>
      <c r="N114" s="6">
        <f t="shared" si="195"/>
        <v>1990.9130434782605</v>
      </c>
      <c r="O114" s="8">
        <f t="shared" si="257"/>
        <v>1.3194444444444444E-2</v>
      </c>
      <c r="Q114" s="8">
        <f t="shared" si="196"/>
        <v>0</v>
      </c>
      <c r="R114" s="8">
        <f t="shared" si="197"/>
        <v>0</v>
      </c>
      <c r="S114" s="8">
        <f t="shared" si="198"/>
        <v>1.3194444444444444E-2</v>
      </c>
      <c r="T114" s="8"/>
      <c r="U114" s="8">
        <f>IF(A114&lt;&gt;"",IF(VLOOKUP(A114,Apr!A$4:F$201,6)&gt;0,VLOOKUP(A114,Apr!A$4:F$201,6),0),0)</f>
        <v>0</v>
      </c>
      <c r="V114" s="8">
        <f>IF(A114&lt;&gt;"",IF(VLOOKUP(A114,May!A$3:F$200,6)&gt;0,VLOOKUP(A114,May!A$3:F$200,6),0),0)</f>
        <v>0</v>
      </c>
      <c r="W114" s="8">
        <f>IF(A114&lt;&gt;"",IF(VLOOKUP(A114,Jun!A$3:F$200,6)&gt;0,VLOOKUP(A114,Jun!A$3:F$200,6),0),0)</f>
        <v>0</v>
      </c>
      <c r="X114" s="8">
        <f>IF(A114&lt;&gt;"",IF(VLOOKUP(A114,Jul!A$3:F$200,6)&gt;0,VLOOKUP(A114,Jul!A$3:F$200,6),0),0)</f>
        <v>0</v>
      </c>
      <c r="Y114" s="8">
        <f>IF(A114&lt;&gt;"",IF(VLOOKUP(A114,Aug!A$3:F$200,6)&gt;0,VLOOKUP(A114,Aug!A$3:F$200,6),0),0)</f>
        <v>0</v>
      </c>
      <c r="Z114" s="8">
        <f>IF(A114&lt;&gt;"",IF(VLOOKUP(A114,Sep!A$3:F$200,6)&gt;0,VLOOKUP(A114,Sep!A$3:F$200,6),0),0)</f>
        <v>0</v>
      </c>
      <c r="AA114" s="6">
        <f t="shared" si="199"/>
        <v>1530.0387596899225</v>
      </c>
      <c r="AB114" s="8">
        <f t="shared" si="200"/>
        <v>1.0069444444444445E-2</v>
      </c>
      <c r="AC114" s="8">
        <f>IF(A114&lt;&gt;"",IF(VLOOKUP(A114,Oct!A$3:F$200,6)&gt;0,VLOOKUP(A114,Oct!A$3:F$200,6),0),0)</f>
        <v>0</v>
      </c>
      <c r="AD114" s="8">
        <f>IF(A114&lt;&gt;"",IF(VLOOKUP(A114,Nov!A$3:F$200,6)&gt;0,VLOOKUP(A114,Nov!A$3:F$200,6),0),0)</f>
        <v>0</v>
      </c>
      <c r="AE114" s="8">
        <f>IF(A114&lt;&gt;"",IF(VLOOKUP(A114,Dec!A$3:F$200,6)&gt;0,VLOOKUP(A114,Dec!A$3:F$200,6),0),0)</f>
        <v>0</v>
      </c>
      <c r="AF114" s="8">
        <f>IF(A114&lt;&gt;"",IF(VLOOKUP(A114,Jan!A$3:F$200,6)&gt;0,VLOOKUP(A114,Jan!A$3:F$200,6),0),0)</f>
        <v>0</v>
      </c>
      <c r="AG114" s="8">
        <f>IF(A114&lt;&gt;"",IF(VLOOKUP(A114,Feb!A$3:F$200,6)&gt;0,VLOOKUP(A114,Feb!A$3:F$200,6),0),0)</f>
        <v>0</v>
      </c>
      <c r="AH114" s="8">
        <f>IF(A114&lt;&gt;"",IF(VLOOKUP(A114,Mar!A$3:F$200,6)&gt;0,VLOOKUP(A114,Mar!A$3:F$200,6),0),0)</f>
        <v>0</v>
      </c>
      <c r="AJ114" s="8">
        <f>LARGE($BH114:BI114,1)</f>
        <v>1.3194444444444444E-2</v>
      </c>
      <c r="AK114" s="8">
        <f>LARGE($BH114:BJ114,1)</f>
        <v>1.3194444444444444E-2</v>
      </c>
      <c r="AL114" s="8">
        <f>LARGE($BH114:BK114,1)</f>
        <v>1.3194444444444444E-2</v>
      </c>
      <c r="AM114" s="8">
        <f>LARGE($BH114:BL114,1)</f>
        <v>1.3194444444444444E-2</v>
      </c>
      <c r="AN114" s="8">
        <f>LARGE($BH114:BM114,1)</f>
        <v>1.3194444444444444E-2</v>
      </c>
      <c r="AO114" s="8">
        <f>LARGE($BN114:BO114,1)</f>
        <v>1.0069444444444445E-2</v>
      </c>
      <c r="AP114" s="8">
        <f>LARGE($BN114:BP114,1)</f>
        <v>1.0069444444444445E-2</v>
      </c>
      <c r="AQ114" s="8">
        <f>LARGE($BN114:BQ114,1)</f>
        <v>1.0069444444444445E-2</v>
      </c>
      <c r="AR114" s="8">
        <f>LARGE($BN114:BR114,1)</f>
        <v>1.0069444444444445E-2</v>
      </c>
      <c r="AS114" s="8">
        <f>LARGE($BN114:BS114,1)</f>
        <v>1.0069444444444445E-2</v>
      </c>
      <c r="AV114" s="6">
        <f t="shared" si="201"/>
        <v>0</v>
      </c>
      <c r="AW114" s="6">
        <f t="shared" si="202"/>
        <v>0</v>
      </c>
      <c r="AX114" s="6">
        <f t="shared" si="203"/>
        <v>0</v>
      </c>
      <c r="AY114" s="6">
        <f t="shared" si="204"/>
        <v>0</v>
      </c>
      <c r="AZ114" s="6">
        <f t="shared" si="205"/>
        <v>0</v>
      </c>
      <c r="BA114" s="6">
        <f t="shared" si="206"/>
        <v>0</v>
      </c>
      <c r="BB114" s="6">
        <f t="shared" si="207"/>
        <v>0</v>
      </c>
      <c r="BC114" s="6">
        <f t="shared" si="208"/>
        <v>0</v>
      </c>
      <c r="BD114" s="6">
        <f t="shared" si="209"/>
        <v>0</v>
      </c>
      <c r="BE114" s="6">
        <f t="shared" si="210"/>
        <v>0</v>
      </c>
      <c r="BF114" s="6">
        <f t="shared" si="211"/>
        <v>0</v>
      </c>
      <c r="BH114" s="8">
        <f t="shared" si="212"/>
        <v>1.3194444444444444E-2</v>
      </c>
      <c r="BI114" s="8">
        <f t="shared" si="213"/>
        <v>0</v>
      </c>
      <c r="BJ114" s="8">
        <f t="shared" si="214"/>
        <v>0</v>
      </c>
      <c r="BK114" s="8">
        <f t="shared" si="215"/>
        <v>0</v>
      </c>
      <c r="BL114" s="8">
        <f t="shared" si="216"/>
        <v>0</v>
      </c>
      <c r="BM114" s="8">
        <f t="shared" si="217"/>
        <v>0</v>
      </c>
      <c r="BN114" s="8">
        <f t="shared" si="218"/>
        <v>1.0069444444444445E-2</v>
      </c>
      <c r="BO114" s="8">
        <f t="shared" si="219"/>
        <v>0</v>
      </c>
      <c r="BP114" s="8">
        <f t="shared" si="220"/>
        <v>0</v>
      </c>
      <c r="BQ114" s="8">
        <f t="shared" si="221"/>
        <v>0</v>
      </c>
      <c r="BR114" s="8">
        <f t="shared" si="222"/>
        <v>0</v>
      </c>
      <c r="BS114" s="8">
        <f t="shared" si="223"/>
        <v>0</v>
      </c>
      <c r="BV114" s="8" t="str">
        <f t="shared" si="224"/>
        <v/>
      </c>
      <c r="BW114" s="8" t="str">
        <f t="shared" si="225"/>
        <v/>
      </c>
      <c r="BX114" s="8" t="str">
        <f t="shared" si="226"/>
        <v/>
      </c>
      <c r="BY114" s="8" t="str">
        <f t="shared" si="227"/>
        <v/>
      </c>
      <c r="BZ114" s="8" t="str">
        <f t="shared" si="228"/>
        <v/>
      </c>
      <c r="CA114" s="8" t="str">
        <f t="shared" si="229"/>
        <v/>
      </c>
      <c r="CB114" s="8" t="str">
        <f t="shared" si="230"/>
        <v/>
      </c>
      <c r="CC114" s="8" t="str">
        <f t="shared" si="231"/>
        <v/>
      </c>
      <c r="CD114" s="8" t="str">
        <f t="shared" si="232"/>
        <v/>
      </c>
      <c r="CE114" s="8" t="str">
        <f t="shared" si="233"/>
        <v/>
      </c>
      <c r="CF114" s="8" t="str">
        <f t="shared" si="234"/>
        <v/>
      </c>
      <c r="CG114" s="8" t="str">
        <f t="shared" si="235"/>
        <v/>
      </c>
      <c r="CI114" s="13">
        <v>1.8460648148148146E-2</v>
      </c>
      <c r="CJ114" s="8">
        <f t="shared" si="236"/>
        <v>1.8460648148148146E-2</v>
      </c>
      <c r="CK114" s="8">
        <f>IF(COUNT($BV114:BW114)&gt;0,SMALL($BV114:BW114,1),$CI114)</f>
        <v>1.8460648148148146E-2</v>
      </c>
      <c r="CL114" s="8">
        <f>IF(COUNT($BV114:BX114)&gt;0,SMALL($BV114:BX114,1),$CI114)</f>
        <v>1.8460648148148146E-2</v>
      </c>
      <c r="CM114" s="8">
        <f>IF(COUNT($BV114:BY114)&gt;0,SMALL($BV114:BY114,1),$CI114)</f>
        <v>1.8460648148148146E-2</v>
      </c>
      <c r="CN114" s="8">
        <f>IF(COUNT($BV114:BZ114)&gt;0,SMALL($BV114:BZ114,1),$CI114)</f>
        <v>1.8460648148148146E-2</v>
      </c>
      <c r="CO114" s="3">
        <v>1.486111111111111E-2</v>
      </c>
      <c r="CP114" s="8">
        <f t="shared" si="237"/>
        <v>1.486111111111111E-2</v>
      </c>
      <c r="CQ114" s="8">
        <f>IF(COUNT($CB114:CC114)&gt;0,SMALL($CB114:CC114,1),$CP114)</f>
        <v>1.486111111111111E-2</v>
      </c>
      <c r="CR114" s="8">
        <f>IF(COUNT($CB114:CD114)&gt;0,SMALL($CB114:CD114,1),$CP114)</f>
        <v>1.486111111111111E-2</v>
      </c>
      <c r="CS114" s="8">
        <f>IF(COUNT($CB114:CE114)&gt;0,SMALL($CB114:CE114,1),$CP114)</f>
        <v>1.486111111111111E-2</v>
      </c>
      <c r="CT114" s="8">
        <f>IF(COUNT($CB114:CF114)&gt;0,SMALL($CB114:CF114,1),$CP114)</f>
        <v>1.486111111111111E-2</v>
      </c>
      <c r="CV114" s="8">
        <f t="shared" si="238"/>
        <v>1.3197037037037037E-2</v>
      </c>
      <c r="CW114" s="8">
        <f t="shared" si="239"/>
        <v>1.0072037037037037E-2</v>
      </c>
      <c r="CX114" s="1">
        <f t="shared" si="240"/>
        <v>112</v>
      </c>
      <c r="CY114" s="8">
        <f t="shared" si="241"/>
        <v>2.5925925925925925E-6</v>
      </c>
      <c r="CZ114" s="1" t="str">
        <f t="shared" si="242"/>
        <v>Roy Upton</v>
      </c>
      <c r="DB114" s="13">
        <f t="shared" si="243"/>
        <v>2.3042975040257645E-2</v>
      </c>
      <c r="DC114" s="13">
        <f>SMALL($DO114:DP114,1)/(60*60*24)</f>
        <v>2.3042975040257645E-2</v>
      </c>
      <c r="DD114" s="13">
        <f>SMALL($DO114:DQ114,1)/(60*60*24)</f>
        <v>2.3042975040257645E-2</v>
      </c>
      <c r="DE114" s="13">
        <f>SMALL($DO114:DR114,1)/(60*60*24)</f>
        <v>2.3042975040257645E-2</v>
      </c>
      <c r="DF114" s="13">
        <f>SMALL($DO114:DS114,1)/(60*60*24)</f>
        <v>2.3042975040257645E-2</v>
      </c>
      <c r="DG114" s="13">
        <f>SMALL($DO114:DT114,1)/(60*60*24)</f>
        <v>2.3042975040257645E-2</v>
      </c>
      <c r="DH114" s="45">
        <f t="shared" si="244"/>
        <v>1.7708781940855584E-2</v>
      </c>
      <c r="DI114" s="13">
        <f>SMALL($DU114:DV114,1)/(60*60*24)</f>
        <v>1.7708781940855584E-2</v>
      </c>
      <c r="DJ114" s="13">
        <f>SMALL($DU114:DW114,1)/(60*60*24)</f>
        <v>1.7708781940855584E-2</v>
      </c>
      <c r="DK114" s="13">
        <f>SMALL($DU114:DX114,1)/(60*60*24)</f>
        <v>1.7708781940855584E-2</v>
      </c>
      <c r="DL114" s="13">
        <f>SMALL($DU114:DY114,1)/(60*60*24)</f>
        <v>1.7708781940855584E-2</v>
      </c>
      <c r="DM114" s="13">
        <f>SMALL($DU114:DZ114,1)/(60*60*24)</f>
        <v>1.7708781940855584E-2</v>
      </c>
      <c r="DO114" s="6">
        <f t="shared" si="245"/>
        <v>1990.9130434782605</v>
      </c>
      <c r="DP114" s="1">
        <f t="shared" si="246"/>
        <v>9999</v>
      </c>
      <c r="DQ114" s="1">
        <f t="shared" si="247"/>
        <v>9999</v>
      </c>
      <c r="DR114" s="1">
        <f t="shared" si="248"/>
        <v>9999</v>
      </c>
      <c r="DS114" s="1">
        <f t="shared" si="249"/>
        <v>9999</v>
      </c>
      <c r="DT114" s="1">
        <f t="shared" si="250"/>
        <v>9999</v>
      </c>
      <c r="DU114" s="6">
        <f t="shared" si="251"/>
        <v>1530.0387596899225</v>
      </c>
      <c r="DV114" s="1">
        <f t="shared" si="252"/>
        <v>9999</v>
      </c>
      <c r="DW114" s="1">
        <f t="shared" si="253"/>
        <v>9999</v>
      </c>
      <c r="DX114" s="1">
        <f t="shared" si="254"/>
        <v>9999</v>
      </c>
      <c r="DY114" s="1">
        <f t="shared" si="255"/>
        <v>9999</v>
      </c>
      <c r="DZ114" s="1">
        <f t="shared" si="256"/>
        <v>9999</v>
      </c>
    </row>
    <row r="115" spans="1:130" x14ac:dyDescent="0.25">
      <c r="A115" s="1" t="s">
        <v>63</v>
      </c>
      <c r="E115" s="13">
        <v>2.7870370370370368E-2</v>
      </c>
      <c r="F115" s="11">
        <v>42917</v>
      </c>
      <c r="H115" s="3">
        <v>0</v>
      </c>
      <c r="I115" s="3">
        <v>3.0706018518518521E-2</v>
      </c>
      <c r="K115" s="8">
        <v>1.9942129629629629E-2</v>
      </c>
      <c r="M115" s="8">
        <f t="shared" si="194"/>
        <v>3.0706018518518521E-2</v>
      </c>
      <c r="N115" s="6">
        <f t="shared" si="195"/>
        <v>2653.0000000000005</v>
      </c>
      <c r="O115" s="8">
        <f t="shared" si="257"/>
        <v>5.5555555555555558E-3</v>
      </c>
      <c r="Q115" s="8">
        <f t="shared" si="196"/>
        <v>0</v>
      </c>
      <c r="R115" s="8">
        <f t="shared" si="197"/>
        <v>0</v>
      </c>
      <c r="S115" s="8">
        <f t="shared" si="198"/>
        <v>5.5555555555555558E-3</v>
      </c>
      <c r="T115" s="8"/>
      <c r="U115" s="8">
        <f>IF(A115&lt;&gt;"",IF(VLOOKUP(A115,Apr!A$4:F$201,6)&gt;0,VLOOKUP(A115,Apr!A$4:F$201,6),0),0)</f>
        <v>0</v>
      </c>
      <c r="V115" s="8">
        <f>IF(A115&lt;&gt;"",IF(VLOOKUP(A115,May!A$3:F$200,6)&gt;0,VLOOKUP(A115,May!A$3:F$200,6),0),0)</f>
        <v>0</v>
      </c>
      <c r="W115" s="8">
        <f>IF(A115&lt;&gt;"",IF(VLOOKUP(A115,Jun!A$3:F$200,6)&gt;0,VLOOKUP(A115,Jun!A$3:F$200,6),0),0)</f>
        <v>0</v>
      </c>
      <c r="X115" s="8">
        <f>IF(A115&lt;&gt;"",IF(VLOOKUP(A115,Jul!A$3:F$200,6)&gt;0,VLOOKUP(A115,Jul!A$3:F$200,6),0),0)</f>
        <v>0</v>
      </c>
      <c r="Y115" s="8">
        <f>IF(A115&lt;&gt;"",IF(VLOOKUP(A115,Aug!A$3:F$200,6)&gt;0,VLOOKUP(A115,Aug!A$3:F$200,6),0),0)</f>
        <v>0</v>
      </c>
      <c r="Z115" s="8">
        <f>IF(A115&lt;&gt;"",IF(VLOOKUP(A115,Sep!A$3:F$200,6)&gt;0,VLOOKUP(A115,Sep!A$3:F$200,6),0),0)</f>
        <v>0</v>
      </c>
      <c r="AA115" s="6">
        <f t="shared" si="199"/>
        <v>2038.859930499867</v>
      </c>
      <c r="AB115" s="8">
        <f t="shared" si="200"/>
        <v>4.1666666666666666E-3</v>
      </c>
      <c r="AC115" s="8">
        <f>IF(A115&lt;&gt;"",IF(VLOOKUP(A115,Oct!A$3:F$200,6)&gt;0,VLOOKUP(A115,Oct!A$3:F$200,6),0),0)</f>
        <v>0</v>
      </c>
      <c r="AD115" s="8">
        <f>IF(A115&lt;&gt;"",IF(VLOOKUP(A115,Nov!A$3:F$200,6)&gt;0,VLOOKUP(A115,Nov!A$3:F$200,6),0),0)</f>
        <v>0</v>
      </c>
      <c r="AE115" s="8">
        <f>IF(A115&lt;&gt;"",IF(VLOOKUP(A115,Dec!A$3:F$200,6)&gt;0,VLOOKUP(A115,Dec!A$3:F$200,6),0),0)</f>
        <v>0</v>
      </c>
      <c r="AF115" s="8">
        <f>IF(A115&lt;&gt;"",IF(VLOOKUP(A115,Jan!A$3:F$200,6)&gt;0,VLOOKUP(A115,Jan!A$3:F$200,6),0),0)</f>
        <v>0</v>
      </c>
      <c r="AG115" s="8">
        <f>IF(A115&lt;&gt;"",IF(VLOOKUP(A115,Feb!A$3:F$200,6)&gt;0,VLOOKUP(A115,Feb!A$3:F$200,6),0),0)</f>
        <v>0</v>
      </c>
      <c r="AH115" s="8">
        <f>IF(A115&lt;&gt;"",IF(VLOOKUP(A115,Mar!A$3:F$200,6)&gt;0,VLOOKUP(A115,Mar!A$3:F$200,6),0),0)</f>
        <v>0</v>
      </c>
      <c r="AJ115" s="8">
        <f>LARGE($BH115:BI115,1)</f>
        <v>5.5555555555555558E-3</v>
      </c>
      <c r="AK115" s="8">
        <f>LARGE($BH115:BJ115,1)</f>
        <v>5.5555555555555558E-3</v>
      </c>
      <c r="AL115" s="8">
        <f>LARGE($BH115:BK115,1)</f>
        <v>5.5555555555555558E-3</v>
      </c>
      <c r="AM115" s="8">
        <f>LARGE($BH115:BL115,1)</f>
        <v>5.5555555555555558E-3</v>
      </c>
      <c r="AN115" s="8">
        <f>LARGE($BH115:BM115,1)</f>
        <v>5.5555555555555558E-3</v>
      </c>
      <c r="AO115" s="8">
        <f>LARGE($BN115:BO115,1)</f>
        <v>4.1666666666666666E-3</v>
      </c>
      <c r="AP115" s="8">
        <f>LARGE($BN115:BP115,1)</f>
        <v>4.1666666666666666E-3</v>
      </c>
      <c r="AQ115" s="8">
        <f>LARGE($BN115:BQ115,1)</f>
        <v>4.1666666666666666E-3</v>
      </c>
      <c r="AR115" s="8">
        <f>LARGE($BN115:BR115,1)</f>
        <v>4.1666666666666666E-3</v>
      </c>
      <c r="AS115" s="8">
        <f>LARGE($BN115:BS115,1)</f>
        <v>4.1666666666666666E-3</v>
      </c>
      <c r="AV115" s="6">
        <f t="shared" si="201"/>
        <v>0</v>
      </c>
      <c r="AW115" s="6">
        <f t="shared" si="202"/>
        <v>0</v>
      </c>
      <c r="AX115" s="6">
        <f t="shared" si="203"/>
        <v>0</v>
      </c>
      <c r="AY115" s="6">
        <f t="shared" si="204"/>
        <v>0</v>
      </c>
      <c r="AZ115" s="6">
        <f t="shared" si="205"/>
        <v>0</v>
      </c>
      <c r="BA115" s="6">
        <f t="shared" si="206"/>
        <v>0</v>
      </c>
      <c r="BB115" s="6">
        <f t="shared" si="207"/>
        <v>0</v>
      </c>
      <c r="BC115" s="6">
        <f t="shared" si="208"/>
        <v>0</v>
      </c>
      <c r="BD115" s="6">
        <f t="shared" si="209"/>
        <v>0</v>
      </c>
      <c r="BE115" s="6">
        <f t="shared" si="210"/>
        <v>0</v>
      </c>
      <c r="BF115" s="6">
        <f t="shared" si="211"/>
        <v>0</v>
      </c>
      <c r="BH115" s="8">
        <f t="shared" si="212"/>
        <v>5.5555555555555558E-3</v>
      </c>
      <c r="BI115" s="8">
        <f t="shared" si="213"/>
        <v>0</v>
      </c>
      <c r="BJ115" s="8">
        <f t="shared" si="214"/>
        <v>0</v>
      </c>
      <c r="BK115" s="8">
        <f t="shared" si="215"/>
        <v>0</v>
      </c>
      <c r="BL115" s="8">
        <f t="shared" si="216"/>
        <v>0</v>
      </c>
      <c r="BM115" s="8">
        <f t="shared" si="217"/>
        <v>0</v>
      </c>
      <c r="BN115" s="8">
        <f t="shared" si="218"/>
        <v>4.1666666666666666E-3</v>
      </c>
      <c r="BO115" s="8">
        <f t="shared" si="219"/>
        <v>0</v>
      </c>
      <c r="BP115" s="8">
        <f t="shared" si="220"/>
        <v>0</v>
      </c>
      <c r="BQ115" s="8">
        <f t="shared" si="221"/>
        <v>0</v>
      </c>
      <c r="BR115" s="8">
        <f t="shared" si="222"/>
        <v>0</v>
      </c>
      <c r="BS115" s="8">
        <f t="shared" si="223"/>
        <v>0</v>
      </c>
      <c r="BV115" s="8" t="str">
        <f t="shared" si="224"/>
        <v/>
      </c>
      <c r="BW115" s="8" t="str">
        <f t="shared" si="225"/>
        <v/>
      </c>
      <c r="BX115" s="8" t="str">
        <f t="shared" si="226"/>
        <v/>
      </c>
      <c r="BY115" s="8" t="str">
        <f t="shared" si="227"/>
        <v/>
      </c>
      <c r="BZ115" s="8" t="str">
        <f t="shared" si="228"/>
        <v/>
      </c>
      <c r="CA115" s="8" t="str">
        <f t="shared" si="229"/>
        <v/>
      </c>
      <c r="CB115" s="8" t="str">
        <f t="shared" si="230"/>
        <v/>
      </c>
      <c r="CC115" s="8" t="str">
        <f t="shared" si="231"/>
        <v/>
      </c>
      <c r="CD115" s="8" t="str">
        <f t="shared" si="232"/>
        <v/>
      </c>
      <c r="CE115" s="8" t="str">
        <f t="shared" si="233"/>
        <v/>
      </c>
      <c r="CF115" s="8" t="str">
        <f t="shared" si="234"/>
        <v/>
      </c>
      <c r="CG115" s="8" t="str">
        <f t="shared" si="235"/>
        <v/>
      </c>
      <c r="CI115" s="13">
        <v>2.7870370370370368E-2</v>
      </c>
      <c r="CJ115" s="8">
        <f t="shared" si="236"/>
        <v>2.7870370370370368E-2</v>
      </c>
      <c r="CK115" s="8">
        <f>IF(COUNT($BV115:BW115)&gt;0,SMALL($BV115:BW115,1),$CI115)</f>
        <v>2.7870370370370368E-2</v>
      </c>
      <c r="CL115" s="8">
        <f>IF(COUNT($BV115:BX115)&gt;0,SMALL($BV115:BX115,1),$CI115)</f>
        <v>2.7870370370370368E-2</v>
      </c>
      <c r="CM115" s="8">
        <f>IF(COUNT($BV115:BY115)&gt;0,SMALL($BV115:BY115,1),$CI115)</f>
        <v>2.7870370370370368E-2</v>
      </c>
      <c r="CN115" s="8">
        <f>IF(COUNT($BV115:BZ115)&gt;0,SMALL($BV115:BZ115,1),$CI115)</f>
        <v>2.7870370370370368E-2</v>
      </c>
      <c r="CO115" s="3">
        <v>0</v>
      </c>
      <c r="CP115" s="8">
        <f t="shared" si="237"/>
        <v>0</v>
      </c>
      <c r="CQ115" s="8">
        <f>IF(COUNT($CB115:CC115)&gt;0,SMALL($CB115:CC115,1),$CP115)</f>
        <v>0</v>
      </c>
      <c r="CR115" s="8">
        <f>IF(COUNT($CB115:CD115)&gt;0,SMALL($CB115:CD115,1),$CP115)</f>
        <v>0</v>
      </c>
      <c r="CS115" s="8">
        <f>IF(COUNT($CB115:CE115)&gt;0,SMALL($CB115:CE115,1),$CP115)</f>
        <v>0</v>
      </c>
      <c r="CT115" s="8">
        <f>IF(COUNT($CB115:CF115)&gt;0,SMALL($CB115:CF115,1),$CP115)</f>
        <v>0</v>
      </c>
      <c r="CV115" s="8">
        <f t="shared" si="238"/>
        <v>5.5581712962962963E-3</v>
      </c>
      <c r="CW115" s="8">
        <f t="shared" si="239"/>
        <v>4.1692824074074071E-3</v>
      </c>
      <c r="CX115" s="1">
        <f t="shared" si="240"/>
        <v>113</v>
      </c>
      <c r="CY115" s="8">
        <f t="shared" si="241"/>
        <v>2.6157407407407407E-6</v>
      </c>
      <c r="CZ115" s="1" t="str">
        <f t="shared" si="242"/>
        <v>Ruth Bye</v>
      </c>
      <c r="DB115" s="13">
        <f t="shared" si="243"/>
        <v>3.0706018518518521E-2</v>
      </c>
      <c r="DC115" s="13">
        <f>SMALL($DO115:DP115,1)/(60*60*24)</f>
        <v>3.0706018518518525E-2</v>
      </c>
      <c r="DD115" s="13">
        <f>SMALL($DO115:DQ115,1)/(60*60*24)</f>
        <v>3.0706018518518525E-2</v>
      </c>
      <c r="DE115" s="13">
        <f>SMALL($DO115:DR115,1)/(60*60*24)</f>
        <v>3.0706018518518525E-2</v>
      </c>
      <c r="DF115" s="13">
        <f>SMALL($DO115:DS115,1)/(60*60*24)</f>
        <v>3.0706018518518525E-2</v>
      </c>
      <c r="DG115" s="13">
        <f>SMALL($DO115:DT115,1)/(60*60*24)</f>
        <v>3.0706018518518525E-2</v>
      </c>
      <c r="DH115" s="45">
        <f t="shared" si="244"/>
        <v>2.3597915862266981E-2</v>
      </c>
      <c r="DI115" s="13">
        <f>SMALL($DU115:DV115,1)/(60*60*24)</f>
        <v>2.3597915862266981E-2</v>
      </c>
      <c r="DJ115" s="13">
        <f>SMALL($DU115:DW115,1)/(60*60*24)</f>
        <v>2.3597915862266981E-2</v>
      </c>
      <c r="DK115" s="13">
        <f>SMALL($DU115:DX115,1)/(60*60*24)</f>
        <v>2.3597915862266981E-2</v>
      </c>
      <c r="DL115" s="13">
        <f>SMALL($DU115:DY115,1)/(60*60*24)</f>
        <v>2.3597915862266981E-2</v>
      </c>
      <c r="DM115" s="13">
        <f>SMALL($DU115:DZ115,1)/(60*60*24)</f>
        <v>2.3597915862266981E-2</v>
      </c>
      <c r="DO115" s="6">
        <f t="shared" si="245"/>
        <v>2653.0000000000005</v>
      </c>
      <c r="DP115" s="1">
        <f t="shared" si="246"/>
        <v>9999</v>
      </c>
      <c r="DQ115" s="1">
        <f t="shared" si="247"/>
        <v>9999</v>
      </c>
      <c r="DR115" s="1">
        <f t="shared" si="248"/>
        <v>9999</v>
      </c>
      <c r="DS115" s="1">
        <f t="shared" si="249"/>
        <v>9999</v>
      </c>
      <c r="DT115" s="1">
        <f t="shared" si="250"/>
        <v>9999</v>
      </c>
      <c r="DU115" s="6">
        <f t="shared" si="251"/>
        <v>2038.859930499867</v>
      </c>
      <c r="DV115" s="1">
        <f t="shared" si="252"/>
        <v>9999</v>
      </c>
      <c r="DW115" s="1">
        <f t="shared" si="253"/>
        <v>9999</v>
      </c>
      <c r="DX115" s="1">
        <f t="shared" si="254"/>
        <v>9999</v>
      </c>
      <c r="DY115" s="1">
        <f t="shared" si="255"/>
        <v>9999</v>
      </c>
      <c r="DZ115" s="1">
        <f t="shared" si="256"/>
        <v>9999</v>
      </c>
    </row>
    <row r="116" spans="1:130" x14ac:dyDescent="0.25">
      <c r="A116" s="1" t="s">
        <v>61</v>
      </c>
      <c r="B116" s="3">
        <v>1.9270833333333334E-2</v>
      </c>
      <c r="C116" s="11">
        <v>42278</v>
      </c>
      <c r="E116" s="13">
        <v>2.5891203703703704E-2</v>
      </c>
      <c r="F116" s="11">
        <v>42948</v>
      </c>
      <c r="H116" s="3">
        <v>0</v>
      </c>
      <c r="I116" s="3">
        <v>0</v>
      </c>
      <c r="L116" s="8">
        <v>3.681712962962963E-2</v>
      </c>
      <c r="M116" s="8">
        <f t="shared" si="194"/>
        <v>2.4990093792346815E-2</v>
      </c>
      <c r="N116" s="6">
        <f t="shared" si="195"/>
        <v>2159.1441036587648</v>
      </c>
      <c r="O116" s="8">
        <f t="shared" si="257"/>
        <v>1.1284722222222222E-2</v>
      </c>
      <c r="Q116" s="8">
        <f t="shared" si="196"/>
        <v>0</v>
      </c>
      <c r="R116" s="8">
        <f t="shared" si="197"/>
        <v>0</v>
      </c>
      <c r="S116" s="8">
        <f t="shared" si="198"/>
        <v>1.1284722222222222E-2</v>
      </c>
      <c r="T116" s="8"/>
      <c r="U116" s="8">
        <f>IF(A116&lt;&gt;"",IF(VLOOKUP(A116,Apr!A$4:F$201,6)&gt;0,VLOOKUP(A116,Apr!A$4:F$201,6),0),0)</f>
        <v>0</v>
      </c>
      <c r="V116" s="8">
        <f>IF(A116&lt;&gt;"",IF(VLOOKUP(A116,May!A$3:F$200,6)&gt;0,VLOOKUP(A116,May!A$3:F$200,6),0),0)</f>
        <v>0</v>
      </c>
      <c r="W116" s="8">
        <f>IF(A116&lt;&gt;"",IF(VLOOKUP(A116,Jun!A$3:F$200,6)&gt;0,VLOOKUP(A116,Jun!A$3:F$200,6),0),0)</f>
        <v>0</v>
      </c>
      <c r="X116" s="8">
        <f>IF(A116&lt;&gt;"",IF(VLOOKUP(A116,Jul!A$3:F$200,6)&gt;0,VLOOKUP(A116,Jul!A$3:F$200,6),0),0)</f>
        <v>0</v>
      </c>
      <c r="Y116" s="8">
        <f>IF(A116&lt;&gt;"",IF(VLOOKUP(A116,Aug!A$3:F$200,6)&gt;0,VLOOKUP(A116,Aug!A$3:F$200,6),0),0)</f>
        <v>0</v>
      </c>
      <c r="Z116" s="8">
        <f>IF(A116&lt;&gt;"",IF(VLOOKUP(A116,Sep!A$3:F$200,6)&gt;0,VLOOKUP(A116,Sep!A$3:F$200,6),0),0)</f>
        <v>0</v>
      </c>
      <c r="AA116" s="6">
        <f t="shared" si="199"/>
        <v>1659.3261956746726</v>
      </c>
      <c r="AB116" s="8">
        <f t="shared" si="200"/>
        <v>8.6805555555555559E-3</v>
      </c>
      <c r="AC116" s="8">
        <f>IF(A116&lt;&gt;"",IF(VLOOKUP(A116,Oct!A$3:F$200,6)&gt;0,VLOOKUP(A116,Oct!A$3:F$200,6),0),0)</f>
        <v>0</v>
      </c>
      <c r="AD116" s="8">
        <f>IF(A116&lt;&gt;"",IF(VLOOKUP(A116,Nov!A$3:F$200,6)&gt;0,VLOOKUP(A116,Nov!A$3:F$200,6),0),0)</f>
        <v>0</v>
      </c>
      <c r="AE116" s="8">
        <f>IF(A116&lt;&gt;"",IF(VLOOKUP(A116,Dec!A$3:F$200,6)&gt;0,VLOOKUP(A116,Dec!A$3:F$200,6),0),0)</f>
        <v>0</v>
      </c>
      <c r="AF116" s="8">
        <f>IF(A116&lt;&gt;"",IF(VLOOKUP(A116,Jan!A$3:F$200,6)&gt;0,VLOOKUP(A116,Jan!A$3:F$200,6),0),0)</f>
        <v>0</v>
      </c>
      <c r="AG116" s="8">
        <f>IF(A116&lt;&gt;"",IF(VLOOKUP(A116,Feb!A$3:F$200,6)&gt;0,VLOOKUP(A116,Feb!A$3:F$200,6),0),0)</f>
        <v>0</v>
      </c>
      <c r="AH116" s="8">
        <f>IF(A116&lt;&gt;"",IF(VLOOKUP(A116,Mar!A$3:F$200,6)&gt;0,VLOOKUP(A116,Mar!A$3:F$200,6),0),0)</f>
        <v>0</v>
      </c>
      <c r="AJ116" s="8">
        <f>LARGE($BH116:BI116,1)</f>
        <v>1.1284722222222222E-2</v>
      </c>
      <c r="AK116" s="8">
        <f>LARGE($BH116:BJ116,1)</f>
        <v>1.1284722222222222E-2</v>
      </c>
      <c r="AL116" s="8">
        <f>LARGE($BH116:BK116,1)</f>
        <v>1.1284722222222222E-2</v>
      </c>
      <c r="AM116" s="8">
        <f>LARGE($BH116:BL116,1)</f>
        <v>1.1284722222222222E-2</v>
      </c>
      <c r="AN116" s="8">
        <f>LARGE($BH116:BM116,1)</f>
        <v>1.1284722222222222E-2</v>
      </c>
      <c r="AO116" s="8">
        <f>LARGE($BN116:BO116,1)</f>
        <v>8.6805555555555559E-3</v>
      </c>
      <c r="AP116" s="8">
        <f>LARGE($BN116:BP116,1)</f>
        <v>8.6805555555555559E-3</v>
      </c>
      <c r="AQ116" s="8">
        <f>LARGE($BN116:BQ116,1)</f>
        <v>8.6805555555555559E-3</v>
      </c>
      <c r="AR116" s="8">
        <f>LARGE($BN116:BR116,1)</f>
        <v>8.6805555555555559E-3</v>
      </c>
      <c r="AS116" s="8">
        <f>LARGE($BN116:BS116,1)</f>
        <v>8.6805555555555559E-3</v>
      </c>
      <c r="AV116" s="6">
        <f t="shared" si="201"/>
        <v>0</v>
      </c>
      <c r="AW116" s="6">
        <f t="shared" si="202"/>
        <v>0</v>
      </c>
      <c r="AX116" s="6">
        <f t="shared" si="203"/>
        <v>0</v>
      </c>
      <c r="AY116" s="6">
        <f t="shared" si="204"/>
        <v>0</v>
      </c>
      <c r="AZ116" s="6">
        <f t="shared" si="205"/>
        <v>0</v>
      </c>
      <c r="BA116" s="6">
        <f t="shared" si="206"/>
        <v>0</v>
      </c>
      <c r="BB116" s="6">
        <f t="shared" si="207"/>
        <v>0</v>
      </c>
      <c r="BC116" s="6">
        <f t="shared" si="208"/>
        <v>0</v>
      </c>
      <c r="BD116" s="6">
        <f t="shared" si="209"/>
        <v>0</v>
      </c>
      <c r="BE116" s="6">
        <f t="shared" si="210"/>
        <v>0</v>
      </c>
      <c r="BF116" s="6">
        <f t="shared" si="211"/>
        <v>0</v>
      </c>
      <c r="BH116" s="8">
        <f t="shared" si="212"/>
        <v>1.1284722222222222E-2</v>
      </c>
      <c r="BI116" s="8">
        <f t="shared" si="213"/>
        <v>0</v>
      </c>
      <c r="BJ116" s="8">
        <f t="shared" si="214"/>
        <v>0</v>
      </c>
      <c r="BK116" s="8">
        <f t="shared" si="215"/>
        <v>0</v>
      </c>
      <c r="BL116" s="8">
        <f t="shared" si="216"/>
        <v>0</v>
      </c>
      <c r="BM116" s="8">
        <f t="shared" si="217"/>
        <v>0</v>
      </c>
      <c r="BN116" s="8">
        <f t="shared" si="218"/>
        <v>8.6805555555555559E-3</v>
      </c>
      <c r="BO116" s="8">
        <f t="shared" si="219"/>
        <v>0</v>
      </c>
      <c r="BP116" s="8">
        <f t="shared" si="220"/>
        <v>0</v>
      </c>
      <c r="BQ116" s="8">
        <f t="shared" si="221"/>
        <v>0</v>
      </c>
      <c r="BR116" s="8">
        <f t="shared" si="222"/>
        <v>0</v>
      </c>
      <c r="BS116" s="8">
        <f t="shared" si="223"/>
        <v>0</v>
      </c>
      <c r="BV116" s="8" t="str">
        <f t="shared" si="224"/>
        <v/>
      </c>
      <c r="BW116" s="8" t="str">
        <f t="shared" si="225"/>
        <v/>
      </c>
      <c r="BX116" s="8" t="str">
        <f t="shared" si="226"/>
        <v/>
      </c>
      <c r="BY116" s="8" t="str">
        <f t="shared" si="227"/>
        <v/>
      </c>
      <c r="BZ116" s="8" t="str">
        <f t="shared" si="228"/>
        <v/>
      </c>
      <c r="CA116" s="8" t="str">
        <f t="shared" si="229"/>
        <v/>
      </c>
      <c r="CB116" s="8" t="str">
        <f t="shared" si="230"/>
        <v/>
      </c>
      <c r="CC116" s="8" t="str">
        <f t="shared" si="231"/>
        <v/>
      </c>
      <c r="CD116" s="8" t="str">
        <f t="shared" si="232"/>
        <v/>
      </c>
      <c r="CE116" s="8" t="str">
        <f t="shared" si="233"/>
        <v/>
      </c>
      <c r="CF116" s="8" t="str">
        <f t="shared" si="234"/>
        <v/>
      </c>
      <c r="CG116" s="8" t="str">
        <f t="shared" si="235"/>
        <v/>
      </c>
      <c r="CI116" s="13">
        <v>2.5891203703703704E-2</v>
      </c>
      <c r="CJ116" s="8">
        <f t="shared" si="236"/>
        <v>2.5891203703703704E-2</v>
      </c>
      <c r="CK116" s="8">
        <f>IF(COUNT($BV116:BW116)&gt;0,SMALL($BV116:BW116,1),$CI116)</f>
        <v>2.5891203703703704E-2</v>
      </c>
      <c r="CL116" s="8">
        <f>IF(COUNT($BV116:BX116)&gt;0,SMALL($BV116:BX116,1),$CI116)</f>
        <v>2.5891203703703704E-2</v>
      </c>
      <c r="CM116" s="8">
        <f>IF(COUNT($BV116:BY116)&gt;0,SMALL($BV116:BY116,1),$CI116)</f>
        <v>2.5891203703703704E-2</v>
      </c>
      <c r="CN116" s="8">
        <f>IF(COUNT($BV116:BZ116)&gt;0,SMALL($BV116:BZ116,1),$CI116)</f>
        <v>2.5891203703703704E-2</v>
      </c>
      <c r="CO116" s="3">
        <v>1.9270833333333334E-2</v>
      </c>
      <c r="CP116" s="8">
        <f t="shared" si="237"/>
        <v>1.9270833333333334E-2</v>
      </c>
      <c r="CQ116" s="8">
        <f>IF(COUNT($CB116:CC116)&gt;0,SMALL($CB116:CC116,1),$CP116)</f>
        <v>1.9270833333333334E-2</v>
      </c>
      <c r="CR116" s="8">
        <f>IF(COUNT($CB116:CD116)&gt;0,SMALL($CB116:CD116,1),$CP116)</f>
        <v>1.9270833333333334E-2</v>
      </c>
      <c r="CS116" s="8">
        <f>IF(COUNT($CB116:CE116)&gt;0,SMALL($CB116:CE116,1),$CP116)</f>
        <v>1.9270833333333334E-2</v>
      </c>
      <c r="CT116" s="8">
        <f>IF(COUNT($CB116:CF116)&gt;0,SMALL($CB116:CF116,1),$CP116)</f>
        <v>1.9270833333333334E-2</v>
      </c>
      <c r="CV116" s="8">
        <f t="shared" si="238"/>
        <v>1.1287361111111111E-2</v>
      </c>
      <c r="CW116" s="8">
        <f t="shared" si="239"/>
        <v>8.6831944444444448E-3</v>
      </c>
      <c r="CX116" s="1">
        <f t="shared" si="240"/>
        <v>114</v>
      </c>
      <c r="CY116" s="8">
        <f t="shared" si="241"/>
        <v>2.6388888888888888E-6</v>
      </c>
      <c r="CZ116" s="1" t="str">
        <f t="shared" si="242"/>
        <v>Ruth Wheatley</v>
      </c>
      <c r="DB116" s="13">
        <f t="shared" si="243"/>
        <v>2.4990093792346815E-2</v>
      </c>
      <c r="DC116" s="13">
        <f>SMALL($DO116:DP116,1)/(60*60*24)</f>
        <v>2.4990093792346815E-2</v>
      </c>
      <c r="DD116" s="13">
        <f>SMALL($DO116:DQ116,1)/(60*60*24)</f>
        <v>2.4990093792346815E-2</v>
      </c>
      <c r="DE116" s="13">
        <f>SMALL($DO116:DR116,1)/(60*60*24)</f>
        <v>2.4990093792346815E-2</v>
      </c>
      <c r="DF116" s="13">
        <f>SMALL($DO116:DS116,1)/(60*60*24)</f>
        <v>2.4990093792346815E-2</v>
      </c>
      <c r="DG116" s="13">
        <f>SMALL($DO116:DT116,1)/(60*60*24)</f>
        <v>2.4990093792346815E-2</v>
      </c>
      <c r="DH116" s="45">
        <f t="shared" si="244"/>
        <v>1.920516430179019E-2</v>
      </c>
      <c r="DI116" s="13">
        <f>SMALL($DU116:DV116,1)/(60*60*24)</f>
        <v>1.920516430179019E-2</v>
      </c>
      <c r="DJ116" s="13">
        <f>SMALL($DU116:DW116,1)/(60*60*24)</f>
        <v>1.920516430179019E-2</v>
      </c>
      <c r="DK116" s="13">
        <f>SMALL($DU116:DX116,1)/(60*60*24)</f>
        <v>1.920516430179019E-2</v>
      </c>
      <c r="DL116" s="13">
        <f>SMALL($DU116:DY116,1)/(60*60*24)</f>
        <v>1.920516430179019E-2</v>
      </c>
      <c r="DM116" s="13">
        <f>SMALL($DU116:DZ116,1)/(60*60*24)</f>
        <v>1.920516430179019E-2</v>
      </c>
      <c r="DO116" s="6">
        <f t="shared" si="245"/>
        <v>2159.1441036587648</v>
      </c>
      <c r="DP116" s="1">
        <f t="shared" si="246"/>
        <v>9999</v>
      </c>
      <c r="DQ116" s="1">
        <f t="shared" si="247"/>
        <v>9999</v>
      </c>
      <c r="DR116" s="1">
        <f t="shared" si="248"/>
        <v>9999</v>
      </c>
      <c r="DS116" s="1">
        <f t="shared" si="249"/>
        <v>9999</v>
      </c>
      <c r="DT116" s="1">
        <f t="shared" si="250"/>
        <v>9999</v>
      </c>
      <c r="DU116" s="6">
        <f t="shared" si="251"/>
        <v>1659.3261956746726</v>
      </c>
      <c r="DV116" s="1">
        <f t="shared" si="252"/>
        <v>9999</v>
      </c>
      <c r="DW116" s="1">
        <f t="shared" si="253"/>
        <v>9999</v>
      </c>
      <c r="DX116" s="1">
        <f t="shared" si="254"/>
        <v>9999</v>
      </c>
      <c r="DY116" s="1">
        <f t="shared" si="255"/>
        <v>9999</v>
      </c>
      <c r="DZ116" s="1">
        <f t="shared" si="256"/>
        <v>9999</v>
      </c>
    </row>
    <row r="117" spans="1:130" x14ac:dyDescent="0.25">
      <c r="A117" s="1" t="s">
        <v>220</v>
      </c>
      <c r="B117" s="3">
        <v>1.3865740740740739E-2</v>
      </c>
      <c r="C117" s="11">
        <v>40969</v>
      </c>
      <c r="E117" s="13">
        <v>1.7743055555555557E-2</v>
      </c>
      <c r="F117" s="11">
        <v>40787</v>
      </c>
      <c r="I117" s="8">
        <v>1.5277777777777777E-2</v>
      </c>
      <c r="M117" s="8">
        <f t="shared" si="194"/>
        <v>1.5277777777777777E-2</v>
      </c>
      <c r="N117" s="6">
        <f t="shared" si="195"/>
        <v>1320</v>
      </c>
      <c r="O117" s="8">
        <f t="shared" si="257"/>
        <v>2.1006944444444446E-2</v>
      </c>
      <c r="Q117" s="8">
        <f t="shared" si="196"/>
        <v>0</v>
      </c>
      <c r="R117" s="8">
        <f t="shared" si="197"/>
        <v>1.444444444444444E-2</v>
      </c>
      <c r="S117" s="8">
        <f t="shared" si="198"/>
        <v>2.1006944444444446E-2</v>
      </c>
      <c r="T117" s="8"/>
      <c r="U117" s="8">
        <f>IF(A117&lt;&gt;"",IF(VLOOKUP(A117,Apr!A$4:F$201,6)&gt;0,VLOOKUP(A117,Apr!A$4:F$201,6),0),0)</f>
        <v>0</v>
      </c>
      <c r="V117" s="8">
        <f>IF(A117&lt;&gt;"",IF(VLOOKUP(A117,May!A$3:F$200,6)&gt;0,VLOOKUP(A117,May!A$3:F$200,6),0),0)</f>
        <v>0</v>
      </c>
      <c r="W117" s="8">
        <f>IF(A117&lt;&gt;"",IF(VLOOKUP(A117,Jun!A$3:F$200,6)&gt;0,VLOOKUP(A117,Jun!A$3:F$200,6),0),0)</f>
        <v>0</v>
      </c>
      <c r="X117" s="8">
        <f>IF(A117&lt;&gt;"",IF(VLOOKUP(A117,Jul!A$3:F$200,6)&gt;0,VLOOKUP(A117,Jul!A$3:F$200,6),0),0)</f>
        <v>0</v>
      </c>
      <c r="Y117" s="8">
        <f>IF(A117&lt;&gt;"",IF(VLOOKUP(A117,Aug!A$3:F$200,6)&gt;0,VLOOKUP(A117,Aug!A$3:F$200,6),0),0)</f>
        <v>0</v>
      </c>
      <c r="Z117" s="8">
        <f>IF(A117&lt;&gt;"",IF(VLOOKUP(A117,Sep!A$3:F$200,6)&gt;0,VLOOKUP(A117,Sep!A$3:F$200,6),0),0)</f>
        <v>0</v>
      </c>
      <c r="AA117" s="6">
        <f t="shared" si="199"/>
        <v>1014.4346431435447</v>
      </c>
      <c r="AB117" s="8">
        <f t="shared" si="200"/>
        <v>1.6145833333333335E-2</v>
      </c>
      <c r="AC117" s="8">
        <f>IF(A117&lt;&gt;"",IF(VLOOKUP(A117,Oct!A$3:F$200,6)&gt;0,VLOOKUP(A117,Oct!A$3:F$200,6),0),0)</f>
        <v>0</v>
      </c>
      <c r="AD117" s="8">
        <f>IF(A117&lt;&gt;"",IF(VLOOKUP(A117,Nov!A$3:F$200,6)&gt;0,VLOOKUP(A117,Nov!A$3:F$200,6),0),0)</f>
        <v>0</v>
      </c>
      <c r="AE117" s="8">
        <f>IF(A117&lt;&gt;"",IF(VLOOKUP(A117,Dec!A$3:F$200,6)&gt;0,VLOOKUP(A117,Dec!A$3:F$200,6),0),0)</f>
        <v>1.444444444444444E-2</v>
      </c>
      <c r="AF117" s="8">
        <f>IF(A117&lt;&gt;"",IF(VLOOKUP(A117,Jan!A$3:F$200,6)&gt;0,VLOOKUP(A117,Jan!A$3:F$200,6),0),0)</f>
        <v>0</v>
      </c>
      <c r="AG117" s="8">
        <f>IF(A117&lt;&gt;"",IF(VLOOKUP(A117,Feb!A$3:F$200,6)&gt;0,VLOOKUP(A117,Feb!A$3:F$200,6),0),0)</f>
        <v>0</v>
      </c>
      <c r="AH117" s="8">
        <f>IF(A117&lt;&gt;"",IF(VLOOKUP(A117,Mar!A$3:F$200,6)&gt;0,VLOOKUP(A117,Mar!A$3:F$200,6),0),0)</f>
        <v>0</v>
      </c>
      <c r="AJ117" s="8">
        <f>LARGE($BH117:BI117,1)</f>
        <v>2.1006944444444446E-2</v>
      </c>
      <c r="AK117" s="8">
        <f>LARGE($BH117:BJ117,1)</f>
        <v>2.1006944444444446E-2</v>
      </c>
      <c r="AL117" s="8">
        <f>LARGE($BH117:BK117,1)</f>
        <v>2.1006944444444446E-2</v>
      </c>
      <c r="AM117" s="8">
        <f>LARGE($BH117:BL117,1)</f>
        <v>2.1006944444444446E-2</v>
      </c>
      <c r="AN117" s="8">
        <f>LARGE($BH117:BM117,1)</f>
        <v>2.1006944444444446E-2</v>
      </c>
      <c r="AO117" s="8">
        <f>LARGE($BN117:BO117,1)</f>
        <v>1.6145833333333335E-2</v>
      </c>
      <c r="AP117" s="8">
        <f>LARGE($BN117:BP117,1)</f>
        <v>1.6145833333333335E-2</v>
      </c>
      <c r="AQ117" s="8">
        <f>LARGE($BN117:BQ117,1)</f>
        <v>1.6145833333333335E-2</v>
      </c>
      <c r="AR117" s="8">
        <f>LARGE($BN117:BR117,1)</f>
        <v>1.6145833333333335E-2</v>
      </c>
      <c r="AS117" s="8">
        <f>LARGE($BN117:BS117,1)</f>
        <v>1.6145833333333335E-2</v>
      </c>
      <c r="AV117" s="6">
        <f t="shared" si="201"/>
        <v>0</v>
      </c>
      <c r="AW117" s="6">
        <f t="shared" si="202"/>
        <v>0</v>
      </c>
      <c r="AX117" s="6">
        <f t="shared" si="203"/>
        <v>0</v>
      </c>
      <c r="AY117" s="6">
        <f t="shared" si="204"/>
        <v>0</v>
      </c>
      <c r="AZ117" s="6">
        <f t="shared" si="205"/>
        <v>0</v>
      </c>
      <c r="BA117" s="6">
        <f t="shared" si="206"/>
        <v>0</v>
      </c>
      <c r="BB117" s="6">
        <f t="shared" si="207"/>
        <v>0</v>
      </c>
      <c r="BC117" s="6">
        <f t="shared" si="208"/>
        <v>0</v>
      </c>
      <c r="BD117" s="6">
        <f t="shared" si="209"/>
        <v>1247.9999999999995</v>
      </c>
      <c r="BE117" s="6">
        <f t="shared" si="210"/>
        <v>0</v>
      </c>
      <c r="BF117" s="6">
        <f t="shared" si="211"/>
        <v>0</v>
      </c>
      <c r="BH117" s="8">
        <f t="shared" si="212"/>
        <v>2.1006944444444446E-2</v>
      </c>
      <c r="BI117" s="8">
        <f t="shared" si="213"/>
        <v>0</v>
      </c>
      <c r="BJ117" s="8">
        <f t="shared" si="214"/>
        <v>0</v>
      </c>
      <c r="BK117" s="8">
        <f t="shared" si="215"/>
        <v>0</v>
      </c>
      <c r="BL117" s="8">
        <f t="shared" si="216"/>
        <v>0</v>
      </c>
      <c r="BM117" s="8">
        <f t="shared" si="217"/>
        <v>0</v>
      </c>
      <c r="BN117" s="8">
        <f t="shared" si="218"/>
        <v>1.6145833333333335E-2</v>
      </c>
      <c r="BO117" s="8">
        <f t="shared" si="219"/>
        <v>0</v>
      </c>
      <c r="BP117" s="8">
        <f t="shared" si="220"/>
        <v>0</v>
      </c>
      <c r="BQ117" s="8">
        <f t="shared" si="221"/>
        <v>1.3368055555555555E-2</v>
      </c>
      <c r="BR117" s="8">
        <f t="shared" si="222"/>
        <v>0</v>
      </c>
      <c r="BS117" s="8">
        <f t="shared" si="223"/>
        <v>0</v>
      </c>
      <c r="BV117" s="8" t="str">
        <f t="shared" si="224"/>
        <v/>
      </c>
      <c r="BW117" s="8" t="str">
        <f t="shared" si="225"/>
        <v/>
      </c>
      <c r="BX117" s="8" t="str">
        <f t="shared" si="226"/>
        <v/>
      </c>
      <c r="BY117" s="8" t="str">
        <f t="shared" si="227"/>
        <v/>
      </c>
      <c r="BZ117" s="8" t="str">
        <f t="shared" si="228"/>
        <v/>
      </c>
      <c r="CA117" s="8" t="str">
        <f t="shared" si="229"/>
        <v/>
      </c>
      <c r="CB117" s="8" t="str">
        <f t="shared" si="230"/>
        <v/>
      </c>
      <c r="CC117" s="8" t="str">
        <f t="shared" si="231"/>
        <v/>
      </c>
      <c r="CD117" s="8">
        <f t="shared" si="232"/>
        <v>1.444444444444444E-2</v>
      </c>
      <c r="CE117" s="8" t="str">
        <f t="shared" si="233"/>
        <v/>
      </c>
      <c r="CF117" s="8" t="str">
        <f t="shared" si="234"/>
        <v/>
      </c>
      <c r="CG117" s="8" t="str">
        <f t="shared" si="235"/>
        <v/>
      </c>
      <c r="CI117" s="13">
        <v>2.8113425925925927E-2</v>
      </c>
      <c r="CJ117" s="8">
        <f t="shared" si="236"/>
        <v>2.8113425925925927E-2</v>
      </c>
      <c r="CK117" s="8">
        <f>IF(COUNT($BV117:BW117)&gt;0,SMALL($BV117:BW117,1),$CI117)</f>
        <v>2.8113425925925927E-2</v>
      </c>
      <c r="CL117" s="8">
        <f>IF(COUNT($BV117:BX117)&gt;0,SMALL($BV117:BX117,1),$CI117)</f>
        <v>2.8113425925925927E-2</v>
      </c>
      <c r="CM117" s="8">
        <f>IF(COUNT($BV117:BY117)&gt;0,SMALL($BV117:BY117,1),$CI117)</f>
        <v>2.8113425925925927E-2</v>
      </c>
      <c r="CN117" s="8">
        <f>IF(COUNT($BV117:BZ117)&gt;0,SMALL($BV117:BZ117,1),$CI117)</f>
        <v>2.8113425925925927E-2</v>
      </c>
      <c r="CP117" s="8">
        <f t="shared" si="237"/>
        <v>0</v>
      </c>
      <c r="CQ117" s="8">
        <f>IF(COUNT($CB117:CC117)&gt;0,SMALL($CB117:CC117,1),$CP117)</f>
        <v>0</v>
      </c>
      <c r="CR117" s="8">
        <f>IF(COUNT($CB117:CD117)&gt;0,SMALL($CB117:CD117,1),$CP117)</f>
        <v>1.444444444444444E-2</v>
      </c>
      <c r="CS117" s="8">
        <f>IF(COUNT($CB117:CE117)&gt;0,SMALL($CB117:CE117,1),$CP117)</f>
        <v>1.444444444444444E-2</v>
      </c>
      <c r="CT117" s="8">
        <f>IF(COUNT($CB117:CF117)&gt;0,SMALL($CB117:CF117,1),$CP117)</f>
        <v>1.444444444444444E-2</v>
      </c>
      <c r="CV117" s="8">
        <f t="shared" si="238"/>
        <v>2.1009606481481483E-2</v>
      </c>
      <c r="CW117" s="8">
        <f t="shared" si="239"/>
        <v>1.6148495370370372E-2</v>
      </c>
      <c r="CX117" s="1">
        <f t="shared" si="240"/>
        <v>115</v>
      </c>
      <c r="CY117" s="8">
        <f t="shared" si="241"/>
        <v>2.662037037037037E-6</v>
      </c>
      <c r="CZ117" s="1" t="str">
        <f t="shared" si="242"/>
        <v>Sam Banner</v>
      </c>
      <c r="DB117" s="13">
        <f t="shared" si="243"/>
        <v>1.5277777777777777E-2</v>
      </c>
      <c r="DC117" s="13">
        <f>SMALL($DO117:DP117,1)/(60*60*24)</f>
        <v>1.5277777777777777E-2</v>
      </c>
      <c r="DD117" s="13">
        <f>SMALL($DO117:DQ117,1)/(60*60*24)</f>
        <v>1.5277777777777777E-2</v>
      </c>
      <c r="DE117" s="13">
        <f>SMALL($DO117:DR117,1)/(60*60*24)</f>
        <v>1.5277777777777777E-2</v>
      </c>
      <c r="DF117" s="13">
        <f>SMALL($DO117:DS117,1)/(60*60*24)</f>
        <v>1.5277777777777777E-2</v>
      </c>
      <c r="DG117" s="13">
        <f>SMALL($DO117:DT117,1)/(60*60*24)</f>
        <v>1.5277777777777777E-2</v>
      </c>
      <c r="DH117" s="45">
        <f t="shared" si="244"/>
        <v>1.1741141703050286E-2</v>
      </c>
      <c r="DI117" s="13">
        <f>SMALL($DU117:DV117,1)/(60*60*24)</f>
        <v>1.1741141703050286E-2</v>
      </c>
      <c r="DJ117" s="13">
        <f>SMALL($DU117:DW117,1)/(60*60*24)</f>
        <v>1.1741141703050286E-2</v>
      </c>
      <c r="DK117" s="13">
        <f>SMALL($DU117:DX117,1)/(60*60*24)</f>
        <v>1.1741141703050286E-2</v>
      </c>
      <c r="DL117" s="13">
        <f>SMALL($DU117:DY117,1)/(60*60*24)</f>
        <v>1.1741141703050286E-2</v>
      </c>
      <c r="DM117" s="13">
        <f>SMALL($DU117:DZ117,1)/(60*60*24)</f>
        <v>1.1741141703050286E-2</v>
      </c>
      <c r="DO117" s="6">
        <f t="shared" si="245"/>
        <v>1320</v>
      </c>
      <c r="DP117" s="1">
        <f t="shared" si="246"/>
        <v>9999</v>
      </c>
      <c r="DQ117" s="1">
        <f t="shared" si="247"/>
        <v>9999</v>
      </c>
      <c r="DR117" s="1">
        <f t="shared" si="248"/>
        <v>9999</v>
      </c>
      <c r="DS117" s="1">
        <f t="shared" si="249"/>
        <v>9999</v>
      </c>
      <c r="DT117" s="1">
        <f t="shared" si="250"/>
        <v>9999</v>
      </c>
      <c r="DU117" s="6">
        <f t="shared" si="251"/>
        <v>1014.4346431435447</v>
      </c>
      <c r="DV117" s="1">
        <f t="shared" si="252"/>
        <v>9999</v>
      </c>
      <c r="DW117" s="1">
        <f t="shared" si="253"/>
        <v>9999</v>
      </c>
      <c r="DX117" s="1">
        <f t="shared" si="254"/>
        <v>1247.9999999999995</v>
      </c>
      <c r="DY117" s="1">
        <f t="shared" si="255"/>
        <v>9999</v>
      </c>
      <c r="DZ117" s="1">
        <f t="shared" si="256"/>
        <v>9999</v>
      </c>
    </row>
    <row r="118" spans="1:130" x14ac:dyDescent="0.25">
      <c r="A118" s="1" t="s">
        <v>234</v>
      </c>
      <c r="B118" s="3">
        <v>2.225694444444444E-2</v>
      </c>
      <c r="C118" s="11">
        <v>43831</v>
      </c>
      <c r="E118" s="13"/>
      <c r="H118" s="3"/>
      <c r="I118" s="3"/>
      <c r="L118" s="8">
        <v>4.1666666666666664E-2</v>
      </c>
      <c r="M118" s="8">
        <f t="shared" si="194"/>
        <v>2.8281778576689256E-2</v>
      </c>
      <c r="N118" s="6">
        <f t="shared" si="195"/>
        <v>2443.5456690259521</v>
      </c>
      <c r="O118" s="8">
        <f t="shared" si="257"/>
        <v>7.9861111111111105E-3</v>
      </c>
      <c r="Q118" s="8">
        <f t="shared" si="196"/>
        <v>0</v>
      </c>
      <c r="R118" s="8">
        <f t="shared" si="197"/>
        <v>2.2256944444444444E-2</v>
      </c>
      <c r="S118" s="8">
        <f t="shared" si="198"/>
        <v>7.9861111111111105E-3</v>
      </c>
      <c r="T118" s="8"/>
      <c r="U118" s="8">
        <f>IF(A118&lt;&gt;"",IF(VLOOKUP(A118,Apr!A$4:F$201,6)&gt;0,VLOOKUP(A118,Apr!A$4:F$201,6),0),0)</f>
        <v>0</v>
      </c>
      <c r="V118" s="8">
        <f>IF(A118&lt;&gt;"",IF(VLOOKUP(A118,May!A$3:F$200,6)&gt;0,VLOOKUP(A118,May!A$3:F$200,6),0),0)</f>
        <v>0</v>
      </c>
      <c r="W118" s="8">
        <f>IF(A118&lt;&gt;"",IF(VLOOKUP(A118,Jun!A$3:F$200,6)&gt;0,VLOOKUP(A118,Jun!A$3:F$200,6),0),0)</f>
        <v>0</v>
      </c>
      <c r="X118" s="8">
        <f>IF(A118&lt;&gt;"",IF(VLOOKUP(A118,Jul!A$3:F$200,6)&gt;0,VLOOKUP(A118,Jul!A$3:F$200,6),0),0)</f>
        <v>0</v>
      </c>
      <c r="Y118" s="8">
        <f>IF(A118&lt;&gt;"",IF(VLOOKUP(A118,Aug!A$3:F$200,6)&gt;0,VLOOKUP(A118,Aug!A$3:F$200,6),0),0)</f>
        <v>0</v>
      </c>
      <c r="Z118" s="8">
        <f>IF(A118&lt;&gt;"",IF(VLOOKUP(A118,Sep!A$3:F$200,6)&gt;0,VLOOKUP(A118,Sep!A$3:F$200,6),0),0)</f>
        <v>0</v>
      </c>
      <c r="AA118" s="6">
        <f t="shared" si="199"/>
        <v>1877.8919536085571</v>
      </c>
      <c r="AB118" s="8">
        <f t="shared" si="200"/>
        <v>6.076388888888889E-3</v>
      </c>
      <c r="AC118" s="8">
        <f>IF(A118&lt;&gt;"",IF(VLOOKUP(A118,Oct!A$3:F$200,6)&gt;0,VLOOKUP(A118,Oct!A$3:F$200,6),0),0)</f>
        <v>0</v>
      </c>
      <c r="AD118" s="8">
        <f>IF(A118&lt;&gt;"",IF(VLOOKUP(A118,Nov!A$3:F$200,6)&gt;0,VLOOKUP(A118,Nov!A$3:F$200,6),0),0)</f>
        <v>0</v>
      </c>
      <c r="AE118" s="8">
        <f>IF(A118&lt;&gt;"",IF(VLOOKUP(A118,Dec!A$3:F$200,6)&gt;0,VLOOKUP(A118,Dec!A$3:F$200,6),0),0)</f>
        <v>0</v>
      </c>
      <c r="AF118" s="8">
        <f>IF(A118&lt;&gt;"",IF(VLOOKUP(A118,Jan!A$3:F$200,6)&gt;0,VLOOKUP(A118,Jan!A$3:F$200,6),0),0)</f>
        <v>2.2256944444444444E-2</v>
      </c>
      <c r="AG118" s="8">
        <f>IF(A118&lt;&gt;"",IF(VLOOKUP(A118,Feb!A$3:F$200,6)&gt;0,VLOOKUP(A118,Feb!A$3:F$200,6),0),0)</f>
        <v>2.2476851851851852E-2</v>
      </c>
      <c r="AH118" s="8">
        <f>IF(A118&lt;&gt;"",IF(VLOOKUP(A118,Mar!A$3:F$200,6)&gt;0,VLOOKUP(A118,Mar!A$3:F$200,6),0),0)</f>
        <v>0</v>
      </c>
      <c r="AJ118" s="8">
        <f>LARGE($BH118:BI118,1)</f>
        <v>7.9861111111111105E-3</v>
      </c>
      <c r="AK118" s="8">
        <f>LARGE($BH118:BJ118,1)</f>
        <v>7.9861111111111105E-3</v>
      </c>
      <c r="AL118" s="8">
        <f>LARGE($BH118:BK118,1)</f>
        <v>7.9861111111111105E-3</v>
      </c>
      <c r="AM118" s="8">
        <f>LARGE($BH118:BL118,1)</f>
        <v>7.9861111111111105E-3</v>
      </c>
      <c r="AN118" s="8">
        <f>LARGE($BH118:BM118,1)</f>
        <v>7.9861111111111105E-3</v>
      </c>
      <c r="AO118" s="8">
        <f>LARGE($BN118:BO118,1)</f>
        <v>6.076388888888889E-3</v>
      </c>
      <c r="AP118" s="8">
        <f>LARGE($BN118:BP118,1)</f>
        <v>6.076388888888889E-3</v>
      </c>
      <c r="AQ118" s="8">
        <f>LARGE($BN118:BQ118,1)</f>
        <v>6.076388888888889E-3</v>
      </c>
      <c r="AR118" s="8">
        <f>LARGE($BN118:BR118,1)</f>
        <v>6.076388888888889E-3</v>
      </c>
      <c r="AS118" s="8">
        <f>LARGE($BN118:BS118,1)</f>
        <v>6.076388888888889E-3</v>
      </c>
      <c r="AV118" s="6">
        <f t="shared" si="201"/>
        <v>0</v>
      </c>
      <c r="AW118" s="6">
        <f t="shared" si="202"/>
        <v>0</v>
      </c>
      <c r="AX118" s="6">
        <f t="shared" si="203"/>
        <v>0</v>
      </c>
      <c r="AY118" s="6">
        <f t="shared" si="204"/>
        <v>0</v>
      </c>
      <c r="AZ118" s="6">
        <f t="shared" si="205"/>
        <v>0</v>
      </c>
      <c r="BA118" s="6">
        <f t="shared" si="206"/>
        <v>0</v>
      </c>
      <c r="BB118" s="6">
        <f t="shared" si="207"/>
        <v>0</v>
      </c>
      <c r="BC118" s="6">
        <f t="shared" si="208"/>
        <v>0</v>
      </c>
      <c r="BD118" s="6">
        <f t="shared" si="209"/>
        <v>0</v>
      </c>
      <c r="BE118" s="6">
        <f t="shared" si="210"/>
        <v>1923</v>
      </c>
      <c r="BF118" s="6">
        <f t="shared" si="211"/>
        <v>1942</v>
      </c>
      <c r="BH118" s="8">
        <f t="shared" si="212"/>
        <v>7.9861111111111105E-3</v>
      </c>
      <c r="BI118" s="8">
        <f t="shared" si="213"/>
        <v>0</v>
      </c>
      <c r="BJ118" s="8">
        <f t="shared" si="214"/>
        <v>0</v>
      </c>
      <c r="BK118" s="8">
        <f t="shared" si="215"/>
        <v>0</v>
      </c>
      <c r="BL118" s="8">
        <f t="shared" si="216"/>
        <v>0</v>
      </c>
      <c r="BM118" s="8">
        <f t="shared" si="217"/>
        <v>0</v>
      </c>
      <c r="BN118" s="8">
        <f t="shared" si="218"/>
        <v>6.076388888888889E-3</v>
      </c>
      <c r="BO118" s="8">
        <f t="shared" si="219"/>
        <v>0</v>
      </c>
      <c r="BP118" s="8">
        <f t="shared" si="220"/>
        <v>0</v>
      </c>
      <c r="BQ118" s="8">
        <f t="shared" si="221"/>
        <v>0</v>
      </c>
      <c r="BR118" s="8">
        <f t="shared" si="222"/>
        <v>5.5555555555555558E-3</v>
      </c>
      <c r="BS118" s="8">
        <f t="shared" si="223"/>
        <v>5.3819444444444444E-3</v>
      </c>
      <c r="BV118" s="8" t="str">
        <f t="shared" si="224"/>
        <v/>
      </c>
      <c r="BW118" s="8" t="str">
        <f t="shared" si="225"/>
        <v/>
      </c>
      <c r="BX118" s="8" t="str">
        <f t="shared" si="226"/>
        <v/>
      </c>
      <c r="BY118" s="8" t="str">
        <f t="shared" si="227"/>
        <v/>
      </c>
      <c r="BZ118" s="8" t="str">
        <f t="shared" si="228"/>
        <v/>
      </c>
      <c r="CA118" s="8" t="str">
        <f t="shared" si="229"/>
        <v/>
      </c>
      <c r="CB118" s="8" t="str">
        <f t="shared" si="230"/>
        <v/>
      </c>
      <c r="CC118" s="8" t="str">
        <f t="shared" si="231"/>
        <v/>
      </c>
      <c r="CD118" s="8" t="str">
        <f t="shared" si="232"/>
        <v/>
      </c>
      <c r="CE118" s="8">
        <f t="shared" si="233"/>
        <v>2.2256944444444444E-2</v>
      </c>
      <c r="CF118" s="8">
        <f t="shared" si="234"/>
        <v>2.2476851851851852E-2</v>
      </c>
      <c r="CG118" s="8" t="str">
        <f t="shared" si="235"/>
        <v/>
      </c>
      <c r="CI118" s="13">
        <v>2.8113425925925927E-2</v>
      </c>
      <c r="CJ118" s="8">
        <f t="shared" si="236"/>
        <v>2.8113425925925927E-2</v>
      </c>
      <c r="CK118" s="8">
        <f>IF(COUNT($BV118:BW118)&gt;0,SMALL($BV118:BW118,1),$CI118)</f>
        <v>2.8113425925925927E-2</v>
      </c>
      <c r="CL118" s="8">
        <f>IF(COUNT($BV118:BX118)&gt;0,SMALL($BV118:BX118,1),$CI118)</f>
        <v>2.8113425925925927E-2</v>
      </c>
      <c r="CM118" s="8">
        <f>IF(COUNT($BV118:BY118)&gt;0,SMALL($BV118:BY118,1),$CI118)</f>
        <v>2.8113425925925927E-2</v>
      </c>
      <c r="CN118" s="8">
        <f>IF(COUNT($BV118:BZ118)&gt;0,SMALL($BV118:BZ118,1),$CI118)</f>
        <v>2.8113425925925927E-2</v>
      </c>
      <c r="CP118" s="8">
        <f t="shared" si="237"/>
        <v>0</v>
      </c>
      <c r="CQ118" s="8">
        <f>IF(COUNT($CB118:CC118)&gt;0,SMALL($CB118:CC118,1),$CP118)</f>
        <v>0</v>
      </c>
      <c r="CR118" s="8">
        <f>IF(COUNT($CB118:CD118)&gt;0,SMALL($CB118:CD118,1),$CP118)</f>
        <v>0</v>
      </c>
      <c r="CS118" s="8">
        <f>IF(COUNT($CB118:CE118)&gt;0,SMALL($CB118:CE118,1),$CP118)</f>
        <v>2.2256944444444444E-2</v>
      </c>
      <c r="CT118" s="8">
        <f>IF(COUNT($CB118:CF118)&gt;0,SMALL($CB118:CF118,1),$CP118)</f>
        <v>2.2256944444444444E-2</v>
      </c>
      <c r="CV118" s="8">
        <f t="shared" si="238"/>
        <v>7.9887962962962959E-3</v>
      </c>
      <c r="CW118" s="8">
        <f t="shared" si="239"/>
        <v>6.0790740740740744E-3</v>
      </c>
      <c r="CX118" s="1">
        <f t="shared" si="240"/>
        <v>116</v>
      </c>
      <c r="CY118" s="8">
        <f t="shared" si="241"/>
        <v>2.6851851851851852E-6</v>
      </c>
      <c r="CZ118" s="1" t="str">
        <f t="shared" si="242"/>
        <v>Sarah Cook</v>
      </c>
      <c r="DB118" s="13">
        <f t="shared" si="243"/>
        <v>2.8281778576689256E-2</v>
      </c>
      <c r="DC118" s="13">
        <f>SMALL($DO118:DP118,1)/(60*60*24)</f>
        <v>2.8281778576689259E-2</v>
      </c>
      <c r="DD118" s="13">
        <f>SMALL($DO118:DQ118,1)/(60*60*24)</f>
        <v>2.8281778576689259E-2</v>
      </c>
      <c r="DE118" s="13">
        <f>SMALL($DO118:DR118,1)/(60*60*24)</f>
        <v>2.8281778576689259E-2</v>
      </c>
      <c r="DF118" s="13">
        <f>SMALL($DO118:DS118,1)/(60*60*24)</f>
        <v>2.8281778576689259E-2</v>
      </c>
      <c r="DG118" s="13">
        <f>SMALL($DO118:DT118,1)/(60*60*24)</f>
        <v>2.8281778576689259E-2</v>
      </c>
      <c r="DH118" s="45">
        <f t="shared" si="244"/>
        <v>2.1734860574173114E-2</v>
      </c>
      <c r="DI118" s="13">
        <f>SMALL($DU118:DV118,1)/(60*60*24)</f>
        <v>2.1734860574173114E-2</v>
      </c>
      <c r="DJ118" s="13">
        <f>SMALL($DU118:DW118,1)/(60*60*24)</f>
        <v>2.1734860574173114E-2</v>
      </c>
      <c r="DK118" s="13">
        <f>SMALL($DU118:DX118,1)/(60*60*24)</f>
        <v>2.1734860574173114E-2</v>
      </c>
      <c r="DL118" s="13">
        <f>SMALL($DU118:DY118,1)/(60*60*24)</f>
        <v>2.1734860574173114E-2</v>
      </c>
      <c r="DM118" s="13">
        <f>SMALL($DU118:DZ118,1)/(60*60*24)</f>
        <v>2.1734860574173114E-2</v>
      </c>
      <c r="DO118" s="6">
        <f t="shared" si="245"/>
        <v>2443.5456690259521</v>
      </c>
      <c r="DP118" s="1">
        <f t="shared" si="246"/>
        <v>9999</v>
      </c>
      <c r="DQ118" s="1">
        <f t="shared" si="247"/>
        <v>9999</v>
      </c>
      <c r="DR118" s="1">
        <f t="shared" si="248"/>
        <v>9999</v>
      </c>
      <c r="DS118" s="1">
        <f t="shared" si="249"/>
        <v>9999</v>
      </c>
      <c r="DT118" s="1">
        <f t="shared" si="250"/>
        <v>9999</v>
      </c>
      <c r="DU118" s="6">
        <f t="shared" si="251"/>
        <v>1877.8919536085571</v>
      </c>
      <c r="DV118" s="1">
        <f t="shared" si="252"/>
        <v>9999</v>
      </c>
      <c r="DW118" s="1">
        <f t="shared" si="253"/>
        <v>9999</v>
      </c>
      <c r="DX118" s="1">
        <f t="shared" si="254"/>
        <v>9999</v>
      </c>
      <c r="DY118" s="1">
        <f t="shared" si="255"/>
        <v>1923</v>
      </c>
      <c r="DZ118" s="1">
        <f t="shared" si="256"/>
        <v>1942</v>
      </c>
    </row>
    <row r="119" spans="1:130" x14ac:dyDescent="0.25">
      <c r="A119" s="1" t="s">
        <v>7</v>
      </c>
      <c r="B119" s="3">
        <v>2.5046296296296299E-2</v>
      </c>
      <c r="C119" s="11">
        <v>42705</v>
      </c>
      <c r="E119" s="13">
        <v>3.1111111111111107E-2</v>
      </c>
      <c r="F119" s="11">
        <v>43191</v>
      </c>
      <c r="H119" s="3">
        <v>2.7071759259259261E-2</v>
      </c>
      <c r="I119" s="3">
        <v>3.111111111111111E-2</v>
      </c>
      <c r="M119" s="8">
        <f t="shared" si="194"/>
        <v>3.4133957326892103E-2</v>
      </c>
      <c r="N119" s="6">
        <f t="shared" si="195"/>
        <v>2949.173913043478</v>
      </c>
      <c r="O119" s="8">
        <f t="shared" si="257"/>
        <v>2.0833333333333333E-3</v>
      </c>
      <c r="Q119" s="8">
        <f t="shared" si="196"/>
        <v>0</v>
      </c>
      <c r="R119" s="8">
        <f t="shared" si="197"/>
        <v>1.444444444444444E-2</v>
      </c>
      <c r="S119" s="8">
        <f t="shared" si="198"/>
        <v>2.0833333333333333E-3</v>
      </c>
      <c r="T119" s="8"/>
      <c r="U119" s="8">
        <f>IF(A119&lt;&gt;"",IF(VLOOKUP(A119,Apr!A$4:F$201,6)&gt;0,VLOOKUP(A119,Apr!A$4:F$201,6),0),0)</f>
        <v>0</v>
      </c>
      <c r="V119" s="8">
        <f>IF(A119&lt;&gt;"",IF(VLOOKUP(A119,May!A$3:F$200,6)&gt;0,VLOOKUP(A119,May!A$3:F$200,6),0),0)</f>
        <v>0</v>
      </c>
      <c r="W119" s="8">
        <f>IF(A119&lt;&gt;"",IF(VLOOKUP(A119,Jun!A$3:F$200,6)&gt;0,VLOOKUP(A119,Jun!A$3:F$200,6),0),0)</f>
        <v>0</v>
      </c>
      <c r="X119" s="8">
        <f>IF(A119&lt;&gt;"",IF(VLOOKUP(A119,Jul!A$3:F$200,6)&gt;0,VLOOKUP(A119,Jul!A$3:F$200,6),0),0)</f>
        <v>0</v>
      </c>
      <c r="Y119" s="8">
        <f>IF(A119&lt;&gt;"",IF(VLOOKUP(A119,Aug!A$3:F$200,6)&gt;0,VLOOKUP(A119,Aug!A$3:F$200,6),0),0)</f>
        <v>0</v>
      </c>
      <c r="Z119" s="8">
        <f>IF(A119&lt;&gt;"",IF(VLOOKUP(A119,Sep!A$3:F$200,6)&gt;0,VLOOKUP(A119,Sep!A$3:F$200,6),0),0)</f>
        <v>0</v>
      </c>
      <c r="AA119" s="6">
        <f t="shared" si="199"/>
        <v>2266.4728682170544</v>
      </c>
      <c r="AB119" s="8">
        <f t="shared" si="200"/>
        <v>1.5624999999999999E-3</v>
      </c>
      <c r="AC119" s="8">
        <f>IF(A119&lt;&gt;"",IF(VLOOKUP(A119,Oct!A$3:F$200,6)&gt;0,VLOOKUP(A119,Oct!A$3:F$200,6),0),0)</f>
        <v>0</v>
      </c>
      <c r="AD119" s="8">
        <f>IF(A119&lt;&gt;"",IF(VLOOKUP(A119,Nov!A$3:F$200,6)&gt;0,VLOOKUP(A119,Nov!A$3:F$200,6),0),0)</f>
        <v>0</v>
      </c>
      <c r="AE119" s="8">
        <f>IF(A119&lt;&gt;"",IF(VLOOKUP(A119,Dec!A$3:F$200,6)&gt;0,VLOOKUP(A119,Dec!A$3:F$200,6),0),0)</f>
        <v>1.444444444444444E-2</v>
      </c>
      <c r="AF119" s="8">
        <f>IF(A119&lt;&gt;"",IF(VLOOKUP(A119,Jan!A$3:F$200,6)&gt;0,VLOOKUP(A119,Jan!A$3:F$200,6),0),0)</f>
        <v>0</v>
      </c>
      <c r="AG119" s="8">
        <f>IF(A119&lt;&gt;"",IF(VLOOKUP(A119,Feb!A$3:F$200,6)&gt;0,VLOOKUP(A119,Feb!A$3:F$200,6),0),0)</f>
        <v>0</v>
      </c>
      <c r="AH119" s="8">
        <f>IF(A119&lt;&gt;"",IF(VLOOKUP(A119,Mar!A$3:F$200,6)&gt;0,VLOOKUP(A119,Mar!A$3:F$200,6),0),0)</f>
        <v>0</v>
      </c>
      <c r="AJ119" s="8">
        <f>LARGE($BH119:BI119,1)</f>
        <v>2.0833333333333333E-3</v>
      </c>
      <c r="AK119" s="8">
        <f>LARGE($BH119:BJ119,1)</f>
        <v>2.0833333333333333E-3</v>
      </c>
      <c r="AL119" s="8">
        <f>LARGE($BH119:BK119,1)</f>
        <v>2.0833333333333333E-3</v>
      </c>
      <c r="AM119" s="8">
        <f>LARGE($BH119:BL119,1)</f>
        <v>2.0833333333333333E-3</v>
      </c>
      <c r="AN119" s="8">
        <f>LARGE($BH119:BM119,1)</f>
        <v>2.0833333333333333E-3</v>
      </c>
      <c r="AO119" s="8">
        <f>LARGE($BN119:BO119,1)</f>
        <v>1.5624999999999999E-3</v>
      </c>
      <c r="AP119" s="8">
        <f>LARGE($BN119:BP119,1)</f>
        <v>1.5624999999999999E-3</v>
      </c>
      <c r="AQ119" s="8">
        <f>LARGE($BN119:BQ119,1)</f>
        <v>1.3368055555555555E-2</v>
      </c>
      <c r="AR119" s="8">
        <f>LARGE($BN119:BR119,1)</f>
        <v>1.3368055555555555E-2</v>
      </c>
      <c r="AS119" s="8">
        <f>LARGE($BN119:BS119,1)</f>
        <v>1.3368055555555555E-2</v>
      </c>
      <c r="AV119" s="6">
        <f t="shared" si="201"/>
        <v>0</v>
      </c>
      <c r="AW119" s="6">
        <f t="shared" si="202"/>
        <v>0</v>
      </c>
      <c r="AX119" s="6">
        <f t="shared" si="203"/>
        <v>0</v>
      </c>
      <c r="AY119" s="6">
        <f t="shared" si="204"/>
        <v>0</v>
      </c>
      <c r="AZ119" s="6">
        <f t="shared" si="205"/>
        <v>0</v>
      </c>
      <c r="BA119" s="6">
        <f t="shared" si="206"/>
        <v>0</v>
      </c>
      <c r="BB119" s="6">
        <f t="shared" si="207"/>
        <v>0</v>
      </c>
      <c r="BC119" s="6">
        <f t="shared" si="208"/>
        <v>0</v>
      </c>
      <c r="BD119" s="6">
        <f t="shared" si="209"/>
        <v>1247.9999999999995</v>
      </c>
      <c r="BE119" s="6">
        <f t="shared" si="210"/>
        <v>0</v>
      </c>
      <c r="BF119" s="6">
        <f t="shared" si="211"/>
        <v>0</v>
      </c>
      <c r="BH119" s="8">
        <f t="shared" si="212"/>
        <v>2.0833333333333333E-3</v>
      </c>
      <c r="BI119" s="8">
        <f t="shared" si="213"/>
        <v>0</v>
      </c>
      <c r="BJ119" s="8">
        <f t="shared" si="214"/>
        <v>0</v>
      </c>
      <c r="BK119" s="8">
        <f t="shared" si="215"/>
        <v>0</v>
      </c>
      <c r="BL119" s="8">
        <f t="shared" si="216"/>
        <v>0</v>
      </c>
      <c r="BM119" s="8">
        <f t="shared" si="217"/>
        <v>0</v>
      </c>
      <c r="BN119" s="8">
        <f t="shared" si="218"/>
        <v>1.5624999999999999E-3</v>
      </c>
      <c r="BO119" s="8">
        <f t="shared" si="219"/>
        <v>0</v>
      </c>
      <c r="BP119" s="8">
        <f t="shared" si="220"/>
        <v>0</v>
      </c>
      <c r="BQ119" s="8">
        <f t="shared" si="221"/>
        <v>1.3368055555555555E-2</v>
      </c>
      <c r="BR119" s="8">
        <f t="shared" si="222"/>
        <v>0</v>
      </c>
      <c r="BS119" s="8">
        <f t="shared" si="223"/>
        <v>0</v>
      </c>
      <c r="BV119" s="8" t="str">
        <f t="shared" si="224"/>
        <v/>
      </c>
      <c r="BW119" s="8" t="str">
        <f t="shared" si="225"/>
        <v/>
      </c>
      <c r="BX119" s="8" t="str">
        <f t="shared" si="226"/>
        <v/>
      </c>
      <c r="BY119" s="8" t="str">
        <f t="shared" si="227"/>
        <v/>
      </c>
      <c r="BZ119" s="8" t="str">
        <f t="shared" si="228"/>
        <v/>
      </c>
      <c r="CA119" s="8" t="str">
        <f t="shared" si="229"/>
        <v/>
      </c>
      <c r="CB119" s="8" t="str">
        <f t="shared" si="230"/>
        <v/>
      </c>
      <c r="CC119" s="8" t="str">
        <f t="shared" si="231"/>
        <v/>
      </c>
      <c r="CD119" s="8">
        <f t="shared" si="232"/>
        <v>1.444444444444444E-2</v>
      </c>
      <c r="CE119" s="8" t="str">
        <f t="shared" si="233"/>
        <v/>
      </c>
      <c r="CF119" s="8" t="str">
        <f t="shared" si="234"/>
        <v/>
      </c>
      <c r="CG119" s="8" t="str">
        <f t="shared" si="235"/>
        <v/>
      </c>
      <c r="CI119" s="13">
        <v>3.1111111111111107E-2</v>
      </c>
      <c r="CJ119" s="8">
        <f t="shared" si="236"/>
        <v>3.1111111111111107E-2</v>
      </c>
      <c r="CK119" s="8">
        <f>IF(COUNT($BV119:BW119)&gt;0,SMALL($BV119:BW119,1),$CI119)</f>
        <v>3.1111111111111107E-2</v>
      </c>
      <c r="CL119" s="8">
        <f>IF(COUNT($BV119:BX119)&gt;0,SMALL($BV119:BX119,1),$CI119)</f>
        <v>3.1111111111111107E-2</v>
      </c>
      <c r="CM119" s="8">
        <f>IF(COUNT($BV119:BY119)&gt;0,SMALL($BV119:BY119,1),$CI119)</f>
        <v>3.1111111111111107E-2</v>
      </c>
      <c r="CN119" s="8">
        <f>IF(COUNT($BV119:BZ119)&gt;0,SMALL($BV119:BZ119,1),$CI119)</f>
        <v>3.1111111111111107E-2</v>
      </c>
      <c r="CO119" s="3">
        <v>2.5046296296296299E-2</v>
      </c>
      <c r="CP119" s="8">
        <f t="shared" si="237"/>
        <v>2.5046296296296299E-2</v>
      </c>
      <c r="CQ119" s="8">
        <f>IF(COUNT($CB119:CC119)&gt;0,SMALL($CB119:CC119,1),$CP119)</f>
        <v>2.5046296296296299E-2</v>
      </c>
      <c r="CR119" s="8">
        <f>IF(COUNT($CB119:CD119)&gt;0,SMALL($CB119:CD119,1),$CP119)</f>
        <v>1.444444444444444E-2</v>
      </c>
      <c r="CS119" s="8">
        <f>IF(COUNT($CB119:CE119)&gt;0,SMALL($CB119:CE119,1),$CP119)</f>
        <v>1.444444444444444E-2</v>
      </c>
      <c r="CT119" s="8">
        <f>IF(COUNT($CB119:CF119)&gt;0,SMALL($CB119:CF119,1),$CP119)</f>
        <v>1.444444444444444E-2</v>
      </c>
      <c r="CV119" s="8">
        <f t="shared" si="238"/>
        <v>2.0860416666666666E-3</v>
      </c>
      <c r="CW119" s="8">
        <f t="shared" si="239"/>
        <v>1.3370763888888889E-2</v>
      </c>
      <c r="CX119" s="1">
        <f t="shared" si="240"/>
        <v>117</v>
      </c>
      <c r="CY119" s="8">
        <f t="shared" si="241"/>
        <v>2.7083333333333334E-6</v>
      </c>
      <c r="CZ119" s="1" t="str">
        <f t="shared" si="242"/>
        <v>Sarah Bagshaw</v>
      </c>
      <c r="DB119" s="13">
        <f t="shared" si="243"/>
        <v>3.4133957326892103E-2</v>
      </c>
      <c r="DC119" s="13">
        <f>SMALL($DO119:DP119,1)/(60*60*24)</f>
        <v>3.413395732689211E-2</v>
      </c>
      <c r="DD119" s="13">
        <f>SMALL($DO119:DQ119,1)/(60*60*24)</f>
        <v>3.413395732689211E-2</v>
      </c>
      <c r="DE119" s="13">
        <f>SMALL($DO119:DR119,1)/(60*60*24)</f>
        <v>3.413395732689211E-2</v>
      </c>
      <c r="DF119" s="13">
        <f>SMALL($DO119:DS119,1)/(60*60*24)</f>
        <v>3.413395732689211E-2</v>
      </c>
      <c r="DG119" s="13">
        <f>SMALL($DO119:DT119,1)/(60*60*24)</f>
        <v>3.413395732689211E-2</v>
      </c>
      <c r="DH119" s="45">
        <f t="shared" si="244"/>
        <v>2.6232324863623313E-2</v>
      </c>
      <c r="DI119" s="13">
        <f>SMALL($DU119:DV119,1)/(60*60*24)</f>
        <v>2.6232324863623313E-2</v>
      </c>
      <c r="DJ119" s="13">
        <f>SMALL($DU119:DW119,1)/(60*60*24)</f>
        <v>2.6232324863623313E-2</v>
      </c>
      <c r="DK119" s="13">
        <f>SMALL($DU119:DX119,1)/(60*60*24)</f>
        <v>1.4444444444444439E-2</v>
      </c>
      <c r="DL119" s="13">
        <f>SMALL($DU119:DY119,1)/(60*60*24)</f>
        <v>1.4444444444444439E-2</v>
      </c>
      <c r="DM119" s="13">
        <f>SMALL($DU119:DZ119,1)/(60*60*24)</f>
        <v>1.4444444444444439E-2</v>
      </c>
      <c r="DO119" s="6">
        <f t="shared" si="245"/>
        <v>2949.173913043478</v>
      </c>
      <c r="DP119" s="1">
        <f t="shared" si="246"/>
        <v>9999</v>
      </c>
      <c r="DQ119" s="1">
        <f t="shared" si="247"/>
        <v>9999</v>
      </c>
      <c r="DR119" s="1">
        <f t="shared" si="248"/>
        <v>9999</v>
      </c>
      <c r="DS119" s="1">
        <f t="shared" si="249"/>
        <v>9999</v>
      </c>
      <c r="DT119" s="1">
        <f t="shared" si="250"/>
        <v>9999</v>
      </c>
      <c r="DU119" s="6">
        <f t="shared" si="251"/>
        <v>2266.4728682170544</v>
      </c>
      <c r="DV119" s="1">
        <f t="shared" si="252"/>
        <v>9999</v>
      </c>
      <c r="DW119" s="1">
        <f t="shared" si="253"/>
        <v>9999</v>
      </c>
      <c r="DX119" s="1">
        <f t="shared" si="254"/>
        <v>1247.9999999999995</v>
      </c>
      <c r="DY119" s="1">
        <f t="shared" si="255"/>
        <v>9999</v>
      </c>
      <c r="DZ119" s="1">
        <f t="shared" si="256"/>
        <v>9999</v>
      </c>
    </row>
    <row r="120" spans="1:130" x14ac:dyDescent="0.25">
      <c r="A120" s="1" t="s">
        <v>214</v>
      </c>
      <c r="B120" s="3">
        <v>1.9293981481481485E-2</v>
      </c>
      <c r="C120" s="11">
        <v>43770</v>
      </c>
      <c r="E120" s="13"/>
      <c r="H120" s="3"/>
      <c r="I120" s="3"/>
      <c r="L120" s="8">
        <v>3.8194444444444441E-2</v>
      </c>
      <c r="M120" s="8">
        <f t="shared" si="194"/>
        <v>2.5924963695298484E-2</v>
      </c>
      <c r="N120" s="6">
        <f t="shared" si="195"/>
        <v>2239.9168632737887</v>
      </c>
      <c r="O120" s="8">
        <f t="shared" si="257"/>
        <v>1.0243055555555556E-2</v>
      </c>
      <c r="Q120" s="8">
        <f t="shared" si="196"/>
        <v>0</v>
      </c>
      <c r="R120" s="8">
        <f t="shared" si="197"/>
        <v>1.9293981481481481E-2</v>
      </c>
      <c r="S120" s="8">
        <f t="shared" si="198"/>
        <v>1.0243055555555556E-2</v>
      </c>
      <c r="T120" s="8"/>
      <c r="U120" s="8">
        <f>IF(A120&lt;&gt;"",IF(VLOOKUP(A120,Apr!A$4:F$201,6)&gt;0,VLOOKUP(A120,Apr!A$4:F$201,6),0),0)</f>
        <v>0</v>
      </c>
      <c r="V120" s="8">
        <f>IF(A120&lt;&gt;"",IF(VLOOKUP(A120,May!A$3:F$200,6)&gt;0,VLOOKUP(A120,May!A$3:F$200,6),0),0)</f>
        <v>0</v>
      </c>
      <c r="W120" s="8">
        <f>IF(A120&lt;&gt;"",IF(VLOOKUP(A120,Jun!A$3:F$200,6)&gt;0,VLOOKUP(A120,Jun!A$3:F$200,6),0),0)</f>
        <v>0</v>
      </c>
      <c r="X120" s="8">
        <f>IF(A120&lt;&gt;"",IF(VLOOKUP(A120,Jul!A$3:F$200,6)&gt;0,VLOOKUP(A120,Jul!A$3:F$200,6),0),0)</f>
        <v>0</v>
      </c>
      <c r="Y120" s="8">
        <f>IF(A120&lt;&gt;"",IF(VLOOKUP(A120,Aug!A$3:F$200,6)&gt;0,VLOOKUP(A120,Aug!A$3:F$200,6),0),0)</f>
        <v>0</v>
      </c>
      <c r="Z120" s="8">
        <f>IF(A120&lt;&gt;"",IF(VLOOKUP(A120,Sep!A$3:F$200,6)&gt;0,VLOOKUP(A120,Sep!A$3:F$200,6),0),0)</f>
        <v>0</v>
      </c>
      <c r="AA120" s="6">
        <f t="shared" si="199"/>
        <v>1721.4009574745101</v>
      </c>
      <c r="AB120" s="8">
        <f t="shared" si="200"/>
        <v>7.9861111111111122E-3</v>
      </c>
      <c r="AC120" s="8">
        <f>IF(A120&lt;&gt;"",IF(VLOOKUP(A120,Oct!A$3:F$200,6)&gt;0,VLOOKUP(A120,Oct!A$3:F$200,6),0),0)</f>
        <v>1.9756944444444445E-2</v>
      </c>
      <c r="AD120" s="8">
        <f>IF(A120&lt;&gt;"",IF(VLOOKUP(A120,Nov!A$3:F$200,6)&gt;0,VLOOKUP(A120,Nov!A$3:F$200,6),0),0)</f>
        <v>1.9293981481481481E-2</v>
      </c>
      <c r="AE120" s="8">
        <f>IF(A120&lt;&gt;"",IF(VLOOKUP(A120,Dec!A$3:F$200,6)&gt;0,VLOOKUP(A120,Dec!A$3:F$200,6),0),0)</f>
        <v>2.0370370370370372E-2</v>
      </c>
      <c r="AF120" s="8">
        <f>IF(A120&lt;&gt;"",IF(VLOOKUP(A120,Jan!A$3:F$200,6)&gt;0,VLOOKUP(A120,Jan!A$3:F$200,6),0),0)</f>
        <v>0</v>
      </c>
      <c r="AG120" s="8">
        <f>IF(A120&lt;&gt;"",IF(VLOOKUP(A120,Feb!A$3:F$200,6)&gt;0,VLOOKUP(A120,Feb!A$3:F$200,6),0),0)</f>
        <v>0</v>
      </c>
      <c r="AH120" s="8">
        <f>IF(A120&lt;&gt;"",IF(VLOOKUP(A120,Mar!A$3:F$200,6)&gt;0,VLOOKUP(A120,Mar!A$3:F$200,6),0),0)</f>
        <v>0</v>
      </c>
      <c r="AJ120" s="8">
        <f>LARGE($BH120:BI120,1)</f>
        <v>1.0243055555555556E-2</v>
      </c>
      <c r="AK120" s="8">
        <f>LARGE($BH120:BJ120,1)</f>
        <v>1.0243055555555556E-2</v>
      </c>
      <c r="AL120" s="8">
        <f>LARGE($BH120:BK120,1)</f>
        <v>1.0243055555555556E-2</v>
      </c>
      <c r="AM120" s="8">
        <f>LARGE($BH120:BL120,1)</f>
        <v>1.0243055555555556E-2</v>
      </c>
      <c r="AN120" s="8">
        <f>LARGE($BH120:BM120,1)</f>
        <v>1.0243055555555556E-2</v>
      </c>
      <c r="AO120" s="8">
        <f>LARGE($BN120:BO120,1)</f>
        <v>8.1597222222222227E-3</v>
      </c>
      <c r="AP120" s="8">
        <f>LARGE($BN120:BP120,1)</f>
        <v>8.5069444444444437E-3</v>
      </c>
      <c r="AQ120" s="8">
        <f>LARGE($BN120:BQ120,1)</f>
        <v>8.5069444444444437E-3</v>
      </c>
      <c r="AR120" s="8">
        <f>LARGE($BN120:BR120,1)</f>
        <v>8.5069444444444437E-3</v>
      </c>
      <c r="AS120" s="8">
        <f>LARGE($BN120:BS120,1)</f>
        <v>8.5069444444444437E-3</v>
      </c>
      <c r="AV120" s="6">
        <f t="shared" si="201"/>
        <v>0</v>
      </c>
      <c r="AW120" s="6">
        <f t="shared" si="202"/>
        <v>0</v>
      </c>
      <c r="AX120" s="6">
        <f t="shared" si="203"/>
        <v>0</v>
      </c>
      <c r="AY120" s="6">
        <f t="shared" si="204"/>
        <v>0</v>
      </c>
      <c r="AZ120" s="6">
        <f t="shared" si="205"/>
        <v>0</v>
      </c>
      <c r="BA120" s="6">
        <f t="shared" si="206"/>
        <v>0</v>
      </c>
      <c r="BB120" s="6">
        <f t="shared" si="207"/>
        <v>1707</v>
      </c>
      <c r="BC120" s="6">
        <f t="shared" si="208"/>
        <v>1667</v>
      </c>
      <c r="BD120" s="6">
        <f t="shared" si="209"/>
        <v>1760.0000000000002</v>
      </c>
      <c r="BE120" s="6">
        <f t="shared" si="210"/>
        <v>0</v>
      </c>
      <c r="BF120" s="6">
        <f t="shared" si="211"/>
        <v>0</v>
      </c>
      <c r="BH120" s="8">
        <f t="shared" si="212"/>
        <v>1.0243055555555556E-2</v>
      </c>
      <c r="BI120" s="8">
        <f t="shared" si="213"/>
        <v>0</v>
      </c>
      <c r="BJ120" s="8">
        <f t="shared" si="214"/>
        <v>0</v>
      </c>
      <c r="BK120" s="8">
        <f t="shared" si="215"/>
        <v>0</v>
      </c>
      <c r="BL120" s="8">
        <f t="shared" si="216"/>
        <v>0</v>
      </c>
      <c r="BM120" s="8">
        <f t="shared" si="217"/>
        <v>0</v>
      </c>
      <c r="BN120" s="8">
        <f t="shared" si="218"/>
        <v>7.9861111111111122E-3</v>
      </c>
      <c r="BO120" s="8">
        <f t="shared" si="219"/>
        <v>8.1597222222222227E-3</v>
      </c>
      <c r="BP120" s="8">
        <f t="shared" si="220"/>
        <v>8.5069444444444437E-3</v>
      </c>
      <c r="BQ120" s="8">
        <f t="shared" si="221"/>
        <v>7.4652777777777781E-3</v>
      </c>
      <c r="BR120" s="8">
        <f t="shared" si="222"/>
        <v>0</v>
      </c>
      <c r="BS120" s="8">
        <f t="shared" si="223"/>
        <v>0</v>
      </c>
      <c r="BV120" s="8" t="str">
        <f t="shared" si="224"/>
        <v/>
      </c>
      <c r="BW120" s="8" t="str">
        <f t="shared" si="225"/>
        <v/>
      </c>
      <c r="BX120" s="8" t="str">
        <f t="shared" si="226"/>
        <v/>
      </c>
      <c r="BY120" s="8" t="str">
        <f t="shared" si="227"/>
        <v/>
      </c>
      <c r="BZ120" s="8" t="str">
        <f t="shared" si="228"/>
        <v/>
      </c>
      <c r="CA120" s="8" t="str">
        <f t="shared" si="229"/>
        <v/>
      </c>
      <c r="CB120" s="8">
        <f t="shared" si="230"/>
        <v>1.9756944444444445E-2</v>
      </c>
      <c r="CC120" s="8">
        <f t="shared" si="231"/>
        <v>1.9293981481481481E-2</v>
      </c>
      <c r="CD120" s="8">
        <f t="shared" si="232"/>
        <v>2.0370370370370372E-2</v>
      </c>
      <c r="CE120" s="8" t="str">
        <f t="shared" si="233"/>
        <v/>
      </c>
      <c r="CF120" s="8" t="str">
        <f t="shared" si="234"/>
        <v/>
      </c>
      <c r="CG120" s="8" t="str">
        <f t="shared" si="235"/>
        <v/>
      </c>
      <c r="CI120" s="13">
        <v>2.8113425925925927E-2</v>
      </c>
      <c r="CJ120" s="8">
        <f t="shared" si="236"/>
        <v>2.8113425925925927E-2</v>
      </c>
      <c r="CK120" s="8">
        <f>IF(COUNT($BV120:BW120)&gt;0,SMALL($BV120:BW120,1),$CI120)</f>
        <v>2.8113425925925927E-2</v>
      </c>
      <c r="CL120" s="8">
        <f>IF(COUNT($BV120:BX120)&gt;0,SMALL($BV120:BX120,1),$CI120)</f>
        <v>2.8113425925925927E-2</v>
      </c>
      <c r="CM120" s="8">
        <f>IF(COUNT($BV120:BY120)&gt;0,SMALL($BV120:BY120,1),$CI120)</f>
        <v>2.8113425925925927E-2</v>
      </c>
      <c r="CN120" s="8">
        <f>IF(COUNT($BV120:BZ120)&gt;0,SMALL($BV120:BZ120,1),$CI120)</f>
        <v>2.8113425925925927E-2</v>
      </c>
      <c r="CO120" s="3">
        <v>0</v>
      </c>
      <c r="CP120" s="8">
        <f t="shared" si="237"/>
        <v>1.9756944444444445E-2</v>
      </c>
      <c r="CQ120" s="8">
        <f>IF(COUNT($CB120:CC120)&gt;0,SMALL($CB120:CC120,1),$CP120)</f>
        <v>1.9293981481481481E-2</v>
      </c>
      <c r="CR120" s="8">
        <f>IF(COUNT($CB120:CD120)&gt;0,SMALL($CB120:CD120,1),$CP120)</f>
        <v>1.9293981481481481E-2</v>
      </c>
      <c r="CS120" s="8">
        <f>IF(COUNT($CB120:CE120)&gt;0,SMALL($CB120:CE120,1),$CP120)</f>
        <v>1.9293981481481481E-2</v>
      </c>
      <c r="CT120" s="8">
        <f>IF(COUNT($CB120:CF120)&gt;0,SMALL($CB120:CF120,1),$CP120)</f>
        <v>1.9293981481481481E-2</v>
      </c>
      <c r="CV120" s="8">
        <f t="shared" si="238"/>
        <v>1.0245787037037038E-2</v>
      </c>
      <c r="CW120" s="8">
        <f t="shared" si="239"/>
        <v>8.5096759259259257E-3</v>
      </c>
      <c r="CX120" s="1">
        <f t="shared" si="240"/>
        <v>118</v>
      </c>
      <c r="CY120" s="8">
        <f t="shared" si="241"/>
        <v>2.7314814814814816E-6</v>
      </c>
      <c r="CZ120" s="1" t="str">
        <f t="shared" si="242"/>
        <v>Simon Smith</v>
      </c>
      <c r="DB120" s="13">
        <f t="shared" si="243"/>
        <v>2.5924963695298484E-2</v>
      </c>
      <c r="DC120" s="13">
        <f>SMALL($DO120:DP120,1)/(60*60*24)</f>
        <v>2.5924963695298481E-2</v>
      </c>
      <c r="DD120" s="13">
        <f>SMALL($DO120:DQ120,1)/(60*60*24)</f>
        <v>2.5924963695298481E-2</v>
      </c>
      <c r="DE120" s="13">
        <f>SMALL($DO120:DR120,1)/(60*60*24)</f>
        <v>2.5924963695298481E-2</v>
      </c>
      <c r="DF120" s="13">
        <f>SMALL($DO120:DS120,1)/(60*60*24)</f>
        <v>2.5924963695298481E-2</v>
      </c>
      <c r="DG120" s="13">
        <f>SMALL($DO120:DT120,1)/(60*60*24)</f>
        <v>2.5924963695298481E-2</v>
      </c>
      <c r="DH120" s="45">
        <f t="shared" si="244"/>
        <v>1.9923622192992013E-2</v>
      </c>
      <c r="DI120" s="13">
        <f>SMALL($DU120:DV120,1)/(60*60*24)</f>
        <v>1.9756944444444445E-2</v>
      </c>
      <c r="DJ120" s="13">
        <f>SMALL($DU120:DW120,1)/(60*60*24)</f>
        <v>1.9293981481481481E-2</v>
      </c>
      <c r="DK120" s="13">
        <f>SMALL($DU120:DX120,1)/(60*60*24)</f>
        <v>1.9293981481481481E-2</v>
      </c>
      <c r="DL120" s="13">
        <f>SMALL($DU120:DY120,1)/(60*60*24)</f>
        <v>1.9293981481481481E-2</v>
      </c>
      <c r="DM120" s="13">
        <f>SMALL($DU120:DZ120,1)/(60*60*24)</f>
        <v>1.9293981481481481E-2</v>
      </c>
      <c r="DO120" s="6">
        <f t="shared" si="245"/>
        <v>2239.9168632737887</v>
      </c>
      <c r="DP120" s="1">
        <f t="shared" si="246"/>
        <v>9999</v>
      </c>
      <c r="DQ120" s="1">
        <f t="shared" si="247"/>
        <v>9999</v>
      </c>
      <c r="DR120" s="1">
        <f t="shared" si="248"/>
        <v>9999</v>
      </c>
      <c r="DS120" s="1">
        <f t="shared" si="249"/>
        <v>9999</v>
      </c>
      <c r="DT120" s="1">
        <f t="shared" si="250"/>
        <v>9999</v>
      </c>
      <c r="DU120" s="6">
        <f t="shared" si="251"/>
        <v>1721.4009574745101</v>
      </c>
      <c r="DV120" s="1">
        <f t="shared" si="252"/>
        <v>1707</v>
      </c>
      <c r="DW120" s="1">
        <f t="shared" si="253"/>
        <v>1667</v>
      </c>
      <c r="DX120" s="1">
        <f t="shared" si="254"/>
        <v>1760.0000000000002</v>
      </c>
      <c r="DY120" s="1">
        <f t="shared" si="255"/>
        <v>9999</v>
      </c>
      <c r="DZ120" s="1">
        <f t="shared" si="256"/>
        <v>9999</v>
      </c>
    </row>
    <row r="121" spans="1:130" x14ac:dyDescent="0.25">
      <c r="A121" s="1" t="s">
        <v>217</v>
      </c>
      <c r="B121" s="3">
        <v>1.6041666666666666E-2</v>
      </c>
      <c r="C121" s="11">
        <v>43831</v>
      </c>
      <c r="E121" s="13"/>
      <c r="H121" s="3"/>
      <c r="I121" s="3"/>
      <c r="L121" s="8">
        <v>3.125E-2</v>
      </c>
      <c r="M121" s="8">
        <f t="shared" si="194"/>
        <v>2.1211333932516941E-2</v>
      </c>
      <c r="N121" s="6">
        <f t="shared" si="195"/>
        <v>1832.6592517694637</v>
      </c>
      <c r="O121" s="8">
        <f t="shared" si="257"/>
        <v>1.4930555555555556E-2</v>
      </c>
      <c r="Q121" s="8">
        <f t="shared" si="196"/>
        <v>0</v>
      </c>
      <c r="R121" s="8">
        <f t="shared" si="197"/>
        <v>1.6041666666666666E-2</v>
      </c>
      <c r="S121" s="8">
        <f t="shared" si="198"/>
        <v>1.4930555555555556E-2</v>
      </c>
      <c r="T121" s="8"/>
      <c r="U121" s="8">
        <f>IF(A121&lt;&gt;"",IF(VLOOKUP(A121,Apr!A$4:F$201,6)&gt;0,VLOOKUP(A121,Apr!A$4:F$201,6),0),0)</f>
        <v>0</v>
      </c>
      <c r="V121" s="8">
        <f>IF(A121&lt;&gt;"",IF(VLOOKUP(A121,May!A$3:F$200,6)&gt;0,VLOOKUP(A121,May!A$3:F$200,6),0),0)</f>
        <v>0</v>
      </c>
      <c r="W121" s="8">
        <f>IF(A121&lt;&gt;"",IF(VLOOKUP(A121,Jun!A$3:F$200,6)&gt;0,VLOOKUP(A121,Jun!A$3:F$200,6),0),0)</f>
        <v>0</v>
      </c>
      <c r="X121" s="8">
        <f>IF(A121&lt;&gt;"",IF(VLOOKUP(A121,Jul!A$3:F$200,6)&gt;0,VLOOKUP(A121,Jul!A$3:F$200,6),0),0)</f>
        <v>0</v>
      </c>
      <c r="Y121" s="8">
        <f>IF(A121&lt;&gt;"",IF(VLOOKUP(A121,Aug!A$3:F$200,6)&gt;0,VLOOKUP(A121,Aug!A$3:F$200,6),0),0)</f>
        <v>0</v>
      </c>
      <c r="Z121" s="8">
        <f>IF(A121&lt;&gt;"",IF(VLOOKUP(A121,Sep!A$3:F$200,6)&gt;0,VLOOKUP(A121,Sep!A$3:F$200,6),0),0)</f>
        <v>0</v>
      </c>
      <c r="AA121" s="6">
        <f t="shared" si="199"/>
        <v>1408.4189652064176</v>
      </c>
      <c r="AB121" s="8">
        <f t="shared" si="200"/>
        <v>1.1458333333333334E-2</v>
      </c>
      <c r="AC121" s="8">
        <f>IF(A121&lt;&gt;"",IF(VLOOKUP(A121,Oct!A$3:F$200,6)&gt;0,VLOOKUP(A121,Oct!A$3:F$200,6),0),0)</f>
        <v>0</v>
      </c>
      <c r="AD121" s="8">
        <f>IF(A121&lt;&gt;"",IF(VLOOKUP(A121,Nov!A$3:F$200,6)&gt;0,VLOOKUP(A121,Nov!A$3:F$200,6),0),0)</f>
        <v>0</v>
      </c>
      <c r="AE121" s="8">
        <f>IF(A121&lt;&gt;"",IF(VLOOKUP(A121,Dec!A$3:F$200,6)&gt;0,VLOOKUP(A121,Dec!A$3:F$200,6),0),0)</f>
        <v>1.6192129629629629E-2</v>
      </c>
      <c r="AF121" s="8">
        <f>IF(A121&lt;&gt;"",IF(VLOOKUP(A121,Jan!A$3:F$200,6)&gt;0,VLOOKUP(A121,Jan!A$3:F$200,6),0),0)</f>
        <v>1.6041666666666666E-2</v>
      </c>
      <c r="AG121" s="8">
        <f>IF(A121&lt;&gt;"",IF(VLOOKUP(A121,Feb!A$3:F$200,6)&gt;0,VLOOKUP(A121,Feb!A$3:F$200,6),0),0)</f>
        <v>1.7372685185185185E-2</v>
      </c>
      <c r="AH121" s="8">
        <f>IF(A121&lt;&gt;"",IF(VLOOKUP(A121,Mar!A$3:F$200,6)&gt;0,VLOOKUP(A121,Mar!A$3:F$200,6),0),0)</f>
        <v>0</v>
      </c>
      <c r="AJ121" s="8">
        <f>LARGE($BH121:BI121,1)</f>
        <v>1.4930555555555556E-2</v>
      </c>
      <c r="AK121" s="8">
        <f>LARGE($BH121:BJ121,1)</f>
        <v>1.4930555555555556E-2</v>
      </c>
      <c r="AL121" s="8">
        <f>LARGE($BH121:BK121,1)</f>
        <v>1.4930555555555556E-2</v>
      </c>
      <c r="AM121" s="8">
        <f>LARGE($BH121:BL121,1)</f>
        <v>1.4930555555555556E-2</v>
      </c>
      <c r="AN121" s="8">
        <f>LARGE($BH121:BM121,1)</f>
        <v>1.4930555555555556E-2</v>
      </c>
      <c r="AO121" s="8">
        <f>LARGE($BN121:BO121,1)</f>
        <v>1.1458333333333334E-2</v>
      </c>
      <c r="AP121" s="8">
        <f>LARGE($BN121:BP121,1)</f>
        <v>1.1458333333333334E-2</v>
      </c>
      <c r="AQ121" s="8">
        <f>LARGE($BN121:BQ121,1)</f>
        <v>1.1631944444444445E-2</v>
      </c>
      <c r="AR121" s="8">
        <f>LARGE($BN121:BR121,1)</f>
        <v>1.1805555555555555E-2</v>
      </c>
      <c r="AS121" s="8">
        <f>LARGE($BN121:BS121,1)</f>
        <v>1.1805555555555555E-2</v>
      </c>
      <c r="AV121" s="6">
        <f t="shared" si="201"/>
        <v>0</v>
      </c>
      <c r="AW121" s="6">
        <f t="shared" si="202"/>
        <v>0</v>
      </c>
      <c r="AX121" s="6">
        <f t="shared" si="203"/>
        <v>0</v>
      </c>
      <c r="AY121" s="6">
        <f t="shared" si="204"/>
        <v>0</v>
      </c>
      <c r="AZ121" s="6">
        <f t="shared" si="205"/>
        <v>0</v>
      </c>
      <c r="BA121" s="6">
        <f t="shared" si="206"/>
        <v>0</v>
      </c>
      <c r="BB121" s="6">
        <f t="shared" si="207"/>
        <v>0</v>
      </c>
      <c r="BC121" s="6">
        <f t="shared" si="208"/>
        <v>0</v>
      </c>
      <c r="BD121" s="6">
        <f t="shared" si="209"/>
        <v>1399</v>
      </c>
      <c r="BE121" s="6">
        <f t="shared" si="210"/>
        <v>1385.9999999999998</v>
      </c>
      <c r="BF121" s="6">
        <f t="shared" si="211"/>
        <v>1501</v>
      </c>
      <c r="BH121" s="8">
        <f t="shared" si="212"/>
        <v>1.4930555555555556E-2</v>
      </c>
      <c r="BI121" s="8">
        <f t="shared" si="213"/>
        <v>0</v>
      </c>
      <c r="BJ121" s="8">
        <f t="shared" si="214"/>
        <v>0</v>
      </c>
      <c r="BK121" s="8">
        <f t="shared" si="215"/>
        <v>0</v>
      </c>
      <c r="BL121" s="8">
        <f t="shared" si="216"/>
        <v>0</v>
      </c>
      <c r="BM121" s="8">
        <f t="shared" si="217"/>
        <v>0</v>
      </c>
      <c r="BN121" s="8">
        <f t="shared" si="218"/>
        <v>1.1458333333333334E-2</v>
      </c>
      <c r="BO121" s="8">
        <f t="shared" si="219"/>
        <v>0</v>
      </c>
      <c r="BP121" s="8">
        <f t="shared" si="220"/>
        <v>0</v>
      </c>
      <c r="BQ121" s="8">
        <f t="shared" si="221"/>
        <v>1.1631944444444445E-2</v>
      </c>
      <c r="BR121" s="8">
        <f t="shared" si="222"/>
        <v>1.1805555555555555E-2</v>
      </c>
      <c r="BS121" s="8">
        <f t="shared" si="223"/>
        <v>1.0416666666666666E-2</v>
      </c>
      <c r="BV121" s="8" t="str">
        <f t="shared" si="224"/>
        <v/>
      </c>
      <c r="BW121" s="8" t="str">
        <f t="shared" si="225"/>
        <v/>
      </c>
      <c r="BX121" s="8" t="str">
        <f t="shared" si="226"/>
        <v/>
      </c>
      <c r="BY121" s="8" t="str">
        <f t="shared" si="227"/>
        <v/>
      </c>
      <c r="BZ121" s="8" t="str">
        <f t="shared" si="228"/>
        <v/>
      </c>
      <c r="CA121" s="8" t="str">
        <f t="shared" si="229"/>
        <v/>
      </c>
      <c r="CB121" s="8" t="str">
        <f t="shared" si="230"/>
        <v/>
      </c>
      <c r="CC121" s="8" t="str">
        <f t="shared" si="231"/>
        <v/>
      </c>
      <c r="CD121" s="8">
        <f t="shared" si="232"/>
        <v>1.6192129629629629E-2</v>
      </c>
      <c r="CE121" s="8">
        <f t="shared" si="233"/>
        <v>1.6041666666666666E-2</v>
      </c>
      <c r="CF121" s="8">
        <f t="shared" si="234"/>
        <v>1.7372685185185185E-2</v>
      </c>
      <c r="CG121" s="8" t="str">
        <f t="shared" si="235"/>
        <v/>
      </c>
      <c r="CI121" s="13">
        <v>2.8113425925925927E-2</v>
      </c>
      <c r="CJ121" s="8">
        <f t="shared" si="236"/>
        <v>2.8113425925925927E-2</v>
      </c>
      <c r="CK121" s="8">
        <f>IF(COUNT($BV121:BW121)&gt;0,SMALL($BV121:BW121,1),$CI121)</f>
        <v>2.8113425925925927E-2</v>
      </c>
      <c r="CL121" s="8">
        <f>IF(COUNT($BV121:BX121)&gt;0,SMALL($BV121:BX121,1),$CI121)</f>
        <v>2.8113425925925927E-2</v>
      </c>
      <c r="CM121" s="8">
        <f>IF(COUNT($BV121:BY121)&gt;0,SMALL($BV121:BY121,1),$CI121)</f>
        <v>2.8113425925925927E-2</v>
      </c>
      <c r="CN121" s="8">
        <f>IF(COUNT($BV121:BZ121)&gt;0,SMALL($BV121:BZ121,1),$CI121)</f>
        <v>2.8113425925925927E-2</v>
      </c>
      <c r="CP121" s="8">
        <f t="shared" si="237"/>
        <v>0</v>
      </c>
      <c r="CQ121" s="8">
        <f>IF(COUNT($CB121:CC121)&gt;0,SMALL($CB121:CC121,1),$CP121)</f>
        <v>0</v>
      </c>
      <c r="CR121" s="8">
        <f>IF(COUNT($CB121:CD121)&gt;0,SMALL($CB121:CD121,1),$CP121)</f>
        <v>1.6192129629629629E-2</v>
      </c>
      <c r="CS121" s="8">
        <f>IF(COUNT($CB121:CE121)&gt;0,SMALL($CB121:CE121,1),$CP121)</f>
        <v>1.6041666666666666E-2</v>
      </c>
      <c r="CT121" s="8">
        <f>IF(COUNT($CB121:CF121)&gt;0,SMALL($CB121:CF121,1),$CP121)</f>
        <v>1.6041666666666666E-2</v>
      </c>
      <c r="CV121" s="8">
        <f t="shared" si="238"/>
        <v>1.4933310185185187E-2</v>
      </c>
      <c r="CW121" s="8">
        <f t="shared" si="239"/>
        <v>1.1808310185185186E-2</v>
      </c>
      <c r="CX121" s="1">
        <f t="shared" si="240"/>
        <v>119</v>
      </c>
      <c r="CY121" s="8">
        <f t="shared" si="241"/>
        <v>2.7546296296296297E-6</v>
      </c>
      <c r="CZ121" s="1" t="str">
        <f t="shared" si="242"/>
        <v>Sophie Bohannon</v>
      </c>
      <c r="DB121" s="13">
        <f t="shared" si="243"/>
        <v>2.1211333932516941E-2</v>
      </c>
      <c r="DC121" s="13">
        <f>SMALL($DO121:DP121,1)/(60*60*24)</f>
        <v>2.1211333932516941E-2</v>
      </c>
      <c r="DD121" s="13">
        <f>SMALL($DO121:DQ121,1)/(60*60*24)</f>
        <v>2.1211333932516941E-2</v>
      </c>
      <c r="DE121" s="13">
        <f>SMALL($DO121:DR121,1)/(60*60*24)</f>
        <v>2.1211333932516941E-2</v>
      </c>
      <c r="DF121" s="13">
        <f>SMALL($DO121:DS121,1)/(60*60*24)</f>
        <v>2.1211333932516941E-2</v>
      </c>
      <c r="DG121" s="13">
        <f>SMALL($DO121:DT121,1)/(60*60*24)</f>
        <v>2.1211333932516941E-2</v>
      </c>
      <c r="DH121" s="45">
        <f t="shared" si="244"/>
        <v>1.6301145430629833E-2</v>
      </c>
      <c r="DI121" s="13">
        <f>SMALL($DU121:DV121,1)/(60*60*24)</f>
        <v>1.6301145430629833E-2</v>
      </c>
      <c r="DJ121" s="13">
        <f>SMALL($DU121:DW121,1)/(60*60*24)</f>
        <v>1.6301145430629833E-2</v>
      </c>
      <c r="DK121" s="13">
        <f>SMALL($DU121:DX121,1)/(60*60*24)</f>
        <v>1.6192129629629629E-2</v>
      </c>
      <c r="DL121" s="13">
        <f>SMALL($DU121:DY121,1)/(60*60*24)</f>
        <v>1.6041666666666662E-2</v>
      </c>
      <c r="DM121" s="13">
        <f>SMALL($DU121:DZ121,1)/(60*60*24)</f>
        <v>1.6041666666666662E-2</v>
      </c>
      <c r="DO121" s="6">
        <f t="shared" si="245"/>
        <v>1832.6592517694637</v>
      </c>
      <c r="DP121" s="1">
        <f t="shared" si="246"/>
        <v>9999</v>
      </c>
      <c r="DQ121" s="1">
        <f t="shared" si="247"/>
        <v>9999</v>
      </c>
      <c r="DR121" s="1">
        <f t="shared" si="248"/>
        <v>9999</v>
      </c>
      <c r="DS121" s="1">
        <f t="shared" si="249"/>
        <v>9999</v>
      </c>
      <c r="DT121" s="1">
        <f t="shared" si="250"/>
        <v>9999</v>
      </c>
      <c r="DU121" s="6">
        <f t="shared" si="251"/>
        <v>1408.4189652064176</v>
      </c>
      <c r="DV121" s="1">
        <f t="shared" si="252"/>
        <v>9999</v>
      </c>
      <c r="DW121" s="1">
        <f t="shared" si="253"/>
        <v>9999</v>
      </c>
      <c r="DX121" s="1">
        <f t="shared" si="254"/>
        <v>1399</v>
      </c>
      <c r="DY121" s="1">
        <f t="shared" si="255"/>
        <v>1385.9999999999998</v>
      </c>
      <c r="DZ121" s="1">
        <f t="shared" si="256"/>
        <v>1501</v>
      </c>
    </row>
    <row r="122" spans="1:130" x14ac:dyDescent="0.25">
      <c r="A122" s="1" t="s">
        <v>15</v>
      </c>
      <c r="B122" s="3">
        <v>1.8483796296296297E-2</v>
      </c>
      <c r="C122" s="11">
        <v>43344</v>
      </c>
      <c r="E122" s="13">
        <v>2.4247685185185181E-2</v>
      </c>
      <c r="F122" s="11">
        <v>43313</v>
      </c>
      <c r="H122" s="3">
        <v>1.8483796296296297E-2</v>
      </c>
      <c r="I122" s="3">
        <v>2.4247685185185188E-2</v>
      </c>
      <c r="M122" s="8">
        <f t="shared" si="194"/>
        <v>2.3305656199677938E-2</v>
      </c>
      <c r="N122" s="6">
        <f t="shared" si="195"/>
        <v>2013.608695652174</v>
      </c>
      <c r="O122" s="8">
        <f t="shared" si="257"/>
        <v>1.2847222222222222E-2</v>
      </c>
      <c r="Q122" s="8">
        <f t="shared" si="196"/>
        <v>2.4895833333333336E-2</v>
      </c>
      <c r="R122" s="8">
        <f t="shared" si="197"/>
        <v>2.1215277777777774E-2</v>
      </c>
      <c r="S122" s="8">
        <f t="shared" si="198"/>
        <v>1.2847222222222222E-2</v>
      </c>
      <c r="T122" s="8"/>
      <c r="U122" s="8">
        <f>IF(A122&lt;&gt;"",IF(VLOOKUP(A122,Apr!A$4:F$201,6)&gt;0,VLOOKUP(A122,Apr!A$4:F$201,6),0),0)</f>
        <v>2.5092592592592593E-2</v>
      </c>
      <c r="V122" s="8">
        <f>IF(A122&lt;&gt;"",IF(VLOOKUP(A122,May!A$3:F$200,6)&gt;0,VLOOKUP(A122,May!A$3:F$200,6),0),0)</f>
        <v>2.4895833333333336E-2</v>
      </c>
      <c r="W122" s="8">
        <f>IF(A122&lt;&gt;"",IF(VLOOKUP(A122,Jun!A$3:F$200,6)&gt;0,VLOOKUP(A122,Jun!A$3:F$200,6),0),0)</f>
        <v>2.5694444444444447E-2</v>
      </c>
      <c r="X122" s="8">
        <f>IF(A122&lt;&gt;"",IF(VLOOKUP(A122,Jul!A$3:F$200,6)&gt;0,VLOOKUP(A122,Jul!A$3:F$200,6),0),0)</f>
        <v>2.6053240740740741E-2</v>
      </c>
      <c r="Y122" s="8">
        <f>IF(A122&lt;&gt;"",IF(VLOOKUP(A122,Aug!A$3:F$200,6)&gt;0,VLOOKUP(A122,Aug!A$3:F$200,6),0),0)</f>
        <v>2.6076388888888889E-2</v>
      </c>
      <c r="Z122" s="8">
        <f>IF(A122&lt;&gt;"",IF(VLOOKUP(A122,Sep!A$3:F$200,6)&gt;0,VLOOKUP(A122,Sep!A$3:F$200,6),0),0)</f>
        <v>2.5960648148148153E-2</v>
      </c>
      <c r="AA122" s="6">
        <f t="shared" si="199"/>
        <v>1653.0673616680033</v>
      </c>
      <c r="AB122" s="8">
        <f t="shared" si="200"/>
        <v>8.6805555555555559E-3</v>
      </c>
      <c r="AC122" s="8">
        <f>IF(A122&lt;&gt;"",IF(VLOOKUP(A122,Oct!A$3:F$200,6)&gt;0,VLOOKUP(A122,Oct!A$3:F$200,6),0),0)</f>
        <v>2.1215277777777774E-2</v>
      </c>
      <c r="AD122" s="8">
        <f>IF(A122&lt;&gt;"",IF(VLOOKUP(A122,Nov!A$3:F$200,6)&gt;0,VLOOKUP(A122,Nov!A$3:F$200,6),0),0)</f>
        <v>0</v>
      </c>
      <c r="AE122" s="8">
        <f>IF(A122&lt;&gt;"",IF(VLOOKUP(A122,Dec!A$3:F$200,6)&gt;0,VLOOKUP(A122,Dec!A$3:F$200,6),0),0)</f>
        <v>0</v>
      </c>
      <c r="AF122" s="8">
        <f>IF(A122&lt;&gt;"",IF(VLOOKUP(A122,Jan!A$3:F$200,6)&gt;0,VLOOKUP(A122,Jan!A$3:F$200,6),0),0)</f>
        <v>2.4571759259259255E-2</v>
      </c>
      <c r="AG122" s="8">
        <f>IF(A122&lt;&gt;"",IF(VLOOKUP(A122,Feb!A$3:F$200,6)&gt;0,VLOOKUP(A122,Feb!A$3:F$200,6),0),0)</f>
        <v>2.5381944444444447E-2</v>
      </c>
      <c r="AH122" s="8">
        <f>IF(A122&lt;&gt;"",IF(VLOOKUP(A122,Mar!A$3:F$200,6)&gt;0,VLOOKUP(A122,Mar!A$3:F$200,6),0),0)</f>
        <v>0</v>
      </c>
      <c r="AJ122" s="8">
        <f>LARGE($BH122:BI122,1)</f>
        <v>1.2847222222222222E-2</v>
      </c>
      <c r="AK122" s="8">
        <f>LARGE($BH122:BJ122,1)</f>
        <v>1.2847222222222222E-2</v>
      </c>
      <c r="AL122" s="8">
        <f>LARGE($BH122:BK122,1)</f>
        <v>1.2847222222222222E-2</v>
      </c>
      <c r="AM122" s="8">
        <f>LARGE($BH122:BL122,1)</f>
        <v>1.2847222222222222E-2</v>
      </c>
      <c r="AN122" s="8">
        <f>LARGE($BH122:BM122,1)</f>
        <v>1.2847222222222222E-2</v>
      </c>
      <c r="AO122" s="8">
        <f>LARGE($BN122:BO122,1)</f>
        <v>8.6805555555555559E-3</v>
      </c>
      <c r="AP122" s="8">
        <f>LARGE($BN122:BP122,1)</f>
        <v>8.6805555555555559E-3</v>
      </c>
      <c r="AQ122" s="8">
        <f>LARGE($BN122:BQ122,1)</f>
        <v>8.6805555555555559E-3</v>
      </c>
      <c r="AR122" s="8">
        <f>LARGE($BN122:BR122,1)</f>
        <v>8.6805555555555559E-3</v>
      </c>
      <c r="AS122" s="8">
        <f>LARGE($BN122:BS122,1)</f>
        <v>8.6805555555555559E-3</v>
      </c>
      <c r="AV122" s="6">
        <f t="shared" si="201"/>
        <v>2168</v>
      </c>
      <c r="AW122" s="6">
        <f t="shared" si="202"/>
        <v>2151.0000000000005</v>
      </c>
      <c r="AX122" s="6">
        <f t="shared" si="203"/>
        <v>2220</v>
      </c>
      <c r="AY122" s="6">
        <f t="shared" si="204"/>
        <v>2251</v>
      </c>
      <c r="AZ122" s="6">
        <f t="shared" si="205"/>
        <v>2253</v>
      </c>
      <c r="BA122" s="6">
        <f t="shared" si="206"/>
        <v>2243.0000000000005</v>
      </c>
      <c r="BB122" s="6">
        <f t="shared" si="207"/>
        <v>1832.9999999999995</v>
      </c>
      <c r="BC122" s="6">
        <f t="shared" si="208"/>
        <v>0</v>
      </c>
      <c r="BD122" s="6">
        <f t="shared" si="209"/>
        <v>0</v>
      </c>
      <c r="BE122" s="6">
        <f t="shared" si="210"/>
        <v>2122.9999999999995</v>
      </c>
      <c r="BF122" s="6">
        <f t="shared" si="211"/>
        <v>2193</v>
      </c>
      <c r="BH122" s="8">
        <f t="shared" si="212"/>
        <v>1.2847222222222222E-2</v>
      </c>
      <c r="BI122" s="8">
        <f t="shared" si="213"/>
        <v>1.1111111111111112E-2</v>
      </c>
      <c r="BJ122" s="8">
        <f t="shared" si="214"/>
        <v>1.1284722222222222E-2</v>
      </c>
      <c r="BK122" s="8">
        <f t="shared" si="215"/>
        <v>1.0590277777777778E-2</v>
      </c>
      <c r="BL122" s="8">
        <f t="shared" si="216"/>
        <v>1.0243055555555556E-2</v>
      </c>
      <c r="BM122" s="8">
        <f t="shared" si="217"/>
        <v>1.0069444444444445E-2</v>
      </c>
      <c r="BN122" s="8">
        <f t="shared" si="218"/>
        <v>8.6805555555555559E-3</v>
      </c>
      <c r="BO122" s="8">
        <f t="shared" si="219"/>
        <v>6.5972222222222222E-3</v>
      </c>
      <c r="BP122" s="8">
        <f t="shared" si="220"/>
        <v>0</v>
      </c>
      <c r="BQ122" s="8">
        <f t="shared" si="221"/>
        <v>0</v>
      </c>
      <c r="BR122" s="8">
        <f t="shared" si="222"/>
        <v>3.2986111111111111E-3</v>
      </c>
      <c r="BS122" s="8">
        <f t="shared" si="223"/>
        <v>2.4305555555555556E-3</v>
      </c>
      <c r="BV122" s="8">
        <f t="shared" si="224"/>
        <v>2.5092592592592593E-2</v>
      </c>
      <c r="BW122" s="8">
        <f t="shared" si="225"/>
        <v>2.4895833333333336E-2</v>
      </c>
      <c r="BX122" s="8">
        <f t="shared" si="226"/>
        <v>2.5694444444444447E-2</v>
      </c>
      <c r="BY122" s="8">
        <f t="shared" si="227"/>
        <v>2.6053240740740741E-2</v>
      </c>
      <c r="BZ122" s="8">
        <f t="shared" si="228"/>
        <v>2.6076388888888889E-2</v>
      </c>
      <c r="CA122" s="8">
        <f t="shared" si="229"/>
        <v>2.5960648148148153E-2</v>
      </c>
      <c r="CB122" s="8">
        <f t="shared" si="230"/>
        <v>2.1215277777777774E-2</v>
      </c>
      <c r="CC122" s="8" t="str">
        <f t="shared" si="231"/>
        <v/>
      </c>
      <c r="CD122" s="8" t="str">
        <f t="shared" si="232"/>
        <v/>
      </c>
      <c r="CE122" s="8">
        <f t="shared" si="233"/>
        <v>2.4571759259259255E-2</v>
      </c>
      <c r="CF122" s="8">
        <f t="shared" si="234"/>
        <v>2.5381944444444447E-2</v>
      </c>
      <c r="CG122" s="8" t="str">
        <f t="shared" si="235"/>
        <v/>
      </c>
      <c r="CI122" s="13">
        <v>2.4247685185185181E-2</v>
      </c>
      <c r="CJ122" s="8">
        <f t="shared" si="236"/>
        <v>2.5092592592592593E-2</v>
      </c>
      <c r="CK122" s="8">
        <f>IF(COUNT($BV122:BW122)&gt;0,SMALL($BV122:BW122,1),$CI122)</f>
        <v>2.4895833333333336E-2</v>
      </c>
      <c r="CL122" s="8">
        <f>IF(COUNT($BV122:BX122)&gt;0,SMALL($BV122:BX122,1),$CI122)</f>
        <v>2.4895833333333336E-2</v>
      </c>
      <c r="CM122" s="8">
        <f>IF(COUNT($BV122:BY122)&gt;0,SMALL($BV122:BY122,1),$CI122)</f>
        <v>2.4895833333333336E-2</v>
      </c>
      <c r="CN122" s="8">
        <f>IF(COUNT($BV122:BZ122)&gt;0,SMALL($BV122:BZ122,1),$CI122)</f>
        <v>2.4895833333333336E-2</v>
      </c>
      <c r="CO122" s="3">
        <v>1.8483796296296297E-2</v>
      </c>
      <c r="CP122" s="8">
        <f t="shared" si="237"/>
        <v>2.1215277777777774E-2</v>
      </c>
      <c r="CQ122" s="8">
        <f>IF(COUNT($CB122:CC122)&gt;0,SMALL($CB122:CC122,1),$CP122)</f>
        <v>2.1215277777777774E-2</v>
      </c>
      <c r="CR122" s="8">
        <f>IF(COUNT($CB122:CD122)&gt;0,SMALL($CB122:CD122,1),$CP122)</f>
        <v>2.1215277777777774E-2</v>
      </c>
      <c r="CS122" s="8">
        <f>IF(COUNT($CB122:CE122)&gt;0,SMALL($CB122:CE122,1),$CP122)</f>
        <v>2.1215277777777774E-2</v>
      </c>
      <c r="CT122" s="8">
        <f>IF(COUNT($CB122:CF122)&gt;0,SMALL($CB122:CF122,1),$CP122)</f>
        <v>2.1215277777777774E-2</v>
      </c>
      <c r="CV122" s="8">
        <f t="shared" si="238"/>
        <v>1.285E-2</v>
      </c>
      <c r="CW122" s="8">
        <f t="shared" si="239"/>
        <v>8.6833333333333346E-3</v>
      </c>
      <c r="CX122" s="1">
        <f t="shared" si="240"/>
        <v>120</v>
      </c>
      <c r="CY122" s="8">
        <f t="shared" si="241"/>
        <v>2.7777777777777779E-6</v>
      </c>
      <c r="CZ122" s="1" t="str">
        <f t="shared" si="242"/>
        <v>Steve Tate</v>
      </c>
      <c r="DB122" s="13">
        <f t="shared" si="243"/>
        <v>2.3305656199677938E-2</v>
      </c>
      <c r="DC122" s="13">
        <f>SMALL($DO122:DP122,1)/(60*60*24)</f>
        <v>2.3305656199677938E-2</v>
      </c>
      <c r="DD122" s="13">
        <f>SMALL($DO122:DQ122,1)/(60*60*24)</f>
        <v>2.3305656199677938E-2</v>
      </c>
      <c r="DE122" s="13">
        <f>SMALL($DO122:DR122,1)/(60*60*24)</f>
        <v>2.3305656199677938E-2</v>
      </c>
      <c r="DF122" s="13">
        <f>SMALL($DO122:DS122,1)/(60*60*24)</f>
        <v>2.3305656199677938E-2</v>
      </c>
      <c r="DG122" s="13">
        <f>SMALL($DO122:DT122,1)/(60*60*24)</f>
        <v>2.3305656199677938E-2</v>
      </c>
      <c r="DH122" s="45">
        <f t="shared" si="244"/>
        <v>1.9132724093379669E-2</v>
      </c>
      <c r="DI122" s="13">
        <f>SMALL($DU122:DV122,1)/(60*60*24)</f>
        <v>1.9132724093379669E-2</v>
      </c>
      <c r="DJ122" s="13">
        <f>SMALL($DU122:DW122,1)/(60*60*24)</f>
        <v>1.9132724093379669E-2</v>
      </c>
      <c r="DK122" s="13">
        <f>SMALL($DU122:DX122,1)/(60*60*24)</f>
        <v>1.9132724093379669E-2</v>
      </c>
      <c r="DL122" s="13">
        <f>SMALL($DU122:DY122,1)/(60*60*24)</f>
        <v>1.9132724093379669E-2</v>
      </c>
      <c r="DM122" s="13">
        <f>SMALL($DU122:DZ122,1)/(60*60*24)</f>
        <v>1.9132724093379669E-2</v>
      </c>
      <c r="DO122" s="6">
        <f t="shared" si="245"/>
        <v>2013.608695652174</v>
      </c>
      <c r="DP122" s="1">
        <f t="shared" si="246"/>
        <v>2168</v>
      </c>
      <c r="DQ122" s="1">
        <f t="shared" si="247"/>
        <v>2151.0000000000005</v>
      </c>
      <c r="DR122" s="1">
        <f t="shared" si="248"/>
        <v>2220</v>
      </c>
      <c r="DS122" s="1">
        <f t="shared" si="249"/>
        <v>2251</v>
      </c>
      <c r="DT122" s="1">
        <f t="shared" si="250"/>
        <v>2253</v>
      </c>
      <c r="DU122" s="6">
        <f t="shared" si="251"/>
        <v>1653.0673616680033</v>
      </c>
      <c r="DV122" s="1">
        <f t="shared" si="252"/>
        <v>1832.9999999999995</v>
      </c>
      <c r="DW122" s="1">
        <f t="shared" si="253"/>
        <v>9999</v>
      </c>
      <c r="DX122" s="1">
        <f t="shared" si="254"/>
        <v>9999</v>
      </c>
      <c r="DY122" s="1">
        <f t="shared" si="255"/>
        <v>2122.9999999999995</v>
      </c>
      <c r="DZ122" s="1">
        <f t="shared" si="256"/>
        <v>2193</v>
      </c>
    </row>
    <row r="123" spans="1:130" x14ac:dyDescent="0.25">
      <c r="A123" s="1" t="s">
        <v>227</v>
      </c>
      <c r="B123" s="3">
        <v>1.9675925925925927E-2</v>
      </c>
      <c r="C123" s="11">
        <v>43831</v>
      </c>
      <c r="E123" s="13"/>
      <c r="L123" s="8">
        <v>3.4722222222222224E-2</v>
      </c>
      <c r="M123" s="8">
        <f t="shared" si="194"/>
        <v>2.3568148813907713E-2</v>
      </c>
      <c r="N123" s="6">
        <f t="shared" si="195"/>
        <v>2036.2880575216263</v>
      </c>
      <c r="O123" s="8">
        <f t="shared" si="257"/>
        <v>1.2673611111111111E-2</v>
      </c>
      <c r="Q123" s="8">
        <f t="shared" si="196"/>
        <v>0</v>
      </c>
      <c r="R123" s="8">
        <f t="shared" si="197"/>
        <v>1.9675925925925927E-2</v>
      </c>
      <c r="S123" s="8">
        <f t="shared" si="198"/>
        <v>1.2673611111111111E-2</v>
      </c>
      <c r="T123" s="8"/>
      <c r="U123" s="8">
        <f>IF(A123&lt;&gt;"",IF(VLOOKUP(A123,Apr!A$4:F$201,6)&gt;0,VLOOKUP(A123,Apr!A$4:F$201,6),0),0)</f>
        <v>0</v>
      </c>
      <c r="V123" s="8">
        <f>IF(A123&lt;&gt;"",IF(VLOOKUP(A123,May!A$3:F$200,6)&gt;0,VLOOKUP(A123,May!A$3:F$200,6),0),0)</f>
        <v>0</v>
      </c>
      <c r="W123" s="8">
        <f>IF(A123&lt;&gt;"",IF(VLOOKUP(A123,Jun!A$3:F$200,6)&gt;0,VLOOKUP(A123,Jun!A$3:F$200,6),0),0)</f>
        <v>0</v>
      </c>
      <c r="X123" s="8">
        <f>IF(A123&lt;&gt;"",IF(VLOOKUP(A123,Jul!A$3:F$200,6)&gt;0,VLOOKUP(A123,Jul!A$3:F$200,6),0),0)</f>
        <v>0</v>
      </c>
      <c r="Y123" s="8">
        <f>IF(A123&lt;&gt;"",IF(VLOOKUP(A123,Aug!A$3:F$200,6)&gt;0,VLOOKUP(A123,Aug!A$3:F$200,6),0),0)</f>
        <v>0</v>
      </c>
      <c r="Z123" s="8">
        <f>IF(A123&lt;&gt;"",IF(VLOOKUP(A123,Sep!A$3:F$200,6)&gt;0,VLOOKUP(A123,Sep!A$3:F$200,6),0),0)</f>
        <v>0</v>
      </c>
      <c r="AA123" s="6">
        <f t="shared" si="199"/>
        <v>1564.909961340464</v>
      </c>
      <c r="AB123" s="8">
        <f t="shared" si="200"/>
        <v>9.7222222222222224E-3</v>
      </c>
      <c r="AC123" s="8">
        <f>IF(A123&lt;&gt;"",IF(VLOOKUP(A123,Oct!A$3:F$200,6)&gt;0,VLOOKUP(A123,Oct!A$3:F$200,6),0),0)</f>
        <v>0</v>
      </c>
      <c r="AD123" s="8">
        <f>IF(A123&lt;&gt;"",IF(VLOOKUP(A123,Nov!A$3:F$200,6)&gt;0,VLOOKUP(A123,Nov!A$3:F$200,6),0),0)</f>
        <v>0</v>
      </c>
      <c r="AE123" s="8">
        <f>IF(A123&lt;&gt;"",IF(VLOOKUP(A123,Dec!A$3:F$200,6)&gt;0,VLOOKUP(A123,Dec!A$3:F$200,6),0),0)</f>
        <v>0</v>
      </c>
      <c r="AF123" s="8">
        <f>IF(A123&lt;&gt;"",IF(VLOOKUP(A123,Jan!A$3:F$200,6)&gt;0,VLOOKUP(A123,Jan!A$3:F$200,6),0),0)</f>
        <v>1.9675925925925927E-2</v>
      </c>
      <c r="AG123" s="8">
        <f>IF(A123&lt;&gt;"",IF(VLOOKUP(A123,Feb!A$3:F$200,6)&gt;0,VLOOKUP(A123,Feb!A$3:F$200,6),0),0)</f>
        <v>0</v>
      </c>
      <c r="AH123" s="8">
        <f>IF(A123&lt;&gt;"",IF(VLOOKUP(A123,Mar!A$3:F$200,6)&gt;0,VLOOKUP(A123,Mar!A$3:F$200,6),0),0)</f>
        <v>0</v>
      </c>
      <c r="AJ123" s="8">
        <f>LARGE($BH123:BI123,1)</f>
        <v>1.2673611111111111E-2</v>
      </c>
      <c r="AK123" s="8">
        <f>LARGE($BH123:BJ123,1)</f>
        <v>1.2673611111111111E-2</v>
      </c>
      <c r="AL123" s="8">
        <f>LARGE($BH123:BK123,1)</f>
        <v>1.2673611111111111E-2</v>
      </c>
      <c r="AM123" s="8">
        <f>LARGE($BH123:BL123,1)</f>
        <v>1.2673611111111111E-2</v>
      </c>
      <c r="AN123" s="8">
        <f>LARGE($BH123:BM123,1)</f>
        <v>1.2673611111111111E-2</v>
      </c>
      <c r="AO123" s="8">
        <f>LARGE($BN123:BO123,1)</f>
        <v>9.7222222222222224E-3</v>
      </c>
      <c r="AP123" s="8">
        <f>LARGE($BN123:BP123,1)</f>
        <v>9.7222222222222224E-3</v>
      </c>
      <c r="AQ123" s="8">
        <f>LARGE($BN123:BQ123,1)</f>
        <v>9.7222222222222224E-3</v>
      </c>
      <c r="AR123" s="8">
        <f>LARGE($BN123:BR123,1)</f>
        <v>9.7222222222222224E-3</v>
      </c>
      <c r="AS123" s="8">
        <f>LARGE($BN123:BS123,1)</f>
        <v>9.7222222222222224E-3</v>
      </c>
      <c r="AV123" s="6">
        <f t="shared" si="201"/>
        <v>0</v>
      </c>
      <c r="AW123" s="6">
        <f t="shared" si="202"/>
        <v>0</v>
      </c>
      <c r="AX123" s="6">
        <f t="shared" si="203"/>
        <v>0</v>
      </c>
      <c r="AY123" s="6">
        <f t="shared" si="204"/>
        <v>0</v>
      </c>
      <c r="AZ123" s="6">
        <f t="shared" si="205"/>
        <v>0</v>
      </c>
      <c r="BA123" s="6">
        <f t="shared" si="206"/>
        <v>0</v>
      </c>
      <c r="BB123" s="6">
        <f t="shared" si="207"/>
        <v>0</v>
      </c>
      <c r="BC123" s="6">
        <f t="shared" si="208"/>
        <v>0</v>
      </c>
      <c r="BD123" s="6">
        <f t="shared" si="209"/>
        <v>0</v>
      </c>
      <c r="BE123" s="6">
        <f t="shared" si="210"/>
        <v>1700</v>
      </c>
      <c r="BF123" s="6">
        <f t="shared" si="211"/>
        <v>0</v>
      </c>
      <c r="BH123" s="8">
        <f t="shared" si="212"/>
        <v>1.2673611111111111E-2</v>
      </c>
      <c r="BI123" s="8">
        <f t="shared" si="213"/>
        <v>0</v>
      </c>
      <c r="BJ123" s="8">
        <f t="shared" si="214"/>
        <v>0</v>
      </c>
      <c r="BK123" s="8">
        <f t="shared" si="215"/>
        <v>0</v>
      </c>
      <c r="BL123" s="8">
        <f t="shared" si="216"/>
        <v>0</v>
      </c>
      <c r="BM123" s="8">
        <f t="shared" si="217"/>
        <v>0</v>
      </c>
      <c r="BN123" s="8">
        <f t="shared" si="218"/>
        <v>9.7222222222222224E-3</v>
      </c>
      <c r="BO123" s="8">
        <f t="shared" si="219"/>
        <v>0</v>
      </c>
      <c r="BP123" s="8">
        <f t="shared" si="220"/>
        <v>0</v>
      </c>
      <c r="BQ123" s="8">
        <f t="shared" si="221"/>
        <v>0</v>
      </c>
      <c r="BR123" s="8">
        <f t="shared" si="222"/>
        <v>8.1597222222222227E-3</v>
      </c>
      <c r="BS123" s="8">
        <f t="shared" si="223"/>
        <v>0</v>
      </c>
      <c r="BV123" s="8" t="str">
        <f t="shared" si="224"/>
        <v/>
      </c>
      <c r="BW123" s="8" t="str">
        <f t="shared" si="225"/>
        <v/>
      </c>
      <c r="BX123" s="8" t="str">
        <f t="shared" si="226"/>
        <v/>
      </c>
      <c r="BY123" s="8" t="str">
        <f t="shared" si="227"/>
        <v/>
      </c>
      <c r="BZ123" s="8" t="str">
        <f t="shared" si="228"/>
        <v/>
      </c>
      <c r="CA123" s="8" t="str">
        <f t="shared" si="229"/>
        <v/>
      </c>
      <c r="CB123" s="8" t="str">
        <f t="shared" si="230"/>
        <v/>
      </c>
      <c r="CC123" s="8" t="str">
        <f t="shared" si="231"/>
        <v/>
      </c>
      <c r="CD123" s="8" t="str">
        <f t="shared" si="232"/>
        <v/>
      </c>
      <c r="CE123" s="8">
        <f t="shared" si="233"/>
        <v>1.9675925925925927E-2</v>
      </c>
      <c r="CF123" s="8" t="str">
        <f t="shared" si="234"/>
        <v/>
      </c>
      <c r="CG123" s="8" t="str">
        <f t="shared" si="235"/>
        <v/>
      </c>
      <c r="CI123" s="13">
        <v>2.8113425925925927E-2</v>
      </c>
      <c r="CJ123" s="8">
        <f t="shared" si="236"/>
        <v>2.8113425925925927E-2</v>
      </c>
      <c r="CK123" s="8">
        <f>IF(COUNT($BV123:BW123)&gt;0,SMALL($BV123:BW123,1),$CI123)</f>
        <v>2.8113425925925927E-2</v>
      </c>
      <c r="CL123" s="8">
        <f>IF(COUNT($BV123:BX123)&gt;0,SMALL($BV123:BX123,1),$CI123)</f>
        <v>2.8113425925925927E-2</v>
      </c>
      <c r="CM123" s="8">
        <f>IF(COUNT($BV123:BY123)&gt;0,SMALL($BV123:BY123,1),$CI123)</f>
        <v>2.8113425925925927E-2</v>
      </c>
      <c r="CN123" s="8">
        <f>IF(COUNT($BV123:BZ123)&gt;0,SMALL($BV123:BZ123,1),$CI123)</f>
        <v>2.8113425925925927E-2</v>
      </c>
      <c r="CP123" s="8">
        <f t="shared" si="237"/>
        <v>0</v>
      </c>
      <c r="CQ123" s="8">
        <f>IF(COUNT($CB123:CC123)&gt;0,SMALL($CB123:CC123,1),$CP123)</f>
        <v>0</v>
      </c>
      <c r="CR123" s="8">
        <f>IF(COUNT($CB123:CD123)&gt;0,SMALL($CB123:CD123,1),$CP123)</f>
        <v>0</v>
      </c>
      <c r="CS123" s="8">
        <f>IF(COUNT($CB123:CE123)&gt;0,SMALL($CB123:CE123,1),$CP123)</f>
        <v>1.9675925925925927E-2</v>
      </c>
      <c r="CT123" s="8">
        <f>IF(COUNT($CB123:CF123)&gt;0,SMALL($CB123:CF123,1),$CP123)</f>
        <v>1.9675925925925927E-2</v>
      </c>
      <c r="CV123" s="8">
        <f t="shared" si="238"/>
        <v>1.2676412037037036E-2</v>
      </c>
      <c r="CW123" s="8">
        <f t="shared" si="239"/>
        <v>9.7250231481481476E-3</v>
      </c>
      <c r="CX123" s="1">
        <f t="shared" si="240"/>
        <v>121</v>
      </c>
      <c r="CY123" s="8">
        <f t="shared" si="241"/>
        <v>2.8009259259259261E-6</v>
      </c>
      <c r="CZ123" s="1" t="str">
        <f t="shared" si="242"/>
        <v>Steve Wise</v>
      </c>
      <c r="DB123" s="13">
        <f t="shared" si="243"/>
        <v>2.3568148813907713E-2</v>
      </c>
      <c r="DC123" s="13">
        <f>SMALL($DO123:DP123,1)/(60*60*24)</f>
        <v>2.3568148813907713E-2</v>
      </c>
      <c r="DD123" s="13">
        <f>SMALL($DO123:DQ123,1)/(60*60*24)</f>
        <v>2.3568148813907713E-2</v>
      </c>
      <c r="DE123" s="13">
        <f>SMALL($DO123:DR123,1)/(60*60*24)</f>
        <v>2.3568148813907713E-2</v>
      </c>
      <c r="DF123" s="13">
        <f>SMALL($DO123:DS123,1)/(60*60*24)</f>
        <v>2.3568148813907713E-2</v>
      </c>
      <c r="DG123" s="13">
        <f>SMALL($DO123:DT123,1)/(60*60*24)</f>
        <v>2.3568148813907713E-2</v>
      </c>
      <c r="DH123" s="45">
        <f t="shared" si="244"/>
        <v>1.8112383811810927E-2</v>
      </c>
      <c r="DI123" s="13">
        <f>SMALL($DU123:DV123,1)/(60*60*24)</f>
        <v>1.8112383811810927E-2</v>
      </c>
      <c r="DJ123" s="13">
        <f>SMALL($DU123:DW123,1)/(60*60*24)</f>
        <v>1.8112383811810927E-2</v>
      </c>
      <c r="DK123" s="13">
        <f>SMALL($DU123:DX123,1)/(60*60*24)</f>
        <v>1.8112383811810927E-2</v>
      </c>
      <c r="DL123" s="13">
        <f>SMALL($DU123:DY123,1)/(60*60*24)</f>
        <v>1.8112383811810927E-2</v>
      </c>
      <c r="DM123" s="13">
        <f>SMALL($DU123:DZ123,1)/(60*60*24)</f>
        <v>1.8112383811810927E-2</v>
      </c>
      <c r="DO123" s="6">
        <f t="shared" si="245"/>
        <v>2036.2880575216263</v>
      </c>
      <c r="DP123" s="1">
        <f t="shared" si="246"/>
        <v>9999</v>
      </c>
      <c r="DQ123" s="1">
        <f t="shared" si="247"/>
        <v>9999</v>
      </c>
      <c r="DR123" s="1">
        <f t="shared" si="248"/>
        <v>9999</v>
      </c>
      <c r="DS123" s="1">
        <f t="shared" si="249"/>
        <v>9999</v>
      </c>
      <c r="DT123" s="1">
        <f t="shared" si="250"/>
        <v>9999</v>
      </c>
      <c r="DU123" s="6">
        <f t="shared" si="251"/>
        <v>1564.909961340464</v>
      </c>
      <c r="DV123" s="1">
        <f t="shared" si="252"/>
        <v>9999</v>
      </c>
      <c r="DW123" s="1">
        <f t="shared" si="253"/>
        <v>9999</v>
      </c>
      <c r="DX123" s="1">
        <f t="shared" si="254"/>
        <v>9999</v>
      </c>
      <c r="DY123" s="1">
        <f t="shared" si="255"/>
        <v>1700</v>
      </c>
      <c r="DZ123" s="1">
        <f t="shared" si="256"/>
        <v>9999</v>
      </c>
    </row>
    <row r="124" spans="1:130" x14ac:dyDescent="0.25">
      <c r="A124" s="1" t="s">
        <v>6</v>
      </c>
      <c r="B124" s="3">
        <v>1.9155092592592592E-2</v>
      </c>
      <c r="C124" s="11">
        <v>42736</v>
      </c>
      <c r="E124" s="13">
        <v>2.3865740740740743E-2</v>
      </c>
      <c r="F124" s="11">
        <v>42917</v>
      </c>
      <c r="H124" s="3">
        <v>1.9467592592592592E-2</v>
      </c>
      <c r="I124" s="3">
        <v>2.4456018518518523E-2</v>
      </c>
      <c r="M124" s="8">
        <f t="shared" si="194"/>
        <v>2.4546095008051525E-2</v>
      </c>
      <c r="N124" s="6">
        <f t="shared" si="195"/>
        <v>2120.7826086956516</v>
      </c>
      <c r="O124" s="8">
        <f t="shared" si="257"/>
        <v>1.1631944444444445E-2</v>
      </c>
      <c r="Q124" s="8">
        <f t="shared" si="196"/>
        <v>2.6354166666666672E-2</v>
      </c>
      <c r="R124" s="8">
        <f t="shared" si="197"/>
        <v>0</v>
      </c>
      <c r="S124" s="8">
        <f t="shared" si="198"/>
        <v>1.1631944444444445E-2</v>
      </c>
      <c r="T124" s="8"/>
      <c r="U124" s="8">
        <f>IF(A124&lt;&gt;"",IF(VLOOKUP(A124,Apr!A$4:F$201,6)&gt;0,VLOOKUP(A124,Apr!A$4:F$201,6),0),0)</f>
        <v>0</v>
      </c>
      <c r="V124" s="8">
        <f>IF(A124&lt;&gt;"",IF(VLOOKUP(A124,May!A$3:F$200,6)&gt;0,VLOOKUP(A124,May!A$3:F$200,6),0),0)</f>
        <v>0</v>
      </c>
      <c r="W124" s="8">
        <f>IF(A124&lt;&gt;"",IF(VLOOKUP(A124,Jun!A$3:F$200,6)&gt;0,VLOOKUP(A124,Jun!A$3:F$200,6),0),0)</f>
        <v>2.6354166666666672E-2</v>
      </c>
      <c r="X124" s="8">
        <f>IF(A124&lt;&gt;"",IF(VLOOKUP(A124,Jul!A$3:F$200,6)&gt;0,VLOOKUP(A124,Jul!A$3:F$200,6),0),0)</f>
        <v>0</v>
      </c>
      <c r="Y124" s="8">
        <f>IF(A124&lt;&gt;"",IF(VLOOKUP(A124,Aug!A$3:F$200,6)&gt;0,VLOOKUP(A124,Aug!A$3:F$200,6),0),0)</f>
        <v>0</v>
      </c>
      <c r="Z124" s="8">
        <f>IF(A124&lt;&gt;"",IF(VLOOKUP(A124,Sep!A$3:F$200,6)&gt;0,VLOOKUP(A124,Sep!A$3:F$200,6),0),0)</f>
        <v>0</v>
      </c>
      <c r="AA124" s="6">
        <f t="shared" si="199"/>
        <v>1749.8997594226148</v>
      </c>
      <c r="AB124" s="8">
        <f t="shared" si="200"/>
        <v>7.6388888888888886E-3</v>
      </c>
      <c r="AC124" s="8">
        <f>IF(A124&lt;&gt;"",IF(VLOOKUP(A124,Oct!A$3:F$200,6)&gt;0,VLOOKUP(A124,Oct!A$3:F$200,6),0),0)</f>
        <v>0</v>
      </c>
      <c r="AD124" s="8">
        <f>IF(A124&lt;&gt;"",IF(VLOOKUP(A124,Nov!A$3:F$200,6)&gt;0,VLOOKUP(A124,Nov!A$3:F$200,6),0),0)</f>
        <v>0</v>
      </c>
      <c r="AE124" s="8">
        <f>IF(A124&lt;&gt;"",IF(VLOOKUP(A124,Dec!A$3:F$200,6)&gt;0,VLOOKUP(A124,Dec!A$3:F$200,6),0),0)</f>
        <v>0</v>
      </c>
      <c r="AF124" s="8">
        <f>IF(A124&lt;&gt;"",IF(VLOOKUP(A124,Jan!A$3:F$200,6)&gt;0,VLOOKUP(A124,Jan!A$3:F$200,6),0),0)</f>
        <v>0</v>
      </c>
      <c r="AG124" s="8">
        <f>IF(A124&lt;&gt;"",IF(VLOOKUP(A124,Feb!A$3:F$200,6)&gt;0,VLOOKUP(A124,Feb!A$3:F$200,6),0),0)</f>
        <v>0</v>
      </c>
      <c r="AH124" s="8">
        <f>IF(A124&lt;&gt;"",IF(VLOOKUP(A124,Mar!A$3:F$200,6)&gt;0,VLOOKUP(A124,Mar!A$3:F$200,6),0),0)</f>
        <v>0</v>
      </c>
      <c r="AJ124" s="8">
        <f>LARGE($BH124:BI124,1)</f>
        <v>1.1631944444444445E-2</v>
      </c>
      <c r="AK124" s="8">
        <f>LARGE($BH124:BJ124,1)</f>
        <v>1.1631944444444445E-2</v>
      </c>
      <c r="AL124" s="8">
        <f>LARGE($BH124:BK124,1)</f>
        <v>1.1631944444444445E-2</v>
      </c>
      <c r="AM124" s="8">
        <f>LARGE($BH124:BL124,1)</f>
        <v>1.1631944444444445E-2</v>
      </c>
      <c r="AN124" s="8">
        <f>LARGE($BH124:BM124,1)</f>
        <v>1.1631944444444445E-2</v>
      </c>
      <c r="AO124" s="8">
        <f>LARGE($BN124:BO124,1)</f>
        <v>7.6388888888888886E-3</v>
      </c>
      <c r="AP124" s="8">
        <f>LARGE($BN124:BP124,1)</f>
        <v>7.6388888888888886E-3</v>
      </c>
      <c r="AQ124" s="8">
        <f>LARGE($BN124:BQ124,1)</f>
        <v>7.6388888888888886E-3</v>
      </c>
      <c r="AR124" s="8">
        <f>LARGE($BN124:BR124,1)</f>
        <v>7.6388888888888886E-3</v>
      </c>
      <c r="AS124" s="8">
        <f>LARGE($BN124:BS124,1)</f>
        <v>7.6388888888888886E-3</v>
      </c>
      <c r="AV124" s="6">
        <f t="shared" si="201"/>
        <v>0</v>
      </c>
      <c r="AW124" s="6">
        <f t="shared" si="202"/>
        <v>0</v>
      </c>
      <c r="AX124" s="6">
        <f t="shared" si="203"/>
        <v>2277.0000000000005</v>
      </c>
      <c r="AY124" s="6">
        <f t="shared" si="204"/>
        <v>0</v>
      </c>
      <c r="AZ124" s="6">
        <f t="shared" si="205"/>
        <v>0</v>
      </c>
      <c r="BA124" s="6">
        <f t="shared" si="206"/>
        <v>0</v>
      </c>
      <c r="BB124" s="6">
        <f t="shared" si="207"/>
        <v>0</v>
      </c>
      <c r="BC124" s="6">
        <f t="shared" si="208"/>
        <v>0</v>
      </c>
      <c r="BD124" s="6">
        <f t="shared" si="209"/>
        <v>0</v>
      </c>
      <c r="BE124" s="6">
        <f t="shared" si="210"/>
        <v>0</v>
      </c>
      <c r="BF124" s="6">
        <f t="shared" si="211"/>
        <v>0</v>
      </c>
      <c r="BH124" s="8">
        <f t="shared" si="212"/>
        <v>1.1631944444444445E-2</v>
      </c>
      <c r="BI124" s="8">
        <f t="shared" si="213"/>
        <v>0</v>
      </c>
      <c r="BJ124" s="8">
        <f t="shared" si="214"/>
        <v>0</v>
      </c>
      <c r="BK124" s="8">
        <f t="shared" si="215"/>
        <v>9.8958333333333329E-3</v>
      </c>
      <c r="BL124" s="8">
        <f t="shared" si="216"/>
        <v>0</v>
      </c>
      <c r="BM124" s="8">
        <f t="shared" si="217"/>
        <v>0</v>
      </c>
      <c r="BN124" s="8">
        <f t="shared" si="218"/>
        <v>7.6388888888888886E-3</v>
      </c>
      <c r="BO124" s="8">
        <f t="shared" si="219"/>
        <v>0</v>
      </c>
      <c r="BP124" s="8">
        <f t="shared" si="220"/>
        <v>0</v>
      </c>
      <c r="BQ124" s="8">
        <f t="shared" si="221"/>
        <v>0</v>
      </c>
      <c r="BR124" s="8">
        <f t="shared" si="222"/>
        <v>0</v>
      </c>
      <c r="BS124" s="8">
        <f t="shared" si="223"/>
        <v>0</v>
      </c>
      <c r="BV124" s="8" t="str">
        <f t="shared" si="224"/>
        <v/>
      </c>
      <c r="BW124" s="8" t="str">
        <f t="shared" si="225"/>
        <v/>
      </c>
      <c r="BX124" s="8">
        <f t="shared" si="226"/>
        <v>2.6354166666666672E-2</v>
      </c>
      <c r="BY124" s="8" t="str">
        <f t="shared" si="227"/>
        <v/>
      </c>
      <c r="BZ124" s="8" t="str">
        <f t="shared" si="228"/>
        <v/>
      </c>
      <c r="CA124" s="8" t="str">
        <f t="shared" si="229"/>
        <v/>
      </c>
      <c r="CB124" s="8" t="str">
        <f t="shared" si="230"/>
        <v/>
      </c>
      <c r="CC124" s="8" t="str">
        <f t="shared" si="231"/>
        <v/>
      </c>
      <c r="CD124" s="8" t="str">
        <f t="shared" si="232"/>
        <v/>
      </c>
      <c r="CE124" s="8" t="str">
        <f t="shared" si="233"/>
        <v/>
      </c>
      <c r="CF124" s="8" t="str">
        <f t="shared" si="234"/>
        <v/>
      </c>
      <c r="CG124" s="8" t="str">
        <f t="shared" si="235"/>
        <v/>
      </c>
      <c r="CI124" s="13">
        <v>2.3865740740740743E-2</v>
      </c>
      <c r="CJ124" s="8">
        <f t="shared" si="236"/>
        <v>2.3865740740740743E-2</v>
      </c>
      <c r="CK124" s="8">
        <f>IF(COUNT($BV124:BW124)&gt;0,SMALL($BV124:BW124,1),$CI124)</f>
        <v>2.3865740740740743E-2</v>
      </c>
      <c r="CL124" s="8">
        <f>IF(COUNT($BV124:BX124)&gt;0,SMALL($BV124:BX124,1),$CI124)</f>
        <v>2.6354166666666672E-2</v>
      </c>
      <c r="CM124" s="8">
        <f>IF(COUNT($BV124:BY124)&gt;0,SMALL($BV124:BY124,1),$CI124)</f>
        <v>2.6354166666666672E-2</v>
      </c>
      <c r="CN124" s="8">
        <f>IF(COUNT($BV124:BZ124)&gt;0,SMALL($BV124:BZ124,1),$CI124)</f>
        <v>2.6354166666666672E-2</v>
      </c>
      <c r="CO124" s="3">
        <v>1.9155092592592592E-2</v>
      </c>
      <c r="CP124" s="8">
        <f t="shared" si="237"/>
        <v>1.9155092592592592E-2</v>
      </c>
      <c r="CQ124" s="8">
        <f>IF(COUNT($CB124:CC124)&gt;0,SMALL($CB124:CC124,1),$CP124)</f>
        <v>1.9155092592592592E-2</v>
      </c>
      <c r="CR124" s="8">
        <f>IF(COUNT($CB124:CD124)&gt;0,SMALL($CB124:CD124,1),$CP124)</f>
        <v>1.9155092592592592E-2</v>
      </c>
      <c r="CS124" s="8">
        <f>IF(COUNT($CB124:CE124)&gt;0,SMALL($CB124:CE124,1),$CP124)</f>
        <v>1.9155092592592592E-2</v>
      </c>
      <c r="CT124" s="8">
        <f>IF(COUNT($CB124:CF124)&gt;0,SMALL($CB124:CF124,1),$CP124)</f>
        <v>1.9155092592592592E-2</v>
      </c>
      <c r="CV124" s="8">
        <f t="shared" si="238"/>
        <v>1.1634768518518518E-2</v>
      </c>
      <c r="CW124" s="8">
        <f t="shared" si="239"/>
        <v>7.641712962962963E-3</v>
      </c>
      <c r="CX124" s="1">
        <f t="shared" si="240"/>
        <v>122</v>
      </c>
      <c r="CY124" s="8">
        <f t="shared" si="241"/>
        <v>2.8240740740740743E-6</v>
      </c>
      <c r="CZ124" s="1" t="str">
        <f t="shared" si="242"/>
        <v>Sue Hawitt</v>
      </c>
      <c r="DB124" s="13">
        <f t="shared" si="243"/>
        <v>2.4546095008051525E-2</v>
      </c>
      <c r="DC124" s="13">
        <f>SMALL($DO124:DP124,1)/(60*60*24)</f>
        <v>2.4546095008051522E-2</v>
      </c>
      <c r="DD124" s="13">
        <f>SMALL($DO124:DQ124,1)/(60*60*24)</f>
        <v>2.4546095008051522E-2</v>
      </c>
      <c r="DE124" s="13">
        <f>SMALL($DO124:DR124,1)/(60*60*24)</f>
        <v>2.4546095008051522E-2</v>
      </c>
      <c r="DF124" s="13">
        <f>SMALL($DO124:DS124,1)/(60*60*24)</f>
        <v>2.4546095008051522E-2</v>
      </c>
      <c r="DG124" s="13">
        <f>SMALL($DO124:DT124,1)/(60*60*24)</f>
        <v>2.4546095008051522E-2</v>
      </c>
      <c r="DH124" s="45">
        <f t="shared" si="244"/>
        <v>2.0253469437761747E-2</v>
      </c>
      <c r="DI124" s="13">
        <f>SMALL($DU124:DV124,1)/(60*60*24)</f>
        <v>2.0253469437761747E-2</v>
      </c>
      <c r="DJ124" s="13">
        <f>SMALL($DU124:DW124,1)/(60*60*24)</f>
        <v>2.0253469437761747E-2</v>
      </c>
      <c r="DK124" s="13">
        <f>SMALL($DU124:DX124,1)/(60*60*24)</f>
        <v>2.0253469437761747E-2</v>
      </c>
      <c r="DL124" s="13">
        <f>SMALL($DU124:DY124,1)/(60*60*24)</f>
        <v>2.0253469437761747E-2</v>
      </c>
      <c r="DM124" s="13">
        <f>SMALL($DU124:DZ124,1)/(60*60*24)</f>
        <v>2.0253469437761747E-2</v>
      </c>
      <c r="DO124" s="6">
        <f t="shared" si="245"/>
        <v>2120.7826086956516</v>
      </c>
      <c r="DP124" s="1">
        <f t="shared" si="246"/>
        <v>9999</v>
      </c>
      <c r="DQ124" s="1">
        <f t="shared" si="247"/>
        <v>9999</v>
      </c>
      <c r="DR124" s="1">
        <f t="shared" si="248"/>
        <v>2277.0000000000005</v>
      </c>
      <c r="DS124" s="1">
        <f t="shared" si="249"/>
        <v>9999</v>
      </c>
      <c r="DT124" s="1">
        <f t="shared" si="250"/>
        <v>9999</v>
      </c>
      <c r="DU124" s="6">
        <f t="shared" si="251"/>
        <v>1749.8997594226148</v>
      </c>
      <c r="DV124" s="1">
        <f t="shared" si="252"/>
        <v>9999</v>
      </c>
      <c r="DW124" s="1">
        <f t="shared" si="253"/>
        <v>9999</v>
      </c>
      <c r="DX124" s="1">
        <f t="shared" si="254"/>
        <v>9999</v>
      </c>
      <c r="DY124" s="1">
        <f t="shared" si="255"/>
        <v>9999</v>
      </c>
      <c r="DZ124" s="1">
        <f t="shared" si="256"/>
        <v>9999</v>
      </c>
    </row>
    <row r="125" spans="1:130" x14ac:dyDescent="0.25">
      <c r="A125" s="1" t="s">
        <v>194</v>
      </c>
      <c r="B125" s="3">
        <v>2.2685185185185183E-2</v>
      </c>
      <c r="C125" s="11">
        <v>43525</v>
      </c>
      <c r="E125" s="13">
        <v>3.0648148148148147E-2</v>
      </c>
      <c r="F125" s="11">
        <v>43556</v>
      </c>
      <c r="H125" s="8">
        <v>2.2685185185185187E-2</v>
      </c>
      <c r="I125" s="8">
        <v>0</v>
      </c>
      <c r="L125" s="8">
        <v>4.1666666666666664E-2</v>
      </c>
      <c r="M125" s="8">
        <f t="shared" si="194"/>
        <v>2.8603059581320447E-2</v>
      </c>
      <c r="N125" s="6">
        <f t="shared" si="195"/>
        <v>2471.3043478260865</v>
      </c>
      <c r="O125" s="8">
        <f t="shared" si="257"/>
        <v>7.6388888888888886E-3</v>
      </c>
      <c r="Q125" s="8">
        <f t="shared" si="196"/>
        <v>3.0648148148148147E-2</v>
      </c>
      <c r="R125" s="8">
        <f t="shared" si="197"/>
        <v>0</v>
      </c>
      <c r="S125" s="8">
        <f t="shared" si="198"/>
        <v>7.6388888888888886E-3</v>
      </c>
      <c r="T125" s="8"/>
      <c r="U125" s="8">
        <f>IF(A125&lt;&gt;"",IF(VLOOKUP(A125,Apr!A$4:F$201,6)&gt;0,VLOOKUP(A125,Apr!A$4:F$201,6),0),0)</f>
        <v>3.0648148148148147E-2</v>
      </c>
      <c r="V125" s="8">
        <f>IF(A125&lt;&gt;"",IF(VLOOKUP(A125,May!A$3:F$200,6)&gt;0,VLOOKUP(A125,May!A$3:F$200,6),0),0)</f>
        <v>0</v>
      </c>
      <c r="W125" s="8">
        <f>IF(A125&lt;&gt;"",IF(VLOOKUP(A125,Jun!A$3:F$200,6)&gt;0,VLOOKUP(A125,Jun!A$3:F$200,6),0),0)</f>
        <v>0</v>
      </c>
      <c r="X125" s="8">
        <f>IF(A125&lt;&gt;"",IF(VLOOKUP(A125,Jul!A$3:F$200,6)&gt;0,VLOOKUP(A125,Jul!A$3:F$200,6),0),0)</f>
        <v>0</v>
      </c>
      <c r="Y125" s="8">
        <f>IF(A125&lt;&gt;"",IF(VLOOKUP(A125,Aug!A$3:F$200,6)&gt;0,VLOOKUP(A125,Aug!A$3:F$200,6),0),0)</f>
        <v>0</v>
      </c>
      <c r="Z125" s="8">
        <f>IF(A125&lt;&gt;"",IF(VLOOKUP(A125,Sep!A$3:F$200,6)&gt;0,VLOOKUP(A125,Sep!A$3:F$200,6),0),0)</f>
        <v>0</v>
      </c>
      <c r="AA125" s="6">
        <f t="shared" si="199"/>
        <v>2035.0173750334136</v>
      </c>
      <c r="AB125" s="8">
        <f t="shared" si="200"/>
        <v>4.340277777777778E-3</v>
      </c>
      <c r="AC125" s="8">
        <f>IF(A125&lt;&gt;"",IF(VLOOKUP(A125,Oct!A$3:F$200,6)&gt;0,VLOOKUP(A125,Oct!A$3:F$200,6),0),0)</f>
        <v>0</v>
      </c>
      <c r="AD125" s="8">
        <f>IF(A125&lt;&gt;"",IF(VLOOKUP(A125,Nov!A$3:F$200,6)&gt;0,VLOOKUP(A125,Nov!A$3:F$200,6),0),0)</f>
        <v>0</v>
      </c>
      <c r="AE125" s="8">
        <f>IF(A125&lt;&gt;"",IF(VLOOKUP(A125,Dec!A$3:F$200,6)&gt;0,VLOOKUP(A125,Dec!A$3:F$200,6),0),0)</f>
        <v>0</v>
      </c>
      <c r="AF125" s="8">
        <f>IF(A125&lt;&gt;"",IF(VLOOKUP(A125,Jan!A$3:F$200,6)&gt;0,VLOOKUP(A125,Jan!A$3:F$200,6),0),0)</f>
        <v>0</v>
      </c>
      <c r="AG125" s="8">
        <f>IF(A125&lt;&gt;"",IF(VLOOKUP(A125,Feb!A$3:F$200,6)&gt;0,VLOOKUP(A125,Feb!A$3:F$200,6),0),0)</f>
        <v>0</v>
      </c>
      <c r="AH125" s="8">
        <f>IF(A125&lt;&gt;"",IF(VLOOKUP(A125,Mar!A$3:F$200,6)&gt;0,VLOOKUP(A125,Mar!A$3:F$200,6),0),0)</f>
        <v>0</v>
      </c>
      <c r="AJ125" s="8">
        <f>LARGE($BH125:BI125,1)</f>
        <v>7.6388888888888886E-3</v>
      </c>
      <c r="AK125" s="8">
        <f>LARGE($BH125:BJ125,1)</f>
        <v>7.6388888888888886E-3</v>
      </c>
      <c r="AL125" s="8">
        <f>LARGE($BH125:BK125,1)</f>
        <v>7.6388888888888886E-3</v>
      </c>
      <c r="AM125" s="8">
        <f>LARGE($BH125:BL125,1)</f>
        <v>7.6388888888888886E-3</v>
      </c>
      <c r="AN125" s="8">
        <f>LARGE($BH125:BM125,1)</f>
        <v>7.6388888888888886E-3</v>
      </c>
      <c r="AO125" s="8">
        <f>LARGE($BN125:BO125,1)</f>
        <v>4.340277777777778E-3</v>
      </c>
      <c r="AP125" s="8">
        <f>LARGE($BN125:BP125,1)</f>
        <v>4.340277777777778E-3</v>
      </c>
      <c r="AQ125" s="8">
        <f>LARGE($BN125:BQ125,1)</f>
        <v>4.340277777777778E-3</v>
      </c>
      <c r="AR125" s="8">
        <f>LARGE($BN125:BR125,1)</f>
        <v>4.340277777777778E-3</v>
      </c>
      <c r="AS125" s="8">
        <f>LARGE($BN125:BS125,1)</f>
        <v>4.340277777777778E-3</v>
      </c>
      <c r="AV125" s="6">
        <f t="shared" si="201"/>
        <v>2648</v>
      </c>
      <c r="AW125" s="6">
        <f t="shared" si="202"/>
        <v>0</v>
      </c>
      <c r="AX125" s="6">
        <f t="shared" si="203"/>
        <v>0</v>
      </c>
      <c r="AY125" s="6">
        <f t="shared" si="204"/>
        <v>0</v>
      </c>
      <c r="AZ125" s="6">
        <f t="shared" si="205"/>
        <v>0</v>
      </c>
      <c r="BA125" s="6">
        <f t="shared" si="206"/>
        <v>0</v>
      </c>
      <c r="BB125" s="6">
        <f t="shared" si="207"/>
        <v>0</v>
      </c>
      <c r="BC125" s="6">
        <f t="shared" si="208"/>
        <v>0</v>
      </c>
      <c r="BD125" s="6">
        <f t="shared" si="209"/>
        <v>0</v>
      </c>
      <c r="BE125" s="6">
        <f t="shared" si="210"/>
        <v>0</v>
      </c>
      <c r="BF125" s="6">
        <f t="shared" si="211"/>
        <v>0</v>
      </c>
      <c r="BH125" s="8">
        <f t="shared" si="212"/>
        <v>7.6388888888888886E-3</v>
      </c>
      <c r="BI125" s="8">
        <f t="shared" si="213"/>
        <v>5.5555555555555558E-3</v>
      </c>
      <c r="BJ125" s="8">
        <f t="shared" si="214"/>
        <v>0</v>
      </c>
      <c r="BK125" s="8">
        <f t="shared" si="215"/>
        <v>0</v>
      </c>
      <c r="BL125" s="8">
        <f t="shared" si="216"/>
        <v>0</v>
      </c>
      <c r="BM125" s="8">
        <f t="shared" si="217"/>
        <v>0</v>
      </c>
      <c r="BN125" s="8">
        <f t="shared" si="218"/>
        <v>4.340277777777778E-3</v>
      </c>
      <c r="BO125" s="8">
        <f t="shared" si="219"/>
        <v>0</v>
      </c>
      <c r="BP125" s="8">
        <f t="shared" si="220"/>
        <v>0</v>
      </c>
      <c r="BQ125" s="8">
        <f t="shared" si="221"/>
        <v>0</v>
      </c>
      <c r="BR125" s="8">
        <f t="shared" si="222"/>
        <v>0</v>
      </c>
      <c r="BS125" s="8">
        <f t="shared" si="223"/>
        <v>0</v>
      </c>
      <c r="BV125" s="8">
        <f t="shared" si="224"/>
        <v>3.0648148148148147E-2</v>
      </c>
      <c r="BW125" s="8" t="str">
        <f t="shared" si="225"/>
        <v/>
      </c>
      <c r="BX125" s="8" t="str">
        <f t="shared" si="226"/>
        <v/>
      </c>
      <c r="BY125" s="8" t="str">
        <f t="shared" si="227"/>
        <v/>
      </c>
      <c r="BZ125" s="8" t="str">
        <f t="shared" si="228"/>
        <v/>
      </c>
      <c r="CA125" s="8" t="str">
        <f t="shared" si="229"/>
        <v/>
      </c>
      <c r="CB125" s="8" t="str">
        <f t="shared" si="230"/>
        <v/>
      </c>
      <c r="CC125" s="8" t="str">
        <f t="shared" si="231"/>
        <v/>
      </c>
      <c r="CD125" s="8" t="str">
        <f t="shared" si="232"/>
        <v/>
      </c>
      <c r="CE125" s="8" t="str">
        <f t="shared" si="233"/>
        <v/>
      </c>
      <c r="CF125" s="8" t="str">
        <f t="shared" si="234"/>
        <v/>
      </c>
      <c r="CG125" s="8" t="str">
        <f t="shared" si="235"/>
        <v/>
      </c>
      <c r="CI125" s="13"/>
      <c r="CJ125" s="8">
        <f t="shared" si="236"/>
        <v>3.0648148148148147E-2</v>
      </c>
      <c r="CK125" s="8">
        <f>IF(COUNT($BV125:BW125)&gt;0,SMALL($BV125:BW125,1),$CI125)</f>
        <v>3.0648148148148147E-2</v>
      </c>
      <c r="CL125" s="8">
        <f>IF(COUNT($BV125:BX125)&gt;0,SMALL($BV125:BX125,1),$CI125)</f>
        <v>3.0648148148148147E-2</v>
      </c>
      <c r="CM125" s="8">
        <f>IF(COUNT($BV125:BY125)&gt;0,SMALL($BV125:BY125,1),$CI125)</f>
        <v>3.0648148148148147E-2</v>
      </c>
      <c r="CN125" s="8">
        <f>IF(COUNT($BV125:BZ125)&gt;0,SMALL($BV125:BZ125,1),$CI125)</f>
        <v>3.0648148148148147E-2</v>
      </c>
      <c r="CO125" s="3">
        <v>2.2685185185185183E-2</v>
      </c>
      <c r="CP125" s="8">
        <f t="shared" si="237"/>
        <v>2.2685185185185183E-2</v>
      </c>
      <c r="CQ125" s="8">
        <f>IF(COUNT($CB125:CC125)&gt;0,SMALL($CB125:CC125,1),$CP125)</f>
        <v>2.2685185185185183E-2</v>
      </c>
      <c r="CR125" s="8">
        <f>IF(COUNT($CB125:CD125)&gt;0,SMALL($CB125:CD125,1),$CP125)</f>
        <v>2.2685185185185183E-2</v>
      </c>
      <c r="CS125" s="8">
        <f>IF(COUNT($CB125:CE125)&gt;0,SMALL($CB125:CE125,1),$CP125)</f>
        <v>2.2685185185185183E-2</v>
      </c>
      <c r="CT125" s="8">
        <f>IF(COUNT($CB125:CF125)&gt;0,SMALL($CB125:CF125,1),$CP125)</f>
        <v>2.2685185185185183E-2</v>
      </c>
      <c r="CV125" s="8">
        <f t="shared" si="238"/>
        <v>7.6417361111111104E-3</v>
      </c>
      <c r="CW125" s="8">
        <f t="shared" si="239"/>
        <v>4.3431249999999998E-3</v>
      </c>
      <c r="CX125" s="1">
        <f t="shared" si="240"/>
        <v>123</v>
      </c>
      <c r="CY125" s="8">
        <f t="shared" si="241"/>
        <v>2.847222222222222E-6</v>
      </c>
      <c r="CZ125" s="1" t="str">
        <f t="shared" si="242"/>
        <v>Sue Henry</v>
      </c>
      <c r="DB125" s="13">
        <f t="shared" si="243"/>
        <v>2.8603059581320447E-2</v>
      </c>
      <c r="DC125" s="13">
        <f>SMALL($DO125:DP125,1)/(60*60*24)</f>
        <v>2.8603059581320447E-2</v>
      </c>
      <c r="DD125" s="13">
        <f>SMALL($DO125:DQ125,1)/(60*60*24)</f>
        <v>2.8603059581320447E-2</v>
      </c>
      <c r="DE125" s="13">
        <f>SMALL($DO125:DR125,1)/(60*60*24)</f>
        <v>2.8603059581320447E-2</v>
      </c>
      <c r="DF125" s="13">
        <f>SMALL($DO125:DS125,1)/(60*60*24)</f>
        <v>2.8603059581320447E-2</v>
      </c>
      <c r="DG125" s="13">
        <f>SMALL($DO125:DT125,1)/(60*60*24)</f>
        <v>2.8603059581320447E-2</v>
      </c>
      <c r="DH125" s="45">
        <f t="shared" si="244"/>
        <v>2.3553441840664508E-2</v>
      </c>
      <c r="DI125" s="13">
        <f>SMALL($DU125:DV125,1)/(60*60*24)</f>
        <v>2.3553441840664508E-2</v>
      </c>
      <c r="DJ125" s="13">
        <f>SMALL($DU125:DW125,1)/(60*60*24)</f>
        <v>2.3553441840664508E-2</v>
      </c>
      <c r="DK125" s="13">
        <f>SMALL($DU125:DX125,1)/(60*60*24)</f>
        <v>2.3553441840664508E-2</v>
      </c>
      <c r="DL125" s="13">
        <f>SMALL($DU125:DY125,1)/(60*60*24)</f>
        <v>2.3553441840664508E-2</v>
      </c>
      <c r="DM125" s="13">
        <f>SMALL($DU125:DZ125,1)/(60*60*24)</f>
        <v>2.3553441840664508E-2</v>
      </c>
      <c r="DO125" s="6">
        <f t="shared" si="245"/>
        <v>2471.3043478260865</v>
      </c>
      <c r="DP125" s="1">
        <f t="shared" si="246"/>
        <v>2648</v>
      </c>
      <c r="DQ125" s="1">
        <f t="shared" si="247"/>
        <v>9999</v>
      </c>
      <c r="DR125" s="1">
        <f t="shared" si="248"/>
        <v>9999</v>
      </c>
      <c r="DS125" s="1">
        <f t="shared" si="249"/>
        <v>9999</v>
      </c>
      <c r="DT125" s="1">
        <f t="shared" si="250"/>
        <v>9999</v>
      </c>
      <c r="DU125" s="6">
        <f t="shared" si="251"/>
        <v>2035.0173750334136</v>
      </c>
      <c r="DV125" s="1">
        <f t="shared" si="252"/>
        <v>9999</v>
      </c>
      <c r="DW125" s="1">
        <f t="shared" si="253"/>
        <v>9999</v>
      </c>
      <c r="DX125" s="1">
        <f t="shared" si="254"/>
        <v>9999</v>
      </c>
      <c r="DY125" s="1">
        <f t="shared" si="255"/>
        <v>9999</v>
      </c>
      <c r="DZ125" s="1">
        <f t="shared" si="256"/>
        <v>9999</v>
      </c>
    </row>
    <row r="126" spans="1:130" x14ac:dyDescent="0.25">
      <c r="A126" s="1" t="s">
        <v>173</v>
      </c>
      <c r="B126" s="3">
        <v>1.4837962962962963E-2</v>
      </c>
      <c r="C126" s="11">
        <v>39873</v>
      </c>
      <c r="E126" s="13"/>
      <c r="H126" s="3">
        <v>0</v>
      </c>
      <c r="I126" s="3">
        <v>0</v>
      </c>
      <c r="K126" s="8">
        <v>1.6493055555555556E-2</v>
      </c>
      <c r="M126" s="8">
        <f t="shared" si="194"/>
        <v>2.3069064844587355E-2</v>
      </c>
      <c r="N126" s="6">
        <f t="shared" si="195"/>
        <v>1993.1672025723474</v>
      </c>
      <c r="O126" s="8">
        <f t="shared" si="257"/>
        <v>1.3194444444444444E-2</v>
      </c>
      <c r="Q126" s="8">
        <f t="shared" si="196"/>
        <v>0</v>
      </c>
      <c r="R126" s="8">
        <f t="shared" si="197"/>
        <v>0</v>
      </c>
      <c r="S126" s="8">
        <f t="shared" si="198"/>
        <v>1.3194444444444444E-2</v>
      </c>
      <c r="T126" s="8"/>
      <c r="U126" s="8">
        <f>IF(A126&lt;&gt;"",IF(VLOOKUP(A126,Apr!A$4:F$201,6)&gt;0,VLOOKUP(A126,Apr!A$4:F$201,6),0),0)</f>
        <v>0</v>
      </c>
      <c r="V126" s="8">
        <f>IF(A126&lt;&gt;"",IF(VLOOKUP(A126,May!A$3:F$200,6)&gt;0,VLOOKUP(A126,May!A$3:F$200,6),0),0)</f>
        <v>0</v>
      </c>
      <c r="W126" s="8">
        <f>IF(A126&lt;&gt;"",IF(VLOOKUP(A126,Jun!A$3:F$200,6)&gt;0,VLOOKUP(A126,Jun!A$3:F$200,6),0),0)</f>
        <v>0</v>
      </c>
      <c r="X126" s="8">
        <f>IF(A126&lt;&gt;"",IF(VLOOKUP(A126,Jul!A$3:F$200,6)&gt;0,VLOOKUP(A126,Jul!A$3:F$200,6),0),0)</f>
        <v>0</v>
      </c>
      <c r="Y126" s="8">
        <f>IF(A126&lt;&gt;"",IF(VLOOKUP(A126,Aug!A$3:F$200,6)&gt;0,VLOOKUP(A126,Aug!A$3:F$200,6),0),0)</f>
        <v>0</v>
      </c>
      <c r="Z126" s="8">
        <f>IF(A126&lt;&gt;"",IF(VLOOKUP(A126,Sep!A$3:F$200,6)&gt;0,VLOOKUP(A126,Sep!A$3:F$200,6),0),0)</f>
        <v>0</v>
      </c>
      <c r="AA126" s="6">
        <f t="shared" si="199"/>
        <v>1531.77110595977</v>
      </c>
      <c r="AB126" s="8">
        <f t="shared" si="200"/>
        <v>1.0069444444444445E-2</v>
      </c>
      <c r="AC126" s="8">
        <f>IF(A126&lt;&gt;"",IF(VLOOKUP(A126,Oct!A$3:F$200,6)&gt;0,VLOOKUP(A126,Oct!A$3:F$200,6),0),0)</f>
        <v>0</v>
      </c>
      <c r="AD126" s="8">
        <f>IF(A126&lt;&gt;"",IF(VLOOKUP(A126,Nov!A$3:F$200,6)&gt;0,VLOOKUP(A126,Nov!A$3:F$200,6),0),0)</f>
        <v>0</v>
      </c>
      <c r="AE126" s="8">
        <f>IF(A126&lt;&gt;"",IF(VLOOKUP(A126,Dec!A$3:F$200,6)&gt;0,VLOOKUP(A126,Dec!A$3:F$200,6),0),0)</f>
        <v>0</v>
      </c>
      <c r="AF126" s="8">
        <f>IF(A126&lt;&gt;"",IF(VLOOKUP(A126,Jan!A$3:F$200,6)&gt;0,VLOOKUP(A126,Jan!A$3:F$200,6),0),0)</f>
        <v>0</v>
      </c>
      <c r="AG126" s="8">
        <f>IF(A126&lt;&gt;"",IF(VLOOKUP(A126,Feb!A$3:F$200,6)&gt;0,VLOOKUP(A126,Feb!A$3:F$200,6),0),0)</f>
        <v>0</v>
      </c>
      <c r="AH126" s="8">
        <f>IF(A126&lt;&gt;"",IF(VLOOKUP(A126,Mar!A$3:F$200,6)&gt;0,VLOOKUP(A126,Mar!A$3:F$200,6),0),0)</f>
        <v>0</v>
      </c>
      <c r="AJ126" s="8">
        <f>LARGE($BH126:BI126,1)</f>
        <v>1.3194444444444444E-2</v>
      </c>
      <c r="AK126" s="8">
        <f>LARGE($BH126:BJ126,1)</f>
        <v>1.3194444444444444E-2</v>
      </c>
      <c r="AL126" s="8">
        <f>LARGE($BH126:BK126,1)</f>
        <v>1.3194444444444444E-2</v>
      </c>
      <c r="AM126" s="8">
        <f>LARGE($BH126:BL126,1)</f>
        <v>1.3194444444444444E-2</v>
      </c>
      <c r="AN126" s="8">
        <f>LARGE($BH126:BM126,1)</f>
        <v>1.3194444444444444E-2</v>
      </c>
      <c r="AO126" s="8">
        <f>LARGE($BN126:BO126,1)</f>
        <v>1.0069444444444445E-2</v>
      </c>
      <c r="AP126" s="8">
        <f>LARGE($BN126:BP126,1)</f>
        <v>1.0069444444444445E-2</v>
      </c>
      <c r="AQ126" s="8">
        <f>LARGE($BN126:BQ126,1)</f>
        <v>1.0069444444444445E-2</v>
      </c>
      <c r="AR126" s="8">
        <f>LARGE($BN126:BR126,1)</f>
        <v>1.0069444444444445E-2</v>
      </c>
      <c r="AS126" s="8">
        <f>LARGE($BN126:BS126,1)</f>
        <v>1.0069444444444445E-2</v>
      </c>
      <c r="AV126" s="6">
        <f t="shared" si="201"/>
        <v>0</v>
      </c>
      <c r="AW126" s="6">
        <f t="shared" si="202"/>
        <v>0</v>
      </c>
      <c r="AX126" s="6">
        <f t="shared" si="203"/>
        <v>0</v>
      </c>
      <c r="AY126" s="6">
        <f t="shared" si="204"/>
        <v>0</v>
      </c>
      <c r="AZ126" s="6">
        <f t="shared" si="205"/>
        <v>0</v>
      </c>
      <c r="BA126" s="6">
        <f t="shared" si="206"/>
        <v>0</v>
      </c>
      <c r="BB126" s="6">
        <f t="shared" si="207"/>
        <v>0</v>
      </c>
      <c r="BC126" s="6">
        <f t="shared" si="208"/>
        <v>0</v>
      </c>
      <c r="BD126" s="6">
        <f t="shared" si="209"/>
        <v>0</v>
      </c>
      <c r="BE126" s="6">
        <f t="shared" si="210"/>
        <v>0</v>
      </c>
      <c r="BF126" s="6">
        <f t="shared" si="211"/>
        <v>0</v>
      </c>
      <c r="BH126" s="8">
        <f t="shared" si="212"/>
        <v>1.3194444444444444E-2</v>
      </c>
      <c r="BI126" s="8">
        <f t="shared" si="213"/>
        <v>0</v>
      </c>
      <c r="BJ126" s="8">
        <f t="shared" si="214"/>
        <v>0</v>
      </c>
      <c r="BK126" s="8">
        <f t="shared" si="215"/>
        <v>0</v>
      </c>
      <c r="BL126" s="8">
        <f t="shared" si="216"/>
        <v>0</v>
      </c>
      <c r="BM126" s="8">
        <f t="shared" si="217"/>
        <v>0</v>
      </c>
      <c r="BN126" s="8">
        <f t="shared" si="218"/>
        <v>1.0069444444444445E-2</v>
      </c>
      <c r="BO126" s="8">
        <f t="shared" si="219"/>
        <v>0</v>
      </c>
      <c r="BP126" s="8">
        <f t="shared" si="220"/>
        <v>0</v>
      </c>
      <c r="BQ126" s="8">
        <f t="shared" si="221"/>
        <v>0</v>
      </c>
      <c r="BR126" s="8">
        <f t="shared" si="222"/>
        <v>0</v>
      </c>
      <c r="BS126" s="8">
        <f t="shared" si="223"/>
        <v>0</v>
      </c>
      <c r="BV126" s="8" t="str">
        <f t="shared" si="224"/>
        <v/>
      </c>
      <c r="BW126" s="8" t="str">
        <f t="shared" si="225"/>
        <v/>
      </c>
      <c r="BX126" s="8" t="str">
        <f t="shared" si="226"/>
        <v/>
      </c>
      <c r="BY126" s="8" t="str">
        <f t="shared" si="227"/>
        <v/>
      </c>
      <c r="BZ126" s="8" t="str">
        <f t="shared" si="228"/>
        <v/>
      </c>
      <c r="CA126" s="8" t="str">
        <f t="shared" si="229"/>
        <v/>
      </c>
      <c r="CB126" s="8" t="str">
        <f t="shared" si="230"/>
        <v/>
      </c>
      <c r="CC126" s="8" t="str">
        <f t="shared" si="231"/>
        <v/>
      </c>
      <c r="CD126" s="8" t="str">
        <f t="shared" si="232"/>
        <v/>
      </c>
      <c r="CE126" s="8" t="str">
        <f t="shared" si="233"/>
        <v/>
      </c>
      <c r="CF126" s="8" t="str">
        <f t="shared" si="234"/>
        <v/>
      </c>
      <c r="CG126" s="8" t="str">
        <f t="shared" si="235"/>
        <v/>
      </c>
      <c r="CI126" s="13"/>
      <c r="CJ126" s="8">
        <f t="shared" si="236"/>
        <v>0</v>
      </c>
      <c r="CK126" s="8">
        <f>IF(COUNT($BV126:BW126)&gt;0,SMALL($BV126:BW126,1),$CI126)</f>
        <v>0</v>
      </c>
      <c r="CL126" s="8">
        <f>IF(COUNT($BV126:BX126)&gt;0,SMALL($BV126:BX126,1),$CI126)</f>
        <v>0</v>
      </c>
      <c r="CM126" s="8">
        <f>IF(COUNT($BV126:BY126)&gt;0,SMALL($BV126:BY126,1),$CI126)</f>
        <v>0</v>
      </c>
      <c r="CN126" s="8">
        <f>IF(COUNT($BV126:BZ126)&gt;0,SMALL($BV126:BZ126,1),$CI126)</f>
        <v>0</v>
      </c>
      <c r="CO126" s="3">
        <v>1.4837962962962963E-2</v>
      </c>
      <c r="CP126" s="8">
        <f t="shared" si="237"/>
        <v>1.4837962962962963E-2</v>
      </c>
      <c r="CQ126" s="8">
        <f>IF(COUNT($CB126:CC126)&gt;0,SMALL($CB126:CC126,1),$CP126)</f>
        <v>1.4837962962962963E-2</v>
      </c>
      <c r="CR126" s="8">
        <f>IF(COUNT($CB126:CD126)&gt;0,SMALL($CB126:CD126,1),$CP126)</f>
        <v>1.4837962962962963E-2</v>
      </c>
      <c r="CS126" s="8">
        <f>IF(COUNT($CB126:CE126)&gt;0,SMALL($CB126:CE126,1),$CP126)</f>
        <v>1.4837962962962963E-2</v>
      </c>
      <c r="CT126" s="8">
        <f>IF(COUNT($CB126:CF126)&gt;0,SMALL($CB126:CF126,1),$CP126)</f>
        <v>1.4837962962962963E-2</v>
      </c>
      <c r="CV126" s="8">
        <f t="shared" si="238"/>
        <v>1.3197314814814814E-2</v>
      </c>
      <c r="CW126" s="8">
        <f t="shared" si="239"/>
        <v>1.0072314814814815E-2</v>
      </c>
      <c r="CX126" s="1">
        <f t="shared" si="240"/>
        <v>124</v>
      </c>
      <c r="CY126" s="8">
        <f t="shared" si="241"/>
        <v>2.8703703703703702E-6</v>
      </c>
      <c r="CZ126" s="1" t="str">
        <f t="shared" si="242"/>
        <v>Sue Samme</v>
      </c>
      <c r="DB126" s="13">
        <f t="shared" si="243"/>
        <v>2.3069064844587355E-2</v>
      </c>
      <c r="DC126" s="13">
        <f>SMALL($DO126:DP126,1)/(60*60*24)</f>
        <v>2.3069064844587355E-2</v>
      </c>
      <c r="DD126" s="13">
        <f>SMALL($DO126:DQ126,1)/(60*60*24)</f>
        <v>2.3069064844587355E-2</v>
      </c>
      <c r="DE126" s="13">
        <f>SMALL($DO126:DR126,1)/(60*60*24)</f>
        <v>2.3069064844587355E-2</v>
      </c>
      <c r="DF126" s="13">
        <f>SMALL($DO126:DS126,1)/(60*60*24)</f>
        <v>2.3069064844587355E-2</v>
      </c>
      <c r="DG126" s="13">
        <f>SMALL($DO126:DT126,1)/(60*60*24)</f>
        <v>2.3069064844587355E-2</v>
      </c>
      <c r="DH126" s="45">
        <f t="shared" si="244"/>
        <v>1.7728832244904746E-2</v>
      </c>
      <c r="DI126" s="13">
        <f>SMALL($DU126:DV126,1)/(60*60*24)</f>
        <v>1.7728832244904746E-2</v>
      </c>
      <c r="DJ126" s="13">
        <f>SMALL($DU126:DW126,1)/(60*60*24)</f>
        <v>1.7728832244904746E-2</v>
      </c>
      <c r="DK126" s="13">
        <f>SMALL($DU126:DX126,1)/(60*60*24)</f>
        <v>1.7728832244904746E-2</v>
      </c>
      <c r="DL126" s="13">
        <f>SMALL($DU126:DY126,1)/(60*60*24)</f>
        <v>1.7728832244904746E-2</v>
      </c>
      <c r="DM126" s="13">
        <f>SMALL($DU126:DZ126,1)/(60*60*24)</f>
        <v>1.7728832244904746E-2</v>
      </c>
      <c r="DO126" s="6">
        <f t="shared" si="245"/>
        <v>1993.1672025723474</v>
      </c>
      <c r="DP126" s="1">
        <f t="shared" si="246"/>
        <v>9999</v>
      </c>
      <c r="DQ126" s="1">
        <f t="shared" si="247"/>
        <v>9999</v>
      </c>
      <c r="DR126" s="1">
        <f t="shared" si="248"/>
        <v>9999</v>
      </c>
      <c r="DS126" s="1">
        <f t="shared" si="249"/>
        <v>9999</v>
      </c>
      <c r="DT126" s="1">
        <f t="shared" si="250"/>
        <v>9999</v>
      </c>
      <c r="DU126" s="6">
        <f t="shared" si="251"/>
        <v>1531.77110595977</v>
      </c>
      <c r="DV126" s="1">
        <f t="shared" si="252"/>
        <v>9999</v>
      </c>
      <c r="DW126" s="1">
        <f t="shared" si="253"/>
        <v>9999</v>
      </c>
      <c r="DX126" s="1">
        <f t="shared" si="254"/>
        <v>9999</v>
      </c>
      <c r="DY126" s="1">
        <f t="shared" si="255"/>
        <v>9999</v>
      </c>
      <c r="DZ126" s="1">
        <f t="shared" si="256"/>
        <v>9999</v>
      </c>
    </row>
    <row r="127" spans="1:130" x14ac:dyDescent="0.25">
      <c r="A127" s="1" t="s">
        <v>29</v>
      </c>
      <c r="B127" s="3">
        <v>2.2222222222222223E-2</v>
      </c>
      <c r="C127" s="11">
        <v>42064</v>
      </c>
      <c r="E127" s="13">
        <v>2.6435185185185187E-2</v>
      </c>
      <c r="F127" s="11">
        <v>42095</v>
      </c>
      <c r="H127" s="3">
        <v>2.6725694444444444E-2</v>
      </c>
      <c r="I127" s="3">
        <v>2.8356481481481483E-2</v>
      </c>
      <c r="M127" s="8">
        <f t="shared" si="194"/>
        <v>3.3697614734299511E-2</v>
      </c>
      <c r="N127" s="6">
        <f t="shared" si="195"/>
        <v>2911.4739130434773</v>
      </c>
      <c r="O127" s="8">
        <f t="shared" si="257"/>
        <v>2.6041666666666665E-3</v>
      </c>
      <c r="Q127" s="8">
        <f t="shared" si="196"/>
        <v>3.1631944444444449E-2</v>
      </c>
      <c r="R127" s="8">
        <f t="shared" si="197"/>
        <v>2.5208333333333333E-2</v>
      </c>
      <c r="S127" s="8">
        <f t="shared" si="198"/>
        <v>2.6041666666666665E-3</v>
      </c>
      <c r="T127" s="8"/>
      <c r="U127" s="8">
        <f>IF(A127&lt;&gt;"",IF(VLOOKUP(A127,Apr!A$4:F$201,6)&gt;0,VLOOKUP(A127,Apr!A$4:F$201,6),0),0)</f>
        <v>0</v>
      </c>
      <c r="V127" s="8">
        <f>IF(A127&lt;&gt;"",IF(VLOOKUP(A127,May!A$3:F$200,6)&gt;0,VLOOKUP(A127,May!A$3:F$200,6),0),0)</f>
        <v>0</v>
      </c>
      <c r="W127" s="8">
        <f>IF(A127&lt;&gt;"",IF(VLOOKUP(A127,Jun!A$3:F$200,6)&gt;0,VLOOKUP(A127,Jun!A$3:F$200,6),0),0)</f>
        <v>3.1631944444444449E-2</v>
      </c>
      <c r="X127" s="8">
        <f>IF(A127&lt;&gt;"",IF(VLOOKUP(A127,Jul!A$3:F$200,6)&gt;0,VLOOKUP(A127,Jul!A$3:F$200,6),0),0)</f>
        <v>0</v>
      </c>
      <c r="Y127" s="8">
        <f>IF(A127&lt;&gt;"",IF(VLOOKUP(A127,Aug!A$3:F$200,6)&gt;0,VLOOKUP(A127,Aug!A$3:F$200,6),0),0)</f>
        <v>0</v>
      </c>
      <c r="Z127" s="8">
        <f>IF(A127&lt;&gt;"",IF(VLOOKUP(A127,Sep!A$3:F$200,6)&gt;0,VLOOKUP(A127,Sep!A$3:F$200,6),0),0)</f>
        <v>0</v>
      </c>
      <c r="AA127" s="6">
        <f t="shared" si="199"/>
        <v>2100.3408179631124</v>
      </c>
      <c r="AB127" s="8">
        <f t="shared" si="200"/>
        <v>3.472222222222222E-3</v>
      </c>
      <c r="AC127" s="8">
        <f>IF(A127&lt;&gt;"",IF(VLOOKUP(A127,Oct!A$3:F$200,6)&gt;0,VLOOKUP(A127,Oct!A$3:F$200,6),0),0)</f>
        <v>0</v>
      </c>
      <c r="AD127" s="8">
        <f>IF(A127&lt;&gt;"",IF(VLOOKUP(A127,Nov!A$3:F$200,6)&gt;0,VLOOKUP(A127,Nov!A$3:F$200,6),0),0)</f>
        <v>0</v>
      </c>
      <c r="AE127" s="8">
        <f>IF(A127&lt;&gt;"",IF(VLOOKUP(A127,Dec!A$3:F$200,6)&gt;0,VLOOKUP(A127,Dec!A$3:F$200,6),0),0)</f>
        <v>0</v>
      </c>
      <c r="AF127" s="8">
        <f>IF(A127&lt;&gt;"",IF(VLOOKUP(A127,Jan!A$3:F$200,6)&gt;0,VLOOKUP(A127,Jan!A$3:F$200,6),0),0)</f>
        <v>2.5208333333333333E-2</v>
      </c>
      <c r="AG127" s="8">
        <f>IF(A127&lt;&gt;"",IF(VLOOKUP(A127,Feb!A$3:F$200,6)&gt;0,VLOOKUP(A127,Feb!A$3:F$200,6),0),0)</f>
        <v>0</v>
      </c>
      <c r="AH127" s="8">
        <f>IF(A127&lt;&gt;"",IF(VLOOKUP(A127,Mar!A$3:F$200,6)&gt;0,VLOOKUP(A127,Mar!A$3:F$200,6),0),0)</f>
        <v>0</v>
      </c>
      <c r="AJ127" s="8">
        <f>LARGE($BH127:BI127,1)</f>
        <v>2.6041666666666665E-3</v>
      </c>
      <c r="AK127" s="8">
        <f>LARGE($BH127:BJ127,1)</f>
        <v>2.6041666666666665E-3</v>
      </c>
      <c r="AL127" s="8">
        <f>LARGE($BH127:BK127,1)</f>
        <v>4.5138888888888885E-3</v>
      </c>
      <c r="AM127" s="8">
        <f>LARGE($BH127:BL127,1)</f>
        <v>4.5138888888888885E-3</v>
      </c>
      <c r="AN127" s="8">
        <f>LARGE($BH127:BM127,1)</f>
        <v>4.5138888888888885E-3</v>
      </c>
      <c r="AO127" s="8">
        <f>LARGE($BN127:BO127,1)</f>
        <v>3.472222222222222E-3</v>
      </c>
      <c r="AP127" s="8">
        <f>LARGE($BN127:BP127,1)</f>
        <v>3.472222222222222E-3</v>
      </c>
      <c r="AQ127" s="8">
        <f>LARGE($BN127:BQ127,1)</f>
        <v>3.472222222222222E-3</v>
      </c>
      <c r="AR127" s="8">
        <f>LARGE($BN127:BR127,1)</f>
        <v>3.472222222222222E-3</v>
      </c>
      <c r="AS127" s="8">
        <f>LARGE($BN127:BS127,1)</f>
        <v>3.472222222222222E-3</v>
      </c>
      <c r="AV127" s="6">
        <f t="shared" si="201"/>
        <v>0</v>
      </c>
      <c r="AW127" s="6">
        <f t="shared" si="202"/>
        <v>0</v>
      </c>
      <c r="AX127" s="6">
        <f t="shared" si="203"/>
        <v>2733.0000000000005</v>
      </c>
      <c r="AY127" s="6">
        <f t="shared" si="204"/>
        <v>0</v>
      </c>
      <c r="AZ127" s="6">
        <f t="shared" si="205"/>
        <v>0</v>
      </c>
      <c r="BA127" s="6">
        <f t="shared" si="206"/>
        <v>0</v>
      </c>
      <c r="BB127" s="6">
        <f t="shared" si="207"/>
        <v>0</v>
      </c>
      <c r="BC127" s="6">
        <f t="shared" si="208"/>
        <v>0</v>
      </c>
      <c r="BD127" s="6">
        <f t="shared" si="209"/>
        <v>0</v>
      </c>
      <c r="BE127" s="6">
        <f t="shared" si="210"/>
        <v>2178</v>
      </c>
      <c r="BF127" s="6">
        <f t="shared" si="211"/>
        <v>0</v>
      </c>
      <c r="BH127" s="8">
        <f t="shared" si="212"/>
        <v>2.6041666666666665E-3</v>
      </c>
      <c r="BI127" s="8">
        <f t="shared" si="213"/>
        <v>0</v>
      </c>
      <c r="BJ127" s="8">
        <f t="shared" si="214"/>
        <v>0</v>
      </c>
      <c r="BK127" s="8">
        <f t="shared" si="215"/>
        <v>4.5138888888888885E-3</v>
      </c>
      <c r="BL127" s="8">
        <f t="shared" si="216"/>
        <v>0</v>
      </c>
      <c r="BM127" s="8">
        <f t="shared" si="217"/>
        <v>0</v>
      </c>
      <c r="BN127" s="8">
        <f t="shared" si="218"/>
        <v>3.472222222222222E-3</v>
      </c>
      <c r="BO127" s="8">
        <f t="shared" si="219"/>
        <v>0</v>
      </c>
      <c r="BP127" s="8">
        <f t="shared" si="220"/>
        <v>0</v>
      </c>
      <c r="BQ127" s="8">
        <f t="shared" si="221"/>
        <v>0</v>
      </c>
      <c r="BR127" s="8">
        <f t="shared" si="222"/>
        <v>2.6041666666666665E-3</v>
      </c>
      <c r="BS127" s="8">
        <f t="shared" si="223"/>
        <v>0</v>
      </c>
      <c r="BV127" s="8" t="str">
        <f t="shared" si="224"/>
        <v/>
      </c>
      <c r="BW127" s="8" t="str">
        <f t="shared" si="225"/>
        <v/>
      </c>
      <c r="BX127" s="8">
        <f t="shared" si="226"/>
        <v>3.1631944444444449E-2</v>
      </c>
      <c r="BY127" s="8" t="str">
        <f t="shared" si="227"/>
        <v/>
      </c>
      <c r="BZ127" s="8" t="str">
        <f t="shared" si="228"/>
        <v/>
      </c>
      <c r="CA127" s="8" t="str">
        <f t="shared" si="229"/>
        <v/>
      </c>
      <c r="CB127" s="8" t="str">
        <f t="shared" si="230"/>
        <v/>
      </c>
      <c r="CC127" s="8" t="str">
        <f t="shared" si="231"/>
        <v/>
      </c>
      <c r="CD127" s="8" t="str">
        <f t="shared" si="232"/>
        <v/>
      </c>
      <c r="CE127" s="8">
        <f t="shared" si="233"/>
        <v>2.5208333333333333E-2</v>
      </c>
      <c r="CF127" s="8" t="str">
        <f t="shared" si="234"/>
        <v/>
      </c>
      <c r="CG127" s="8" t="str">
        <f t="shared" si="235"/>
        <v/>
      </c>
      <c r="CI127" s="13">
        <v>2.6435185185185187E-2</v>
      </c>
      <c r="CJ127" s="8">
        <f t="shared" si="236"/>
        <v>2.6435185185185187E-2</v>
      </c>
      <c r="CK127" s="8">
        <f>IF(COUNT($BV127:BW127)&gt;0,SMALL($BV127:BW127,1),$CI127)</f>
        <v>2.6435185185185187E-2</v>
      </c>
      <c r="CL127" s="8">
        <f>IF(COUNT($BV127:BX127)&gt;0,SMALL($BV127:BX127,1),$CI127)</f>
        <v>3.1631944444444449E-2</v>
      </c>
      <c r="CM127" s="8">
        <f>IF(COUNT($BV127:BY127)&gt;0,SMALL($BV127:BY127,1),$CI127)</f>
        <v>3.1631944444444449E-2</v>
      </c>
      <c r="CN127" s="8">
        <f>IF(COUNT($BV127:BZ127)&gt;0,SMALL($BV127:BZ127,1),$CI127)</f>
        <v>3.1631944444444449E-2</v>
      </c>
      <c r="CO127" s="3">
        <v>2.2222222222222223E-2</v>
      </c>
      <c r="CP127" s="8">
        <f t="shared" si="237"/>
        <v>2.2222222222222223E-2</v>
      </c>
      <c r="CQ127" s="8">
        <f>IF(COUNT($CB127:CC127)&gt;0,SMALL($CB127:CC127,1),$CP127)</f>
        <v>2.2222222222222223E-2</v>
      </c>
      <c r="CR127" s="8">
        <f>IF(COUNT($CB127:CD127)&gt;0,SMALL($CB127:CD127,1),$CP127)</f>
        <v>2.2222222222222223E-2</v>
      </c>
      <c r="CS127" s="8">
        <f>IF(COUNT($CB127:CE127)&gt;0,SMALL($CB127:CE127,1),$CP127)</f>
        <v>2.5208333333333333E-2</v>
      </c>
      <c r="CT127" s="8">
        <f>IF(COUNT($CB127:CF127)&gt;0,SMALL($CB127:CF127,1),$CP127)</f>
        <v>2.5208333333333333E-2</v>
      </c>
      <c r="CV127" s="8">
        <f t="shared" si="238"/>
        <v>4.5167824074074069E-3</v>
      </c>
      <c r="CW127" s="8">
        <f t="shared" si="239"/>
        <v>3.4751157407407404E-3</v>
      </c>
      <c r="CX127" s="1">
        <f t="shared" si="240"/>
        <v>125</v>
      </c>
      <c r="CY127" s="8">
        <f t="shared" si="241"/>
        <v>2.8935185185185184E-6</v>
      </c>
      <c r="CZ127" s="1" t="str">
        <f t="shared" si="242"/>
        <v>Sylvia Gittins</v>
      </c>
      <c r="DB127" s="13">
        <f t="shared" si="243"/>
        <v>3.3697614734299511E-2</v>
      </c>
      <c r="DC127" s="13">
        <f>SMALL($DO127:DP127,1)/(60*60*24)</f>
        <v>3.3697614734299504E-2</v>
      </c>
      <c r="DD127" s="13">
        <f>SMALL($DO127:DQ127,1)/(60*60*24)</f>
        <v>3.3697614734299504E-2</v>
      </c>
      <c r="DE127" s="13">
        <f>SMALL($DO127:DR127,1)/(60*60*24)</f>
        <v>3.1631944444444449E-2</v>
      </c>
      <c r="DF127" s="13">
        <f>SMALL($DO127:DS127,1)/(60*60*24)</f>
        <v>3.1631944444444449E-2</v>
      </c>
      <c r="DG127" s="13">
        <f>SMALL($DO127:DT127,1)/(60*60*24)</f>
        <v>3.1631944444444449E-2</v>
      </c>
      <c r="DH127" s="45">
        <f t="shared" si="244"/>
        <v>2.4309500207906395E-2</v>
      </c>
      <c r="DI127" s="13">
        <f>SMALL($DU127:DV127,1)/(60*60*24)</f>
        <v>2.4309500207906395E-2</v>
      </c>
      <c r="DJ127" s="13">
        <f>SMALL($DU127:DW127,1)/(60*60*24)</f>
        <v>2.4309500207906395E-2</v>
      </c>
      <c r="DK127" s="13">
        <f>SMALL($DU127:DX127,1)/(60*60*24)</f>
        <v>2.4309500207906395E-2</v>
      </c>
      <c r="DL127" s="13">
        <f>SMALL($DU127:DY127,1)/(60*60*24)</f>
        <v>2.4309500207906395E-2</v>
      </c>
      <c r="DM127" s="13">
        <f>SMALL($DU127:DZ127,1)/(60*60*24)</f>
        <v>2.4309500207906395E-2</v>
      </c>
      <c r="DO127" s="6">
        <f t="shared" si="245"/>
        <v>2911.4739130434773</v>
      </c>
      <c r="DP127" s="1">
        <f t="shared" si="246"/>
        <v>9999</v>
      </c>
      <c r="DQ127" s="1">
        <f t="shared" si="247"/>
        <v>9999</v>
      </c>
      <c r="DR127" s="1">
        <f t="shared" si="248"/>
        <v>2733.0000000000005</v>
      </c>
      <c r="DS127" s="1">
        <f t="shared" si="249"/>
        <v>9999</v>
      </c>
      <c r="DT127" s="1">
        <f t="shared" si="250"/>
        <v>9999</v>
      </c>
      <c r="DU127" s="6">
        <f t="shared" si="251"/>
        <v>2100.3408179631124</v>
      </c>
      <c r="DV127" s="1">
        <f t="shared" si="252"/>
        <v>9999</v>
      </c>
      <c r="DW127" s="1">
        <f t="shared" si="253"/>
        <v>9999</v>
      </c>
      <c r="DX127" s="1">
        <f t="shared" si="254"/>
        <v>9999</v>
      </c>
      <c r="DY127" s="1">
        <f t="shared" si="255"/>
        <v>2178</v>
      </c>
      <c r="DZ127" s="1">
        <f t="shared" si="256"/>
        <v>9999</v>
      </c>
    </row>
    <row r="128" spans="1:130" x14ac:dyDescent="0.25">
      <c r="A128" s="1" t="s">
        <v>0</v>
      </c>
      <c r="B128" s="3">
        <v>1.3900462962962962E-2</v>
      </c>
      <c r="C128" s="11">
        <v>43160</v>
      </c>
      <c r="E128" s="13">
        <v>1.7256944444444446E-2</v>
      </c>
      <c r="F128" s="11">
        <v>42186</v>
      </c>
      <c r="H128" s="3">
        <v>1.4178240740740738E-2</v>
      </c>
      <c r="I128" s="3">
        <v>1.7673611111111112E-2</v>
      </c>
      <c r="M128" s="8">
        <f t="shared" si="194"/>
        <v>1.7876912238325278E-2</v>
      </c>
      <c r="N128" s="6">
        <f t="shared" si="195"/>
        <v>1544.565217391304</v>
      </c>
      <c r="O128" s="8">
        <f t="shared" si="257"/>
        <v>1.8402777777777778E-2</v>
      </c>
      <c r="Q128" s="8">
        <f t="shared" si="196"/>
        <v>1.7326388888888888E-2</v>
      </c>
      <c r="R128" s="8">
        <f t="shared" si="197"/>
        <v>1.3900462962962963E-2</v>
      </c>
      <c r="S128" s="8">
        <f t="shared" si="198"/>
        <v>1.8402777777777778E-2</v>
      </c>
      <c r="T128" s="8"/>
      <c r="U128" s="8">
        <f>IF(A128&lt;&gt;"",IF(VLOOKUP(A128,Apr!A$4:F$201,6)&gt;0,VLOOKUP(A128,Apr!A$4:F$201,6),0),0)</f>
        <v>1.7951388888888888E-2</v>
      </c>
      <c r="V128" s="8">
        <f>IF(A128&lt;&gt;"",IF(VLOOKUP(A128,May!A$3:F$200,6)&gt;0,VLOOKUP(A128,May!A$3:F$200,6),0),0)</f>
        <v>1.7650462962962962E-2</v>
      </c>
      <c r="W128" s="8">
        <f>IF(A128&lt;&gt;"",IF(VLOOKUP(A128,Jun!A$3:F$200,6)&gt;0,VLOOKUP(A128,Jun!A$3:F$200,6),0),0)</f>
        <v>1.8298611111111109E-2</v>
      </c>
      <c r="X128" s="8">
        <f>IF(A128&lt;&gt;"",IF(VLOOKUP(A128,Jul!A$3:F$200,6)&gt;0,VLOOKUP(A128,Jul!A$3:F$200,6),0),0)</f>
        <v>1.7847222222222226E-2</v>
      </c>
      <c r="Y128" s="8">
        <f>IF(A128&lt;&gt;"",IF(VLOOKUP(A128,Aug!A$3:F$200,6)&gt;0,VLOOKUP(A128,Aug!A$3:F$200,6),0),0)</f>
        <v>1.7326388888888888E-2</v>
      </c>
      <c r="Z128" s="8">
        <f>IF(A128&lt;&gt;"",IF(VLOOKUP(A128,Sep!A$3:F$200,6)&gt;0,VLOOKUP(A128,Sep!A$3:F$200,6),0),0)</f>
        <v>1.744212962962963E-2</v>
      </c>
      <c r="AA128" s="6">
        <f t="shared" si="199"/>
        <v>1150.4611066559744</v>
      </c>
      <c r="AB128" s="8">
        <f t="shared" si="200"/>
        <v>1.4583333333333332E-2</v>
      </c>
      <c r="AC128" s="8">
        <f>IF(A128&lt;&gt;"",IF(VLOOKUP(A128,Oct!A$3:F$200,6)&gt;0,VLOOKUP(A128,Oct!A$3:F$200,6),0),0)</f>
        <v>1.4120370370370372E-2</v>
      </c>
      <c r="AD128" s="8">
        <f>IF(A128&lt;&gt;"",IF(VLOOKUP(A128,Nov!A$3:F$200,6)&gt;0,VLOOKUP(A128,Nov!A$3:F$200,6),0),0)</f>
        <v>1.4016203703703703E-2</v>
      </c>
      <c r="AE128" s="8">
        <f>IF(A128&lt;&gt;"",IF(VLOOKUP(A128,Dec!A$3:F$200,6)&gt;0,VLOOKUP(A128,Dec!A$3:F$200,6),0),0)</f>
        <v>1.4039351851851853E-2</v>
      </c>
      <c r="AF128" s="8">
        <f>IF(A128&lt;&gt;"",IF(VLOOKUP(A128,Jan!A$3:F$200,6)&gt;0,VLOOKUP(A128,Jan!A$3:F$200,6),0),0)</f>
        <v>1.4120370370370372E-2</v>
      </c>
      <c r="AG128" s="8">
        <f>IF(A128&lt;&gt;"",IF(VLOOKUP(A128,Feb!A$3:F$200,6)&gt;0,VLOOKUP(A128,Feb!A$3:F$200,6),0),0)</f>
        <v>1.3900462962962963E-2</v>
      </c>
      <c r="AH128" s="8">
        <f>IF(A128&lt;&gt;"",IF(VLOOKUP(A128,Mar!A$3:F$200,6)&gt;0,VLOOKUP(A128,Mar!A$3:F$200,6),0),0)</f>
        <v>0</v>
      </c>
      <c r="AJ128" s="8">
        <f>LARGE($BH128:BI128,1)</f>
        <v>1.8402777777777778E-2</v>
      </c>
      <c r="AK128" s="8">
        <f>LARGE($BH128:BJ128,1)</f>
        <v>1.8576388888888889E-2</v>
      </c>
      <c r="AL128" s="8">
        <f>LARGE($BH128:BK128,1)</f>
        <v>1.8576388888888889E-2</v>
      </c>
      <c r="AM128" s="8">
        <f>LARGE($BH128:BL128,1)</f>
        <v>1.8576388888888889E-2</v>
      </c>
      <c r="AN128" s="8">
        <f>LARGE($BH128:BM128,1)</f>
        <v>1.892361111111111E-2</v>
      </c>
      <c r="AO128" s="8">
        <f>LARGE($BN128:BO128,1)</f>
        <v>1.4583333333333332E-2</v>
      </c>
      <c r="AP128" s="8">
        <f>LARGE($BN128:BP128,1)</f>
        <v>1.4583333333333332E-2</v>
      </c>
      <c r="AQ128" s="8">
        <f>LARGE($BN128:BQ128,1)</f>
        <v>1.4583333333333332E-2</v>
      </c>
      <c r="AR128" s="8">
        <f>LARGE($BN128:BR128,1)</f>
        <v>1.4583333333333332E-2</v>
      </c>
      <c r="AS128" s="8">
        <f>LARGE($BN128:BS128,1)</f>
        <v>1.4583333333333332E-2</v>
      </c>
      <c r="AV128" s="6">
        <f t="shared" si="201"/>
        <v>1551</v>
      </c>
      <c r="AW128" s="6">
        <f t="shared" si="202"/>
        <v>1524.9999999999998</v>
      </c>
      <c r="AX128" s="6">
        <f t="shared" si="203"/>
        <v>1581</v>
      </c>
      <c r="AY128" s="6">
        <f t="shared" si="204"/>
        <v>1542.0000000000005</v>
      </c>
      <c r="AZ128" s="6">
        <f t="shared" si="205"/>
        <v>1497</v>
      </c>
      <c r="BA128" s="6">
        <f t="shared" si="206"/>
        <v>1507</v>
      </c>
      <c r="BB128" s="6">
        <f t="shared" si="207"/>
        <v>1220.0000000000002</v>
      </c>
      <c r="BC128" s="6">
        <f t="shared" si="208"/>
        <v>1211</v>
      </c>
      <c r="BD128" s="6">
        <f t="shared" si="209"/>
        <v>1213</v>
      </c>
      <c r="BE128" s="6">
        <f t="shared" si="210"/>
        <v>1220.0000000000002</v>
      </c>
      <c r="BF128" s="6">
        <f t="shared" si="211"/>
        <v>1201</v>
      </c>
      <c r="BH128" s="8">
        <f t="shared" si="212"/>
        <v>1.8402777777777778E-2</v>
      </c>
      <c r="BI128" s="8">
        <f t="shared" si="213"/>
        <v>1.8229166666666668E-2</v>
      </c>
      <c r="BJ128" s="8">
        <f t="shared" si="214"/>
        <v>1.8576388888888889E-2</v>
      </c>
      <c r="BK128" s="8">
        <f t="shared" si="215"/>
        <v>1.7881944444444443E-2</v>
      </c>
      <c r="BL128" s="8">
        <f t="shared" si="216"/>
        <v>1.8402777777777778E-2</v>
      </c>
      <c r="BM128" s="8">
        <f t="shared" si="217"/>
        <v>1.892361111111111E-2</v>
      </c>
      <c r="BN128" s="8">
        <f t="shared" si="218"/>
        <v>1.4583333333333332E-2</v>
      </c>
      <c r="BO128" s="8">
        <f t="shared" si="219"/>
        <v>1.3715277777777778E-2</v>
      </c>
      <c r="BP128" s="8">
        <f t="shared" si="220"/>
        <v>1.3888888888888888E-2</v>
      </c>
      <c r="BQ128" s="8">
        <f t="shared" si="221"/>
        <v>1.3715277777777778E-2</v>
      </c>
      <c r="BR128" s="8">
        <f t="shared" si="222"/>
        <v>1.3715277777777778E-2</v>
      </c>
      <c r="BS128" s="8">
        <f t="shared" si="223"/>
        <v>1.3888888888888888E-2</v>
      </c>
      <c r="BV128" s="8">
        <f t="shared" si="224"/>
        <v>1.7951388888888888E-2</v>
      </c>
      <c r="BW128" s="8">
        <f t="shared" si="225"/>
        <v>1.7650462962962962E-2</v>
      </c>
      <c r="BX128" s="8">
        <f t="shared" si="226"/>
        <v>1.8298611111111109E-2</v>
      </c>
      <c r="BY128" s="8">
        <f t="shared" si="227"/>
        <v>1.7847222222222226E-2</v>
      </c>
      <c r="BZ128" s="8">
        <f t="shared" si="228"/>
        <v>1.7326388888888888E-2</v>
      </c>
      <c r="CA128" s="8">
        <f t="shared" si="229"/>
        <v>1.744212962962963E-2</v>
      </c>
      <c r="CB128" s="8">
        <f t="shared" si="230"/>
        <v>1.4120370370370372E-2</v>
      </c>
      <c r="CC128" s="8">
        <f t="shared" si="231"/>
        <v>1.4016203703703703E-2</v>
      </c>
      <c r="CD128" s="8">
        <f t="shared" si="232"/>
        <v>1.4039351851851853E-2</v>
      </c>
      <c r="CE128" s="8">
        <f t="shared" si="233"/>
        <v>1.4120370370370372E-2</v>
      </c>
      <c r="CF128" s="8">
        <f t="shared" si="234"/>
        <v>1.3900462962962963E-2</v>
      </c>
      <c r="CG128" s="8" t="str">
        <f t="shared" si="235"/>
        <v/>
      </c>
      <c r="CI128" s="13">
        <v>1.7256944444444446E-2</v>
      </c>
      <c r="CJ128" s="8">
        <f t="shared" si="236"/>
        <v>1.7951388888888888E-2</v>
      </c>
      <c r="CK128" s="8">
        <f>IF(COUNT($BV128:BW128)&gt;0,SMALL($BV128:BW128,1),$CI128)</f>
        <v>1.7650462962962962E-2</v>
      </c>
      <c r="CL128" s="8">
        <f>IF(COUNT($BV128:BX128)&gt;0,SMALL($BV128:BX128,1),$CI128)</f>
        <v>1.7650462962962962E-2</v>
      </c>
      <c r="CM128" s="8">
        <f>IF(COUNT($BV128:BY128)&gt;0,SMALL($BV128:BY128,1),$CI128)</f>
        <v>1.7650462962962962E-2</v>
      </c>
      <c r="CN128" s="8">
        <f>IF(COUNT($BV128:BZ128)&gt;0,SMALL($BV128:BZ128,1),$CI128)</f>
        <v>1.7326388888888888E-2</v>
      </c>
      <c r="CO128" s="3">
        <v>1.3900462962962962E-2</v>
      </c>
      <c r="CP128" s="8">
        <f t="shared" si="237"/>
        <v>1.4120370370370372E-2</v>
      </c>
      <c r="CQ128" s="8">
        <f>IF(COUNT($CB128:CC128)&gt;0,SMALL($CB128:CC128,1),$CP128)</f>
        <v>1.4016203703703703E-2</v>
      </c>
      <c r="CR128" s="8">
        <f>IF(COUNT($CB128:CD128)&gt;0,SMALL($CB128:CD128,1),$CP128)</f>
        <v>1.4016203703703703E-2</v>
      </c>
      <c r="CS128" s="8">
        <f>IF(COUNT($CB128:CE128)&gt;0,SMALL($CB128:CE128,1),$CP128)</f>
        <v>1.4016203703703703E-2</v>
      </c>
      <c r="CT128" s="8">
        <f>IF(COUNT($CB128:CF128)&gt;0,SMALL($CB128:CF128,1),$CP128)</f>
        <v>1.3900462962962963E-2</v>
      </c>
      <c r="CV128" s="8">
        <f t="shared" si="238"/>
        <v>1.8926527777777775E-2</v>
      </c>
      <c r="CW128" s="8">
        <f t="shared" si="239"/>
        <v>1.4586249999999999E-2</v>
      </c>
      <c r="CX128" s="1">
        <f t="shared" si="240"/>
        <v>126</v>
      </c>
      <c r="CY128" s="8">
        <f t="shared" si="241"/>
        <v>2.9166666666666666E-6</v>
      </c>
      <c r="CZ128" s="1" t="str">
        <f t="shared" si="242"/>
        <v>Tom Howarth</v>
      </c>
      <c r="DB128" s="13">
        <f t="shared" si="243"/>
        <v>1.7876912238325278E-2</v>
      </c>
      <c r="DC128" s="13">
        <f>SMALL($DO128:DP128,1)/(60*60*24)</f>
        <v>1.7876912238325278E-2</v>
      </c>
      <c r="DD128" s="13">
        <f>SMALL($DO128:DQ128,1)/(60*60*24)</f>
        <v>1.7650462962962962E-2</v>
      </c>
      <c r="DE128" s="13">
        <f>SMALL($DO128:DR128,1)/(60*60*24)</f>
        <v>1.7650462962962962E-2</v>
      </c>
      <c r="DF128" s="13">
        <f>SMALL($DO128:DS128,1)/(60*60*24)</f>
        <v>1.7650462962962962E-2</v>
      </c>
      <c r="DG128" s="13">
        <f>SMALL($DO128:DT128,1)/(60*60*24)</f>
        <v>1.7326388888888888E-2</v>
      </c>
      <c r="DH128" s="45">
        <f t="shared" si="244"/>
        <v>1.3315522067777481E-2</v>
      </c>
      <c r="DI128" s="13">
        <f>SMALL($DU128:DV128,1)/(60*60*24)</f>
        <v>1.3315522067777481E-2</v>
      </c>
      <c r="DJ128" s="13">
        <f>SMALL($DU128:DW128,1)/(60*60*24)</f>
        <v>1.3315522067777481E-2</v>
      </c>
      <c r="DK128" s="13">
        <f>SMALL($DU128:DX128,1)/(60*60*24)</f>
        <v>1.3315522067777481E-2</v>
      </c>
      <c r="DL128" s="13">
        <f>SMALL($DU128:DY128,1)/(60*60*24)</f>
        <v>1.3315522067777481E-2</v>
      </c>
      <c r="DM128" s="13">
        <f>SMALL($DU128:DZ128,1)/(60*60*24)</f>
        <v>1.3315522067777481E-2</v>
      </c>
      <c r="DO128" s="6">
        <f t="shared" si="245"/>
        <v>1544.565217391304</v>
      </c>
      <c r="DP128" s="1">
        <f t="shared" si="246"/>
        <v>1551</v>
      </c>
      <c r="DQ128" s="1">
        <f t="shared" si="247"/>
        <v>1524.9999999999998</v>
      </c>
      <c r="DR128" s="1">
        <f t="shared" si="248"/>
        <v>1581</v>
      </c>
      <c r="DS128" s="1">
        <f t="shared" si="249"/>
        <v>1542.0000000000005</v>
      </c>
      <c r="DT128" s="1">
        <f t="shared" si="250"/>
        <v>1497</v>
      </c>
      <c r="DU128" s="6">
        <f t="shared" si="251"/>
        <v>1150.4611066559744</v>
      </c>
      <c r="DV128" s="1">
        <f t="shared" si="252"/>
        <v>1220.0000000000002</v>
      </c>
      <c r="DW128" s="1">
        <f t="shared" si="253"/>
        <v>1211</v>
      </c>
      <c r="DX128" s="1">
        <f t="shared" si="254"/>
        <v>1213</v>
      </c>
      <c r="DY128" s="1">
        <f t="shared" si="255"/>
        <v>1220.0000000000002</v>
      </c>
      <c r="DZ128" s="1">
        <f t="shared" si="256"/>
        <v>1201</v>
      </c>
    </row>
    <row r="129" spans="1:130" x14ac:dyDescent="0.25">
      <c r="A129" s="1" t="s">
        <v>188</v>
      </c>
      <c r="B129" s="3">
        <v>2.0821759259259259E-2</v>
      </c>
      <c r="C129" s="11">
        <v>43344</v>
      </c>
      <c r="E129" s="13">
        <v>2.9942129629629628E-2</v>
      </c>
      <c r="F129" s="11">
        <v>43252</v>
      </c>
      <c r="H129" s="8">
        <v>2.0821759259259259E-2</v>
      </c>
      <c r="I129" s="8">
        <v>2.9942129629629624E-2</v>
      </c>
      <c r="L129" s="8">
        <v>4.1666666666666664E-2</v>
      </c>
      <c r="M129" s="8">
        <f t="shared" si="194"/>
        <v>2.6253522544283408E-2</v>
      </c>
      <c r="N129" s="6">
        <f t="shared" si="195"/>
        <v>2268.3043478260865</v>
      </c>
      <c r="O129" s="8">
        <f t="shared" si="257"/>
        <v>9.8958333333333329E-3</v>
      </c>
      <c r="Q129" s="8">
        <f t="shared" si="196"/>
        <v>0</v>
      </c>
      <c r="R129" s="8">
        <f t="shared" si="197"/>
        <v>0</v>
      </c>
      <c r="S129" s="8">
        <f t="shared" si="198"/>
        <v>9.8958333333333329E-3</v>
      </c>
      <c r="T129" s="8"/>
      <c r="U129" s="8">
        <f>IF(A129&lt;&gt;"",IF(VLOOKUP(A129,Apr!A$4:F$201,6)&gt;0,VLOOKUP(A129,Apr!A$4:F$201,6),0),0)</f>
        <v>0</v>
      </c>
      <c r="V129" s="8">
        <f>IF(A129&lt;&gt;"",IF(VLOOKUP(A129,May!A$3:F$200,6)&gt;0,VLOOKUP(A129,May!A$3:F$200,6),0),0)</f>
        <v>0</v>
      </c>
      <c r="W129" s="8">
        <f>IF(A129&lt;&gt;"",IF(VLOOKUP(A129,Jun!A$3:F$200,6)&gt;0,VLOOKUP(A129,Jun!A$3:F$200,6),0),0)</f>
        <v>0</v>
      </c>
      <c r="X129" s="8">
        <f>IF(A129&lt;&gt;"",IF(VLOOKUP(A129,Jul!A$3:F$200,6)&gt;0,VLOOKUP(A129,Jul!A$3:F$200,6),0),0)</f>
        <v>0</v>
      </c>
      <c r="Y129" s="8">
        <f>IF(A129&lt;&gt;"",IF(VLOOKUP(A129,Aug!A$3:F$200,6)&gt;0,VLOOKUP(A129,Aug!A$3:F$200,6),0),0)</f>
        <v>0</v>
      </c>
      <c r="Z129" s="8">
        <f>IF(A129&lt;&gt;"",IF(VLOOKUP(A129,Sep!A$3:F$200,6)&gt;0,VLOOKUP(A129,Sep!A$3:F$200,6),0),0)</f>
        <v>0</v>
      </c>
      <c r="AA129" s="6">
        <f t="shared" si="199"/>
        <v>1743.2170542635656</v>
      </c>
      <c r="AB129" s="8">
        <f t="shared" si="200"/>
        <v>7.6388888888888886E-3</v>
      </c>
      <c r="AC129" s="8">
        <f>IF(A129&lt;&gt;"",IF(VLOOKUP(A129,Oct!A$3:F$200,6)&gt;0,VLOOKUP(A129,Oct!A$3:F$200,6),0),0)</f>
        <v>0</v>
      </c>
      <c r="AD129" s="8">
        <f>IF(A129&lt;&gt;"",IF(VLOOKUP(A129,Nov!A$3:F$200,6)&gt;0,VLOOKUP(A129,Nov!A$3:F$200,6),0),0)</f>
        <v>0</v>
      </c>
      <c r="AE129" s="8">
        <f>IF(A129&lt;&gt;"",IF(VLOOKUP(A129,Dec!A$3:F$200,6)&gt;0,VLOOKUP(A129,Dec!A$3:F$200,6),0),0)</f>
        <v>0</v>
      </c>
      <c r="AF129" s="8">
        <f>IF(A129&lt;&gt;"",IF(VLOOKUP(A129,Jan!A$3:F$200,6)&gt;0,VLOOKUP(A129,Jan!A$3:F$200,6),0),0)</f>
        <v>0</v>
      </c>
      <c r="AG129" s="8">
        <f>IF(A129&lt;&gt;"",IF(VLOOKUP(A129,Feb!A$3:F$200,6)&gt;0,VLOOKUP(A129,Feb!A$3:F$200,6),0),0)</f>
        <v>0</v>
      </c>
      <c r="AH129" s="8">
        <f>IF(A129&lt;&gt;"",IF(VLOOKUP(A129,Mar!A$3:F$200,6)&gt;0,VLOOKUP(A129,Mar!A$3:F$200,6),0),0)</f>
        <v>0</v>
      </c>
      <c r="AJ129" s="8">
        <f>LARGE($BH129:BI129,1)</f>
        <v>9.8958333333333329E-3</v>
      </c>
      <c r="AK129" s="8">
        <f>LARGE($BH129:BJ129,1)</f>
        <v>9.8958333333333329E-3</v>
      </c>
      <c r="AL129" s="8">
        <f>LARGE($BH129:BK129,1)</f>
        <v>9.8958333333333329E-3</v>
      </c>
      <c r="AM129" s="8">
        <f>LARGE($BH129:BL129,1)</f>
        <v>9.8958333333333329E-3</v>
      </c>
      <c r="AN129" s="8">
        <f>LARGE($BH129:BM129,1)</f>
        <v>9.8958333333333329E-3</v>
      </c>
      <c r="AO129" s="8">
        <f>LARGE($BN129:BO129,1)</f>
        <v>7.6388888888888886E-3</v>
      </c>
      <c r="AP129" s="8">
        <f>LARGE($BN129:BP129,1)</f>
        <v>7.6388888888888886E-3</v>
      </c>
      <c r="AQ129" s="8">
        <f>LARGE($BN129:BQ129,1)</f>
        <v>7.6388888888888886E-3</v>
      </c>
      <c r="AR129" s="8">
        <f>LARGE($BN129:BR129,1)</f>
        <v>7.6388888888888886E-3</v>
      </c>
      <c r="AS129" s="8">
        <f>LARGE($BN129:BS129,1)</f>
        <v>7.6388888888888886E-3</v>
      </c>
      <c r="AV129" s="6">
        <f t="shared" si="201"/>
        <v>0</v>
      </c>
      <c r="AW129" s="6">
        <f t="shared" si="202"/>
        <v>0</v>
      </c>
      <c r="AX129" s="6">
        <f t="shared" si="203"/>
        <v>0</v>
      </c>
      <c r="AY129" s="6">
        <f t="shared" si="204"/>
        <v>0</v>
      </c>
      <c r="AZ129" s="6">
        <f t="shared" si="205"/>
        <v>0</v>
      </c>
      <c r="BA129" s="6">
        <f t="shared" si="206"/>
        <v>0</v>
      </c>
      <c r="BB129" s="6">
        <f t="shared" si="207"/>
        <v>0</v>
      </c>
      <c r="BC129" s="6">
        <f t="shared" si="208"/>
        <v>0</v>
      </c>
      <c r="BD129" s="6">
        <f t="shared" si="209"/>
        <v>0</v>
      </c>
      <c r="BE129" s="6">
        <f t="shared" si="210"/>
        <v>0</v>
      </c>
      <c r="BF129" s="6">
        <f t="shared" si="211"/>
        <v>0</v>
      </c>
      <c r="BH129" s="8">
        <f t="shared" si="212"/>
        <v>9.8958333333333329E-3</v>
      </c>
      <c r="BI129" s="8">
        <f t="shared" si="213"/>
        <v>0</v>
      </c>
      <c r="BJ129" s="8">
        <f t="shared" si="214"/>
        <v>0</v>
      </c>
      <c r="BK129" s="8">
        <f t="shared" si="215"/>
        <v>0</v>
      </c>
      <c r="BL129" s="8">
        <f t="shared" si="216"/>
        <v>0</v>
      </c>
      <c r="BM129" s="8">
        <f t="shared" si="217"/>
        <v>0</v>
      </c>
      <c r="BN129" s="8">
        <f t="shared" si="218"/>
        <v>7.6388888888888886E-3</v>
      </c>
      <c r="BO129" s="8">
        <f t="shared" si="219"/>
        <v>0</v>
      </c>
      <c r="BP129" s="8">
        <f t="shared" si="220"/>
        <v>0</v>
      </c>
      <c r="BQ129" s="8">
        <f t="shared" si="221"/>
        <v>0</v>
      </c>
      <c r="BR129" s="8">
        <f t="shared" si="222"/>
        <v>0</v>
      </c>
      <c r="BS129" s="8">
        <f t="shared" si="223"/>
        <v>0</v>
      </c>
      <c r="BV129" s="8" t="str">
        <f t="shared" si="224"/>
        <v/>
      </c>
      <c r="BW129" s="8" t="str">
        <f t="shared" si="225"/>
        <v/>
      </c>
      <c r="BX129" s="8" t="str">
        <f t="shared" si="226"/>
        <v/>
      </c>
      <c r="BY129" s="8" t="str">
        <f t="shared" si="227"/>
        <v/>
      </c>
      <c r="BZ129" s="8" t="str">
        <f t="shared" si="228"/>
        <v/>
      </c>
      <c r="CA129" s="8" t="str">
        <f t="shared" si="229"/>
        <v/>
      </c>
      <c r="CB129" s="8" t="str">
        <f t="shared" si="230"/>
        <v/>
      </c>
      <c r="CC129" s="8" t="str">
        <f t="shared" si="231"/>
        <v/>
      </c>
      <c r="CD129" s="8" t="str">
        <f t="shared" si="232"/>
        <v/>
      </c>
      <c r="CE129" s="8" t="str">
        <f t="shared" si="233"/>
        <v/>
      </c>
      <c r="CF129" s="8" t="str">
        <f t="shared" si="234"/>
        <v/>
      </c>
      <c r="CG129" s="8" t="str">
        <f t="shared" si="235"/>
        <v/>
      </c>
      <c r="CI129" s="13">
        <v>2.9942129629629628E-2</v>
      </c>
      <c r="CJ129" s="8">
        <f t="shared" si="236"/>
        <v>2.9942129629629628E-2</v>
      </c>
      <c r="CK129" s="8">
        <f>IF(COUNT($BV129:BW129)&gt;0,SMALL($BV129:BW129,1),$CI129)</f>
        <v>2.9942129629629628E-2</v>
      </c>
      <c r="CL129" s="8">
        <f>IF(COUNT($BV129:BX129)&gt;0,SMALL($BV129:BX129,1),$CI129)</f>
        <v>2.9942129629629628E-2</v>
      </c>
      <c r="CM129" s="8">
        <f>IF(COUNT($BV129:BY129)&gt;0,SMALL($BV129:BY129,1),$CI129)</f>
        <v>2.9942129629629628E-2</v>
      </c>
      <c r="CN129" s="8">
        <f>IF(COUNT($BV129:BZ129)&gt;0,SMALL($BV129:BZ129,1),$CI129)</f>
        <v>2.9942129629629628E-2</v>
      </c>
      <c r="CO129" s="3">
        <v>2.0821759259259259E-2</v>
      </c>
      <c r="CP129" s="8">
        <f t="shared" si="237"/>
        <v>2.0821759259259259E-2</v>
      </c>
      <c r="CQ129" s="8">
        <f>IF(COUNT($CB129:CC129)&gt;0,SMALL($CB129:CC129,1),$CP129)</f>
        <v>2.0821759259259259E-2</v>
      </c>
      <c r="CR129" s="8">
        <f>IF(COUNT($CB129:CD129)&gt;0,SMALL($CB129:CD129,1),$CP129)</f>
        <v>2.0821759259259259E-2</v>
      </c>
      <c r="CS129" s="8">
        <f>IF(COUNT($CB129:CE129)&gt;0,SMALL($CB129:CE129,1),$CP129)</f>
        <v>2.0821759259259259E-2</v>
      </c>
      <c r="CT129" s="8">
        <f>IF(COUNT($CB129:CF129)&gt;0,SMALL($CB129:CF129,1),$CP129)</f>
        <v>2.0821759259259259E-2</v>
      </c>
      <c r="CV129" s="8">
        <f t="shared" si="238"/>
        <v>9.8987731481481479E-3</v>
      </c>
      <c r="CW129" s="8">
        <f t="shared" si="239"/>
        <v>7.6418287037037036E-3</v>
      </c>
      <c r="CX129" s="1">
        <f t="shared" si="240"/>
        <v>127</v>
      </c>
      <c r="CY129" s="8">
        <f t="shared" si="241"/>
        <v>2.9398148148148147E-6</v>
      </c>
      <c r="CZ129" s="1" t="str">
        <f t="shared" si="242"/>
        <v>Trevor Roberts</v>
      </c>
      <c r="DB129" s="13">
        <f t="shared" si="243"/>
        <v>2.6253522544283408E-2</v>
      </c>
      <c r="DC129" s="13">
        <f>SMALL($DO129:DP129,1)/(60*60*24)</f>
        <v>2.6253522544283408E-2</v>
      </c>
      <c r="DD129" s="13">
        <f>SMALL($DO129:DQ129,1)/(60*60*24)</f>
        <v>2.6253522544283408E-2</v>
      </c>
      <c r="DE129" s="13">
        <f>SMALL($DO129:DR129,1)/(60*60*24)</f>
        <v>2.6253522544283408E-2</v>
      </c>
      <c r="DF129" s="13">
        <f>SMALL($DO129:DS129,1)/(60*60*24)</f>
        <v>2.6253522544283408E-2</v>
      </c>
      <c r="DG129" s="13">
        <f>SMALL($DO129:DT129,1)/(60*60*24)</f>
        <v>2.6253522544283408E-2</v>
      </c>
      <c r="DH129" s="45">
        <f t="shared" si="244"/>
        <v>2.0176123313235712E-2</v>
      </c>
      <c r="DI129" s="13">
        <f>SMALL($DU129:DV129,1)/(60*60*24)</f>
        <v>2.0176123313235712E-2</v>
      </c>
      <c r="DJ129" s="13">
        <f>SMALL($DU129:DW129,1)/(60*60*24)</f>
        <v>2.0176123313235712E-2</v>
      </c>
      <c r="DK129" s="13">
        <f>SMALL($DU129:DX129,1)/(60*60*24)</f>
        <v>2.0176123313235712E-2</v>
      </c>
      <c r="DL129" s="13">
        <f>SMALL($DU129:DY129,1)/(60*60*24)</f>
        <v>2.0176123313235712E-2</v>
      </c>
      <c r="DM129" s="13">
        <f>SMALL($DU129:DZ129,1)/(60*60*24)</f>
        <v>2.0176123313235712E-2</v>
      </c>
      <c r="DO129" s="6">
        <f t="shared" si="245"/>
        <v>2268.3043478260865</v>
      </c>
      <c r="DP129" s="1">
        <f t="shared" si="246"/>
        <v>9999</v>
      </c>
      <c r="DQ129" s="1">
        <f t="shared" si="247"/>
        <v>9999</v>
      </c>
      <c r="DR129" s="1">
        <f t="shared" si="248"/>
        <v>9999</v>
      </c>
      <c r="DS129" s="1">
        <f t="shared" si="249"/>
        <v>9999</v>
      </c>
      <c r="DT129" s="1">
        <f t="shared" si="250"/>
        <v>9999</v>
      </c>
      <c r="DU129" s="6">
        <f t="shared" si="251"/>
        <v>1743.2170542635656</v>
      </c>
      <c r="DV129" s="1">
        <f t="shared" si="252"/>
        <v>9999</v>
      </c>
      <c r="DW129" s="1">
        <f t="shared" si="253"/>
        <v>9999</v>
      </c>
      <c r="DX129" s="1">
        <f t="shared" si="254"/>
        <v>9999</v>
      </c>
      <c r="DY129" s="1">
        <f t="shared" si="255"/>
        <v>9999</v>
      </c>
      <c r="DZ129" s="1">
        <f t="shared" si="256"/>
        <v>9999</v>
      </c>
    </row>
    <row r="130" spans="1:130" x14ac:dyDescent="0.25">
      <c r="E130" s="13"/>
      <c r="M130" s="8">
        <f t="shared" ref="M130:M182" si="258">IF(A130&lt;&gt;"",IF(H130&gt;0,H130/3.45*4.35,IF(I130&gt;0,I130,IF(K130&gt;0,K130/3.11*4.35,IF(L130&gt;0,L130/6.21*4.35/1.032,IF(E130&gt;0,E130,IF(B130&gt;0,B130/3.45*4.35,0.0292)))))),0)</f>
        <v>0</v>
      </c>
      <c r="N130" s="6">
        <f t="shared" ref="N130:N182" si="259">M130*60*60*24</f>
        <v>0</v>
      </c>
      <c r="O130" s="8" t="str">
        <f t="shared" ref="O130:O182" si="260">IF(A130&lt;&gt;"",(MROUND(N$2-N130,15)/(60*60*24)),"")</f>
        <v/>
      </c>
      <c r="Q130" s="8">
        <f t="shared" ref="Q130:Q182" si="261">IF(COUNT(BV130:CA130)&gt;0,SMALL(BV130:CA130,1),0)</f>
        <v>0</v>
      </c>
      <c r="R130" s="8">
        <f t="shared" ref="R130:R182" si="262">IF(COUNT(CB130:CG130)&gt;0,SMALL(CB130:CG130,1),0)</f>
        <v>0</v>
      </c>
      <c r="S130" s="8" t="str">
        <f t="shared" ref="S130:S182" si="263">O130</f>
        <v/>
      </c>
      <c r="T130" s="8"/>
      <c r="U130" s="8">
        <f>IF(A130&lt;&gt;"",IF(VLOOKUP(A130,Apr!A$4:F$201,6)&gt;0,VLOOKUP(A130,Apr!A$4:F$201,6),0),0)</f>
        <v>0</v>
      </c>
      <c r="V130" s="8">
        <f>IF(A130&lt;&gt;"",IF(VLOOKUP(A130,May!A$3:F$200,6)&gt;0,VLOOKUP(A130,May!A$3:F$200,6),0),0)</f>
        <v>0</v>
      </c>
      <c r="W130" s="8">
        <f>IF(A130&lt;&gt;"",IF(VLOOKUP(A130,Jun!A$3:F$200,6)&gt;0,VLOOKUP(A130,Jun!A$3:F$200,6),0),0)</f>
        <v>0</v>
      </c>
      <c r="X130" s="8">
        <f>IF(A130&lt;&gt;"",IF(VLOOKUP(A130,Jul!A$3:F$200,6)&gt;0,VLOOKUP(A130,Jul!A$3:F$200,6),0),0)</f>
        <v>0</v>
      </c>
      <c r="Y130" s="8">
        <f>IF(A130&lt;&gt;"",IF(VLOOKUP(A130,Aug!A$3:F$200,6)&gt;0,VLOOKUP(A130,Aug!A$3:F$200,6),0),0)</f>
        <v>0</v>
      </c>
      <c r="Z130" s="8">
        <f>IF(A130&lt;&gt;"",IF(VLOOKUP(A130,Sep!A$3:F$200,6)&gt;0,VLOOKUP(A130,Sep!A$3:F$200,6),0),0)</f>
        <v>0</v>
      </c>
      <c r="AA130" s="6">
        <f t="shared" ref="AA130:AA182" si="264">IF(Q130&gt;0,Q130/4.35*3.45/1.032*60*60*24,N130/4.35*3.45/1.032)</f>
        <v>0</v>
      </c>
      <c r="AB130" s="8">
        <f t="shared" ref="AB130:AB166" si="265">IF(AA$2&gt;AA130,(MROUND(AA$2-AA130,15)/60/60/24),0.1/60/60/24)</f>
        <v>2.7777777777777776E-2</v>
      </c>
      <c r="AC130" s="8">
        <f>IF(A130&lt;&gt;"",IF(VLOOKUP(A130,Oct!A$3:F$200,6)&gt;0,VLOOKUP(A130,Oct!A$3:F$200,6),0),0)</f>
        <v>0</v>
      </c>
      <c r="AD130" s="8">
        <f>IF(A130&lt;&gt;"",IF(VLOOKUP(A130,Nov!A$3:F$200,6)&gt;0,VLOOKUP(A130,Nov!A$3:F$200,6),0),0)</f>
        <v>0</v>
      </c>
      <c r="AE130" s="8">
        <f>IF(A130&lt;&gt;"",IF(VLOOKUP(A130,Dec!A$3:F$200,6)&gt;0,VLOOKUP(A130,Dec!A$3:F$200,6),0),0)</f>
        <v>0</v>
      </c>
      <c r="AF130" s="8">
        <f>IF(A130&lt;&gt;"",IF(VLOOKUP(A130,Jan!A$3:F$200,6)&gt;0,VLOOKUP(A130,Jan!A$3:F$200,6),0),0)</f>
        <v>0</v>
      </c>
      <c r="AG130" s="8">
        <f>IF(A130&lt;&gt;"",IF(VLOOKUP(A130,Feb!A$3:F$200,6)&gt;0,VLOOKUP(A130,Feb!A$3:F$200,6),0),0)</f>
        <v>0</v>
      </c>
      <c r="AH130" s="8">
        <f>IF(A130&lt;&gt;"",IF(VLOOKUP(A130,Mar!A$3:F$200,6)&gt;0,VLOOKUP(A130,Mar!A$3:F$200,6),0),0)</f>
        <v>0</v>
      </c>
      <c r="AJ130" s="8">
        <f>LARGE($BH130:BI130,1)</f>
        <v>0</v>
      </c>
      <c r="AK130" s="8">
        <f>LARGE($BH130:BJ130,1)</f>
        <v>0</v>
      </c>
      <c r="AL130" s="8">
        <f>LARGE($BH130:BK130,1)</f>
        <v>0</v>
      </c>
      <c r="AM130" s="8">
        <f>LARGE($BH130:BL130,1)</f>
        <v>0</v>
      </c>
      <c r="AN130" s="8">
        <f>LARGE($BH130:BM130,1)</f>
        <v>0</v>
      </c>
      <c r="AO130" s="8">
        <f>LARGE($BN130:BO130,1)</f>
        <v>2.7777777777777776E-2</v>
      </c>
      <c r="AP130" s="8">
        <f>LARGE($BN130:BP130,1)</f>
        <v>2.7777777777777776E-2</v>
      </c>
      <c r="AQ130" s="8">
        <f>LARGE($BN130:BQ130,1)</f>
        <v>2.7777777777777776E-2</v>
      </c>
      <c r="AR130" s="8">
        <f>LARGE($BN130:BR130,1)</f>
        <v>2.7777777777777776E-2</v>
      </c>
      <c r="AS130" s="8">
        <f>LARGE($BN130:BS130,1)</f>
        <v>2.7777777777777776E-2</v>
      </c>
      <c r="AV130" s="6">
        <f t="shared" ref="AV130:AV182" si="266">IF(U130&gt;0,U130*60*60*24,0)</f>
        <v>0</v>
      </c>
      <c r="AW130" s="6">
        <f t="shared" ref="AW130:AW182" si="267">IF(V130&gt;0,V130*60*60*24,0)</f>
        <v>0</v>
      </c>
      <c r="AX130" s="6">
        <f t="shared" ref="AX130:AX182" si="268">IF(W130&gt;0,W130*60*60*24,0)</f>
        <v>0</v>
      </c>
      <c r="AY130" s="6">
        <f t="shared" ref="AY130:AY182" si="269">IF(X130&gt;0,X130*60*60*24,0)</f>
        <v>0</v>
      </c>
      <c r="AZ130" s="6">
        <f t="shared" ref="AZ130:AZ182" si="270">IF(Y130&gt;0,Y130*60*60*24,0)</f>
        <v>0</v>
      </c>
      <c r="BA130" s="6">
        <f t="shared" ref="BA130:BA182" si="271">IF(Z130&gt;0,Z130*60*60*24,0)</f>
        <v>0</v>
      </c>
      <c r="BB130" s="6">
        <f t="shared" ref="BB130:BB182" si="272">IF(AC130&gt;0,AC130*60*60*24,0)</f>
        <v>0</v>
      </c>
      <c r="BC130" s="6">
        <f t="shared" ref="BC130:BC182" si="273">IF(AD130&gt;0,AD130*60*60*24,0)</f>
        <v>0</v>
      </c>
      <c r="BD130" s="6">
        <f t="shared" ref="BD130:BD182" si="274">IF(AE130&gt;0,AE130*60*60*24,0)</f>
        <v>0</v>
      </c>
      <c r="BE130" s="6">
        <f t="shared" ref="BE130:BE182" si="275">IF(AF130&gt;0,AF130*60*60*24,0)</f>
        <v>0</v>
      </c>
      <c r="BF130" s="6">
        <f t="shared" ref="BF130:BF182" si="276">IF(AG130&gt;0,AG130*60*60*24,0)</f>
        <v>0</v>
      </c>
      <c r="BH130" s="8" t="str">
        <f t="shared" ref="BH130:BH182" si="277">S130</f>
        <v/>
      </c>
      <c r="BI130" s="8">
        <f t="shared" ref="BI130:BI168" si="278">IF(AV130&gt;0,IF($N$2&gt;AV130,(MROUND($N$2-AV130,15)/(60*60*24)),0),0)</f>
        <v>0</v>
      </c>
      <c r="BJ130" s="8">
        <f t="shared" ref="BJ130:BJ168" si="279">IF(AW130&gt;0,IF($N$2&gt;AW130,(MROUND($N$2-AW130,15)/(60*60*24)),0),0)</f>
        <v>0</v>
      </c>
      <c r="BK130" s="8">
        <f t="shared" ref="BK130:BK168" si="280">IF(AX130&gt;0,IF($N$2&gt;AX130,(MROUND($N$2-AX130,15)/(60*60*24)),0),0)</f>
        <v>0</v>
      </c>
      <c r="BL130" s="8">
        <f t="shared" ref="BL130:BL168" si="281">IF(AY130&gt;0,IF($N$2&gt;AY130,(MROUND($N$2-AY130,15)/(60*60*24)),0),0)</f>
        <v>0</v>
      </c>
      <c r="BM130" s="8">
        <f t="shared" ref="BM130:BM168" si="282">IF(AZ130&gt;0,IF($N$2&gt;AZ130,(MROUND($N$2-AZ130,15)/(60*60*24)),0),0)</f>
        <v>0</v>
      </c>
      <c r="BN130" s="8">
        <f t="shared" ref="BN130:BN182" si="283">IF(AB130&gt;0,AB130,0)</f>
        <v>2.7777777777777776E-2</v>
      </c>
      <c r="BO130" s="8">
        <f t="shared" ref="BO130:BO168" si="284">IF(BB130&gt;0,IF($AA$2&gt;BB130,(MROUND($AA$2-BB130,15)/(60*60*24)),0),0)</f>
        <v>0</v>
      </c>
      <c r="BP130" s="8">
        <f t="shared" ref="BP130:BP168" si="285">IF(BC130&gt;0,IF($AA$2&gt;BC130,(MROUND($AA$2-BC130,15)/(60*60*24)),0),0)</f>
        <v>0</v>
      </c>
      <c r="BQ130" s="8">
        <f t="shared" ref="BQ130:BQ168" si="286">IF(BD130&gt;0,IF($AA$2&gt;BD130,(MROUND($AA$2-BD130,15)/(60*60*24)),0),0)</f>
        <v>0</v>
      </c>
      <c r="BR130" s="8">
        <f t="shared" ref="BR130:BR168" si="287">IF(BE130&gt;0,IF($AA$2&gt;BE130,(MROUND($AA$2-BE130,15)/(60*60*24)),0),0)</f>
        <v>0</v>
      </c>
      <c r="BS130" s="8">
        <f t="shared" ref="BS130:BS168" si="288">IF(BF130&gt;0,IF($AA$2&gt;BF130,(MROUND($AA$2-BF130,15)/(60*60*24)),0),0)</f>
        <v>0</v>
      </c>
      <c r="BV130" s="8" t="str">
        <f t="shared" ref="BV130:BV182" si="289">IF(U130&gt;0,U130,"")</f>
        <v/>
      </c>
      <c r="BW130" s="8" t="str">
        <f t="shared" ref="BW130:BW182" si="290">IF(V130&gt;0,V130,"")</f>
        <v/>
      </c>
      <c r="BX130" s="8" t="str">
        <f t="shared" ref="BX130:BX182" si="291">IF(W130&gt;0,W130,"")</f>
        <v/>
      </c>
      <c r="BY130" s="8" t="str">
        <f t="shared" ref="BY130:BY182" si="292">IF(X130&gt;0,X130,"")</f>
        <v/>
      </c>
      <c r="BZ130" s="8" t="str">
        <f t="shared" ref="BZ130:BZ182" si="293">IF(Y130&gt;0,Y130,"")</f>
        <v/>
      </c>
      <c r="CA130" s="8" t="str">
        <f t="shared" ref="CA130:CA182" si="294">IF(Z130&gt;0,Z130,"")</f>
        <v/>
      </c>
      <c r="CB130" s="8" t="str">
        <f t="shared" ref="CB130:CB182" si="295">IF(AC130&gt;0,AC130,"")</f>
        <v/>
      </c>
      <c r="CC130" s="8" t="str">
        <f t="shared" ref="CC130:CC182" si="296">IF(AD130&gt;0,AD130,"")</f>
        <v/>
      </c>
      <c r="CD130" s="8" t="str">
        <f t="shared" ref="CD130:CD182" si="297">IF(AE130&gt;0,AE130,"")</f>
        <v/>
      </c>
      <c r="CE130" s="8" t="str">
        <f t="shared" ref="CE130:CE182" si="298">IF(AF130&gt;0,AF130,"")</f>
        <v/>
      </c>
      <c r="CF130" s="8" t="str">
        <f t="shared" ref="CF130:CF182" si="299">IF(AG130&gt;0,AG130,"")</f>
        <v/>
      </c>
      <c r="CG130" s="8" t="str">
        <f t="shared" ref="CG130:CG182" si="300">IF(AH130&gt;0,AH130,"")</f>
        <v/>
      </c>
      <c r="CI130" s="13">
        <v>2.8113425925925927E-2</v>
      </c>
      <c r="CJ130" s="8">
        <f t="shared" ref="CJ130:CJ182" si="301">IF(BV130&lt;&gt;"",BV130,CI130)</f>
        <v>2.8113425925925927E-2</v>
      </c>
      <c r="CK130" s="8">
        <f>IF(COUNT($BV130:BW130)&gt;0,SMALL($BV130:BW130,1),$CI130)</f>
        <v>2.8113425925925927E-2</v>
      </c>
      <c r="CL130" s="8">
        <f>IF(COUNT($BV130:BX130)&gt;0,SMALL($BV130:BX130,1),$CI130)</f>
        <v>2.8113425925925927E-2</v>
      </c>
      <c r="CM130" s="8">
        <f>IF(COUNT($BV130:BY130)&gt;0,SMALL($BV130:BY130,1),$CI130)</f>
        <v>2.8113425925925927E-2</v>
      </c>
      <c r="CN130" s="8">
        <f>IF(COUNT($BV130:BZ130)&gt;0,SMALL($BV130:BZ130,1),$CI130)</f>
        <v>2.8113425925925927E-2</v>
      </c>
      <c r="CP130" s="8">
        <f t="shared" ref="CP130:CP182" si="302">IF(CB130&lt;&gt;"",CB130,CO130)</f>
        <v>0</v>
      </c>
      <c r="CQ130" s="8">
        <f>IF(COUNT($CB130:CC130)&gt;0,SMALL($CB130:CC130,1),$CP130)</f>
        <v>0</v>
      </c>
      <c r="CR130" s="8">
        <f>IF(COUNT($CB130:CD130)&gt;0,SMALL($CB130:CD130,1),$CP130)</f>
        <v>0</v>
      </c>
      <c r="CS130" s="8">
        <f>IF(COUNT($CB130:CE130)&gt;0,SMALL($CB130:CE130,1),$CP130)</f>
        <v>0</v>
      </c>
      <c r="CT130" s="8">
        <f>IF(COUNT($CB130:CF130)&gt;0,SMALL($CB130:CF130,1),$CP130)</f>
        <v>0</v>
      </c>
      <c r="CV130" s="8" t="str">
        <f t="shared" ref="CV130:CV182" si="303">IF(A130&lt;&gt;"",LARGE(BH130:BM130,1)+CY130,"")</f>
        <v/>
      </c>
      <c r="CW130" s="8" t="str">
        <f t="shared" ref="CW130:CW182" si="304">IF(A130&lt;&gt;"",LARGE(BN130:BS130,1)+CY130,"")</f>
        <v/>
      </c>
      <c r="CX130" s="1">
        <f t="shared" ref="CX130:CX182" si="305">IF(A130&lt;&gt;"",CX129+1,0)</f>
        <v>0</v>
      </c>
      <c r="CY130" s="8" t="str">
        <f t="shared" ref="CY130:CY182" si="306">IF(A130&lt;&gt;"",CX130/(60*60*24*500),"")</f>
        <v/>
      </c>
      <c r="CZ130" s="1">
        <f t="shared" ref="CZ130:CZ182" si="307">A130</f>
        <v>0</v>
      </c>
      <c r="DB130" s="13">
        <f t="shared" ref="DB130:DB182" si="308">M130</f>
        <v>0</v>
      </c>
      <c r="DC130" s="13">
        <f>SMALL($DO130:DP130,1)/(60*60*24)</f>
        <v>0</v>
      </c>
      <c r="DD130" s="13">
        <f>SMALL($DO130:DQ130,1)/(60*60*24)</f>
        <v>0</v>
      </c>
      <c r="DE130" s="13">
        <f>SMALL($DO130:DR130,1)/(60*60*24)</f>
        <v>0</v>
      </c>
      <c r="DF130" s="13">
        <f>SMALL($DO130:DS130,1)/(60*60*24)</f>
        <v>0</v>
      </c>
      <c r="DG130" s="13">
        <f>SMALL($DO130:DT130,1)/(60*60*24)</f>
        <v>0</v>
      </c>
      <c r="DH130" s="45">
        <f t="shared" ref="DH130:DH182" si="309">AA130/(60*60*24)</f>
        <v>0</v>
      </c>
      <c r="DI130" s="13">
        <f>SMALL($DU130:DV130,1)/(60*60*24)</f>
        <v>0</v>
      </c>
      <c r="DJ130" s="13">
        <f>SMALL($DU130:DW130,1)/(60*60*24)</f>
        <v>0</v>
      </c>
      <c r="DK130" s="13">
        <f>SMALL($DU130:DX130,1)/(60*60*24)</f>
        <v>0</v>
      </c>
      <c r="DL130" s="13">
        <f>SMALL($DU130:DY130,1)/(60*60*24)</f>
        <v>0</v>
      </c>
      <c r="DM130" s="13">
        <f>SMALL($DU130:DZ130,1)/(60*60*24)</f>
        <v>0</v>
      </c>
      <c r="DO130" s="6">
        <f t="shared" ref="DO130:DO182" si="310">M130*60*60*24</f>
        <v>0</v>
      </c>
      <c r="DP130" s="1">
        <f t="shared" ref="DP130:DP182" si="311">IF(AV130&gt;0,AV130,9999)</f>
        <v>9999</v>
      </c>
      <c r="DQ130" s="1">
        <f t="shared" ref="DQ130:DQ182" si="312">IF(AW130&gt;0,AW130,9999)</f>
        <v>9999</v>
      </c>
      <c r="DR130" s="1">
        <f t="shared" ref="DR130:DR182" si="313">IF(AX130&gt;0,AX130,9999)</f>
        <v>9999</v>
      </c>
      <c r="DS130" s="1">
        <f t="shared" ref="DS130:DS182" si="314">IF(AY130&gt;0,AY130,9999)</f>
        <v>9999</v>
      </c>
      <c r="DT130" s="1">
        <f t="shared" ref="DT130:DT182" si="315">IF(AZ130&gt;0,AZ130,9999)</f>
        <v>9999</v>
      </c>
      <c r="DU130" s="6">
        <f t="shared" ref="DU130:DU182" si="316">AA130</f>
        <v>0</v>
      </c>
      <c r="DV130" s="1">
        <f t="shared" ref="DV130:DV182" si="317">IF(BB130&gt;0,BB130,9999)</f>
        <v>9999</v>
      </c>
      <c r="DW130" s="1">
        <f t="shared" ref="DW130:DW182" si="318">IF(BC130&gt;0,BC130,9999)</f>
        <v>9999</v>
      </c>
      <c r="DX130" s="1">
        <f t="shared" ref="DX130:DX182" si="319">IF(BD130&gt;0,BD130,9999)</f>
        <v>9999</v>
      </c>
      <c r="DY130" s="1">
        <f t="shared" ref="DY130:DY182" si="320">IF(BE130&gt;0,BE130,9999)</f>
        <v>9999</v>
      </c>
      <c r="DZ130" s="1">
        <f t="shared" ref="DZ130:DZ182" si="321">IF(BF130&gt;0,BF130,9999)</f>
        <v>9999</v>
      </c>
    </row>
    <row r="131" spans="1:130" x14ac:dyDescent="0.25">
      <c r="E131" s="13"/>
      <c r="M131" s="8">
        <f t="shared" si="258"/>
        <v>0</v>
      </c>
      <c r="N131" s="6">
        <f t="shared" si="259"/>
        <v>0</v>
      </c>
      <c r="O131" s="8" t="str">
        <f t="shared" si="260"/>
        <v/>
      </c>
      <c r="Q131" s="8">
        <f t="shared" si="261"/>
        <v>0</v>
      </c>
      <c r="R131" s="8">
        <f t="shared" si="262"/>
        <v>0</v>
      </c>
      <c r="S131" s="8" t="str">
        <f t="shared" si="263"/>
        <v/>
      </c>
      <c r="T131" s="8"/>
      <c r="U131" s="8">
        <f>IF(A131&lt;&gt;"",IF(VLOOKUP(A131,Apr!A$4:F$201,6)&gt;0,VLOOKUP(A131,Apr!A$4:F$201,6),0),0)</f>
        <v>0</v>
      </c>
      <c r="V131" s="8">
        <f>IF(A131&lt;&gt;"",IF(VLOOKUP(A131,May!A$3:F$200,6)&gt;0,VLOOKUP(A131,May!A$3:F$200,6),0),0)</f>
        <v>0</v>
      </c>
      <c r="W131" s="8">
        <f>IF(A131&lt;&gt;"",IF(VLOOKUP(A131,Jun!A$3:F$200,6)&gt;0,VLOOKUP(A131,Jun!A$3:F$200,6),0),0)</f>
        <v>0</v>
      </c>
      <c r="X131" s="8">
        <f>IF(A131&lt;&gt;"",IF(VLOOKUP(A131,Jul!A$3:F$200,6)&gt;0,VLOOKUP(A131,Jul!A$3:F$200,6),0),0)</f>
        <v>0</v>
      </c>
      <c r="Y131" s="8">
        <f>IF(A131&lt;&gt;"",IF(VLOOKUP(A131,Aug!A$3:F$200,6)&gt;0,VLOOKUP(A131,Aug!A$3:F$200,6),0),0)</f>
        <v>0</v>
      </c>
      <c r="Z131" s="8">
        <f>IF(A131&lt;&gt;"",IF(VLOOKUP(A131,Sep!A$3:F$200,6)&gt;0,VLOOKUP(A131,Sep!A$3:F$200,6),0),0)</f>
        <v>0</v>
      </c>
      <c r="AA131" s="6">
        <f t="shared" si="264"/>
        <v>0</v>
      </c>
      <c r="AB131" s="8">
        <f t="shared" si="265"/>
        <v>2.7777777777777776E-2</v>
      </c>
      <c r="AC131" s="8">
        <f>IF(A131&lt;&gt;"",IF(VLOOKUP(A131,Oct!A$3:F$200,6)&gt;0,VLOOKUP(A131,Oct!A$3:F$200,6),0),0)</f>
        <v>0</v>
      </c>
      <c r="AD131" s="8">
        <f>IF(A131&lt;&gt;"",IF(VLOOKUP(A131,Nov!A$3:F$200,6)&gt;0,VLOOKUP(A131,Nov!A$3:F$200,6),0),0)</f>
        <v>0</v>
      </c>
      <c r="AE131" s="8">
        <f>IF(A131&lt;&gt;"",IF(VLOOKUP(A131,Dec!A$3:F$200,6)&gt;0,VLOOKUP(A131,Dec!A$3:F$200,6),0),0)</f>
        <v>0</v>
      </c>
      <c r="AF131" s="8">
        <f>IF(A131&lt;&gt;"",IF(VLOOKUP(A131,Jan!A$3:F$200,6)&gt;0,VLOOKUP(A131,Jan!A$3:F$200,6),0),0)</f>
        <v>0</v>
      </c>
      <c r="AG131" s="8">
        <f>IF(A131&lt;&gt;"",IF(VLOOKUP(A131,Feb!A$3:F$200,6)&gt;0,VLOOKUP(A131,Feb!A$3:F$200,6),0),0)</f>
        <v>0</v>
      </c>
      <c r="AH131" s="8">
        <f>IF(A131&lt;&gt;"",IF(VLOOKUP(A131,Mar!A$3:F$200,6)&gt;0,VLOOKUP(A131,Mar!A$3:F$200,6),0),0)</f>
        <v>0</v>
      </c>
      <c r="AJ131" s="8">
        <f>LARGE($BH131:BI131,1)</f>
        <v>0</v>
      </c>
      <c r="AK131" s="8">
        <f>LARGE($BH131:BJ131,1)</f>
        <v>0</v>
      </c>
      <c r="AL131" s="8">
        <f>LARGE($BH131:BK131,1)</f>
        <v>0</v>
      </c>
      <c r="AM131" s="8">
        <f>LARGE($BH131:BL131,1)</f>
        <v>0</v>
      </c>
      <c r="AN131" s="8">
        <f>LARGE($BH131:BM131,1)</f>
        <v>0</v>
      </c>
      <c r="AO131" s="8">
        <f>LARGE($BN131:BO131,1)</f>
        <v>2.7777777777777776E-2</v>
      </c>
      <c r="AP131" s="8">
        <f>LARGE($BN131:BP131,1)</f>
        <v>2.7777777777777776E-2</v>
      </c>
      <c r="AQ131" s="8">
        <f>LARGE($BN131:BQ131,1)</f>
        <v>2.7777777777777776E-2</v>
      </c>
      <c r="AR131" s="8">
        <f>LARGE($BN131:BR131,1)</f>
        <v>2.7777777777777776E-2</v>
      </c>
      <c r="AS131" s="8">
        <f>LARGE($BN131:BS131,1)</f>
        <v>2.7777777777777776E-2</v>
      </c>
      <c r="AV131" s="6">
        <f t="shared" si="266"/>
        <v>0</v>
      </c>
      <c r="AW131" s="6">
        <f t="shared" si="267"/>
        <v>0</v>
      </c>
      <c r="AX131" s="6">
        <f t="shared" si="268"/>
        <v>0</v>
      </c>
      <c r="AY131" s="6">
        <f t="shared" si="269"/>
        <v>0</v>
      </c>
      <c r="AZ131" s="6">
        <f t="shared" si="270"/>
        <v>0</v>
      </c>
      <c r="BA131" s="6">
        <f t="shared" si="271"/>
        <v>0</v>
      </c>
      <c r="BB131" s="6">
        <f t="shared" si="272"/>
        <v>0</v>
      </c>
      <c r="BC131" s="6">
        <f t="shared" si="273"/>
        <v>0</v>
      </c>
      <c r="BD131" s="6">
        <f t="shared" si="274"/>
        <v>0</v>
      </c>
      <c r="BE131" s="6">
        <f t="shared" si="275"/>
        <v>0</v>
      </c>
      <c r="BF131" s="6">
        <f t="shared" si="276"/>
        <v>0</v>
      </c>
      <c r="BH131" s="8" t="str">
        <f t="shared" si="277"/>
        <v/>
      </c>
      <c r="BI131" s="8">
        <f t="shared" si="278"/>
        <v>0</v>
      </c>
      <c r="BJ131" s="8">
        <f t="shared" si="279"/>
        <v>0</v>
      </c>
      <c r="BK131" s="8">
        <f t="shared" si="280"/>
        <v>0</v>
      </c>
      <c r="BL131" s="8">
        <f t="shared" si="281"/>
        <v>0</v>
      </c>
      <c r="BM131" s="8">
        <f t="shared" si="282"/>
        <v>0</v>
      </c>
      <c r="BN131" s="8">
        <f t="shared" si="283"/>
        <v>2.7777777777777776E-2</v>
      </c>
      <c r="BO131" s="8">
        <f t="shared" si="284"/>
        <v>0</v>
      </c>
      <c r="BP131" s="8">
        <f t="shared" si="285"/>
        <v>0</v>
      </c>
      <c r="BQ131" s="8">
        <f t="shared" si="286"/>
        <v>0</v>
      </c>
      <c r="BR131" s="8">
        <f t="shared" si="287"/>
        <v>0</v>
      </c>
      <c r="BS131" s="8">
        <f t="shared" si="288"/>
        <v>0</v>
      </c>
      <c r="BV131" s="8" t="str">
        <f t="shared" si="289"/>
        <v/>
      </c>
      <c r="BW131" s="8" t="str">
        <f t="shared" si="290"/>
        <v/>
      </c>
      <c r="BX131" s="8" t="str">
        <f t="shared" si="291"/>
        <v/>
      </c>
      <c r="BY131" s="8" t="str">
        <f t="shared" si="292"/>
        <v/>
      </c>
      <c r="BZ131" s="8" t="str">
        <f t="shared" si="293"/>
        <v/>
      </c>
      <c r="CA131" s="8" t="str">
        <f t="shared" si="294"/>
        <v/>
      </c>
      <c r="CB131" s="8" t="str">
        <f t="shared" si="295"/>
        <v/>
      </c>
      <c r="CC131" s="8" t="str">
        <f t="shared" si="296"/>
        <v/>
      </c>
      <c r="CD131" s="8" t="str">
        <f t="shared" si="297"/>
        <v/>
      </c>
      <c r="CE131" s="8" t="str">
        <f t="shared" si="298"/>
        <v/>
      </c>
      <c r="CF131" s="8" t="str">
        <f t="shared" si="299"/>
        <v/>
      </c>
      <c r="CG131" s="8" t="str">
        <f t="shared" si="300"/>
        <v/>
      </c>
      <c r="CI131" s="13">
        <v>2.8113425925925927E-2</v>
      </c>
      <c r="CJ131" s="8">
        <f t="shared" si="301"/>
        <v>2.8113425925925927E-2</v>
      </c>
      <c r="CK131" s="8">
        <f>IF(COUNT($BV131:BW131)&gt;0,SMALL($BV131:BW131,1),$CI131)</f>
        <v>2.8113425925925927E-2</v>
      </c>
      <c r="CL131" s="8">
        <f>IF(COUNT($BV131:BX131)&gt;0,SMALL($BV131:BX131,1),$CI131)</f>
        <v>2.8113425925925927E-2</v>
      </c>
      <c r="CM131" s="8">
        <f>IF(COUNT($BV131:BY131)&gt;0,SMALL($BV131:BY131,1),$CI131)</f>
        <v>2.8113425925925927E-2</v>
      </c>
      <c r="CN131" s="8">
        <f>IF(COUNT($BV131:BZ131)&gt;0,SMALL($BV131:BZ131,1),$CI131)</f>
        <v>2.8113425925925927E-2</v>
      </c>
      <c r="CP131" s="8">
        <f t="shared" si="302"/>
        <v>0</v>
      </c>
      <c r="CQ131" s="8">
        <f>IF(COUNT($CB131:CC131)&gt;0,SMALL($CB131:CC131,1),$CP131)</f>
        <v>0</v>
      </c>
      <c r="CR131" s="8">
        <f>IF(COUNT($CB131:CD131)&gt;0,SMALL($CB131:CD131,1),$CP131)</f>
        <v>0</v>
      </c>
      <c r="CS131" s="8">
        <f>IF(COUNT($CB131:CE131)&gt;0,SMALL($CB131:CE131,1),$CP131)</f>
        <v>0</v>
      </c>
      <c r="CT131" s="8">
        <f>IF(COUNT($CB131:CF131)&gt;0,SMALL($CB131:CF131,1),$CP131)</f>
        <v>0</v>
      </c>
      <c r="CV131" s="8" t="str">
        <f t="shared" si="303"/>
        <v/>
      </c>
      <c r="CW131" s="8" t="str">
        <f t="shared" si="304"/>
        <v/>
      </c>
      <c r="CX131" s="1">
        <f t="shared" si="305"/>
        <v>0</v>
      </c>
      <c r="CY131" s="8" t="str">
        <f t="shared" si="306"/>
        <v/>
      </c>
      <c r="CZ131" s="1">
        <f t="shared" si="307"/>
        <v>0</v>
      </c>
      <c r="DB131" s="13">
        <f t="shared" si="308"/>
        <v>0</v>
      </c>
      <c r="DC131" s="13">
        <f>SMALL($DO131:DP131,1)/(60*60*24)</f>
        <v>0</v>
      </c>
      <c r="DD131" s="13">
        <f>SMALL($DO131:DQ131,1)/(60*60*24)</f>
        <v>0</v>
      </c>
      <c r="DE131" s="13">
        <f>SMALL($DO131:DR131,1)/(60*60*24)</f>
        <v>0</v>
      </c>
      <c r="DF131" s="13">
        <f>SMALL($DO131:DS131,1)/(60*60*24)</f>
        <v>0</v>
      </c>
      <c r="DG131" s="13">
        <f>SMALL($DO131:DT131,1)/(60*60*24)</f>
        <v>0</v>
      </c>
      <c r="DH131" s="45">
        <f t="shared" si="309"/>
        <v>0</v>
      </c>
      <c r="DI131" s="13">
        <f>SMALL($DU131:DV131,1)/(60*60*24)</f>
        <v>0</v>
      </c>
      <c r="DJ131" s="13">
        <f>SMALL($DU131:DW131,1)/(60*60*24)</f>
        <v>0</v>
      </c>
      <c r="DK131" s="13">
        <f>SMALL($DU131:DX131,1)/(60*60*24)</f>
        <v>0</v>
      </c>
      <c r="DL131" s="13">
        <f>SMALL($DU131:DY131,1)/(60*60*24)</f>
        <v>0</v>
      </c>
      <c r="DM131" s="13">
        <f>SMALL($DU131:DZ131,1)/(60*60*24)</f>
        <v>0</v>
      </c>
      <c r="DO131" s="6">
        <f t="shared" si="310"/>
        <v>0</v>
      </c>
      <c r="DP131" s="1">
        <f t="shared" si="311"/>
        <v>9999</v>
      </c>
      <c r="DQ131" s="1">
        <f t="shared" si="312"/>
        <v>9999</v>
      </c>
      <c r="DR131" s="1">
        <f t="shared" si="313"/>
        <v>9999</v>
      </c>
      <c r="DS131" s="1">
        <f t="shared" si="314"/>
        <v>9999</v>
      </c>
      <c r="DT131" s="1">
        <f t="shared" si="315"/>
        <v>9999</v>
      </c>
      <c r="DU131" s="6">
        <f t="shared" si="316"/>
        <v>0</v>
      </c>
      <c r="DV131" s="1">
        <f t="shared" si="317"/>
        <v>9999</v>
      </c>
      <c r="DW131" s="1">
        <f t="shared" si="318"/>
        <v>9999</v>
      </c>
      <c r="DX131" s="1">
        <f t="shared" si="319"/>
        <v>9999</v>
      </c>
      <c r="DY131" s="1">
        <f t="shared" si="320"/>
        <v>9999</v>
      </c>
      <c r="DZ131" s="1">
        <f t="shared" si="321"/>
        <v>9999</v>
      </c>
    </row>
    <row r="132" spans="1:130" x14ac:dyDescent="0.25">
      <c r="E132" s="13"/>
      <c r="M132" s="8">
        <f t="shared" si="258"/>
        <v>0</v>
      </c>
      <c r="N132" s="6">
        <f t="shared" si="259"/>
        <v>0</v>
      </c>
      <c r="O132" s="8" t="str">
        <f t="shared" si="260"/>
        <v/>
      </c>
      <c r="Q132" s="8">
        <f t="shared" si="261"/>
        <v>0</v>
      </c>
      <c r="R132" s="8">
        <f t="shared" si="262"/>
        <v>0</v>
      </c>
      <c r="S132" s="8" t="str">
        <f t="shared" si="263"/>
        <v/>
      </c>
      <c r="T132" s="8"/>
      <c r="U132" s="8">
        <f>IF(A132&lt;&gt;"",IF(VLOOKUP(A132,Apr!A$4:F$201,6)&gt;0,VLOOKUP(A132,Apr!A$4:F$201,6),0),0)</f>
        <v>0</v>
      </c>
      <c r="V132" s="8">
        <f>IF(A132&lt;&gt;"",IF(VLOOKUP(A132,May!A$3:F$200,6)&gt;0,VLOOKUP(A132,May!A$3:F$200,6),0),0)</f>
        <v>0</v>
      </c>
      <c r="W132" s="8">
        <f>IF(A132&lt;&gt;"",IF(VLOOKUP(A132,Jun!A$3:F$200,6)&gt;0,VLOOKUP(A132,Jun!A$3:F$200,6),0),0)</f>
        <v>0</v>
      </c>
      <c r="X132" s="8">
        <f>IF(A132&lt;&gt;"",IF(VLOOKUP(A132,Jul!A$3:F$200,6)&gt;0,VLOOKUP(A132,Jul!A$3:F$200,6),0),0)</f>
        <v>0</v>
      </c>
      <c r="Y132" s="8">
        <f>IF(A132&lt;&gt;"",IF(VLOOKUP(A132,Aug!A$3:F$200,6)&gt;0,VLOOKUP(A132,Aug!A$3:F$200,6),0),0)</f>
        <v>0</v>
      </c>
      <c r="Z132" s="8">
        <f>IF(A132&lt;&gt;"",IF(VLOOKUP(A132,Sep!A$3:F$200,6)&gt;0,VLOOKUP(A132,Sep!A$3:F$200,6),0),0)</f>
        <v>0</v>
      </c>
      <c r="AA132" s="6">
        <f t="shared" si="264"/>
        <v>0</v>
      </c>
      <c r="AB132" s="8">
        <f t="shared" si="265"/>
        <v>2.7777777777777776E-2</v>
      </c>
      <c r="AC132" s="8">
        <f>IF(A132&lt;&gt;"",IF(VLOOKUP(A132,Oct!A$3:F$200,6)&gt;0,VLOOKUP(A132,Oct!A$3:F$200,6),0),0)</f>
        <v>0</v>
      </c>
      <c r="AD132" s="8">
        <f>IF(A132&lt;&gt;"",IF(VLOOKUP(A132,Nov!A$3:F$200,6)&gt;0,VLOOKUP(A132,Nov!A$3:F$200,6),0),0)</f>
        <v>0</v>
      </c>
      <c r="AE132" s="8">
        <f>IF(A132&lt;&gt;"",IF(VLOOKUP(A132,Dec!A$3:F$200,6)&gt;0,VLOOKUP(A132,Dec!A$3:F$200,6),0),0)</f>
        <v>0</v>
      </c>
      <c r="AF132" s="8">
        <f>IF(A132&lt;&gt;"",IF(VLOOKUP(A132,Jan!A$3:F$200,6)&gt;0,VLOOKUP(A132,Jan!A$3:F$200,6),0),0)</f>
        <v>0</v>
      </c>
      <c r="AG132" s="8">
        <f>IF(A132&lt;&gt;"",IF(VLOOKUP(A132,Feb!A$3:F$200,6)&gt;0,VLOOKUP(A132,Feb!A$3:F$200,6),0),0)</f>
        <v>0</v>
      </c>
      <c r="AH132" s="8">
        <f>IF(A132&lt;&gt;"",IF(VLOOKUP(A132,Mar!A$3:F$200,6)&gt;0,VLOOKUP(A132,Mar!A$3:F$200,6),0),0)</f>
        <v>0</v>
      </c>
      <c r="AJ132" s="8">
        <f>LARGE($BH132:BI132,1)</f>
        <v>0</v>
      </c>
      <c r="AK132" s="8">
        <f>LARGE($BH132:BJ132,1)</f>
        <v>0</v>
      </c>
      <c r="AL132" s="8">
        <f>LARGE($BH132:BK132,1)</f>
        <v>0</v>
      </c>
      <c r="AM132" s="8">
        <f>LARGE($BH132:BL132,1)</f>
        <v>0</v>
      </c>
      <c r="AN132" s="8">
        <f>LARGE($BH132:BM132,1)</f>
        <v>0</v>
      </c>
      <c r="AO132" s="8">
        <f>LARGE($BN132:BO132,1)</f>
        <v>2.7777777777777776E-2</v>
      </c>
      <c r="AP132" s="8">
        <f>LARGE($BN132:BP132,1)</f>
        <v>2.7777777777777776E-2</v>
      </c>
      <c r="AQ132" s="8">
        <f>LARGE($BN132:BQ132,1)</f>
        <v>2.7777777777777776E-2</v>
      </c>
      <c r="AR132" s="8">
        <f>LARGE($BN132:BR132,1)</f>
        <v>2.7777777777777776E-2</v>
      </c>
      <c r="AS132" s="8">
        <f>LARGE($BN132:BS132,1)</f>
        <v>2.7777777777777776E-2</v>
      </c>
      <c r="AV132" s="6">
        <f t="shared" si="266"/>
        <v>0</v>
      </c>
      <c r="AW132" s="6">
        <f t="shared" si="267"/>
        <v>0</v>
      </c>
      <c r="AX132" s="6">
        <f t="shared" si="268"/>
        <v>0</v>
      </c>
      <c r="AY132" s="6">
        <f t="shared" si="269"/>
        <v>0</v>
      </c>
      <c r="AZ132" s="6">
        <f t="shared" si="270"/>
        <v>0</v>
      </c>
      <c r="BA132" s="6">
        <f t="shared" si="271"/>
        <v>0</v>
      </c>
      <c r="BB132" s="6">
        <f t="shared" si="272"/>
        <v>0</v>
      </c>
      <c r="BC132" s="6">
        <f t="shared" si="273"/>
        <v>0</v>
      </c>
      <c r="BD132" s="6">
        <f t="shared" si="274"/>
        <v>0</v>
      </c>
      <c r="BE132" s="6">
        <f t="shared" si="275"/>
        <v>0</v>
      </c>
      <c r="BF132" s="6">
        <f t="shared" si="276"/>
        <v>0</v>
      </c>
      <c r="BH132" s="8" t="str">
        <f t="shared" si="277"/>
        <v/>
      </c>
      <c r="BI132" s="8">
        <f t="shared" si="278"/>
        <v>0</v>
      </c>
      <c r="BJ132" s="8">
        <f t="shared" si="279"/>
        <v>0</v>
      </c>
      <c r="BK132" s="8">
        <f t="shared" si="280"/>
        <v>0</v>
      </c>
      <c r="BL132" s="8">
        <f t="shared" si="281"/>
        <v>0</v>
      </c>
      <c r="BM132" s="8">
        <f t="shared" si="282"/>
        <v>0</v>
      </c>
      <c r="BN132" s="8">
        <f t="shared" si="283"/>
        <v>2.7777777777777776E-2</v>
      </c>
      <c r="BO132" s="8">
        <f t="shared" si="284"/>
        <v>0</v>
      </c>
      <c r="BP132" s="8">
        <f t="shared" si="285"/>
        <v>0</v>
      </c>
      <c r="BQ132" s="8">
        <f t="shared" si="286"/>
        <v>0</v>
      </c>
      <c r="BR132" s="8">
        <f t="shared" si="287"/>
        <v>0</v>
      </c>
      <c r="BS132" s="8">
        <f t="shared" si="288"/>
        <v>0</v>
      </c>
      <c r="BV132" s="8" t="str">
        <f t="shared" si="289"/>
        <v/>
      </c>
      <c r="BW132" s="8" t="str">
        <f t="shared" si="290"/>
        <v/>
      </c>
      <c r="BX132" s="8" t="str">
        <f t="shared" si="291"/>
        <v/>
      </c>
      <c r="BY132" s="8" t="str">
        <f t="shared" si="292"/>
        <v/>
      </c>
      <c r="BZ132" s="8" t="str">
        <f t="shared" si="293"/>
        <v/>
      </c>
      <c r="CA132" s="8" t="str">
        <f t="shared" si="294"/>
        <v/>
      </c>
      <c r="CB132" s="8" t="str">
        <f t="shared" si="295"/>
        <v/>
      </c>
      <c r="CC132" s="8" t="str">
        <f t="shared" si="296"/>
        <v/>
      </c>
      <c r="CD132" s="8" t="str">
        <f t="shared" si="297"/>
        <v/>
      </c>
      <c r="CE132" s="8" t="str">
        <f t="shared" si="298"/>
        <v/>
      </c>
      <c r="CF132" s="8" t="str">
        <f t="shared" si="299"/>
        <v/>
      </c>
      <c r="CG132" s="8" t="str">
        <f t="shared" si="300"/>
        <v/>
      </c>
      <c r="CI132" s="13">
        <v>2.8113425925925927E-2</v>
      </c>
      <c r="CJ132" s="8">
        <f t="shared" si="301"/>
        <v>2.8113425925925927E-2</v>
      </c>
      <c r="CK132" s="8">
        <f>IF(COUNT($BV132:BW132)&gt;0,SMALL($BV132:BW132,1),$CI132)</f>
        <v>2.8113425925925927E-2</v>
      </c>
      <c r="CL132" s="8">
        <f>IF(COUNT($BV132:BX132)&gt;0,SMALL($BV132:BX132,1),$CI132)</f>
        <v>2.8113425925925927E-2</v>
      </c>
      <c r="CM132" s="8">
        <f>IF(COUNT($BV132:BY132)&gt;0,SMALL($BV132:BY132,1),$CI132)</f>
        <v>2.8113425925925927E-2</v>
      </c>
      <c r="CN132" s="8">
        <f>IF(COUNT($BV132:BZ132)&gt;0,SMALL($BV132:BZ132,1),$CI132)</f>
        <v>2.8113425925925927E-2</v>
      </c>
      <c r="CP132" s="8">
        <f t="shared" si="302"/>
        <v>0</v>
      </c>
      <c r="CQ132" s="8">
        <f>IF(COUNT($CB132:CC132)&gt;0,SMALL($CB132:CC132,1),$CP132)</f>
        <v>0</v>
      </c>
      <c r="CR132" s="8">
        <f>IF(COUNT($CB132:CD132)&gt;0,SMALL($CB132:CD132,1),$CP132)</f>
        <v>0</v>
      </c>
      <c r="CS132" s="8">
        <f>IF(COUNT($CB132:CE132)&gt;0,SMALL($CB132:CE132,1),$CP132)</f>
        <v>0</v>
      </c>
      <c r="CT132" s="8">
        <f>IF(COUNT($CB132:CF132)&gt;0,SMALL($CB132:CF132,1),$CP132)</f>
        <v>0</v>
      </c>
      <c r="CV132" s="8" t="str">
        <f t="shared" si="303"/>
        <v/>
      </c>
      <c r="CW132" s="8" t="str">
        <f t="shared" si="304"/>
        <v/>
      </c>
      <c r="CX132" s="1">
        <f t="shared" si="305"/>
        <v>0</v>
      </c>
      <c r="CY132" s="8" t="str">
        <f t="shared" si="306"/>
        <v/>
      </c>
      <c r="CZ132" s="1">
        <f t="shared" si="307"/>
        <v>0</v>
      </c>
      <c r="DB132" s="13">
        <f t="shared" si="308"/>
        <v>0</v>
      </c>
      <c r="DC132" s="13">
        <f>SMALL($DO132:DP132,1)/(60*60*24)</f>
        <v>0</v>
      </c>
      <c r="DD132" s="13">
        <f>SMALL($DO132:DQ132,1)/(60*60*24)</f>
        <v>0</v>
      </c>
      <c r="DE132" s="13">
        <f>SMALL($DO132:DR132,1)/(60*60*24)</f>
        <v>0</v>
      </c>
      <c r="DF132" s="13">
        <f>SMALL($DO132:DS132,1)/(60*60*24)</f>
        <v>0</v>
      </c>
      <c r="DG132" s="13">
        <f>SMALL($DO132:DT132,1)/(60*60*24)</f>
        <v>0</v>
      </c>
      <c r="DH132" s="45">
        <f t="shared" si="309"/>
        <v>0</v>
      </c>
      <c r="DI132" s="13">
        <f>SMALL($DU132:DV132,1)/(60*60*24)</f>
        <v>0</v>
      </c>
      <c r="DJ132" s="13">
        <f>SMALL($DU132:DW132,1)/(60*60*24)</f>
        <v>0</v>
      </c>
      <c r="DK132" s="13">
        <f>SMALL($DU132:DX132,1)/(60*60*24)</f>
        <v>0</v>
      </c>
      <c r="DL132" s="13">
        <f>SMALL($DU132:DY132,1)/(60*60*24)</f>
        <v>0</v>
      </c>
      <c r="DM132" s="13">
        <f>SMALL($DU132:DZ132,1)/(60*60*24)</f>
        <v>0</v>
      </c>
      <c r="DO132" s="6">
        <f t="shared" si="310"/>
        <v>0</v>
      </c>
      <c r="DP132" s="1">
        <f t="shared" si="311"/>
        <v>9999</v>
      </c>
      <c r="DQ132" s="1">
        <f t="shared" si="312"/>
        <v>9999</v>
      </c>
      <c r="DR132" s="1">
        <f t="shared" si="313"/>
        <v>9999</v>
      </c>
      <c r="DS132" s="1">
        <f t="shared" si="314"/>
        <v>9999</v>
      </c>
      <c r="DT132" s="1">
        <f t="shared" si="315"/>
        <v>9999</v>
      </c>
      <c r="DU132" s="6">
        <f t="shared" si="316"/>
        <v>0</v>
      </c>
      <c r="DV132" s="1">
        <f t="shared" si="317"/>
        <v>9999</v>
      </c>
      <c r="DW132" s="1">
        <f t="shared" si="318"/>
        <v>9999</v>
      </c>
      <c r="DX132" s="1">
        <f t="shared" si="319"/>
        <v>9999</v>
      </c>
      <c r="DY132" s="1">
        <f t="shared" si="320"/>
        <v>9999</v>
      </c>
      <c r="DZ132" s="1">
        <f t="shared" si="321"/>
        <v>9999</v>
      </c>
    </row>
    <row r="133" spans="1:130" x14ac:dyDescent="0.25">
      <c r="E133" s="13"/>
      <c r="M133" s="8">
        <f t="shared" si="258"/>
        <v>0</v>
      </c>
      <c r="N133" s="6">
        <f t="shared" si="259"/>
        <v>0</v>
      </c>
      <c r="O133" s="8" t="str">
        <f t="shared" si="260"/>
        <v/>
      </c>
      <c r="Q133" s="8">
        <f t="shared" si="261"/>
        <v>0</v>
      </c>
      <c r="R133" s="8">
        <f t="shared" si="262"/>
        <v>0</v>
      </c>
      <c r="S133" s="8" t="str">
        <f t="shared" si="263"/>
        <v/>
      </c>
      <c r="T133" s="8"/>
      <c r="U133" s="8">
        <f>IF(A133&lt;&gt;"",IF(VLOOKUP(A133,Apr!A$4:F$201,6)&gt;0,VLOOKUP(A133,Apr!A$4:F$201,6),0),0)</f>
        <v>0</v>
      </c>
      <c r="V133" s="8">
        <f>IF(A133&lt;&gt;"",IF(VLOOKUP(A133,May!A$3:F$200,6)&gt;0,VLOOKUP(A133,May!A$3:F$200,6),0),0)</f>
        <v>0</v>
      </c>
      <c r="W133" s="8">
        <f>IF(A133&lt;&gt;"",IF(VLOOKUP(A133,Jun!A$3:F$200,6)&gt;0,VLOOKUP(A133,Jun!A$3:F$200,6),0),0)</f>
        <v>0</v>
      </c>
      <c r="X133" s="8">
        <f>IF(A133&lt;&gt;"",IF(VLOOKUP(A133,Jul!A$3:F$200,6)&gt;0,VLOOKUP(A133,Jul!A$3:F$200,6),0),0)</f>
        <v>0</v>
      </c>
      <c r="Y133" s="8">
        <f>IF(A133&lt;&gt;"",IF(VLOOKUP(A133,Aug!A$3:F$200,6)&gt;0,VLOOKUP(A133,Aug!A$3:F$200,6),0),0)</f>
        <v>0</v>
      </c>
      <c r="Z133" s="8">
        <f>IF(A133&lt;&gt;"",IF(VLOOKUP(A133,Sep!A$3:F$200,6)&gt;0,VLOOKUP(A133,Sep!A$3:F$200,6),0),0)</f>
        <v>0</v>
      </c>
      <c r="AA133" s="6">
        <f t="shared" si="264"/>
        <v>0</v>
      </c>
      <c r="AB133" s="8">
        <f t="shared" si="265"/>
        <v>2.7777777777777776E-2</v>
      </c>
      <c r="AC133" s="8">
        <f>IF(A133&lt;&gt;"",IF(VLOOKUP(A133,Oct!A$3:F$200,6)&gt;0,VLOOKUP(A133,Oct!A$3:F$200,6),0),0)</f>
        <v>0</v>
      </c>
      <c r="AD133" s="8">
        <f>IF(A133&lt;&gt;"",IF(VLOOKUP(A133,Nov!A$3:F$200,6)&gt;0,VLOOKUP(A133,Nov!A$3:F$200,6),0),0)</f>
        <v>0</v>
      </c>
      <c r="AE133" s="8">
        <f>IF(A133&lt;&gt;"",IF(VLOOKUP(A133,Dec!A$3:F$200,6)&gt;0,VLOOKUP(A133,Dec!A$3:F$200,6),0),0)</f>
        <v>0</v>
      </c>
      <c r="AF133" s="8">
        <f>IF(A133&lt;&gt;"",IF(VLOOKUP(A133,Jan!A$3:F$200,6)&gt;0,VLOOKUP(A133,Jan!A$3:F$200,6),0),0)</f>
        <v>0</v>
      </c>
      <c r="AG133" s="8">
        <f>IF(A133&lt;&gt;"",IF(VLOOKUP(A133,Feb!A$3:F$200,6)&gt;0,VLOOKUP(A133,Feb!A$3:F$200,6),0),0)</f>
        <v>0</v>
      </c>
      <c r="AH133" s="8">
        <f>IF(A133&lt;&gt;"",IF(VLOOKUP(A133,Mar!A$3:F$200,6)&gt;0,VLOOKUP(A133,Mar!A$3:F$200,6),0),0)</f>
        <v>0</v>
      </c>
      <c r="AJ133" s="8">
        <f>LARGE($BH133:BI133,1)</f>
        <v>0</v>
      </c>
      <c r="AK133" s="8">
        <f>LARGE($BH133:BJ133,1)</f>
        <v>0</v>
      </c>
      <c r="AL133" s="8">
        <f>LARGE($BH133:BK133,1)</f>
        <v>0</v>
      </c>
      <c r="AM133" s="8">
        <f>LARGE($BH133:BL133,1)</f>
        <v>0</v>
      </c>
      <c r="AN133" s="8">
        <f>LARGE($BH133:BM133,1)</f>
        <v>0</v>
      </c>
      <c r="AO133" s="8">
        <f>LARGE($BN133:BO133,1)</f>
        <v>2.7777777777777776E-2</v>
      </c>
      <c r="AP133" s="8">
        <f>LARGE($BN133:BP133,1)</f>
        <v>2.7777777777777776E-2</v>
      </c>
      <c r="AQ133" s="8">
        <f>LARGE($BN133:BQ133,1)</f>
        <v>2.7777777777777776E-2</v>
      </c>
      <c r="AR133" s="8">
        <f>LARGE($BN133:BR133,1)</f>
        <v>2.7777777777777776E-2</v>
      </c>
      <c r="AS133" s="8">
        <f>LARGE($BN133:BS133,1)</f>
        <v>2.7777777777777776E-2</v>
      </c>
      <c r="AV133" s="6">
        <f t="shared" si="266"/>
        <v>0</v>
      </c>
      <c r="AW133" s="6">
        <f t="shared" si="267"/>
        <v>0</v>
      </c>
      <c r="AX133" s="6">
        <f t="shared" si="268"/>
        <v>0</v>
      </c>
      <c r="AY133" s="6">
        <f t="shared" si="269"/>
        <v>0</v>
      </c>
      <c r="AZ133" s="6">
        <f t="shared" si="270"/>
        <v>0</v>
      </c>
      <c r="BA133" s="6">
        <f t="shared" si="271"/>
        <v>0</v>
      </c>
      <c r="BB133" s="6">
        <f t="shared" si="272"/>
        <v>0</v>
      </c>
      <c r="BC133" s="6">
        <f t="shared" si="273"/>
        <v>0</v>
      </c>
      <c r="BD133" s="6">
        <f t="shared" si="274"/>
        <v>0</v>
      </c>
      <c r="BE133" s="6">
        <f t="shared" si="275"/>
        <v>0</v>
      </c>
      <c r="BF133" s="6">
        <f t="shared" si="276"/>
        <v>0</v>
      </c>
      <c r="BH133" s="8" t="str">
        <f t="shared" si="277"/>
        <v/>
      </c>
      <c r="BI133" s="8">
        <f t="shared" si="278"/>
        <v>0</v>
      </c>
      <c r="BJ133" s="8">
        <f t="shared" si="279"/>
        <v>0</v>
      </c>
      <c r="BK133" s="8">
        <f t="shared" si="280"/>
        <v>0</v>
      </c>
      <c r="BL133" s="8">
        <f t="shared" si="281"/>
        <v>0</v>
      </c>
      <c r="BM133" s="8">
        <f t="shared" si="282"/>
        <v>0</v>
      </c>
      <c r="BN133" s="8">
        <f t="shared" si="283"/>
        <v>2.7777777777777776E-2</v>
      </c>
      <c r="BO133" s="8">
        <f t="shared" si="284"/>
        <v>0</v>
      </c>
      <c r="BP133" s="8">
        <f t="shared" si="285"/>
        <v>0</v>
      </c>
      <c r="BQ133" s="8">
        <f t="shared" si="286"/>
        <v>0</v>
      </c>
      <c r="BR133" s="8">
        <f t="shared" si="287"/>
        <v>0</v>
      </c>
      <c r="BS133" s="8">
        <f t="shared" si="288"/>
        <v>0</v>
      </c>
      <c r="BV133" s="8" t="str">
        <f t="shared" si="289"/>
        <v/>
      </c>
      <c r="BW133" s="8" t="str">
        <f t="shared" si="290"/>
        <v/>
      </c>
      <c r="BX133" s="8" t="str">
        <f t="shared" si="291"/>
        <v/>
      </c>
      <c r="BY133" s="8" t="str">
        <f t="shared" si="292"/>
        <v/>
      </c>
      <c r="BZ133" s="8" t="str">
        <f t="shared" si="293"/>
        <v/>
      </c>
      <c r="CA133" s="8" t="str">
        <f t="shared" si="294"/>
        <v/>
      </c>
      <c r="CB133" s="8" t="str">
        <f t="shared" si="295"/>
        <v/>
      </c>
      <c r="CC133" s="8" t="str">
        <f t="shared" si="296"/>
        <v/>
      </c>
      <c r="CD133" s="8" t="str">
        <f t="shared" si="297"/>
        <v/>
      </c>
      <c r="CE133" s="8" t="str">
        <f t="shared" si="298"/>
        <v/>
      </c>
      <c r="CF133" s="8" t="str">
        <f t="shared" si="299"/>
        <v/>
      </c>
      <c r="CG133" s="8" t="str">
        <f t="shared" si="300"/>
        <v/>
      </c>
      <c r="CI133" s="13">
        <v>2.8113425925925927E-2</v>
      </c>
      <c r="CJ133" s="8">
        <f t="shared" si="301"/>
        <v>2.8113425925925927E-2</v>
      </c>
      <c r="CK133" s="8">
        <f>IF(COUNT($BV133:BW133)&gt;0,SMALL($BV133:BW133,1),$CI133)</f>
        <v>2.8113425925925927E-2</v>
      </c>
      <c r="CL133" s="8">
        <f>IF(COUNT($BV133:BX133)&gt;0,SMALL($BV133:BX133,1),$CI133)</f>
        <v>2.8113425925925927E-2</v>
      </c>
      <c r="CM133" s="8">
        <f>IF(COUNT($BV133:BY133)&gt;0,SMALL($BV133:BY133,1),$CI133)</f>
        <v>2.8113425925925927E-2</v>
      </c>
      <c r="CN133" s="8">
        <f>IF(COUNT($BV133:BZ133)&gt;0,SMALL($BV133:BZ133,1),$CI133)</f>
        <v>2.8113425925925927E-2</v>
      </c>
      <c r="CP133" s="8">
        <f t="shared" si="302"/>
        <v>0</v>
      </c>
      <c r="CQ133" s="8">
        <f>IF(COUNT($CB133:CC133)&gt;0,SMALL($CB133:CC133,1),$CP133)</f>
        <v>0</v>
      </c>
      <c r="CR133" s="8">
        <f>IF(COUNT($CB133:CD133)&gt;0,SMALL($CB133:CD133,1),$CP133)</f>
        <v>0</v>
      </c>
      <c r="CS133" s="8">
        <f>IF(COUNT($CB133:CE133)&gt;0,SMALL($CB133:CE133,1),$CP133)</f>
        <v>0</v>
      </c>
      <c r="CT133" s="8">
        <f>IF(COUNT($CB133:CF133)&gt;0,SMALL($CB133:CF133,1),$CP133)</f>
        <v>0</v>
      </c>
      <c r="CV133" s="8" t="str">
        <f t="shared" si="303"/>
        <v/>
      </c>
      <c r="CW133" s="8" t="str">
        <f t="shared" si="304"/>
        <v/>
      </c>
      <c r="CX133" s="1">
        <f t="shared" si="305"/>
        <v>0</v>
      </c>
      <c r="CY133" s="8" t="str">
        <f t="shared" si="306"/>
        <v/>
      </c>
      <c r="CZ133" s="1">
        <f t="shared" si="307"/>
        <v>0</v>
      </c>
      <c r="DB133" s="13">
        <f t="shared" si="308"/>
        <v>0</v>
      </c>
      <c r="DC133" s="13">
        <f>SMALL($DO133:DP133,1)/(60*60*24)</f>
        <v>0</v>
      </c>
      <c r="DD133" s="13">
        <f>SMALL($DO133:DQ133,1)/(60*60*24)</f>
        <v>0</v>
      </c>
      <c r="DE133" s="13">
        <f>SMALL($DO133:DR133,1)/(60*60*24)</f>
        <v>0</v>
      </c>
      <c r="DF133" s="13">
        <f>SMALL($DO133:DS133,1)/(60*60*24)</f>
        <v>0</v>
      </c>
      <c r="DG133" s="13">
        <f>SMALL($DO133:DT133,1)/(60*60*24)</f>
        <v>0</v>
      </c>
      <c r="DH133" s="45">
        <f t="shared" si="309"/>
        <v>0</v>
      </c>
      <c r="DI133" s="13">
        <f>SMALL($DU133:DV133,1)/(60*60*24)</f>
        <v>0</v>
      </c>
      <c r="DJ133" s="13">
        <f>SMALL($DU133:DW133,1)/(60*60*24)</f>
        <v>0</v>
      </c>
      <c r="DK133" s="13">
        <f>SMALL($DU133:DX133,1)/(60*60*24)</f>
        <v>0</v>
      </c>
      <c r="DL133" s="13">
        <f>SMALL($DU133:DY133,1)/(60*60*24)</f>
        <v>0</v>
      </c>
      <c r="DM133" s="13">
        <f>SMALL($DU133:DZ133,1)/(60*60*24)</f>
        <v>0</v>
      </c>
      <c r="DO133" s="6">
        <f t="shared" si="310"/>
        <v>0</v>
      </c>
      <c r="DP133" s="1">
        <f t="shared" si="311"/>
        <v>9999</v>
      </c>
      <c r="DQ133" s="1">
        <f t="shared" si="312"/>
        <v>9999</v>
      </c>
      <c r="DR133" s="1">
        <f t="shared" si="313"/>
        <v>9999</v>
      </c>
      <c r="DS133" s="1">
        <f t="shared" si="314"/>
        <v>9999</v>
      </c>
      <c r="DT133" s="1">
        <f t="shared" si="315"/>
        <v>9999</v>
      </c>
      <c r="DU133" s="6">
        <f t="shared" si="316"/>
        <v>0</v>
      </c>
      <c r="DV133" s="1">
        <f t="shared" si="317"/>
        <v>9999</v>
      </c>
      <c r="DW133" s="1">
        <f t="shared" si="318"/>
        <v>9999</v>
      </c>
      <c r="DX133" s="1">
        <f t="shared" si="319"/>
        <v>9999</v>
      </c>
      <c r="DY133" s="1">
        <f t="shared" si="320"/>
        <v>9999</v>
      </c>
      <c r="DZ133" s="1">
        <f t="shared" si="321"/>
        <v>9999</v>
      </c>
    </row>
    <row r="134" spans="1:130" x14ac:dyDescent="0.25">
      <c r="E134" s="13"/>
      <c r="M134" s="8">
        <f t="shared" si="258"/>
        <v>0</v>
      </c>
      <c r="N134" s="6">
        <f t="shared" si="259"/>
        <v>0</v>
      </c>
      <c r="O134" s="8" t="str">
        <f t="shared" si="260"/>
        <v/>
      </c>
      <c r="Q134" s="8">
        <f t="shared" si="261"/>
        <v>0</v>
      </c>
      <c r="R134" s="8">
        <f t="shared" si="262"/>
        <v>0</v>
      </c>
      <c r="S134" s="8" t="str">
        <f t="shared" si="263"/>
        <v/>
      </c>
      <c r="T134" s="8"/>
      <c r="U134" s="8">
        <f>IF(A134&lt;&gt;"",IF(VLOOKUP(A134,Apr!A$4:F$201,6)&gt;0,VLOOKUP(A134,Apr!A$4:F$201,6),0),0)</f>
        <v>0</v>
      </c>
      <c r="V134" s="8">
        <f>IF(A134&lt;&gt;"",IF(VLOOKUP(A134,May!A$3:F$200,6)&gt;0,VLOOKUP(A134,May!A$3:F$200,6),0),0)</f>
        <v>0</v>
      </c>
      <c r="W134" s="8">
        <f>IF(A134&lt;&gt;"",IF(VLOOKUP(A134,Jun!A$3:F$200,6)&gt;0,VLOOKUP(A134,Jun!A$3:F$200,6),0),0)</f>
        <v>0</v>
      </c>
      <c r="X134" s="8">
        <f>IF(A134&lt;&gt;"",IF(VLOOKUP(A134,Jul!A$3:F$200,6)&gt;0,VLOOKUP(A134,Jul!A$3:F$200,6),0),0)</f>
        <v>0</v>
      </c>
      <c r="Y134" s="8">
        <f>IF(A134&lt;&gt;"",IF(VLOOKUP(A134,Aug!A$3:F$200,6)&gt;0,VLOOKUP(A134,Aug!A$3:F$200,6),0),0)</f>
        <v>0</v>
      </c>
      <c r="Z134" s="8">
        <f>IF(A134&lt;&gt;"",IF(VLOOKUP(A134,Sep!A$3:F$200,6)&gt;0,VLOOKUP(A134,Sep!A$3:F$200,6),0),0)</f>
        <v>0</v>
      </c>
      <c r="AA134" s="6">
        <f t="shared" si="264"/>
        <v>0</v>
      </c>
      <c r="AB134" s="8">
        <f t="shared" si="265"/>
        <v>2.7777777777777776E-2</v>
      </c>
      <c r="AC134" s="8">
        <f>IF(A134&lt;&gt;"",IF(VLOOKUP(A134,Oct!A$3:F$200,6)&gt;0,VLOOKUP(A134,Oct!A$3:F$200,6),0),0)</f>
        <v>0</v>
      </c>
      <c r="AD134" s="8">
        <f>IF(A134&lt;&gt;"",IF(VLOOKUP(A134,Nov!A$3:F$200,6)&gt;0,VLOOKUP(A134,Nov!A$3:F$200,6),0),0)</f>
        <v>0</v>
      </c>
      <c r="AE134" s="8">
        <f>IF(A134&lt;&gt;"",IF(VLOOKUP(A134,Dec!A$3:F$200,6)&gt;0,VLOOKUP(A134,Dec!A$3:F$200,6),0),0)</f>
        <v>0</v>
      </c>
      <c r="AF134" s="8">
        <f>IF(A134&lt;&gt;"",IF(VLOOKUP(A134,Jan!A$3:F$200,6)&gt;0,VLOOKUP(A134,Jan!A$3:F$200,6),0),0)</f>
        <v>0</v>
      </c>
      <c r="AG134" s="8">
        <f>IF(A134&lt;&gt;"",IF(VLOOKUP(A134,Feb!A$3:F$200,6)&gt;0,VLOOKUP(A134,Feb!A$3:F$200,6),0),0)</f>
        <v>0</v>
      </c>
      <c r="AH134" s="8">
        <f>IF(A134&lt;&gt;"",IF(VLOOKUP(A134,Mar!A$3:F$200,6)&gt;0,VLOOKUP(A134,Mar!A$3:F$200,6),0),0)</f>
        <v>0</v>
      </c>
      <c r="AJ134" s="8">
        <f>LARGE($BH134:BI134,1)</f>
        <v>0</v>
      </c>
      <c r="AK134" s="8">
        <f>LARGE($BH134:BJ134,1)</f>
        <v>0</v>
      </c>
      <c r="AL134" s="8">
        <f>LARGE($BH134:BK134,1)</f>
        <v>0</v>
      </c>
      <c r="AM134" s="8">
        <f>LARGE($BH134:BL134,1)</f>
        <v>0</v>
      </c>
      <c r="AN134" s="8">
        <f>LARGE($BH134:BM134,1)</f>
        <v>0</v>
      </c>
      <c r="AO134" s="8">
        <f>LARGE($BN134:BO134,1)</f>
        <v>2.7777777777777776E-2</v>
      </c>
      <c r="AP134" s="8">
        <f>LARGE($BN134:BP134,1)</f>
        <v>2.7777777777777776E-2</v>
      </c>
      <c r="AQ134" s="8">
        <f>LARGE($BN134:BQ134,1)</f>
        <v>2.7777777777777776E-2</v>
      </c>
      <c r="AR134" s="8">
        <f>LARGE($BN134:BR134,1)</f>
        <v>2.7777777777777776E-2</v>
      </c>
      <c r="AS134" s="8">
        <f>LARGE($BN134:BS134,1)</f>
        <v>2.7777777777777776E-2</v>
      </c>
      <c r="AV134" s="6">
        <f t="shared" si="266"/>
        <v>0</v>
      </c>
      <c r="AW134" s="6">
        <f t="shared" si="267"/>
        <v>0</v>
      </c>
      <c r="AX134" s="6">
        <f t="shared" si="268"/>
        <v>0</v>
      </c>
      <c r="AY134" s="6">
        <f t="shared" si="269"/>
        <v>0</v>
      </c>
      <c r="AZ134" s="6">
        <f t="shared" si="270"/>
        <v>0</v>
      </c>
      <c r="BA134" s="6">
        <f t="shared" si="271"/>
        <v>0</v>
      </c>
      <c r="BB134" s="6">
        <f t="shared" si="272"/>
        <v>0</v>
      </c>
      <c r="BC134" s="6">
        <f t="shared" si="273"/>
        <v>0</v>
      </c>
      <c r="BD134" s="6">
        <f t="shared" si="274"/>
        <v>0</v>
      </c>
      <c r="BE134" s="6">
        <f t="shared" si="275"/>
        <v>0</v>
      </c>
      <c r="BF134" s="6">
        <f t="shared" si="276"/>
        <v>0</v>
      </c>
      <c r="BH134" s="8" t="str">
        <f t="shared" si="277"/>
        <v/>
      </c>
      <c r="BI134" s="8">
        <f t="shared" si="278"/>
        <v>0</v>
      </c>
      <c r="BJ134" s="8">
        <f t="shared" si="279"/>
        <v>0</v>
      </c>
      <c r="BK134" s="8">
        <f t="shared" si="280"/>
        <v>0</v>
      </c>
      <c r="BL134" s="8">
        <f t="shared" si="281"/>
        <v>0</v>
      </c>
      <c r="BM134" s="8">
        <f t="shared" si="282"/>
        <v>0</v>
      </c>
      <c r="BN134" s="8">
        <f t="shared" si="283"/>
        <v>2.7777777777777776E-2</v>
      </c>
      <c r="BO134" s="8">
        <f t="shared" si="284"/>
        <v>0</v>
      </c>
      <c r="BP134" s="8">
        <f t="shared" si="285"/>
        <v>0</v>
      </c>
      <c r="BQ134" s="8">
        <f t="shared" si="286"/>
        <v>0</v>
      </c>
      <c r="BR134" s="8">
        <f t="shared" si="287"/>
        <v>0</v>
      </c>
      <c r="BS134" s="8">
        <f t="shared" si="288"/>
        <v>0</v>
      </c>
      <c r="BV134" s="8" t="str">
        <f t="shared" si="289"/>
        <v/>
      </c>
      <c r="BW134" s="8" t="str">
        <f t="shared" si="290"/>
        <v/>
      </c>
      <c r="BX134" s="8" t="str">
        <f t="shared" si="291"/>
        <v/>
      </c>
      <c r="BY134" s="8" t="str">
        <f t="shared" si="292"/>
        <v/>
      </c>
      <c r="BZ134" s="8" t="str">
        <f t="shared" si="293"/>
        <v/>
      </c>
      <c r="CA134" s="8" t="str">
        <f t="shared" si="294"/>
        <v/>
      </c>
      <c r="CB134" s="8" t="str">
        <f t="shared" si="295"/>
        <v/>
      </c>
      <c r="CC134" s="8" t="str">
        <f t="shared" si="296"/>
        <v/>
      </c>
      <c r="CD134" s="8" t="str">
        <f t="shared" si="297"/>
        <v/>
      </c>
      <c r="CE134" s="8" t="str">
        <f t="shared" si="298"/>
        <v/>
      </c>
      <c r="CF134" s="8" t="str">
        <f t="shared" si="299"/>
        <v/>
      </c>
      <c r="CG134" s="8" t="str">
        <f t="shared" si="300"/>
        <v/>
      </c>
      <c r="CI134" s="13">
        <v>2.8113425925925927E-2</v>
      </c>
      <c r="CJ134" s="8">
        <f t="shared" si="301"/>
        <v>2.8113425925925927E-2</v>
      </c>
      <c r="CK134" s="8">
        <f>IF(COUNT($BV134:BW134)&gt;0,SMALL($BV134:BW134,1),$CI134)</f>
        <v>2.8113425925925927E-2</v>
      </c>
      <c r="CL134" s="8">
        <f>IF(COUNT($BV134:BX134)&gt;0,SMALL($BV134:BX134,1),$CI134)</f>
        <v>2.8113425925925927E-2</v>
      </c>
      <c r="CM134" s="8">
        <f>IF(COUNT($BV134:BY134)&gt;0,SMALL($BV134:BY134,1),$CI134)</f>
        <v>2.8113425925925927E-2</v>
      </c>
      <c r="CN134" s="8">
        <f>IF(COUNT($BV134:BZ134)&gt;0,SMALL($BV134:BZ134,1),$CI134)</f>
        <v>2.8113425925925927E-2</v>
      </c>
      <c r="CP134" s="8">
        <f t="shared" si="302"/>
        <v>0</v>
      </c>
      <c r="CQ134" s="8">
        <f>IF(COUNT($CB134:CC134)&gt;0,SMALL($CB134:CC134,1),$CP134)</f>
        <v>0</v>
      </c>
      <c r="CR134" s="8">
        <f>IF(COUNT($CB134:CD134)&gt;0,SMALL($CB134:CD134,1),$CP134)</f>
        <v>0</v>
      </c>
      <c r="CS134" s="8">
        <f>IF(COUNT($CB134:CE134)&gt;0,SMALL($CB134:CE134,1),$CP134)</f>
        <v>0</v>
      </c>
      <c r="CT134" s="8">
        <f>IF(COUNT($CB134:CF134)&gt;0,SMALL($CB134:CF134,1),$CP134)</f>
        <v>0</v>
      </c>
      <c r="CV134" s="8" t="str">
        <f t="shared" si="303"/>
        <v/>
      </c>
      <c r="CW134" s="8" t="str">
        <f t="shared" si="304"/>
        <v/>
      </c>
      <c r="CX134" s="1">
        <f t="shared" si="305"/>
        <v>0</v>
      </c>
      <c r="CY134" s="8" t="str">
        <f t="shared" si="306"/>
        <v/>
      </c>
      <c r="CZ134" s="1">
        <f t="shared" si="307"/>
        <v>0</v>
      </c>
      <c r="DB134" s="13">
        <f t="shared" si="308"/>
        <v>0</v>
      </c>
      <c r="DC134" s="13">
        <f>SMALL($DO134:DP134,1)/(60*60*24)</f>
        <v>0</v>
      </c>
      <c r="DD134" s="13">
        <f>SMALL($DO134:DQ134,1)/(60*60*24)</f>
        <v>0</v>
      </c>
      <c r="DE134" s="13">
        <f>SMALL($DO134:DR134,1)/(60*60*24)</f>
        <v>0</v>
      </c>
      <c r="DF134" s="13">
        <f>SMALL($DO134:DS134,1)/(60*60*24)</f>
        <v>0</v>
      </c>
      <c r="DG134" s="13">
        <f>SMALL($DO134:DT134,1)/(60*60*24)</f>
        <v>0</v>
      </c>
      <c r="DH134" s="45">
        <f t="shared" si="309"/>
        <v>0</v>
      </c>
      <c r="DI134" s="13">
        <f>SMALL($DU134:DV134,1)/(60*60*24)</f>
        <v>0</v>
      </c>
      <c r="DJ134" s="13">
        <f>SMALL($DU134:DW134,1)/(60*60*24)</f>
        <v>0</v>
      </c>
      <c r="DK134" s="13">
        <f>SMALL($DU134:DX134,1)/(60*60*24)</f>
        <v>0</v>
      </c>
      <c r="DL134" s="13">
        <f>SMALL($DU134:DY134,1)/(60*60*24)</f>
        <v>0</v>
      </c>
      <c r="DM134" s="13">
        <f>SMALL($DU134:DZ134,1)/(60*60*24)</f>
        <v>0</v>
      </c>
      <c r="DO134" s="6">
        <f t="shared" si="310"/>
        <v>0</v>
      </c>
      <c r="DP134" s="1">
        <f t="shared" si="311"/>
        <v>9999</v>
      </c>
      <c r="DQ134" s="1">
        <f t="shared" si="312"/>
        <v>9999</v>
      </c>
      <c r="DR134" s="1">
        <f t="shared" si="313"/>
        <v>9999</v>
      </c>
      <c r="DS134" s="1">
        <f t="shared" si="314"/>
        <v>9999</v>
      </c>
      <c r="DT134" s="1">
        <f t="shared" si="315"/>
        <v>9999</v>
      </c>
      <c r="DU134" s="6">
        <f t="shared" si="316"/>
        <v>0</v>
      </c>
      <c r="DV134" s="1">
        <f t="shared" si="317"/>
        <v>9999</v>
      </c>
      <c r="DW134" s="1">
        <f t="shared" si="318"/>
        <v>9999</v>
      </c>
      <c r="DX134" s="1">
        <f t="shared" si="319"/>
        <v>9999</v>
      </c>
      <c r="DY134" s="1">
        <f t="shared" si="320"/>
        <v>9999</v>
      </c>
      <c r="DZ134" s="1">
        <f t="shared" si="321"/>
        <v>9999</v>
      </c>
    </row>
    <row r="135" spans="1:130" x14ac:dyDescent="0.25">
      <c r="E135" s="13"/>
      <c r="M135" s="8">
        <f t="shared" si="258"/>
        <v>0</v>
      </c>
      <c r="N135" s="6">
        <f t="shared" si="259"/>
        <v>0</v>
      </c>
      <c r="O135" s="8" t="str">
        <f t="shared" si="260"/>
        <v/>
      </c>
      <c r="Q135" s="8">
        <f t="shared" si="261"/>
        <v>0</v>
      </c>
      <c r="R135" s="8">
        <f t="shared" si="262"/>
        <v>0</v>
      </c>
      <c r="S135" s="8" t="str">
        <f t="shared" si="263"/>
        <v/>
      </c>
      <c r="T135" s="8"/>
      <c r="U135" s="8">
        <f>IF(A135&lt;&gt;"",IF(VLOOKUP(A135,Apr!A$4:F$201,6)&gt;0,VLOOKUP(A135,Apr!A$4:F$201,6),0),0)</f>
        <v>0</v>
      </c>
      <c r="V135" s="8">
        <f>IF(A135&lt;&gt;"",IF(VLOOKUP(A135,May!A$3:F$200,6)&gt;0,VLOOKUP(A135,May!A$3:F$200,6),0),0)</f>
        <v>0</v>
      </c>
      <c r="W135" s="8">
        <f>IF(A135&lt;&gt;"",IF(VLOOKUP(A135,Jun!A$3:F$200,6)&gt;0,VLOOKUP(A135,Jun!A$3:F$200,6),0),0)</f>
        <v>0</v>
      </c>
      <c r="X135" s="8">
        <f>IF(A135&lt;&gt;"",IF(VLOOKUP(A135,Jul!A$3:F$200,6)&gt;0,VLOOKUP(A135,Jul!A$3:F$200,6),0),0)</f>
        <v>0</v>
      </c>
      <c r="Y135" s="8">
        <f>IF(A135&lt;&gt;"",IF(VLOOKUP(A135,Aug!A$3:F$200,6)&gt;0,VLOOKUP(A135,Aug!A$3:F$200,6),0),0)</f>
        <v>0</v>
      </c>
      <c r="Z135" s="8">
        <f>IF(A135&lt;&gt;"",IF(VLOOKUP(A135,Sep!A$3:F$200,6)&gt;0,VLOOKUP(A135,Sep!A$3:F$200,6),0),0)</f>
        <v>0</v>
      </c>
      <c r="AA135" s="6">
        <f t="shared" si="264"/>
        <v>0</v>
      </c>
      <c r="AB135" s="8">
        <f t="shared" si="265"/>
        <v>2.7777777777777776E-2</v>
      </c>
      <c r="AC135" s="8">
        <f>IF(A135&lt;&gt;"",IF(VLOOKUP(A135,Oct!A$3:F$200,6)&gt;0,VLOOKUP(A135,Oct!A$3:F$200,6),0),0)</f>
        <v>0</v>
      </c>
      <c r="AD135" s="8">
        <f>IF(A135&lt;&gt;"",IF(VLOOKUP(A135,Nov!A$3:F$200,6)&gt;0,VLOOKUP(A135,Nov!A$3:F$200,6),0),0)</f>
        <v>0</v>
      </c>
      <c r="AE135" s="8">
        <f>IF(A135&lt;&gt;"",IF(VLOOKUP(A135,Dec!A$3:F$200,6)&gt;0,VLOOKUP(A135,Dec!A$3:F$200,6),0),0)</f>
        <v>0</v>
      </c>
      <c r="AF135" s="8">
        <f>IF(A135&lt;&gt;"",IF(VLOOKUP(A135,Jan!A$3:F$200,6)&gt;0,VLOOKUP(A135,Jan!A$3:F$200,6),0),0)</f>
        <v>0</v>
      </c>
      <c r="AG135" s="8">
        <f>IF(A135&lt;&gt;"",IF(VLOOKUP(A135,Feb!A$3:F$200,6)&gt;0,VLOOKUP(A135,Feb!A$3:F$200,6),0),0)</f>
        <v>0</v>
      </c>
      <c r="AH135" s="8">
        <f>IF(A135&lt;&gt;"",IF(VLOOKUP(A135,Mar!A$3:F$200,6)&gt;0,VLOOKUP(A135,Mar!A$3:F$200,6),0),0)</f>
        <v>0</v>
      </c>
      <c r="AJ135" s="8">
        <f>LARGE($BH135:BI135,1)</f>
        <v>0</v>
      </c>
      <c r="AK135" s="8">
        <f>LARGE($BH135:BJ135,1)</f>
        <v>0</v>
      </c>
      <c r="AL135" s="8">
        <f>LARGE($BH135:BK135,1)</f>
        <v>0</v>
      </c>
      <c r="AM135" s="8">
        <f>LARGE($BH135:BL135,1)</f>
        <v>0</v>
      </c>
      <c r="AN135" s="8">
        <f>LARGE($BH135:BM135,1)</f>
        <v>0</v>
      </c>
      <c r="AO135" s="8">
        <f>LARGE($BN135:BO135,1)</f>
        <v>2.7777777777777776E-2</v>
      </c>
      <c r="AP135" s="8">
        <f>LARGE($BN135:BP135,1)</f>
        <v>2.7777777777777776E-2</v>
      </c>
      <c r="AQ135" s="8">
        <f>LARGE($BN135:BQ135,1)</f>
        <v>2.7777777777777776E-2</v>
      </c>
      <c r="AR135" s="8">
        <f>LARGE($BN135:BR135,1)</f>
        <v>2.7777777777777776E-2</v>
      </c>
      <c r="AS135" s="8">
        <f>LARGE($BN135:BS135,1)</f>
        <v>2.7777777777777776E-2</v>
      </c>
      <c r="AV135" s="6">
        <f t="shared" si="266"/>
        <v>0</v>
      </c>
      <c r="AW135" s="6">
        <f t="shared" si="267"/>
        <v>0</v>
      </c>
      <c r="AX135" s="6">
        <f t="shared" si="268"/>
        <v>0</v>
      </c>
      <c r="AY135" s="6">
        <f t="shared" si="269"/>
        <v>0</v>
      </c>
      <c r="AZ135" s="6">
        <f t="shared" si="270"/>
        <v>0</v>
      </c>
      <c r="BA135" s="6">
        <f t="shared" si="271"/>
        <v>0</v>
      </c>
      <c r="BB135" s="6">
        <f t="shared" si="272"/>
        <v>0</v>
      </c>
      <c r="BC135" s="6">
        <f t="shared" si="273"/>
        <v>0</v>
      </c>
      <c r="BD135" s="6">
        <f t="shared" si="274"/>
        <v>0</v>
      </c>
      <c r="BE135" s="6">
        <f t="shared" si="275"/>
        <v>0</v>
      </c>
      <c r="BF135" s="6">
        <f t="shared" si="276"/>
        <v>0</v>
      </c>
      <c r="BH135" s="8" t="str">
        <f t="shared" si="277"/>
        <v/>
      </c>
      <c r="BI135" s="8">
        <f t="shared" si="278"/>
        <v>0</v>
      </c>
      <c r="BJ135" s="8">
        <f t="shared" si="279"/>
        <v>0</v>
      </c>
      <c r="BK135" s="8">
        <f t="shared" si="280"/>
        <v>0</v>
      </c>
      <c r="BL135" s="8">
        <f t="shared" si="281"/>
        <v>0</v>
      </c>
      <c r="BM135" s="8">
        <f t="shared" si="282"/>
        <v>0</v>
      </c>
      <c r="BN135" s="8">
        <f t="shared" si="283"/>
        <v>2.7777777777777776E-2</v>
      </c>
      <c r="BO135" s="8">
        <f t="shared" si="284"/>
        <v>0</v>
      </c>
      <c r="BP135" s="8">
        <f t="shared" si="285"/>
        <v>0</v>
      </c>
      <c r="BQ135" s="8">
        <f t="shared" si="286"/>
        <v>0</v>
      </c>
      <c r="BR135" s="8">
        <f t="shared" si="287"/>
        <v>0</v>
      </c>
      <c r="BS135" s="8">
        <f t="shared" si="288"/>
        <v>0</v>
      </c>
      <c r="BV135" s="8" t="str">
        <f t="shared" si="289"/>
        <v/>
      </c>
      <c r="BW135" s="8" t="str">
        <f t="shared" si="290"/>
        <v/>
      </c>
      <c r="BX135" s="8" t="str">
        <f t="shared" si="291"/>
        <v/>
      </c>
      <c r="BY135" s="8" t="str">
        <f t="shared" si="292"/>
        <v/>
      </c>
      <c r="BZ135" s="8" t="str">
        <f t="shared" si="293"/>
        <v/>
      </c>
      <c r="CA135" s="8" t="str">
        <f t="shared" si="294"/>
        <v/>
      </c>
      <c r="CB135" s="8" t="str">
        <f t="shared" si="295"/>
        <v/>
      </c>
      <c r="CC135" s="8" t="str">
        <f t="shared" si="296"/>
        <v/>
      </c>
      <c r="CD135" s="8" t="str">
        <f t="shared" si="297"/>
        <v/>
      </c>
      <c r="CE135" s="8" t="str">
        <f t="shared" si="298"/>
        <v/>
      </c>
      <c r="CF135" s="8" t="str">
        <f t="shared" si="299"/>
        <v/>
      </c>
      <c r="CG135" s="8" t="str">
        <f t="shared" si="300"/>
        <v/>
      </c>
      <c r="CI135" s="13">
        <v>2.8113425925925927E-2</v>
      </c>
      <c r="CJ135" s="8">
        <f t="shared" si="301"/>
        <v>2.8113425925925927E-2</v>
      </c>
      <c r="CK135" s="8">
        <f>IF(COUNT($BV135:BW135)&gt;0,SMALL($BV135:BW135,1),$CI135)</f>
        <v>2.8113425925925927E-2</v>
      </c>
      <c r="CL135" s="8">
        <f>IF(COUNT($BV135:BX135)&gt;0,SMALL($BV135:BX135,1),$CI135)</f>
        <v>2.8113425925925927E-2</v>
      </c>
      <c r="CM135" s="8">
        <f>IF(COUNT($BV135:BY135)&gt;0,SMALL($BV135:BY135,1),$CI135)</f>
        <v>2.8113425925925927E-2</v>
      </c>
      <c r="CN135" s="8">
        <f>IF(COUNT($BV135:BZ135)&gt;0,SMALL($BV135:BZ135,1),$CI135)</f>
        <v>2.8113425925925927E-2</v>
      </c>
      <c r="CP135" s="8">
        <f t="shared" si="302"/>
        <v>0</v>
      </c>
      <c r="CQ135" s="8">
        <f>IF(COUNT($CB135:CC135)&gt;0,SMALL($CB135:CC135,1),$CP135)</f>
        <v>0</v>
      </c>
      <c r="CR135" s="8">
        <f>IF(COUNT($CB135:CD135)&gt;0,SMALL($CB135:CD135,1),$CP135)</f>
        <v>0</v>
      </c>
      <c r="CS135" s="8">
        <f>IF(COUNT($CB135:CE135)&gt;0,SMALL($CB135:CE135,1),$CP135)</f>
        <v>0</v>
      </c>
      <c r="CT135" s="8">
        <f>IF(COUNT($CB135:CF135)&gt;0,SMALL($CB135:CF135,1),$CP135)</f>
        <v>0</v>
      </c>
      <c r="CV135" s="8" t="str">
        <f t="shared" si="303"/>
        <v/>
      </c>
      <c r="CW135" s="8" t="str">
        <f t="shared" si="304"/>
        <v/>
      </c>
      <c r="CX135" s="1">
        <f t="shared" si="305"/>
        <v>0</v>
      </c>
      <c r="CY135" s="8" t="str">
        <f t="shared" si="306"/>
        <v/>
      </c>
      <c r="CZ135" s="1">
        <f t="shared" si="307"/>
        <v>0</v>
      </c>
      <c r="DB135" s="13">
        <f t="shared" si="308"/>
        <v>0</v>
      </c>
      <c r="DC135" s="13">
        <f>SMALL($DO135:DP135,1)/(60*60*24)</f>
        <v>0</v>
      </c>
      <c r="DD135" s="13">
        <f>SMALL($DO135:DQ135,1)/(60*60*24)</f>
        <v>0</v>
      </c>
      <c r="DE135" s="13">
        <f>SMALL($DO135:DR135,1)/(60*60*24)</f>
        <v>0</v>
      </c>
      <c r="DF135" s="13">
        <f>SMALL($DO135:DS135,1)/(60*60*24)</f>
        <v>0</v>
      </c>
      <c r="DG135" s="13">
        <f>SMALL($DO135:DT135,1)/(60*60*24)</f>
        <v>0</v>
      </c>
      <c r="DH135" s="45">
        <f t="shared" si="309"/>
        <v>0</v>
      </c>
      <c r="DI135" s="13">
        <f>SMALL($DU135:DV135,1)/(60*60*24)</f>
        <v>0</v>
      </c>
      <c r="DJ135" s="13">
        <f>SMALL($DU135:DW135,1)/(60*60*24)</f>
        <v>0</v>
      </c>
      <c r="DK135" s="13">
        <f>SMALL($DU135:DX135,1)/(60*60*24)</f>
        <v>0</v>
      </c>
      <c r="DL135" s="13">
        <f>SMALL($DU135:DY135,1)/(60*60*24)</f>
        <v>0</v>
      </c>
      <c r="DM135" s="13">
        <f>SMALL($DU135:DZ135,1)/(60*60*24)</f>
        <v>0</v>
      </c>
      <c r="DO135" s="6">
        <f t="shared" si="310"/>
        <v>0</v>
      </c>
      <c r="DP135" s="1">
        <f t="shared" si="311"/>
        <v>9999</v>
      </c>
      <c r="DQ135" s="1">
        <f t="shared" si="312"/>
        <v>9999</v>
      </c>
      <c r="DR135" s="1">
        <f t="shared" si="313"/>
        <v>9999</v>
      </c>
      <c r="DS135" s="1">
        <f t="shared" si="314"/>
        <v>9999</v>
      </c>
      <c r="DT135" s="1">
        <f t="shared" si="315"/>
        <v>9999</v>
      </c>
      <c r="DU135" s="6">
        <f t="shared" si="316"/>
        <v>0</v>
      </c>
      <c r="DV135" s="1">
        <f t="shared" si="317"/>
        <v>9999</v>
      </c>
      <c r="DW135" s="1">
        <f t="shared" si="318"/>
        <v>9999</v>
      </c>
      <c r="DX135" s="1">
        <f t="shared" si="319"/>
        <v>9999</v>
      </c>
      <c r="DY135" s="1">
        <f t="shared" si="320"/>
        <v>9999</v>
      </c>
      <c r="DZ135" s="1">
        <f t="shared" si="321"/>
        <v>9999</v>
      </c>
    </row>
    <row r="136" spans="1:130" x14ac:dyDescent="0.25">
      <c r="E136" s="13"/>
      <c r="M136" s="8">
        <f t="shared" si="258"/>
        <v>0</v>
      </c>
      <c r="N136" s="6">
        <f t="shared" si="259"/>
        <v>0</v>
      </c>
      <c r="O136" s="8" t="str">
        <f t="shared" si="260"/>
        <v/>
      </c>
      <c r="Q136" s="8">
        <f t="shared" si="261"/>
        <v>0</v>
      </c>
      <c r="R136" s="8">
        <f t="shared" si="262"/>
        <v>0</v>
      </c>
      <c r="S136" s="8" t="str">
        <f t="shared" si="263"/>
        <v/>
      </c>
      <c r="T136" s="8"/>
      <c r="U136" s="8">
        <f>IF(A136&lt;&gt;"",IF(VLOOKUP(A136,Apr!A$4:F$201,6)&gt;0,VLOOKUP(A136,Apr!A$4:F$201,6),0),0)</f>
        <v>0</v>
      </c>
      <c r="V136" s="8">
        <f>IF(A136&lt;&gt;"",IF(VLOOKUP(A136,May!A$3:F$200,6)&gt;0,VLOOKUP(A136,May!A$3:F$200,6),0),0)</f>
        <v>0</v>
      </c>
      <c r="W136" s="8">
        <f>IF(A136&lt;&gt;"",IF(VLOOKUP(A136,Jun!A$3:F$200,6)&gt;0,VLOOKUP(A136,Jun!A$3:F$200,6),0),0)</f>
        <v>0</v>
      </c>
      <c r="X136" s="8">
        <f>IF(A136&lt;&gt;"",IF(VLOOKUP(A136,Jul!A$3:F$200,6)&gt;0,VLOOKUP(A136,Jul!A$3:F$200,6),0),0)</f>
        <v>0</v>
      </c>
      <c r="Y136" s="8">
        <f>IF(A136&lt;&gt;"",IF(VLOOKUP(A136,Aug!A$3:F$200,6)&gt;0,VLOOKUP(A136,Aug!A$3:F$200,6),0),0)</f>
        <v>0</v>
      </c>
      <c r="Z136" s="8">
        <f>IF(A136&lt;&gt;"",IF(VLOOKUP(A136,Sep!A$3:F$200,6)&gt;0,VLOOKUP(A136,Sep!A$3:F$200,6),0),0)</f>
        <v>0</v>
      </c>
      <c r="AA136" s="6">
        <f t="shared" si="264"/>
        <v>0</v>
      </c>
      <c r="AB136" s="8">
        <f t="shared" si="265"/>
        <v>2.7777777777777776E-2</v>
      </c>
      <c r="AC136" s="8">
        <f>IF(A136&lt;&gt;"",IF(VLOOKUP(A136,Oct!A$3:F$200,6)&gt;0,VLOOKUP(A136,Oct!A$3:F$200,6),0),0)</f>
        <v>0</v>
      </c>
      <c r="AD136" s="8">
        <f>IF(A136&lt;&gt;"",IF(VLOOKUP(A136,Nov!A$3:F$200,6)&gt;0,VLOOKUP(A136,Nov!A$3:F$200,6),0),0)</f>
        <v>0</v>
      </c>
      <c r="AE136" s="8">
        <f>IF(A136&lt;&gt;"",IF(VLOOKUP(A136,Dec!A$3:F$200,6)&gt;0,VLOOKUP(A136,Dec!A$3:F$200,6),0),0)</f>
        <v>0</v>
      </c>
      <c r="AF136" s="8">
        <f>IF(A136&lt;&gt;"",IF(VLOOKUP(A136,Jan!A$3:F$200,6)&gt;0,VLOOKUP(A136,Jan!A$3:F$200,6),0),0)</f>
        <v>0</v>
      </c>
      <c r="AG136" s="8">
        <f>IF(A136&lt;&gt;"",IF(VLOOKUP(A136,Feb!A$3:F$200,6)&gt;0,VLOOKUP(A136,Feb!A$3:F$200,6),0),0)</f>
        <v>0</v>
      </c>
      <c r="AH136" s="8">
        <f>IF(A136&lt;&gt;"",IF(VLOOKUP(A136,Mar!A$3:F$200,6)&gt;0,VLOOKUP(A136,Mar!A$3:F$200,6),0),0)</f>
        <v>0</v>
      </c>
      <c r="AJ136" s="8">
        <f>LARGE($BH136:BI136,1)</f>
        <v>0</v>
      </c>
      <c r="AK136" s="8">
        <f>LARGE($BH136:BJ136,1)</f>
        <v>0</v>
      </c>
      <c r="AL136" s="8">
        <f>LARGE($BH136:BK136,1)</f>
        <v>0</v>
      </c>
      <c r="AM136" s="8">
        <f>LARGE($BH136:BL136,1)</f>
        <v>0</v>
      </c>
      <c r="AN136" s="8">
        <f>LARGE($BH136:BM136,1)</f>
        <v>0</v>
      </c>
      <c r="AO136" s="8">
        <f>LARGE($BN136:BO136,1)</f>
        <v>2.7777777777777776E-2</v>
      </c>
      <c r="AP136" s="8">
        <f>LARGE($BN136:BP136,1)</f>
        <v>2.7777777777777776E-2</v>
      </c>
      <c r="AQ136" s="8">
        <f>LARGE($BN136:BQ136,1)</f>
        <v>2.7777777777777776E-2</v>
      </c>
      <c r="AR136" s="8">
        <f>LARGE($BN136:BR136,1)</f>
        <v>2.7777777777777776E-2</v>
      </c>
      <c r="AS136" s="8">
        <f>LARGE($BN136:BS136,1)</f>
        <v>2.7777777777777776E-2</v>
      </c>
      <c r="AV136" s="6">
        <f t="shared" si="266"/>
        <v>0</v>
      </c>
      <c r="AW136" s="6">
        <f t="shared" si="267"/>
        <v>0</v>
      </c>
      <c r="AX136" s="6">
        <f t="shared" si="268"/>
        <v>0</v>
      </c>
      <c r="AY136" s="6">
        <f t="shared" si="269"/>
        <v>0</v>
      </c>
      <c r="AZ136" s="6">
        <f t="shared" si="270"/>
        <v>0</v>
      </c>
      <c r="BA136" s="6">
        <f t="shared" si="271"/>
        <v>0</v>
      </c>
      <c r="BB136" s="6">
        <f t="shared" si="272"/>
        <v>0</v>
      </c>
      <c r="BC136" s="6">
        <f t="shared" si="273"/>
        <v>0</v>
      </c>
      <c r="BD136" s="6">
        <f t="shared" si="274"/>
        <v>0</v>
      </c>
      <c r="BE136" s="6">
        <f t="shared" si="275"/>
        <v>0</v>
      </c>
      <c r="BF136" s="6">
        <f t="shared" si="276"/>
        <v>0</v>
      </c>
      <c r="BH136" s="8" t="str">
        <f t="shared" si="277"/>
        <v/>
      </c>
      <c r="BI136" s="8">
        <f t="shared" si="278"/>
        <v>0</v>
      </c>
      <c r="BJ136" s="8">
        <f t="shared" si="279"/>
        <v>0</v>
      </c>
      <c r="BK136" s="8">
        <f t="shared" si="280"/>
        <v>0</v>
      </c>
      <c r="BL136" s="8">
        <f t="shared" si="281"/>
        <v>0</v>
      </c>
      <c r="BM136" s="8">
        <f t="shared" si="282"/>
        <v>0</v>
      </c>
      <c r="BN136" s="8">
        <f t="shared" si="283"/>
        <v>2.7777777777777776E-2</v>
      </c>
      <c r="BO136" s="8">
        <f t="shared" si="284"/>
        <v>0</v>
      </c>
      <c r="BP136" s="8">
        <f t="shared" si="285"/>
        <v>0</v>
      </c>
      <c r="BQ136" s="8">
        <f t="shared" si="286"/>
        <v>0</v>
      </c>
      <c r="BR136" s="8">
        <f t="shared" si="287"/>
        <v>0</v>
      </c>
      <c r="BS136" s="8">
        <f t="shared" si="288"/>
        <v>0</v>
      </c>
      <c r="BV136" s="8" t="str">
        <f t="shared" si="289"/>
        <v/>
      </c>
      <c r="BW136" s="8" t="str">
        <f t="shared" si="290"/>
        <v/>
      </c>
      <c r="BX136" s="8" t="str">
        <f t="shared" si="291"/>
        <v/>
      </c>
      <c r="BY136" s="8" t="str">
        <f t="shared" si="292"/>
        <v/>
      </c>
      <c r="BZ136" s="8" t="str">
        <f t="shared" si="293"/>
        <v/>
      </c>
      <c r="CA136" s="8" t="str">
        <f t="shared" si="294"/>
        <v/>
      </c>
      <c r="CB136" s="8" t="str">
        <f t="shared" si="295"/>
        <v/>
      </c>
      <c r="CC136" s="8" t="str">
        <f t="shared" si="296"/>
        <v/>
      </c>
      <c r="CD136" s="8" t="str">
        <f t="shared" si="297"/>
        <v/>
      </c>
      <c r="CE136" s="8" t="str">
        <f t="shared" si="298"/>
        <v/>
      </c>
      <c r="CF136" s="8" t="str">
        <f t="shared" si="299"/>
        <v/>
      </c>
      <c r="CG136" s="8" t="str">
        <f t="shared" si="300"/>
        <v/>
      </c>
      <c r="CI136" s="13">
        <v>2.8113425925925927E-2</v>
      </c>
      <c r="CJ136" s="8">
        <f t="shared" si="301"/>
        <v>2.8113425925925927E-2</v>
      </c>
      <c r="CK136" s="8">
        <f>IF(COUNT($BV136:BW136)&gt;0,SMALL($BV136:BW136,1),$CI136)</f>
        <v>2.8113425925925927E-2</v>
      </c>
      <c r="CL136" s="8">
        <f>IF(COUNT($BV136:BX136)&gt;0,SMALL($BV136:BX136,1),$CI136)</f>
        <v>2.8113425925925927E-2</v>
      </c>
      <c r="CM136" s="8">
        <f>IF(COUNT($BV136:BY136)&gt;0,SMALL($BV136:BY136,1),$CI136)</f>
        <v>2.8113425925925927E-2</v>
      </c>
      <c r="CN136" s="8">
        <f>IF(COUNT($BV136:BZ136)&gt;0,SMALL($BV136:BZ136,1),$CI136)</f>
        <v>2.8113425925925927E-2</v>
      </c>
      <c r="CP136" s="8">
        <f t="shared" si="302"/>
        <v>0</v>
      </c>
      <c r="CQ136" s="8">
        <f>IF(COUNT($CB136:CC136)&gt;0,SMALL($CB136:CC136,1),$CP136)</f>
        <v>0</v>
      </c>
      <c r="CR136" s="8">
        <f>IF(COUNT($CB136:CD136)&gt;0,SMALL($CB136:CD136,1),$CP136)</f>
        <v>0</v>
      </c>
      <c r="CS136" s="8">
        <f>IF(COUNT($CB136:CE136)&gt;0,SMALL($CB136:CE136,1),$CP136)</f>
        <v>0</v>
      </c>
      <c r="CT136" s="8">
        <f>IF(COUNT($CB136:CF136)&gt;0,SMALL($CB136:CF136,1),$CP136)</f>
        <v>0</v>
      </c>
      <c r="CV136" s="8" t="str">
        <f t="shared" si="303"/>
        <v/>
      </c>
      <c r="CW136" s="8" t="str">
        <f t="shared" si="304"/>
        <v/>
      </c>
      <c r="CX136" s="1">
        <f t="shared" si="305"/>
        <v>0</v>
      </c>
      <c r="CY136" s="8" t="str">
        <f t="shared" si="306"/>
        <v/>
      </c>
      <c r="CZ136" s="1">
        <f t="shared" si="307"/>
        <v>0</v>
      </c>
      <c r="DB136" s="13">
        <f t="shared" si="308"/>
        <v>0</v>
      </c>
      <c r="DC136" s="13">
        <f>SMALL($DO136:DP136,1)/(60*60*24)</f>
        <v>0</v>
      </c>
      <c r="DD136" s="13">
        <f>SMALL($DO136:DQ136,1)/(60*60*24)</f>
        <v>0</v>
      </c>
      <c r="DE136" s="13">
        <f>SMALL($DO136:DR136,1)/(60*60*24)</f>
        <v>0</v>
      </c>
      <c r="DF136" s="13">
        <f>SMALL($DO136:DS136,1)/(60*60*24)</f>
        <v>0</v>
      </c>
      <c r="DG136" s="13">
        <f>SMALL($DO136:DT136,1)/(60*60*24)</f>
        <v>0</v>
      </c>
      <c r="DH136" s="45">
        <f t="shared" si="309"/>
        <v>0</v>
      </c>
      <c r="DI136" s="13">
        <f>SMALL($DU136:DV136,1)/(60*60*24)</f>
        <v>0</v>
      </c>
      <c r="DJ136" s="13">
        <f>SMALL($DU136:DW136,1)/(60*60*24)</f>
        <v>0</v>
      </c>
      <c r="DK136" s="13">
        <f>SMALL($DU136:DX136,1)/(60*60*24)</f>
        <v>0</v>
      </c>
      <c r="DL136" s="13">
        <f>SMALL($DU136:DY136,1)/(60*60*24)</f>
        <v>0</v>
      </c>
      <c r="DM136" s="13">
        <f>SMALL($DU136:DZ136,1)/(60*60*24)</f>
        <v>0</v>
      </c>
      <c r="DO136" s="6">
        <f t="shared" si="310"/>
        <v>0</v>
      </c>
      <c r="DP136" s="1">
        <f t="shared" si="311"/>
        <v>9999</v>
      </c>
      <c r="DQ136" s="1">
        <f t="shared" si="312"/>
        <v>9999</v>
      </c>
      <c r="DR136" s="1">
        <f t="shared" si="313"/>
        <v>9999</v>
      </c>
      <c r="DS136" s="1">
        <f t="shared" si="314"/>
        <v>9999</v>
      </c>
      <c r="DT136" s="1">
        <f t="shared" si="315"/>
        <v>9999</v>
      </c>
      <c r="DU136" s="6">
        <f t="shared" si="316"/>
        <v>0</v>
      </c>
      <c r="DV136" s="1">
        <f t="shared" si="317"/>
        <v>9999</v>
      </c>
      <c r="DW136" s="1">
        <f t="shared" si="318"/>
        <v>9999</v>
      </c>
      <c r="DX136" s="1">
        <f t="shared" si="319"/>
        <v>9999</v>
      </c>
      <c r="DY136" s="1">
        <f t="shared" si="320"/>
        <v>9999</v>
      </c>
      <c r="DZ136" s="1">
        <f t="shared" si="321"/>
        <v>9999</v>
      </c>
    </row>
    <row r="137" spans="1:130" x14ac:dyDescent="0.25">
      <c r="E137" s="13"/>
      <c r="M137" s="8">
        <f t="shared" si="258"/>
        <v>0</v>
      </c>
      <c r="N137" s="6">
        <f t="shared" si="259"/>
        <v>0</v>
      </c>
      <c r="O137" s="8" t="str">
        <f t="shared" si="260"/>
        <v/>
      </c>
      <c r="Q137" s="8">
        <f t="shared" si="261"/>
        <v>0</v>
      </c>
      <c r="R137" s="8">
        <f t="shared" si="262"/>
        <v>0</v>
      </c>
      <c r="S137" s="8" t="str">
        <f t="shared" si="263"/>
        <v/>
      </c>
      <c r="T137" s="8"/>
      <c r="U137" s="8">
        <f>IF(A137&lt;&gt;"",IF(VLOOKUP(A137,Apr!A$4:F$201,6)&gt;0,VLOOKUP(A137,Apr!A$4:F$201,6),0),0)</f>
        <v>0</v>
      </c>
      <c r="V137" s="8">
        <f>IF(A137&lt;&gt;"",IF(VLOOKUP(A137,May!A$3:F$200,6)&gt;0,VLOOKUP(A137,May!A$3:F$200,6),0),0)</f>
        <v>0</v>
      </c>
      <c r="W137" s="8">
        <f>IF(A137&lt;&gt;"",IF(VLOOKUP(A137,Jun!A$3:F$200,6)&gt;0,VLOOKUP(A137,Jun!A$3:F$200,6),0),0)</f>
        <v>0</v>
      </c>
      <c r="X137" s="8">
        <f>IF(A137&lt;&gt;"",IF(VLOOKUP(A137,Jul!A$3:F$200,6)&gt;0,VLOOKUP(A137,Jul!A$3:F$200,6),0),0)</f>
        <v>0</v>
      </c>
      <c r="Y137" s="8">
        <f>IF(A137&lt;&gt;"",IF(VLOOKUP(A137,Aug!A$3:F$200,6)&gt;0,VLOOKUP(A137,Aug!A$3:F$200,6),0),0)</f>
        <v>0</v>
      </c>
      <c r="Z137" s="8">
        <f>IF(A137&lt;&gt;"",IF(VLOOKUP(A137,Sep!A$3:F$200,6)&gt;0,VLOOKUP(A137,Sep!A$3:F$200,6),0),0)</f>
        <v>0</v>
      </c>
      <c r="AA137" s="6">
        <f t="shared" si="264"/>
        <v>0</v>
      </c>
      <c r="AB137" s="8">
        <f t="shared" si="265"/>
        <v>2.7777777777777776E-2</v>
      </c>
      <c r="AC137" s="8">
        <f>IF(A137&lt;&gt;"",IF(VLOOKUP(A137,Oct!A$3:F$200,6)&gt;0,VLOOKUP(A137,Oct!A$3:F$200,6),0),0)</f>
        <v>0</v>
      </c>
      <c r="AD137" s="8">
        <f>IF(A137&lt;&gt;"",IF(VLOOKUP(A137,Nov!A$3:F$200,6)&gt;0,VLOOKUP(A137,Nov!A$3:F$200,6),0),0)</f>
        <v>0</v>
      </c>
      <c r="AE137" s="8">
        <f>IF(A137&lt;&gt;"",IF(VLOOKUP(A137,Dec!A$3:F$200,6)&gt;0,VLOOKUP(A137,Dec!A$3:F$200,6),0),0)</f>
        <v>0</v>
      </c>
      <c r="AF137" s="8">
        <f>IF(A137&lt;&gt;"",IF(VLOOKUP(A137,Jan!A$3:F$200,6)&gt;0,VLOOKUP(A137,Jan!A$3:F$200,6),0),0)</f>
        <v>0</v>
      </c>
      <c r="AG137" s="8">
        <f>IF(A137&lt;&gt;"",IF(VLOOKUP(A137,Feb!A$3:F$200,6)&gt;0,VLOOKUP(A137,Feb!A$3:F$200,6),0),0)</f>
        <v>0</v>
      </c>
      <c r="AH137" s="8">
        <f>IF(A137&lt;&gt;"",IF(VLOOKUP(A137,Mar!A$3:F$200,6)&gt;0,VLOOKUP(A137,Mar!A$3:F$200,6),0),0)</f>
        <v>0</v>
      </c>
      <c r="AJ137" s="8">
        <f>LARGE($BH137:BI137,1)</f>
        <v>0</v>
      </c>
      <c r="AK137" s="8">
        <f>LARGE($BH137:BJ137,1)</f>
        <v>0</v>
      </c>
      <c r="AL137" s="8">
        <f>LARGE($BH137:BK137,1)</f>
        <v>0</v>
      </c>
      <c r="AM137" s="8">
        <f>LARGE($BH137:BL137,1)</f>
        <v>0</v>
      </c>
      <c r="AN137" s="8">
        <f>LARGE($BH137:BM137,1)</f>
        <v>0</v>
      </c>
      <c r="AO137" s="8">
        <f>LARGE($BN137:BO137,1)</f>
        <v>2.7777777777777776E-2</v>
      </c>
      <c r="AP137" s="8">
        <f>LARGE($BN137:BP137,1)</f>
        <v>2.7777777777777776E-2</v>
      </c>
      <c r="AQ137" s="8">
        <f>LARGE($BN137:BQ137,1)</f>
        <v>2.7777777777777776E-2</v>
      </c>
      <c r="AR137" s="8">
        <f>LARGE($BN137:BR137,1)</f>
        <v>2.7777777777777776E-2</v>
      </c>
      <c r="AS137" s="8">
        <f>LARGE($BN137:BS137,1)</f>
        <v>2.7777777777777776E-2</v>
      </c>
      <c r="AV137" s="6">
        <f t="shared" si="266"/>
        <v>0</v>
      </c>
      <c r="AW137" s="6">
        <f t="shared" si="267"/>
        <v>0</v>
      </c>
      <c r="AX137" s="6">
        <f t="shared" si="268"/>
        <v>0</v>
      </c>
      <c r="AY137" s="6">
        <f t="shared" si="269"/>
        <v>0</v>
      </c>
      <c r="AZ137" s="6">
        <f t="shared" si="270"/>
        <v>0</v>
      </c>
      <c r="BA137" s="6">
        <f t="shared" si="271"/>
        <v>0</v>
      </c>
      <c r="BB137" s="6">
        <f t="shared" si="272"/>
        <v>0</v>
      </c>
      <c r="BC137" s="6">
        <f t="shared" si="273"/>
        <v>0</v>
      </c>
      <c r="BD137" s="6">
        <f t="shared" si="274"/>
        <v>0</v>
      </c>
      <c r="BE137" s="6">
        <f t="shared" si="275"/>
        <v>0</v>
      </c>
      <c r="BF137" s="6">
        <f t="shared" si="276"/>
        <v>0</v>
      </c>
      <c r="BH137" s="8" t="str">
        <f t="shared" si="277"/>
        <v/>
      </c>
      <c r="BI137" s="8">
        <f t="shared" si="278"/>
        <v>0</v>
      </c>
      <c r="BJ137" s="8">
        <f t="shared" si="279"/>
        <v>0</v>
      </c>
      <c r="BK137" s="8">
        <f t="shared" si="280"/>
        <v>0</v>
      </c>
      <c r="BL137" s="8">
        <f t="shared" si="281"/>
        <v>0</v>
      </c>
      <c r="BM137" s="8">
        <f t="shared" si="282"/>
        <v>0</v>
      </c>
      <c r="BN137" s="8">
        <f t="shared" si="283"/>
        <v>2.7777777777777776E-2</v>
      </c>
      <c r="BO137" s="8">
        <f t="shared" si="284"/>
        <v>0</v>
      </c>
      <c r="BP137" s="8">
        <f t="shared" si="285"/>
        <v>0</v>
      </c>
      <c r="BQ137" s="8">
        <f t="shared" si="286"/>
        <v>0</v>
      </c>
      <c r="BR137" s="8">
        <f t="shared" si="287"/>
        <v>0</v>
      </c>
      <c r="BS137" s="8">
        <f t="shared" si="288"/>
        <v>0</v>
      </c>
      <c r="BV137" s="8" t="str">
        <f t="shared" si="289"/>
        <v/>
      </c>
      <c r="BW137" s="8" t="str">
        <f t="shared" si="290"/>
        <v/>
      </c>
      <c r="BX137" s="8" t="str">
        <f t="shared" si="291"/>
        <v/>
      </c>
      <c r="BY137" s="8" t="str">
        <f t="shared" si="292"/>
        <v/>
      </c>
      <c r="BZ137" s="8" t="str">
        <f t="shared" si="293"/>
        <v/>
      </c>
      <c r="CA137" s="8" t="str">
        <f t="shared" si="294"/>
        <v/>
      </c>
      <c r="CB137" s="8" t="str">
        <f t="shared" si="295"/>
        <v/>
      </c>
      <c r="CC137" s="8" t="str">
        <f t="shared" si="296"/>
        <v/>
      </c>
      <c r="CD137" s="8" t="str">
        <f t="shared" si="297"/>
        <v/>
      </c>
      <c r="CE137" s="8" t="str">
        <f t="shared" si="298"/>
        <v/>
      </c>
      <c r="CF137" s="8" t="str">
        <f t="shared" si="299"/>
        <v/>
      </c>
      <c r="CG137" s="8" t="str">
        <f t="shared" si="300"/>
        <v/>
      </c>
      <c r="CI137" s="13">
        <v>2.8113425925925927E-2</v>
      </c>
      <c r="CJ137" s="8">
        <f t="shared" si="301"/>
        <v>2.8113425925925927E-2</v>
      </c>
      <c r="CK137" s="8">
        <f>IF(COUNT($BV137:BW137)&gt;0,SMALL($BV137:BW137,1),$CI137)</f>
        <v>2.8113425925925927E-2</v>
      </c>
      <c r="CL137" s="8">
        <f>IF(COUNT($BV137:BX137)&gt;0,SMALL($BV137:BX137,1),$CI137)</f>
        <v>2.8113425925925927E-2</v>
      </c>
      <c r="CM137" s="8">
        <f>IF(COUNT($BV137:BY137)&gt;0,SMALL($BV137:BY137,1),$CI137)</f>
        <v>2.8113425925925927E-2</v>
      </c>
      <c r="CN137" s="8">
        <f>IF(COUNT($BV137:BZ137)&gt;0,SMALL($BV137:BZ137,1),$CI137)</f>
        <v>2.8113425925925927E-2</v>
      </c>
      <c r="CP137" s="8">
        <f t="shared" si="302"/>
        <v>0</v>
      </c>
      <c r="CQ137" s="8">
        <f>IF(COUNT($CB137:CC137)&gt;0,SMALL($CB137:CC137,1),$CP137)</f>
        <v>0</v>
      </c>
      <c r="CR137" s="8">
        <f>IF(COUNT($CB137:CD137)&gt;0,SMALL($CB137:CD137,1),$CP137)</f>
        <v>0</v>
      </c>
      <c r="CS137" s="8">
        <f>IF(COUNT($CB137:CE137)&gt;0,SMALL($CB137:CE137,1),$CP137)</f>
        <v>0</v>
      </c>
      <c r="CT137" s="8">
        <f>IF(COUNT($CB137:CF137)&gt;0,SMALL($CB137:CF137,1),$CP137)</f>
        <v>0</v>
      </c>
      <c r="CV137" s="8" t="str">
        <f t="shared" si="303"/>
        <v/>
      </c>
      <c r="CW137" s="8" t="str">
        <f t="shared" si="304"/>
        <v/>
      </c>
      <c r="CX137" s="1">
        <f t="shared" si="305"/>
        <v>0</v>
      </c>
      <c r="CY137" s="8" t="str">
        <f t="shared" si="306"/>
        <v/>
      </c>
      <c r="CZ137" s="1">
        <f t="shared" si="307"/>
        <v>0</v>
      </c>
      <c r="DB137" s="13">
        <f t="shared" si="308"/>
        <v>0</v>
      </c>
      <c r="DC137" s="13">
        <f>SMALL($DO137:DP137,1)/(60*60*24)</f>
        <v>0</v>
      </c>
      <c r="DD137" s="13">
        <f>SMALL($DO137:DQ137,1)/(60*60*24)</f>
        <v>0</v>
      </c>
      <c r="DE137" s="13">
        <f>SMALL($DO137:DR137,1)/(60*60*24)</f>
        <v>0</v>
      </c>
      <c r="DF137" s="13">
        <f>SMALL($DO137:DS137,1)/(60*60*24)</f>
        <v>0</v>
      </c>
      <c r="DG137" s="13">
        <f>SMALL($DO137:DT137,1)/(60*60*24)</f>
        <v>0</v>
      </c>
      <c r="DH137" s="45">
        <f t="shared" si="309"/>
        <v>0</v>
      </c>
      <c r="DI137" s="13">
        <f>SMALL($DU137:DV137,1)/(60*60*24)</f>
        <v>0</v>
      </c>
      <c r="DJ137" s="13">
        <f>SMALL($DU137:DW137,1)/(60*60*24)</f>
        <v>0</v>
      </c>
      <c r="DK137" s="13">
        <f>SMALL($DU137:DX137,1)/(60*60*24)</f>
        <v>0</v>
      </c>
      <c r="DL137" s="13">
        <f>SMALL($DU137:DY137,1)/(60*60*24)</f>
        <v>0</v>
      </c>
      <c r="DM137" s="13">
        <f>SMALL($DU137:DZ137,1)/(60*60*24)</f>
        <v>0</v>
      </c>
      <c r="DO137" s="6">
        <f t="shared" si="310"/>
        <v>0</v>
      </c>
      <c r="DP137" s="1">
        <f t="shared" si="311"/>
        <v>9999</v>
      </c>
      <c r="DQ137" s="1">
        <f t="shared" si="312"/>
        <v>9999</v>
      </c>
      <c r="DR137" s="1">
        <f t="shared" si="313"/>
        <v>9999</v>
      </c>
      <c r="DS137" s="1">
        <f t="shared" si="314"/>
        <v>9999</v>
      </c>
      <c r="DT137" s="1">
        <f t="shared" si="315"/>
        <v>9999</v>
      </c>
      <c r="DU137" s="6">
        <f t="shared" si="316"/>
        <v>0</v>
      </c>
      <c r="DV137" s="1">
        <f t="shared" si="317"/>
        <v>9999</v>
      </c>
      <c r="DW137" s="1">
        <f t="shared" si="318"/>
        <v>9999</v>
      </c>
      <c r="DX137" s="1">
        <f t="shared" si="319"/>
        <v>9999</v>
      </c>
      <c r="DY137" s="1">
        <f t="shared" si="320"/>
        <v>9999</v>
      </c>
      <c r="DZ137" s="1">
        <f t="shared" si="321"/>
        <v>9999</v>
      </c>
    </row>
    <row r="138" spans="1:130" x14ac:dyDescent="0.25">
      <c r="E138" s="13"/>
      <c r="M138" s="8">
        <f t="shared" si="258"/>
        <v>0</v>
      </c>
      <c r="N138" s="6">
        <f t="shared" si="259"/>
        <v>0</v>
      </c>
      <c r="O138" s="8" t="str">
        <f t="shared" si="260"/>
        <v/>
      </c>
      <c r="Q138" s="8">
        <f t="shared" si="261"/>
        <v>0</v>
      </c>
      <c r="R138" s="8">
        <f t="shared" si="262"/>
        <v>0</v>
      </c>
      <c r="S138" s="8" t="str">
        <f t="shared" si="263"/>
        <v/>
      </c>
      <c r="T138" s="8"/>
      <c r="U138" s="8">
        <f>IF(A138&lt;&gt;"",IF(VLOOKUP(A138,Apr!A$4:F$201,6)&gt;0,VLOOKUP(A138,Apr!A$4:F$201,6),0),0)</f>
        <v>0</v>
      </c>
      <c r="V138" s="8">
        <f>IF(A138&lt;&gt;"",IF(VLOOKUP(A138,May!A$3:F$200,6)&gt;0,VLOOKUP(A138,May!A$3:F$200,6),0),0)</f>
        <v>0</v>
      </c>
      <c r="W138" s="8">
        <f>IF(A138&lt;&gt;"",IF(VLOOKUP(A138,Jun!A$3:F$200,6)&gt;0,VLOOKUP(A138,Jun!A$3:F$200,6),0),0)</f>
        <v>0</v>
      </c>
      <c r="X138" s="8">
        <f>IF(A138&lt;&gt;"",IF(VLOOKUP(A138,Jul!A$3:F$200,6)&gt;0,VLOOKUP(A138,Jul!A$3:F$200,6),0),0)</f>
        <v>0</v>
      </c>
      <c r="Y138" s="8">
        <f>IF(A138&lt;&gt;"",IF(VLOOKUP(A138,Aug!A$3:F$200,6)&gt;0,VLOOKUP(A138,Aug!A$3:F$200,6),0),0)</f>
        <v>0</v>
      </c>
      <c r="Z138" s="8">
        <f>IF(A138&lt;&gt;"",IF(VLOOKUP(A138,Sep!A$3:F$200,6)&gt;0,VLOOKUP(A138,Sep!A$3:F$200,6),0),0)</f>
        <v>0</v>
      </c>
      <c r="AA138" s="6">
        <f t="shared" si="264"/>
        <v>0</v>
      </c>
      <c r="AB138" s="8">
        <f t="shared" si="265"/>
        <v>2.7777777777777776E-2</v>
      </c>
      <c r="AC138" s="8">
        <f>IF(A138&lt;&gt;"",IF(VLOOKUP(A138,Oct!A$3:F$200,6)&gt;0,VLOOKUP(A138,Oct!A$3:F$200,6),0),0)</f>
        <v>0</v>
      </c>
      <c r="AD138" s="8">
        <f>IF(A138&lt;&gt;"",IF(VLOOKUP(A138,Nov!A$3:F$200,6)&gt;0,VLOOKUP(A138,Nov!A$3:F$200,6),0),0)</f>
        <v>0</v>
      </c>
      <c r="AE138" s="8">
        <f>IF(A138&lt;&gt;"",IF(VLOOKUP(A138,Dec!A$3:F$200,6)&gt;0,VLOOKUP(A138,Dec!A$3:F$200,6),0),0)</f>
        <v>0</v>
      </c>
      <c r="AF138" s="8">
        <f>IF(A138&lt;&gt;"",IF(VLOOKUP(A138,Jan!A$3:F$200,6)&gt;0,VLOOKUP(A138,Jan!A$3:F$200,6),0),0)</f>
        <v>0</v>
      </c>
      <c r="AG138" s="8">
        <f>IF(A138&lt;&gt;"",IF(VLOOKUP(A138,Feb!A$3:F$200,6)&gt;0,VLOOKUP(A138,Feb!A$3:F$200,6),0),0)</f>
        <v>0</v>
      </c>
      <c r="AH138" s="8">
        <f>IF(A138&lt;&gt;"",IF(VLOOKUP(A138,Mar!A$3:F$200,6)&gt;0,VLOOKUP(A138,Mar!A$3:F$200,6),0),0)</f>
        <v>0</v>
      </c>
      <c r="AJ138" s="8">
        <f>LARGE($BH138:BI138,1)</f>
        <v>0</v>
      </c>
      <c r="AK138" s="8">
        <f>LARGE($BH138:BJ138,1)</f>
        <v>0</v>
      </c>
      <c r="AL138" s="8">
        <f>LARGE($BH138:BK138,1)</f>
        <v>0</v>
      </c>
      <c r="AM138" s="8">
        <f>LARGE($BH138:BL138,1)</f>
        <v>0</v>
      </c>
      <c r="AN138" s="8">
        <f>LARGE($BH138:BM138,1)</f>
        <v>0</v>
      </c>
      <c r="AO138" s="8">
        <f>LARGE($BN138:BO138,1)</f>
        <v>2.7777777777777776E-2</v>
      </c>
      <c r="AP138" s="8">
        <f>LARGE($BN138:BP138,1)</f>
        <v>2.7777777777777776E-2</v>
      </c>
      <c r="AQ138" s="8">
        <f>LARGE($BN138:BQ138,1)</f>
        <v>2.7777777777777776E-2</v>
      </c>
      <c r="AR138" s="8">
        <f>LARGE($BN138:BR138,1)</f>
        <v>2.7777777777777776E-2</v>
      </c>
      <c r="AS138" s="8">
        <f>LARGE($BN138:BS138,1)</f>
        <v>2.7777777777777776E-2</v>
      </c>
      <c r="AV138" s="6">
        <f t="shared" si="266"/>
        <v>0</v>
      </c>
      <c r="AW138" s="6">
        <f t="shared" si="267"/>
        <v>0</v>
      </c>
      <c r="AX138" s="6">
        <f t="shared" si="268"/>
        <v>0</v>
      </c>
      <c r="AY138" s="6">
        <f t="shared" si="269"/>
        <v>0</v>
      </c>
      <c r="AZ138" s="6">
        <f t="shared" si="270"/>
        <v>0</v>
      </c>
      <c r="BA138" s="6">
        <f t="shared" si="271"/>
        <v>0</v>
      </c>
      <c r="BB138" s="6">
        <f t="shared" si="272"/>
        <v>0</v>
      </c>
      <c r="BC138" s="6">
        <f t="shared" si="273"/>
        <v>0</v>
      </c>
      <c r="BD138" s="6">
        <f t="shared" si="274"/>
        <v>0</v>
      </c>
      <c r="BE138" s="6">
        <f t="shared" si="275"/>
        <v>0</v>
      </c>
      <c r="BF138" s="6">
        <f t="shared" si="276"/>
        <v>0</v>
      </c>
      <c r="BH138" s="8" t="str">
        <f t="shared" si="277"/>
        <v/>
      </c>
      <c r="BI138" s="8">
        <f t="shared" si="278"/>
        <v>0</v>
      </c>
      <c r="BJ138" s="8">
        <f t="shared" si="279"/>
        <v>0</v>
      </c>
      <c r="BK138" s="8">
        <f t="shared" si="280"/>
        <v>0</v>
      </c>
      <c r="BL138" s="8">
        <f t="shared" si="281"/>
        <v>0</v>
      </c>
      <c r="BM138" s="8">
        <f t="shared" si="282"/>
        <v>0</v>
      </c>
      <c r="BN138" s="8">
        <f t="shared" si="283"/>
        <v>2.7777777777777776E-2</v>
      </c>
      <c r="BO138" s="8">
        <f t="shared" si="284"/>
        <v>0</v>
      </c>
      <c r="BP138" s="8">
        <f t="shared" si="285"/>
        <v>0</v>
      </c>
      <c r="BQ138" s="8">
        <f t="shared" si="286"/>
        <v>0</v>
      </c>
      <c r="BR138" s="8">
        <f t="shared" si="287"/>
        <v>0</v>
      </c>
      <c r="BS138" s="8">
        <f t="shared" si="288"/>
        <v>0</v>
      </c>
      <c r="BV138" s="8" t="str">
        <f t="shared" si="289"/>
        <v/>
      </c>
      <c r="BW138" s="8" t="str">
        <f t="shared" si="290"/>
        <v/>
      </c>
      <c r="BX138" s="8" t="str">
        <f t="shared" si="291"/>
        <v/>
      </c>
      <c r="BY138" s="8" t="str">
        <f t="shared" si="292"/>
        <v/>
      </c>
      <c r="BZ138" s="8" t="str">
        <f t="shared" si="293"/>
        <v/>
      </c>
      <c r="CA138" s="8" t="str">
        <f t="shared" si="294"/>
        <v/>
      </c>
      <c r="CB138" s="8" t="str">
        <f t="shared" si="295"/>
        <v/>
      </c>
      <c r="CC138" s="8" t="str">
        <f t="shared" si="296"/>
        <v/>
      </c>
      <c r="CD138" s="8" t="str">
        <f t="shared" si="297"/>
        <v/>
      </c>
      <c r="CE138" s="8" t="str">
        <f t="shared" si="298"/>
        <v/>
      </c>
      <c r="CF138" s="8" t="str">
        <f t="shared" si="299"/>
        <v/>
      </c>
      <c r="CG138" s="8" t="str">
        <f t="shared" si="300"/>
        <v/>
      </c>
      <c r="CI138" s="13">
        <v>2.8113425925925927E-2</v>
      </c>
      <c r="CJ138" s="8">
        <f t="shared" si="301"/>
        <v>2.8113425925925927E-2</v>
      </c>
      <c r="CK138" s="8">
        <f>IF(COUNT($BV138:BW138)&gt;0,SMALL($BV138:BW138,1),$CI138)</f>
        <v>2.8113425925925927E-2</v>
      </c>
      <c r="CL138" s="8">
        <f>IF(COUNT($BV138:BX138)&gt;0,SMALL($BV138:BX138,1),$CI138)</f>
        <v>2.8113425925925927E-2</v>
      </c>
      <c r="CM138" s="8">
        <f>IF(COUNT($BV138:BY138)&gt;0,SMALL($BV138:BY138,1),$CI138)</f>
        <v>2.8113425925925927E-2</v>
      </c>
      <c r="CN138" s="8">
        <f>IF(COUNT($BV138:BZ138)&gt;0,SMALL($BV138:BZ138,1),$CI138)</f>
        <v>2.8113425925925927E-2</v>
      </c>
      <c r="CP138" s="8">
        <f t="shared" si="302"/>
        <v>0</v>
      </c>
      <c r="CQ138" s="8">
        <f>IF(COUNT($CB138:CC138)&gt;0,SMALL($CB138:CC138,1),$CP138)</f>
        <v>0</v>
      </c>
      <c r="CR138" s="8">
        <f>IF(COUNT($CB138:CD138)&gt;0,SMALL($CB138:CD138,1),$CP138)</f>
        <v>0</v>
      </c>
      <c r="CS138" s="8">
        <f>IF(COUNT($CB138:CE138)&gt;0,SMALL($CB138:CE138,1),$CP138)</f>
        <v>0</v>
      </c>
      <c r="CT138" s="8">
        <f>IF(COUNT($CB138:CF138)&gt;0,SMALL($CB138:CF138,1),$CP138)</f>
        <v>0</v>
      </c>
      <c r="CV138" s="8" t="str">
        <f t="shared" si="303"/>
        <v/>
      </c>
      <c r="CW138" s="8" t="str">
        <f t="shared" si="304"/>
        <v/>
      </c>
      <c r="CX138" s="1">
        <f t="shared" si="305"/>
        <v>0</v>
      </c>
      <c r="CY138" s="8" t="str">
        <f t="shared" si="306"/>
        <v/>
      </c>
      <c r="CZ138" s="1">
        <f t="shared" si="307"/>
        <v>0</v>
      </c>
      <c r="DB138" s="13">
        <f t="shared" si="308"/>
        <v>0</v>
      </c>
      <c r="DC138" s="13">
        <f>SMALL($DO138:DP138,1)/(60*60*24)</f>
        <v>0</v>
      </c>
      <c r="DD138" s="13">
        <f>SMALL($DO138:DQ138,1)/(60*60*24)</f>
        <v>0</v>
      </c>
      <c r="DE138" s="13">
        <f>SMALL($DO138:DR138,1)/(60*60*24)</f>
        <v>0</v>
      </c>
      <c r="DF138" s="13">
        <f>SMALL($DO138:DS138,1)/(60*60*24)</f>
        <v>0</v>
      </c>
      <c r="DG138" s="13">
        <f>SMALL($DO138:DT138,1)/(60*60*24)</f>
        <v>0</v>
      </c>
      <c r="DH138" s="45">
        <f t="shared" si="309"/>
        <v>0</v>
      </c>
      <c r="DI138" s="13">
        <f>SMALL($DU138:DV138,1)/(60*60*24)</f>
        <v>0</v>
      </c>
      <c r="DJ138" s="13">
        <f>SMALL($DU138:DW138,1)/(60*60*24)</f>
        <v>0</v>
      </c>
      <c r="DK138" s="13">
        <f>SMALL($DU138:DX138,1)/(60*60*24)</f>
        <v>0</v>
      </c>
      <c r="DL138" s="13">
        <f>SMALL($DU138:DY138,1)/(60*60*24)</f>
        <v>0</v>
      </c>
      <c r="DM138" s="13">
        <f>SMALL($DU138:DZ138,1)/(60*60*24)</f>
        <v>0</v>
      </c>
      <c r="DO138" s="6">
        <f t="shared" si="310"/>
        <v>0</v>
      </c>
      <c r="DP138" s="1">
        <f t="shared" si="311"/>
        <v>9999</v>
      </c>
      <c r="DQ138" s="1">
        <f t="shared" si="312"/>
        <v>9999</v>
      </c>
      <c r="DR138" s="1">
        <f t="shared" si="313"/>
        <v>9999</v>
      </c>
      <c r="DS138" s="1">
        <f t="shared" si="314"/>
        <v>9999</v>
      </c>
      <c r="DT138" s="1">
        <f t="shared" si="315"/>
        <v>9999</v>
      </c>
      <c r="DU138" s="6">
        <f t="shared" si="316"/>
        <v>0</v>
      </c>
      <c r="DV138" s="1">
        <f t="shared" si="317"/>
        <v>9999</v>
      </c>
      <c r="DW138" s="1">
        <f t="shared" si="318"/>
        <v>9999</v>
      </c>
      <c r="DX138" s="1">
        <f t="shared" si="319"/>
        <v>9999</v>
      </c>
      <c r="DY138" s="1">
        <f t="shared" si="320"/>
        <v>9999</v>
      </c>
      <c r="DZ138" s="1">
        <f t="shared" si="321"/>
        <v>9999</v>
      </c>
    </row>
    <row r="139" spans="1:130" x14ac:dyDescent="0.25">
      <c r="E139" s="13"/>
      <c r="M139" s="8">
        <f t="shared" si="258"/>
        <v>0</v>
      </c>
      <c r="N139" s="6">
        <f t="shared" si="259"/>
        <v>0</v>
      </c>
      <c r="O139" s="8" t="str">
        <f t="shared" si="260"/>
        <v/>
      </c>
      <c r="Q139" s="8">
        <f t="shared" si="261"/>
        <v>0</v>
      </c>
      <c r="R139" s="8">
        <f t="shared" si="262"/>
        <v>0</v>
      </c>
      <c r="S139" s="8" t="str">
        <f t="shared" si="263"/>
        <v/>
      </c>
      <c r="T139" s="8"/>
      <c r="U139" s="8">
        <f>IF(A139&lt;&gt;"",IF(VLOOKUP(A139,Apr!A$4:F$201,6)&gt;0,VLOOKUP(A139,Apr!A$4:F$201,6),0),0)</f>
        <v>0</v>
      </c>
      <c r="V139" s="8">
        <f>IF(A139&lt;&gt;"",IF(VLOOKUP(A139,May!A$3:F$200,6)&gt;0,VLOOKUP(A139,May!A$3:F$200,6),0),0)</f>
        <v>0</v>
      </c>
      <c r="W139" s="8">
        <f>IF(A139&lt;&gt;"",IF(VLOOKUP(A139,Jun!A$3:F$200,6)&gt;0,VLOOKUP(A139,Jun!A$3:F$200,6),0),0)</f>
        <v>0</v>
      </c>
      <c r="X139" s="8">
        <f>IF(A139&lt;&gt;"",IF(VLOOKUP(A139,Jul!A$3:F$200,6)&gt;0,VLOOKUP(A139,Jul!A$3:F$200,6),0),0)</f>
        <v>0</v>
      </c>
      <c r="Y139" s="8">
        <f>IF(A139&lt;&gt;"",IF(VLOOKUP(A139,Aug!A$3:F$200,6)&gt;0,VLOOKUP(A139,Aug!A$3:F$200,6),0),0)</f>
        <v>0</v>
      </c>
      <c r="Z139" s="8">
        <f>IF(A139&lt;&gt;"",IF(VLOOKUP(A139,Sep!A$3:F$200,6)&gt;0,VLOOKUP(A139,Sep!A$3:F$200,6),0),0)</f>
        <v>0</v>
      </c>
      <c r="AA139" s="6">
        <f t="shared" si="264"/>
        <v>0</v>
      </c>
      <c r="AB139" s="8">
        <f t="shared" si="265"/>
        <v>2.7777777777777776E-2</v>
      </c>
      <c r="AC139" s="8">
        <f>IF(A139&lt;&gt;"",IF(VLOOKUP(A139,Oct!A$3:F$200,6)&gt;0,VLOOKUP(A139,Oct!A$3:F$200,6),0),0)</f>
        <v>0</v>
      </c>
      <c r="AD139" s="8">
        <f>IF(A139&lt;&gt;"",IF(VLOOKUP(A139,Nov!A$3:F$200,6)&gt;0,VLOOKUP(A139,Nov!A$3:F$200,6),0),0)</f>
        <v>0</v>
      </c>
      <c r="AE139" s="8">
        <f>IF(A139&lt;&gt;"",IF(VLOOKUP(A139,Dec!A$3:F$200,6)&gt;0,VLOOKUP(A139,Dec!A$3:F$200,6),0),0)</f>
        <v>0</v>
      </c>
      <c r="AF139" s="8">
        <f>IF(A139&lt;&gt;"",IF(VLOOKUP(A139,Jan!A$3:F$200,6)&gt;0,VLOOKUP(A139,Jan!A$3:F$200,6),0),0)</f>
        <v>0</v>
      </c>
      <c r="AG139" s="8">
        <f>IF(A139&lt;&gt;"",IF(VLOOKUP(A139,Feb!A$3:F$200,6)&gt;0,VLOOKUP(A139,Feb!A$3:F$200,6),0),0)</f>
        <v>0</v>
      </c>
      <c r="AH139" s="8">
        <f>IF(A139&lt;&gt;"",IF(VLOOKUP(A139,Mar!A$3:F$200,6)&gt;0,VLOOKUP(A139,Mar!A$3:F$200,6),0),0)</f>
        <v>0</v>
      </c>
      <c r="AJ139" s="8">
        <f>LARGE($BH139:BI139,1)</f>
        <v>0</v>
      </c>
      <c r="AK139" s="8">
        <f>LARGE($BH139:BJ139,1)</f>
        <v>0</v>
      </c>
      <c r="AL139" s="8">
        <f>LARGE($BH139:BK139,1)</f>
        <v>0</v>
      </c>
      <c r="AM139" s="8">
        <f>LARGE($BH139:BL139,1)</f>
        <v>0</v>
      </c>
      <c r="AN139" s="8">
        <f>LARGE($BH139:BM139,1)</f>
        <v>0</v>
      </c>
      <c r="AO139" s="8">
        <f>LARGE($BN139:BO139,1)</f>
        <v>2.7777777777777776E-2</v>
      </c>
      <c r="AP139" s="8">
        <f>LARGE($BN139:BP139,1)</f>
        <v>2.7777777777777776E-2</v>
      </c>
      <c r="AQ139" s="8">
        <f>LARGE($BN139:BQ139,1)</f>
        <v>2.7777777777777776E-2</v>
      </c>
      <c r="AR139" s="8">
        <f>LARGE($BN139:BR139,1)</f>
        <v>2.7777777777777776E-2</v>
      </c>
      <c r="AS139" s="8">
        <f>LARGE($BN139:BS139,1)</f>
        <v>2.7777777777777776E-2</v>
      </c>
      <c r="AV139" s="6">
        <f t="shared" si="266"/>
        <v>0</v>
      </c>
      <c r="AW139" s="6">
        <f t="shared" si="267"/>
        <v>0</v>
      </c>
      <c r="AX139" s="6">
        <f t="shared" si="268"/>
        <v>0</v>
      </c>
      <c r="AY139" s="6">
        <f t="shared" si="269"/>
        <v>0</v>
      </c>
      <c r="AZ139" s="6">
        <f t="shared" si="270"/>
        <v>0</v>
      </c>
      <c r="BA139" s="6">
        <f t="shared" si="271"/>
        <v>0</v>
      </c>
      <c r="BB139" s="6">
        <f t="shared" si="272"/>
        <v>0</v>
      </c>
      <c r="BC139" s="6">
        <f t="shared" si="273"/>
        <v>0</v>
      </c>
      <c r="BD139" s="6">
        <f t="shared" si="274"/>
        <v>0</v>
      </c>
      <c r="BE139" s="6">
        <f t="shared" si="275"/>
        <v>0</v>
      </c>
      <c r="BF139" s="6">
        <f t="shared" si="276"/>
        <v>0</v>
      </c>
      <c r="BH139" s="8" t="str">
        <f t="shared" si="277"/>
        <v/>
      </c>
      <c r="BI139" s="8">
        <f t="shared" si="278"/>
        <v>0</v>
      </c>
      <c r="BJ139" s="8">
        <f t="shared" si="279"/>
        <v>0</v>
      </c>
      <c r="BK139" s="8">
        <f t="shared" si="280"/>
        <v>0</v>
      </c>
      <c r="BL139" s="8">
        <f t="shared" si="281"/>
        <v>0</v>
      </c>
      <c r="BM139" s="8">
        <f t="shared" si="282"/>
        <v>0</v>
      </c>
      <c r="BN139" s="8">
        <f t="shared" si="283"/>
        <v>2.7777777777777776E-2</v>
      </c>
      <c r="BO139" s="8">
        <f t="shared" si="284"/>
        <v>0</v>
      </c>
      <c r="BP139" s="8">
        <f t="shared" si="285"/>
        <v>0</v>
      </c>
      <c r="BQ139" s="8">
        <f t="shared" si="286"/>
        <v>0</v>
      </c>
      <c r="BR139" s="8">
        <f t="shared" si="287"/>
        <v>0</v>
      </c>
      <c r="BS139" s="8">
        <f t="shared" si="288"/>
        <v>0</v>
      </c>
      <c r="BV139" s="8" t="str">
        <f t="shared" si="289"/>
        <v/>
      </c>
      <c r="BW139" s="8" t="str">
        <f t="shared" si="290"/>
        <v/>
      </c>
      <c r="BX139" s="8" t="str">
        <f t="shared" si="291"/>
        <v/>
      </c>
      <c r="BY139" s="8" t="str">
        <f t="shared" si="292"/>
        <v/>
      </c>
      <c r="BZ139" s="8" t="str">
        <f t="shared" si="293"/>
        <v/>
      </c>
      <c r="CA139" s="8" t="str">
        <f t="shared" si="294"/>
        <v/>
      </c>
      <c r="CB139" s="8" t="str">
        <f t="shared" si="295"/>
        <v/>
      </c>
      <c r="CC139" s="8" t="str">
        <f t="shared" si="296"/>
        <v/>
      </c>
      <c r="CD139" s="8" t="str">
        <f t="shared" si="297"/>
        <v/>
      </c>
      <c r="CE139" s="8" t="str">
        <f t="shared" si="298"/>
        <v/>
      </c>
      <c r="CF139" s="8" t="str">
        <f t="shared" si="299"/>
        <v/>
      </c>
      <c r="CG139" s="8" t="str">
        <f t="shared" si="300"/>
        <v/>
      </c>
      <c r="CI139" s="13">
        <v>2.8113425925925927E-2</v>
      </c>
      <c r="CJ139" s="8">
        <f t="shared" si="301"/>
        <v>2.8113425925925927E-2</v>
      </c>
      <c r="CK139" s="8">
        <f>IF(COUNT($BV139:BW139)&gt;0,SMALL($BV139:BW139,1),$CI139)</f>
        <v>2.8113425925925927E-2</v>
      </c>
      <c r="CL139" s="8">
        <f>IF(COUNT($BV139:BX139)&gt;0,SMALL($BV139:BX139,1),$CI139)</f>
        <v>2.8113425925925927E-2</v>
      </c>
      <c r="CM139" s="8">
        <f>IF(COUNT($BV139:BY139)&gt;0,SMALL($BV139:BY139,1),$CI139)</f>
        <v>2.8113425925925927E-2</v>
      </c>
      <c r="CN139" s="8">
        <f>IF(COUNT($BV139:BZ139)&gt;0,SMALL($BV139:BZ139,1),$CI139)</f>
        <v>2.8113425925925927E-2</v>
      </c>
      <c r="CP139" s="8">
        <f t="shared" si="302"/>
        <v>0</v>
      </c>
      <c r="CQ139" s="8">
        <f>IF(COUNT($CB139:CC139)&gt;0,SMALL($CB139:CC139,1),$CP139)</f>
        <v>0</v>
      </c>
      <c r="CR139" s="8">
        <f>IF(COUNT($CB139:CD139)&gt;0,SMALL($CB139:CD139,1),$CP139)</f>
        <v>0</v>
      </c>
      <c r="CS139" s="8">
        <f>IF(COUNT($CB139:CE139)&gt;0,SMALL($CB139:CE139,1),$CP139)</f>
        <v>0</v>
      </c>
      <c r="CT139" s="8">
        <f>IF(COUNT($CB139:CF139)&gt;0,SMALL($CB139:CF139,1),$CP139)</f>
        <v>0</v>
      </c>
      <c r="CV139" s="8" t="str">
        <f t="shared" si="303"/>
        <v/>
      </c>
      <c r="CW139" s="8" t="str">
        <f t="shared" si="304"/>
        <v/>
      </c>
      <c r="CX139" s="1">
        <f t="shared" si="305"/>
        <v>0</v>
      </c>
      <c r="CY139" s="8" t="str">
        <f t="shared" si="306"/>
        <v/>
      </c>
      <c r="CZ139" s="1">
        <f t="shared" si="307"/>
        <v>0</v>
      </c>
      <c r="DB139" s="13">
        <f t="shared" si="308"/>
        <v>0</v>
      </c>
      <c r="DC139" s="13">
        <f>SMALL($DO139:DP139,1)/(60*60*24)</f>
        <v>0</v>
      </c>
      <c r="DD139" s="13">
        <f>SMALL($DO139:DQ139,1)/(60*60*24)</f>
        <v>0</v>
      </c>
      <c r="DE139" s="13">
        <f>SMALL($DO139:DR139,1)/(60*60*24)</f>
        <v>0</v>
      </c>
      <c r="DF139" s="13">
        <f>SMALL($DO139:DS139,1)/(60*60*24)</f>
        <v>0</v>
      </c>
      <c r="DG139" s="13">
        <f>SMALL($DO139:DT139,1)/(60*60*24)</f>
        <v>0</v>
      </c>
      <c r="DH139" s="45">
        <f t="shared" si="309"/>
        <v>0</v>
      </c>
      <c r="DI139" s="13">
        <f>SMALL($DU139:DV139,1)/(60*60*24)</f>
        <v>0</v>
      </c>
      <c r="DJ139" s="13">
        <f>SMALL($DU139:DW139,1)/(60*60*24)</f>
        <v>0</v>
      </c>
      <c r="DK139" s="13">
        <f>SMALL($DU139:DX139,1)/(60*60*24)</f>
        <v>0</v>
      </c>
      <c r="DL139" s="13">
        <f>SMALL($DU139:DY139,1)/(60*60*24)</f>
        <v>0</v>
      </c>
      <c r="DM139" s="13">
        <f>SMALL($DU139:DZ139,1)/(60*60*24)</f>
        <v>0</v>
      </c>
      <c r="DO139" s="6">
        <f t="shared" si="310"/>
        <v>0</v>
      </c>
      <c r="DP139" s="1">
        <f t="shared" si="311"/>
        <v>9999</v>
      </c>
      <c r="DQ139" s="1">
        <f t="shared" si="312"/>
        <v>9999</v>
      </c>
      <c r="DR139" s="1">
        <f t="shared" si="313"/>
        <v>9999</v>
      </c>
      <c r="DS139" s="1">
        <f t="shared" si="314"/>
        <v>9999</v>
      </c>
      <c r="DT139" s="1">
        <f t="shared" si="315"/>
        <v>9999</v>
      </c>
      <c r="DU139" s="6">
        <f t="shared" si="316"/>
        <v>0</v>
      </c>
      <c r="DV139" s="1">
        <f t="shared" si="317"/>
        <v>9999</v>
      </c>
      <c r="DW139" s="1">
        <f t="shared" si="318"/>
        <v>9999</v>
      </c>
      <c r="DX139" s="1">
        <f t="shared" si="319"/>
        <v>9999</v>
      </c>
      <c r="DY139" s="1">
        <f t="shared" si="320"/>
        <v>9999</v>
      </c>
      <c r="DZ139" s="1">
        <f t="shared" si="321"/>
        <v>9999</v>
      </c>
    </row>
    <row r="140" spans="1:130" x14ac:dyDescent="0.25">
      <c r="E140" s="13"/>
      <c r="M140" s="8">
        <f t="shared" si="258"/>
        <v>0</v>
      </c>
      <c r="N140" s="6">
        <f t="shared" si="259"/>
        <v>0</v>
      </c>
      <c r="O140" s="8" t="str">
        <f t="shared" si="260"/>
        <v/>
      </c>
      <c r="Q140" s="8">
        <f t="shared" si="261"/>
        <v>0</v>
      </c>
      <c r="R140" s="8">
        <f t="shared" si="262"/>
        <v>0</v>
      </c>
      <c r="S140" s="8" t="str">
        <f t="shared" si="263"/>
        <v/>
      </c>
      <c r="T140" s="8"/>
      <c r="U140" s="8">
        <f>IF(A140&lt;&gt;"",IF(VLOOKUP(A140,Apr!A$4:F$201,6)&gt;0,VLOOKUP(A140,Apr!A$4:F$201,6),0),0)</f>
        <v>0</v>
      </c>
      <c r="V140" s="8">
        <f>IF(A140&lt;&gt;"",IF(VLOOKUP(A140,May!A$3:F$200,6)&gt;0,VLOOKUP(A140,May!A$3:F$200,6),0),0)</f>
        <v>0</v>
      </c>
      <c r="W140" s="8">
        <f>IF(A140&lt;&gt;"",IF(VLOOKUP(A140,Jun!A$3:F$200,6)&gt;0,VLOOKUP(A140,Jun!A$3:F$200,6),0),0)</f>
        <v>0</v>
      </c>
      <c r="X140" s="8">
        <f>IF(A140&lt;&gt;"",IF(VLOOKUP(A140,Jul!A$3:F$200,6)&gt;0,VLOOKUP(A140,Jul!A$3:F$200,6),0),0)</f>
        <v>0</v>
      </c>
      <c r="Y140" s="8">
        <f>IF(A140&lt;&gt;"",IF(VLOOKUP(A140,Aug!A$3:F$200,6)&gt;0,VLOOKUP(A140,Aug!A$3:F$200,6),0),0)</f>
        <v>0</v>
      </c>
      <c r="Z140" s="8">
        <f>IF(A140&lt;&gt;"",IF(VLOOKUP(A140,Sep!A$3:F$200,6)&gt;0,VLOOKUP(A140,Sep!A$3:F$200,6),0),0)</f>
        <v>0</v>
      </c>
      <c r="AA140" s="6">
        <f t="shared" si="264"/>
        <v>0</v>
      </c>
      <c r="AB140" s="8">
        <f t="shared" si="265"/>
        <v>2.7777777777777776E-2</v>
      </c>
      <c r="AC140" s="8">
        <f>IF(A140&lt;&gt;"",IF(VLOOKUP(A140,Oct!A$3:F$200,6)&gt;0,VLOOKUP(A140,Oct!A$3:F$200,6),0),0)</f>
        <v>0</v>
      </c>
      <c r="AD140" s="8">
        <f>IF(A140&lt;&gt;"",IF(VLOOKUP(A140,Nov!A$3:F$200,6)&gt;0,VLOOKUP(A140,Nov!A$3:F$200,6),0),0)</f>
        <v>0</v>
      </c>
      <c r="AE140" s="8">
        <f>IF(A140&lt;&gt;"",IF(VLOOKUP(A140,Dec!A$3:F$200,6)&gt;0,VLOOKUP(A140,Dec!A$3:F$200,6),0),0)</f>
        <v>0</v>
      </c>
      <c r="AF140" s="8">
        <f>IF(A140&lt;&gt;"",IF(VLOOKUP(A140,Jan!A$3:F$200,6)&gt;0,VLOOKUP(A140,Jan!A$3:F$200,6),0),0)</f>
        <v>0</v>
      </c>
      <c r="AG140" s="8">
        <f>IF(A140&lt;&gt;"",IF(VLOOKUP(A140,Feb!A$3:F$200,6)&gt;0,VLOOKUP(A140,Feb!A$3:F$200,6),0),0)</f>
        <v>0</v>
      </c>
      <c r="AH140" s="8">
        <f>IF(A140&lt;&gt;"",IF(VLOOKUP(A140,Mar!A$3:F$200,6)&gt;0,VLOOKUP(A140,Mar!A$3:F$200,6),0),0)</f>
        <v>0</v>
      </c>
      <c r="AJ140" s="8">
        <f>LARGE($BH140:BI140,1)</f>
        <v>0</v>
      </c>
      <c r="AK140" s="8">
        <f>LARGE($BH140:BJ140,1)</f>
        <v>0</v>
      </c>
      <c r="AL140" s="8">
        <f>LARGE($BH140:BK140,1)</f>
        <v>0</v>
      </c>
      <c r="AM140" s="8">
        <f>LARGE($BH140:BL140,1)</f>
        <v>0</v>
      </c>
      <c r="AN140" s="8">
        <f>LARGE($BH140:BM140,1)</f>
        <v>0</v>
      </c>
      <c r="AO140" s="8">
        <f>LARGE($BN140:BO140,1)</f>
        <v>2.7777777777777776E-2</v>
      </c>
      <c r="AP140" s="8">
        <f>LARGE($BN140:BP140,1)</f>
        <v>2.7777777777777776E-2</v>
      </c>
      <c r="AQ140" s="8">
        <f>LARGE($BN140:BQ140,1)</f>
        <v>2.7777777777777776E-2</v>
      </c>
      <c r="AR140" s="8">
        <f>LARGE($BN140:BR140,1)</f>
        <v>2.7777777777777776E-2</v>
      </c>
      <c r="AS140" s="8">
        <f>LARGE($BN140:BS140,1)</f>
        <v>2.7777777777777776E-2</v>
      </c>
      <c r="AV140" s="6">
        <f t="shared" si="266"/>
        <v>0</v>
      </c>
      <c r="AW140" s="6">
        <f t="shared" si="267"/>
        <v>0</v>
      </c>
      <c r="AX140" s="6">
        <f t="shared" si="268"/>
        <v>0</v>
      </c>
      <c r="AY140" s="6">
        <f t="shared" si="269"/>
        <v>0</v>
      </c>
      <c r="AZ140" s="6">
        <f t="shared" si="270"/>
        <v>0</v>
      </c>
      <c r="BA140" s="6">
        <f t="shared" si="271"/>
        <v>0</v>
      </c>
      <c r="BB140" s="6">
        <f t="shared" si="272"/>
        <v>0</v>
      </c>
      <c r="BC140" s="6">
        <f t="shared" si="273"/>
        <v>0</v>
      </c>
      <c r="BD140" s="6">
        <f t="shared" si="274"/>
        <v>0</v>
      </c>
      <c r="BE140" s="6">
        <f t="shared" si="275"/>
        <v>0</v>
      </c>
      <c r="BF140" s="6">
        <f t="shared" si="276"/>
        <v>0</v>
      </c>
      <c r="BH140" s="8" t="str">
        <f t="shared" si="277"/>
        <v/>
      </c>
      <c r="BI140" s="8">
        <f t="shared" si="278"/>
        <v>0</v>
      </c>
      <c r="BJ140" s="8">
        <f t="shared" si="279"/>
        <v>0</v>
      </c>
      <c r="BK140" s="8">
        <f t="shared" si="280"/>
        <v>0</v>
      </c>
      <c r="BL140" s="8">
        <f t="shared" si="281"/>
        <v>0</v>
      </c>
      <c r="BM140" s="8">
        <f t="shared" si="282"/>
        <v>0</v>
      </c>
      <c r="BN140" s="8">
        <f t="shared" si="283"/>
        <v>2.7777777777777776E-2</v>
      </c>
      <c r="BO140" s="8">
        <f t="shared" si="284"/>
        <v>0</v>
      </c>
      <c r="BP140" s="8">
        <f t="shared" si="285"/>
        <v>0</v>
      </c>
      <c r="BQ140" s="8">
        <f t="shared" si="286"/>
        <v>0</v>
      </c>
      <c r="BR140" s="8">
        <f t="shared" si="287"/>
        <v>0</v>
      </c>
      <c r="BS140" s="8">
        <f t="shared" si="288"/>
        <v>0</v>
      </c>
      <c r="BV140" s="8" t="str">
        <f t="shared" si="289"/>
        <v/>
      </c>
      <c r="BW140" s="8" t="str">
        <f t="shared" si="290"/>
        <v/>
      </c>
      <c r="BX140" s="8" t="str">
        <f t="shared" si="291"/>
        <v/>
      </c>
      <c r="BY140" s="8" t="str">
        <f t="shared" si="292"/>
        <v/>
      </c>
      <c r="BZ140" s="8" t="str">
        <f t="shared" si="293"/>
        <v/>
      </c>
      <c r="CA140" s="8" t="str">
        <f t="shared" si="294"/>
        <v/>
      </c>
      <c r="CB140" s="8" t="str">
        <f t="shared" si="295"/>
        <v/>
      </c>
      <c r="CC140" s="8" t="str">
        <f t="shared" si="296"/>
        <v/>
      </c>
      <c r="CD140" s="8" t="str">
        <f t="shared" si="297"/>
        <v/>
      </c>
      <c r="CE140" s="8" t="str">
        <f t="shared" si="298"/>
        <v/>
      </c>
      <c r="CF140" s="8" t="str">
        <f t="shared" si="299"/>
        <v/>
      </c>
      <c r="CG140" s="8" t="str">
        <f t="shared" si="300"/>
        <v/>
      </c>
      <c r="CI140" s="13">
        <v>2.8113425925925927E-2</v>
      </c>
      <c r="CJ140" s="8">
        <f t="shared" si="301"/>
        <v>2.8113425925925927E-2</v>
      </c>
      <c r="CK140" s="8">
        <f>IF(COUNT($BV140:BW140)&gt;0,SMALL($BV140:BW140,1),$CI140)</f>
        <v>2.8113425925925927E-2</v>
      </c>
      <c r="CL140" s="8">
        <f>IF(COUNT($BV140:BX140)&gt;0,SMALL($BV140:BX140,1),$CI140)</f>
        <v>2.8113425925925927E-2</v>
      </c>
      <c r="CM140" s="8">
        <f>IF(COUNT($BV140:BY140)&gt;0,SMALL($BV140:BY140,1),$CI140)</f>
        <v>2.8113425925925927E-2</v>
      </c>
      <c r="CN140" s="8">
        <f>IF(COUNT($BV140:BZ140)&gt;0,SMALL($BV140:BZ140,1),$CI140)</f>
        <v>2.8113425925925927E-2</v>
      </c>
      <c r="CP140" s="8">
        <f t="shared" si="302"/>
        <v>0</v>
      </c>
      <c r="CQ140" s="8">
        <f>IF(COUNT($CB140:CC140)&gt;0,SMALL($CB140:CC140,1),$CP140)</f>
        <v>0</v>
      </c>
      <c r="CR140" s="8">
        <f>IF(COUNT($CB140:CD140)&gt;0,SMALL($CB140:CD140,1),$CP140)</f>
        <v>0</v>
      </c>
      <c r="CS140" s="8">
        <f>IF(COUNT($CB140:CE140)&gt;0,SMALL($CB140:CE140,1),$CP140)</f>
        <v>0</v>
      </c>
      <c r="CT140" s="8">
        <f>IF(COUNT($CB140:CF140)&gt;0,SMALL($CB140:CF140,1),$CP140)</f>
        <v>0</v>
      </c>
      <c r="CV140" s="8" t="str">
        <f t="shared" si="303"/>
        <v/>
      </c>
      <c r="CW140" s="8" t="str">
        <f t="shared" si="304"/>
        <v/>
      </c>
      <c r="CX140" s="1">
        <f t="shared" si="305"/>
        <v>0</v>
      </c>
      <c r="CY140" s="8" t="str">
        <f t="shared" si="306"/>
        <v/>
      </c>
      <c r="CZ140" s="1">
        <f t="shared" si="307"/>
        <v>0</v>
      </c>
      <c r="DB140" s="13">
        <f t="shared" si="308"/>
        <v>0</v>
      </c>
      <c r="DC140" s="13">
        <f>SMALL($DO140:DP140,1)/(60*60*24)</f>
        <v>0</v>
      </c>
      <c r="DD140" s="13">
        <f>SMALL($DO140:DQ140,1)/(60*60*24)</f>
        <v>0</v>
      </c>
      <c r="DE140" s="13">
        <f>SMALL($DO140:DR140,1)/(60*60*24)</f>
        <v>0</v>
      </c>
      <c r="DF140" s="13">
        <f>SMALL($DO140:DS140,1)/(60*60*24)</f>
        <v>0</v>
      </c>
      <c r="DG140" s="13">
        <f>SMALL($DO140:DT140,1)/(60*60*24)</f>
        <v>0</v>
      </c>
      <c r="DH140" s="45">
        <f t="shared" si="309"/>
        <v>0</v>
      </c>
      <c r="DI140" s="13">
        <f>SMALL($DU140:DV140,1)/(60*60*24)</f>
        <v>0</v>
      </c>
      <c r="DJ140" s="13">
        <f>SMALL($DU140:DW140,1)/(60*60*24)</f>
        <v>0</v>
      </c>
      <c r="DK140" s="13">
        <f>SMALL($DU140:DX140,1)/(60*60*24)</f>
        <v>0</v>
      </c>
      <c r="DL140" s="13">
        <f>SMALL($DU140:DY140,1)/(60*60*24)</f>
        <v>0</v>
      </c>
      <c r="DM140" s="13">
        <f>SMALL($DU140:DZ140,1)/(60*60*24)</f>
        <v>0</v>
      </c>
      <c r="DO140" s="6">
        <f t="shared" si="310"/>
        <v>0</v>
      </c>
      <c r="DP140" s="1">
        <f t="shared" si="311"/>
        <v>9999</v>
      </c>
      <c r="DQ140" s="1">
        <f t="shared" si="312"/>
        <v>9999</v>
      </c>
      <c r="DR140" s="1">
        <f t="shared" si="313"/>
        <v>9999</v>
      </c>
      <c r="DS140" s="1">
        <f t="shared" si="314"/>
        <v>9999</v>
      </c>
      <c r="DT140" s="1">
        <f t="shared" si="315"/>
        <v>9999</v>
      </c>
      <c r="DU140" s="6">
        <f t="shared" si="316"/>
        <v>0</v>
      </c>
      <c r="DV140" s="1">
        <f t="shared" si="317"/>
        <v>9999</v>
      </c>
      <c r="DW140" s="1">
        <f t="shared" si="318"/>
        <v>9999</v>
      </c>
      <c r="DX140" s="1">
        <f t="shared" si="319"/>
        <v>9999</v>
      </c>
      <c r="DY140" s="1">
        <f t="shared" si="320"/>
        <v>9999</v>
      </c>
      <c r="DZ140" s="1">
        <f t="shared" si="321"/>
        <v>9999</v>
      </c>
    </row>
    <row r="141" spans="1:130" x14ac:dyDescent="0.25">
      <c r="E141" s="13"/>
      <c r="M141" s="8">
        <f t="shared" si="258"/>
        <v>0</v>
      </c>
      <c r="N141" s="6">
        <f t="shared" si="259"/>
        <v>0</v>
      </c>
      <c r="O141" s="8" t="str">
        <f t="shared" si="260"/>
        <v/>
      </c>
      <c r="Q141" s="8">
        <f t="shared" si="261"/>
        <v>0</v>
      </c>
      <c r="R141" s="8">
        <f t="shared" si="262"/>
        <v>0</v>
      </c>
      <c r="S141" s="8" t="str">
        <f t="shared" si="263"/>
        <v/>
      </c>
      <c r="T141" s="8"/>
      <c r="U141" s="8">
        <f>IF(A141&lt;&gt;"",IF(VLOOKUP(A141,Apr!A$4:F$201,6)&gt;0,VLOOKUP(A141,Apr!A$4:F$201,6),0),0)</f>
        <v>0</v>
      </c>
      <c r="V141" s="8">
        <f>IF(A141&lt;&gt;"",IF(VLOOKUP(A141,May!A$3:F$200,6)&gt;0,VLOOKUP(A141,May!A$3:F$200,6),0),0)</f>
        <v>0</v>
      </c>
      <c r="W141" s="8">
        <f>IF(A141&lt;&gt;"",IF(VLOOKUP(A141,Jun!A$3:F$200,6)&gt;0,VLOOKUP(A141,Jun!A$3:F$200,6),0),0)</f>
        <v>0</v>
      </c>
      <c r="X141" s="8">
        <f>IF(A141&lt;&gt;"",IF(VLOOKUP(A141,Jul!A$3:F$200,6)&gt;0,VLOOKUP(A141,Jul!A$3:F$200,6),0),0)</f>
        <v>0</v>
      </c>
      <c r="Y141" s="8">
        <f>IF(A141&lt;&gt;"",IF(VLOOKUP(A141,Aug!A$3:F$200,6)&gt;0,VLOOKUP(A141,Aug!A$3:F$200,6),0),0)</f>
        <v>0</v>
      </c>
      <c r="Z141" s="8">
        <f>IF(A141&lt;&gt;"",IF(VLOOKUP(A141,Sep!A$3:F$200,6)&gt;0,VLOOKUP(A141,Sep!A$3:F$200,6),0),0)</f>
        <v>0</v>
      </c>
      <c r="AA141" s="6">
        <f t="shared" si="264"/>
        <v>0</v>
      </c>
      <c r="AB141" s="8">
        <f t="shared" si="265"/>
        <v>2.7777777777777776E-2</v>
      </c>
      <c r="AC141" s="8">
        <f>IF(A141&lt;&gt;"",IF(VLOOKUP(A141,Oct!A$3:F$200,6)&gt;0,VLOOKUP(A141,Oct!A$3:F$200,6),0),0)</f>
        <v>0</v>
      </c>
      <c r="AD141" s="8">
        <f>IF(A141&lt;&gt;"",IF(VLOOKUP(A141,Nov!A$3:F$200,6)&gt;0,VLOOKUP(A141,Nov!A$3:F$200,6),0),0)</f>
        <v>0</v>
      </c>
      <c r="AE141" s="8">
        <f>IF(A141&lt;&gt;"",IF(VLOOKUP(A141,Dec!A$3:F$200,6)&gt;0,VLOOKUP(A141,Dec!A$3:F$200,6),0),0)</f>
        <v>0</v>
      </c>
      <c r="AF141" s="8">
        <f>IF(A141&lt;&gt;"",IF(VLOOKUP(A141,Jan!A$3:F$200,6)&gt;0,VLOOKUP(A141,Jan!A$3:F$200,6),0),0)</f>
        <v>0</v>
      </c>
      <c r="AG141" s="8">
        <f>IF(A141&lt;&gt;"",IF(VLOOKUP(A141,Feb!A$3:F$200,6)&gt;0,VLOOKUP(A141,Feb!A$3:F$200,6),0),0)</f>
        <v>0</v>
      </c>
      <c r="AH141" s="8">
        <f>IF(A141&lt;&gt;"",IF(VLOOKUP(A141,Mar!A$3:F$200,6)&gt;0,VLOOKUP(A141,Mar!A$3:F$200,6),0),0)</f>
        <v>0</v>
      </c>
      <c r="AJ141" s="8">
        <f>LARGE($BH141:BI141,1)</f>
        <v>0</v>
      </c>
      <c r="AK141" s="8">
        <f>LARGE($BH141:BJ141,1)</f>
        <v>0</v>
      </c>
      <c r="AL141" s="8">
        <f>LARGE($BH141:BK141,1)</f>
        <v>0</v>
      </c>
      <c r="AM141" s="8">
        <f>LARGE($BH141:BL141,1)</f>
        <v>0</v>
      </c>
      <c r="AN141" s="8">
        <f>LARGE($BH141:BM141,1)</f>
        <v>0</v>
      </c>
      <c r="AO141" s="8">
        <f>LARGE($BN141:BO141,1)</f>
        <v>2.7777777777777776E-2</v>
      </c>
      <c r="AP141" s="8">
        <f>LARGE($BN141:BP141,1)</f>
        <v>2.7777777777777776E-2</v>
      </c>
      <c r="AQ141" s="8">
        <f>LARGE($BN141:BQ141,1)</f>
        <v>2.7777777777777776E-2</v>
      </c>
      <c r="AR141" s="8">
        <f>LARGE($BN141:BR141,1)</f>
        <v>2.7777777777777776E-2</v>
      </c>
      <c r="AS141" s="8">
        <f>LARGE($BN141:BS141,1)</f>
        <v>2.7777777777777776E-2</v>
      </c>
      <c r="AV141" s="6">
        <f t="shared" si="266"/>
        <v>0</v>
      </c>
      <c r="AW141" s="6">
        <f t="shared" si="267"/>
        <v>0</v>
      </c>
      <c r="AX141" s="6">
        <f t="shared" si="268"/>
        <v>0</v>
      </c>
      <c r="AY141" s="6">
        <f t="shared" si="269"/>
        <v>0</v>
      </c>
      <c r="AZ141" s="6">
        <f t="shared" si="270"/>
        <v>0</v>
      </c>
      <c r="BA141" s="6">
        <f t="shared" si="271"/>
        <v>0</v>
      </c>
      <c r="BB141" s="6">
        <f t="shared" si="272"/>
        <v>0</v>
      </c>
      <c r="BC141" s="6">
        <f t="shared" si="273"/>
        <v>0</v>
      </c>
      <c r="BD141" s="6">
        <f t="shared" si="274"/>
        <v>0</v>
      </c>
      <c r="BE141" s="6">
        <f t="shared" si="275"/>
        <v>0</v>
      </c>
      <c r="BF141" s="6">
        <f t="shared" si="276"/>
        <v>0</v>
      </c>
      <c r="BH141" s="8" t="str">
        <f t="shared" si="277"/>
        <v/>
      </c>
      <c r="BI141" s="8">
        <f t="shared" si="278"/>
        <v>0</v>
      </c>
      <c r="BJ141" s="8">
        <f t="shared" si="279"/>
        <v>0</v>
      </c>
      <c r="BK141" s="8">
        <f t="shared" si="280"/>
        <v>0</v>
      </c>
      <c r="BL141" s="8">
        <f t="shared" si="281"/>
        <v>0</v>
      </c>
      <c r="BM141" s="8">
        <f t="shared" si="282"/>
        <v>0</v>
      </c>
      <c r="BN141" s="8">
        <f t="shared" si="283"/>
        <v>2.7777777777777776E-2</v>
      </c>
      <c r="BO141" s="8">
        <f t="shared" si="284"/>
        <v>0</v>
      </c>
      <c r="BP141" s="8">
        <f t="shared" si="285"/>
        <v>0</v>
      </c>
      <c r="BQ141" s="8">
        <f t="shared" si="286"/>
        <v>0</v>
      </c>
      <c r="BR141" s="8">
        <f t="shared" si="287"/>
        <v>0</v>
      </c>
      <c r="BS141" s="8">
        <f t="shared" si="288"/>
        <v>0</v>
      </c>
      <c r="BV141" s="8" t="str">
        <f t="shared" si="289"/>
        <v/>
      </c>
      <c r="BW141" s="8" t="str">
        <f t="shared" si="290"/>
        <v/>
      </c>
      <c r="BX141" s="8" t="str">
        <f t="shared" si="291"/>
        <v/>
      </c>
      <c r="BY141" s="8" t="str">
        <f t="shared" si="292"/>
        <v/>
      </c>
      <c r="BZ141" s="8" t="str">
        <f t="shared" si="293"/>
        <v/>
      </c>
      <c r="CA141" s="8" t="str">
        <f t="shared" si="294"/>
        <v/>
      </c>
      <c r="CB141" s="8" t="str">
        <f t="shared" si="295"/>
        <v/>
      </c>
      <c r="CC141" s="8" t="str">
        <f t="shared" si="296"/>
        <v/>
      </c>
      <c r="CD141" s="8" t="str">
        <f t="shared" si="297"/>
        <v/>
      </c>
      <c r="CE141" s="8" t="str">
        <f t="shared" si="298"/>
        <v/>
      </c>
      <c r="CF141" s="8" t="str">
        <f t="shared" si="299"/>
        <v/>
      </c>
      <c r="CG141" s="8" t="str">
        <f t="shared" si="300"/>
        <v/>
      </c>
      <c r="CI141" s="13">
        <v>2.8113425925925927E-2</v>
      </c>
      <c r="CJ141" s="8">
        <f t="shared" si="301"/>
        <v>2.8113425925925927E-2</v>
      </c>
      <c r="CK141" s="8">
        <f>IF(COUNT($BV141:BW141)&gt;0,SMALL($BV141:BW141,1),$CI141)</f>
        <v>2.8113425925925927E-2</v>
      </c>
      <c r="CL141" s="8">
        <f>IF(COUNT($BV141:BX141)&gt;0,SMALL($BV141:BX141,1),$CI141)</f>
        <v>2.8113425925925927E-2</v>
      </c>
      <c r="CM141" s="8">
        <f>IF(COUNT($BV141:BY141)&gt;0,SMALL($BV141:BY141,1),$CI141)</f>
        <v>2.8113425925925927E-2</v>
      </c>
      <c r="CN141" s="8">
        <f>IF(COUNT($BV141:BZ141)&gt;0,SMALL($BV141:BZ141,1),$CI141)</f>
        <v>2.8113425925925927E-2</v>
      </c>
      <c r="CP141" s="8">
        <f t="shared" si="302"/>
        <v>0</v>
      </c>
      <c r="CQ141" s="8">
        <f>IF(COUNT($CB141:CC141)&gt;0,SMALL($CB141:CC141,1),$CP141)</f>
        <v>0</v>
      </c>
      <c r="CR141" s="8">
        <f>IF(COUNT($CB141:CD141)&gt;0,SMALL($CB141:CD141,1),$CP141)</f>
        <v>0</v>
      </c>
      <c r="CS141" s="8">
        <f>IF(COUNT($CB141:CE141)&gt;0,SMALL($CB141:CE141,1),$CP141)</f>
        <v>0</v>
      </c>
      <c r="CT141" s="8">
        <f>IF(COUNT($CB141:CF141)&gt;0,SMALL($CB141:CF141,1),$CP141)</f>
        <v>0</v>
      </c>
      <c r="CV141" s="8" t="str">
        <f t="shared" si="303"/>
        <v/>
      </c>
      <c r="CW141" s="8" t="str">
        <f t="shared" si="304"/>
        <v/>
      </c>
      <c r="CX141" s="1">
        <f t="shared" si="305"/>
        <v>0</v>
      </c>
      <c r="CY141" s="8" t="str">
        <f t="shared" si="306"/>
        <v/>
      </c>
      <c r="CZ141" s="1">
        <f t="shared" si="307"/>
        <v>0</v>
      </c>
      <c r="DB141" s="13">
        <f t="shared" si="308"/>
        <v>0</v>
      </c>
      <c r="DC141" s="13">
        <f>SMALL($DO141:DP141,1)/(60*60*24)</f>
        <v>0</v>
      </c>
      <c r="DD141" s="13">
        <f>SMALL($DO141:DQ141,1)/(60*60*24)</f>
        <v>0</v>
      </c>
      <c r="DE141" s="13">
        <f>SMALL($DO141:DR141,1)/(60*60*24)</f>
        <v>0</v>
      </c>
      <c r="DF141" s="13">
        <f>SMALL($DO141:DS141,1)/(60*60*24)</f>
        <v>0</v>
      </c>
      <c r="DG141" s="13">
        <f>SMALL($DO141:DT141,1)/(60*60*24)</f>
        <v>0</v>
      </c>
      <c r="DH141" s="45">
        <f t="shared" si="309"/>
        <v>0</v>
      </c>
      <c r="DI141" s="13">
        <f>SMALL($DU141:DV141,1)/(60*60*24)</f>
        <v>0</v>
      </c>
      <c r="DJ141" s="13">
        <f>SMALL($DU141:DW141,1)/(60*60*24)</f>
        <v>0</v>
      </c>
      <c r="DK141" s="13">
        <f>SMALL($DU141:DX141,1)/(60*60*24)</f>
        <v>0</v>
      </c>
      <c r="DL141" s="13">
        <f>SMALL($DU141:DY141,1)/(60*60*24)</f>
        <v>0</v>
      </c>
      <c r="DM141" s="13">
        <f>SMALL($DU141:DZ141,1)/(60*60*24)</f>
        <v>0</v>
      </c>
      <c r="DO141" s="6">
        <f t="shared" si="310"/>
        <v>0</v>
      </c>
      <c r="DP141" s="1">
        <f t="shared" si="311"/>
        <v>9999</v>
      </c>
      <c r="DQ141" s="1">
        <f t="shared" si="312"/>
        <v>9999</v>
      </c>
      <c r="DR141" s="1">
        <f t="shared" si="313"/>
        <v>9999</v>
      </c>
      <c r="DS141" s="1">
        <f t="shared" si="314"/>
        <v>9999</v>
      </c>
      <c r="DT141" s="1">
        <f t="shared" si="315"/>
        <v>9999</v>
      </c>
      <c r="DU141" s="6">
        <f t="shared" si="316"/>
        <v>0</v>
      </c>
      <c r="DV141" s="1">
        <f t="shared" si="317"/>
        <v>9999</v>
      </c>
      <c r="DW141" s="1">
        <f t="shared" si="318"/>
        <v>9999</v>
      </c>
      <c r="DX141" s="1">
        <f t="shared" si="319"/>
        <v>9999</v>
      </c>
      <c r="DY141" s="1">
        <f t="shared" si="320"/>
        <v>9999</v>
      </c>
      <c r="DZ141" s="1">
        <f t="shared" si="321"/>
        <v>9999</v>
      </c>
    </row>
    <row r="142" spans="1:130" x14ac:dyDescent="0.25">
      <c r="E142" s="13"/>
      <c r="M142" s="8">
        <f t="shared" si="258"/>
        <v>0</v>
      </c>
      <c r="N142" s="6">
        <f t="shared" si="259"/>
        <v>0</v>
      </c>
      <c r="O142" s="8" t="str">
        <f t="shared" si="260"/>
        <v/>
      </c>
      <c r="Q142" s="8">
        <f t="shared" si="261"/>
        <v>0</v>
      </c>
      <c r="R142" s="8">
        <f t="shared" si="262"/>
        <v>0</v>
      </c>
      <c r="S142" s="8" t="str">
        <f t="shared" si="263"/>
        <v/>
      </c>
      <c r="T142" s="8"/>
      <c r="U142" s="8">
        <f>IF(A142&lt;&gt;"",IF(VLOOKUP(A142,Apr!A$4:F$201,6)&gt;0,VLOOKUP(A142,Apr!A$4:F$201,6),0),0)</f>
        <v>0</v>
      </c>
      <c r="V142" s="8">
        <f>IF(A142&lt;&gt;"",IF(VLOOKUP(A142,May!A$3:F$200,6)&gt;0,VLOOKUP(A142,May!A$3:F$200,6),0),0)</f>
        <v>0</v>
      </c>
      <c r="W142" s="8">
        <f>IF(A142&lt;&gt;"",IF(VLOOKUP(A142,Jun!A$3:F$200,6)&gt;0,VLOOKUP(A142,Jun!A$3:F$200,6),0),0)</f>
        <v>0</v>
      </c>
      <c r="X142" s="8">
        <f>IF(A142&lt;&gt;"",IF(VLOOKUP(A142,Jul!A$3:F$200,6)&gt;0,VLOOKUP(A142,Jul!A$3:F$200,6),0),0)</f>
        <v>0</v>
      </c>
      <c r="Y142" s="8">
        <f>IF(A142&lt;&gt;"",IF(VLOOKUP(A142,Aug!A$3:F$200,6)&gt;0,VLOOKUP(A142,Aug!A$3:F$200,6),0),0)</f>
        <v>0</v>
      </c>
      <c r="Z142" s="8">
        <f>IF(A142&lt;&gt;"",IF(VLOOKUP(A142,Sep!A$3:F$200,6)&gt;0,VLOOKUP(A142,Sep!A$3:F$200,6),0),0)</f>
        <v>0</v>
      </c>
      <c r="AA142" s="6">
        <f t="shared" si="264"/>
        <v>0</v>
      </c>
      <c r="AB142" s="8">
        <f t="shared" si="265"/>
        <v>2.7777777777777776E-2</v>
      </c>
      <c r="AC142" s="8">
        <f>IF(A142&lt;&gt;"",IF(VLOOKUP(A142,Oct!A$3:F$200,6)&gt;0,VLOOKUP(A142,Oct!A$3:F$200,6),0),0)</f>
        <v>0</v>
      </c>
      <c r="AD142" s="8">
        <f>IF(A142&lt;&gt;"",IF(VLOOKUP(A142,Nov!A$3:F$200,6)&gt;0,VLOOKUP(A142,Nov!A$3:F$200,6),0),0)</f>
        <v>0</v>
      </c>
      <c r="AE142" s="8">
        <f>IF(A142&lt;&gt;"",IF(VLOOKUP(A142,Dec!A$3:F$200,6)&gt;0,VLOOKUP(A142,Dec!A$3:F$200,6),0),0)</f>
        <v>0</v>
      </c>
      <c r="AF142" s="8">
        <f>IF(A142&lt;&gt;"",IF(VLOOKUP(A142,Jan!A$3:F$200,6)&gt;0,VLOOKUP(A142,Jan!A$3:F$200,6),0),0)</f>
        <v>0</v>
      </c>
      <c r="AG142" s="8">
        <f>IF(A142&lt;&gt;"",IF(VLOOKUP(A142,Feb!A$3:F$200,6)&gt;0,VLOOKUP(A142,Feb!A$3:F$200,6),0),0)</f>
        <v>0</v>
      </c>
      <c r="AH142" s="8">
        <f>IF(A142&lt;&gt;"",IF(VLOOKUP(A142,Mar!A$3:F$200,6)&gt;0,VLOOKUP(A142,Mar!A$3:F$200,6),0),0)</f>
        <v>0</v>
      </c>
      <c r="AJ142" s="8">
        <f>LARGE($BH142:BI142,1)</f>
        <v>0</v>
      </c>
      <c r="AK142" s="8">
        <f>LARGE($BH142:BJ142,1)</f>
        <v>0</v>
      </c>
      <c r="AL142" s="8">
        <f>LARGE($BH142:BK142,1)</f>
        <v>0</v>
      </c>
      <c r="AM142" s="8">
        <f>LARGE($BH142:BL142,1)</f>
        <v>0</v>
      </c>
      <c r="AN142" s="8">
        <f>LARGE($BH142:BM142,1)</f>
        <v>0</v>
      </c>
      <c r="AO142" s="8">
        <f>LARGE($BN142:BO142,1)</f>
        <v>2.7777777777777776E-2</v>
      </c>
      <c r="AP142" s="8">
        <f>LARGE($BN142:BP142,1)</f>
        <v>2.7777777777777776E-2</v>
      </c>
      <c r="AQ142" s="8">
        <f>LARGE($BN142:BQ142,1)</f>
        <v>2.7777777777777776E-2</v>
      </c>
      <c r="AR142" s="8">
        <f>LARGE($BN142:BR142,1)</f>
        <v>2.7777777777777776E-2</v>
      </c>
      <c r="AS142" s="8">
        <f>LARGE($BN142:BS142,1)</f>
        <v>2.7777777777777776E-2</v>
      </c>
      <c r="AV142" s="6">
        <f t="shared" si="266"/>
        <v>0</v>
      </c>
      <c r="AW142" s="6">
        <f t="shared" si="267"/>
        <v>0</v>
      </c>
      <c r="AX142" s="6">
        <f t="shared" si="268"/>
        <v>0</v>
      </c>
      <c r="AY142" s="6">
        <f t="shared" si="269"/>
        <v>0</v>
      </c>
      <c r="AZ142" s="6">
        <f t="shared" si="270"/>
        <v>0</v>
      </c>
      <c r="BA142" s="6">
        <f t="shared" si="271"/>
        <v>0</v>
      </c>
      <c r="BB142" s="6">
        <f t="shared" si="272"/>
        <v>0</v>
      </c>
      <c r="BC142" s="6">
        <f t="shared" si="273"/>
        <v>0</v>
      </c>
      <c r="BD142" s="6">
        <f t="shared" si="274"/>
        <v>0</v>
      </c>
      <c r="BE142" s="6">
        <f t="shared" si="275"/>
        <v>0</v>
      </c>
      <c r="BF142" s="6">
        <f t="shared" si="276"/>
        <v>0</v>
      </c>
      <c r="BH142" s="8" t="str">
        <f t="shared" si="277"/>
        <v/>
      </c>
      <c r="BI142" s="8">
        <f t="shared" si="278"/>
        <v>0</v>
      </c>
      <c r="BJ142" s="8">
        <f t="shared" si="279"/>
        <v>0</v>
      </c>
      <c r="BK142" s="8">
        <f t="shared" si="280"/>
        <v>0</v>
      </c>
      <c r="BL142" s="8">
        <f t="shared" si="281"/>
        <v>0</v>
      </c>
      <c r="BM142" s="8">
        <f t="shared" si="282"/>
        <v>0</v>
      </c>
      <c r="BN142" s="8">
        <f t="shared" si="283"/>
        <v>2.7777777777777776E-2</v>
      </c>
      <c r="BO142" s="8">
        <f t="shared" si="284"/>
        <v>0</v>
      </c>
      <c r="BP142" s="8">
        <f t="shared" si="285"/>
        <v>0</v>
      </c>
      <c r="BQ142" s="8">
        <f t="shared" si="286"/>
        <v>0</v>
      </c>
      <c r="BR142" s="8">
        <f t="shared" si="287"/>
        <v>0</v>
      </c>
      <c r="BS142" s="8">
        <f t="shared" si="288"/>
        <v>0</v>
      </c>
      <c r="BV142" s="8" t="str">
        <f t="shared" si="289"/>
        <v/>
      </c>
      <c r="BW142" s="8" t="str">
        <f t="shared" si="290"/>
        <v/>
      </c>
      <c r="BX142" s="8" t="str">
        <f t="shared" si="291"/>
        <v/>
      </c>
      <c r="BY142" s="8" t="str">
        <f t="shared" si="292"/>
        <v/>
      </c>
      <c r="BZ142" s="8" t="str">
        <f t="shared" si="293"/>
        <v/>
      </c>
      <c r="CA142" s="8" t="str">
        <f t="shared" si="294"/>
        <v/>
      </c>
      <c r="CB142" s="8" t="str">
        <f t="shared" si="295"/>
        <v/>
      </c>
      <c r="CC142" s="8" t="str">
        <f t="shared" si="296"/>
        <v/>
      </c>
      <c r="CD142" s="8" t="str">
        <f t="shared" si="297"/>
        <v/>
      </c>
      <c r="CE142" s="8" t="str">
        <f t="shared" si="298"/>
        <v/>
      </c>
      <c r="CF142" s="8" t="str">
        <f t="shared" si="299"/>
        <v/>
      </c>
      <c r="CG142" s="8" t="str">
        <f t="shared" si="300"/>
        <v/>
      </c>
      <c r="CI142" s="13">
        <v>2.8113425925925927E-2</v>
      </c>
      <c r="CJ142" s="8">
        <f t="shared" si="301"/>
        <v>2.8113425925925927E-2</v>
      </c>
      <c r="CK142" s="8">
        <f>IF(COUNT($BV142:BW142)&gt;0,SMALL($BV142:BW142,1),$CI142)</f>
        <v>2.8113425925925927E-2</v>
      </c>
      <c r="CL142" s="8">
        <f>IF(COUNT($BV142:BX142)&gt;0,SMALL($BV142:BX142,1),$CI142)</f>
        <v>2.8113425925925927E-2</v>
      </c>
      <c r="CM142" s="8">
        <f>IF(COUNT($BV142:BY142)&gt;0,SMALL($BV142:BY142,1),$CI142)</f>
        <v>2.8113425925925927E-2</v>
      </c>
      <c r="CN142" s="8">
        <f>IF(COUNT($BV142:BZ142)&gt;0,SMALL($BV142:BZ142,1),$CI142)</f>
        <v>2.8113425925925927E-2</v>
      </c>
      <c r="CP142" s="8">
        <f t="shared" si="302"/>
        <v>0</v>
      </c>
      <c r="CQ142" s="8">
        <f>IF(COUNT($CB142:CC142)&gt;0,SMALL($CB142:CC142,1),$CP142)</f>
        <v>0</v>
      </c>
      <c r="CR142" s="8">
        <f>IF(COUNT($CB142:CD142)&gt;0,SMALL($CB142:CD142,1),$CP142)</f>
        <v>0</v>
      </c>
      <c r="CS142" s="8">
        <f>IF(COUNT($CB142:CE142)&gt;0,SMALL($CB142:CE142,1),$CP142)</f>
        <v>0</v>
      </c>
      <c r="CT142" s="8">
        <f>IF(COUNT($CB142:CF142)&gt;0,SMALL($CB142:CF142,1),$CP142)</f>
        <v>0</v>
      </c>
      <c r="CV142" s="8" t="str">
        <f t="shared" si="303"/>
        <v/>
      </c>
      <c r="CW142" s="8" t="str">
        <f t="shared" si="304"/>
        <v/>
      </c>
      <c r="CX142" s="1">
        <f t="shared" si="305"/>
        <v>0</v>
      </c>
      <c r="CY142" s="8" t="str">
        <f t="shared" si="306"/>
        <v/>
      </c>
      <c r="CZ142" s="1">
        <f t="shared" si="307"/>
        <v>0</v>
      </c>
      <c r="DB142" s="13">
        <f t="shared" si="308"/>
        <v>0</v>
      </c>
      <c r="DC142" s="13">
        <f>SMALL($DO142:DP142,1)/(60*60*24)</f>
        <v>0</v>
      </c>
      <c r="DD142" s="13">
        <f>SMALL($DO142:DQ142,1)/(60*60*24)</f>
        <v>0</v>
      </c>
      <c r="DE142" s="13">
        <f>SMALL($DO142:DR142,1)/(60*60*24)</f>
        <v>0</v>
      </c>
      <c r="DF142" s="13">
        <f>SMALL($DO142:DS142,1)/(60*60*24)</f>
        <v>0</v>
      </c>
      <c r="DG142" s="13">
        <f>SMALL($DO142:DT142,1)/(60*60*24)</f>
        <v>0</v>
      </c>
      <c r="DH142" s="45">
        <f t="shared" si="309"/>
        <v>0</v>
      </c>
      <c r="DI142" s="13">
        <f>SMALL($DU142:DV142,1)/(60*60*24)</f>
        <v>0</v>
      </c>
      <c r="DJ142" s="13">
        <f>SMALL($DU142:DW142,1)/(60*60*24)</f>
        <v>0</v>
      </c>
      <c r="DK142" s="13">
        <f>SMALL($DU142:DX142,1)/(60*60*24)</f>
        <v>0</v>
      </c>
      <c r="DL142" s="13">
        <f>SMALL($DU142:DY142,1)/(60*60*24)</f>
        <v>0</v>
      </c>
      <c r="DM142" s="13">
        <f>SMALL($DU142:DZ142,1)/(60*60*24)</f>
        <v>0</v>
      </c>
      <c r="DO142" s="6">
        <f t="shared" si="310"/>
        <v>0</v>
      </c>
      <c r="DP142" s="1">
        <f t="shared" si="311"/>
        <v>9999</v>
      </c>
      <c r="DQ142" s="1">
        <f t="shared" si="312"/>
        <v>9999</v>
      </c>
      <c r="DR142" s="1">
        <f t="shared" si="313"/>
        <v>9999</v>
      </c>
      <c r="DS142" s="1">
        <f t="shared" si="314"/>
        <v>9999</v>
      </c>
      <c r="DT142" s="1">
        <f t="shared" si="315"/>
        <v>9999</v>
      </c>
      <c r="DU142" s="6">
        <f t="shared" si="316"/>
        <v>0</v>
      </c>
      <c r="DV142" s="1">
        <f t="shared" si="317"/>
        <v>9999</v>
      </c>
      <c r="DW142" s="1">
        <f t="shared" si="318"/>
        <v>9999</v>
      </c>
      <c r="DX142" s="1">
        <f t="shared" si="319"/>
        <v>9999</v>
      </c>
      <c r="DY142" s="1">
        <f t="shared" si="320"/>
        <v>9999</v>
      </c>
      <c r="DZ142" s="1">
        <f t="shared" si="321"/>
        <v>9999</v>
      </c>
    </row>
    <row r="143" spans="1:130" x14ac:dyDescent="0.25">
      <c r="E143" s="13"/>
      <c r="M143" s="8">
        <f t="shared" si="258"/>
        <v>0</v>
      </c>
      <c r="N143" s="6">
        <f t="shared" si="259"/>
        <v>0</v>
      </c>
      <c r="O143" s="8" t="str">
        <f t="shared" si="260"/>
        <v/>
      </c>
      <c r="Q143" s="8">
        <f t="shared" si="261"/>
        <v>0</v>
      </c>
      <c r="R143" s="8">
        <f t="shared" si="262"/>
        <v>0</v>
      </c>
      <c r="S143" s="8" t="str">
        <f t="shared" si="263"/>
        <v/>
      </c>
      <c r="T143" s="8"/>
      <c r="U143" s="8">
        <f>IF(A143&lt;&gt;"",IF(VLOOKUP(A143,Apr!A$4:F$201,6)&gt;0,VLOOKUP(A143,Apr!A$4:F$201,6),0),0)</f>
        <v>0</v>
      </c>
      <c r="V143" s="8">
        <f>IF(A143&lt;&gt;"",IF(VLOOKUP(A143,May!A$3:F$200,6)&gt;0,VLOOKUP(A143,May!A$3:F$200,6),0),0)</f>
        <v>0</v>
      </c>
      <c r="W143" s="8">
        <f>IF(A143&lt;&gt;"",IF(VLOOKUP(A143,Jun!A$3:F$200,6)&gt;0,VLOOKUP(A143,Jun!A$3:F$200,6),0),0)</f>
        <v>0</v>
      </c>
      <c r="X143" s="8">
        <f>IF(A143&lt;&gt;"",IF(VLOOKUP(A143,Jul!A$3:F$200,6)&gt;0,VLOOKUP(A143,Jul!A$3:F$200,6),0),0)</f>
        <v>0</v>
      </c>
      <c r="Y143" s="8">
        <f>IF(A143&lt;&gt;"",IF(VLOOKUP(A143,Aug!A$3:F$200,6)&gt;0,VLOOKUP(A143,Aug!A$3:F$200,6),0),0)</f>
        <v>0</v>
      </c>
      <c r="Z143" s="8">
        <f>IF(A143&lt;&gt;"",IF(VLOOKUP(A143,Sep!A$3:F$200,6)&gt;0,VLOOKUP(A143,Sep!A$3:F$200,6),0),0)</f>
        <v>0</v>
      </c>
      <c r="AA143" s="6">
        <f t="shared" si="264"/>
        <v>0</v>
      </c>
      <c r="AB143" s="8">
        <f t="shared" si="265"/>
        <v>2.7777777777777776E-2</v>
      </c>
      <c r="AC143" s="8">
        <f>IF(A143&lt;&gt;"",IF(VLOOKUP(A143,Oct!A$3:F$200,6)&gt;0,VLOOKUP(A143,Oct!A$3:F$200,6),0),0)</f>
        <v>0</v>
      </c>
      <c r="AD143" s="8">
        <f>IF(A143&lt;&gt;"",IF(VLOOKUP(A143,Nov!A$3:F$200,6)&gt;0,VLOOKUP(A143,Nov!A$3:F$200,6),0),0)</f>
        <v>0</v>
      </c>
      <c r="AE143" s="8">
        <f>IF(A143&lt;&gt;"",IF(VLOOKUP(A143,Dec!A$3:F$200,6)&gt;0,VLOOKUP(A143,Dec!A$3:F$200,6),0),0)</f>
        <v>0</v>
      </c>
      <c r="AF143" s="8">
        <f>IF(A143&lt;&gt;"",IF(VLOOKUP(A143,Jan!A$3:F$200,6)&gt;0,VLOOKUP(A143,Jan!A$3:F$200,6),0),0)</f>
        <v>0</v>
      </c>
      <c r="AG143" s="8">
        <f>IF(A143&lt;&gt;"",IF(VLOOKUP(A143,Feb!A$3:F$200,6)&gt;0,VLOOKUP(A143,Feb!A$3:F$200,6),0),0)</f>
        <v>0</v>
      </c>
      <c r="AH143" s="8">
        <f>IF(A143&lt;&gt;"",IF(VLOOKUP(A143,Mar!A$3:F$200,6)&gt;0,VLOOKUP(A143,Mar!A$3:F$200,6),0),0)</f>
        <v>0</v>
      </c>
      <c r="AJ143" s="8">
        <f>LARGE($BH143:BI143,1)</f>
        <v>0</v>
      </c>
      <c r="AK143" s="8">
        <f>LARGE($BH143:BJ143,1)</f>
        <v>0</v>
      </c>
      <c r="AL143" s="8">
        <f>LARGE($BH143:BK143,1)</f>
        <v>0</v>
      </c>
      <c r="AM143" s="8">
        <f>LARGE($BH143:BL143,1)</f>
        <v>0</v>
      </c>
      <c r="AN143" s="8">
        <f>LARGE($BH143:BM143,1)</f>
        <v>0</v>
      </c>
      <c r="AO143" s="8">
        <f>LARGE($BN143:BO143,1)</f>
        <v>2.7777777777777776E-2</v>
      </c>
      <c r="AP143" s="8">
        <f>LARGE($BN143:BP143,1)</f>
        <v>2.7777777777777776E-2</v>
      </c>
      <c r="AQ143" s="8">
        <f>LARGE($BN143:BQ143,1)</f>
        <v>2.7777777777777776E-2</v>
      </c>
      <c r="AR143" s="8">
        <f>LARGE($BN143:BR143,1)</f>
        <v>2.7777777777777776E-2</v>
      </c>
      <c r="AS143" s="8">
        <f>LARGE($BN143:BS143,1)</f>
        <v>2.7777777777777776E-2</v>
      </c>
      <c r="AV143" s="6">
        <f t="shared" si="266"/>
        <v>0</v>
      </c>
      <c r="AW143" s="6">
        <f t="shared" si="267"/>
        <v>0</v>
      </c>
      <c r="AX143" s="6">
        <f t="shared" si="268"/>
        <v>0</v>
      </c>
      <c r="AY143" s="6">
        <f t="shared" si="269"/>
        <v>0</v>
      </c>
      <c r="AZ143" s="6">
        <f t="shared" si="270"/>
        <v>0</v>
      </c>
      <c r="BA143" s="6">
        <f t="shared" si="271"/>
        <v>0</v>
      </c>
      <c r="BB143" s="6">
        <f t="shared" si="272"/>
        <v>0</v>
      </c>
      <c r="BC143" s="6">
        <f t="shared" si="273"/>
        <v>0</v>
      </c>
      <c r="BD143" s="6">
        <f t="shared" si="274"/>
        <v>0</v>
      </c>
      <c r="BE143" s="6">
        <f t="shared" si="275"/>
        <v>0</v>
      </c>
      <c r="BF143" s="6">
        <f t="shared" si="276"/>
        <v>0</v>
      </c>
      <c r="BH143" s="8" t="str">
        <f t="shared" si="277"/>
        <v/>
      </c>
      <c r="BI143" s="8">
        <f t="shared" si="278"/>
        <v>0</v>
      </c>
      <c r="BJ143" s="8">
        <f t="shared" si="279"/>
        <v>0</v>
      </c>
      <c r="BK143" s="8">
        <f t="shared" si="280"/>
        <v>0</v>
      </c>
      <c r="BL143" s="8">
        <f t="shared" si="281"/>
        <v>0</v>
      </c>
      <c r="BM143" s="8">
        <f t="shared" si="282"/>
        <v>0</v>
      </c>
      <c r="BN143" s="8">
        <f t="shared" si="283"/>
        <v>2.7777777777777776E-2</v>
      </c>
      <c r="BO143" s="8">
        <f t="shared" si="284"/>
        <v>0</v>
      </c>
      <c r="BP143" s="8">
        <f t="shared" si="285"/>
        <v>0</v>
      </c>
      <c r="BQ143" s="8">
        <f t="shared" si="286"/>
        <v>0</v>
      </c>
      <c r="BR143" s="8">
        <f t="shared" si="287"/>
        <v>0</v>
      </c>
      <c r="BS143" s="8">
        <f t="shared" si="288"/>
        <v>0</v>
      </c>
      <c r="BV143" s="8" t="str">
        <f t="shared" si="289"/>
        <v/>
      </c>
      <c r="BW143" s="8" t="str">
        <f t="shared" si="290"/>
        <v/>
      </c>
      <c r="BX143" s="8" t="str">
        <f t="shared" si="291"/>
        <v/>
      </c>
      <c r="BY143" s="8" t="str">
        <f t="shared" si="292"/>
        <v/>
      </c>
      <c r="BZ143" s="8" t="str">
        <f t="shared" si="293"/>
        <v/>
      </c>
      <c r="CA143" s="8" t="str">
        <f t="shared" si="294"/>
        <v/>
      </c>
      <c r="CB143" s="8" t="str">
        <f t="shared" si="295"/>
        <v/>
      </c>
      <c r="CC143" s="8" t="str">
        <f t="shared" si="296"/>
        <v/>
      </c>
      <c r="CD143" s="8" t="str">
        <f t="shared" si="297"/>
        <v/>
      </c>
      <c r="CE143" s="8" t="str">
        <f t="shared" si="298"/>
        <v/>
      </c>
      <c r="CF143" s="8" t="str">
        <f t="shared" si="299"/>
        <v/>
      </c>
      <c r="CG143" s="8" t="str">
        <f t="shared" si="300"/>
        <v/>
      </c>
      <c r="CI143" s="13">
        <v>2.8113425925925927E-2</v>
      </c>
      <c r="CJ143" s="8">
        <f t="shared" si="301"/>
        <v>2.8113425925925927E-2</v>
      </c>
      <c r="CK143" s="8">
        <f>IF(COUNT($BV143:BW143)&gt;0,SMALL($BV143:BW143,1),$CI143)</f>
        <v>2.8113425925925927E-2</v>
      </c>
      <c r="CL143" s="8">
        <f>IF(COUNT($BV143:BX143)&gt;0,SMALL($BV143:BX143,1),$CI143)</f>
        <v>2.8113425925925927E-2</v>
      </c>
      <c r="CM143" s="8">
        <f>IF(COUNT($BV143:BY143)&gt;0,SMALL($BV143:BY143,1),$CI143)</f>
        <v>2.8113425925925927E-2</v>
      </c>
      <c r="CN143" s="8">
        <f>IF(COUNT($BV143:BZ143)&gt;0,SMALL($BV143:BZ143,1),$CI143)</f>
        <v>2.8113425925925927E-2</v>
      </c>
      <c r="CP143" s="8">
        <f t="shared" si="302"/>
        <v>0</v>
      </c>
      <c r="CQ143" s="8">
        <f>IF(COUNT($CB143:CC143)&gt;0,SMALL($CB143:CC143,1),$CP143)</f>
        <v>0</v>
      </c>
      <c r="CR143" s="8">
        <f>IF(COUNT($CB143:CD143)&gt;0,SMALL($CB143:CD143,1),$CP143)</f>
        <v>0</v>
      </c>
      <c r="CS143" s="8">
        <f>IF(COUNT($CB143:CE143)&gt;0,SMALL($CB143:CE143,1),$CP143)</f>
        <v>0</v>
      </c>
      <c r="CT143" s="8">
        <f>IF(COUNT($CB143:CF143)&gt;0,SMALL($CB143:CF143,1),$CP143)</f>
        <v>0</v>
      </c>
      <c r="CV143" s="8" t="str">
        <f t="shared" si="303"/>
        <v/>
      </c>
      <c r="CW143" s="8" t="str">
        <f t="shared" si="304"/>
        <v/>
      </c>
      <c r="CX143" s="1">
        <f t="shared" si="305"/>
        <v>0</v>
      </c>
      <c r="CY143" s="8" t="str">
        <f t="shared" si="306"/>
        <v/>
      </c>
      <c r="CZ143" s="1">
        <f t="shared" si="307"/>
        <v>0</v>
      </c>
      <c r="DB143" s="13">
        <f t="shared" si="308"/>
        <v>0</v>
      </c>
      <c r="DC143" s="13">
        <f>SMALL($DO143:DP143,1)/(60*60*24)</f>
        <v>0</v>
      </c>
      <c r="DD143" s="13">
        <f>SMALL($DO143:DQ143,1)/(60*60*24)</f>
        <v>0</v>
      </c>
      <c r="DE143" s="13">
        <f>SMALL($DO143:DR143,1)/(60*60*24)</f>
        <v>0</v>
      </c>
      <c r="DF143" s="13">
        <f>SMALL($DO143:DS143,1)/(60*60*24)</f>
        <v>0</v>
      </c>
      <c r="DG143" s="13">
        <f>SMALL($DO143:DT143,1)/(60*60*24)</f>
        <v>0</v>
      </c>
      <c r="DH143" s="45">
        <f t="shared" si="309"/>
        <v>0</v>
      </c>
      <c r="DI143" s="13">
        <f>SMALL($DU143:DV143,1)/(60*60*24)</f>
        <v>0</v>
      </c>
      <c r="DJ143" s="13">
        <f>SMALL($DU143:DW143,1)/(60*60*24)</f>
        <v>0</v>
      </c>
      <c r="DK143" s="13">
        <f>SMALL($DU143:DX143,1)/(60*60*24)</f>
        <v>0</v>
      </c>
      <c r="DL143" s="13">
        <f>SMALL($DU143:DY143,1)/(60*60*24)</f>
        <v>0</v>
      </c>
      <c r="DM143" s="13">
        <f>SMALL($DU143:DZ143,1)/(60*60*24)</f>
        <v>0</v>
      </c>
      <c r="DO143" s="6">
        <f t="shared" si="310"/>
        <v>0</v>
      </c>
      <c r="DP143" s="1">
        <f t="shared" si="311"/>
        <v>9999</v>
      </c>
      <c r="DQ143" s="1">
        <f t="shared" si="312"/>
        <v>9999</v>
      </c>
      <c r="DR143" s="1">
        <f t="shared" si="313"/>
        <v>9999</v>
      </c>
      <c r="DS143" s="1">
        <f t="shared" si="314"/>
        <v>9999</v>
      </c>
      <c r="DT143" s="1">
        <f t="shared" si="315"/>
        <v>9999</v>
      </c>
      <c r="DU143" s="6">
        <f t="shared" si="316"/>
        <v>0</v>
      </c>
      <c r="DV143" s="1">
        <f t="shared" si="317"/>
        <v>9999</v>
      </c>
      <c r="DW143" s="1">
        <f t="shared" si="318"/>
        <v>9999</v>
      </c>
      <c r="DX143" s="1">
        <f t="shared" si="319"/>
        <v>9999</v>
      </c>
      <c r="DY143" s="1">
        <f t="shared" si="320"/>
        <v>9999</v>
      </c>
      <c r="DZ143" s="1">
        <f t="shared" si="321"/>
        <v>9999</v>
      </c>
    </row>
    <row r="144" spans="1:130" x14ac:dyDescent="0.25">
      <c r="E144" s="13"/>
      <c r="M144" s="8">
        <f t="shared" si="258"/>
        <v>0</v>
      </c>
      <c r="N144" s="6">
        <f t="shared" si="259"/>
        <v>0</v>
      </c>
      <c r="O144" s="8" t="str">
        <f t="shared" si="260"/>
        <v/>
      </c>
      <c r="Q144" s="8">
        <f t="shared" si="261"/>
        <v>0</v>
      </c>
      <c r="R144" s="8">
        <f t="shared" si="262"/>
        <v>0</v>
      </c>
      <c r="S144" s="8" t="str">
        <f t="shared" si="263"/>
        <v/>
      </c>
      <c r="T144" s="8"/>
      <c r="U144" s="8">
        <f>IF(A144&lt;&gt;"",IF(VLOOKUP(A144,Apr!A$4:F$201,6)&gt;0,VLOOKUP(A144,Apr!A$4:F$201,6),0),0)</f>
        <v>0</v>
      </c>
      <c r="V144" s="8">
        <f>IF(A144&lt;&gt;"",IF(VLOOKUP(A144,May!A$3:F$200,6)&gt;0,VLOOKUP(A144,May!A$3:F$200,6),0),0)</f>
        <v>0</v>
      </c>
      <c r="W144" s="8">
        <f>IF(A144&lt;&gt;"",IF(VLOOKUP(A144,Jun!A$3:F$200,6)&gt;0,VLOOKUP(A144,Jun!A$3:F$200,6),0),0)</f>
        <v>0</v>
      </c>
      <c r="X144" s="8">
        <f>IF(A144&lt;&gt;"",IF(VLOOKUP(A144,Jul!A$3:F$200,6)&gt;0,VLOOKUP(A144,Jul!A$3:F$200,6),0),0)</f>
        <v>0</v>
      </c>
      <c r="Y144" s="8">
        <f>IF(A144&lt;&gt;"",IF(VLOOKUP(A144,Aug!A$3:F$200,6)&gt;0,VLOOKUP(A144,Aug!A$3:F$200,6),0),0)</f>
        <v>0</v>
      </c>
      <c r="Z144" s="8">
        <f>IF(A144&lt;&gt;"",IF(VLOOKUP(A144,Sep!A$3:F$200,6)&gt;0,VLOOKUP(A144,Sep!A$3:F$200,6),0),0)</f>
        <v>0</v>
      </c>
      <c r="AA144" s="6">
        <f t="shared" si="264"/>
        <v>0</v>
      </c>
      <c r="AB144" s="8">
        <f t="shared" si="265"/>
        <v>2.7777777777777776E-2</v>
      </c>
      <c r="AC144" s="8">
        <f>IF(A144&lt;&gt;"",IF(VLOOKUP(A144,Oct!A$3:F$200,6)&gt;0,VLOOKUP(A144,Oct!A$3:F$200,6),0),0)</f>
        <v>0</v>
      </c>
      <c r="AD144" s="8">
        <f>IF(A144&lt;&gt;"",IF(VLOOKUP(A144,Nov!A$3:F$200,6)&gt;0,VLOOKUP(A144,Nov!A$3:F$200,6),0),0)</f>
        <v>0</v>
      </c>
      <c r="AE144" s="8">
        <f>IF(A144&lt;&gt;"",IF(VLOOKUP(A144,Dec!A$3:F$200,6)&gt;0,VLOOKUP(A144,Dec!A$3:F$200,6),0),0)</f>
        <v>0</v>
      </c>
      <c r="AF144" s="8">
        <f>IF(A144&lt;&gt;"",IF(VLOOKUP(A144,Jan!A$3:F$200,6)&gt;0,VLOOKUP(A144,Jan!A$3:F$200,6),0),0)</f>
        <v>0</v>
      </c>
      <c r="AG144" s="8">
        <f>IF(A144&lt;&gt;"",IF(VLOOKUP(A144,Feb!A$3:F$200,6)&gt;0,VLOOKUP(A144,Feb!A$3:F$200,6),0),0)</f>
        <v>0</v>
      </c>
      <c r="AH144" s="8">
        <f>IF(A144&lt;&gt;"",IF(VLOOKUP(A144,Mar!A$3:F$200,6)&gt;0,VLOOKUP(A144,Mar!A$3:F$200,6),0),0)</f>
        <v>0</v>
      </c>
      <c r="AJ144" s="8">
        <f>LARGE($BH144:BI144,1)</f>
        <v>0</v>
      </c>
      <c r="AK144" s="8">
        <f>LARGE($BH144:BJ144,1)</f>
        <v>0</v>
      </c>
      <c r="AL144" s="8">
        <f>LARGE($BH144:BK144,1)</f>
        <v>0</v>
      </c>
      <c r="AM144" s="8">
        <f>LARGE($BH144:BL144,1)</f>
        <v>0</v>
      </c>
      <c r="AN144" s="8">
        <f>LARGE($BH144:BM144,1)</f>
        <v>0</v>
      </c>
      <c r="AO144" s="8">
        <f>LARGE($BN144:BO144,1)</f>
        <v>2.7777777777777776E-2</v>
      </c>
      <c r="AP144" s="8">
        <f>LARGE($BN144:BP144,1)</f>
        <v>2.7777777777777776E-2</v>
      </c>
      <c r="AQ144" s="8">
        <f>LARGE($BN144:BQ144,1)</f>
        <v>2.7777777777777776E-2</v>
      </c>
      <c r="AR144" s="8">
        <f>LARGE($BN144:BR144,1)</f>
        <v>2.7777777777777776E-2</v>
      </c>
      <c r="AS144" s="8">
        <f>LARGE($BN144:BS144,1)</f>
        <v>2.7777777777777776E-2</v>
      </c>
      <c r="AV144" s="6">
        <f t="shared" si="266"/>
        <v>0</v>
      </c>
      <c r="AW144" s="6">
        <f t="shared" si="267"/>
        <v>0</v>
      </c>
      <c r="AX144" s="6">
        <f t="shared" si="268"/>
        <v>0</v>
      </c>
      <c r="AY144" s="6">
        <f t="shared" si="269"/>
        <v>0</v>
      </c>
      <c r="AZ144" s="6">
        <f t="shared" si="270"/>
        <v>0</v>
      </c>
      <c r="BA144" s="6">
        <f t="shared" si="271"/>
        <v>0</v>
      </c>
      <c r="BB144" s="6">
        <f t="shared" si="272"/>
        <v>0</v>
      </c>
      <c r="BC144" s="6">
        <f t="shared" si="273"/>
        <v>0</v>
      </c>
      <c r="BD144" s="6">
        <f t="shared" si="274"/>
        <v>0</v>
      </c>
      <c r="BE144" s="6">
        <f t="shared" si="275"/>
        <v>0</v>
      </c>
      <c r="BF144" s="6">
        <f t="shared" si="276"/>
        <v>0</v>
      </c>
      <c r="BH144" s="8" t="str">
        <f t="shared" si="277"/>
        <v/>
      </c>
      <c r="BI144" s="8">
        <f t="shared" si="278"/>
        <v>0</v>
      </c>
      <c r="BJ144" s="8">
        <f t="shared" si="279"/>
        <v>0</v>
      </c>
      <c r="BK144" s="8">
        <f t="shared" si="280"/>
        <v>0</v>
      </c>
      <c r="BL144" s="8">
        <f t="shared" si="281"/>
        <v>0</v>
      </c>
      <c r="BM144" s="8">
        <f t="shared" si="282"/>
        <v>0</v>
      </c>
      <c r="BN144" s="8">
        <f t="shared" si="283"/>
        <v>2.7777777777777776E-2</v>
      </c>
      <c r="BO144" s="8">
        <f t="shared" si="284"/>
        <v>0</v>
      </c>
      <c r="BP144" s="8">
        <f t="shared" si="285"/>
        <v>0</v>
      </c>
      <c r="BQ144" s="8">
        <f t="shared" si="286"/>
        <v>0</v>
      </c>
      <c r="BR144" s="8">
        <f t="shared" si="287"/>
        <v>0</v>
      </c>
      <c r="BS144" s="8">
        <f t="shared" si="288"/>
        <v>0</v>
      </c>
      <c r="BV144" s="8" t="str">
        <f t="shared" si="289"/>
        <v/>
      </c>
      <c r="BW144" s="8" t="str">
        <f t="shared" si="290"/>
        <v/>
      </c>
      <c r="BX144" s="8" t="str">
        <f t="shared" si="291"/>
        <v/>
      </c>
      <c r="BY144" s="8" t="str">
        <f t="shared" si="292"/>
        <v/>
      </c>
      <c r="BZ144" s="8" t="str">
        <f t="shared" si="293"/>
        <v/>
      </c>
      <c r="CA144" s="8" t="str">
        <f t="shared" si="294"/>
        <v/>
      </c>
      <c r="CB144" s="8" t="str">
        <f t="shared" si="295"/>
        <v/>
      </c>
      <c r="CC144" s="8" t="str">
        <f t="shared" si="296"/>
        <v/>
      </c>
      <c r="CD144" s="8" t="str">
        <f t="shared" si="297"/>
        <v/>
      </c>
      <c r="CE144" s="8" t="str">
        <f t="shared" si="298"/>
        <v/>
      </c>
      <c r="CF144" s="8" t="str">
        <f t="shared" si="299"/>
        <v/>
      </c>
      <c r="CG144" s="8" t="str">
        <f t="shared" si="300"/>
        <v/>
      </c>
      <c r="CI144" s="13">
        <v>2.8113425925925927E-2</v>
      </c>
      <c r="CJ144" s="8">
        <f t="shared" si="301"/>
        <v>2.8113425925925927E-2</v>
      </c>
      <c r="CK144" s="8">
        <f>IF(COUNT($BV144:BW144)&gt;0,SMALL($BV144:BW144,1),$CI144)</f>
        <v>2.8113425925925927E-2</v>
      </c>
      <c r="CL144" s="8">
        <f>IF(COUNT($BV144:BX144)&gt;0,SMALL($BV144:BX144,1),$CI144)</f>
        <v>2.8113425925925927E-2</v>
      </c>
      <c r="CM144" s="8">
        <f>IF(COUNT($BV144:BY144)&gt;0,SMALL($BV144:BY144,1),$CI144)</f>
        <v>2.8113425925925927E-2</v>
      </c>
      <c r="CN144" s="8">
        <f>IF(COUNT($BV144:BZ144)&gt;0,SMALL($BV144:BZ144,1),$CI144)</f>
        <v>2.8113425925925927E-2</v>
      </c>
      <c r="CP144" s="8">
        <f t="shared" si="302"/>
        <v>0</v>
      </c>
      <c r="CQ144" s="8">
        <f>IF(COUNT($CB144:CC144)&gt;0,SMALL($CB144:CC144,1),$CP144)</f>
        <v>0</v>
      </c>
      <c r="CR144" s="8">
        <f>IF(COUNT($CB144:CD144)&gt;0,SMALL($CB144:CD144,1),$CP144)</f>
        <v>0</v>
      </c>
      <c r="CS144" s="8">
        <f>IF(COUNT($CB144:CE144)&gt;0,SMALL($CB144:CE144,1),$CP144)</f>
        <v>0</v>
      </c>
      <c r="CT144" s="8">
        <f>IF(COUNT($CB144:CF144)&gt;0,SMALL($CB144:CF144,1),$CP144)</f>
        <v>0</v>
      </c>
      <c r="CV144" s="8" t="str">
        <f t="shared" si="303"/>
        <v/>
      </c>
      <c r="CW144" s="8" t="str">
        <f t="shared" si="304"/>
        <v/>
      </c>
      <c r="CX144" s="1">
        <f t="shared" si="305"/>
        <v>0</v>
      </c>
      <c r="CY144" s="8" t="str">
        <f t="shared" si="306"/>
        <v/>
      </c>
      <c r="CZ144" s="1">
        <f t="shared" si="307"/>
        <v>0</v>
      </c>
      <c r="DB144" s="13">
        <f t="shared" si="308"/>
        <v>0</v>
      </c>
      <c r="DC144" s="13">
        <f>SMALL($DO144:DP144,1)/(60*60*24)</f>
        <v>0</v>
      </c>
      <c r="DD144" s="13">
        <f>SMALL($DO144:DQ144,1)/(60*60*24)</f>
        <v>0</v>
      </c>
      <c r="DE144" s="13">
        <f>SMALL($DO144:DR144,1)/(60*60*24)</f>
        <v>0</v>
      </c>
      <c r="DF144" s="13">
        <f>SMALL($DO144:DS144,1)/(60*60*24)</f>
        <v>0</v>
      </c>
      <c r="DG144" s="13">
        <f>SMALL($DO144:DT144,1)/(60*60*24)</f>
        <v>0</v>
      </c>
      <c r="DH144" s="45">
        <f t="shared" si="309"/>
        <v>0</v>
      </c>
      <c r="DI144" s="13">
        <f>SMALL($DU144:DV144,1)/(60*60*24)</f>
        <v>0</v>
      </c>
      <c r="DJ144" s="13">
        <f>SMALL($DU144:DW144,1)/(60*60*24)</f>
        <v>0</v>
      </c>
      <c r="DK144" s="13">
        <f>SMALL($DU144:DX144,1)/(60*60*24)</f>
        <v>0</v>
      </c>
      <c r="DL144" s="13">
        <f>SMALL($DU144:DY144,1)/(60*60*24)</f>
        <v>0</v>
      </c>
      <c r="DM144" s="13">
        <f>SMALL($DU144:DZ144,1)/(60*60*24)</f>
        <v>0</v>
      </c>
      <c r="DO144" s="6">
        <f t="shared" si="310"/>
        <v>0</v>
      </c>
      <c r="DP144" s="1">
        <f t="shared" si="311"/>
        <v>9999</v>
      </c>
      <c r="DQ144" s="1">
        <f t="shared" si="312"/>
        <v>9999</v>
      </c>
      <c r="DR144" s="1">
        <f t="shared" si="313"/>
        <v>9999</v>
      </c>
      <c r="DS144" s="1">
        <f t="shared" si="314"/>
        <v>9999</v>
      </c>
      <c r="DT144" s="1">
        <f t="shared" si="315"/>
        <v>9999</v>
      </c>
      <c r="DU144" s="6">
        <f t="shared" si="316"/>
        <v>0</v>
      </c>
      <c r="DV144" s="1">
        <f t="shared" si="317"/>
        <v>9999</v>
      </c>
      <c r="DW144" s="1">
        <f t="shared" si="318"/>
        <v>9999</v>
      </c>
      <c r="DX144" s="1">
        <f t="shared" si="319"/>
        <v>9999</v>
      </c>
      <c r="DY144" s="1">
        <f t="shared" si="320"/>
        <v>9999</v>
      </c>
      <c r="DZ144" s="1">
        <f t="shared" si="321"/>
        <v>9999</v>
      </c>
    </row>
    <row r="145" spans="5:130" x14ac:dyDescent="0.25">
      <c r="E145" s="13"/>
      <c r="M145" s="8">
        <f t="shared" si="258"/>
        <v>0</v>
      </c>
      <c r="N145" s="6">
        <f t="shared" si="259"/>
        <v>0</v>
      </c>
      <c r="O145" s="8" t="str">
        <f t="shared" si="260"/>
        <v/>
      </c>
      <c r="Q145" s="8">
        <f t="shared" si="261"/>
        <v>0</v>
      </c>
      <c r="R145" s="8">
        <f t="shared" si="262"/>
        <v>0</v>
      </c>
      <c r="S145" s="8" t="str">
        <f t="shared" si="263"/>
        <v/>
      </c>
      <c r="T145" s="8"/>
      <c r="U145" s="8">
        <f>IF(A145&lt;&gt;"",IF(VLOOKUP(A145,Apr!A$4:F$201,6)&gt;0,VLOOKUP(A145,Apr!A$4:F$201,6),0),0)</f>
        <v>0</v>
      </c>
      <c r="V145" s="8">
        <f>IF(A145&lt;&gt;"",IF(VLOOKUP(A145,May!A$3:F$200,6)&gt;0,VLOOKUP(A145,May!A$3:F$200,6),0),0)</f>
        <v>0</v>
      </c>
      <c r="W145" s="8">
        <f>IF(A145&lt;&gt;"",IF(VLOOKUP(A145,Jun!A$3:F$200,6)&gt;0,VLOOKUP(A145,Jun!A$3:F$200,6),0),0)</f>
        <v>0</v>
      </c>
      <c r="X145" s="8">
        <f>IF(A145&lt;&gt;"",IF(VLOOKUP(A145,Jul!A$3:F$200,6)&gt;0,VLOOKUP(A145,Jul!A$3:F$200,6),0),0)</f>
        <v>0</v>
      </c>
      <c r="Y145" s="8">
        <f>IF(A145&lt;&gt;"",IF(VLOOKUP(A145,Aug!A$3:F$200,6)&gt;0,VLOOKUP(A145,Aug!A$3:F$200,6),0),0)</f>
        <v>0</v>
      </c>
      <c r="Z145" s="8">
        <f>IF(A145&lt;&gt;"",IF(VLOOKUP(A145,Sep!A$3:F$200,6)&gt;0,VLOOKUP(A145,Sep!A$3:F$200,6),0),0)</f>
        <v>0</v>
      </c>
      <c r="AA145" s="6">
        <f t="shared" si="264"/>
        <v>0</v>
      </c>
      <c r="AB145" s="8">
        <f t="shared" si="265"/>
        <v>2.7777777777777776E-2</v>
      </c>
      <c r="AC145" s="8">
        <f>IF(A145&lt;&gt;"",IF(VLOOKUP(A145,Oct!A$3:F$200,6)&gt;0,VLOOKUP(A145,Oct!A$3:F$200,6),0),0)</f>
        <v>0</v>
      </c>
      <c r="AD145" s="8">
        <f>IF(A145&lt;&gt;"",IF(VLOOKUP(A145,Nov!A$3:F$200,6)&gt;0,VLOOKUP(A145,Nov!A$3:F$200,6),0),0)</f>
        <v>0</v>
      </c>
      <c r="AE145" s="8">
        <f>IF(A145&lt;&gt;"",IF(VLOOKUP(A145,Dec!A$3:F$200,6)&gt;0,VLOOKUP(A145,Dec!A$3:F$200,6),0),0)</f>
        <v>0</v>
      </c>
      <c r="AF145" s="8">
        <f>IF(A145&lt;&gt;"",IF(VLOOKUP(A145,Jan!A$3:F$200,6)&gt;0,VLOOKUP(A145,Jan!A$3:F$200,6),0),0)</f>
        <v>0</v>
      </c>
      <c r="AG145" s="8">
        <f>IF(A145&lt;&gt;"",IF(VLOOKUP(A145,Feb!A$3:F$200,6)&gt;0,VLOOKUP(A145,Feb!A$3:F$200,6),0),0)</f>
        <v>0</v>
      </c>
      <c r="AH145" s="8">
        <f>IF(A145&lt;&gt;"",IF(VLOOKUP(A145,Mar!A$3:F$200,6)&gt;0,VLOOKUP(A145,Mar!A$3:F$200,6),0),0)</f>
        <v>0</v>
      </c>
      <c r="AJ145" s="8">
        <f>LARGE($BH145:BI145,1)</f>
        <v>0</v>
      </c>
      <c r="AK145" s="8">
        <f>LARGE($BH145:BJ145,1)</f>
        <v>0</v>
      </c>
      <c r="AL145" s="8">
        <f>LARGE($BH145:BK145,1)</f>
        <v>0</v>
      </c>
      <c r="AM145" s="8">
        <f>LARGE($BH145:BL145,1)</f>
        <v>0</v>
      </c>
      <c r="AN145" s="8">
        <f>LARGE($BH145:BM145,1)</f>
        <v>0</v>
      </c>
      <c r="AO145" s="8">
        <f>LARGE($BN145:BO145,1)</f>
        <v>2.7777777777777776E-2</v>
      </c>
      <c r="AP145" s="8">
        <f>LARGE($BN145:BP145,1)</f>
        <v>2.7777777777777776E-2</v>
      </c>
      <c r="AQ145" s="8">
        <f>LARGE($BN145:BQ145,1)</f>
        <v>2.7777777777777776E-2</v>
      </c>
      <c r="AR145" s="8">
        <f>LARGE($BN145:BR145,1)</f>
        <v>2.7777777777777776E-2</v>
      </c>
      <c r="AS145" s="8">
        <f>LARGE($BN145:BS145,1)</f>
        <v>2.7777777777777776E-2</v>
      </c>
      <c r="AV145" s="6">
        <f t="shared" si="266"/>
        <v>0</v>
      </c>
      <c r="AW145" s="6">
        <f t="shared" si="267"/>
        <v>0</v>
      </c>
      <c r="AX145" s="6">
        <f t="shared" si="268"/>
        <v>0</v>
      </c>
      <c r="AY145" s="6">
        <f t="shared" si="269"/>
        <v>0</v>
      </c>
      <c r="AZ145" s="6">
        <f t="shared" si="270"/>
        <v>0</v>
      </c>
      <c r="BA145" s="6">
        <f t="shared" si="271"/>
        <v>0</v>
      </c>
      <c r="BB145" s="6">
        <f t="shared" si="272"/>
        <v>0</v>
      </c>
      <c r="BC145" s="6">
        <f t="shared" si="273"/>
        <v>0</v>
      </c>
      <c r="BD145" s="6">
        <f t="shared" si="274"/>
        <v>0</v>
      </c>
      <c r="BE145" s="6">
        <f t="shared" si="275"/>
        <v>0</v>
      </c>
      <c r="BF145" s="6">
        <f t="shared" si="276"/>
        <v>0</v>
      </c>
      <c r="BH145" s="8" t="str">
        <f t="shared" si="277"/>
        <v/>
      </c>
      <c r="BI145" s="8">
        <f t="shared" si="278"/>
        <v>0</v>
      </c>
      <c r="BJ145" s="8">
        <f t="shared" si="279"/>
        <v>0</v>
      </c>
      <c r="BK145" s="8">
        <f t="shared" si="280"/>
        <v>0</v>
      </c>
      <c r="BL145" s="8">
        <f t="shared" si="281"/>
        <v>0</v>
      </c>
      <c r="BM145" s="8">
        <f t="shared" si="282"/>
        <v>0</v>
      </c>
      <c r="BN145" s="8">
        <f t="shared" si="283"/>
        <v>2.7777777777777776E-2</v>
      </c>
      <c r="BO145" s="8">
        <f t="shared" si="284"/>
        <v>0</v>
      </c>
      <c r="BP145" s="8">
        <f t="shared" si="285"/>
        <v>0</v>
      </c>
      <c r="BQ145" s="8">
        <f t="shared" si="286"/>
        <v>0</v>
      </c>
      <c r="BR145" s="8">
        <f t="shared" si="287"/>
        <v>0</v>
      </c>
      <c r="BS145" s="8">
        <f t="shared" si="288"/>
        <v>0</v>
      </c>
      <c r="BV145" s="8" t="str">
        <f t="shared" si="289"/>
        <v/>
      </c>
      <c r="BW145" s="8" t="str">
        <f t="shared" si="290"/>
        <v/>
      </c>
      <c r="BX145" s="8" t="str">
        <f t="shared" si="291"/>
        <v/>
      </c>
      <c r="BY145" s="8" t="str">
        <f t="shared" si="292"/>
        <v/>
      </c>
      <c r="BZ145" s="8" t="str">
        <f t="shared" si="293"/>
        <v/>
      </c>
      <c r="CA145" s="8" t="str">
        <f t="shared" si="294"/>
        <v/>
      </c>
      <c r="CB145" s="8" t="str">
        <f t="shared" si="295"/>
        <v/>
      </c>
      <c r="CC145" s="8" t="str">
        <f t="shared" si="296"/>
        <v/>
      </c>
      <c r="CD145" s="8" t="str">
        <f t="shared" si="297"/>
        <v/>
      </c>
      <c r="CE145" s="8" t="str">
        <f t="shared" si="298"/>
        <v/>
      </c>
      <c r="CF145" s="8" t="str">
        <f t="shared" si="299"/>
        <v/>
      </c>
      <c r="CG145" s="8" t="str">
        <f t="shared" si="300"/>
        <v/>
      </c>
      <c r="CI145" s="13">
        <v>2.8113425925925927E-2</v>
      </c>
      <c r="CJ145" s="8">
        <f t="shared" si="301"/>
        <v>2.8113425925925927E-2</v>
      </c>
      <c r="CK145" s="8">
        <f>IF(COUNT($BV145:BW145)&gt;0,SMALL($BV145:BW145,1),$CI145)</f>
        <v>2.8113425925925927E-2</v>
      </c>
      <c r="CL145" s="8">
        <f>IF(COUNT($BV145:BX145)&gt;0,SMALL($BV145:BX145,1),$CI145)</f>
        <v>2.8113425925925927E-2</v>
      </c>
      <c r="CM145" s="8">
        <f>IF(COUNT($BV145:BY145)&gt;0,SMALL($BV145:BY145,1),$CI145)</f>
        <v>2.8113425925925927E-2</v>
      </c>
      <c r="CN145" s="8">
        <f>IF(COUNT($BV145:BZ145)&gt;0,SMALL($BV145:BZ145,1),$CI145)</f>
        <v>2.8113425925925927E-2</v>
      </c>
      <c r="CP145" s="8">
        <f t="shared" si="302"/>
        <v>0</v>
      </c>
      <c r="CQ145" s="8">
        <f>IF(COUNT($CB145:CC145)&gt;0,SMALL($CB145:CC145,1),$CP145)</f>
        <v>0</v>
      </c>
      <c r="CR145" s="8">
        <f>IF(COUNT($CB145:CD145)&gt;0,SMALL($CB145:CD145,1),$CP145)</f>
        <v>0</v>
      </c>
      <c r="CS145" s="8">
        <f>IF(COUNT($CB145:CE145)&gt;0,SMALL($CB145:CE145,1),$CP145)</f>
        <v>0</v>
      </c>
      <c r="CT145" s="8">
        <f>IF(COUNT($CB145:CF145)&gt;0,SMALL($CB145:CF145,1),$CP145)</f>
        <v>0</v>
      </c>
      <c r="CV145" s="8" t="str">
        <f t="shared" si="303"/>
        <v/>
      </c>
      <c r="CW145" s="8" t="str">
        <f t="shared" si="304"/>
        <v/>
      </c>
      <c r="CX145" s="1">
        <f t="shared" si="305"/>
        <v>0</v>
      </c>
      <c r="CY145" s="8" t="str">
        <f t="shared" si="306"/>
        <v/>
      </c>
      <c r="CZ145" s="1">
        <f t="shared" si="307"/>
        <v>0</v>
      </c>
      <c r="DB145" s="13">
        <f t="shared" si="308"/>
        <v>0</v>
      </c>
      <c r="DC145" s="13">
        <f>SMALL($DO145:DP145,1)/(60*60*24)</f>
        <v>0</v>
      </c>
      <c r="DD145" s="13">
        <f>SMALL($DO145:DQ145,1)/(60*60*24)</f>
        <v>0</v>
      </c>
      <c r="DE145" s="13">
        <f>SMALL($DO145:DR145,1)/(60*60*24)</f>
        <v>0</v>
      </c>
      <c r="DF145" s="13">
        <f>SMALL($DO145:DS145,1)/(60*60*24)</f>
        <v>0</v>
      </c>
      <c r="DG145" s="13">
        <f>SMALL($DO145:DT145,1)/(60*60*24)</f>
        <v>0</v>
      </c>
      <c r="DH145" s="45">
        <f t="shared" si="309"/>
        <v>0</v>
      </c>
      <c r="DI145" s="13">
        <f>SMALL($DU145:DV145,1)/(60*60*24)</f>
        <v>0</v>
      </c>
      <c r="DJ145" s="13">
        <f>SMALL($DU145:DW145,1)/(60*60*24)</f>
        <v>0</v>
      </c>
      <c r="DK145" s="13">
        <f>SMALL($DU145:DX145,1)/(60*60*24)</f>
        <v>0</v>
      </c>
      <c r="DL145" s="13">
        <f>SMALL($DU145:DY145,1)/(60*60*24)</f>
        <v>0</v>
      </c>
      <c r="DM145" s="13">
        <f>SMALL($DU145:DZ145,1)/(60*60*24)</f>
        <v>0</v>
      </c>
      <c r="DO145" s="6">
        <f t="shared" si="310"/>
        <v>0</v>
      </c>
      <c r="DP145" s="1">
        <f t="shared" si="311"/>
        <v>9999</v>
      </c>
      <c r="DQ145" s="1">
        <f t="shared" si="312"/>
        <v>9999</v>
      </c>
      <c r="DR145" s="1">
        <f t="shared" si="313"/>
        <v>9999</v>
      </c>
      <c r="DS145" s="1">
        <f t="shared" si="314"/>
        <v>9999</v>
      </c>
      <c r="DT145" s="1">
        <f t="shared" si="315"/>
        <v>9999</v>
      </c>
      <c r="DU145" s="6">
        <f t="shared" si="316"/>
        <v>0</v>
      </c>
      <c r="DV145" s="1">
        <f t="shared" si="317"/>
        <v>9999</v>
      </c>
      <c r="DW145" s="1">
        <f t="shared" si="318"/>
        <v>9999</v>
      </c>
      <c r="DX145" s="1">
        <f t="shared" si="319"/>
        <v>9999</v>
      </c>
      <c r="DY145" s="1">
        <f t="shared" si="320"/>
        <v>9999</v>
      </c>
      <c r="DZ145" s="1">
        <f t="shared" si="321"/>
        <v>9999</v>
      </c>
    </row>
    <row r="146" spans="5:130" x14ac:dyDescent="0.25">
      <c r="E146" s="13"/>
      <c r="M146" s="8">
        <f t="shared" si="258"/>
        <v>0</v>
      </c>
      <c r="N146" s="6">
        <f t="shared" si="259"/>
        <v>0</v>
      </c>
      <c r="O146" s="8" t="str">
        <f t="shared" si="260"/>
        <v/>
      </c>
      <c r="Q146" s="8">
        <f t="shared" si="261"/>
        <v>0</v>
      </c>
      <c r="R146" s="8">
        <f t="shared" si="262"/>
        <v>0</v>
      </c>
      <c r="S146" s="8" t="str">
        <f t="shared" si="263"/>
        <v/>
      </c>
      <c r="T146" s="8"/>
      <c r="U146" s="8">
        <f>IF(A146&lt;&gt;"",IF(VLOOKUP(A146,Apr!A$4:F$201,6)&gt;0,VLOOKUP(A146,Apr!A$4:F$201,6),0),0)</f>
        <v>0</v>
      </c>
      <c r="V146" s="8">
        <f>IF(A146&lt;&gt;"",IF(VLOOKUP(A146,May!A$3:F$200,6)&gt;0,VLOOKUP(A146,May!A$3:F$200,6),0),0)</f>
        <v>0</v>
      </c>
      <c r="W146" s="8">
        <f>IF(A146&lt;&gt;"",IF(VLOOKUP(A146,Jun!A$3:F$200,6)&gt;0,VLOOKUP(A146,Jun!A$3:F$200,6),0),0)</f>
        <v>0</v>
      </c>
      <c r="X146" s="8">
        <f>IF(A146&lt;&gt;"",IF(VLOOKUP(A146,Jul!A$3:F$200,6)&gt;0,VLOOKUP(A146,Jul!A$3:F$200,6),0),0)</f>
        <v>0</v>
      </c>
      <c r="Y146" s="8">
        <f>IF(A146&lt;&gt;"",IF(VLOOKUP(A146,Aug!A$3:F$200,6)&gt;0,VLOOKUP(A146,Aug!A$3:F$200,6),0),0)</f>
        <v>0</v>
      </c>
      <c r="Z146" s="8">
        <f>IF(A146&lt;&gt;"",IF(VLOOKUP(A146,Sep!A$3:F$200,6)&gt;0,VLOOKUP(A146,Sep!A$3:F$200,6),0),0)</f>
        <v>0</v>
      </c>
      <c r="AA146" s="6">
        <f t="shared" si="264"/>
        <v>0</v>
      </c>
      <c r="AB146" s="8">
        <f t="shared" si="265"/>
        <v>2.7777777777777776E-2</v>
      </c>
      <c r="AC146" s="8">
        <f>IF(A146&lt;&gt;"",IF(VLOOKUP(A146,Oct!A$3:F$200,6)&gt;0,VLOOKUP(A146,Oct!A$3:F$200,6),0),0)</f>
        <v>0</v>
      </c>
      <c r="AD146" s="8">
        <f>IF(A146&lt;&gt;"",IF(VLOOKUP(A146,Nov!A$3:F$200,6)&gt;0,VLOOKUP(A146,Nov!A$3:F$200,6),0),0)</f>
        <v>0</v>
      </c>
      <c r="AE146" s="8">
        <f>IF(A146&lt;&gt;"",IF(VLOOKUP(A146,Dec!A$3:F$200,6)&gt;0,VLOOKUP(A146,Dec!A$3:F$200,6),0),0)</f>
        <v>0</v>
      </c>
      <c r="AF146" s="8">
        <f>IF(A146&lt;&gt;"",IF(VLOOKUP(A146,Jan!A$3:F$200,6)&gt;0,VLOOKUP(A146,Jan!A$3:F$200,6),0),0)</f>
        <v>0</v>
      </c>
      <c r="AG146" s="8">
        <f>IF(A146&lt;&gt;"",IF(VLOOKUP(A146,Feb!A$3:F$200,6)&gt;0,VLOOKUP(A146,Feb!A$3:F$200,6),0),0)</f>
        <v>0</v>
      </c>
      <c r="AH146" s="8">
        <f>IF(A146&lt;&gt;"",IF(VLOOKUP(A146,Mar!A$3:F$200,6)&gt;0,VLOOKUP(A146,Mar!A$3:F$200,6),0),0)</f>
        <v>0</v>
      </c>
      <c r="AJ146" s="8">
        <f>LARGE($BH146:BI146,1)</f>
        <v>0</v>
      </c>
      <c r="AK146" s="8">
        <f>LARGE($BH146:BJ146,1)</f>
        <v>0</v>
      </c>
      <c r="AL146" s="8">
        <f>LARGE($BH146:BK146,1)</f>
        <v>0</v>
      </c>
      <c r="AM146" s="8">
        <f>LARGE($BH146:BL146,1)</f>
        <v>0</v>
      </c>
      <c r="AN146" s="8">
        <f>LARGE($BH146:BM146,1)</f>
        <v>0</v>
      </c>
      <c r="AO146" s="8">
        <f>LARGE($BN146:BO146,1)</f>
        <v>2.7777777777777776E-2</v>
      </c>
      <c r="AP146" s="8">
        <f>LARGE($BN146:BP146,1)</f>
        <v>2.7777777777777776E-2</v>
      </c>
      <c r="AQ146" s="8">
        <f>LARGE($BN146:BQ146,1)</f>
        <v>2.7777777777777776E-2</v>
      </c>
      <c r="AR146" s="8">
        <f>LARGE($BN146:BR146,1)</f>
        <v>2.7777777777777776E-2</v>
      </c>
      <c r="AS146" s="8">
        <f>LARGE($BN146:BS146,1)</f>
        <v>2.7777777777777776E-2</v>
      </c>
      <c r="AV146" s="6">
        <f t="shared" si="266"/>
        <v>0</v>
      </c>
      <c r="AW146" s="6">
        <f t="shared" si="267"/>
        <v>0</v>
      </c>
      <c r="AX146" s="6">
        <f t="shared" si="268"/>
        <v>0</v>
      </c>
      <c r="AY146" s="6">
        <f t="shared" si="269"/>
        <v>0</v>
      </c>
      <c r="AZ146" s="6">
        <f t="shared" si="270"/>
        <v>0</v>
      </c>
      <c r="BA146" s="6">
        <f t="shared" si="271"/>
        <v>0</v>
      </c>
      <c r="BB146" s="6">
        <f t="shared" si="272"/>
        <v>0</v>
      </c>
      <c r="BC146" s="6">
        <f t="shared" si="273"/>
        <v>0</v>
      </c>
      <c r="BD146" s="6">
        <f t="shared" si="274"/>
        <v>0</v>
      </c>
      <c r="BE146" s="6">
        <f t="shared" si="275"/>
        <v>0</v>
      </c>
      <c r="BF146" s="6">
        <f t="shared" si="276"/>
        <v>0</v>
      </c>
      <c r="BH146" s="8" t="str">
        <f t="shared" si="277"/>
        <v/>
      </c>
      <c r="BI146" s="8">
        <f t="shared" si="278"/>
        <v>0</v>
      </c>
      <c r="BJ146" s="8">
        <f t="shared" si="279"/>
        <v>0</v>
      </c>
      <c r="BK146" s="8">
        <f t="shared" si="280"/>
        <v>0</v>
      </c>
      <c r="BL146" s="8">
        <f t="shared" si="281"/>
        <v>0</v>
      </c>
      <c r="BM146" s="8">
        <f t="shared" si="282"/>
        <v>0</v>
      </c>
      <c r="BN146" s="8">
        <f t="shared" si="283"/>
        <v>2.7777777777777776E-2</v>
      </c>
      <c r="BO146" s="8">
        <f t="shared" si="284"/>
        <v>0</v>
      </c>
      <c r="BP146" s="8">
        <f t="shared" si="285"/>
        <v>0</v>
      </c>
      <c r="BQ146" s="8">
        <f t="shared" si="286"/>
        <v>0</v>
      </c>
      <c r="BR146" s="8">
        <f t="shared" si="287"/>
        <v>0</v>
      </c>
      <c r="BS146" s="8">
        <f t="shared" si="288"/>
        <v>0</v>
      </c>
      <c r="BV146" s="8" t="str">
        <f t="shared" si="289"/>
        <v/>
      </c>
      <c r="BW146" s="8" t="str">
        <f t="shared" si="290"/>
        <v/>
      </c>
      <c r="BX146" s="8" t="str">
        <f t="shared" si="291"/>
        <v/>
      </c>
      <c r="BY146" s="8" t="str">
        <f t="shared" si="292"/>
        <v/>
      </c>
      <c r="BZ146" s="8" t="str">
        <f t="shared" si="293"/>
        <v/>
      </c>
      <c r="CA146" s="8" t="str">
        <f t="shared" si="294"/>
        <v/>
      </c>
      <c r="CB146" s="8" t="str">
        <f t="shared" si="295"/>
        <v/>
      </c>
      <c r="CC146" s="8" t="str">
        <f t="shared" si="296"/>
        <v/>
      </c>
      <c r="CD146" s="8" t="str">
        <f t="shared" si="297"/>
        <v/>
      </c>
      <c r="CE146" s="8" t="str">
        <f t="shared" si="298"/>
        <v/>
      </c>
      <c r="CF146" s="8" t="str">
        <f t="shared" si="299"/>
        <v/>
      </c>
      <c r="CG146" s="8" t="str">
        <f t="shared" si="300"/>
        <v/>
      </c>
      <c r="CI146" s="13">
        <v>2.8113425925925927E-2</v>
      </c>
      <c r="CJ146" s="8">
        <f t="shared" si="301"/>
        <v>2.8113425925925927E-2</v>
      </c>
      <c r="CK146" s="8">
        <f>IF(COUNT($BV146:BW146)&gt;0,SMALL($BV146:BW146,1),$CI146)</f>
        <v>2.8113425925925927E-2</v>
      </c>
      <c r="CL146" s="8">
        <f>IF(COUNT($BV146:BX146)&gt;0,SMALL($BV146:BX146,1),$CI146)</f>
        <v>2.8113425925925927E-2</v>
      </c>
      <c r="CM146" s="8">
        <f>IF(COUNT($BV146:BY146)&gt;0,SMALL($BV146:BY146,1),$CI146)</f>
        <v>2.8113425925925927E-2</v>
      </c>
      <c r="CN146" s="8">
        <f>IF(COUNT($BV146:BZ146)&gt;0,SMALL($BV146:BZ146,1),$CI146)</f>
        <v>2.8113425925925927E-2</v>
      </c>
      <c r="CP146" s="8">
        <f t="shared" si="302"/>
        <v>0</v>
      </c>
      <c r="CQ146" s="8">
        <f>IF(COUNT($CB146:CC146)&gt;0,SMALL($CB146:CC146,1),$CP146)</f>
        <v>0</v>
      </c>
      <c r="CR146" s="8">
        <f>IF(COUNT($CB146:CD146)&gt;0,SMALL($CB146:CD146,1),$CP146)</f>
        <v>0</v>
      </c>
      <c r="CS146" s="8">
        <f>IF(COUNT($CB146:CE146)&gt;0,SMALL($CB146:CE146,1),$CP146)</f>
        <v>0</v>
      </c>
      <c r="CT146" s="8">
        <f>IF(COUNT($CB146:CF146)&gt;0,SMALL($CB146:CF146,1),$CP146)</f>
        <v>0</v>
      </c>
      <c r="CV146" s="8" t="str">
        <f t="shared" si="303"/>
        <v/>
      </c>
      <c r="CW146" s="8" t="str">
        <f t="shared" si="304"/>
        <v/>
      </c>
      <c r="CX146" s="1">
        <f t="shared" si="305"/>
        <v>0</v>
      </c>
      <c r="CY146" s="8" t="str">
        <f t="shared" si="306"/>
        <v/>
      </c>
      <c r="CZ146" s="1">
        <f t="shared" si="307"/>
        <v>0</v>
      </c>
      <c r="DB146" s="13">
        <f t="shared" si="308"/>
        <v>0</v>
      </c>
      <c r="DC146" s="13">
        <f>SMALL($DO146:DP146,1)/(60*60*24)</f>
        <v>0</v>
      </c>
      <c r="DD146" s="13">
        <f>SMALL($DO146:DQ146,1)/(60*60*24)</f>
        <v>0</v>
      </c>
      <c r="DE146" s="13">
        <f>SMALL($DO146:DR146,1)/(60*60*24)</f>
        <v>0</v>
      </c>
      <c r="DF146" s="13">
        <f>SMALL($DO146:DS146,1)/(60*60*24)</f>
        <v>0</v>
      </c>
      <c r="DG146" s="13">
        <f>SMALL($DO146:DT146,1)/(60*60*24)</f>
        <v>0</v>
      </c>
      <c r="DH146" s="45">
        <f t="shared" si="309"/>
        <v>0</v>
      </c>
      <c r="DI146" s="13">
        <f>SMALL($DU146:DV146,1)/(60*60*24)</f>
        <v>0</v>
      </c>
      <c r="DJ146" s="13">
        <f>SMALL($DU146:DW146,1)/(60*60*24)</f>
        <v>0</v>
      </c>
      <c r="DK146" s="13">
        <f>SMALL($DU146:DX146,1)/(60*60*24)</f>
        <v>0</v>
      </c>
      <c r="DL146" s="13">
        <f>SMALL($DU146:DY146,1)/(60*60*24)</f>
        <v>0</v>
      </c>
      <c r="DM146" s="13">
        <f>SMALL($DU146:DZ146,1)/(60*60*24)</f>
        <v>0</v>
      </c>
      <c r="DO146" s="6">
        <f t="shared" si="310"/>
        <v>0</v>
      </c>
      <c r="DP146" s="1">
        <f t="shared" si="311"/>
        <v>9999</v>
      </c>
      <c r="DQ146" s="1">
        <f t="shared" si="312"/>
        <v>9999</v>
      </c>
      <c r="DR146" s="1">
        <f t="shared" si="313"/>
        <v>9999</v>
      </c>
      <c r="DS146" s="1">
        <f t="shared" si="314"/>
        <v>9999</v>
      </c>
      <c r="DT146" s="1">
        <f t="shared" si="315"/>
        <v>9999</v>
      </c>
      <c r="DU146" s="6">
        <f t="shared" si="316"/>
        <v>0</v>
      </c>
      <c r="DV146" s="1">
        <f t="shared" si="317"/>
        <v>9999</v>
      </c>
      <c r="DW146" s="1">
        <f t="shared" si="318"/>
        <v>9999</v>
      </c>
      <c r="DX146" s="1">
        <f t="shared" si="319"/>
        <v>9999</v>
      </c>
      <c r="DY146" s="1">
        <f t="shared" si="320"/>
        <v>9999</v>
      </c>
      <c r="DZ146" s="1">
        <f t="shared" si="321"/>
        <v>9999</v>
      </c>
    </row>
    <row r="147" spans="5:130" x14ac:dyDescent="0.25">
      <c r="E147" s="13"/>
      <c r="M147" s="8">
        <f t="shared" si="258"/>
        <v>0</v>
      </c>
      <c r="N147" s="6">
        <f t="shared" si="259"/>
        <v>0</v>
      </c>
      <c r="O147" s="8" t="str">
        <f t="shared" si="260"/>
        <v/>
      </c>
      <c r="Q147" s="8">
        <f t="shared" si="261"/>
        <v>0</v>
      </c>
      <c r="R147" s="8">
        <f t="shared" si="262"/>
        <v>0</v>
      </c>
      <c r="S147" s="8" t="str">
        <f t="shared" si="263"/>
        <v/>
      </c>
      <c r="T147" s="8"/>
      <c r="U147" s="8">
        <f>IF(A147&lt;&gt;"",IF(VLOOKUP(A147,Apr!A$4:F$201,6)&gt;0,VLOOKUP(A147,Apr!A$4:F$201,6),0),0)</f>
        <v>0</v>
      </c>
      <c r="V147" s="8">
        <f>IF(A147&lt;&gt;"",IF(VLOOKUP(A147,May!A$3:F$200,6)&gt;0,VLOOKUP(A147,May!A$3:F$200,6),0),0)</f>
        <v>0</v>
      </c>
      <c r="W147" s="8">
        <f>IF(A147&lt;&gt;"",IF(VLOOKUP(A147,Jun!A$3:F$200,6)&gt;0,VLOOKUP(A147,Jun!A$3:F$200,6),0),0)</f>
        <v>0</v>
      </c>
      <c r="X147" s="8">
        <f>IF(A147&lt;&gt;"",IF(VLOOKUP(A147,Jul!A$3:F$200,6)&gt;0,VLOOKUP(A147,Jul!A$3:F$200,6),0),0)</f>
        <v>0</v>
      </c>
      <c r="Y147" s="8">
        <f>IF(A147&lt;&gt;"",IF(VLOOKUP(A147,Aug!A$3:F$200,6)&gt;0,VLOOKUP(A147,Aug!A$3:F$200,6),0),0)</f>
        <v>0</v>
      </c>
      <c r="Z147" s="8">
        <f>IF(A147&lt;&gt;"",IF(VLOOKUP(A147,Sep!A$3:F$200,6)&gt;0,VLOOKUP(A147,Sep!A$3:F$200,6),0),0)</f>
        <v>0</v>
      </c>
      <c r="AA147" s="6">
        <f t="shared" si="264"/>
        <v>0</v>
      </c>
      <c r="AB147" s="8">
        <f t="shared" si="265"/>
        <v>2.7777777777777776E-2</v>
      </c>
      <c r="AC147" s="8">
        <f>IF(A147&lt;&gt;"",IF(VLOOKUP(A147,Oct!A$3:F$200,6)&gt;0,VLOOKUP(A147,Oct!A$3:F$200,6),0),0)</f>
        <v>0</v>
      </c>
      <c r="AD147" s="8">
        <f>IF(A147&lt;&gt;"",IF(VLOOKUP(A147,Nov!A$3:F$200,6)&gt;0,VLOOKUP(A147,Nov!A$3:F$200,6),0),0)</f>
        <v>0</v>
      </c>
      <c r="AE147" s="8">
        <f>IF(A147&lt;&gt;"",IF(VLOOKUP(A147,Dec!A$3:F$200,6)&gt;0,VLOOKUP(A147,Dec!A$3:F$200,6),0),0)</f>
        <v>0</v>
      </c>
      <c r="AF147" s="8">
        <f>IF(A147&lt;&gt;"",IF(VLOOKUP(A147,Jan!A$3:F$200,6)&gt;0,VLOOKUP(A147,Jan!A$3:F$200,6),0),0)</f>
        <v>0</v>
      </c>
      <c r="AG147" s="8">
        <f>IF(A147&lt;&gt;"",IF(VLOOKUP(A147,Feb!A$3:F$200,6)&gt;0,VLOOKUP(A147,Feb!A$3:F$200,6),0),0)</f>
        <v>0</v>
      </c>
      <c r="AH147" s="8">
        <f>IF(A147&lt;&gt;"",IF(VLOOKUP(A147,Mar!A$3:F$200,6)&gt;0,VLOOKUP(A147,Mar!A$3:F$200,6),0),0)</f>
        <v>0</v>
      </c>
      <c r="AJ147" s="8">
        <f>LARGE($BH147:BI147,1)</f>
        <v>0</v>
      </c>
      <c r="AK147" s="8">
        <f>LARGE($BH147:BJ147,1)</f>
        <v>0</v>
      </c>
      <c r="AL147" s="8">
        <f>LARGE($BH147:BK147,1)</f>
        <v>0</v>
      </c>
      <c r="AM147" s="8">
        <f>LARGE($BH147:BL147,1)</f>
        <v>0</v>
      </c>
      <c r="AN147" s="8">
        <f>LARGE($BH147:BM147,1)</f>
        <v>0</v>
      </c>
      <c r="AO147" s="8">
        <f>LARGE($BN147:BO147,1)</f>
        <v>2.7777777777777776E-2</v>
      </c>
      <c r="AP147" s="8">
        <f>LARGE($BN147:BP147,1)</f>
        <v>2.7777777777777776E-2</v>
      </c>
      <c r="AQ147" s="8">
        <f>LARGE($BN147:BQ147,1)</f>
        <v>2.7777777777777776E-2</v>
      </c>
      <c r="AR147" s="8">
        <f>LARGE($BN147:BR147,1)</f>
        <v>2.7777777777777776E-2</v>
      </c>
      <c r="AS147" s="8">
        <f>LARGE($BN147:BS147,1)</f>
        <v>2.7777777777777776E-2</v>
      </c>
      <c r="AV147" s="6">
        <f t="shared" si="266"/>
        <v>0</v>
      </c>
      <c r="AW147" s="6">
        <f t="shared" si="267"/>
        <v>0</v>
      </c>
      <c r="AX147" s="6">
        <f t="shared" si="268"/>
        <v>0</v>
      </c>
      <c r="AY147" s="6">
        <f t="shared" si="269"/>
        <v>0</v>
      </c>
      <c r="AZ147" s="6">
        <f t="shared" si="270"/>
        <v>0</v>
      </c>
      <c r="BA147" s="6">
        <f t="shared" si="271"/>
        <v>0</v>
      </c>
      <c r="BB147" s="6">
        <f t="shared" si="272"/>
        <v>0</v>
      </c>
      <c r="BC147" s="6">
        <f t="shared" si="273"/>
        <v>0</v>
      </c>
      <c r="BD147" s="6">
        <f t="shared" si="274"/>
        <v>0</v>
      </c>
      <c r="BE147" s="6">
        <f t="shared" si="275"/>
        <v>0</v>
      </c>
      <c r="BF147" s="6">
        <f t="shared" si="276"/>
        <v>0</v>
      </c>
      <c r="BH147" s="8" t="str">
        <f t="shared" si="277"/>
        <v/>
      </c>
      <c r="BI147" s="8">
        <f t="shared" si="278"/>
        <v>0</v>
      </c>
      <c r="BJ147" s="8">
        <f t="shared" si="279"/>
        <v>0</v>
      </c>
      <c r="BK147" s="8">
        <f t="shared" si="280"/>
        <v>0</v>
      </c>
      <c r="BL147" s="8">
        <f t="shared" si="281"/>
        <v>0</v>
      </c>
      <c r="BM147" s="8">
        <f t="shared" si="282"/>
        <v>0</v>
      </c>
      <c r="BN147" s="8">
        <f t="shared" si="283"/>
        <v>2.7777777777777776E-2</v>
      </c>
      <c r="BO147" s="8">
        <f t="shared" si="284"/>
        <v>0</v>
      </c>
      <c r="BP147" s="8">
        <f t="shared" si="285"/>
        <v>0</v>
      </c>
      <c r="BQ147" s="8">
        <f t="shared" si="286"/>
        <v>0</v>
      </c>
      <c r="BR147" s="8">
        <f t="shared" si="287"/>
        <v>0</v>
      </c>
      <c r="BS147" s="8">
        <f t="shared" si="288"/>
        <v>0</v>
      </c>
      <c r="BV147" s="8" t="str">
        <f t="shared" si="289"/>
        <v/>
      </c>
      <c r="BW147" s="8" t="str">
        <f t="shared" si="290"/>
        <v/>
      </c>
      <c r="BX147" s="8" t="str">
        <f t="shared" si="291"/>
        <v/>
      </c>
      <c r="BY147" s="8" t="str">
        <f t="shared" si="292"/>
        <v/>
      </c>
      <c r="BZ147" s="8" t="str">
        <f t="shared" si="293"/>
        <v/>
      </c>
      <c r="CA147" s="8" t="str">
        <f t="shared" si="294"/>
        <v/>
      </c>
      <c r="CB147" s="8" t="str">
        <f t="shared" si="295"/>
        <v/>
      </c>
      <c r="CC147" s="8" t="str">
        <f t="shared" si="296"/>
        <v/>
      </c>
      <c r="CD147" s="8" t="str">
        <f t="shared" si="297"/>
        <v/>
      </c>
      <c r="CE147" s="8" t="str">
        <f t="shared" si="298"/>
        <v/>
      </c>
      <c r="CF147" s="8" t="str">
        <f t="shared" si="299"/>
        <v/>
      </c>
      <c r="CG147" s="8" t="str">
        <f t="shared" si="300"/>
        <v/>
      </c>
      <c r="CI147" s="13">
        <v>2.8113425925925927E-2</v>
      </c>
      <c r="CJ147" s="8">
        <f t="shared" si="301"/>
        <v>2.8113425925925927E-2</v>
      </c>
      <c r="CK147" s="8">
        <f>IF(COUNT($BV147:BW147)&gt;0,SMALL($BV147:BW147,1),$CI147)</f>
        <v>2.8113425925925927E-2</v>
      </c>
      <c r="CL147" s="8">
        <f>IF(COUNT($BV147:BX147)&gt;0,SMALL($BV147:BX147,1),$CI147)</f>
        <v>2.8113425925925927E-2</v>
      </c>
      <c r="CM147" s="8">
        <f>IF(COUNT($BV147:BY147)&gt;0,SMALL($BV147:BY147,1),$CI147)</f>
        <v>2.8113425925925927E-2</v>
      </c>
      <c r="CN147" s="8">
        <f>IF(COUNT($BV147:BZ147)&gt;0,SMALL($BV147:BZ147,1),$CI147)</f>
        <v>2.8113425925925927E-2</v>
      </c>
      <c r="CP147" s="8">
        <f t="shared" si="302"/>
        <v>0</v>
      </c>
      <c r="CQ147" s="8">
        <f>IF(COUNT($CB147:CC147)&gt;0,SMALL($CB147:CC147,1),$CP147)</f>
        <v>0</v>
      </c>
      <c r="CR147" s="8">
        <f>IF(COUNT($CB147:CD147)&gt;0,SMALL($CB147:CD147,1),$CP147)</f>
        <v>0</v>
      </c>
      <c r="CS147" s="8">
        <f>IF(COUNT($CB147:CE147)&gt;0,SMALL($CB147:CE147,1),$CP147)</f>
        <v>0</v>
      </c>
      <c r="CT147" s="8">
        <f>IF(COUNT($CB147:CF147)&gt;0,SMALL($CB147:CF147,1),$CP147)</f>
        <v>0</v>
      </c>
      <c r="CV147" s="8" t="str">
        <f t="shared" si="303"/>
        <v/>
      </c>
      <c r="CW147" s="8" t="str">
        <f t="shared" si="304"/>
        <v/>
      </c>
      <c r="CX147" s="1">
        <f t="shared" si="305"/>
        <v>0</v>
      </c>
      <c r="CY147" s="8" t="str">
        <f t="shared" si="306"/>
        <v/>
      </c>
      <c r="CZ147" s="1">
        <f t="shared" si="307"/>
        <v>0</v>
      </c>
      <c r="DB147" s="13">
        <f t="shared" si="308"/>
        <v>0</v>
      </c>
      <c r="DC147" s="13">
        <f>SMALL($DO147:DP147,1)/(60*60*24)</f>
        <v>0</v>
      </c>
      <c r="DD147" s="13">
        <f>SMALL($DO147:DQ147,1)/(60*60*24)</f>
        <v>0</v>
      </c>
      <c r="DE147" s="13">
        <f>SMALL($DO147:DR147,1)/(60*60*24)</f>
        <v>0</v>
      </c>
      <c r="DF147" s="13">
        <f>SMALL($DO147:DS147,1)/(60*60*24)</f>
        <v>0</v>
      </c>
      <c r="DG147" s="13">
        <f>SMALL($DO147:DT147,1)/(60*60*24)</f>
        <v>0</v>
      </c>
      <c r="DH147" s="45">
        <f t="shared" si="309"/>
        <v>0</v>
      </c>
      <c r="DI147" s="13">
        <f>SMALL($DU147:DV147,1)/(60*60*24)</f>
        <v>0</v>
      </c>
      <c r="DJ147" s="13">
        <f>SMALL($DU147:DW147,1)/(60*60*24)</f>
        <v>0</v>
      </c>
      <c r="DK147" s="13">
        <f>SMALL($DU147:DX147,1)/(60*60*24)</f>
        <v>0</v>
      </c>
      <c r="DL147" s="13">
        <f>SMALL($DU147:DY147,1)/(60*60*24)</f>
        <v>0</v>
      </c>
      <c r="DM147" s="13">
        <f>SMALL($DU147:DZ147,1)/(60*60*24)</f>
        <v>0</v>
      </c>
      <c r="DO147" s="6">
        <f t="shared" si="310"/>
        <v>0</v>
      </c>
      <c r="DP147" s="1">
        <f t="shared" si="311"/>
        <v>9999</v>
      </c>
      <c r="DQ147" s="1">
        <f t="shared" si="312"/>
        <v>9999</v>
      </c>
      <c r="DR147" s="1">
        <f t="shared" si="313"/>
        <v>9999</v>
      </c>
      <c r="DS147" s="1">
        <f t="shared" si="314"/>
        <v>9999</v>
      </c>
      <c r="DT147" s="1">
        <f t="shared" si="315"/>
        <v>9999</v>
      </c>
      <c r="DU147" s="6">
        <f t="shared" si="316"/>
        <v>0</v>
      </c>
      <c r="DV147" s="1">
        <f t="shared" si="317"/>
        <v>9999</v>
      </c>
      <c r="DW147" s="1">
        <f t="shared" si="318"/>
        <v>9999</v>
      </c>
      <c r="DX147" s="1">
        <f t="shared" si="319"/>
        <v>9999</v>
      </c>
      <c r="DY147" s="1">
        <f t="shared" si="320"/>
        <v>9999</v>
      </c>
      <c r="DZ147" s="1">
        <f t="shared" si="321"/>
        <v>9999</v>
      </c>
    </row>
    <row r="148" spans="5:130" x14ac:dyDescent="0.25">
      <c r="E148" s="13"/>
      <c r="M148" s="8">
        <f t="shared" si="258"/>
        <v>0</v>
      </c>
      <c r="N148" s="6">
        <f t="shared" si="259"/>
        <v>0</v>
      </c>
      <c r="O148" s="8" t="str">
        <f t="shared" si="260"/>
        <v/>
      </c>
      <c r="Q148" s="8">
        <f t="shared" si="261"/>
        <v>0</v>
      </c>
      <c r="R148" s="8">
        <f t="shared" si="262"/>
        <v>0</v>
      </c>
      <c r="S148" s="8" t="str">
        <f t="shared" si="263"/>
        <v/>
      </c>
      <c r="T148" s="8"/>
      <c r="U148" s="8">
        <f>IF(A148&lt;&gt;"",IF(VLOOKUP(A148,Apr!A$4:F$201,6)&gt;0,VLOOKUP(A148,Apr!A$4:F$201,6),0),0)</f>
        <v>0</v>
      </c>
      <c r="V148" s="8">
        <f>IF(A148&lt;&gt;"",IF(VLOOKUP(A148,May!A$3:F$200,6)&gt;0,VLOOKUP(A148,May!A$3:F$200,6),0),0)</f>
        <v>0</v>
      </c>
      <c r="W148" s="8">
        <f>IF(A148&lt;&gt;"",IF(VLOOKUP(A148,Jun!A$3:F$200,6)&gt;0,VLOOKUP(A148,Jun!A$3:F$200,6),0),0)</f>
        <v>0</v>
      </c>
      <c r="X148" s="8">
        <f>IF(A148&lt;&gt;"",IF(VLOOKUP(A148,Jul!A$3:F$200,6)&gt;0,VLOOKUP(A148,Jul!A$3:F$200,6),0),0)</f>
        <v>0</v>
      </c>
      <c r="Y148" s="8">
        <f>IF(A148&lt;&gt;"",IF(VLOOKUP(A148,Aug!A$3:F$200,6)&gt;0,VLOOKUP(A148,Aug!A$3:F$200,6),0),0)</f>
        <v>0</v>
      </c>
      <c r="Z148" s="8">
        <f>IF(A148&lt;&gt;"",IF(VLOOKUP(A148,Sep!A$3:F$200,6)&gt;0,VLOOKUP(A148,Sep!A$3:F$200,6),0),0)</f>
        <v>0</v>
      </c>
      <c r="AA148" s="6">
        <f t="shared" si="264"/>
        <v>0</v>
      </c>
      <c r="AB148" s="8">
        <f t="shared" si="265"/>
        <v>2.7777777777777776E-2</v>
      </c>
      <c r="AC148" s="8">
        <f>IF(A148&lt;&gt;"",IF(VLOOKUP(A148,Oct!A$3:F$200,6)&gt;0,VLOOKUP(A148,Oct!A$3:F$200,6),0),0)</f>
        <v>0</v>
      </c>
      <c r="AD148" s="8">
        <f>IF(A148&lt;&gt;"",IF(VLOOKUP(A148,Nov!A$3:F$200,6)&gt;0,VLOOKUP(A148,Nov!A$3:F$200,6),0),0)</f>
        <v>0</v>
      </c>
      <c r="AE148" s="8">
        <f>IF(A148&lt;&gt;"",IF(VLOOKUP(A148,Dec!A$3:F$200,6)&gt;0,VLOOKUP(A148,Dec!A$3:F$200,6),0),0)</f>
        <v>0</v>
      </c>
      <c r="AF148" s="8">
        <f>IF(A148&lt;&gt;"",IF(VLOOKUP(A148,Jan!A$3:F$200,6)&gt;0,VLOOKUP(A148,Jan!A$3:F$200,6),0),0)</f>
        <v>0</v>
      </c>
      <c r="AG148" s="8">
        <f>IF(A148&lt;&gt;"",IF(VLOOKUP(A148,Feb!A$3:F$200,6)&gt;0,VLOOKUP(A148,Feb!A$3:F$200,6),0),0)</f>
        <v>0</v>
      </c>
      <c r="AH148" s="8">
        <f>IF(A148&lt;&gt;"",IF(VLOOKUP(A148,Mar!A$3:F$200,6)&gt;0,VLOOKUP(A148,Mar!A$3:F$200,6),0),0)</f>
        <v>0</v>
      </c>
      <c r="AJ148" s="8">
        <f>LARGE($BH148:BI148,1)</f>
        <v>0</v>
      </c>
      <c r="AK148" s="8">
        <f>LARGE($BH148:BJ148,1)</f>
        <v>0</v>
      </c>
      <c r="AL148" s="8">
        <f>LARGE($BH148:BK148,1)</f>
        <v>0</v>
      </c>
      <c r="AM148" s="8">
        <f>LARGE($BH148:BL148,1)</f>
        <v>0</v>
      </c>
      <c r="AN148" s="8">
        <f>LARGE($BH148:BM148,1)</f>
        <v>0</v>
      </c>
      <c r="AO148" s="8">
        <f>LARGE($BN148:BO148,1)</f>
        <v>2.7777777777777776E-2</v>
      </c>
      <c r="AP148" s="8">
        <f>LARGE($BN148:BP148,1)</f>
        <v>2.7777777777777776E-2</v>
      </c>
      <c r="AQ148" s="8">
        <f>LARGE($BN148:BQ148,1)</f>
        <v>2.7777777777777776E-2</v>
      </c>
      <c r="AR148" s="8">
        <f>LARGE($BN148:BR148,1)</f>
        <v>2.7777777777777776E-2</v>
      </c>
      <c r="AS148" s="8">
        <f>LARGE($BN148:BS148,1)</f>
        <v>2.7777777777777776E-2</v>
      </c>
      <c r="AV148" s="6">
        <f t="shared" si="266"/>
        <v>0</v>
      </c>
      <c r="AW148" s="6">
        <f t="shared" si="267"/>
        <v>0</v>
      </c>
      <c r="AX148" s="6">
        <f t="shared" si="268"/>
        <v>0</v>
      </c>
      <c r="AY148" s="6">
        <f t="shared" si="269"/>
        <v>0</v>
      </c>
      <c r="AZ148" s="6">
        <f t="shared" si="270"/>
        <v>0</v>
      </c>
      <c r="BA148" s="6">
        <f t="shared" si="271"/>
        <v>0</v>
      </c>
      <c r="BB148" s="6">
        <f t="shared" si="272"/>
        <v>0</v>
      </c>
      <c r="BC148" s="6">
        <f t="shared" si="273"/>
        <v>0</v>
      </c>
      <c r="BD148" s="6">
        <f t="shared" si="274"/>
        <v>0</v>
      </c>
      <c r="BE148" s="6">
        <f t="shared" si="275"/>
        <v>0</v>
      </c>
      <c r="BF148" s="6">
        <f t="shared" si="276"/>
        <v>0</v>
      </c>
      <c r="BH148" s="8" t="str">
        <f t="shared" si="277"/>
        <v/>
      </c>
      <c r="BI148" s="8">
        <f t="shared" si="278"/>
        <v>0</v>
      </c>
      <c r="BJ148" s="8">
        <f t="shared" si="279"/>
        <v>0</v>
      </c>
      <c r="BK148" s="8">
        <f t="shared" si="280"/>
        <v>0</v>
      </c>
      <c r="BL148" s="8">
        <f t="shared" si="281"/>
        <v>0</v>
      </c>
      <c r="BM148" s="8">
        <f t="shared" si="282"/>
        <v>0</v>
      </c>
      <c r="BN148" s="8">
        <f t="shared" si="283"/>
        <v>2.7777777777777776E-2</v>
      </c>
      <c r="BO148" s="8">
        <f t="shared" si="284"/>
        <v>0</v>
      </c>
      <c r="BP148" s="8">
        <f t="shared" si="285"/>
        <v>0</v>
      </c>
      <c r="BQ148" s="8">
        <f t="shared" si="286"/>
        <v>0</v>
      </c>
      <c r="BR148" s="8">
        <f t="shared" si="287"/>
        <v>0</v>
      </c>
      <c r="BS148" s="8">
        <f t="shared" si="288"/>
        <v>0</v>
      </c>
      <c r="BV148" s="8" t="str">
        <f t="shared" si="289"/>
        <v/>
      </c>
      <c r="BW148" s="8" t="str">
        <f t="shared" si="290"/>
        <v/>
      </c>
      <c r="BX148" s="8" t="str">
        <f t="shared" si="291"/>
        <v/>
      </c>
      <c r="BY148" s="8" t="str">
        <f t="shared" si="292"/>
        <v/>
      </c>
      <c r="BZ148" s="8" t="str">
        <f t="shared" si="293"/>
        <v/>
      </c>
      <c r="CA148" s="8" t="str">
        <f t="shared" si="294"/>
        <v/>
      </c>
      <c r="CB148" s="8" t="str">
        <f t="shared" si="295"/>
        <v/>
      </c>
      <c r="CC148" s="8" t="str">
        <f t="shared" si="296"/>
        <v/>
      </c>
      <c r="CD148" s="8" t="str">
        <f t="shared" si="297"/>
        <v/>
      </c>
      <c r="CE148" s="8" t="str">
        <f t="shared" si="298"/>
        <v/>
      </c>
      <c r="CF148" s="8" t="str">
        <f t="shared" si="299"/>
        <v/>
      </c>
      <c r="CG148" s="8" t="str">
        <f t="shared" si="300"/>
        <v/>
      </c>
      <c r="CI148" s="13">
        <v>2.8113425925925927E-2</v>
      </c>
      <c r="CJ148" s="8">
        <f t="shared" si="301"/>
        <v>2.8113425925925927E-2</v>
      </c>
      <c r="CK148" s="8">
        <f>IF(COUNT($BV148:BW148)&gt;0,SMALL($BV148:BW148,1),$CI148)</f>
        <v>2.8113425925925927E-2</v>
      </c>
      <c r="CL148" s="8">
        <f>IF(COUNT($BV148:BX148)&gt;0,SMALL($BV148:BX148,1),$CI148)</f>
        <v>2.8113425925925927E-2</v>
      </c>
      <c r="CM148" s="8">
        <f>IF(COUNT($BV148:BY148)&gt;0,SMALL($BV148:BY148,1),$CI148)</f>
        <v>2.8113425925925927E-2</v>
      </c>
      <c r="CN148" s="8">
        <f>IF(COUNT($BV148:BZ148)&gt;0,SMALL($BV148:BZ148,1),$CI148)</f>
        <v>2.8113425925925927E-2</v>
      </c>
      <c r="CP148" s="8">
        <f t="shared" si="302"/>
        <v>0</v>
      </c>
      <c r="CQ148" s="8">
        <f>IF(COUNT($CB148:CC148)&gt;0,SMALL($CB148:CC148,1),$CP148)</f>
        <v>0</v>
      </c>
      <c r="CR148" s="8">
        <f>IF(COUNT($CB148:CD148)&gt;0,SMALL($CB148:CD148,1),$CP148)</f>
        <v>0</v>
      </c>
      <c r="CS148" s="8">
        <f>IF(COUNT($CB148:CE148)&gt;0,SMALL($CB148:CE148,1),$CP148)</f>
        <v>0</v>
      </c>
      <c r="CT148" s="8">
        <f>IF(COUNT($CB148:CF148)&gt;0,SMALL($CB148:CF148,1),$CP148)</f>
        <v>0</v>
      </c>
      <c r="CV148" s="8" t="str">
        <f t="shared" si="303"/>
        <v/>
      </c>
      <c r="CW148" s="8" t="str">
        <f t="shared" si="304"/>
        <v/>
      </c>
      <c r="CX148" s="1">
        <f t="shared" si="305"/>
        <v>0</v>
      </c>
      <c r="CY148" s="8" t="str">
        <f t="shared" si="306"/>
        <v/>
      </c>
      <c r="CZ148" s="1">
        <f t="shared" si="307"/>
        <v>0</v>
      </c>
      <c r="DB148" s="13">
        <f t="shared" si="308"/>
        <v>0</v>
      </c>
      <c r="DC148" s="13">
        <f>SMALL($DO148:DP148,1)/(60*60*24)</f>
        <v>0</v>
      </c>
      <c r="DD148" s="13">
        <f>SMALL($DO148:DQ148,1)/(60*60*24)</f>
        <v>0</v>
      </c>
      <c r="DE148" s="13">
        <f>SMALL($DO148:DR148,1)/(60*60*24)</f>
        <v>0</v>
      </c>
      <c r="DF148" s="13">
        <f>SMALL($DO148:DS148,1)/(60*60*24)</f>
        <v>0</v>
      </c>
      <c r="DG148" s="13">
        <f>SMALL($DO148:DT148,1)/(60*60*24)</f>
        <v>0</v>
      </c>
      <c r="DH148" s="45">
        <f t="shared" si="309"/>
        <v>0</v>
      </c>
      <c r="DI148" s="13">
        <f>SMALL($DU148:DV148,1)/(60*60*24)</f>
        <v>0</v>
      </c>
      <c r="DJ148" s="13">
        <f>SMALL($DU148:DW148,1)/(60*60*24)</f>
        <v>0</v>
      </c>
      <c r="DK148" s="13">
        <f>SMALL($DU148:DX148,1)/(60*60*24)</f>
        <v>0</v>
      </c>
      <c r="DL148" s="13">
        <f>SMALL($DU148:DY148,1)/(60*60*24)</f>
        <v>0</v>
      </c>
      <c r="DM148" s="13">
        <f>SMALL($DU148:DZ148,1)/(60*60*24)</f>
        <v>0</v>
      </c>
      <c r="DO148" s="6">
        <f t="shared" si="310"/>
        <v>0</v>
      </c>
      <c r="DP148" s="1">
        <f t="shared" si="311"/>
        <v>9999</v>
      </c>
      <c r="DQ148" s="1">
        <f t="shared" si="312"/>
        <v>9999</v>
      </c>
      <c r="DR148" s="1">
        <f t="shared" si="313"/>
        <v>9999</v>
      </c>
      <c r="DS148" s="1">
        <f t="shared" si="314"/>
        <v>9999</v>
      </c>
      <c r="DT148" s="1">
        <f t="shared" si="315"/>
        <v>9999</v>
      </c>
      <c r="DU148" s="6">
        <f t="shared" si="316"/>
        <v>0</v>
      </c>
      <c r="DV148" s="1">
        <f t="shared" si="317"/>
        <v>9999</v>
      </c>
      <c r="DW148" s="1">
        <f t="shared" si="318"/>
        <v>9999</v>
      </c>
      <c r="DX148" s="1">
        <f t="shared" si="319"/>
        <v>9999</v>
      </c>
      <c r="DY148" s="1">
        <f t="shared" si="320"/>
        <v>9999</v>
      </c>
      <c r="DZ148" s="1">
        <f t="shared" si="321"/>
        <v>9999</v>
      </c>
    </row>
    <row r="149" spans="5:130" x14ac:dyDescent="0.25">
      <c r="E149" s="13"/>
      <c r="M149" s="8">
        <f t="shared" si="258"/>
        <v>0</v>
      </c>
      <c r="N149" s="6">
        <f t="shared" si="259"/>
        <v>0</v>
      </c>
      <c r="O149" s="8" t="str">
        <f t="shared" si="260"/>
        <v/>
      </c>
      <c r="Q149" s="8">
        <f t="shared" si="261"/>
        <v>0</v>
      </c>
      <c r="R149" s="8">
        <f t="shared" si="262"/>
        <v>0</v>
      </c>
      <c r="S149" s="8" t="str">
        <f t="shared" si="263"/>
        <v/>
      </c>
      <c r="T149" s="8"/>
      <c r="U149" s="8">
        <f>IF(A149&lt;&gt;"",IF(VLOOKUP(A149,Apr!A$4:F$201,6)&gt;0,VLOOKUP(A149,Apr!A$4:F$201,6),0),0)</f>
        <v>0</v>
      </c>
      <c r="V149" s="8">
        <f>IF(A149&lt;&gt;"",IF(VLOOKUP(A149,May!A$3:F$200,6)&gt;0,VLOOKUP(A149,May!A$3:F$200,6),0),0)</f>
        <v>0</v>
      </c>
      <c r="W149" s="8">
        <f>IF(A149&lt;&gt;"",IF(VLOOKUP(A149,Jun!A$3:F$200,6)&gt;0,VLOOKUP(A149,Jun!A$3:F$200,6),0),0)</f>
        <v>0</v>
      </c>
      <c r="X149" s="8">
        <f>IF(A149&lt;&gt;"",IF(VLOOKUP(A149,Jul!A$3:F$200,6)&gt;0,VLOOKUP(A149,Jul!A$3:F$200,6),0),0)</f>
        <v>0</v>
      </c>
      <c r="Y149" s="8">
        <f>IF(A149&lt;&gt;"",IF(VLOOKUP(A149,Aug!A$3:F$200,6)&gt;0,VLOOKUP(A149,Aug!A$3:F$200,6),0),0)</f>
        <v>0</v>
      </c>
      <c r="Z149" s="8">
        <f>IF(A149&lt;&gt;"",IF(VLOOKUP(A149,Sep!A$3:F$200,6)&gt;0,VLOOKUP(A149,Sep!A$3:F$200,6),0),0)</f>
        <v>0</v>
      </c>
      <c r="AA149" s="6">
        <f t="shared" si="264"/>
        <v>0</v>
      </c>
      <c r="AB149" s="8">
        <f t="shared" si="265"/>
        <v>2.7777777777777776E-2</v>
      </c>
      <c r="AC149" s="8">
        <f>IF(A149&lt;&gt;"",IF(VLOOKUP(A149,Oct!A$3:F$200,6)&gt;0,VLOOKUP(A149,Oct!A$3:F$200,6),0),0)</f>
        <v>0</v>
      </c>
      <c r="AD149" s="8">
        <f>IF(A149&lt;&gt;"",IF(VLOOKUP(A149,Nov!A$3:F$200,6)&gt;0,VLOOKUP(A149,Nov!A$3:F$200,6),0),0)</f>
        <v>0</v>
      </c>
      <c r="AE149" s="8">
        <f>IF(A149&lt;&gt;"",IF(VLOOKUP(A149,Dec!A$3:F$200,6)&gt;0,VLOOKUP(A149,Dec!A$3:F$200,6),0),0)</f>
        <v>0</v>
      </c>
      <c r="AF149" s="8">
        <f>IF(A149&lt;&gt;"",IF(VLOOKUP(A149,Jan!A$3:F$200,6)&gt;0,VLOOKUP(A149,Jan!A$3:F$200,6),0),0)</f>
        <v>0</v>
      </c>
      <c r="AG149" s="8">
        <f>IF(A149&lt;&gt;"",IF(VLOOKUP(A149,Feb!A$3:F$200,6)&gt;0,VLOOKUP(A149,Feb!A$3:F$200,6),0),0)</f>
        <v>0</v>
      </c>
      <c r="AH149" s="8">
        <f>IF(A149&lt;&gt;"",IF(VLOOKUP(A149,Mar!A$3:F$200,6)&gt;0,VLOOKUP(A149,Mar!A$3:F$200,6),0),0)</f>
        <v>0</v>
      </c>
      <c r="AJ149" s="8">
        <f>LARGE($BH149:BI149,1)</f>
        <v>0</v>
      </c>
      <c r="AK149" s="8">
        <f>LARGE($BH149:BJ149,1)</f>
        <v>0</v>
      </c>
      <c r="AL149" s="8">
        <f>LARGE($BH149:BK149,1)</f>
        <v>0</v>
      </c>
      <c r="AM149" s="8">
        <f>LARGE($BH149:BL149,1)</f>
        <v>0</v>
      </c>
      <c r="AN149" s="8">
        <f>LARGE($BH149:BM149,1)</f>
        <v>0</v>
      </c>
      <c r="AO149" s="8">
        <f>LARGE($BN149:BO149,1)</f>
        <v>2.7777777777777776E-2</v>
      </c>
      <c r="AP149" s="8">
        <f>LARGE($BN149:BP149,1)</f>
        <v>2.7777777777777776E-2</v>
      </c>
      <c r="AQ149" s="8">
        <f>LARGE($BN149:BQ149,1)</f>
        <v>2.7777777777777776E-2</v>
      </c>
      <c r="AR149" s="8">
        <f>LARGE($BN149:BR149,1)</f>
        <v>2.7777777777777776E-2</v>
      </c>
      <c r="AS149" s="8">
        <f>LARGE($BN149:BS149,1)</f>
        <v>2.7777777777777776E-2</v>
      </c>
      <c r="AV149" s="6">
        <f t="shared" si="266"/>
        <v>0</v>
      </c>
      <c r="AW149" s="6">
        <f t="shared" si="267"/>
        <v>0</v>
      </c>
      <c r="AX149" s="6">
        <f t="shared" si="268"/>
        <v>0</v>
      </c>
      <c r="AY149" s="6">
        <f t="shared" si="269"/>
        <v>0</v>
      </c>
      <c r="AZ149" s="6">
        <f t="shared" si="270"/>
        <v>0</v>
      </c>
      <c r="BA149" s="6">
        <f t="shared" si="271"/>
        <v>0</v>
      </c>
      <c r="BB149" s="6">
        <f t="shared" si="272"/>
        <v>0</v>
      </c>
      <c r="BC149" s="6">
        <f t="shared" si="273"/>
        <v>0</v>
      </c>
      <c r="BD149" s="6">
        <f t="shared" si="274"/>
        <v>0</v>
      </c>
      <c r="BE149" s="6">
        <f t="shared" si="275"/>
        <v>0</v>
      </c>
      <c r="BF149" s="6">
        <f t="shared" si="276"/>
        <v>0</v>
      </c>
      <c r="BH149" s="8" t="str">
        <f t="shared" si="277"/>
        <v/>
      </c>
      <c r="BI149" s="8">
        <f t="shared" si="278"/>
        <v>0</v>
      </c>
      <c r="BJ149" s="8">
        <f t="shared" si="279"/>
        <v>0</v>
      </c>
      <c r="BK149" s="8">
        <f t="shared" si="280"/>
        <v>0</v>
      </c>
      <c r="BL149" s="8">
        <f t="shared" si="281"/>
        <v>0</v>
      </c>
      <c r="BM149" s="8">
        <f t="shared" si="282"/>
        <v>0</v>
      </c>
      <c r="BN149" s="8">
        <f t="shared" si="283"/>
        <v>2.7777777777777776E-2</v>
      </c>
      <c r="BO149" s="8">
        <f t="shared" si="284"/>
        <v>0</v>
      </c>
      <c r="BP149" s="8">
        <f t="shared" si="285"/>
        <v>0</v>
      </c>
      <c r="BQ149" s="8">
        <f t="shared" si="286"/>
        <v>0</v>
      </c>
      <c r="BR149" s="8">
        <f t="shared" si="287"/>
        <v>0</v>
      </c>
      <c r="BS149" s="8">
        <f t="shared" si="288"/>
        <v>0</v>
      </c>
      <c r="BV149" s="8" t="str">
        <f t="shared" si="289"/>
        <v/>
      </c>
      <c r="BW149" s="8" t="str">
        <f t="shared" si="290"/>
        <v/>
      </c>
      <c r="BX149" s="8" t="str">
        <f t="shared" si="291"/>
        <v/>
      </c>
      <c r="BY149" s="8" t="str">
        <f t="shared" si="292"/>
        <v/>
      </c>
      <c r="BZ149" s="8" t="str">
        <f t="shared" si="293"/>
        <v/>
      </c>
      <c r="CA149" s="8" t="str">
        <f t="shared" si="294"/>
        <v/>
      </c>
      <c r="CB149" s="8" t="str">
        <f t="shared" si="295"/>
        <v/>
      </c>
      <c r="CC149" s="8" t="str">
        <f t="shared" si="296"/>
        <v/>
      </c>
      <c r="CD149" s="8" t="str">
        <f t="shared" si="297"/>
        <v/>
      </c>
      <c r="CE149" s="8" t="str">
        <f t="shared" si="298"/>
        <v/>
      </c>
      <c r="CF149" s="8" t="str">
        <f t="shared" si="299"/>
        <v/>
      </c>
      <c r="CG149" s="8" t="str">
        <f t="shared" si="300"/>
        <v/>
      </c>
      <c r="CI149" s="13">
        <v>2.8113425925925927E-2</v>
      </c>
      <c r="CJ149" s="8">
        <f t="shared" si="301"/>
        <v>2.8113425925925927E-2</v>
      </c>
      <c r="CK149" s="8">
        <f>IF(COUNT($BV149:BW149)&gt;0,SMALL($BV149:BW149,1),$CI149)</f>
        <v>2.8113425925925927E-2</v>
      </c>
      <c r="CL149" s="8">
        <f>IF(COUNT($BV149:BX149)&gt;0,SMALL($BV149:BX149,1),$CI149)</f>
        <v>2.8113425925925927E-2</v>
      </c>
      <c r="CM149" s="8">
        <f>IF(COUNT($BV149:BY149)&gt;0,SMALL($BV149:BY149,1),$CI149)</f>
        <v>2.8113425925925927E-2</v>
      </c>
      <c r="CN149" s="8">
        <f>IF(COUNT($BV149:BZ149)&gt;0,SMALL($BV149:BZ149,1),$CI149)</f>
        <v>2.8113425925925927E-2</v>
      </c>
      <c r="CP149" s="8">
        <f t="shared" si="302"/>
        <v>0</v>
      </c>
      <c r="CQ149" s="8">
        <f>IF(COUNT($CB149:CC149)&gt;0,SMALL($CB149:CC149,1),$CP149)</f>
        <v>0</v>
      </c>
      <c r="CR149" s="8">
        <f>IF(COUNT($CB149:CD149)&gt;0,SMALL($CB149:CD149,1),$CP149)</f>
        <v>0</v>
      </c>
      <c r="CS149" s="8">
        <f>IF(COUNT($CB149:CE149)&gt;0,SMALL($CB149:CE149,1),$CP149)</f>
        <v>0</v>
      </c>
      <c r="CT149" s="8">
        <f>IF(COUNT($CB149:CF149)&gt;0,SMALL($CB149:CF149,1),$CP149)</f>
        <v>0</v>
      </c>
      <c r="CV149" s="8" t="str">
        <f t="shared" si="303"/>
        <v/>
      </c>
      <c r="CW149" s="8" t="str">
        <f t="shared" si="304"/>
        <v/>
      </c>
      <c r="CX149" s="1">
        <f t="shared" si="305"/>
        <v>0</v>
      </c>
      <c r="CY149" s="8" t="str">
        <f t="shared" si="306"/>
        <v/>
      </c>
      <c r="CZ149" s="1">
        <f t="shared" si="307"/>
        <v>0</v>
      </c>
      <c r="DB149" s="13">
        <f t="shared" si="308"/>
        <v>0</v>
      </c>
      <c r="DC149" s="13">
        <f>SMALL($DO149:DP149,1)/(60*60*24)</f>
        <v>0</v>
      </c>
      <c r="DD149" s="13">
        <f>SMALL($DO149:DQ149,1)/(60*60*24)</f>
        <v>0</v>
      </c>
      <c r="DE149" s="13">
        <f>SMALL($DO149:DR149,1)/(60*60*24)</f>
        <v>0</v>
      </c>
      <c r="DF149" s="13">
        <f>SMALL($DO149:DS149,1)/(60*60*24)</f>
        <v>0</v>
      </c>
      <c r="DG149" s="13">
        <f>SMALL($DO149:DT149,1)/(60*60*24)</f>
        <v>0</v>
      </c>
      <c r="DH149" s="45">
        <f t="shared" si="309"/>
        <v>0</v>
      </c>
      <c r="DI149" s="13">
        <f>SMALL($DU149:DV149,1)/(60*60*24)</f>
        <v>0</v>
      </c>
      <c r="DJ149" s="13">
        <f>SMALL($DU149:DW149,1)/(60*60*24)</f>
        <v>0</v>
      </c>
      <c r="DK149" s="13">
        <f>SMALL($DU149:DX149,1)/(60*60*24)</f>
        <v>0</v>
      </c>
      <c r="DL149" s="13">
        <f>SMALL($DU149:DY149,1)/(60*60*24)</f>
        <v>0</v>
      </c>
      <c r="DM149" s="13">
        <f>SMALL($DU149:DZ149,1)/(60*60*24)</f>
        <v>0</v>
      </c>
      <c r="DO149" s="6">
        <f t="shared" si="310"/>
        <v>0</v>
      </c>
      <c r="DP149" s="1">
        <f t="shared" si="311"/>
        <v>9999</v>
      </c>
      <c r="DQ149" s="1">
        <f t="shared" si="312"/>
        <v>9999</v>
      </c>
      <c r="DR149" s="1">
        <f t="shared" si="313"/>
        <v>9999</v>
      </c>
      <c r="DS149" s="1">
        <f t="shared" si="314"/>
        <v>9999</v>
      </c>
      <c r="DT149" s="1">
        <f t="shared" si="315"/>
        <v>9999</v>
      </c>
      <c r="DU149" s="6">
        <f t="shared" si="316"/>
        <v>0</v>
      </c>
      <c r="DV149" s="1">
        <f t="shared" si="317"/>
        <v>9999</v>
      </c>
      <c r="DW149" s="1">
        <f t="shared" si="318"/>
        <v>9999</v>
      </c>
      <c r="DX149" s="1">
        <f t="shared" si="319"/>
        <v>9999</v>
      </c>
      <c r="DY149" s="1">
        <f t="shared" si="320"/>
        <v>9999</v>
      </c>
      <c r="DZ149" s="1">
        <f t="shared" si="321"/>
        <v>9999</v>
      </c>
    </row>
    <row r="150" spans="5:130" x14ac:dyDescent="0.25">
      <c r="E150" s="13"/>
      <c r="M150" s="8">
        <f t="shared" si="258"/>
        <v>0</v>
      </c>
      <c r="N150" s="6">
        <f t="shared" si="259"/>
        <v>0</v>
      </c>
      <c r="O150" s="8" t="str">
        <f t="shared" si="260"/>
        <v/>
      </c>
      <c r="Q150" s="8">
        <f t="shared" si="261"/>
        <v>0</v>
      </c>
      <c r="R150" s="8">
        <f t="shared" si="262"/>
        <v>0</v>
      </c>
      <c r="S150" s="8" t="str">
        <f t="shared" si="263"/>
        <v/>
      </c>
      <c r="T150" s="8"/>
      <c r="U150" s="8">
        <f>IF(A150&lt;&gt;"",IF(VLOOKUP(A150,Apr!A$4:F$201,6)&gt;0,VLOOKUP(A150,Apr!A$4:F$201,6),0),0)</f>
        <v>0</v>
      </c>
      <c r="V150" s="8">
        <f>IF(A150&lt;&gt;"",IF(VLOOKUP(A150,May!A$3:F$200,6)&gt;0,VLOOKUP(A150,May!A$3:F$200,6),0),0)</f>
        <v>0</v>
      </c>
      <c r="W150" s="8">
        <f>IF(A150&lt;&gt;"",IF(VLOOKUP(A150,Jun!A$3:F$200,6)&gt;0,VLOOKUP(A150,Jun!A$3:F$200,6),0),0)</f>
        <v>0</v>
      </c>
      <c r="X150" s="8">
        <f>IF(A150&lt;&gt;"",IF(VLOOKUP(A150,Jul!A$3:F$200,6)&gt;0,VLOOKUP(A150,Jul!A$3:F$200,6),0),0)</f>
        <v>0</v>
      </c>
      <c r="Y150" s="8">
        <f>IF(A150&lt;&gt;"",IF(VLOOKUP(A150,Aug!A$3:F$200,6)&gt;0,VLOOKUP(A150,Aug!A$3:F$200,6),0),0)</f>
        <v>0</v>
      </c>
      <c r="Z150" s="8">
        <f>IF(A150&lt;&gt;"",IF(VLOOKUP(A150,Sep!A$3:F$200,6)&gt;0,VLOOKUP(A150,Sep!A$3:F$200,6),0),0)</f>
        <v>0</v>
      </c>
      <c r="AA150" s="6">
        <f t="shared" si="264"/>
        <v>0</v>
      </c>
      <c r="AB150" s="8">
        <f t="shared" si="265"/>
        <v>2.7777777777777776E-2</v>
      </c>
      <c r="AC150" s="8">
        <f>IF(A150&lt;&gt;"",IF(VLOOKUP(A150,Oct!A$3:F$200,6)&gt;0,VLOOKUP(A150,Oct!A$3:F$200,6),0),0)</f>
        <v>0</v>
      </c>
      <c r="AD150" s="8">
        <f>IF(A150&lt;&gt;"",IF(VLOOKUP(A150,Nov!A$3:F$200,6)&gt;0,VLOOKUP(A150,Nov!A$3:F$200,6),0),0)</f>
        <v>0</v>
      </c>
      <c r="AE150" s="8">
        <f>IF(A150&lt;&gt;"",IF(VLOOKUP(A150,Dec!A$3:F$200,6)&gt;0,VLOOKUP(A150,Dec!A$3:F$200,6),0),0)</f>
        <v>0</v>
      </c>
      <c r="AF150" s="8">
        <f>IF(A150&lt;&gt;"",IF(VLOOKUP(A150,Jan!A$3:F$200,6)&gt;0,VLOOKUP(A150,Jan!A$3:F$200,6),0),0)</f>
        <v>0</v>
      </c>
      <c r="AG150" s="8">
        <f>IF(A150&lt;&gt;"",IF(VLOOKUP(A150,Feb!A$3:F$200,6)&gt;0,VLOOKUP(A150,Feb!A$3:F$200,6),0),0)</f>
        <v>0</v>
      </c>
      <c r="AH150" s="8">
        <f>IF(A150&lt;&gt;"",IF(VLOOKUP(A150,Mar!A$3:F$200,6)&gt;0,VLOOKUP(A150,Mar!A$3:F$200,6),0),0)</f>
        <v>0</v>
      </c>
      <c r="AJ150" s="8">
        <f>LARGE($BH150:BI150,1)</f>
        <v>0</v>
      </c>
      <c r="AK150" s="8">
        <f>LARGE($BH150:BJ150,1)</f>
        <v>0</v>
      </c>
      <c r="AL150" s="8">
        <f>LARGE($BH150:BK150,1)</f>
        <v>0</v>
      </c>
      <c r="AM150" s="8">
        <f>LARGE($BH150:BL150,1)</f>
        <v>0</v>
      </c>
      <c r="AN150" s="8">
        <f>LARGE($BH150:BM150,1)</f>
        <v>0</v>
      </c>
      <c r="AO150" s="8">
        <f>LARGE($BN150:BO150,1)</f>
        <v>2.7777777777777776E-2</v>
      </c>
      <c r="AP150" s="8">
        <f>LARGE($BN150:BP150,1)</f>
        <v>2.7777777777777776E-2</v>
      </c>
      <c r="AQ150" s="8">
        <f>LARGE($BN150:BQ150,1)</f>
        <v>2.7777777777777776E-2</v>
      </c>
      <c r="AR150" s="8">
        <f>LARGE($BN150:BR150,1)</f>
        <v>2.7777777777777776E-2</v>
      </c>
      <c r="AS150" s="8">
        <f>LARGE($BN150:BS150,1)</f>
        <v>2.7777777777777776E-2</v>
      </c>
      <c r="AV150" s="6">
        <f t="shared" si="266"/>
        <v>0</v>
      </c>
      <c r="AW150" s="6">
        <f t="shared" si="267"/>
        <v>0</v>
      </c>
      <c r="AX150" s="6">
        <f t="shared" si="268"/>
        <v>0</v>
      </c>
      <c r="AY150" s="6">
        <f t="shared" si="269"/>
        <v>0</v>
      </c>
      <c r="AZ150" s="6">
        <f t="shared" si="270"/>
        <v>0</v>
      </c>
      <c r="BA150" s="6">
        <f t="shared" si="271"/>
        <v>0</v>
      </c>
      <c r="BB150" s="6">
        <f t="shared" si="272"/>
        <v>0</v>
      </c>
      <c r="BC150" s="6">
        <f t="shared" si="273"/>
        <v>0</v>
      </c>
      <c r="BD150" s="6">
        <f t="shared" si="274"/>
        <v>0</v>
      </c>
      <c r="BE150" s="6">
        <f t="shared" si="275"/>
        <v>0</v>
      </c>
      <c r="BF150" s="6">
        <f t="shared" si="276"/>
        <v>0</v>
      </c>
      <c r="BH150" s="8" t="str">
        <f t="shared" si="277"/>
        <v/>
      </c>
      <c r="BI150" s="8">
        <f t="shared" si="278"/>
        <v>0</v>
      </c>
      <c r="BJ150" s="8">
        <f t="shared" si="279"/>
        <v>0</v>
      </c>
      <c r="BK150" s="8">
        <f t="shared" si="280"/>
        <v>0</v>
      </c>
      <c r="BL150" s="8">
        <f t="shared" si="281"/>
        <v>0</v>
      </c>
      <c r="BM150" s="8">
        <f t="shared" si="282"/>
        <v>0</v>
      </c>
      <c r="BN150" s="8">
        <f t="shared" si="283"/>
        <v>2.7777777777777776E-2</v>
      </c>
      <c r="BO150" s="8">
        <f t="shared" si="284"/>
        <v>0</v>
      </c>
      <c r="BP150" s="8">
        <f t="shared" si="285"/>
        <v>0</v>
      </c>
      <c r="BQ150" s="8">
        <f t="shared" si="286"/>
        <v>0</v>
      </c>
      <c r="BR150" s="8">
        <f t="shared" si="287"/>
        <v>0</v>
      </c>
      <c r="BS150" s="8">
        <f t="shared" si="288"/>
        <v>0</v>
      </c>
      <c r="BV150" s="8" t="str">
        <f t="shared" si="289"/>
        <v/>
      </c>
      <c r="BW150" s="8" t="str">
        <f t="shared" si="290"/>
        <v/>
      </c>
      <c r="BX150" s="8" t="str">
        <f t="shared" si="291"/>
        <v/>
      </c>
      <c r="BY150" s="8" t="str">
        <f t="shared" si="292"/>
        <v/>
      </c>
      <c r="BZ150" s="8" t="str">
        <f t="shared" si="293"/>
        <v/>
      </c>
      <c r="CA150" s="8" t="str">
        <f t="shared" si="294"/>
        <v/>
      </c>
      <c r="CB150" s="8" t="str">
        <f t="shared" si="295"/>
        <v/>
      </c>
      <c r="CC150" s="8" t="str">
        <f t="shared" si="296"/>
        <v/>
      </c>
      <c r="CD150" s="8" t="str">
        <f t="shared" si="297"/>
        <v/>
      </c>
      <c r="CE150" s="8" t="str">
        <f t="shared" si="298"/>
        <v/>
      </c>
      <c r="CF150" s="8" t="str">
        <f t="shared" si="299"/>
        <v/>
      </c>
      <c r="CG150" s="8" t="str">
        <f t="shared" si="300"/>
        <v/>
      </c>
      <c r="CI150" s="13">
        <v>2.8113425925925927E-2</v>
      </c>
      <c r="CJ150" s="8">
        <f t="shared" si="301"/>
        <v>2.8113425925925927E-2</v>
      </c>
      <c r="CK150" s="8">
        <f>IF(COUNT($BV150:BW150)&gt;0,SMALL($BV150:BW150,1),$CI150)</f>
        <v>2.8113425925925927E-2</v>
      </c>
      <c r="CL150" s="8">
        <f>IF(COUNT($BV150:BX150)&gt;0,SMALL($BV150:BX150,1),$CI150)</f>
        <v>2.8113425925925927E-2</v>
      </c>
      <c r="CM150" s="8">
        <f>IF(COUNT($BV150:BY150)&gt;0,SMALL($BV150:BY150,1),$CI150)</f>
        <v>2.8113425925925927E-2</v>
      </c>
      <c r="CN150" s="8">
        <f>IF(COUNT($BV150:BZ150)&gt;0,SMALL($BV150:BZ150,1),$CI150)</f>
        <v>2.8113425925925927E-2</v>
      </c>
      <c r="CP150" s="8">
        <f t="shared" si="302"/>
        <v>0</v>
      </c>
      <c r="CQ150" s="8">
        <f>IF(COUNT($CB150:CC150)&gt;0,SMALL($CB150:CC150,1),$CP150)</f>
        <v>0</v>
      </c>
      <c r="CR150" s="8">
        <f>IF(COUNT($CB150:CD150)&gt;0,SMALL($CB150:CD150,1),$CP150)</f>
        <v>0</v>
      </c>
      <c r="CS150" s="8">
        <f>IF(COUNT($CB150:CE150)&gt;0,SMALL($CB150:CE150,1),$CP150)</f>
        <v>0</v>
      </c>
      <c r="CT150" s="8">
        <f>IF(COUNT($CB150:CF150)&gt;0,SMALL($CB150:CF150,1),$CP150)</f>
        <v>0</v>
      </c>
      <c r="CV150" s="8" t="str">
        <f t="shared" si="303"/>
        <v/>
      </c>
      <c r="CW150" s="8" t="str">
        <f t="shared" si="304"/>
        <v/>
      </c>
      <c r="CX150" s="1">
        <f t="shared" si="305"/>
        <v>0</v>
      </c>
      <c r="CY150" s="8" t="str">
        <f t="shared" si="306"/>
        <v/>
      </c>
      <c r="CZ150" s="1">
        <f t="shared" si="307"/>
        <v>0</v>
      </c>
      <c r="DB150" s="13">
        <f t="shared" si="308"/>
        <v>0</v>
      </c>
      <c r="DC150" s="13">
        <f>SMALL($DO150:DP150,1)/(60*60*24)</f>
        <v>0</v>
      </c>
      <c r="DD150" s="13">
        <f>SMALL($DO150:DQ150,1)/(60*60*24)</f>
        <v>0</v>
      </c>
      <c r="DE150" s="13">
        <f>SMALL($DO150:DR150,1)/(60*60*24)</f>
        <v>0</v>
      </c>
      <c r="DF150" s="13">
        <f>SMALL($DO150:DS150,1)/(60*60*24)</f>
        <v>0</v>
      </c>
      <c r="DG150" s="13">
        <f>SMALL($DO150:DT150,1)/(60*60*24)</f>
        <v>0</v>
      </c>
      <c r="DH150" s="45">
        <f t="shared" si="309"/>
        <v>0</v>
      </c>
      <c r="DI150" s="13">
        <f>SMALL($DU150:DV150,1)/(60*60*24)</f>
        <v>0</v>
      </c>
      <c r="DJ150" s="13">
        <f>SMALL($DU150:DW150,1)/(60*60*24)</f>
        <v>0</v>
      </c>
      <c r="DK150" s="13">
        <f>SMALL($DU150:DX150,1)/(60*60*24)</f>
        <v>0</v>
      </c>
      <c r="DL150" s="13">
        <f>SMALL($DU150:DY150,1)/(60*60*24)</f>
        <v>0</v>
      </c>
      <c r="DM150" s="13">
        <f>SMALL($DU150:DZ150,1)/(60*60*24)</f>
        <v>0</v>
      </c>
      <c r="DO150" s="6">
        <f t="shared" si="310"/>
        <v>0</v>
      </c>
      <c r="DP150" s="1">
        <f t="shared" si="311"/>
        <v>9999</v>
      </c>
      <c r="DQ150" s="1">
        <f t="shared" si="312"/>
        <v>9999</v>
      </c>
      <c r="DR150" s="1">
        <f t="shared" si="313"/>
        <v>9999</v>
      </c>
      <c r="DS150" s="1">
        <f t="shared" si="314"/>
        <v>9999</v>
      </c>
      <c r="DT150" s="1">
        <f t="shared" si="315"/>
        <v>9999</v>
      </c>
      <c r="DU150" s="6">
        <f t="shared" si="316"/>
        <v>0</v>
      </c>
      <c r="DV150" s="1">
        <f t="shared" si="317"/>
        <v>9999</v>
      </c>
      <c r="DW150" s="1">
        <f t="shared" si="318"/>
        <v>9999</v>
      </c>
      <c r="DX150" s="1">
        <f t="shared" si="319"/>
        <v>9999</v>
      </c>
      <c r="DY150" s="1">
        <f t="shared" si="320"/>
        <v>9999</v>
      </c>
      <c r="DZ150" s="1">
        <f t="shared" si="321"/>
        <v>9999</v>
      </c>
    </row>
    <row r="151" spans="5:130" x14ac:dyDescent="0.25">
      <c r="E151" s="13"/>
      <c r="M151" s="8">
        <f t="shared" si="258"/>
        <v>0</v>
      </c>
      <c r="N151" s="6">
        <f t="shared" si="259"/>
        <v>0</v>
      </c>
      <c r="O151" s="8" t="str">
        <f t="shared" si="260"/>
        <v/>
      </c>
      <c r="Q151" s="8">
        <f t="shared" si="261"/>
        <v>0</v>
      </c>
      <c r="R151" s="8">
        <f t="shared" si="262"/>
        <v>0</v>
      </c>
      <c r="S151" s="8" t="str">
        <f t="shared" si="263"/>
        <v/>
      </c>
      <c r="T151" s="8"/>
      <c r="U151" s="8">
        <f>IF(A151&lt;&gt;"",IF(VLOOKUP(A151,Apr!A$4:F$201,6)&gt;0,VLOOKUP(A151,Apr!A$4:F$201,6),0),0)</f>
        <v>0</v>
      </c>
      <c r="V151" s="8">
        <f>IF(A151&lt;&gt;"",IF(VLOOKUP(A151,May!A$3:F$200,6)&gt;0,VLOOKUP(A151,May!A$3:F$200,6),0),0)</f>
        <v>0</v>
      </c>
      <c r="W151" s="8">
        <f>IF(A151&lt;&gt;"",IF(VLOOKUP(A151,Jun!A$3:F$200,6)&gt;0,VLOOKUP(A151,Jun!A$3:F$200,6),0),0)</f>
        <v>0</v>
      </c>
      <c r="X151" s="8">
        <f>IF(A151&lt;&gt;"",IF(VLOOKUP(A151,Jul!A$3:F$200,6)&gt;0,VLOOKUP(A151,Jul!A$3:F$200,6),0),0)</f>
        <v>0</v>
      </c>
      <c r="Y151" s="8">
        <f>IF(A151&lt;&gt;"",IF(VLOOKUP(A151,Aug!A$3:F$200,6)&gt;0,VLOOKUP(A151,Aug!A$3:F$200,6),0),0)</f>
        <v>0</v>
      </c>
      <c r="Z151" s="8">
        <f>IF(A151&lt;&gt;"",IF(VLOOKUP(A151,Sep!A$3:F$200,6)&gt;0,VLOOKUP(A151,Sep!A$3:F$200,6),0),0)</f>
        <v>0</v>
      </c>
      <c r="AA151" s="6">
        <f t="shared" si="264"/>
        <v>0</v>
      </c>
      <c r="AB151" s="8">
        <f t="shared" si="265"/>
        <v>2.7777777777777776E-2</v>
      </c>
      <c r="AC151" s="8">
        <f>IF(A151&lt;&gt;"",IF(VLOOKUP(A151,Oct!A$3:F$200,6)&gt;0,VLOOKUP(A151,Oct!A$3:F$200,6),0),0)</f>
        <v>0</v>
      </c>
      <c r="AD151" s="8">
        <f>IF(A151&lt;&gt;"",IF(VLOOKUP(A151,Nov!A$3:F$200,6)&gt;0,VLOOKUP(A151,Nov!A$3:F$200,6),0),0)</f>
        <v>0</v>
      </c>
      <c r="AE151" s="8">
        <f>IF(A151&lt;&gt;"",IF(VLOOKUP(A151,Dec!A$3:F$200,6)&gt;0,VLOOKUP(A151,Dec!A$3:F$200,6),0),0)</f>
        <v>0</v>
      </c>
      <c r="AF151" s="8">
        <f>IF(A151&lt;&gt;"",IF(VLOOKUP(A151,Jan!A$3:F$200,6)&gt;0,VLOOKUP(A151,Jan!A$3:F$200,6),0),0)</f>
        <v>0</v>
      </c>
      <c r="AG151" s="8">
        <f>IF(A151&lt;&gt;"",IF(VLOOKUP(A151,Feb!A$3:F$200,6)&gt;0,VLOOKUP(A151,Feb!A$3:F$200,6),0),0)</f>
        <v>0</v>
      </c>
      <c r="AH151" s="8">
        <f>IF(A151&lt;&gt;"",IF(VLOOKUP(A151,Mar!A$3:F$200,6)&gt;0,VLOOKUP(A151,Mar!A$3:F$200,6),0),0)</f>
        <v>0</v>
      </c>
      <c r="AJ151" s="8">
        <f>LARGE($BH151:BI151,1)</f>
        <v>0</v>
      </c>
      <c r="AK151" s="8">
        <f>LARGE($BH151:BJ151,1)</f>
        <v>0</v>
      </c>
      <c r="AL151" s="8">
        <f>LARGE($BH151:BK151,1)</f>
        <v>0</v>
      </c>
      <c r="AM151" s="8">
        <f>LARGE($BH151:BL151,1)</f>
        <v>0</v>
      </c>
      <c r="AN151" s="8">
        <f>LARGE($BH151:BM151,1)</f>
        <v>0</v>
      </c>
      <c r="AO151" s="8">
        <f>LARGE($BN151:BO151,1)</f>
        <v>2.7777777777777776E-2</v>
      </c>
      <c r="AP151" s="8">
        <f>LARGE($BN151:BP151,1)</f>
        <v>2.7777777777777776E-2</v>
      </c>
      <c r="AQ151" s="8">
        <f>LARGE($BN151:BQ151,1)</f>
        <v>2.7777777777777776E-2</v>
      </c>
      <c r="AR151" s="8">
        <f>LARGE($BN151:BR151,1)</f>
        <v>2.7777777777777776E-2</v>
      </c>
      <c r="AS151" s="8">
        <f>LARGE($BN151:BS151,1)</f>
        <v>2.7777777777777776E-2</v>
      </c>
      <c r="AV151" s="6">
        <f t="shared" si="266"/>
        <v>0</v>
      </c>
      <c r="AW151" s="6">
        <f t="shared" si="267"/>
        <v>0</v>
      </c>
      <c r="AX151" s="6">
        <f t="shared" si="268"/>
        <v>0</v>
      </c>
      <c r="AY151" s="6">
        <f t="shared" si="269"/>
        <v>0</v>
      </c>
      <c r="AZ151" s="6">
        <f t="shared" si="270"/>
        <v>0</v>
      </c>
      <c r="BA151" s="6">
        <f t="shared" si="271"/>
        <v>0</v>
      </c>
      <c r="BB151" s="6">
        <f t="shared" si="272"/>
        <v>0</v>
      </c>
      <c r="BC151" s="6">
        <f t="shared" si="273"/>
        <v>0</v>
      </c>
      <c r="BD151" s="6">
        <f t="shared" si="274"/>
        <v>0</v>
      </c>
      <c r="BE151" s="6">
        <f t="shared" si="275"/>
        <v>0</v>
      </c>
      <c r="BF151" s="6">
        <f t="shared" si="276"/>
        <v>0</v>
      </c>
      <c r="BH151" s="8" t="str">
        <f t="shared" si="277"/>
        <v/>
      </c>
      <c r="BI151" s="8">
        <f t="shared" si="278"/>
        <v>0</v>
      </c>
      <c r="BJ151" s="8">
        <f t="shared" si="279"/>
        <v>0</v>
      </c>
      <c r="BK151" s="8">
        <f t="shared" si="280"/>
        <v>0</v>
      </c>
      <c r="BL151" s="8">
        <f t="shared" si="281"/>
        <v>0</v>
      </c>
      <c r="BM151" s="8">
        <f t="shared" si="282"/>
        <v>0</v>
      </c>
      <c r="BN151" s="8">
        <f t="shared" si="283"/>
        <v>2.7777777777777776E-2</v>
      </c>
      <c r="BO151" s="8">
        <f t="shared" si="284"/>
        <v>0</v>
      </c>
      <c r="BP151" s="8">
        <f t="shared" si="285"/>
        <v>0</v>
      </c>
      <c r="BQ151" s="8">
        <f t="shared" si="286"/>
        <v>0</v>
      </c>
      <c r="BR151" s="8">
        <f t="shared" si="287"/>
        <v>0</v>
      </c>
      <c r="BS151" s="8">
        <f t="shared" si="288"/>
        <v>0</v>
      </c>
      <c r="BV151" s="8" t="str">
        <f t="shared" si="289"/>
        <v/>
      </c>
      <c r="BW151" s="8" t="str">
        <f t="shared" si="290"/>
        <v/>
      </c>
      <c r="BX151" s="8" t="str">
        <f t="shared" si="291"/>
        <v/>
      </c>
      <c r="BY151" s="8" t="str">
        <f t="shared" si="292"/>
        <v/>
      </c>
      <c r="BZ151" s="8" t="str">
        <f t="shared" si="293"/>
        <v/>
      </c>
      <c r="CA151" s="8" t="str">
        <f t="shared" si="294"/>
        <v/>
      </c>
      <c r="CB151" s="8" t="str">
        <f t="shared" si="295"/>
        <v/>
      </c>
      <c r="CC151" s="8" t="str">
        <f t="shared" si="296"/>
        <v/>
      </c>
      <c r="CD151" s="8" t="str">
        <f t="shared" si="297"/>
        <v/>
      </c>
      <c r="CE151" s="8" t="str">
        <f t="shared" si="298"/>
        <v/>
      </c>
      <c r="CF151" s="8" t="str">
        <f t="shared" si="299"/>
        <v/>
      </c>
      <c r="CG151" s="8" t="str">
        <f t="shared" si="300"/>
        <v/>
      </c>
      <c r="CI151" s="13">
        <v>2.8113425925925927E-2</v>
      </c>
      <c r="CJ151" s="8">
        <f t="shared" si="301"/>
        <v>2.8113425925925927E-2</v>
      </c>
      <c r="CK151" s="8">
        <f>IF(COUNT($BV151:BW151)&gt;0,SMALL($BV151:BW151,1),$CI151)</f>
        <v>2.8113425925925927E-2</v>
      </c>
      <c r="CL151" s="8">
        <f>IF(COUNT($BV151:BX151)&gt;0,SMALL($BV151:BX151,1),$CI151)</f>
        <v>2.8113425925925927E-2</v>
      </c>
      <c r="CM151" s="8">
        <f>IF(COUNT($BV151:BY151)&gt;0,SMALL($BV151:BY151,1),$CI151)</f>
        <v>2.8113425925925927E-2</v>
      </c>
      <c r="CN151" s="8">
        <f>IF(COUNT($BV151:BZ151)&gt;0,SMALL($BV151:BZ151,1),$CI151)</f>
        <v>2.8113425925925927E-2</v>
      </c>
      <c r="CP151" s="8">
        <f t="shared" si="302"/>
        <v>0</v>
      </c>
      <c r="CQ151" s="8">
        <f>IF(COUNT($CB151:CC151)&gt;0,SMALL($CB151:CC151,1),$CP151)</f>
        <v>0</v>
      </c>
      <c r="CR151" s="8">
        <f>IF(COUNT($CB151:CD151)&gt;0,SMALL($CB151:CD151,1),$CP151)</f>
        <v>0</v>
      </c>
      <c r="CS151" s="8">
        <f>IF(COUNT($CB151:CE151)&gt;0,SMALL($CB151:CE151,1),$CP151)</f>
        <v>0</v>
      </c>
      <c r="CT151" s="8">
        <f>IF(COUNT($CB151:CF151)&gt;0,SMALL($CB151:CF151,1),$CP151)</f>
        <v>0</v>
      </c>
      <c r="CV151" s="8" t="str">
        <f t="shared" si="303"/>
        <v/>
      </c>
      <c r="CW151" s="8" t="str">
        <f t="shared" si="304"/>
        <v/>
      </c>
      <c r="CX151" s="1">
        <f t="shared" si="305"/>
        <v>0</v>
      </c>
      <c r="CY151" s="8" t="str">
        <f t="shared" si="306"/>
        <v/>
      </c>
      <c r="CZ151" s="1">
        <f t="shared" si="307"/>
        <v>0</v>
      </c>
      <c r="DB151" s="13">
        <f t="shared" si="308"/>
        <v>0</v>
      </c>
      <c r="DC151" s="13">
        <f>SMALL($DO151:DP151,1)/(60*60*24)</f>
        <v>0</v>
      </c>
      <c r="DD151" s="13">
        <f>SMALL($DO151:DQ151,1)/(60*60*24)</f>
        <v>0</v>
      </c>
      <c r="DE151" s="13">
        <f>SMALL($DO151:DR151,1)/(60*60*24)</f>
        <v>0</v>
      </c>
      <c r="DF151" s="13">
        <f>SMALL($DO151:DS151,1)/(60*60*24)</f>
        <v>0</v>
      </c>
      <c r="DG151" s="13">
        <f>SMALL($DO151:DT151,1)/(60*60*24)</f>
        <v>0</v>
      </c>
      <c r="DH151" s="45">
        <f t="shared" si="309"/>
        <v>0</v>
      </c>
      <c r="DI151" s="13">
        <f>SMALL($DU151:DV151,1)/(60*60*24)</f>
        <v>0</v>
      </c>
      <c r="DJ151" s="13">
        <f>SMALL($DU151:DW151,1)/(60*60*24)</f>
        <v>0</v>
      </c>
      <c r="DK151" s="13">
        <f>SMALL($DU151:DX151,1)/(60*60*24)</f>
        <v>0</v>
      </c>
      <c r="DL151" s="13">
        <f>SMALL($DU151:DY151,1)/(60*60*24)</f>
        <v>0</v>
      </c>
      <c r="DM151" s="13">
        <f>SMALL($DU151:DZ151,1)/(60*60*24)</f>
        <v>0</v>
      </c>
      <c r="DO151" s="6">
        <f t="shared" si="310"/>
        <v>0</v>
      </c>
      <c r="DP151" s="1">
        <f t="shared" si="311"/>
        <v>9999</v>
      </c>
      <c r="DQ151" s="1">
        <f t="shared" si="312"/>
        <v>9999</v>
      </c>
      <c r="DR151" s="1">
        <f t="shared" si="313"/>
        <v>9999</v>
      </c>
      <c r="DS151" s="1">
        <f t="shared" si="314"/>
        <v>9999</v>
      </c>
      <c r="DT151" s="1">
        <f t="shared" si="315"/>
        <v>9999</v>
      </c>
      <c r="DU151" s="6">
        <f t="shared" si="316"/>
        <v>0</v>
      </c>
      <c r="DV151" s="1">
        <f t="shared" si="317"/>
        <v>9999</v>
      </c>
      <c r="DW151" s="1">
        <f t="shared" si="318"/>
        <v>9999</v>
      </c>
      <c r="DX151" s="1">
        <f t="shared" si="319"/>
        <v>9999</v>
      </c>
      <c r="DY151" s="1">
        <f t="shared" si="320"/>
        <v>9999</v>
      </c>
      <c r="DZ151" s="1">
        <f t="shared" si="321"/>
        <v>9999</v>
      </c>
    </row>
    <row r="152" spans="5:130" x14ac:dyDescent="0.25">
      <c r="E152" s="13"/>
      <c r="M152" s="8">
        <f t="shared" si="258"/>
        <v>0</v>
      </c>
      <c r="N152" s="6">
        <f t="shared" si="259"/>
        <v>0</v>
      </c>
      <c r="O152" s="8" t="str">
        <f t="shared" si="260"/>
        <v/>
      </c>
      <c r="Q152" s="8">
        <f t="shared" si="261"/>
        <v>0</v>
      </c>
      <c r="R152" s="8">
        <f t="shared" si="262"/>
        <v>0</v>
      </c>
      <c r="S152" s="8" t="str">
        <f t="shared" si="263"/>
        <v/>
      </c>
      <c r="T152" s="8"/>
      <c r="U152" s="8">
        <f>IF(A152&lt;&gt;"",IF(VLOOKUP(A152,Apr!A$4:F$201,6)&gt;0,VLOOKUP(A152,Apr!A$4:F$201,6),0),0)</f>
        <v>0</v>
      </c>
      <c r="V152" s="8">
        <f>IF(A152&lt;&gt;"",IF(VLOOKUP(A152,May!A$3:F$200,6)&gt;0,VLOOKUP(A152,May!A$3:F$200,6),0),0)</f>
        <v>0</v>
      </c>
      <c r="W152" s="8">
        <f>IF(A152&lt;&gt;"",IF(VLOOKUP(A152,Jun!A$3:F$200,6)&gt;0,VLOOKUP(A152,Jun!A$3:F$200,6),0),0)</f>
        <v>0</v>
      </c>
      <c r="X152" s="8">
        <f>IF(A152&lt;&gt;"",IF(VLOOKUP(A152,Jul!A$3:F$200,6)&gt;0,VLOOKUP(A152,Jul!A$3:F$200,6),0),0)</f>
        <v>0</v>
      </c>
      <c r="Y152" s="8">
        <f>IF(A152&lt;&gt;"",IF(VLOOKUP(A152,Aug!A$3:F$200,6)&gt;0,VLOOKUP(A152,Aug!A$3:F$200,6),0),0)</f>
        <v>0</v>
      </c>
      <c r="Z152" s="8">
        <f>IF(A152&lt;&gt;"",IF(VLOOKUP(A152,Sep!A$3:F$200,6)&gt;0,VLOOKUP(A152,Sep!A$3:F$200,6),0),0)</f>
        <v>0</v>
      </c>
      <c r="AA152" s="6">
        <f t="shared" si="264"/>
        <v>0</v>
      </c>
      <c r="AB152" s="8">
        <f t="shared" si="265"/>
        <v>2.7777777777777776E-2</v>
      </c>
      <c r="AC152" s="8">
        <f>IF(A152&lt;&gt;"",IF(VLOOKUP(A152,Oct!A$3:F$200,6)&gt;0,VLOOKUP(A152,Oct!A$3:F$200,6),0),0)</f>
        <v>0</v>
      </c>
      <c r="AD152" s="8">
        <f>IF(A152&lt;&gt;"",IF(VLOOKUP(A152,Nov!A$3:F$200,6)&gt;0,VLOOKUP(A152,Nov!A$3:F$200,6),0),0)</f>
        <v>0</v>
      </c>
      <c r="AE152" s="8">
        <f>IF(A152&lt;&gt;"",IF(VLOOKUP(A152,Dec!A$3:F$200,6)&gt;0,VLOOKUP(A152,Dec!A$3:F$200,6),0),0)</f>
        <v>0</v>
      </c>
      <c r="AF152" s="8">
        <f>IF(A152&lt;&gt;"",IF(VLOOKUP(A152,Jan!A$3:F$200,6)&gt;0,VLOOKUP(A152,Jan!A$3:F$200,6),0),0)</f>
        <v>0</v>
      </c>
      <c r="AG152" s="8">
        <f>IF(A152&lt;&gt;"",IF(VLOOKUP(A152,Feb!A$3:F$200,6)&gt;0,VLOOKUP(A152,Feb!A$3:F$200,6),0),0)</f>
        <v>0</v>
      </c>
      <c r="AH152" s="8">
        <f>IF(A152&lt;&gt;"",IF(VLOOKUP(A152,Mar!A$3:F$200,6)&gt;0,VLOOKUP(A152,Mar!A$3:F$200,6),0),0)</f>
        <v>0</v>
      </c>
      <c r="AJ152" s="8">
        <f>LARGE($BH152:BI152,1)</f>
        <v>0</v>
      </c>
      <c r="AK152" s="8">
        <f>LARGE($BH152:BJ152,1)</f>
        <v>0</v>
      </c>
      <c r="AL152" s="8">
        <f>LARGE($BH152:BK152,1)</f>
        <v>0</v>
      </c>
      <c r="AM152" s="8">
        <f>LARGE($BH152:BL152,1)</f>
        <v>0</v>
      </c>
      <c r="AN152" s="8">
        <f>LARGE($BH152:BM152,1)</f>
        <v>0</v>
      </c>
      <c r="AO152" s="8">
        <f>LARGE($BN152:BO152,1)</f>
        <v>2.7777777777777776E-2</v>
      </c>
      <c r="AP152" s="8">
        <f>LARGE($BN152:BP152,1)</f>
        <v>2.7777777777777776E-2</v>
      </c>
      <c r="AQ152" s="8">
        <f>LARGE($BN152:BQ152,1)</f>
        <v>2.7777777777777776E-2</v>
      </c>
      <c r="AR152" s="8">
        <f>LARGE($BN152:BR152,1)</f>
        <v>2.7777777777777776E-2</v>
      </c>
      <c r="AS152" s="8">
        <f>LARGE($BN152:BS152,1)</f>
        <v>2.7777777777777776E-2</v>
      </c>
      <c r="AV152" s="6">
        <f t="shared" si="266"/>
        <v>0</v>
      </c>
      <c r="AW152" s="6">
        <f t="shared" si="267"/>
        <v>0</v>
      </c>
      <c r="AX152" s="6">
        <f t="shared" si="268"/>
        <v>0</v>
      </c>
      <c r="AY152" s="6">
        <f t="shared" si="269"/>
        <v>0</v>
      </c>
      <c r="AZ152" s="6">
        <f t="shared" si="270"/>
        <v>0</v>
      </c>
      <c r="BA152" s="6">
        <f t="shared" si="271"/>
        <v>0</v>
      </c>
      <c r="BB152" s="6">
        <f t="shared" si="272"/>
        <v>0</v>
      </c>
      <c r="BC152" s="6">
        <f t="shared" si="273"/>
        <v>0</v>
      </c>
      <c r="BD152" s="6">
        <f t="shared" si="274"/>
        <v>0</v>
      </c>
      <c r="BE152" s="6">
        <f t="shared" si="275"/>
        <v>0</v>
      </c>
      <c r="BF152" s="6">
        <f t="shared" si="276"/>
        <v>0</v>
      </c>
      <c r="BH152" s="8" t="str">
        <f t="shared" si="277"/>
        <v/>
      </c>
      <c r="BI152" s="8">
        <f t="shared" si="278"/>
        <v>0</v>
      </c>
      <c r="BJ152" s="8">
        <f t="shared" si="279"/>
        <v>0</v>
      </c>
      <c r="BK152" s="8">
        <f t="shared" si="280"/>
        <v>0</v>
      </c>
      <c r="BL152" s="8">
        <f t="shared" si="281"/>
        <v>0</v>
      </c>
      <c r="BM152" s="8">
        <f t="shared" si="282"/>
        <v>0</v>
      </c>
      <c r="BN152" s="8">
        <f t="shared" si="283"/>
        <v>2.7777777777777776E-2</v>
      </c>
      <c r="BO152" s="8">
        <f t="shared" si="284"/>
        <v>0</v>
      </c>
      <c r="BP152" s="8">
        <f t="shared" si="285"/>
        <v>0</v>
      </c>
      <c r="BQ152" s="8">
        <f t="shared" si="286"/>
        <v>0</v>
      </c>
      <c r="BR152" s="8">
        <f t="shared" si="287"/>
        <v>0</v>
      </c>
      <c r="BS152" s="8">
        <f t="shared" si="288"/>
        <v>0</v>
      </c>
      <c r="BV152" s="8" t="str">
        <f t="shared" si="289"/>
        <v/>
      </c>
      <c r="BW152" s="8" t="str">
        <f t="shared" si="290"/>
        <v/>
      </c>
      <c r="BX152" s="8" t="str">
        <f t="shared" si="291"/>
        <v/>
      </c>
      <c r="BY152" s="8" t="str">
        <f t="shared" si="292"/>
        <v/>
      </c>
      <c r="BZ152" s="8" t="str">
        <f t="shared" si="293"/>
        <v/>
      </c>
      <c r="CA152" s="8" t="str">
        <f t="shared" si="294"/>
        <v/>
      </c>
      <c r="CB152" s="8" t="str">
        <f t="shared" si="295"/>
        <v/>
      </c>
      <c r="CC152" s="8" t="str">
        <f t="shared" si="296"/>
        <v/>
      </c>
      <c r="CD152" s="8" t="str">
        <f t="shared" si="297"/>
        <v/>
      </c>
      <c r="CE152" s="8" t="str">
        <f t="shared" si="298"/>
        <v/>
      </c>
      <c r="CF152" s="8" t="str">
        <f t="shared" si="299"/>
        <v/>
      </c>
      <c r="CG152" s="8" t="str">
        <f t="shared" si="300"/>
        <v/>
      </c>
      <c r="CI152" s="13">
        <v>2.8113425925925927E-2</v>
      </c>
      <c r="CJ152" s="8">
        <f t="shared" si="301"/>
        <v>2.8113425925925927E-2</v>
      </c>
      <c r="CK152" s="8">
        <f>IF(COUNT($BV152:BW152)&gt;0,SMALL($BV152:BW152,1),$CI152)</f>
        <v>2.8113425925925927E-2</v>
      </c>
      <c r="CL152" s="8">
        <f>IF(COUNT($BV152:BX152)&gt;0,SMALL($BV152:BX152,1),$CI152)</f>
        <v>2.8113425925925927E-2</v>
      </c>
      <c r="CM152" s="8">
        <f>IF(COUNT($BV152:BY152)&gt;0,SMALL($BV152:BY152,1),$CI152)</f>
        <v>2.8113425925925927E-2</v>
      </c>
      <c r="CN152" s="8">
        <f>IF(COUNT($BV152:BZ152)&gt;0,SMALL($BV152:BZ152,1),$CI152)</f>
        <v>2.8113425925925927E-2</v>
      </c>
      <c r="CP152" s="8">
        <f t="shared" si="302"/>
        <v>0</v>
      </c>
      <c r="CQ152" s="8">
        <f>IF(COUNT($CB152:CC152)&gt;0,SMALL($CB152:CC152,1),$CP152)</f>
        <v>0</v>
      </c>
      <c r="CR152" s="8">
        <f>IF(COUNT($CB152:CD152)&gt;0,SMALL($CB152:CD152,1),$CP152)</f>
        <v>0</v>
      </c>
      <c r="CS152" s="8">
        <f>IF(COUNT($CB152:CE152)&gt;0,SMALL($CB152:CE152,1),$CP152)</f>
        <v>0</v>
      </c>
      <c r="CT152" s="8">
        <f>IF(COUNT($CB152:CF152)&gt;0,SMALL($CB152:CF152,1),$CP152)</f>
        <v>0</v>
      </c>
      <c r="CV152" s="8" t="str">
        <f t="shared" si="303"/>
        <v/>
      </c>
      <c r="CW152" s="8" t="str">
        <f t="shared" si="304"/>
        <v/>
      </c>
      <c r="CX152" s="1">
        <f t="shared" si="305"/>
        <v>0</v>
      </c>
      <c r="CY152" s="8" t="str">
        <f t="shared" si="306"/>
        <v/>
      </c>
      <c r="CZ152" s="1">
        <f t="shared" si="307"/>
        <v>0</v>
      </c>
      <c r="DB152" s="13">
        <f t="shared" si="308"/>
        <v>0</v>
      </c>
      <c r="DC152" s="13">
        <f>SMALL($DO152:DP152,1)/(60*60*24)</f>
        <v>0</v>
      </c>
      <c r="DD152" s="13">
        <f>SMALL($DO152:DQ152,1)/(60*60*24)</f>
        <v>0</v>
      </c>
      <c r="DE152" s="13">
        <f>SMALL($DO152:DR152,1)/(60*60*24)</f>
        <v>0</v>
      </c>
      <c r="DF152" s="13">
        <f>SMALL($DO152:DS152,1)/(60*60*24)</f>
        <v>0</v>
      </c>
      <c r="DG152" s="13">
        <f>SMALL($DO152:DT152,1)/(60*60*24)</f>
        <v>0</v>
      </c>
      <c r="DH152" s="45">
        <f t="shared" si="309"/>
        <v>0</v>
      </c>
      <c r="DI152" s="13">
        <f>SMALL($DU152:DV152,1)/(60*60*24)</f>
        <v>0</v>
      </c>
      <c r="DJ152" s="13">
        <f>SMALL($DU152:DW152,1)/(60*60*24)</f>
        <v>0</v>
      </c>
      <c r="DK152" s="13">
        <f>SMALL($DU152:DX152,1)/(60*60*24)</f>
        <v>0</v>
      </c>
      <c r="DL152" s="13">
        <f>SMALL($DU152:DY152,1)/(60*60*24)</f>
        <v>0</v>
      </c>
      <c r="DM152" s="13">
        <f>SMALL($DU152:DZ152,1)/(60*60*24)</f>
        <v>0</v>
      </c>
      <c r="DO152" s="6">
        <f t="shared" si="310"/>
        <v>0</v>
      </c>
      <c r="DP152" s="1">
        <f t="shared" si="311"/>
        <v>9999</v>
      </c>
      <c r="DQ152" s="1">
        <f t="shared" si="312"/>
        <v>9999</v>
      </c>
      <c r="DR152" s="1">
        <f t="shared" si="313"/>
        <v>9999</v>
      </c>
      <c r="DS152" s="1">
        <f t="shared" si="314"/>
        <v>9999</v>
      </c>
      <c r="DT152" s="1">
        <f t="shared" si="315"/>
        <v>9999</v>
      </c>
      <c r="DU152" s="6">
        <f t="shared" si="316"/>
        <v>0</v>
      </c>
      <c r="DV152" s="1">
        <f t="shared" si="317"/>
        <v>9999</v>
      </c>
      <c r="DW152" s="1">
        <f t="shared" si="318"/>
        <v>9999</v>
      </c>
      <c r="DX152" s="1">
        <f t="shared" si="319"/>
        <v>9999</v>
      </c>
      <c r="DY152" s="1">
        <f t="shared" si="320"/>
        <v>9999</v>
      </c>
      <c r="DZ152" s="1">
        <f t="shared" si="321"/>
        <v>9999</v>
      </c>
    </row>
    <row r="153" spans="5:130" x14ac:dyDescent="0.25">
      <c r="E153" s="13"/>
      <c r="M153" s="8">
        <f t="shared" si="258"/>
        <v>0</v>
      </c>
      <c r="N153" s="6">
        <f t="shared" si="259"/>
        <v>0</v>
      </c>
      <c r="O153" s="8" t="str">
        <f t="shared" si="260"/>
        <v/>
      </c>
      <c r="Q153" s="8">
        <f t="shared" si="261"/>
        <v>0</v>
      </c>
      <c r="R153" s="8">
        <f t="shared" si="262"/>
        <v>0</v>
      </c>
      <c r="S153" s="8" t="str">
        <f t="shared" si="263"/>
        <v/>
      </c>
      <c r="T153" s="8"/>
      <c r="U153" s="8">
        <f>IF(A153&lt;&gt;"",IF(VLOOKUP(A153,Apr!A$4:F$201,6)&gt;0,VLOOKUP(A153,Apr!A$4:F$201,6),0),0)</f>
        <v>0</v>
      </c>
      <c r="V153" s="8">
        <f>IF(A153&lt;&gt;"",IF(VLOOKUP(A153,May!A$3:F$200,6)&gt;0,VLOOKUP(A153,May!A$3:F$200,6),0),0)</f>
        <v>0</v>
      </c>
      <c r="W153" s="8">
        <f>IF(A153&lt;&gt;"",IF(VLOOKUP(A153,Jun!A$3:F$200,6)&gt;0,VLOOKUP(A153,Jun!A$3:F$200,6),0),0)</f>
        <v>0</v>
      </c>
      <c r="X153" s="8">
        <f>IF(A153&lt;&gt;"",IF(VLOOKUP(A153,Jul!A$3:F$200,6)&gt;0,VLOOKUP(A153,Jul!A$3:F$200,6),0),0)</f>
        <v>0</v>
      </c>
      <c r="Y153" s="8">
        <f>IF(A153&lt;&gt;"",IF(VLOOKUP(A153,Aug!A$3:F$200,6)&gt;0,VLOOKUP(A153,Aug!A$3:F$200,6),0),0)</f>
        <v>0</v>
      </c>
      <c r="Z153" s="8">
        <f>IF(A153&lt;&gt;"",IF(VLOOKUP(A153,Sep!A$3:F$200,6)&gt;0,VLOOKUP(A153,Sep!A$3:F$200,6),0),0)</f>
        <v>0</v>
      </c>
      <c r="AA153" s="6">
        <f t="shared" si="264"/>
        <v>0</v>
      </c>
      <c r="AB153" s="8">
        <f t="shared" si="265"/>
        <v>2.7777777777777776E-2</v>
      </c>
      <c r="AC153" s="8">
        <f>IF(A153&lt;&gt;"",IF(VLOOKUP(A153,Oct!A$3:F$200,6)&gt;0,VLOOKUP(A153,Oct!A$3:F$200,6),0),0)</f>
        <v>0</v>
      </c>
      <c r="AD153" s="8">
        <f>IF(A153&lt;&gt;"",IF(VLOOKUP(A153,Nov!A$3:F$200,6)&gt;0,VLOOKUP(A153,Nov!A$3:F$200,6),0),0)</f>
        <v>0</v>
      </c>
      <c r="AE153" s="8">
        <f>IF(A153&lt;&gt;"",IF(VLOOKUP(A153,Dec!A$3:F$200,6)&gt;0,VLOOKUP(A153,Dec!A$3:F$200,6),0),0)</f>
        <v>0</v>
      </c>
      <c r="AF153" s="8">
        <f>IF(A153&lt;&gt;"",IF(VLOOKUP(A153,Jan!A$3:F$200,6)&gt;0,VLOOKUP(A153,Jan!A$3:F$200,6),0),0)</f>
        <v>0</v>
      </c>
      <c r="AG153" s="8">
        <f>IF(A153&lt;&gt;"",IF(VLOOKUP(A153,Feb!A$3:F$200,6)&gt;0,VLOOKUP(A153,Feb!A$3:F$200,6),0),0)</f>
        <v>0</v>
      </c>
      <c r="AH153" s="8">
        <f>IF(A153&lt;&gt;"",IF(VLOOKUP(A153,Mar!A$3:F$200,6)&gt;0,VLOOKUP(A153,Mar!A$3:F$200,6),0),0)</f>
        <v>0</v>
      </c>
      <c r="AJ153" s="8">
        <f>LARGE($BH153:BI153,1)</f>
        <v>0</v>
      </c>
      <c r="AK153" s="8">
        <f>LARGE($BH153:BJ153,1)</f>
        <v>0</v>
      </c>
      <c r="AL153" s="8">
        <f>LARGE($BH153:BK153,1)</f>
        <v>0</v>
      </c>
      <c r="AM153" s="8">
        <f>LARGE($BH153:BL153,1)</f>
        <v>0</v>
      </c>
      <c r="AN153" s="8">
        <f>LARGE($BH153:BM153,1)</f>
        <v>0</v>
      </c>
      <c r="AO153" s="8">
        <f>LARGE($BN153:BO153,1)</f>
        <v>2.7777777777777776E-2</v>
      </c>
      <c r="AP153" s="8">
        <f>LARGE($BN153:BP153,1)</f>
        <v>2.7777777777777776E-2</v>
      </c>
      <c r="AQ153" s="8">
        <f>LARGE($BN153:BQ153,1)</f>
        <v>2.7777777777777776E-2</v>
      </c>
      <c r="AR153" s="8">
        <f>LARGE($BN153:BR153,1)</f>
        <v>2.7777777777777776E-2</v>
      </c>
      <c r="AS153" s="8">
        <f>LARGE($BN153:BS153,1)</f>
        <v>2.7777777777777776E-2</v>
      </c>
      <c r="AV153" s="6">
        <f t="shared" si="266"/>
        <v>0</v>
      </c>
      <c r="AW153" s="6">
        <f t="shared" si="267"/>
        <v>0</v>
      </c>
      <c r="AX153" s="6">
        <f t="shared" si="268"/>
        <v>0</v>
      </c>
      <c r="AY153" s="6">
        <f t="shared" si="269"/>
        <v>0</v>
      </c>
      <c r="AZ153" s="6">
        <f t="shared" si="270"/>
        <v>0</v>
      </c>
      <c r="BA153" s="6">
        <f t="shared" si="271"/>
        <v>0</v>
      </c>
      <c r="BB153" s="6">
        <f t="shared" si="272"/>
        <v>0</v>
      </c>
      <c r="BC153" s="6">
        <f t="shared" si="273"/>
        <v>0</v>
      </c>
      <c r="BD153" s="6">
        <f t="shared" si="274"/>
        <v>0</v>
      </c>
      <c r="BE153" s="6">
        <f t="shared" si="275"/>
        <v>0</v>
      </c>
      <c r="BF153" s="6">
        <f t="shared" si="276"/>
        <v>0</v>
      </c>
      <c r="BH153" s="8" t="str">
        <f t="shared" si="277"/>
        <v/>
      </c>
      <c r="BI153" s="8">
        <f t="shared" si="278"/>
        <v>0</v>
      </c>
      <c r="BJ153" s="8">
        <f t="shared" si="279"/>
        <v>0</v>
      </c>
      <c r="BK153" s="8">
        <f t="shared" si="280"/>
        <v>0</v>
      </c>
      <c r="BL153" s="8">
        <f t="shared" si="281"/>
        <v>0</v>
      </c>
      <c r="BM153" s="8">
        <f t="shared" si="282"/>
        <v>0</v>
      </c>
      <c r="BN153" s="8">
        <f t="shared" si="283"/>
        <v>2.7777777777777776E-2</v>
      </c>
      <c r="BO153" s="8">
        <f t="shared" si="284"/>
        <v>0</v>
      </c>
      <c r="BP153" s="8">
        <f t="shared" si="285"/>
        <v>0</v>
      </c>
      <c r="BQ153" s="8">
        <f t="shared" si="286"/>
        <v>0</v>
      </c>
      <c r="BR153" s="8">
        <f t="shared" si="287"/>
        <v>0</v>
      </c>
      <c r="BS153" s="8">
        <f t="shared" si="288"/>
        <v>0</v>
      </c>
      <c r="BV153" s="8" t="str">
        <f t="shared" si="289"/>
        <v/>
      </c>
      <c r="BW153" s="8" t="str">
        <f t="shared" si="290"/>
        <v/>
      </c>
      <c r="BX153" s="8" t="str">
        <f t="shared" si="291"/>
        <v/>
      </c>
      <c r="BY153" s="8" t="str">
        <f t="shared" si="292"/>
        <v/>
      </c>
      <c r="BZ153" s="8" t="str">
        <f t="shared" si="293"/>
        <v/>
      </c>
      <c r="CA153" s="8" t="str">
        <f t="shared" si="294"/>
        <v/>
      </c>
      <c r="CB153" s="8" t="str">
        <f t="shared" si="295"/>
        <v/>
      </c>
      <c r="CC153" s="8" t="str">
        <f t="shared" si="296"/>
        <v/>
      </c>
      <c r="CD153" s="8" t="str">
        <f t="shared" si="297"/>
        <v/>
      </c>
      <c r="CE153" s="8" t="str">
        <f t="shared" si="298"/>
        <v/>
      </c>
      <c r="CF153" s="8" t="str">
        <f t="shared" si="299"/>
        <v/>
      </c>
      <c r="CG153" s="8" t="str">
        <f t="shared" si="300"/>
        <v/>
      </c>
      <c r="CI153" s="13">
        <v>2.8113425925925927E-2</v>
      </c>
      <c r="CJ153" s="8">
        <f t="shared" si="301"/>
        <v>2.8113425925925927E-2</v>
      </c>
      <c r="CK153" s="8">
        <f>IF(COUNT($BV153:BW153)&gt;0,SMALL($BV153:BW153,1),$CI153)</f>
        <v>2.8113425925925927E-2</v>
      </c>
      <c r="CL153" s="8">
        <f>IF(COUNT($BV153:BX153)&gt;0,SMALL($BV153:BX153,1),$CI153)</f>
        <v>2.8113425925925927E-2</v>
      </c>
      <c r="CM153" s="8">
        <f>IF(COUNT($BV153:BY153)&gt;0,SMALL($BV153:BY153,1),$CI153)</f>
        <v>2.8113425925925927E-2</v>
      </c>
      <c r="CN153" s="8">
        <f>IF(COUNT($BV153:BZ153)&gt;0,SMALL($BV153:BZ153,1),$CI153)</f>
        <v>2.8113425925925927E-2</v>
      </c>
      <c r="CP153" s="8">
        <f t="shared" si="302"/>
        <v>0</v>
      </c>
      <c r="CQ153" s="8">
        <f>IF(COUNT($CB153:CC153)&gt;0,SMALL($CB153:CC153,1),$CP153)</f>
        <v>0</v>
      </c>
      <c r="CR153" s="8">
        <f>IF(COUNT($CB153:CD153)&gt;0,SMALL($CB153:CD153,1),$CP153)</f>
        <v>0</v>
      </c>
      <c r="CS153" s="8">
        <f>IF(COUNT($CB153:CE153)&gt;0,SMALL($CB153:CE153,1),$CP153)</f>
        <v>0</v>
      </c>
      <c r="CT153" s="8">
        <f>IF(COUNT($CB153:CF153)&gt;0,SMALL($CB153:CF153,1),$CP153)</f>
        <v>0</v>
      </c>
      <c r="CV153" s="8" t="str">
        <f t="shared" si="303"/>
        <v/>
      </c>
      <c r="CW153" s="8" t="str">
        <f t="shared" si="304"/>
        <v/>
      </c>
      <c r="CX153" s="1">
        <f t="shared" si="305"/>
        <v>0</v>
      </c>
      <c r="CY153" s="8" t="str">
        <f t="shared" si="306"/>
        <v/>
      </c>
      <c r="CZ153" s="1">
        <f t="shared" si="307"/>
        <v>0</v>
      </c>
      <c r="DB153" s="13">
        <f t="shared" si="308"/>
        <v>0</v>
      </c>
      <c r="DC153" s="13">
        <f>SMALL($DO153:DP153,1)/(60*60*24)</f>
        <v>0</v>
      </c>
      <c r="DD153" s="13">
        <f>SMALL($DO153:DQ153,1)/(60*60*24)</f>
        <v>0</v>
      </c>
      <c r="DE153" s="13">
        <f>SMALL($DO153:DR153,1)/(60*60*24)</f>
        <v>0</v>
      </c>
      <c r="DF153" s="13">
        <f>SMALL($DO153:DS153,1)/(60*60*24)</f>
        <v>0</v>
      </c>
      <c r="DG153" s="13">
        <f>SMALL($DO153:DT153,1)/(60*60*24)</f>
        <v>0</v>
      </c>
      <c r="DH153" s="45">
        <f t="shared" si="309"/>
        <v>0</v>
      </c>
      <c r="DI153" s="13">
        <f>SMALL($DU153:DV153,1)/(60*60*24)</f>
        <v>0</v>
      </c>
      <c r="DJ153" s="13">
        <f>SMALL($DU153:DW153,1)/(60*60*24)</f>
        <v>0</v>
      </c>
      <c r="DK153" s="13">
        <f>SMALL($DU153:DX153,1)/(60*60*24)</f>
        <v>0</v>
      </c>
      <c r="DL153" s="13">
        <f>SMALL($DU153:DY153,1)/(60*60*24)</f>
        <v>0</v>
      </c>
      <c r="DM153" s="13">
        <f>SMALL($DU153:DZ153,1)/(60*60*24)</f>
        <v>0</v>
      </c>
      <c r="DO153" s="6">
        <f t="shared" si="310"/>
        <v>0</v>
      </c>
      <c r="DP153" s="1">
        <f t="shared" si="311"/>
        <v>9999</v>
      </c>
      <c r="DQ153" s="1">
        <f t="shared" si="312"/>
        <v>9999</v>
      </c>
      <c r="DR153" s="1">
        <f t="shared" si="313"/>
        <v>9999</v>
      </c>
      <c r="DS153" s="1">
        <f t="shared" si="314"/>
        <v>9999</v>
      </c>
      <c r="DT153" s="1">
        <f t="shared" si="315"/>
        <v>9999</v>
      </c>
      <c r="DU153" s="6">
        <f t="shared" si="316"/>
        <v>0</v>
      </c>
      <c r="DV153" s="1">
        <f t="shared" si="317"/>
        <v>9999</v>
      </c>
      <c r="DW153" s="1">
        <f t="shared" si="318"/>
        <v>9999</v>
      </c>
      <c r="DX153" s="1">
        <f t="shared" si="319"/>
        <v>9999</v>
      </c>
      <c r="DY153" s="1">
        <f t="shared" si="320"/>
        <v>9999</v>
      </c>
      <c r="DZ153" s="1">
        <f t="shared" si="321"/>
        <v>9999</v>
      </c>
    </row>
    <row r="154" spans="5:130" x14ac:dyDescent="0.25">
      <c r="E154" s="13"/>
      <c r="M154" s="8">
        <f t="shared" si="258"/>
        <v>0</v>
      </c>
      <c r="N154" s="6">
        <f t="shared" si="259"/>
        <v>0</v>
      </c>
      <c r="O154" s="8" t="str">
        <f t="shared" si="260"/>
        <v/>
      </c>
      <c r="Q154" s="8">
        <f t="shared" si="261"/>
        <v>0</v>
      </c>
      <c r="R154" s="8">
        <f t="shared" si="262"/>
        <v>0</v>
      </c>
      <c r="S154" s="8" t="str">
        <f t="shared" si="263"/>
        <v/>
      </c>
      <c r="T154" s="8"/>
      <c r="U154" s="8">
        <f>IF(A154&lt;&gt;"",IF(VLOOKUP(A154,Apr!A$4:F$201,6)&gt;0,VLOOKUP(A154,Apr!A$4:F$201,6),0),0)</f>
        <v>0</v>
      </c>
      <c r="V154" s="8">
        <f>IF(A154&lt;&gt;"",IF(VLOOKUP(A154,May!A$3:F$200,6)&gt;0,VLOOKUP(A154,May!A$3:F$200,6),0),0)</f>
        <v>0</v>
      </c>
      <c r="W154" s="8">
        <f>IF(A154&lt;&gt;"",IF(VLOOKUP(A154,Jun!A$3:F$200,6)&gt;0,VLOOKUP(A154,Jun!A$3:F$200,6),0),0)</f>
        <v>0</v>
      </c>
      <c r="X154" s="8">
        <f>IF(A154&lt;&gt;"",IF(VLOOKUP(A154,Jul!A$3:F$200,6)&gt;0,VLOOKUP(A154,Jul!A$3:F$200,6),0),0)</f>
        <v>0</v>
      </c>
      <c r="Y154" s="8">
        <f>IF(A154&lt;&gt;"",IF(VLOOKUP(A154,Aug!A$3:F$200,6)&gt;0,VLOOKUP(A154,Aug!A$3:F$200,6),0),0)</f>
        <v>0</v>
      </c>
      <c r="Z154" s="8">
        <f>IF(A154&lt;&gt;"",IF(VLOOKUP(A154,Sep!A$3:F$200,6)&gt;0,VLOOKUP(A154,Sep!A$3:F$200,6),0),0)</f>
        <v>0</v>
      </c>
      <c r="AA154" s="6">
        <f t="shared" si="264"/>
        <v>0</v>
      </c>
      <c r="AB154" s="8">
        <f t="shared" si="265"/>
        <v>2.7777777777777776E-2</v>
      </c>
      <c r="AC154" s="8">
        <f>IF(A154&lt;&gt;"",IF(VLOOKUP(A154,Oct!A$3:F$200,6)&gt;0,VLOOKUP(A154,Oct!A$3:F$200,6),0),0)</f>
        <v>0</v>
      </c>
      <c r="AD154" s="8">
        <f>IF(A154&lt;&gt;"",IF(VLOOKUP(A154,Nov!A$3:F$200,6)&gt;0,VLOOKUP(A154,Nov!A$3:F$200,6),0),0)</f>
        <v>0</v>
      </c>
      <c r="AE154" s="8">
        <f>IF(A154&lt;&gt;"",IF(VLOOKUP(A154,Dec!A$3:F$200,6)&gt;0,VLOOKUP(A154,Dec!A$3:F$200,6),0),0)</f>
        <v>0</v>
      </c>
      <c r="AF154" s="8">
        <f>IF(A154&lt;&gt;"",IF(VLOOKUP(A154,Jan!A$3:F$200,6)&gt;0,VLOOKUP(A154,Jan!A$3:F$200,6),0),0)</f>
        <v>0</v>
      </c>
      <c r="AG154" s="8">
        <f>IF(A154&lt;&gt;"",IF(VLOOKUP(A154,Feb!A$3:F$200,6)&gt;0,VLOOKUP(A154,Feb!A$3:F$200,6),0),0)</f>
        <v>0</v>
      </c>
      <c r="AH154" s="8">
        <f>IF(A154&lt;&gt;"",IF(VLOOKUP(A154,Mar!A$3:F$200,6)&gt;0,VLOOKUP(A154,Mar!A$3:F$200,6),0),0)</f>
        <v>0</v>
      </c>
      <c r="AJ154" s="8">
        <f>LARGE($BH154:BI154,1)</f>
        <v>0</v>
      </c>
      <c r="AK154" s="8">
        <f>LARGE($BH154:BJ154,1)</f>
        <v>0</v>
      </c>
      <c r="AL154" s="8">
        <f>LARGE($BH154:BK154,1)</f>
        <v>0</v>
      </c>
      <c r="AM154" s="8">
        <f>LARGE($BH154:BL154,1)</f>
        <v>0</v>
      </c>
      <c r="AN154" s="8">
        <f>LARGE($BH154:BM154,1)</f>
        <v>0</v>
      </c>
      <c r="AO154" s="8">
        <f>LARGE($BN154:BO154,1)</f>
        <v>2.7777777777777776E-2</v>
      </c>
      <c r="AP154" s="8">
        <f>LARGE($BN154:BP154,1)</f>
        <v>2.7777777777777776E-2</v>
      </c>
      <c r="AQ154" s="8">
        <f>LARGE($BN154:BQ154,1)</f>
        <v>2.7777777777777776E-2</v>
      </c>
      <c r="AR154" s="8">
        <f>LARGE($BN154:BR154,1)</f>
        <v>2.7777777777777776E-2</v>
      </c>
      <c r="AS154" s="8">
        <f>LARGE($BN154:BS154,1)</f>
        <v>2.7777777777777776E-2</v>
      </c>
      <c r="AV154" s="6">
        <f t="shared" si="266"/>
        <v>0</v>
      </c>
      <c r="AW154" s="6">
        <f t="shared" si="267"/>
        <v>0</v>
      </c>
      <c r="AX154" s="6">
        <f t="shared" si="268"/>
        <v>0</v>
      </c>
      <c r="AY154" s="6">
        <f t="shared" si="269"/>
        <v>0</v>
      </c>
      <c r="AZ154" s="6">
        <f t="shared" si="270"/>
        <v>0</v>
      </c>
      <c r="BA154" s="6">
        <f t="shared" si="271"/>
        <v>0</v>
      </c>
      <c r="BB154" s="6">
        <f t="shared" si="272"/>
        <v>0</v>
      </c>
      <c r="BC154" s="6">
        <f t="shared" si="273"/>
        <v>0</v>
      </c>
      <c r="BD154" s="6">
        <f t="shared" si="274"/>
        <v>0</v>
      </c>
      <c r="BE154" s="6">
        <f t="shared" si="275"/>
        <v>0</v>
      </c>
      <c r="BF154" s="6">
        <f t="shared" si="276"/>
        <v>0</v>
      </c>
      <c r="BH154" s="8" t="str">
        <f t="shared" si="277"/>
        <v/>
      </c>
      <c r="BI154" s="8">
        <f t="shared" si="278"/>
        <v>0</v>
      </c>
      <c r="BJ154" s="8">
        <f t="shared" si="279"/>
        <v>0</v>
      </c>
      <c r="BK154" s="8">
        <f t="shared" si="280"/>
        <v>0</v>
      </c>
      <c r="BL154" s="8">
        <f t="shared" si="281"/>
        <v>0</v>
      </c>
      <c r="BM154" s="8">
        <f t="shared" si="282"/>
        <v>0</v>
      </c>
      <c r="BN154" s="8">
        <f t="shared" si="283"/>
        <v>2.7777777777777776E-2</v>
      </c>
      <c r="BO154" s="8">
        <f t="shared" si="284"/>
        <v>0</v>
      </c>
      <c r="BP154" s="8">
        <f t="shared" si="285"/>
        <v>0</v>
      </c>
      <c r="BQ154" s="8">
        <f t="shared" si="286"/>
        <v>0</v>
      </c>
      <c r="BR154" s="8">
        <f t="shared" si="287"/>
        <v>0</v>
      </c>
      <c r="BS154" s="8">
        <f t="shared" si="288"/>
        <v>0</v>
      </c>
      <c r="BV154" s="8" t="str">
        <f t="shared" si="289"/>
        <v/>
      </c>
      <c r="BW154" s="8" t="str">
        <f t="shared" si="290"/>
        <v/>
      </c>
      <c r="BX154" s="8" t="str">
        <f t="shared" si="291"/>
        <v/>
      </c>
      <c r="BY154" s="8" t="str">
        <f t="shared" si="292"/>
        <v/>
      </c>
      <c r="BZ154" s="8" t="str">
        <f t="shared" si="293"/>
        <v/>
      </c>
      <c r="CA154" s="8" t="str">
        <f t="shared" si="294"/>
        <v/>
      </c>
      <c r="CB154" s="8" t="str">
        <f t="shared" si="295"/>
        <v/>
      </c>
      <c r="CC154" s="8" t="str">
        <f t="shared" si="296"/>
        <v/>
      </c>
      <c r="CD154" s="8" t="str">
        <f t="shared" si="297"/>
        <v/>
      </c>
      <c r="CE154" s="8" t="str">
        <f t="shared" si="298"/>
        <v/>
      </c>
      <c r="CF154" s="8" t="str">
        <f t="shared" si="299"/>
        <v/>
      </c>
      <c r="CG154" s="8" t="str">
        <f t="shared" si="300"/>
        <v/>
      </c>
      <c r="CI154" s="13">
        <v>2.8113425925925927E-2</v>
      </c>
      <c r="CJ154" s="8">
        <f t="shared" si="301"/>
        <v>2.8113425925925927E-2</v>
      </c>
      <c r="CK154" s="8">
        <f>IF(COUNT($BV154:BW154)&gt;0,SMALL($BV154:BW154,1),$CI154)</f>
        <v>2.8113425925925927E-2</v>
      </c>
      <c r="CL154" s="8">
        <f>IF(COUNT($BV154:BX154)&gt;0,SMALL($BV154:BX154,1),$CI154)</f>
        <v>2.8113425925925927E-2</v>
      </c>
      <c r="CM154" s="8">
        <f>IF(COUNT($BV154:BY154)&gt;0,SMALL($BV154:BY154,1),$CI154)</f>
        <v>2.8113425925925927E-2</v>
      </c>
      <c r="CN154" s="8">
        <f>IF(COUNT($BV154:BZ154)&gt;0,SMALL($BV154:BZ154,1),$CI154)</f>
        <v>2.8113425925925927E-2</v>
      </c>
      <c r="CP154" s="8">
        <f t="shared" si="302"/>
        <v>0</v>
      </c>
      <c r="CQ154" s="8">
        <f>IF(COUNT($CB154:CC154)&gt;0,SMALL($CB154:CC154,1),$CP154)</f>
        <v>0</v>
      </c>
      <c r="CR154" s="8">
        <f>IF(COUNT($CB154:CD154)&gt;0,SMALL($CB154:CD154,1),$CP154)</f>
        <v>0</v>
      </c>
      <c r="CS154" s="8">
        <f>IF(COUNT($CB154:CE154)&gt;0,SMALL($CB154:CE154,1),$CP154)</f>
        <v>0</v>
      </c>
      <c r="CT154" s="8">
        <f>IF(COUNT($CB154:CF154)&gt;0,SMALL($CB154:CF154,1),$CP154)</f>
        <v>0</v>
      </c>
      <c r="CV154" s="8" t="str">
        <f t="shared" si="303"/>
        <v/>
      </c>
      <c r="CW154" s="8" t="str">
        <f t="shared" si="304"/>
        <v/>
      </c>
      <c r="CX154" s="1">
        <f t="shared" si="305"/>
        <v>0</v>
      </c>
      <c r="CY154" s="8" t="str">
        <f t="shared" si="306"/>
        <v/>
      </c>
      <c r="CZ154" s="1">
        <f t="shared" si="307"/>
        <v>0</v>
      </c>
      <c r="DB154" s="13">
        <f t="shared" si="308"/>
        <v>0</v>
      </c>
      <c r="DC154" s="13">
        <f>SMALL($DO154:DP154,1)/(60*60*24)</f>
        <v>0</v>
      </c>
      <c r="DD154" s="13">
        <f>SMALL($DO154:DQ154,1)/(60*60*24)</f>
        <v>0</v>
      </c>
      <c r="DE154" s="13">
        <f>SMALL($DO154:DR154,1)/(60*60*24)</f>
        <v>0</v>
      </c>
      <c r="DF154" s="13">
        <f>SMALL($DO154:DS154,1)/(60*60*24)</f>
        <v>0</v>
      </c>
      <c r="DG154" s="13">
        <f>SMALL($DO154:DT154,1)/(60*60*24)</f>
        <v>0</v>
      </c>
      <c r="DH154" s="45">
        <f t="shared" si="309"/>
        <v>0</v>
      </c>
      <c r="DI154" s="13">
        <f>SMALL($DU154:DV154,1)/(60*60*24)</f>
        <v>0</v>
      </c>
      <c r="DJ154" s="13">
        <f>SMALL($DU154:DW154,1)/(60*60*24)</f>
        <v>0</v>
      </c>
      <c r="DK154" s="13">
        <f>SMALL($DU154:DX154,1)/(60*60*24)</f>
        <v>0</v>
      </c>
      <c r="DL154" s="13">
        <f>SMALL($DU154:DY154,1)/(60*60*24)</f>
        <v>0</v>
      </c>
      <c r="DM154" s="13">
        <f>SMALL($DU154:DZ154,1)/(60*60*24)</f>
        <v>0</v>
      </c>
      <c r="DO154" s="6">
        <f t="shared" si="310"/>
        <v>0</v>
      </c>
      <c r="DP154" s="1">
        <f t="shared" si="311"/>
        <v>9999</v>
      </c>
      <c r="DQ154" s="1">
        <f t="shared" si="312"/>
        <v>9999</v>
      </c>
      <c r="DR154" s="1">
        <f t="shared" si="313"/>
        <v>9999</v>
      </c>
      <c r="DS154" s="1">
        <f t="shared" si="314"/>
        <v>9999</v>
      </c>
      <c r="DT154" s="1">
        <f t="shared" si="315"/>
        <v>9999</v>
      </c>
      <c r="DU154" s="6">
        <f t="shared" si="316"/>
        <v>0</v>
      </c>
      <c r="DV154" s="1">
        <f t="shared" si="317"/>
        <v>9999</v>
      </c>
      <c r="DW154" s="1">
        <f t="shared" si="318"/>
        <v>9999</v>
      </c>
      <c r="DX154" s="1">
        <f t="shared" si="319"/>
        <v>9999</v>
      </c>
      <c r="DY154" s="1">
        <f t="shared" si="320"/>
        <v>9999</v>
      </c>
      <c r="DZ154" s="1">
        <f t="shared" si="321"/>
        <v>9999</v>
      </c>
    </row>
    <row r="155" spans="5:130" x14ac:dyDescent="0.25">
      <c r="E155" s="13"/>
      <c r="M155" s="8">
        <f t="shared" si="258"/>
        <v>0</v>
      </c>
      <c r="N155" s="6">
        <f t="shared" si="259"/>
        <v>0</v>
      </c>
      <c r="O155" s="8" t="str">
        <f t="shared" si="260"/>
        <v/>
      </c>
      <c r="Q155" s="8">
        <f t="shared" si="261"/>
        <v>0</v>
      </c>
      <c r="R155" s="8">
        <f t="shared" si="262"/>
        <v>0</v>
      </c>
      <c r="S155" s="8" t="str">
        <f t="shared" si="263"/>
        <v/>
      </c>
      <c r="T155" s="8"/>
      <c r="U155" s="8">
        <f>IF(A155&lt;&gt;"",IF(VLOOKUP(A155,Apr!A$4:F$201,6)&gt;0,VLOOKUP(A155,Apr!A$4:F$201,6),0),0)</f>
        <v>0</v>
      </c>
      <c r="V155" s="8">
        <f>IF(A155&lt;&gt;"",IF(VLOOKUP(A155,May!A$3:F$200,6)&gt;0,VLOOKUP(A155,May!A$3:F$200,6),0),0)</f>
        <v>0</v>
      </c>
      <c r="W155" s="8">
        <f>IF(A155&lt;&gt;"",IF(VLOOKUP(A155,Jun!A$3:F$200,6)&gt;0,VLOOKUP(A155,Jun!A$3:F$200,6),0),0)</f>
        <v>0</v>
      </c>
      <c r="X155" s="8">
        <f>IF(A155&lt;&gt;"",IF(VLOOKUP(A155,Jul!A$3:F$200,6)&gt;0,VLOOKUP(A155,Jul!A$3:F$200,6),0),0)</f>
        <v>0</v>
      </c>
      <c r="Y155" s="8">
        <f>IF(A155&lt;&gt;"",IF(VLOOKUP(A155,Aug!A$3:F$200,6)&gt;0,VLOOKUP(A155,Aug!A$3:F$200,6),0),0)</f>
        <v>0</v>
      </c>
      <c r="Z155" s="8">
        <f>IF(A155&lt;&gt;"",IF(VLOOKUP(A155,Sep!A$3:F$200,6)&gt;0,VLOOKUP(A155,Sep!A$3:F$200,6),0),0)</f>
        <v>0</v>
      </c>
      <c r="AA155" s="6">
        <f t="shared" si="264"/>
        <v>0</v>
      </c>
      <c r="AB155" s="8">
        <f t="shared" si="265"/>
        <v>2.7777777777777776E-2</v>
      </c>
      <c r="AC155" s="8">
        <f>IF(A155&lt;&gt;"",IF(VLOOKUP(A155,Oct!A$3:F$200,6)&gt;0,VLOOKUP(A155,Oct!A$3:F$200,6),0),0)</f>
        <v>0</v>
      </c>
      <c r="AD155" s="8">
        <f>IF(A155&lt;&gt;"",IF(VLOOKUP(A155,Nov!A$3:F$200,6)&gt;0,VLOOKUP(A155,Nov!A$3:F$200,6),0),0)</f>
        <v>0</v>
      </c>
      <c r="AE155" s="8">
        <f>IF(A155&lt;&gt;"",IF(VLOOKUP(A155,Dec!A$3:F$200,6)&gt;0,VLOOKUP(A155,Dec!A$3:F$200,6),0),0)</f>
        <v>0</v>
      </c>
      <c r="AF155" s="8">
        <f>IF(A155&lt;&gt;"",IF(VLOOKUP(A155,Jan!A$3:F$200,6)&gt;0,VLOOKUP(A155,Jan!A$3:F$200,6),0),0)</f>
        <v>0</v>
      </c>
      <c r="AG155" s="8">
        <f>IF(A155&lt;&gt;"",IF(VLOOKUP(A155,Feb!A$3:F$200,6)&gt;0,VLOOKUP(A155,Feb!A$3:F$200,6),0),0)</f>
        <v>0</v>
      </c>
      <c r="AH155" s="8">
        <f>IF(A155&lt;&gt;"",IF(VLOOKUP(A155,Mar!A$3:F$200,6)&gt;0,VLOOKUP(A155,Mar!A$3:F$200,6),0),0)</f>
        <v>0</v>
      </c>
      <c r="AJ155" s="8">
        <f>LARGE($BH155:BI155,1)</f>
        <v>0</v>
      </c>
      <c r="AK155" s="8">
        <f>LARGE($BH155:BJ155,1)</f>
        <v>0</v>
      </c>
      <c r="AL155" s="8">
        <f>LARGE($BH155:BK155,1)</f>
        <v>0</v>
      </c>
      <c r="AM155" s="8">
        <f>LARGE($BH155:BL155,1)</f>
        <v>0</v>
      </c>
      <c r="AN155" s="8">
        <f>LARGE($BH155:BM155,1)</f>
        <v>0</v>
      </c>
      <c r="AO155" s="8">
        <f>LARGE($BN155:BO155,1)</f>
        <v>2.7777777777777776E-2</v>
      </c>
      <c r="AP155" s="8">
        <f>LARGE($BN155:BP155,1)</f>
        <v>2.7777777777777776E-2</v>
      </c>
      <c r="AQ155" s="8">
        <f>LARGE($BN155:BQ155,1)</f>
        <v>2.7777777777777776E-2</v>
      </c>
      <c r="AR155" s="8">
        <f>LARGE($BN155:BR155,1)</f>
        <v>2.7777777777777776E-2</v>
      </c>
      <c r="AS155" s="8">
        <f>LARGE($BN155:BS155,1)</f>
        <v>2.7777777777777776E-2</v>
      </c>
      <c r="AV155" s="6">
        <f t="shared" si="266"/>
        <v>0</v>
      </c>
      <c r="AW155" s="6">
        <f t="shared" si="267"/>
        <v>0</v>
      </c>
      <c r="AX155" s="6">
        <f t="shared" si="268"/>
        <v>0</v>
      </c>
      <c r="AY155" s="6">
        <f t="shared" si="269"/>
        <v>0</v>
      </c>
      <c r="AZ155" s="6">
        <f t="shared" si="270"/>
        <v>0</v>
      </c>
      <c r="BA155" s="6">
        <f t="shared" si="271"/>
        <v>0</v>
      </c>
      <c r="BB155" s="6">
        <f t="shared" si="272"/>
        <v>0</v>
      </c>
      <c r="BC155" s="6">
        <f t="shared" si="273"/>
        <v>0</v>
      </c>
      <c r="BD155" s="6">
        <f t="shared" si="274"/>
        <v>0</v>
      </c>
      <c r="BE155" s="6">
        <f t="shared" si="275"/>
        <v>0</v>
      </c>
      <c r="BF155" s="6">
        <f t="shared" si="276"/>
        <v>0</v>
      </c>
      <c r="BH155" s="8" t="str">
        <f t="shared" si="277"/>
        <v/>
      </c>
      <c r="BI155" s="8">
        <f t="shared" si="278"/>
        <v>0</v>
      </c>
      <c r="BJ155" s="8">
        <f t="shared" si="279"/>
        <v>0</v>
      </c>
      <c r="BK155" s="8">
        <f t="shared" si="280"/>
        <v>0</v>
      </c>
      <c r="BL155" s="8">
        <f t="shared" si="281"/>
        <v>0</v>
      </c>
      <c r="BM155" s="8">
        <f t="shared" si="282"/>
        <v>0</v>
      </c>
      <c r="BN155" s="8">
        <f t="shared" si="283"/>
        <v>2.7777777777777776E-2</v>
      </c>
      <c r="BO155" s="8">
        <f t="shared" si="284"/>
        <v>0</v>
      </c>
      <c r="BP155" s="8">
        <f t="shared" si="285"/>
        <v>0</v>
      </c>
      <c r="BQ155" s="8">
        <f t="shared" si="286"/>
        <v>0</v>
      </c>
      <c r="BR155" s="8">
        <f t="shared" si="287"/>
        <v>0</v>
      </c>
      <c r="BS155" s="8">
        <f t="shared" si="288"/>
        <v>0</v>
      </c>
      <c r="BV155" s="8" t="str">
        <f t="shared" si="289"/>
        <v/>
      </c>
      <c r="BW155" s="8" t="str">
        <f t="shared" si="290"/>
        <v/>
      </c>
      <c r="BX155" s="8" t="str">
        <f t="shared" si="291"/>
        <v/>
      </c>
      <c r="BY155" s="8" t="str">
        <f t="shared" si="292"/>
        <v/>
      </c>
      <c r="BZ155" s="8" t="str">
        <f t="shared" si="293"/>
        <v/>
      </c>
      <c r="CA155" s="8" t="str">
        <f t="shared" si="294"/>
        <v/>
      </c>
      <c r="CB155" s="8" t="str">
        <f t="shared" si="295"/>
        <v/>
      </c>
      <c r="CC155" s="8" t="str">
        <f t="shared" si="296"/>
        <v/>
      </c>
      <c r="CD155" s="8" t="str">
        <f t="shared" si="297"/>
        <v/>
      </c>
      <c r="CE155" s="8" t="str">
        <f t="shared" si="298"/>
        <v/>
      </c>
      <c r="CF155" s="8" t="str">
        <f t="shared" si="299"/>
        <v/>
      </c>
      <c r="CG155" s="8" t="str">
        <f t="shared" si="300"/>
        <v/>
      </c>
      <c r="CI155" s="13">
        <v>2.8113425925925927E-2</v>
      </c>
      <c r="CJ155" s="8">
        <f t="shared" si="301"/>
        <v>2.8113425925925927E-2</v>
      </c>
      <c r="CK155" s="8">
        <f>IF(COUNT($BV155:BW155)&gt;0,SMALL($BV155:BW155,1),$CI155)</f>
        <v>2.8113425925925927E-2</v>
      </c>
      <c r="CL155" s="8">
        <f>IF(COUNT($BV155:BX155)&gt;0,SMALL($BV155:BX155,1),$CI155)</f>
        <v>2.8113425925925927E-2</v>
      </c>
      <c r="CM155" s="8">
        <f>IF(COUNT($BV155:BY155)&gt;0,SMALL($BV155:BY155,1),$CI155)</f>
        <v>2.8113425925925927E-2</v>
      </c>
      <c r="CN155" s="8">
        <f>IF(COUNT($BV155:BZ155)&gt;0,SMALL($BV155:BZ155,1),$CI155)</f>
        <v>2.8113425925925927E-2</v>
      </c>
      <c r="CP155" s="8">
        <f t="shared" si="302"/>
        <v>0</v>
      </c>
      <c r="CQ155" s="8">
        <f>IF(COUNT($CB155:CC155)&gt;0,SMALL($CB155:CC155,1),$CP155)</f>
        <v>0</v>
      </c>
      <c r="CR155" s="8">
        <f>IF(COUNT($CB155:CD155)&gt;0,SMALL($CB155:CD155,1),$CP155)</f>
        <v>0</v>
      </c>
      <c r="CS155" s="8">
        <f>IF(COUNT($CB155:CE155)&gt;0,SMALL($CB155:CE155,1),$CP155)</f>
        <v>0</v>
      </c>
      <c r="CT155" s="8">
        <f>IF(COUNT($CB155:CF155)&gt;0,SMALL($CB155:CF155,1),$CP155)</f>
        <v>0</v>
      </c>
      <c r="CV155" s="8" t="str">
        <f t="shared" si="303"/>
        <v/>
      </c>
      <c r="CW155" s="8" t="str">
        <f t="shared" si="304"/>
        <v/>
      </c>
      <c r="CX155" s="1">
        <f t="shared" si="305"/>
        <v>0</v>
      </c>
      <c r="CY155" s="8" t="str">
        <f t="shared" si="306"/>
        <v/>
      </c>
      <c r="CZ155" s="1">
        <f t="shared" si="307"/>
        <v>0</v>
      </c>
      <c r="DB155" s="13">
        <f t="shared" si="308"/>
        <v>0</v>
      </c>
      <c r="DC155" s="13">
        <f>SMALL($DO155:DP155,1)/(60*60*24)</f>
        <v>0</v>
      </c>
      <c r="DD155" s="13">
        <f>SMALL($DO155:DQ155,1)/(60*60*24)</f>
        <v>0</v>
      </c>
      <c r="DE155" s="13">
        <f>SMALL($DO155:DR155,1)/(60*60*24)</f>
        <v>0</v>
      </c>
      <c r="DF155" s="13">
        <f>SMALL($DO155:DS155,1)/(60*60*24)</f>
        <v>0</v>
      </c>
      <c r="DG155" s="13">
        <f>SMALL($DO155:DT155,1)/(60*60*24)</f>
        <v>0</v>
      </c>
      <c r="DH155" s="45">
        <f t="shared" si="309"/>
        <v>0</v>
      </c>
      <c r="DI155" s="13">
        <f>SMALL($DU155:DV155,1)/(60*60*24)</f>
        <v>0</v>
      </c>
      <c r="DJ155" s="13">
        <f>SMALL($DU155:DW155,1)/(60*60*24)</f>
        <v>0</v>
      </c>
      <c r="DK155" s="13">
        <f>SMALL($DU155:DX155,1)/(60*60*24)</f>
        <v>0</v>
      </c>
      <c r="DL155" s="13">
        <f>SMALL($DU155:DY155,1)/(60*60*24)</f>
        <v>0</v>
      </c>
      <c r="DM155" s="13">
        <f>SMALL($DU155:DZ155,1)/(60*60*24)</f>
        <v>0</v>
      </c>
      <c r="DO155" s="6">
        <f t="shared" si="310"/>
        <v>0</v>
      </c>
      <c r="DP155" s="1">
        <f t="shared" si="311"/>
        <v>9999</v>
      </c>
      <c r="DQ155" s="1">
        <f t="shared" si="312"/>
        <v>9999</v>
      </c>
      <c r="DR155" s="1">
        <f t="shared" si="313"/>
        <v>9999</v>
      </c>
      <c r="DS155" s="1">
        <f t="shared" si="314"/>
        <v>9999</v>
      </c>
      <c r="DT155" s="1">
        <f t="shared" si="315"/>
        <v>9999</v>
      </c>
      <c r="DU155" s="6">
        <f t="shared" si="316"/>
        <v>0</v>
      </c>
      <c r="DV155" s="1">
        <f t="shared" si="317"/>
        <v>9999</v>
      </c>
      <c r="DW155" s="1">
        <f t="shared" si="318"/>
        <v>9999</v>
      </c>
      <c r="DX155" s="1">
        <f t="shared" si="319"/>
        <v>9999</v>
      </c>
      <c r="DY155" s="1">
        <f t="shared" si="320"/>
        <v>9999</v>
      </c>
      <c r="DZ155" s="1">
        <f t="shared" si="321"/>
        <v>9999</v>
      </c>
    </row>
    <row r="156" spans="5:130" x14ac:dyDescent="0.25">
      <c r="E156" s="13"/>
      <c r="M156" s="8">
        <f t="shared" si="258"/>
        <v>0</v>
      </c>
      <c r="N156" s="6">
        <f t="shared" si="259"/>
        <v>0</v>
      </c>
      <c r="O156" s="8" t="str">
        <f t="shared" si="260"/>
        <v/>
      </c>
      <c r="Q156" s="8">
        <f t="shared" si="261"/>
        <v>0</v>
      </c>
      <c r="R156" s="8">
        <f t="shared" si="262"/>
        <v>0</v>
      </c>
      <c r="S156" s="8" t="str">
        <f t="shared" si="263"/>
        <v/>
      </c>
      <c r="T156" s="8"/>
      <c r="U156" s="8">
        <f>IF(A156&lt;&gt;"",IF(VLOOKUP(A156,Apr!A$4:F$201,6)&gt;0,VLOOKUP(A156,Apr!A$4:F$201,6),0),0)</f>
        <v>0</v>
      </c>
      <c r="V156" s="8">
        <f>IF(A156&lt;&gt;"",IF(VLOOKUP(A156,May!A$3:F$200,6)&gt;0,VLOOKUP(A156,May!A$3:F$200,6),0),0)</f>
        <v>0</v>
      </c>
      <c r="W156" s="8">
        <f>IF(A156&lt;&gt;"",IF(VLOOKUP(A156,Jun!A$3:F$200,6)&gt;0,VLOOKUP(A156,Jun!A$3:F$200,6),0),0)</f>
        <v>0</v>
      </c>
      <c r="X156" s="8">
        <f>IF(A156&lt;&gt;"",IF(VLOOKUP(A156,Jul!A$3:F$200,6)&gt;0,VLOOKUP(A156,Jul!A$3:F$200,6),0),0)</f>
        <v>0</v>
      </c>
      <c r="Y156" s="8">
        <f>IF(A156&lt;&gt;"",IF(VLOOKUP(A156,Aug!A$3:F$200,6)&gt;0,VLOOKUP(A156,Aug!A$3:F$200,6),0),0)</f>
        <v>0</v>
      </c>
      <c r="Z156" s="8">
        <f>IF(A156&lt;&gt;"",IF(VLOOKUP(A156,Sep!A$3:F$200,6)&gt;0,VLOOKUP(A156,Sep!A$3:F$200,6),0),0)</f>
        <v>0</v>
      </c>
      <c r="AA156" s="6">
        <f t="shared" si="264"/>
        <v>0</v>
      </c>
      <c r="AB156" s="8">
        <f t="shared" si="265"/>
        <v>2.7777777777777776E-2</v>
      </c>
      <c r="AC156" s="8">
        <f>IF(A156&lt;&gt;"",IF(VLOOKUP(A156,Oct!A$3:F$200,6)&gt;0,VLOOKUP(A156,Oct!A$3:F$200,6),0),0)</f>
        <v>0</v>
      </c>
      <c r="AD156" s="8">
        <f>IF(A156&lt;&gt;"",IF(VLOOKUP(A156,Nov!A$3:F$200,6)&gt;0,VLOOKUP(A156,Nov!A$3:F$200,6),0),0)</f>
        <v>0</v>
      </c>
      <c r="AE156" s="8">
        <f>IF(A156&lt;&gt;"",IF(VLOOKUP(A156,Dec!A$3:F$200,6)&gt;0,VLOOKUP(A156,Dec!A$3:F$200,6),0),0)</f>
        <v>0</v>
      </c>
      <c r="AF156" s="8">
        <f>IF(A156&lt;&gt;"",IF(VLOOKUP(A156,Jan!A$3:F$200,6)&gt;0,VLOOKUP(A156,Jan!A$3:F$200,6),0),0)</f>
        <v>0</v>
      </c>
      <c r="AG156" s="8">
        <f>IF(A156&lt;&gt;"",IF(VLOOKUP(A156,Feb!A$3:F$200,6)&gt;0,VLOOKUP(A156,Feb!A$3:F$200,6),0),0)</f>
        <v>0</v>
      </c>
      <c r="AH156" s="8">
        <f>IF(A156&lt;&gt;"",IF(VLOOKUP(A156,Mar!A$3:F$200,6)&gt;0,VLOOKUP(A156,Mar!A$3:F$200,6),0),0)</f>
        <v>0</v>
      </c>
      <c r="AJ156" s="8">
        <f>LARGE($BH156:BI156,1)</f>
        <v>0</v>
      </c>
      <c r="AK156" s="8">
        <f>LARGE($BH156:BJ156,1)</f>
        <v>0</v>
      </c>
      <c r="AL156" s="8">
        <f>LARGE($BH156:BK156,1)</f>
        <v>0</v>
      </c>
      <c r="AM156" s="8">
        <f>LARGE($BH156:BL156,1)</f>
        <v>0</v>
      </c>
      <c r="AN156" s="8">
        <f>LARGE($BH156:BM156,1)</f>
        <v>0</v>
      </c>
      <c r="AO156" s="8">
        <f>LARGE($BN156:BO156,1)</f>
        <v>2.7777777777777776E-2</v>
      </c>
      <c r="AP156" s="8">
        <f>LARGE($BN156:BP156,1)</f>
        <v>2.7777777777777776E-2</v>
      </c>
      <c r="AQ156" s="8">
        <f>LARGE($BN156:BQ156,1)</f>
        <v>2.7777777777777776E-2</v>
      </c>
      <c r="AR156" s="8">
        <f>LARGE($BN156:BR156,1)</f>
        <v>2.7777777777777776E-2</v>
      </c>
      <c r="AS156" s="8">
        <f>LARGE($BN156:BS156,1)</f>
        <v>2.7777777777777776E-2</v>
      </c>
      <c r="AV156" s="6">
        <f t="shared" si="266"/>
        <v>0</v>
      </c>
      <c r="AW156" s="6">
        <f t="shared" si="267"/>
        <v>0</v>
      </c>
      <c r="AX156" s="6">
        <f t="shared" si="268"/>
        <v>0</v>
      </c>
      <c r="AY156" s="6">
        <f t="shared" si="269"/>
        <v>0</v>
      </c>
      <c r="AZ156" s="6">
        <f t="shared" si="270"/>
        <v>0</v>
      </c>
      <c r="BA156" s="6">
        <f t="shared" si="271"/>
        <v>0</v>
      </c>
      <c r="BB156" s="6">
        <f t="shared" si="272"/>
        <v>0</v>
      </c>
      <c r="BC156" s="6">
        <f t="shared" si="273"/>
        <v>0</v>
      </c>
      <c r="BD156" s="6">
        <f t="shared" si="274"/>
        <v>0</v>
      </c>
      <c r="BE156" s="6">
        <f t="shared" si="275"/>
        <v>0</v>
      </c>
      <c r="BF156" s="6">
        <f t="shared" si="276"/>
        <v>0</v>
      </c>
      <c r="BH156" s="8" t="str">
        <f t="shared" si="277"/>
        <v/>
      </c>
      <c r="BI156" s="8">
        <f t="shared" si="278"/>
        <v>0</v>
      </c>
      <c r="BJ156" s="8">
        <f t="shared" si="279"/>
        <v>0</v>
      </c>
      <c r="BK156" s="8">
        <f t="shared" si="280"/>
        <v>0</v>
      </c>
      <c r="BL156" s="8">
        <f t="shared" si="281"/>
        <v>0</v>
      </c>
      <c r="BM156" s="8">
        <f t="shared" si="282"/>
        <v>0</v>
      </c>
      <c r="BN156" s="8">
        <f t="shared" si="283"/>
        <v>2.7777777777777776E-2</v>
      </c>
      <c r="BO156" s="8">
        <f t="shared" si="284"/>
        <v>0</v>
      </c>
      <c r="BP156" s="8">
        <f t="shared" si="285"/>
        <v>0</v>
      </c>
      <c r="BQ156" s="8">
        <f t="shared" si="286"/>
        <v>0</v>
      </c>
      <c r="BR156" s="8">
        <f t="shared" si="287"/>
        <v>0</v>
      </c>
      <c r="BS156" s="8">
        <f t="shared" si="288"/>
        <v>0</v>
      </c>
      <c r="BV156" s="8" t="str">
        <f t="shared" si="289"/>
        <v/>
      </c>
      <c r="BW156" s="8" t="str">
        <f t="shared" si="290"/>
        <v/>
      </c>
      <c r="BX156" s="8" t="str">
        <f t="shared" si="291"/>
        <v/>
      </c>
      <c r="BY156" s="8" t="str">
        <f t="shared" si="292"/>
        <v/>
      </c>
      <c r="BZ156" s="8" t="str">
        <f t="shared" si="293"/>
        <v/>
      </c>
      <c r="CA156" s="8" t="str">
        <f t="shared" si="294"/>
        <v/>
      </c>
      <c r="CB156" s="8" t="str">
        <f t="shared" si="295"/>
        <v/>
      </c>
      <c r="CC156" s="8" t="str">
        <f t="shared" si="296"/>
        <v/>
      </c>
      <c r="CD156" s="8" t="str">
        <f t="shared" si="297"/>
        <v/>
      </c>
      <c r="CE156" s="8" t="str">
        <f t="shared" si="298"/>
        <v/>
      </c>
      <c r="CF156" s="8" t="str">
        <f t="shared" si="299"/>
        <v/>
      </c>
      <c r="CG156" s="8" t="str">
        <f t="shared" si="300"/>
        <v/>
      </c>
      <c r="CI156" s="13">
        <v>2.8113425925925927E-2</v>
      </c>
      <c r="CJ156" s="8">
        <f t="shared" si="301"/>
        <v>2.8113425925925927E-2</v>
      </c>
      <c r="CK156" s="8">
        <f>IF(COUNT($BV156:BW156)&gt;0,SMALL($BV156:BW156,1),$CI156)</f>
        <v>2.8113425925925927E-2</v>
      </c>
      <c r="CL156" s="8">
        <f>IF(COUNT($BV156:BX156)&gt;0,SMALL($BV156:BX156,1),$CI156)</f>
        <v>2.8113425925925927E-2</v>
      </c>
      <c r="CM156" s="8">
        <f>IF(COUNT($BV156:BY156)&gt;0,SMALL($BV156:BY156,1),$CI156)</f>
        <v>2.8113425925925927E-2</v>
      </c>
      <c r="CN156" s="8">
        <f>IF(COUNT($BV156:BZ156)&gt;0,SMALL($BV156:BZ156,1),$CI156)</f>
        <v>2.8113425925925927E-2</v>
      </c>
      <c r="CP156" s="8">
        <f t="shared" si="302"/>
        <v>0</v>
      </c>
      <c r="CQ156" s="8">
        <f>IF(COUNT($CB156:CC156)&gt;0,SMALL($CB156:CC156,1),$CP156)</f>
        <v>0</v>
      </c>
      <c r="CR156" s="8">
        <f>IF(COUNT($CB156:CD156)&gt;0,SMALL($CB156:CD156,1),$CP156)</f>
        <v>0</v>
      </c>
      <c r="CS156" s="8">
        <f>IF(COUNT($CB156:CE156)&gt;0,SMALL($CB156:CE156,1),$CP156)</f>
        <v>0</v>
      </c>
      <c r="CT156" s="8">
        <f>IF(COUNT($CB156:CF156)&gt;0,SMALL($CB156:CF156,1),$CP156)</f>
        <v>0</v>
      </c>
      <c r="CV156" s="8" t="str">
        <f t="shared" si="303"/>
        <v/>
      </c>
      <c r="CW156" s="8" t="str">
        <f t="shared" si="304"/>
        <v/>
      </c>
      <c r="CX156" s="1">
        <f t="shared" si="305"/>
        <v>0</v>
      </c>
      <c r="CY156" s="8" t="str">
        <f t="shared" si="306"/>
        <v/>
      </c>
      <c r="CZ156" s="1">
        <f t="shared" si="307"/>
        <v>0</v>
      </c>
      <c r="DB156" s="13">
        <f t="shared" si="308"/>
        <v>0</v>
      </c>
      <c r="DC156" s="13">
        <f>SMALL($DO156:DP156,1)/(60*60*24)</f>
        <v>0</v>
      </c>
      <c r="DD156" s="13">
        <f>SMALL($DO156:DQ156,1)/(60*60*24)</f>
        <v>0</v>
      </c>
      <c r="DE156" s="13">
        <f>SMALL($DO156:DR156,1)/(60*60*24)</f>
        <v>0</v>
      </c>
      <c r="DF156" s="13">
        <f>SMALL($DO156:DS156,1)/(60*60*24)</f>
        <v>0</v>
      </c>
      <c r="DG156" s="13">
        <f>SMALL($DO156:DT156,1)/(60*60*24)</f>
        <v>0</v>
      </c>
      <c r="DH156" s="45">
        <f t="shared" si="309"/>
        <v>0</v>
      </c>
      <c r="DI156" s="13">
        <f>SMALL($DU156:DV156,1)/(60*60*24)</f>
        <v>0</v>
      </c>
      <c r="DJ156" s="13">
        <f>SMALL($DU156:DW156,1)/(60*60*24)</f>
        <v>0</v>
      </c>
      <c r="DK156" s="13">
        <f>SMALL($DU156:DX156,1)/(60*60*24)</f>
        <v>0</v>
      </c>
      <c r="DL156" s="13">
        <f>SMALL($DU156:DY156,1)/(60*60*24)</f>
        <v>0</v>
      </c>
      <c r="DM156" s="13">
        <f>SMALL($DU156:DZ156,1)/(60*60*24)</f>
        <v>0</v>
      </c>
      <c r="DO156" s="6">
        <f t="shared" si="310"/>
        <v>0</v>
      </c>
      <c r="DP156" s="1">
        <f t="shared" si="311"/>
        <v>9999</v>
      </c>
      <c r="DQ156" s="1">
        <f t="shared" si="312"/>
        <v>9999</v>
      </c>
      <c r="DR156" s="1">
        <f t="shared" si="313"/>
        <v>9999</v>
      </c>
      <c r="DS156" s="1">
        <f t="shared" si="314"/>
        <v>9999</v>
      </c>
      <c r="DT156" s="1">
        <f t="shared" si="315"/>
        <v>9999</v>
      </c>
      <c r="DU156" s="6">
        <f t="shared" si="316"/>
        <v>0</v>
      </c>
      <c r="DV156" s="1">
        <f t="shared" si="317"/>
        <v>9999</v>
      </c>
      <c r="DW156" s="1">
        <f t="shared" si="318"/>
        <v>9999</v>
      </c>
      <c r="DX156" s="1">
        <f t="shared" si="319"/>
        <v>9999</v>
      </c>
      <c r="DY156" s="1">
        <f t="shared" si="320"/>
        <v>9999</v>
      </c>
      <c r="DZ156" s="1">
        <f t="shared" si="321"/>
        <v>9999</v>
      </c>
    </row>
    <row r="157" spans="5:130" x14ac:dyDescent="0.25">
      <c r="E157" s="13"/>
      <c r="M157" s="8">
        <f t="shared" si="258"/>
        <v>0</v>
      </c>
      <c r="N157" s="6">
        <f t="shared" si="259"/>
        <v>0</v>
      </c>
      <c r="O157" s="8" t="str">
        <f t="shared" si="260"/>
        <v/>
      </c>
      <c r="Q157" s="8">
        <f t="shared" si="261"/>
        <v>0</v>
      </c>
      <c r="R157" s="8">
        <f t="shared" si="262"/>
        <v>0</v>
      </c>
      <c r="S157" s="8" t="str">
        <f t="shared" si="263"/>
        <v/>
      </c>
      <c r="T157" s="8"/>
      <c r="U157" s="8">
        <f>IF(A157&lt;&gt;"",IF(VLOOKUP(A157,Apr!A$4:F$201,6)&gt;0,VLOOKUP(A157,Apr!A$4:F$201,6),0),0)</f>
        <v>0</v>
      </c>
      <c r="V157" s="8">
        <f>IF(A157&lt;&gt;"",IF(VLOOKUP(A157,May!A$3:F$200,6)&gt;0,VLOOKUP(A157,May!A$3:F$200,6),0),0)</f>
        <v>0</v>
      </c>
      <c r="W157" s="8">
        <f>IF(A157&lt;&gt;"",IF(VLOOKUP(A157,Jun!A$3:F$200,6)&gt;0,VLOOKUP(A157,Jun!A$3:F$200,6),0),0)</f>
        <v>0</v>
      </c>
      <c r="X157" s="8">
        <f>IF(A157&lt;&gt;"",IF(VLOOKUP(A157,Jul!A$3:F$200,6)&gt;0,VLOOKUP(A157,Jul!A$3:F$200,6),0),0)</f>
        <v>0</v>
      </c>
      <c r="Y157" s="8">
        <f>IF(A157&lt;&gt;"",IF(VLOOKUP(A157,Aug!A$3:F$200,6)&gt;0,VLOOKUP(A157,Aug!A$3:F$200,6),0),0)</f>
        <v>0</v>
      </c>
      <c r="Z157" s="8">
        <f>IF(A157&lt;&gt;"",IF(VLOOKUP(A157,Sep!A$3:F$200,6)&gt;0,VLOOKUP(A157,Sep!A$3:F$200,6),0),0)</f>
        <v>0</v>
      </c>
      <c r="AA157" s="6">
        <f t="shared" si="264"/>
        <v>0</v>
      </c>
      <c r="AB157" s="8">
        <f t="shared" si="265"/>
        <v>2.7777777777777776E-2</v>
      </c>
      <c r="AC157" s="8">
        <f>IF(A157&lt;&gt;"",IF(VLOOKUP(A157,Oct!A$3:F$200,6)&gt;0,VLOOKUP(A157,Oct!A$3:F$200,6),0),0)</f>
        <v>0</v>
      </c>
      <c r="AD157" s="8">
        <f>IF(A157&lt;&gt;"",IF(VLOOKUP(A157,Nov!A$3:F$200,6)&gt;0,VLOOKUP(A157,Nov!A$3:F$200,6),0),0)</f>
        <v>0</v>
      </c>
      <c r="AE157" s="8">
        <f>IF(A157&lt;&gt;"",IF(VLOOKUP(A157,Dec!A$3:F$200,6)&gt;0,VLOOKUP(A157,Dec!A$3:F$200,6),0),0)</f>
        <v>0</v>
      </c>
      <c r="AF157" s="8">
        <f>IF(A157&lt;&gt;"",IF(VLOOKUP(A157,Jan!A$3:F$200,6)&gt;0,VLOOKUP(A157,Jan!A$3:F$200,6),0),0)</f>
        <v>0</v>
      </c>
      <c r="AG157" s="8">
        <f>IF(A157&lt;&gt;"",IF(VLOOKUP(A157,Feb!A$3:F$200,6)&gt;0,VLOOKUP(A157,Feb!A$3:F$200,6),0),0)</f>
        <v>0</v>
      </c>
      <c r="AH157" s="8">
        <f>IF(A157&lt;&gt;"",IF(VLOOKUP(A157,Mar!A$3:F$200,6)&gt;0,VLOOKUP(A157,Mar!A$3:F$200,6),0),0)</f>
        <v>0</v>
      </c>
      <c r="AJ157" s="8">
        <f>LARGE($BH157:BI157,1)</f>
        <v>0</v>
      </c>
      <c r="AK157" s="8">
        <f>LARGE($BH157:BJ157,1)</f>
        <v>0</v>
      </c>
      <c r="AL157" s="8">
        <f>LARGE($BH157:BK157,1)</f>
        <v>0</v>
      </c>
      <c r="AM157" s="8">
        <f>LARGE($BH157:BL157,1)</f>
        <v>0</v>
      </c>
      <c r="AN157" s="8">
        <f>LARGE($BH157:BM157,1)</f>
        <v>0</v>
      </c>
      <c r="AO157" s="8">
        <f>LARGE($BN157:BO157,1)</f>
        <v>2.7777777777777776E-2</v>
      </c>
      <c r="AP157" s="8">
        <f>LARGE($BN157:BP157,1)</f>
        <v>2.7777777777777776E-2</v>
      </c>
      <c r="AQ157" s="8">
        <f>LARGE($BN157:BQ157,1)</f>
        <v>2.7777777777777776E-2</v>
      </c>
      <c r="AR157" s="8">
        <f>LARGE($BN157:BR157,1)</f>
        <v>2.7777777777777776E-2</v>
      </c>
      <c r="AS157" s="8">
        <f>LARGE($BN157:BS157,1)</f>
        <v>2.7777777777777776E-2</v>
      </c>
      <c r="AV157" s="6">
        <f t="shared" si="266"/>
        <v>0</v>
      </c>
      <c r="AW157" s="6">
        <f t="shared" si="267"/>
        <v>0</v>
      </c>
      <c r="AX157" s="6">
        <f t="shared" si="268"/>
        <v>0</v>
      </c>
      <c r="AY157" s="6">
        <f t="shared" si="269"/>
        <v>0</v>
      </c>
      <c r="AZ157" s="6">
        <f t="shared" si="270"/>
        <v>0</v>
      </c>
      <c r="BA157" s="6">
        <f t="shared" si="271"/>
        <v>0</v>
      </c>
      <c r="BB157" s="6">
        <f t="shared" si="272"/>
        <v>0</v>
      </c>
      <c r="BC157" s="6">
        <f t="shared" si="273"/>
        <v>0</v>
      </c>
      <c r="BD157" s="6">
        <f t="shared" si="274"/>
        <v>0</v>
      </c>
      <c r="BE157" s="6">
        <f t="shared" si="275"/>
        <v>0</v>
      </c>
      <c r="BF157" s="6">
        <f t="shared" si="276"/>
        <v>0</v>
      </c>
      <c r="BH157" s="8" t="str">
        <f t="shared" si="277"/>
        <v/>
      </c>
      <c r="BI157" s="8">
        <f t="shared" si="278"/>
        <v>0</v>
      </c>
      <c r="BJ157" s="8">
        <f t="shared" si="279"/>
        <v>0</v>
      </c>
      <c r="BK157" s="8">
        <f t="shared" si="280"/>
        <v>0</v>
      </c>
      <c r="BL157" s="8">
        <f t="shared" si="281"/>
        <v>0</v>
      </c>
      <c r="BM157" s="8">
        <f t="shared" si="282"/>
        <v>0</v>
      </c>
      <c r="BN157" s="8">
        <f t="shared" si="283"/>
        <v>2.7777777777777776E-2</v>
      </c>
      <c r="BO157" s="8">
        <f t="shared" si="284"/>
        <v>0</v>
      </c>
      <c r="BP157" s="8">
        <f t="shared" si="285"/>
        <v>0</v>
      </c>
      <c r="BQ157" s="8">
        <f t="shared" si="286"/>
        <v>0</v>
      </c>
      <c r="BR157" s="8">
        <f t="shared" si="287"/>
        <v>0</v>
      </c>
      <c r="BS157" s="8">
        <f t="shared" si="288"/>
        <v>0</v>
      </c>
      <c r="BV157" s="8" t="str">
        <f t="shared" si="289"/>
        <v/>
      </c>
      <c r="BW157" s="8" t="str">
        <f t="shared" si="290"/>
        <v/>
      </c>
      <c r="BX157" s="8" t="str">
        <f t="shared" si="291"/>
        <v/>
      </c>
      <c r="BY157" s="8" t="str">
        <f t="shared" si="292"/>
        <v/>
      </c>
      <c r="BZ157" s="8" t="str">
        <f t="shared" si="293"/>
        <v/>
      </c>
      <c r="CA157" s="8" t="str">
        <f t="shared" si="294"/>
        <v/>
      </c>
      <c r="CB157" s="8" t="str">
        <f t="shared" si="295"/>
        <v/>
      </c>
      <c r="CC157" s="8" t="str">
        <f t="shared" si="296"/>
        <v/>
      </c>
      <c r="CD157" s="8" t="str">
        <f t="shared" si="297"/>
        <v/>
      </c>
      <c r="CE157" s="8" t="str">
        <f t="shared" si="298"/>
        <v/>
      </c>
      <c r="CF157" s="8" t="str">
        <f t="shared" si="299"/>
        <v/>
      </c>
      <c r="CG157" s="8" t="str">
        <f t="shared" si="300"/>
        <v/>
      </c>
      <c r="CI157" s="13">
        <v>2.8113425925925927E-2</v>
      </c>
      <c r="CJ157" s="8">
        <f t="shared" si="301"/>
        <v>2.8113425925925927E-2</v>
      </c>
      <c r="CK157" s="8">
        <f>IF(COUNT($BV157:BW157)&gt;0,SMALL($BV157:BW157,1),$CI157)</f>
        <v>2.8113425925925927E-2</v>
      </c>
      <c r="CL157" s="8">
        <f>IF(COUNT($BV157:BX157)&gt;0,SMALL($BV157:BX157,1),$CI157)</f>
        <v>2.8113425925925927E-2</v>
      </c>
      <c r="CM157" s="8">
        <f>IF(COUNT($BV157:BY157)&gt;0,SMALL($BV157:BY157,1),$CI157)</f>
        <v>2.8113425925925927E-2</v>
      </c>
      <c r="CN157" s="8">
        <f>IF(COUNT($BV157:BZ157)&gt;0,SMALL($BV157:BZ157,1),$CI157)</f>
        <v>2.8113425925925927E-2</v>
      </c>
      <c r="CP157" s="8">
        <f t="shared" si="302"/>
        <v>0</v>
      </c>
      <c r="CQ157" s="8">
        <f>IF(COUNT($CB157:CC157)&gt;0,SMALL($CB157:CC157,1),$CP157)</f>
        <v>0</v>
      </c>
      <c r="CR157" s="8">
        <f>IF(COUNT($CB157:CD157)&gt;0,SMALL($CB157:CD157,1),$CP157)</f>
        <v>0</v>
      </c>
      <c r="CS157" s="8">
        <f>IF(COUNT($CB157:CE157)&gt;0,SMALL($CB157:CE157,1),$CP157)</f>
        <v>0</v>
      </c>
      <c r="CT157" s="8">
        <f>IF(COUNT($CB157:CF157)&gt;0,SMALL($CB157:CF157,1),$CP157)</f>
        <v>0</v>
      </c>
      <c r="CV157" s="8" t="str">
        <f t="shared" si="303"/>
        <v/>
      </c>
      <c r="CW157" s="8" t="str">
        <f t="shared" si="304"/>
        <v/>
      </c>
      <c r="CX157" s="1">
        <f t="shared" si="305"/>
        <v>0</v>
      </c>
      <c r="CY157" s="8" t="str">
        <f t="shared" si="306"/>
        <v/>
      </c>
      <c r="CZ157" s="1">
        <f t="shared" si="307"/>
        <v>0</v>
      </c>
      <c r="DB157" s="13">
        <f t="shared" si="308"/>
        <v>0</v>
      </c>
      <c r="DC157" s="13">
        <f>SMALL($DO157:DP157,1)/(60*60*24)</f>
        <v>0</v>
      </c>
      <c r="DD157" s="13">
        <f>SMALL($DO157:DQ157,1)/(60*60*24)</f>
        <v>0</v>
      </c>
      <c r="DE157" s="13">
        <f>SMALL($DO157:DR157,1)/(60*60*24)</f>
        <v>0</v>
      </c>
      <c r="DF157" s="13">
        <f>SMALL($DO157:DS157,1)/(60*60*24)</f>
        <v>0</v>
      </c>
      <c r="DG157" s="13">
        <f>SMALL($DO157:DT157,1)/(60*60*24)</f>
        <v>0</v>
      </c>
      <c r="DH157" s="45">
        <f t="shared" si="309"/>
        <v>0</v>
      </c>
      <c r="DI157" s="13">
        <f>SMALL($DU157:DV157,1)/(60*60*24)</f>
        <v>0</v>
      </c>
      <c r="DJ157" s="13">
        <f>SMALL($DU157:DW157,1)/(60*60*24)</f>
        <v>0</v>
      </c>
      <c r="DK157" s="13">
        <f>SMALL($DU157:DX157,1)/(60*60*24)</f>
        <v>0</v>
      </c>
      <c r="DL157" s="13">
        <f>SMALL($DU157:DY157,1)/(60*60*24)</f>
        <v>0</v>
      </c>
      <c r="DM157" s="13">
        <f>SMALL($DU157:DZ157,1)/(60*60*24)</f>
        <v>0</v>
      </c>
      <c r="DO157" s="6">
        <f t="shared" si="310"/>
        <v>0</v>
      </c>
      <c r="DP157" s="1">
        <f t="shared" si="311"/>
        <v>9999</v>
      </c>
      <c r="DQ157" s="1">
        <f t="shared" si="312"/>
        <v>9999</v>
      </c>
      <c r="DR157" s="1">
        <f t="shared" si="313"/>
        <v>9999</v>
      </c>
      <c r="DS157" s="1">
        <f t="shared" si="314"/>
        <v>9999</v>
      </c>
      <c r="DT157" s="1">
        <f t="shared" si="315"/>
        <v>9999</v>
      </c>
      <c r="DU157" s="6">
        <f t="shared" si="316"/>
        <v>0</v>
      </c>
      <c r="DV157" s="1">
        <f t="shared" si="317"/>
        <v>9999</v>
      </c>
      <c r="DW157" s="1">
        <f t="shared" si="318"/>
        <v>9999</v>
      </c>
      <c r="DX157" s="1">
        <f t="shared" si="319"/>
        <v>9999</v>
      </c>
      <c r="DY157" s="1">
        <f t="shared" si="320"/>
        <v>9999</v>
      </c>
      <c r="DZ157" s="1">
        <f t="shared" si="321"/>
        <v>9999</v>
      </c>
    </row>
    <row r="158" spans="5:130" x14ac:dyDescent="0.25">
      <c r="E158" s="13"/>
      <c r="M158" s="8">
        <f t="shared" si="258"/>
        <v>0</v>
      </c>
      <c r="N158" s="6">
        <f t="shared" si="259"/>
        <v>0</v>
      </c>
      <c r="O158" s="8" t="str">
        <f t="shared" si="260"/>
        <v/>
      </c>
      <c r="Q158" s="8">
        <f t="shared" si="261"/>
        <v>0</v>
      </c>
      <c r="R158" s="8">
        <f t="shared" si="262"/>
        <v>0</v>
      </c>
      <c r="S158" s="8" t="str">
        <f t="shared" si="263"/>
        <v/>
      </c>
      <c r="T158" s="8"/>
      <c r="U158" s="8">
        <f>IF(A158&lt;&gt;"",IF(VLOOKUP(A158,Apr!A$4:F$201,6)&gt;0,VLOOKUP(A158,Apr!A$4:F$201,6),0),0)</f>
        <v>0</v>
      </c>
      <c r="V158" s="8">
        <f>IF(A158&lt;&gt;"",IF(VLOOKUP(A158,May!A$3:F$200,6)&gt;0,VLOOKUP(A158,May!A$3:F$200,6),0),0)</f>
        <v>0</v>
      </c>
      <c r="W158" s="8">
        <f>IF(A158&lt;&gt;"",IF(VLOOKUP(A158,Jun!A$3:F$200,6)&gt;0,VLOOKUP(A158,Jun!A$3:F$200,6),0),0)</f>
        <v>0</v>
      </c>
      <c r="X158" s="8">
        <f>IF(A158&lt;&gt;"",IF(VLOOKUP(A158,Jul!A$3:F$200,6)&gt;0,VLOOKUP(A158,Jul!A$3:F$200,6),0),0)</f>
        <v>0</v>
      </c>
      <c r="Y158" s="8">
        <f>IF(A158&lt;&gt;"",IF(VLOOKUP(A158,Aug!A$3:F$200,6)&gt;0,VLOOKUP(A158,Aug!A$3:F$200,6),0),0)</f>
        <v>0</v>
      </c>
      <c r="Z158" s="8">
        <f>IF(A158&lt;&gt;"",IF(VLOOKUP(A158,Sep!A$3:F$200,6)&gt;0,VLOOKUP(A158,Sep!A$3:F$200,6),0),0)</f>
        <v>0</v>
      </c>
      <c r="AA158" s="6">
        <f t="shared" si="264"/>
        <v>0</v>
      </c>
      <c r="AB158" s="8">
        <f t="shared" si="265"/>
        <v>2.7777777777777776E-2</v>
      </c>
      <c r="AC158" s="8">
        <f>IF(A158&lt;&gt;"",IF(VLOOKUP(A158,Oct!A$3:F$200,6)&gt;0,VLOOKUP(A158,Oct!A$3:F$200,6),0),0)</f>
        <v>0</v>
      </c>
      <c r="AD158" s="8">
        <f>IF(A158&lt;&gt;"",IF(VLOOKUP(A158,Nov!A$3:F$200,6)&gt;0,VLOOKUP(A158,Nov!A$3:F$200,6),0),0)</f>
        <v>0</v>
      </c>
      <c r="AE158" s="8">
        <f>IF(A158&lt;&gt;"",IF(VLOOKUP(A158,Dec!A$3:F$200,6)&gt;0,VLOOKUP(A158,Dec!A$3:F$200,6),0),0)</f>
        <v>0</v>
      </c>
      <c r="AF158" s="8">
        <f>IF(A158&lt;&gt;"",IF(VLOOKUP(A158,Jan!A$3:F$200,6)&gt;0,VLOOKUP(A158,Jan!A$3:F$200,6),0),0)</f>
        <v>0</v>
      </c>
      <c r="AG158" s="8">
        <f>IF(A158&lt;&gt;"",IF(VLOOKUP(A158,Feb!A$3:F$200,6)&gt;0,VLOOKUP(A158,Feb!A$3:F$200,6),0),0)</f>
        <v>0</v>
      </c>
      <c r="AH158" s="8">
        <f>IF(A158&lt;&gt;"",IF(VLOOKUP(A158,Mar!A$3:F$200,6)&gt;0,VLOOKUP(A158,Mar!A$3:F$200,6),0),0)</f>
        <v>0</v>
      </c>
      <c r="AJ158" s="8">
        <f>LARGE($BH158:BI158,1)</f>
        <v>0</v>
      </c>
      <c r="AK158" s="8">
        <f>LARGE($BH158:BJ158,1)</f>
        <v>0</v>
      </c>
      <c r="AL158" s="8">
        <f>LARGE($BH158:BK158,1)</f>
        <v>0</v>
      </c>
      <c r="AM158" s="8">
        <f>LARGE($BH158:BL158,1)</f>
        <v>0</v>
      </c>
      <c r="AN158" s="8">
        <f>LARGE($BH158:BM158,1)</f>
        <v>0</v>
      </c>
      <c r="AO158" s="8">
        <f>LARGE($BN158:BO158,1)</f>
        <v>2.7777777777777776E-2</v>
      </c>
      <c r="AP158" s="8">
        <f>LARGE($BN158:BP158,1)</f>
        <v>2.7777777777777776E-2</v>
      </c>
      <c r="AQ158" s="8">
        <f>LARGE($BN158:BQ158,1)</f>
        <v>2.7777777777777776E-2</v>
      </c>
      <c r="AR158" s="8">
        <f>LARGE($BN158:BR158,1)</f>
        <v>2.7777777777777776E-2</v>
      </c>
      <c r="AS158" s="8">
        <f>LARGE($BN158:BS158,1)</f>
        <v>2.7777777777777776E-2</v>
      </c>
      <c r="AV158" s="6">
        <f t="shared" si="266"/>
        <v>0</v>
      </c>
      <c r="AW158" s="6">
        <f t="shared" si="267"/>
        <v>0</v>
      </c>
      <c r="AX158" s="6">
        <f t="shared" si="268"/>
        <v>0</v>
      </c>
      <c r="AY158" s="6">
        <f t="shared" si="269"/>
        <v>0</v>
      </c>
      <c r="AZ158" s="6">
        <f t="shared" si="270"/>
        <v>0</v>
      </c>
      <c r="BA158" s="6">
        <f t="shared" si="271"/>
        <v>0</v>
      </c>
      <c r="BB158" s="6">
        <f t="shared" si="272"/>
        <v>0</v>
      </c>
      <c r="BC158" s="6">
        <f t="shared" si="273"/>
        <v>0</v>
      </c>
      <c r="BD158" s="6">
        <f t="shared" si="274"/>
        <v>0</v>
      </c>
      <c r="BE158" s="6">
        <f t="shared" si="275"/>
        <v>0</v>
      </c>
      <c r="BF158" s="6">
        <f t="shared" si="276"/>
        <v>0</v>
      </c>
      <c r="BH158" s="8" t="str">
        <f t="shared" si="277"/>
        <v/>
      </c>
      <c r="BI158" s="8">
        <f t="shared" si="278"/>
        <v>0</v>
      </c>
      <c r="BJ158" s="8">
        <f t="shared" si="279"/>
        <v>0</v>
      </c>
      <c r="BK158" s="8">
        <f t="shared" si="280"/>
        <v>0</v>
      </c>
      <c r="BL158" s="8">
        <f t="shared" si="281"/>
        <v>0</v>
      </c>
      <c r="BM158" s="8">
        <f t="shared" si="282"/>
        <v>0</v>
      </c>
      <c r="BN158" s="8">
        <f t="shared" si="283"/>
        <v>2.7777777777777776E-2</v>
      </c>
      <c r="BO158" s="8">
        <f t="shared" si="284"/>
        <v>0</v>
      </c>
      <c r="BP158" s="8">
        <f t="shared" si="285"/>
        <v>0</v>
      </c>
      <c r="BQ158" s="8">
        <f t="shared" si="286"/>
        <v>0</v>
      </c>
      <c r="BR158" s="8">
        <f t="shared" si="287"/>
        <v>0</v>
      </c>
      <c r="BS158" s="8">
        <f t="shared" si="288"/>
        <v>0</v>
      </c>
      <c r="BV158" s="8" t="str">
        <f t="shared" si="289"/>
        <v/>
      </c>
      <c r="BW158" s="8" t="str">
        <f t="shared" si="290"/>
        <v/>
      </c>
      <c r="BX158" s="8" t="str">
        <f t="shared" si="291"/>
        <v/>
      </c>
      <c r="BY158" s="8" t="str">
        <f t="shared" si="292"/>
        <v/>
      </c>
      <c r="BZ158" s="8" t="str">
        <f t="shared" si="293"/>
        <v/>
      </c>
      <c r="CA158" s="8" t="str">
        <f t="shared" si="294"/>
        <v/>
      </c>
      <c r="CB158" s="8" t="str">
        <f t="shared" si="295"/>
        <v/>
      </c>
      <c r="CC158" s="8" t="str">
        <f t="shared" si="296"/>
        <v/>
      </c>
      <c r="CD158" s="8" t="str">
        <f t="shared" si="297"/>
        <v/>
      </c>
      <c r="CE158" s="8" t="str">
        <f t="shared" si="298"/>
        <v/>
      </c>
      <c r="CF158" s="8" t="str">
        <f t="shared" si="299"/>
        <v/>
      </c>
      <c r="CG158" s="8" t="str">
        <f t="shared" si="300"/>
        <v/>
      </c>
      <c r="CI158" s="13">
        <v>2.8113425925925927E-2</v>
      </c>
      <c r="CJ158" s="8">
        <f t="shared" si="301"/>
        <v>2.8113425925925927E-2</v>
      </c>
      <c r="CK158" s="8">
        <f>IF(COUNT($BV158:BW158)&gt;0,SMALL($BV158:BW158,1),$CI158)</f>
        <v>2.8113425925925927E-2</v>
      </c>
      <c r="CL158" s="8">
        <f>IF(COUNT($BV158:BX158)&gt;0,SMALL($BV158:BX158,1),$CI158)</f>
        <v>2.8113425925925927E-2</v>
      </c>
      <c r="CM158" s="8">
        <f>IF(COUNT($BV158:BY158)&gt;0,SMALL($BV158:BY158,1),$CI158)</f>
        <v>2.8113425925925927E-2</v>
      </c>
      <c r="CN158" s="8">
        <f>IF(COUNT($BV158:BZ158)&gt;0,SMALL($BV158:BZ158,1),$CI158)</f>
        <v>2.8113425925925927E-2</v>
      </c>
      <c r="CP158" s="8">
        <f t="shared" si="302"/>
        <v>0</v>
      </c>
      <c r="CQ158" s="8">
        <f>IF(COUNT($CB158:CC158)&gt;0,SMALL($CB158:CC158,1),$CP158)</f>
        <v>0</v>
      </c>
      <c r="CR158" s="8">
        <f>IF(COUNT($CB158:CD158)&gt;0,SMALL($CB158:CD158,1),$CP158)</f>
        <v>0</v>
      </c>
      <c r="CS158" s="8">
        <f>IF(COUNT($CB158:CE158)&gt;0,SMALL($CB158:CE158,1),$CP158)</f>
        <v>0</v>
      </c>
      <c r="CT158" s="8">
        <f>IF(COUNT($CB158:CF158)&gt;0,SMALL($CB158:CF158,1),$CP158)</f>
        <v>0</v>
      </c>
      <c r="CV158" s="8" t="str">
        <f t="shared" si="303"/>
        <v/>
      </c>
      <c r="CW158" s="8" t="str">
        <f t="shared" si="304"/>
        <v/>
      </c>
      <c r="CX158" s="1">
        <f t="shared" si="305"/>
        <v>0</v>
      </c>
      <c r="CY158" s="8" t="str">
        <f t="shared" si="306"/>
        <v/>
      </c>
      <c r="CZ158" s="1">
        <f t="shared" si="307"/>
        <v>0</v>
      </c>
      <c r="DB158" s="13">
        <f t="shared" si="308"/>
        <v>0</v>
      </c>
      <c r="DC158" s="13">
        <f>SMALL($DO158:DP158,1)/(60*60*24)</f>
        <v>0</v>
      </c>
      <c r="DD158" s="13">
        <f>SMALL($DO158:DQ158,1)/(60*60*24)</f>
        <v>0</v>
      </c>
      <c r="DE158" s="13">
        <f>SMALL($DO158:DR158,1)/(60*60*24)</f>
        <v>0</v>
      </c>
      <c r="DF158" s="13">
        <f>SMALL($DO158:DS158,1)/(60*60*24)</f>
        <v>0</v>
      </c>
      <c r="DG158" s="13">
        <f>SMALL($DO158:DT158,1)/(60*60*24)</f>
        <v>0</v>
      </c>
      <c r="DH158" s="45">
        <f t="shared" si="309"/>
        <v>0</v>
      </c>
      <c r="DI158" s="13">
        <f>SMALL($DU158:DV158,1)/(60*60*24)</f>
        <v>0</v>
      </c>
      <c r="DJ158" s="13">
        <f>SMALL($DU158:DW158,1)/(60*60*24)</f>
        <v>0</v>
      </c>
      <c r="DK158" s="13">
        <f>SMALL($DU158:DX158,1)/(60*60*24)</f>
        <v>0</v>
      </c>
      <c r="DL158" s="13">
        <f>SMALL($DU158:DY158,1)/(60*60*24)</f>
        <v>0</v>
      </c>
      <c r="DM158" s="13">
        <f>SMALL($DU158:DZ158,1)/(60*60*24)</f>
        <v>0</v>
      </c>
      <c r="DO158" s="6">
        <f t="shared" si="310"/>
        <v>0</v>
      </c>
      <c r="DP158" s="1">
        <f t="shared" si="311"/>
        <v>9999</v>
      </c>
      <c r="DQ158" s="1">
        <f t="shared" si="312"/>
        <v>9999</v>
      </c>
      <c r="DR158" s="1">
        <f t="shared" si="313"/>
        <v>9999</v>
      </c>
      <c r="DS158" s="1">
        <f t="shared" si="314"/>
        <v>9999</v>
      </c>
      <c r="DT158" s="1">
        <f t="shared" si="315"/>
        <v>9999</v>
      </c>
      <c r="DU158" s="6">
        <f t="shared" si="316"/>
        <v>0</v>
      </c>
      <c r="DV158" s="1">
        <f t="shared" si="317"/>
        <v>9999</v>
      </c>
      <c r="DW158" s="1">
        <f t="shared" si="318"/>
        <v>9999</v>
      </c>
      <c r="DX158" s="1">
        <f t="shared" si="319"/>
        <v>9999</v>
      </c>
      <c r="DY158" s="1">
        <f t="shared" si="320"/>
        <v>9999</v>
      </c>
      <c r="DZ158" s="1">
        <f t="shared" si="321"/>
        <v>9999</v>
      </c>
    </row>
    <row r="159" spans="5:130" x14ac:dyDescent="0.25">
      <c r="E159" s="13"/>
      <c r="M159" s="8">
        <f t="shared" si="258"/>
        <v>0</v>
      </c>
      <c r="N159" s="6">
        <f t="shared" si="259"/>
        <v>0</v>
      </c>
      <c r="O159" s="8" t="str">
        <f t="shared" si="260"/>
        <v/>
      </c>
      <c r="Q159" s="8">
        <f t="shared" si="261"/>
        <v>0</v>
      </c>
      <c r="R159" s="8">
        <f t="shared" si="262"/>
        <v>0</v>
      </c>
      <c r="S159" s="8" t="str">
        <f t="shared" si="263"/>
        <v/>
      </c>
      <c r="T159" s="8"/>
      <c r="U159" s="8">
        <f>IF(A159&lt;&gt;"",IF(VLOOKUP(A159,Apr!A$4:F$201,6)&gt;0,VLOOKUP(A159,Apr!A$4:F$201,6),0),0)</f>
        <v>0</v>
      </c>
      <c r="V159" s="8">
        <f>IF(A159&lt;&gt;"",IF(VLOOKUP(A159,May!A$3:F$200,6)&gt;0,VLOOKUP(A159,May!A$3:F$200,6),0),0)</f>
        <v>0</v>
      </c>
      <c r="W159" s="8">
        <f>IF(A159&lt;&gt;"",IF(VLOOKUP(A159,Jun!A$3:F$200,6)&gt;0,VLOOKUP(A159,Jun!A$3:F$200,6),0),0)</f>
        <v>0</v>
      </c>
      <c r="X159" s="8">
        <f>IF(A159&lt;&gt;"",IF(VLOOKUP(A159,Jul!A$3:F$200,6)&gt;0,VLOOKUP(A159,Jul!A$3:F$200,6),0),0)</f>
        <v>0</v>
      </c>
      <c r="Y159" s="8">
        <f>IF(A159&lt;&gt;"",IF(VLOOKUP(A159,Aug!A$3:F$200,6)&gt;0,VLOOKUP(A159,Aug!A$3:F$200,6),0),0)</f>
        <v>0</v>
      </c>
      <c r="Z159" s="8">
        <f>IF(A159&lt;&gt;"",IF(VLOOKUP(A159,Sep!A$3:F$200,6)&gt;0,VLOOKUP(A159,Sep!A$3:F$200,6),0),0)</f>
        <v>0</v>
      </c>
      <c r="AA159" s="6">
        <f t="shared" si="264"/>
        <v>0</v>
      </c>
      <c r="AB159" s="8">
        <f t="shared" si="265"/>
        <v>2.7777777777777776E-2</v>
      </c>
      <c r="AC159" s="8">
        <f>IF(A159&lt;&gt;"",IF(VLOOKUP(A159,Oct!A$3:F$200,6)&gt;0,VLOOKUP(A159,Oct!A$3:F$200,6),0),0)</f>
        <v>0</v>
      </c>
      <c r="AD159" s="8">
        <f>IF(A159&lt;&gt;"",IF(VLOOKUP(A159,Nov!A$3:F$200,6)&gt;0,VLOOKUP(A159,Nov!A$3:F$200,6),0),0)</f>
        <v>0</v>
      </c>
      <c r="AE159" s="8">
        <f>IF(A159&lt;&gt;"",IF(VLOOKUP(A159,Dec!A$3:F$200,6)&gt;0,VLOOKUP(A159,Dec!A$3:F$200,6),0),0)</f>
        <v>0</v>
      </c>
      <c r="AF159" s="8">
        <f>IF(A159&lt;&gt;"",IF(VLOOKUP(A159,Jan!A$3:F$200,6)&gt;0,VLOOKUP(A159,Jan!A$3:F$200,6),0),0)</f>
        <v>0</v>
      </c>
      <c r="AG159" s="8">
        <f>IF(A159&lt;&gt;"",IF(VLOOKUP(A159,Feb!A$3:F$200,6)&gt;0,VLOOKUP(A159,Feb!A$3:F$200,6),0),0)</f>
        <v>0</v>
      </c>
      <c r="AH159" s="8">
        <f>IF(A159&lt;&gt;"",IF(VLOOKUP(A159,Mar!A$3:F$200,6)&gt;0,VLOOKUP(A159,Mar!A$3:F$200,6),0),0)</f>
        <v>0</v>
      </c>
      <c r="AJ159" s="8">
        <f>LARGE($BH159:BI159,1)</f>
        <v>0</v>
      </c>
      <c r="AK159" s="8">
        <f>LARGE($BH159:BJ159,1)</f>
        <v>0</v>
      </c>
      <c r="AL159" s="8">
        <f>LARGE($BH159:BK159,1)</f>
        <v>0</v>
      </c>
      <c r="AM159" s="8">
        <f>LARGE($BH159:BL159,1)</f>
        <v>0</v>
      </c>
      <c r="AN159" s="8">
        <f>LARGE($BH159:BM159,1)</f>
        <v>0</v>
      </c>
      <c r="AO159" s="8">
        <f>LARGE($BN159:BO159,1)</f>
        <v>2.7777777777777776E-2</v>
      </c>
      <c r="AP159" s="8">
        <f>LARGE($BN159:BP159,1)</f>
        <v>2.7777777777777776E-2</v>
      </c>
      <c r="AQ159" s="8">
        <f>LARGE($BN159:BQ159,1)</f>
        <v>2.7777777777777776E-2</v>
      </c>
      <c r="AR159" s="8">
        <f>LARGE($BN159:BR159,1)</f>
        <v>2.7777777777777776E-2</v>
      </c>
      <c r="AS159" s="8">
        <f>LARGE($BN159:BS159,1)</f>
        <v>2.7777777777777776E-2</v>
      </c>
      <c r="AV159" s="6">
        <f t="shared" si="266"/>
        <v>0</v>
      </c>
      <c r="AW159" s="6">
        <f t="shared" si="267"/>
        <v>0</v>
      </c>
      <c r="AX159" s="6">
        <f t="shared" si="268"/>
        <v>0</v>
      </c>
      <c r="AY159" s="6">
        <f t="shared" si="269"/>
        <v>0</v>
      </c>
      <c r="AZ159" s="6">
        <f t="shared" si="270"/>
        <v>0</v>
      </c>
      <c r="BA159" s="6">
        <f t="shared" si="271"/>
        <v>0</v>
      </c>
      <c r="BB159" s="6">
        <f t="shared" si="272"/>
        <v>0</v>
      </c>
      <c r="BC159" s="6">
        <f t="shared" si="273"/>
        <v>0</v>
      </c>
      <c r="BD159" s="6">
        <f t="shared" si="274"/>
        <v>0</v>
      </c>
      <c r="BE159" s="6">
        <f t="shared" si="275"/>
        <v>0</v>
      </c>
      <c r="BF159" s="6">
        <f t="shared" si="276"/>
        <v>0</v>
      </c>
      <c r="BH159" s="8" t="str">
        <f t="shared" si="277"/>
        <v/>
      </c>
      <c r="BI159" s="8">
        <f t="shared" si="278"/>
        <v>0</v>
      </c>
      <c r="BJ159" s="8">
        <f t="shared" si="279"/>
        <v>0</v>
      </c>
      <c r="BK159" s="8">
        <f t="shared" si="280"/>
        <v>0</v>
      </c>
      <c r="BL159" s="8">
        <f t="shared" si="281"/>
        <v>0</v>
      </c>
      <c r="BM159" s="8">
        <f t="shared" si="282"/>
        <v>0</v>
      </c>
      <c r="BN159" s="8">
        <f t="shared" si="283"/>
        <v>2.7777777777777776E-2</v>
      </c>
      <c r="BO159" s="8">
        <f t="shared" si="284"/>
        <v>0</v>
      </c>
      <c r="BP159" s="8">
        <f t="shared" si="285"/>
        <v>0</v>
      </c>
      <c r="BQ159" s="8">
        <f t="shared" si="286"/>
        <v>0</v>
      </c>
      <c r="BR159" s="8">
        <f t="shared" si="287"/>
        <v>0</v>
      </c>
      <c r="BS159" s="8">
        <f t="shared" si="288"/>
        <v>0</v>
      </c>
      <c r="BV159" s="8" t="str">
        <f t="shared" si="289"/>
        <v/>
      </c>
      <c r="BW159" s="8" t="str">
        <f t="shared" si="290"/>
        <v/>
      </c>
      <c r="BX159" s="8" t="str">
        <f t="shared" si="291"/>
        <v/>
      </c>
      <c r="BY159" s="8" t="str">
        <f t="shared" si="292"/>
        <v/>
      </c>
      <c r="BZ159" s="8" t="str">
        <f t="shared" si="293"/>
        <v/>
      </c>
      <c r="CA159" s="8" t="str">
        <f t="shared" si="294"/>
        <v/>
      </c>
      <c r="CB159" s="8" t="str">
        <f t="shared" si="295"/>
        <v/>
      </c>
      <c r="CC159" s="8" t="str">
        <f t="shared" si="296"/>
        <v/>
      </c>
      <c r="CD159" s="8" t="str">
        <f t="shared" si="297"/>
        <v/>
      </c>
      <c r="CE159" s="8" t="str">
        <f t="shared" si="298"/>
        <v/>
      </c>
      <c r="CF159" s="8" t="str">
        <f t="shared" si="299"/>
        <v/>
      </c>
      <c r="CG159" s="8" t="str">
        <f t="shared" si="300"/>
        <v/>
      </c>
      <c r="CI159" s="13">
        <v>2.8113425925925927E-2</v>
      </c>
      <c r="CJ159" s="8">
        <f t="shared" si="301"/>
        <v>2.8113425925925927E-2</v>
      </c>
      <c r="CK159" s="8">
        <f>IF(COUNT($BV159:BW159)&gt;0,SMALL($BV159:BW159,1),$CI159)</f>
        <v>2.8113425925925927E-2</v>
      </c>
      <c r="CL159" s="8">
        <f>IF(COUNT($BV159:BX159)&gt;0,SMALL($BV159:BX159,1),$CI159)</f>
        <v>2.8113425925925927E-2</v>
      </c>
      <c r="CM159" s="8">
        <f>IF(COUNT($BV159:BY159)&gt;0,SMALL($BV159:BY159,1),$CI159)</f>
        <v>2.8113425925925927E-2</v>
      </c>
      <c r="CN159" s="8">
        <f>IF(COUNT($BV159:BZ159)&gt;0,SMALL($BV159:BZ159,1),$CI159)</f>
        <v>2.8113425925925927E-2</v>
      </c>
      <c r="CP159" s="8">
        <f t="shared" si="302"/>
        <v>0</v>
      </c>
      <c r="CQ159" s="8">
        <f>IF(COUNT($CB159:CC159)&gt;0,SMALL($CB159:CC159,1),$CP159)</f>
        <v>0</v>
      </c>
      <c r="CR159" s="8">
        <f>IF(COUNT($CB159:CD159)&gt;0,SMALL($CB159:CD159,1),$CP159)</f>
        <v>0</v>
      </c>
      <c r="CS159" s="8">
        <f>IF(COUNT($CB159:CE159)&gt;0,SMALL($CB159:CE159,1),$CP159)</f>
        <v>0</v>
      </c>
      <c r="CT159" s="8">
        <f>IF(COUNT($CB159:CF159)&gt;0,SMALL($CB159:CF159,1),$CP159)</f>
        <v>0</v>
      </c>
      <c r="CV159" s="8" t="str">
        <f t="shared" si="303"/>
        <v/>
      </c>
      <c r="CW159" s="8" t="str">
        <f t="shared" si="304"/>
        <v/>
      </c>
      <c r="CX159" s="1">
        <f t="shared" si="305"/>
        <v>0</v>
      </c>
      <c r="CY159" s="8" t="str">
        <f t="shared" si="306"/>
        <v/>
      </c>
      <c r="CZ159" s="1">
        <f t="shared" si="307"/>
        <v>0</v>
      </c>
      <c r="DB159" s="13">
        <f t="shared" si="308"/>
        <v>0</v>
      </c>
      <c r="DC159" s="13">
        <f>SMALL($DO159:DP159,1)/(60*60*24)</f>
        <v>0</v>
      </c>
      <c r="DD159" s="13">
        <f>SMALL($DO159:DQ159,1)/(60*60*24)</f>
        <v>0</v>
      </c>
      <c r="DE159" s="13">
        <f>SMALL($DO159:DR159,1)/(60*60*24)</f>
        <v>0</v>
      </c>
      <c r="DF159" s="13">
        <f>SMALL($DO159:DS159,1)/(60*60*24)</f>
        <v>0</v>
      </c>
      <c r="DG159" s="13">
        <f>SMALL($DO159:DT159,1)/(60*60*24)</f>
        <v>0</v>
      </c>
      <c r="DH159" s="45">
        <f t="shared" si="309"/>
        <v>0</v>
      </c>
      <c r="DI159" s="13">
        <f>SMALL($DU159:DV159,1)/(60*60*24)</f>
        <v>0</v>
      </c>
      <c r="DJ159" s="13">
        <f>SMALL($DU159:DW159,1)/(60*60*24)</f>
        <v>0</v>
      </c>
      <c r="DK159" s="13">
        <f>SMALL($DU159:DX159,1)/(60*60*24)</f>
        <v>0</v>
      </c>
      <c r="DL159" s="13">
        <f>SMALL($DU159:DY159,1)/(60*60*24)</f>
        <v>0</v>
      </c>
      <c r="DM159" s="13">
        <f>SMALL($DU159:DZ159,1)/(60*60*24)</f>
        <v>0</v>
      </c>
      <c r="DO159" s="6">
        <f t="shared" si="310"/>
        <v>0</v>
      </c>
      <c r="DP159" s="1">
        <f t="shared" si="311"/>
        <v>9999</v>
      </c>
      <c r="DQ159" s="1">
        <f t="shared" si="312"/>
        <v>9999</v>
      </c>
      <c r="DR159" s="1">
        <f t="shared" si="313"/>
        <v>9999</v>
      </c>
      <c r="DS159" s="1">
        <f t="shared" si="314"/>
        <v>9999</v>
      </c>
      <c r="DT159" s="1">
        <f t="shared" si="315"/>
        <v>9999</v>
      </c>
      <c r="DU159" s="6">
        <f t="shared" si="316"/>
        <v>0</v>
      </c>
      <c r="DV159" s="1">
        <f t="shared" si="317"/>
        <v>9999</v>
      </c>
      <c r="DW159" s="1">
        <f t="shared" si="318"/>
        <v>9999</v>
      </c>
      <c r="DX159" s="1">
        <f t="shared" si="319"/>
        <v>9999</v>
      </c>
      <c r="DY159" s="1">
        <f t="shared" si="320"/>
        <v>9999</v>
      </c>
      <c r="DZ159" s="1">
        <f t="shared" si="321"/>
        <v>9999</v>
      </c>
    </row>
    <row r="160" spans="5:130" x14ac:dyDescent="0.25">
      <c r="E160" s="13"/>
      <c r="M160" s="8">
        <f t="shared" si="258"/>
        <v>0</v>
      </c>
      <c r="N160" s="6">
        <f t="shared" si="259"/>
        <v>0</v>
      </c>
      <c r="O160" s="8" t="str">
        <f t="shared" si="260"/>
        <v/>
      </c>
      <c r="Q160" s="8">
        <f t="shared" si="261"/>
        <v>0</v>
      </c>
      <c r="R160" s="8">
        <f t="shared" si="262"/>
        <v>0</v>
      </c>
      <c r="S160" s="8" t="str">
        <f t="shared" si="263"/>
        <v/>
      </c>
      <c r="T160" s="8"/>
      <c r="U160" s="8">
        <f>IF(A160&lt;&gt;"",IF(VLOOKUP(A160,Apr!A$4:F$201,6)&gt;0,VLOOKUP(A160,Apr!A$4:F$201,6),0),0)</f>
        <v>0</v>
      </c>
      <c r="V160" s="8">
        <f>IF(A160&lt;&gt;"",IF(VLOOKUP(A160,May!A$3:F$200,6)&gt;0,VLOOKUP(A160,May!A$3:F$200,6),0),0)</f>
        <v>0</v>
      </c>
      <c r="W160" s="8">
        <f>IF(A160&lt;&gt;"",IF(VLOOKUP(A160,Jun!A$3:F$200,6)&gt;0,VLOOKUP(A160,Jun!A$3:F$200,6),0),0)</f>
        <v>0</v>
      </c>
      <c r="X160" s="8">
        <f>IF(A160&lt;&gt;"",IF(VLOOKUP(A160,Jul!A$3:F$200,6)&gt;0,VLOOKUP(A160,Jul!A$3:F$200,6),0),0)</f>
        <v>0</v>
      </c>
      <c r="Y160" s="8">
        <f>IF(A160&lt;&gt;"",IF(VLOOKUP(A160,Aug!A$3:F$200,6)&gt;0,VLOOKUP(A160,Aug!A$3:F$200,6),0),0)</f>
        <v>0</v>
      </c>
      <c r="Z160" s="8">
        <f>IF(A160&lt;&gt;"",IF(VLOOKUP(A160,Sep!A$3:F$200,6)&gt;0,VLOOKUP(A160,Sep!A$3:F$200,6),0),0)</f>
        <v>0</v>
      </c>
      <c r="AA160" s="6">
        <f t="shared" si="264"/>
        <v>0</v>
      </c>
      <c r="AB160" s="8">
        <f t="shared" si="265"/>
        <v>2.7777777777777776E-2</v>
      </c>
      <c r="AC160" s="8">
        <f>IF(A160&lt;&gt;"",IF(VLOOKUP(A160,Oct!A$3:F$200,6)&gt;0,VLOOKUP(A160,Oct!A$3:F$200,6),0),0)</f>
        <v>0</v>
      </c>
      <c r="AD160" s="8">
        <f>IF(A160&lt;&gt;"",IF(VLOOKUP(A160,Nov!A$3:F$200,6)&gt;0,VLOOKUP(A160,Nov!A$3:F$200,6),0),0)</f>
        <v>0</v>
      </c>
      <c r="AE160" s="8">
        <f>IF(A160&lt;&gt;"",IF(VLOOKUP(A160,Dec!A$3:F$200,6)&gt;0,VLOOKUP(A160,Dec!A$3:F$200,6),0),0)</f>
        <v>0</v>
      </c>
      <c r="AF160" s="8">
        <f>IF(A160&lt;&gt;"",IF(VLOOKUP(A160,Jan!A$3:F$200,6)&gt;0,VLOOKUP(A160,Jan!A$3:F$200,6),0),0)</f>
        <v>0</v>
      </c>
      <c r="AG160" s="8">
        <f>IF(A160&lt;&gt;"",IF(VLOOKUP(A160,Feb!A$3:F$200,6)&gt;0,VLOOKUP(A160,Feb!A$3:F$200,6),0),0)</f>
        <v>0</v>
      </c>
      <c r="AH160" s="8">
        <f>IF(A160&lt;&gt;"",IF(VLOOKUP(A160,Mar!A$3:F$200,6)&gt;0,VLOOKUP(A160,Mar!A$3:F$200,6),0),0)</f>
        <v>0</v>
      </c>
      <c r="AJ160" s="8">
        <f>LARGE($BH160:BI160,1)</f>
        <v>0</v>
      </c>
      <c r="AK160" s="8">
        <f>LARGE($BH160:BJ160,1)</f>
        <v>0</v>
      </c>
      <c r="AL160" s="8">
        <f>LARGE($BH160:BK160,1)</f>
        <v>0</v>
      </c>
      <c r="AM160" s="8">
        <f>LARGE($BH160:BL160,1)</f>
        <v>0</v>
      </c>
      <c r="AN160" s="8">
        <f>LARGE($BH160:BM160,1)</f>
        <v>0</v>
      </c>
      <c r="AO160" s="8">
        <f>LARGE($BN160:BO160,1)</f>
        <v>2.7777777777777776E-2</v>
      </c>
      <c r="AP160" s="8">
        <f>LARGE($BN160:BP160,1)</f>
        <v>2.7777777777777776E-2</v>
      </c>
      <c r="AQ160" s="8">
        <f>LARGE($BN160:BQ160,1)</f>
        <v>2.7777777777777776E-2</v>
      </c>
      <c r="AR160" s="8">
        <f>LARGE($BN160:BR160,1)</f>
        <v>2.7777777777777776E-2</v>
      </c>
      <c r="AS160" s="8">
        <f>LARGE($BN160:BS160,1)</f>
        <v>2.7777777777777776E-2</v>
      </c>
      <c r="AV160" s="6">
        <f t="shared" si="266"/>
        <v>0</v>
      </c>
      <c r="AW160" s="6">
        <f t="shared" si="267"/>
        <v>0</v>
      </c>
      <c r="AX160" s="6">
        <f t="shared" si="268"/>
        <v>0</v>
      </c>
      <c r="AY160" s="6">
        <f t="shared" si="269"/>
        <v>0</v>
      </c>
      <c r="AZ160" s="6">
        <f t="shared" si="270"/>
        <v>0</v>
      </c>
      <c r="BA160" s="6">
        <f t="shared" si="271"/>
        <v>0</v>
      </c>
      <c r="BB160" s="6">
        <f t="shared" si="272"/>
        <v>0</v>
      </c>
      <c r="BC160" s="6">
        <f t="shared" si="273"/>
        <v>0</v>
      </c>
      <c r="BD160" s="6">
        <f t="shared" si="274"/>
        <v>0</v>
      </c>
      <c r="BE160" s="6">
        <f t="shared" si="275"/>
        <v>0</v>
      </c>
      <c r="BF160" s="6">
        <f t="shared" si="276"/>
        <v>0</v>
      </c>
      <c r="BH160" s="8" t="str">
        <f t="shared" si="277"/>
        <v/>
      </c>
      <c r="BI160" s="8">
        <f t="shared" si="278"/>
        <v>0</v>
      </c>
      <c r="BJ160" s="8">
        <f t="shared" si="279"/>
        <v>0</v>
      </c>
      <c r="BK160" s="8">
        <f t="shared" si="280"/>
        <v>0</v>
      </c>
      <c r="BL160" s="8">
        <f t="shared" si="281"/>
        <v>0</v>
      </c>
      <c r="BM160" s="8">
        <f t="shared" si="282"/>
        <v>0</v>
      </c>
      <c r="BN160" s="8">
        <f t="shared" si="283"/>
        <v>2.7777777777777776E-2</v>
      </c>
      <c r="BO160" s="8">
        <f t="shared" si="284"/>
        <v>0</v>
      </c>
      <c r="BP160" s="8">
        <f t="shared" si="285"/>
        <v>0</v>
      </c>
      <c r="BQ160" s="8">
        <f t="shared" si="286"/>
        <v>0</v>
      </c>
      <c r="BR160" s="8">
        <f t="shared" si="287"/>
        <v>0</v>
      </c>
      <c r="BS160" s="8">
        <f t="shared" si="288"/>
        <v>0</v>
      </c>
      <c r="BV160" s="8" t="str">
        <f t="shared" si="289"/>
        <v/>
      </c>
      <c r="BW160" s="8" t="str">
        <f t="shared" si="290"/>
        <v/>
      </c>
      <c r="BX160" s="8" t="str">
        <f t="shared" si="291"/>
        <v/>
      </c>
      <c r="BY160" s="8" t="str">
        <f t="shared" si="292"/>
        <v/>
      </c>
      <c r="BZ160" s="8" t="str">
        <f t="shared" si="293"/>
        <v/>
      </c>
      <c r="CA160" s="8" t="str">
        <f t="shared" si="294"/>
        <v/>
      </c>
      <c r="CB160" s="8" t="str">
        <f t="shared" si="295"/>
        <v/>
      </c>
      <c r="CC160" s="8" t="str">
        <f t="shared" si="296"/>
        <v/>
      </c>
      <c r="CD160" s="8" t="str">
        <f t="shared" si="297"/>
        <v/>
      </c>
      <c r="CE160" s="8" t="str">
        <f t="shared" si="298"/>
        <v/>
      </c>
      <c r="CF160" s="8" t="str">
        <f t="shared" si="299"/>
        <v/>
      </c>
      <c r="CG160" s="8" t="str">
        <f t="shared" si="300"/>
        <v/>
      </c>
      <c r="CI160" s="13">
        <v>2.8113425925925927E-2</v>
      </c>
      <c r="CJ160" s="8">
        <f t="shared" si="301"/>
        <v>2.8113425925925927E-2</v>
      </c>
      <c r="CK160" s="8">
        <f>IF(COUNT($BV160:BW160)&gt;0,SMALL($BV160:BW160,1),$CI160)</f>
        <v>2.8113425925925927E-2</v>
      </c>
      <c r="CL160" s="8">
        <f>IF(COUNT($BV160:BX160)&gt;0,SMALL($BV160:BX160,1),$CI160)</f>
        <v>2.8113425925925927E-2</v>
      </c>
      <c r="CM160" s="8">
        <f>IF(COUNT($BV160:BY160)&gt;0,SMALL($BV160:BY160,1),$CI160)</f>
        <v>2.8113425925925927E-2</v>
      </c>
      <c r="CN160" s="8">
        <f>IF(COUNT($BV160:BZ160)&gt;0,SMALL($BV160:BZ160,1),$CI160)</f>
        <v>2.8113425925925927E-2</v>
      </c>
      <c r="CP160" s="8">
        <f t="shared" si="302"/>
        <v>0</v>
      </c>
      <c r="CQ160" s="8">
        <f>IF(COUNT($CB160:CC160)&gt;0,SMALL($CB160:CC160,1),$CP160)</f>
        <v>0</v>
      </c>
      <c r="CR160" s="8">
        <f>IF(COUNT($CB160:CD160)&gt;0,SMALL($CB160:CD160,1),$CP160)</f>
        <v>0</v>
      </c>
      <c r="CS160" s="8">
        <f>IF(COUNT($CB160:CE160)&gt;0,SMALL($CB160:CE160,1),$CP160)</f>
        <v>0</v>
      </c>
      <c r="CT160" s="8">
        <f>IF(COUNT($CB160:CF160)&gt;0,SMALL($CB160:CF160,1),$CP160)</f>
        <v>0</v>
      </c>
      <c r="CV160" s="8" t="str">
        <f t="shared" si="303"/>
        <v/>
      </c>
      <c r="CW160" s="8" t="str">
        <f t="shared" si="304"/>
        <v/>
      </c>
      <c r="CX160" s="1">
        <f t="shared" si="305"/>
        <v>0</v>
      </c>
      <c r="CY160" s="8" t="str">
        <f t="shared" si="306"/>
        <v/>
      </c>
      <c r="CZ160" s="1">
        <f t="shared" si="307"/>
        <v>0</v>
      </c>
      <c r="DB160" s="13">
        <f t="shared" si="308"/>
        <v>0</v>
      </c>
      <c r="DC160" s="13">
        <f>SMALL($DO160:DP160,1)/(60*60*24)</f>
        <v>0</v>
      </c>
      <c r="DD160" s="13">
        <f>SMALL($DO160:DQ160,1)/(60*60*24)</f>
        <v>0</v>
      </c>
      <c r="DE160" s="13">
        <f>SMALL($DO160:DR160,1)/(60*60*24)</f>
        <v>0</v>
      </c>
      <c r="DF160" s="13">
        <f>SMALL($DO160:DS160,1)/(60*60*24)</f>
        <v>0</v>
      </c>
      <c r="DG160" s="13">
        <f>SMALL($DO160:DT160,1)/(60*60*24)</f>
        <v>0</v>
      </c>
      <c r="DH160" s="45">
        <f t="shared" si="309"/>
        <v>0</v>
      </c>
      <c r="DI160" s="13">
        <f>SMALL($DU160:DV160,1)/(60*60*24)</f>
        <v>0</v>
      </c>
      <c r="DJ160" s="13">
        <f>SMALL($DU160:DW160,1)/(60*60*24)</f>
        <v>0</v>
      </c>
      <c r="DK160" s="13">
        <f>SMALL($DU160:DX160,1)/(60*60*24)</f>
        <v>0</v>
      </c>
      <c r="DL160" s="13">
        <f>SMALL($DU160:DY160,1)/(60*60*24)</f>
        <v>0</v>
      </c>
      <c r="DM160" s="13">
        <f>SMALL($DU160:DZ160,1)/(60*60*24)</f>
        <v>0</v>
      </c>
      <c r="DO160" s="6">
        <f t="shared" si="310"/>
        <v>0</v>
      </c>
      <c r="DP160" s="1">
        <f t="shared" si="311"/>
        <v>9999</v>
      </c>
      <c r="DQ160" s="1">
        <f t="shared" si="312"/>
        <v>9999</v>
      </c>
      <c r="DR160" s="1">
        <f t="shared" si="313"/>
        <v>9999</v>
      </c>
      <c r="DS160" s="1">
        <f t="shared" si="314"/>
        <v>9999</v>
      </c>
      <c r="DT160" s="1">
        <f t="shared" si="315"/>
        <v>9999</v>
      </c>
      <c r="DU160" s="6">
        <f t="shared" si="316"/>
        <v>0</v>
      </c>
      <c r="DV160" s="1">
        <f t="shared" si="317"/>
        <v>9999</v>
      </c>
      <c r="DW160" s="1">
        <f t="shared" si="318"/>
        <v>9999</v>
      </c>
      <c r="DX160" s="1">
        <f t="shared" si="319"/>
        <v>9999</v>
      </c>
      <c r="DY160" s="1">
        <f t="shared" si="320"/>
        <v>9999</v>
      </c>
      <c r="DZ160" s="1">
        <f t="shared" si="321"/>
        <v>9999</v>
      </c>
    </row>
    <row r="161" spans="5:130" x14ac:dyDescent="0.25">
      <c r="E161" s="13"/>
      <c r="M161" s="8">
        <f t="shared" si="258"/>
        <v>0</v>
      </c>
      <c r="N161" s="6">
        <f t="shared" si="259"/>
        <v>0</v>
      </c>
      <c r="O161" s="8" t="str">
        <f t="shared" si="260"/>
        <v/>
      </c>
      <c r="Q161" s="8">
        <f t="shared" si="261"/>
        <v>0</v>
      </c>
      <c r="R161" s="8">
        <f t="shared" si="262"/>
        <v>0</v>
      </c>
      <c r="S161" s="8" t="str">
        <f t="shared" si="263"/>
        <v/>
      </c>
      <c r="T161" s="8"/>
      <c r="U161" s="8">
        <f>IF(A161&lt;&gt;"",IF(VLOOKUP(A161,Apr!A$4:F$201,6)&gt;0,VLOOKUP(A161,Apr!A$4:F$201,6),0),0)</f>
        <v>0</v>
      </c>
      <c r="V161" s="8">
        <f>IF(A161&lt;&gt;"",IF(VLOOKUP(A161,May!A$3:F$200,6)&gt;0,VLOOKUP(A161,May!A$3:F$200,6),0),0)</f>
        <v>0</v>
      </c>
      <c r="W161" s="8">
        <f>IF(A161&lt;&gt;"",IF(VLOOKUP(A161,Jun!A$3:F$200,6)&gt;0,VLOOKUP(A161,Jun!A$3:F$200,6),0),0)</f>
        <v>0</v>
      </c>
      <c r="X161" s="8">
        <f>IF(A161&lt;&gt;"",IF(VLOOKUP(A161,Jul!A$3:F$200,6)&gt;0,VLOOKUP(A161,Jul!A$3:F$200,6),0),0)</f>
        <v>0</v>
      </c>
      <c r="Y161" s="8">
        <f>IF(A161&lt;&gt;"",IF(VLOOKUP(A161,Aug!A$3:F$200,6)&gt;0,VLOOKUP(A161,Aug!A$3:F$200,6),0),0)</f>
        <v>0</v>
      </c>
      <c r="Z161" s="8">
        <f>IF(A161&lt;&gt;"",IF(VLOOKUP(A161,Sep!A$3:F$200,6)&gt;0,VLOOKUP(A161,Sep!A$3:F$200,6),0),0)</f>
        <v>0</v>
      </c>
      <c r="AA161" s="6">
        <f t="shared" si="264"/>
        <v>0</v>
      </c>
      <c r="AB161" s="8">
        <f t="shared" si="265"/>
        <v>2.7777777777777776E-2</v>
      </c>
      <c r="AC161" s="8">
        <f>IF(A161&lt;&gt;"",IF(VLOOKUP(A161,Oct!A$3:F$200,6)&gt;0,VLOOKUP(A161,Oct!A$3:F$200,6),0),0)</f>
        <v>0</v>
      </c>
      <c r="AD161" s="8">
        <f>IF(A161&lt;&gt;"",IF(VLOOKUP(A161,Nov!A$3:F$200,6)&gt;0,VLOOKUP(A161,Nov!A$3:F$200,6),0),0)</f>
        <v>0</v>
      </c>
      <c r="AE161" s="8">
        <f>IF(A161&lt;&gt;"",IF(VLOOKUP(A161,Dec!A$3:F$200,6)&gt;0,VLOOKUP(A161,Dec!A$3:F$200,6),0),0)</f>
        <v>0</v>
      </c>
      <c r="AF161" s="8">
        <f>IF(A161&lt;&gt;"",IF(VLOOKUP(A161,Jan!A$3:F$200,6)&gt;0,VLOOKUP(A161,Jan!A$3:F$200,6),0),0)</f>
        <v>0</v>
      </c>
      <c r="AG161" s="8">
        <f>IF(A161&lt;&gt;"",IF(VLOOKUP(A161,Feb!A$3:F$200,6)&gt;0,VLOOKUP(A161,Feb!A$3:F$200,6),0),0)</f>
        <v>0</v>
      </c>
      <c r="AH161" s="8">
        <f>IF(A161&lt;&gt;"",IF(VLOOKUP(A161,Mar!A$3:F$200,6)&gt;0,VLOOKUP(A161,Mar!A$3:F$200,6),0),0)</f>
        <v>0</v>
      </c>
      <c r="AJ161" s="8">
        <f>LARGE($BH161:BI161,1)</f>
        <v>0</v>
      </c>
      <c r="AK161" s="8">
        <f>LARGE($BH161:BJ161,1)</f>
        <v>0</v>
      </c>
      <c r="AL161" s="8">
        <f>LARGE($BH161:BK161,1)</f>
        <v>0</v>
      </c>
      <c r="AM161" s="8">
        <f>LARGE($BH161:BL161,1)</f>
        <v>0</v>
      </c>
      <c r="AN161" s="8">
        <f>LARGE($BH161:BM161,1)</f>
        <v>0</v>
      </c>
      <c r="AO161" s="8">
        <f>LARGE($BN161:BO161,1)</f>
        <v>2.7777777777777776E-2</v>
      </c>
      <c r="AP161" s="8">
        <f>LARGE($BN161:BP161,1)</f>
        <v>2.7777777777777776E-2</v>
      </c>
      <c r="AQ161" s="8">
        <f>LARGE($BN161:BQ161,1)</f>
        <v>2.7777777777777776E-2</v>
      </c>
      <c r="AR161" s="8">
        <f>LARGE($BN161:BR161,1)</f>
        <v>2.7777777777777776E-2</v>
      </c>
      <c r="AS161" s="8">
        <f>LARGE($BN161:BS161,1)</f>
        <v>2.7777777777777776E-2</v>
      </c>
      <c r="AV161" s="6">
        <f t="shared" si="266"/>
        <v>0</v>
      </c>
      <c r="AW161" s="6">
        <f t="shared" si="267"/>
        <v>0</v>
      </c>
      <c r="AX161" s="6">
        <f t="shared" si="268"/>
        <v>0</v>
      </c>
      <c r="AY161" s="6">
        <f t="shared" si="269"/>
        <v>0</v>
      </c>
      <c r="AZ161" s="6">
        <f t="shared" si="270"/>
        <v>0</v>
      </c>
      <c r="BA161" s="6">
        <f t="shared" si="271"/>
        <v>0</v>
      </c>
      <c r="BB161" s="6">
        <f t="shared" si="272"/>
        <v>0</v>
      </c>
      <c r="BC161" s="6">
        <f t="shared" si="273"/>
        <v>0</v>
      </c>
      <c r="BD161" s="6">
        <f t="shared" si="274"/>
        <v>0</v>
      </c>
      <c r="BE161" s="6">
        <f t="shared" si="275"/>
        <v>0</v>
      </c>
      <c r="BF161" s="6">
        <f t="shared" si="276"/>
        <v>0</v>
      </c>
      <c r="BH161" s="8" t="str">
        <f t="shared" si="277"/>
        <v/>
      </c>
      <c r="BI161" s="8">
        <f t="shared" si="278"/>
        <v>0</v>
      </c>
      <c r="BJ161" s="8">
        <f t="shared" si="279"/>
        <v>0</v>
      </c>
      <c r="BK161" s="8">
        <f t="shared" si="280"/>
        <v>0</v>
      </c>
      <c r="BL161" s="8">
        <f t="shared" si="281"/>
        <v>0</v>
      </c>
      <c r="BM161" s="8">
        <f t="shared" si="282"/>
        <v>0</v>
      </c>
      <c r="BN161" s="8">
        <f t="shared" si="283"/>
        <v>2.7777777777777776E-2</v>
      </c>
      <c r="BO161" s="8">
        <f t="shared" si="284"/>
        <v>0</v>
      </c>
      <c r="BP161" s="8">
        <f t="shared" si="285"/>
        <v>0</v>
      </c>
      <c r="BQ161" s="8">
        <f t="shared" si="286"/>
        <v>0</v>
      </c>
      <c r="BR161" s="8">
        <f t="shared" si="287"/>
        <v>0</v>
      </c>
      <c r="BS161" s="8">
        <f t="shared" si="288"/>
        <v>0</v>
      </c>
      <c r="BV161" s="8" t="str">
        <f t="shared" si="289"/>
        <v/>
      </c>
      <c r="BW161" s="8" t="str">
        <f t="shared" si="290"/>
        <v/>
      </c>
      <c r="BX161" s="8" t="str">
        <f t="shared" si="291"/>
        <v/>
      </c>
      <c r="BY161" s="8" t="str">
        <f t="shared" si="292"/>
        <v/>
      </c>
      <c r="BZ161" s="8" t="str">
        <f t="shared" si="293"/>
        <v/>
      </c>
      <c r="CA161" s="8" t="str">
        <f t="shared" si="294"/>
        <v/>
      </c>
      <c r="CB161" s="8" t="str">
        <f t="shared" si="295"/>
        <v/>
      </c>
      <c r="CC161" s="8" t="str">
        <f t="shared" si="296"/>
        <v/>
      </c>
      <c r="CD161" s="8" t="str">
        <f t="shared" si="297"/>
        <v/>
      </c>
      <c r="CE161" s="8" t="str">
        <f t="shared" si="298"/>
        <v/>
      </c>
      <c r="CF161" s="8" t="str">
        <f t="shared" si="299"/>
        <v/>
      </c>
      <c r="CG161" s="8" t="str">
        <f t="shared" si="300"/>
        <v/>
      </c>
      <c r="CI161" s="13">
        <v>2.8113425925925927E-2</v>
      </c>
      <c r="CJ161" s="8">
        <f t="shared" si="301"/>
        <v>2.8113425925925927E-2</v>
      </c>
      <c r="CK161" s="8">
        <f>IF(COUNT($BV161:BW161)&gt;0,SMALL($BV161:BW161,1),$CI161)</f>
        <v>2.8113425925925927E-2</v>
      </c>
      <c r="CL161" s="8">
        <f>IF(COUNT($BV161:BX161)&gt;0,SMALL($BV161:BX161,1),$CI161)</f>
        <v>2.8113425925925927E-2</v>
      </c>
      <c r="CM161" s="8">
        <f>IF(COUNT($BV161:BY161)&gt;0,SMALL($BV161:BY161,1),$CI161)</f>
        <v>2.8113425925925927E-2</v>
      </c>
      <c r="CN161" s="8">
        <f>IF(COUNT($BV161:BZ161)&gt;0,SMALL($BV161:BZ161,1),$CI161)</f>
        <v>2.8113425925925927E-2</v>
      </c>
      <c r="CP161" s="8">
        <f t="shared" si="302"/>
        <v>0</v>
      </c>
      <c r="CQ161" s="8">
        <f>IF(COUNT($CB161:CC161)&gt;0,SMALL($CB161:CC161,1),$CP161)</f>
        <v>0</v>
      </c>
      <c r="CR161" s="8">
        <f>IF(COUNT($CB161:CD161)&gt;0,SMALL($CB161:CD161,1),$CP161)</f>
        <v>0</v>
      </c>
      <c r="CS161" s="8">
        <f>IF(COUNT($CB161:CE161)&gt;0,SMALL($CB161:CE161,1),$CP161)</f>
        <v>0</v>
      </c>
      <c r="CT161" s="8">
        <f>IF(COUNT($CB161:CF161)&gt;0,SMALL($CB161:CF161,1),$CP161)</f>
        <v>0</v>
      </c>
      <c r="CV161" s="8" t="str">
        <f t="shared" si="303"/>
        <v/>
      </c>
      <c r="CW161" s="8" t="str">
        <f t="shared" si="304"/>
        <v/>
      </c>
      <c r="CX161" s="1">
        <f t="shared" si="305"/>
        <v>0</v>
      </c>
      <c r="CY161" s="8" t="str">
        <f t="shared" si="306"/>
        <v/>
      </c>
      <c r="CZ161" s="1">
        <f t="shared" si="307"/>
        <v>0</v>
      </c>
      <c r="DB161" s="13">
        <f t="shared" si="308"/>
        <v>0</v>
      </c>
      <c r="DC161" s="13">
        <f>SMALL($DO161:DP161,1)/(60*60*24)</f>
        <v>0</v>
      </c>
      <c r="DD161" s="13">
        <f>SMALL($DO161:DQ161,1)/(60*60*24)</f>
        <v>0</v>
      </c>
      <c r="DE161" s="13">
        <f>SMALL($DO161:DR161,1)/(60*60*24)</f>
        <v>0</v>
      </c>
      <c r="DF161" s="13">
        <f>SMALL($DO161:DS161,1)/(60*60*24)</f>
        <v>0</v>
      </c>
      <c r="DG161" s="13">
        <f>SMALL($DO161:DT161,1)/(60*60*24)</f>
        <v>0</v>
      </c>
      <c r="DH161" s="45">
        <f t="shared" si="309"/>
        <v>0</v>
      </c>
      <c r="DI161" s="13">
        <f>SMALL($DU161:DV161,1)/(60*60*24)</f>
        <v>0</v>
      </c>
      <c r="DJ161" s="13">
        <f>SMALL($DU161:DW161,1)/(60*60*24)</f>
        <v>0</v>
      </c>
      <c r="DK161" s="13">
        <f>SMALL($DU161:DX161,1)/(60*60*24)</f>
        <v>0</v>
      </c>
      <c r="DL161" s="13">
        <f>SMALL($DU161:DY161,1)/(60*60*24)</f>
        <v>0</v>
      </c>
      <c r="DM161" s="13">
        <f>SMALL($DU161:DZ161,1)/(60*60*24)</f>
        <v>0</v>
      </c>
      <c r="DO161" s="6">
        <f t="shared" si="310"/>
        <v>0</v>
      </c>
      <c r="DP161" s="1">
        <f t="shared" si="311"/>
        <v>9999</v>
      </c>
      <c r="DQ161" s="1">
        <f t="shared" si="312"/>
        <v>9999</v>
      </c>
      <c r="DR161" s="1">
        <f t="shared" si="313"/>
        <v>9999</v>
      </c>
      <c r="DS161" s="1">
        <f t="shared" si="314"/>
        <v>9999</v>
      </c>
      <c r="DT161" s="1">
        <f t="shared" si="315"/>
        <v>9999</v>
      </c>
      <c r="DU161" s="6">
        <f t="shared" si="316"/>
        <v>0</v>
      </c>
      <c r="DV161" s="1">
        <f t="shared" si="317"/>
        <v>9999</v>
      </c>
      <c r="DW161" s="1">
        <f t="shared" si="318"/>
        <v>9999</v>
      </c>
      <c r="DX161" s="1">
        <f t="shared" si="319"/>
        <v>9999</v>
      </c>
      <c r="DY161" s="1">
        <f t="shared" si="320"/>
        <v>9999</v>
      </c>
      <c r="DZ161" s="1">
        <f t="shared" si="321"/>
        <v>9999</v>
      </c>
    </row>
    <row r="162" spans="5:130" x14ac:dyDescent="0.25">
      <c r="E162" s="13"/>
      <c r="M162" s="8">
        <f t="shared" si="258"/>
        <v>0</v>
      </c>
      <c r="N162" s="6">
        <f t="shared" si="259"/>
        <v>0</v>
      </c>
      <c r="O162" s="8" t="str">
        <f t="shared" si="260"/>
        <v/>
      </c>
      <c r="Q162" s="8">
        <f t="shared" si="261"/>
        <v>0</v>
      </c>
      <c r="R162" s="8">
        <f t="shared" si="262"/>
        <v>0</v>
      </c>
      <c r="S162" s="8" t="str">
        <f t="shared" si="263"/>
        <v/>
      </c>
      <c r="T162" s="8"/>
      <c r="U162" s="8">
        <f>IF(A162&lt;&gt;"",IF(VLOOKUP(A162,Apr!A$4:F$201,6)&gt;0,VLOOKUP(A162,Apr!A$4:F$201,6),0),0)</f>
        <v>0</v>
      </c>
      <c r="V162" s="8">
        <f>IF(A162&lt;&gt;"",IF(VLOOKUP(A162,May!A$3:F$200,6)&gt;0,VLOOKUP(A162,May!A$3:F$200,6),0),0)</f>
        <v>0</v>
      </c>
      <c r="W162" s="8">
        <f>IF(A162&lt;&gt;"",IF(VLOOKUP(A162,Jun!A$3:F$200,6)&gt;0,VLOOKUP(A162,Jun!A$3:F$200,6),0),0)</f>
        <v>0</v>
      </c>
      <c r="X162" s="8">
        <f>IF(A162&lt;&gt;"",IF(VLOOKUP(A162,Jul!A$3:F$200,6)&gt;0,VLOOKUP(A162,Jul!A$3:F$200,6),0),0)</f>
        <v>0</v>
      </c>
      <c r="Y162" s="8">
        <f>IF(A162&lt;&gt;"",IF(VLOOKUP(A162,Aug!A$3:F$200,6)&gt;0,VLOOKUP(A162,Aug!A$3:F$200,6),0),0)</f>
        <v>0</v>
      </c>
      <c r="Z162" s="8">
        <f>IF(A162&lt;&gt;"",IF(VLOOKUP(A162,Sep!A$3:F$200,6)&gt;0,VLOOKUP(A162,Sep!A$3:F$200,6),0),0)</f>
        <v>0</v>
      </c>
      <c r="AA162" s="6">
        <f t="shared" si="264"/>
        <v>0</v>
      </c>
      <c r="AB162" s="8">
        <f t="shared" si="265"/>
        <v>2.7777777777777776E-2</v>
      </c>
      <c r="AC162" s="8">
        <f>IF(A162&lt;&gt;"",IF(VLOOKUP(A162,Oct!A$3:F$200,6)&gt;0,VLOOKUP(A162,Oct!A$3:F$200,6),0),0)</f>
        <v>0</v>
      </c>
      <c r="AD162" s="8">
        <f>IF(A162&lt;&gt;"",IF(VLOOKUP(A162,Nov!A$3:F$200,6)&gt;0,VLOOKUP(A162,Nov!A$3:F$200,6),0),0)</f>
        <v>0</v>
      </c>
      <c r="AE162" s="8">
        <f>IF(A162&lt;&gt;"",IF(VLOOKUP(A162,Dec!A$3:F$200,6)&gt;0,VLOOKUP(A162,Dec!A$3:F$200,6),0),0)</f>
        <v>0</v>
      </c>
      <c r="AF162" s="8">
        <f>IF(A162&lt;&gt;"",IF(VLOOKUP(A162,Jan!A$3:F$200,6)&gt;0,VLOOKUP(A162,Jan!A$3:F$200,6),0),0)</f>
        <v>0</v>
      </c>
      <c r="AG162" s="8">
        <f>IF(A162&lt;&gt;"",IF(VLOOKUP(A162,Feb!A$3:F$200,6)&gt;0,VLOOKUP(A162,Feb!A$3:F$200,6),0),0)</f>
        <v>0</v>
      </c>
      <c r="AH162" s="8">
        <f>IF(A162&lt;&gt;"",IF(VLOOKUP(A162,Mar!A$3:F$200,6)&gt;0,VLOOKUP(A162,Mar!A$3:F$200,6),0),0)</f>
        <v>0</v>
      </c>
      <c r="AJ162" s="8">
        <f>LARGE($BH162:BI162,1)</f>
        <v>0</v>
      </c>
      <c r="AK162" s="8">
        <f>LARGE($BH162:BJ162,1)</f>
        <v>0</v>
      </c>
      <c r="AL162" s="8">
        <f>LARGE($BH162:BK162,1)</f>
        <v>0</v>
      </c>
      <c r="AM162" s="8">
        <f>LARGE($BH162:BL162,1)</f>
        <v>0</v>
      </c>
      <c r="AN162" s="8">
        <f>LARGE($BH162:BM162,1)</f>
        <v>0</v>
      </c>
      <c r="AO162" s="8">
        <f>LARGE($BN162:BO162,1)</f>
        <v>2.7777777777777776E-2</v>
      </c>
      <c r="AP162" s="8">
        <f>LARGE($BN162:BP162,1)</f>
        <v>2.7777777777777776E-2</v>
      </c>
      <c r="AQ162" s="8">
        <f>LARGE($BN162:BQ162,1)</f>
        <v>2.7777777777777776E-2</v>
      </c>
      <c r="AR162" s="8">
        <f>LARGE($BN162:BR162,1)</f>
        <v>2.7777777777777776E-2</v>
      </c>
      <c r="AS162" s="8">
        <f>LARGE($BN162:BS162,1)</f>
        <v>2.7777777777777776E-2</v>
      </c>
      <c r="AV162" s="6">
        <f t="shared" si="266"/>
        <v>0</v>
      </c>
      <c r="AW162" s="6">
        <f t="shared" si="267"/>
        <v>0</v>
      </c>
      <c r="AX162" s="6">
        <f t="shared" si="268"/>
        <v>0</v>
      </c>
      <c r="AY162" s="6">
        <f t="shared" si="269"/>
        <v>0</v>
      </c>
      <c r="AZ162" s="6">
        <f t="shared" si="270"/>
        <v>0</v>
      </c>
      <c r="BA162" s="6">
        <f t="shared" si="271"/>
        <v>0</v>
      </c>
      <c r="BB162" s="6">
        <f t="shared" si="272"/>
        <v>0</v>
      </c>
      <c r="BC162" s="6">
        <f t="shared" si="273"/>
        <v>0</v>
      </c>
      <c r="BD162" s="6">
        <f t="shared" si="274"/>
        <v>0</v>
      </c>
      <c r="BE162" s="6">
        <f t="shared" si="275"/>
        <v>0</v>
      </c>
      <c r="BF162" s="6">
        <f t="shared" si="276"/>
        <v>0</v>
      </c>
      <c r="BH162" s="8" t="str">
        <f t="shared" si="277"/>
        <v/>
      </c>
      <c r="BI162" s="8">
        <f t="shared" si="278"/>
        <v>0</v>
      </c>
      <c r="BJ162" s="8">
        <f t="shared" si="279"/>
        <v>0</v>
      </c>
      <c r="BK162" s="8">
        <f t="shared" si="280"/>
        <v>0</v>
      </c>
      <c r="BL162" s="8">
        <f t="shared" si="281"/>
        <v>0</v>
      </c>
      <c r="BM162" s="8">
        <f t="shared" si="282"/>
        <v>0</v>
      </c>
      <c r="BN162" s="8">
        <f t="shared" si="283"/>
        <v>2.7777777777777776E-2</v>
      </c>
      <c r="BO162" s="8">
        <f t="shared" si="284"/>
        <v>0</v>
      </c>
      <c r="BP162" s="8">
        <f t="shared" si="285"/>
        <v>0</v>
      </c>
      <c r="BQ162" s="8">
        <f t="shared" si="286"/>
        <v>0</v>
      </c>
      <c r="BR162" s="8">
        <f t="shared" si="287"/>
        <v>0</v>
      </c>
      <c r="BS162" s="8">
        <f t="shared" si="288"/>
        <v>0</v>
      </c>
      <c r="BV162" s="8" t="str">
        <f t="shared" si="289"/>
        <v/>
      </c>
      <c r="BW162" s="8" t="str">
        <f t="shared" si="290"/>
        <v/>
      </c>
      <c r="BX162" s="8" t="str">
        <f t="shared" si="291"/>
        <v/>
      </c>
      <c r="BY162" s="8" t="str">
        <f t="shared" si="292"/>
        <v/>
      </c>
      <c r="BZ162" s="8" t="str">
        <f t="shared" si="293"/>
        <v/>
      </c>
      <c r="CA162" s="8" t="str">
        <f t="shared" si="294"/>
        <v/>
      </c>
      <c r="CB162" s="8" t="str">
        <f t="shared" si="295"/>
        <v/>
      </c>
      <c r="CC162" s="8" t="str">
        <f t="shared" si="296"/>
        <v/>
      </c>
      <c r="CD162" s="8" t="str">
        <f t="shared" si="297"/>
        <v/>
      </c>
      <c r="CE162" s="8" t="str">
        <f t="shared" si="298"/>
        <v/>
      </c>
      <c r="CF162" s="8" t="str">
        <f t="shared" si="299"/>
        <v/>
      </c>
      <c r="CG162" s="8" t="str">
        <f t="shared" si="300"/>
        <v/>
      </c>
      <c r="CI162" s="13">
        <v>2.8113425925925927E-2</v>
      </c>
      <c r="CJ162" s="8">
        <f t="shared" si="301"/>
        <v>2.8113425925925927E-2</v>
      </c>
      <c r="CK162" s="8">
        <f>IF(COUNT($BV162:BW162)&gt;0,SMALL($BV162:BW162,1),$CI162)</f>
        <v>2.8113425925925927E-2</v>
      </c>
      <c r="CL162" s="8">
        <f>IF(COUNT($BV162:BX162)&gt;0,SMALL($BV162:BX162,1),$CI162)</f>
        <v>2.8113425925925927E-2</v>
      </c>
      <c r="CM162" s="8">
        <f>IF(COUNT($BV162:BY162)&gt;0,SMALL($BV162:BY162,1),$CI162)</f>
        <v>2.8113425925925927E-2</v>
      </c>
      <c r="CN162" s="8">
        <f>IF(COUNT($BV162:BZ162)&gt;0,SMALL($BV162:BZ162,1),$CI162)</f>
        <v>2.8113425925925927E-2</v>
      </c>
      <c r="CP162" s="8">
        <f t="shared" si="302"/>
        <v>0</v>
      </c>
      <c r="CQ162" s="8">
        <f>IF(COUNT($CB162:CC162)&gt;0,SMALL($CB162:CC162,1),$CP162)</f>
        <v>0</v>
      </c>
      <c r="CR162" s="8">
        <f>IF(COUNT($CB162:CD162)&gt;0,SMALL($CB162:CD162,1),$CP162)</f>
        <v>0</v>
      </c>
      <c r="CS162" s="8">
        <f>IF(COUNT($CB162:CE162)&gt;0,SMALL($CB162:CE162,1),$CP162)</f>
        <v>0</v>
      </c>
      <c r="CT162" s="8">
        <f>IF(COUNT($CB162:CF162)&gt;0,SMALL($CB162:CF162,1),$CP162)</f>
        <v>0</v>
      </c>
      <c r="CV162" s="8" t="str">
        <f t="shared" si="303"/>
        <v/>
      </c>
      <c r="CW162" s="8" t="str">
        <f t="shared" si="304"/>
        <v/>
      </c>
      <c r="CX162" s="1">
        <f t="shared" si="305"/>
        <v>0</v>
      </c>
      <c r="CY162" s="8" t="str">
        <f t="shared" si="306"/>
        <v/>
      </c>
      <c r="CZ162" s="1">
        <f t="shared" si="307"/>
        <v>0</v>
      </c>
      <c r="DB162" s="13">
        <f t="shared" si="308"/>
        <v>0</v>
      </c>
      <c r="DC162" s="13">
        <f>SMALL($DO162:DP162,1)/(60*60*24)</f>
        <v>0</v>
      </c>
      <c r="DD162" s="13">
        <f>SMALL($DO162:DQ162,1)/(60*60*24)</f>
        <v>0</v>
      </c>
      <c r="DE162" s="13">
        <f>SMALL($DO162:DR162,1)/(60*60*24)</f>
        <v>0</v>
      </c>
      <c r="DF162" s="13">
        <f>SMALL($DO162:DS162,1)/(60*60*24)</f>
        <v>0</v>
      </c>
      <c r="DG162" s="13">
        <f>SMALL($DO162:DT162,1)/(60*60*24)</f>
        <v>0</v>
      </c>
      <c r="DH162" s="45">
        <f t="shared" si="309"/>
        <v>0</v>
      </c>
      <c r="DI162" s="13">
        <f>SMALL($DU162:DV162,1)/(60*60*24)</f>
        <v>0</v>
      </c>
      <c r="DJ162" s="13">
        <f>SMALL($DU162:DW162,1)/(60*60*24)</f>
        <v>0</v>
      </c>
      <c r="DK162" s="13">
        <f>SMALL($DU162:DX162,1)/(60*60*24)</f>
        <v>0</v>
      </c>
      <c r="DL162" s="13">
        <f>SMALL($DU162:DY162,1)/(60*60*24)</f>
        <v>0</v>
      </c>
      <c r="DM162" s="13">
        <f>SMALL($DU162:DZ162,1)/(60*60*24)</f>
        <v>0</v>
      </c>
      <c r="DO162" s="6">
        <f t="shared" si="310"/>
        <v>0</v>
      </c>
      <c r="DP162" s="1">
        <f t="shared" si="311"/>
        <v>9999</v>
      </c>
      <c r="DQ162" s="1">
        <f t="shared" si="312"/>
        <v>9999</v>
      </c>
      <c r="DR162" s="1">
        <f t="shared" si="313"/>
        <v>9999</v>
      </c>
      <c r="DS162" s="1">
        <f t="shared" si="314"/>
        <v>9999</v>
      </c>
      <c r="DT162" s="1">
        <f t="shared" si="315"/>
        <v>9999</v>
      </c>
      <c r="DU162" s="6">
        <f t="shared" si="316"/>
        <v>0</v>
      </c>
      <c r="DV162" s="1">
        <f t="shared" si="317"/>
        <v>9999</v>
      </c>
      <c r="DW162" s="1">
        <f t="shared" si="318"/>
        <v>9999</v>
      </c>
      <c r="DX162" s="1">
        <f t="shared" si="319"/>
        <v>9999</v>
      </c>
      <c r="DY162" s="1">
        <f t="shared" si="320"/>
        <v>9999</v>
      </c>
      <c r="DZ162" s="1">
        <f t="shared" si="321"/>
        <v>9999</v>
      </c>
    </row>
    <row r="163" spans="5:130" x14ac:dyDescent="0.25">
      <c r="E163" s="13"/>
      <c r="M163" s="8">
        <f t="shared" si="258"/>
        <v>0</v>
      </c>
      <c r="N163" s="6">
        <f t="shared" si="259"/>
        <v>0</v>
      </c>
      <c r="O163" s="8" t="str">
        <f t="shared" si="260"/>
        <v/>
      </c>
      <c r="Q163" s="8">
        <f t="shared" si="261"/>
        <v>0</v>
      </c>
      <c r="R163" s="8">
        <f t="shared" si="262"/>
        <v>0</v>
      </c>
      <c r="S163" s="8" t="str">
        <f t="shared" si="263"/>
        <v/>
      </c>
      <c r="T163" s="8"/>
      <c r="U163" s="8">
        <f>IF(A163&lt;&gt;"",IF(VLOOKUP(A163,Apr!A$4:F$201,6)&gt;0,VLOOKUP(A163,Apr!A$4:F$201,6),0),0)</f>
        <v>0</v>
      </c>
      <c r="V163" s="8">
        <f>IF(A163&lt;&gt;"",IF(VLOOKUP(A163,May!A$3:F$200,6)&gt;0,VLOOKUP(A163,May!A$3:F$200,6),0),0)</f>
        <v>0</v>
      </c>
      <c r="W163" s="8">
        <f>IF(A163&lt;&gt;"",IF(VLOOKUP(A163,Jun!A$3:F$200,6)&gt;0,VLOOKUP(A163,Jun!A$3:F$200,6),0),0)</f>
        <v>0</v>
      </c>
      <c r="X163" s="8">
        <f>IF(A163&lt;&gt;"",IF(VLOOKUP(A163,Jul!A$3:F$200,6)&gt;0,VLOOKUP(A163,Jul!A$3:F$200,6),0),0)</f>
        <v>0</v>
      </c>
      <c r="Y163" s="8">
        <f>IF(A163&lt;&gt;"",IF(VLOOKUP(A163,Aug!A$3:F$200,6)&gt;0,VLOOKUP(A163,Aug!A$3:F$200,6),0),0)</f>
        <v>0</v>
      </c>
      <c r="Z163" s="8">
        <f>IF(A163&lt;&gt;"",IF(VLOOKUP(A163,Sep!A$3:F$200,6)&gt;0,VLOOKUP(A163,Sep!A$3:F$200,6),0),0)</f>
        <v>0</v>
      </c>
      <c r="AA163" s="6">
        <f t="shared" si="264"/>
        <v>0</v>
      </c>
      <c r="AB163" s="8">
        <f t="shared" si="265"/>
        <v>2.7777777777777776E-2</v>
      </c>
      <c r="AC163" s="8">
        <f>IF(A163&lt;&gt;"",IF(VLOOKUP(A163,Oct!A$3:F$200,6)&gt;0,VLOOKUP(A163,Oct!A$3:F$200,6),0),0)</f>
        <v>0</v>
      </c>
      <c r="AD163" s="8">
        <f>IF(A163&lt;&gt;"",IF(VLOOKUP(A163,Nov!A$3:F$200,6)&gt;0,VLOOKUP(A163,Nov!A$3:F$200,6),0),0)</f>
        <v>0</v>
      </c>
      <c r="AE163" s="8">
        <f>IF(A163&lt;&gt;"",IF(VLOOKUP(A163,Dec!A$3:F$200,6)&gt;0,VLOOKUP(A163,Dec!A$3:F$200,6),0),0)</f>
        <v>0</v>
      </c>
      <c r="AF163" s="8">
        <f>IF(A163&lt;&gt;"",IF(VLOOKUP(A163,Jan!A$3:F$200,6)&gt;0,VLOOKUP(A163,Jan!A$3:F$200,6),0),0)</f>
        <v>0</v>
      </c>
      <c r="AG163" s="8">
        <f>IF(A163&lt;&gt;"",IF(VLOOKUP(A163,Feb!A$3:F$200,6)&gt;0,VLOOKUP(A163,Feb!A$3:F$200,6),0),0)</f>
        <v>0</v>
      </c>
      <c r="AH163" s="8">
        <f>IF(A163&lt;&gt;"",IF(VLOOKUP(A163,Mar!A$3:F$200,6)&gt;0,VLOOKUP(A163,Mar!A$3:F$200,6),0),0)</f>
        <v>0</v>
      </c>
      <c r="AJ163" s="8">
        <f>LARGE($BH163:BI163,1)</f>
        <v>0</v>
      </c>
      <c r="AK163" s="8">
        <f>LARGE($BH163:BJ163,1)</f>
        <v>0</v>
      </c>
      <c r="AL163" s="8">
        <f>LARGE($BH163:BK163,1)</f>
        <v>0</v>
      </c>
      <c r="AM163" s="8">
        <f>LARGE($BH163:BL163,1)</f>
        <v>0</v>
      </c>
      <c r="AN163" s="8">
        <f>LARGE($BH163:BM163,1)</f>
        <v>0</v>
      </c>
      <c r="AO163" s="8">
        <f>LARGE($BN163:BO163,1)</f>
        <v>2.7777777777777776E-2</v>
      </c>
      <c r="AP163" s="8">
        <f>LARGE($BN163:BP163,1)</f>
        <v>2.7777777777777776E-2</v>
      </c>
      <c r="AQ163" s="8">
        <f>LARGE($BN163:BQ163,1)</f>
        <v>2.7777777777777776E-2</v>
      </c>
      <c r="AR163" s="8">
        <f>LARGE($BN163:BR163,1)</f>
        <v>2.7777777777777776E-2</v>
      </c>
      <c r="AS163" s="8">
        <f>LARGE($BN163:BS163,1)</f>
        <v>2.7777777777777776E-2</v>
      </c>
      <c r="AV163" s="6">
        <f t="shared" si="266"/>
        <v>0</v>
      </c>
      <c r="AW163" s="6">
        <f t="shared" si="267"/>
        <v>0</v>
      </c>
      <c r="AX163" s="6">
        <f t="shared" si="268"/>
        <v>0</v>
      </c>
      <c r="AY163" s="6">
        <f t="shared" si="269"/>
        <v>0</v>
      </c>
      <c r="AZ163" s="6">
        <f t="shared" si="270"/>
        <v>0</v>
      </c>
      <c r="BA163" s="6">
        <f t="shared" si="271"/>
        <v>0</v>
      </c>
      <c r="BB163" s="6">
        <f t="shared" si="272"/>
        <v>0</v>
      </c>
      <c r="BC163" s="6">
        <f t="shared" si="273"/>
        <v>0</v>
      </c>
      <c r="BD163" s="6">
        <f t="shared" si="274"/>
        <v>0</v>
      </c>
      <c r="BE163" s="6">
        <f t="shared" si="275"/>
        <v>0</v>
      </c>
      <c r="BF163" s="6">
        <f t="shared" si="276"/>
        <v>0</v>
      </c>
      <c r="BH163" s="8" t="str">
        <f t="shared" si="277"/>
        <v/>
      </c>
      <c r="BI163" s="8">
        <f t="shared" si="278"/>
        <v>0</v>
      </c>
      <c r="BJ163" s="8">
        <f t="shared" si="279"/>
        <v>0</v>
      </c>
      <c r="BK163" s="8">
        <f t="shared" si="280"/>
        <v>0</v>
      </c>
      <c r="BL163" s="8">
        <f t="shared" si="281"/>
        <v>0</v>
      </c>
      <c r="BM163" s="8">
        <f t="shared" si="282"/>
        <v>0</v>
      </c>
      <c r="BN163" s="8">
        <f t="shared" si="283"/>
        <v>2.7777777777777776E-2</v>
      </c>
      <c r="BO163" s="8">
        <f t="shared" si="284"/>
        <v>0</v>
      </c>
      <c r="BP163" s="8">
        <f t="shared" si="285"/>
        <v>0</v>
      </c>
      <c r="BQ163" s="8">
        <f t="shared" si="286"/>
        <v>0</v>
      </c>
      <c r="BR163" s="8">
        <f t="shared" si="287"/>
        <v>0</v>
      </c>
      <c r="BS163" s="8">
        <f t="shared" si="288"/>
        <v>0</v>
      </c>
      <c r="BV163" s="8" t="str">
        <f t="shared" si="289"/>
        <v/>
      </c>
      <c r="BW163" s="8" t="str">
        <f t="shared" si="290"/>
        <v/>
      </c>
      <c r="BX163" s="8" t="str">
        <f t="shared" si="291"/>
        <v/>
      </c>
      <c r="BY163" s="8" t="str">
        <f t="shared" si="292"/>
        <v/>
      </c>
      <c r="BZ163" s="8" t="str">
        <f t="shared" si="293"/>
        <v/>
      </c>
      <c r="CA163" s="8" t="str">
        <f t="shared" si="294"/>
        <v/>
      </c>
      <c r="CB163" s="8" t="str">
        <f t="shared" si="295"/>
        <v/>
      </c>
      <c r="CC163" s="8" t="str">
        <f t="shared" si="296"/>
        <v/>
      </c>
      <c r="CD163" s="8" t="str">
        <f t="shared" si="297"/>
        <v/>
      </c>
      <c r="CE163" s="8" t="str">
        <f t="shared" si="298"/>
        <v/>
      </c>
      <c r="CF163" s="8" t="str">
        <f t="shared" si="299"/>
        <v/>
      </c>
      <c r="CG163" s="8" t="str">
        <f t="shared" si="300"/>
        <v/>
      </c>
      <c r="CI163" s="13">
        <v>2.8113425925925927E-2</v>
      </c>
      <c r="CJ163" s="8">
        <f t="shared" si="301"/>
        <v>2.8113425925925927E-2</v>
      </c>
      <c r="CK163" s="8">
        <f>IF(COUNT($BV163:BW163)&gt;0,SMALL($BV163:BW163,1),$CI163)</f>
        <v>2.8113425925925927E-2</v>
      </c>
      <c r="CL163" s="8">
        <f>IF(COUNT($BV163:BX163)&gt;0,SMALL($BV163:BX163,1),$CI163)</f>
        <v>2.8113425925925927E-2</v>
      </c>
      <c r="CM163" s="8">
        <f>IF(COUNT($BV163:BY163)&gt;0,SMALL($BV163:BY163,1),$CI163)</f>
        <v>2.8113425925925927E-2</v>
      </c>
      <c r="CN163" s="8">
        <f>IF(COUNT($BV163:BZ163)&gt;0,SMALL($BV163:BZ163,1),$CI163)</f>
        <v>2.8113425925925927E-2</v>
      </c>
      <c r="CP163" s="8">
        <f t="shared" si="302"/>
        <v>0</v>
      </c>
      <c r="CQ163" s="8">
        <f>IF(COUNT($CB163:CC163)&gt;0,SMALL($CB163:CC163,1),$CP163)</f>
        <v>0</v>
      </c>
      <c r="CR163" s="8">
        <f>IF(COUNT($CB163:CD163)&gt;0,SMALL($CB163:CD163,1),$CP163)</f>
        <v>0</v>
      </c>
      <c r="CS163" s="8">
        <f>IF(COUNT($CB163:CE163)&gt;0,SMALL($CB163:CE163,1),$CP163)</f>
        <v>0</v>
      </c>
      <c r="CT163" s="8">
        <f>IF(COUNT($CB163:CF163)&gt;0,SMALL($CB163:CF163,1),$CP163)</f>
        <v>0</v>
      </c>
      <c r="CV163" s="8" t="str">
        <f t="shared" si="303"/>
        <v/>
      </c>
      <c r="CW163" s="8" t="str">
        <f t="shared" si="304"/>
        <v/>
      </c>
      <c r="CX163" s="1">
        <f t="shared" si="305"/>
        <v>0</v>
      </c>
      <c r="CY163" s="8" t="str">
        <f t="shared" si="306"/>
        <v/>
      </c>
      <c r="CZ163" s="1">
        <f t="shared" si="307"/>
        <v>0</v>
      </c>
      <c r="DB163" s="13">
        <f t="shared" si="308"/>
        <v>0</v>
      </c>
      <c r="DC163" s="13">
        <f>SMALL($DO163:DP163,1)/(60*60*24)</f>
        <v>0</v>
      </c>
      <c r="DD163" s="13">
        <f>SMALL($DO163:DQ163,1)/(60*60*24)</f>
        <v>0</v>
      </c>
      <c r="DE163" s="13">
        <f>SMALL($DO163:DR163,1)/(60*60*24)</f>
        <v>0</v>
      </c>
      <c r="DF163" s="13">
        <f>SMALL($DO163:DS163,1)/(60*60*24)</f>
        <v>0</v>
      </c>
      <c r="DG163" s="13">
        <f>SMALL($DO163:DT163,1)/(60*60*24)</f>
        <v>0</v>
      </c>
      <c r="DH163" s="45">
        <f t="shared" si="309"/>
        <v>0</v>
      </c>
      <c r="DI163" s="13">
        <f>SMALL($DU163:DV163,1)/(60*60*24)</f>
        <v>0</v>
      </c>
      <c r="DJ163" s="13">
        <f>SMALL($DU163:DW163,1)/(60*60*24)</f>
        <v>0</v>
      </c>
      <c r="DK163" s="13">
        <f>SMALL($DU163:DX163,1)/(60*60*24)</f>
        <v>0</v>
      </c>
      <c r="DL163" s="13">
        <f>SMALL($DU163:DY163,1)/(60*60*24)</f>
        <v>0</v>
      </c>
      <c r="DM163" s="13">
        <f>SMALL($DU163:DZ163,1)/(60*60*24)</f>
        <v>0</v>
      </c>
      <c r="DO163" s="6">
        <f t="shared" si="310"/>
        <v>0</v>
      </c>
      <c r="DP163" s="1">
        <f t="shared" si="311"/>
        <v>9999</v>
      </c>
      <c r="DQ163" s="1">
        <f t="shared" si="312"/>
        <v>9999</v>
      </c>
      <c r="DR163" s="1">
        <f t="shared" si="313"/>
        <v>9999</v>
      </c>
      <c r="DS163" s="1">
        <f t="shared" si="314"/>
        <v>9999</v>
      </c>
      <c r="DT163" s="1">
        <f t="shared" si="315"/>
        <v>9999</v>
      </c>
      <c r="DU163" s="6">
        <f t="shared" si="316"/>
        <v>0</v>
      </c>
      <c r="DV163" s="1">
        <f t="shared" si="317"/>
        <v>9999</v>
      </c>
      <c r="DW163" s="1">
        <f t="shared" si="318"/>
        <v>9999</v>
      </c>
      <c r="DX163" s="1">
        <f t="shared" si="319"/>
        <v>9999</v>
      </c>
      <c r="DY163" s="1">
        <f t="shared" si="320"/>
        <v>9999</v>
      </c>
      <c r="DZ163" s="1">
        <f t="shared" si="321"/>
        <v>9999</v>
      </c>
    </row>
    <row r="164" spans="5:130" x14ac:dyDescent="0.25">
      <c r="E164" s="13"/>
      <c r="M164" s="8">
        <f t="shared" si="258"/>
        <v>0</v>
      </c>
      <c r="N164" s="6">
        <f t="shared" si="259"/>
        <v>0</v>
      </c>
      <c r="O164" s="8" t="str">
        <f t="shared" si="260"/>
        <v/>
      </c>
      <c r="Q164" s="8">
        <f t="shared" si="261"/>
        <v>0</v>
      </c>
      <c r="R164" s="8">
        <f t="shared" si="262"/>
        <v>0</v>
      </c>
      <c r="S164" s="8" t="str">
        <f t="shared" si="263"/>
        <v/>
      </c>
      <c r="T164" s="8"/>
      <c r="U164" s="8">
        <f>IF(A164&lt;&gt;"",IF(VLOOKUP(A164,Apr!A$4:F$201,6)&gt;0,VLOOKUP(A164,Apr!A$4:F$201,6),0),0)</f>
        <v>0</v>
      </c>
      <c r="V164" s="8">
        <f>IF(A164&lt;&gt;"",IF(VLOOKUP(A164,May!A$3:F$200,6)&gt;0,VLOOKUP(A164,May!A$3:F$200,6),0),0)</f>
        <v>0</v>
      </c>
      <c r="W164" s="8">
        <f>IF(A164&lt;&gt;"",IF(VLOOKUP(A164,Jun!A$3:F$200,6)&gt;0,VLOOKUP(A164,Jun!A$3:F$200,6),0),0)</f>
        <v>0</v>
      </c>
      <c r="X164" s="8">
        <f>IF(A164&lt;&gt;"",IF(VLOOKUP(A164,Jul!A$3:F$200,6)&gt;0,VLOOKUP(A164,Jul!A$3:F$200,6),0),0)</f>
        <v>0</v>
      </c>
      <c r="Y164" s="8">
        <f>IF(A164&lt;&gt;"",IF(VLOOKUP(A164,Aug!A$3:F$200,6)&gt;0,VLOOKUP(A164,Aug!A$3:F$200,6),0),0)</f>
        <v>0</v>
      </c>
      <c r="Z164" s="8">
        <f>IF(A164&lt;&gt;"",IF(VLOOKUP(A164,Sep!A$3:F$200,6)&gt;0,VLOOKUP(A164,Sep!A$3:F$200,6),0),0)</f>
        <v>0</v>
      </c>
      <c r="AA164" s="6">
        <f t="shared" si="264"/>
        <v>0</v>
      </c>
      <c r="AB164" s="8">
        <f t="shared" si="265"/>
        <v>2.7777777777777776E-2</v>
      </c>
      <c r="AC164" s="8">
        <f>IF(A164&lt;&gt;"",IF(VLOOKUP(A164,Oct!A$3:F$200,6)&gt;0,VLOOKUP(A164,Oct!A$3:F$200,6),0),0)</f>
        <v>0</v>
      </c>
      <c r="AD164" s="8">
        <f>IF(A164&lt;&gt;"",IF(VLOOKUP(A164,Nov!A$3:F$200,6)&gt;0,VLOOKUP(A164,Nov!A$3:F$200,6),0),0)</f>
        <v>0</v>
      </c>
      <c r="AE164" s="8">
        <f>IF(A164&lt;&gt;"",IF(VLOOKUP(A164,Dec!A$3:F$200,6)&gt;0,VLOOKUP(A164,Dec!A$3:F$200,6),0),0)</f>
        <v>0</v>
      </c>
      <c r="AF164" s="8">
        <f>IF(A164&lt;&gt;"",IF(VLOOKUP(A164,Jan!A$3:F$200,6)&gt;0,VLOOKUP(A164,Jan!A$3:F$200,6),0),0)</f>
        <v>0</v>
      </c>
      <c r="AG164" s="8">
        <f>IF(A164&lt;&gt;"",IF(VLOOKUP(A164,Feb!A$3:F$200,6)&gt;0,VLOOKUP(A164,Feb!A$3:F$200,6),0),0)</f>
        <v>0</v>
      </c>
      <c r="AH164" s="8">
        <f>IF(A164&lt;&gt;"",IF(VLOOKUP(A164,Mar!A$3:F$200,6)&gt;0,VLOOKUP(A164,Mar!A$3:F$200,6),0),0)</f>
        <v>0</v>
      </c>
      <c r="AJ164" s="8">
        <f>LARGE($BH164:BI164,1)</f>
        <v>0</v>
      </c>
      <c r="AK164" s="8">
        <f>LARGE($BH164:BJ164,1)</f>
        <v>0</v>
      </c>
      <c r="AL164" s="8">
        <f>LARGE($BH164:BK164,1)</f>
        <v>0</v>
      </c>
      <c r="AM164" s="8">
        <f>LARGE($BH164:BL164,1)</f>
        <v>0</v>
      </c>
      <c r="AN164" s="8">
        <f>LARGE($BH164:BM164,1)</f>
        <v>0</v>
      </c>
      <c r="AO164" s="8">
        <f>LARGE($BN164:BO164,1)</f>
        <v>2.7777777777777776E-2</v>
      </c>
      <c r="AP164" s="8">
        <f>LARGE($BN164:BP164,1)</f>
        <v>2.7777777777777776E-2</v>
      </c>
      <c r="AQ164" s="8">
        <f>LARGE($BN164:BQ164,1)</f>
        <v>2.7777777777777776E-2</v>
      </c>
      <c r="AR164" s="8">
        <f>LARGE($BN164:BR164,1)</f>
        <v>2.7777777777777776E-2</v>
      </c>
      <c r="AS164" s="8">
        <f>LARGE($BN164:BS164,1)</f>
        <v>2.7777777777777776E-2</v>
      </c>
      <c r="AV164" s="6">
        <f t="shared" si="266"/>
        <v>0</v>
      </c>
      <c r="AW164" s="6">
        <f t="shared" si="267"/>
        <v>0</v>
      </c>
      <c r="AX164" s="6">
        <f t="shared" si="268"/>
        <v>0</v>
      </c>
      <c r="AY164" s="6">
        <f t="shared" si="269"/>
        <v>0</v>
      </c>
      <c r="AZ164" s="6">
        <f t="shared" si="270"/>
        <v>0</v>
      </c>
      <c r="BA164" s="6">
        <f t="shared" si="271"/>
        <v>0</v>
      </c>
      <c r="BB164" s="6">
        <f t="shared" si="272"/>
        <v>0</v>
      </c>
      <c r="BC164" s="6">
        <f t="shared" si="273"/>
        <v>0</v>
      </c>
      <c r="BD164" s="6">
        <f t="shared" si="274"/>
        <v>0</v>
      </c>
      <c r="BE164" s="6">
        <f t="shared" si="275"/>
        <v>0</v>
      </c>
      <c r="BF164" s="6">
        <f t="shared" si="276"/>
        <v>0</v>
      </c>
      <c r="BH164" s="8" t="str">
        <f t="shared" si="277"/>
        <v/>
      </c>
      <c r="BI164" s="8">
        <f t="shared" si="278"/>
        <v>0</v>
      </c>
      <c r="BJ164" s="8">
        <f t="shared" si="279"/>
        <v>0</v>
      </c>
      <c r="BK164" s="8">
        <f t="shared" si="280"/>
        <v>0</v>
      </c>
      <c r="BL164" s="8">
        <f t="shared" si="281"/>
        <v>0</v>
      </c>
      <c r="BM164" s="8">
        <f t="shared" si="282"/>
        <v>0</v>
      </c>
      <c r="BN164" s="8">
        <f t="shared" si="283"/>
        <v>2.7777777777777776E-2</v>
      </c>
      <c r="BO164" s="8">
        <f t="shared" si="284"/>
        <v>0</v>
      </c>
      <c r="BP164" s="8">
        <f t="shared" si="285"/>
        <v>0</v>
      </c>
      <c r="BQ164" s="8">
        <f t="shared" si="286"/>
        <v>0</v>
      </c>
      <c r="BR164" s="8">
        <f t="shared" si="287"/>
        <v>0</v>
      </c>
      <c r="BS164" s="8">
        <f t="shared" si="288"/>
        <v>0</v>
      </c>
      <c r="BV164" s="8" t="str">
        <f t="shared" si="289"/>
        <v/>
      </c>
      <c r="BW164" s="8" t="str">
        <f t="shared" si="290"/>
        <v/>
      </c>
      <c r="BX164" s="8" t="str">
        <f t="shared" si="291"/>
        <v/>
      </c>
      <c r="BY164" s="8" t="str">
        <f t="shared" si="292"/>
        <v/>
      </c>
      <c r="BZ164" s="8" t="str">
        <f t="shared" si="293"/>
        <v/>
      </c>
      <c r="CA164" s="8" t="str">
        <f t="shared" si="294"/>
        <v/>
      </c>
      <c r="CB164" s="8" t="str">
        <f t="shared" si="295"/>
        <v/>
      </c>
      <c r="CC164" s="8" t="str">
        <f t="shared" si="296"/>
        <v/>
      </c>
      <c r="CD164" s="8" t="str">
        <f t="shared" si="297"/>
        <v/>
      </c>
      <c r="CE164" s="8" t="str">
        <f t="shared" si="298"/>
        <v/>
      </c>
      <c r="CF164" s="8" t="str">
        <f t="shared" si="299"/>
        <v/>
      </c>
      <c r="CG164" s="8" t="str">
        <f t="shared" si="300"/>
        <v/>
      </c>
      <c r="CI164" s="13">
        <v>2.8113425925925927E-2</v>
      </c>
      <c r="CJ164" s="8">
        <f t="shared" si="301"/>
        <v>2.8113425925925927E-2</v>
      </c>
      <c r="CK164" s="8">
        <f>IF(COUNT($BV164:BW164)&gt;0,SMALL($BV164:BW164,1),$CI164)</f>
        <v>2.8113425925925927E-2</v>
      </c>
      <c r="CL164" s="8">
        <f>IF(COUNT($BV164:BX164)&gt;0,SMALL($BV164:BX164,1),$CI164)</f>
        <v>2.8113425925925927E-2</v>
      </c>
      <c r="CM164" s="8">
        <f>IF(COUNT($BV164:BY164)&gt;0,SMALL($BV164:BY164,1),$CI164)</f>
        <v>2.8113425925925927E-2</v>
      </c>
      <c r="CN164" s="8">
        <f>IF(COUNT($BV164:BZ164)&gt;0,SMALL($BV164:BZ164,1),$CI164)</f>
        <v>2.8113425925925927E-2</v>
      </c>
      <c r="CP164" s="8">
        <f t="shared" si="302"/>
        <v>0</v>
      </c>
      <c r="CQ164" s="8">
        <f>IF(COUNT($CB164:CC164)&gt;0,SMALL($CB164:CC164,1),$CP164)</f>
        <v>0</v>
      </c>
      <c r="CR164" s="8">
        <f>IF(COUNT($CB164:CD164)&gt;0,SMALL($CB164:CD164,1),$CP164)</f>
        <v>0</v>
      </c>
      <c r="CS164" s="8">
        <f>IF(COUNT($CB164:CE164)&gt;0,SMALL($CB164:CE164,1),$CP164)</f>
        <v>0</v>
      </c>
      <c r="CT164" s="8">
        <f>IF(COUNT($CB164:CF164)&gt;0,SMALL($CB164:CF164,1),$CP164)</f>
        <v>0</v>
      </c>
      <c r="CV164" s="8" t="str">
        <f t="shared" si="303"/>
        <v/>
      </c>
      <c r="CW164" s="8" t="str">
        <f t="shared" si="304"/>
        <v/>
      </c>
      <c r="CX164" s="1">
        <f t="shared" si="305"/>
        <v>0</v>
      </c>
      <c r="CY164" s="8" t="str">
        <f t="shared" si="306"/>
        <v/>
      </c>
      <c r="CZ164" s="1">
        <f t="shared" si="307"/>
        <v>0</v>
      </c>
      <c r="DB164" s="13">
        <f t="shared" si="308"/>
        <v>0</v>
      </c>
      <c r="DC164" s="13">
        <f>SMALL($DO164:DP164,1)/(60*60*24)</f>
        <v>0</v>
      </c>
      <c r="DD164" s="13">
        <f>SMALL($DO164:DQ164,1)/(60*60*24)</f>
        <v>0</v>
      </c>
      <c r="DE164" s="13">
        <f>SMALL($DO164:DR164,1)/(60*60*24)</f>
        <v>0</v>
      </c>
      <c r="DF164" s="13">
        <f>SMALL($DO164:DS164,1)/(60*60*24)</f>
        <v>0</v>
      </c>
      <c r="DG164" s="13">
        <f>SMALL($DO164:DT164,1)/(60*60*24)</f>
        <v>0</v>
      </c>
      <c r="DH164" s="45">
        <f t="shared" si="309"/>
        <v>0</v>
      </c>
      <c r="DI164" s="13">
        <f>SMALL($DU164:DV164,1)/(60*60*24)</f>
        <v>0</v>
      </c>
      <c r="DJ164" s="13">
        <f>SMALL($DU164:DW164,1)/(60*60*24)</f>
        <v>0</v>
      </c>
      <c r="DK164" s="13">
        <f>SMALL($DU164:DX164,1)/(60*60*24)</f>
        <v>0</v>
      </c>
      <c r="DL164" s="13">
        <f>SMALL($DU164:DY164,1)/(60*60*24)</f>
        <v>0</v>
      </c>
      <c r="DM164" s="13">
        <f>SMALL($DU164:DZ164,1)/(60*60*24)</f>
        <v>0</v>
      </c>
      <c r="DO164" s="6">
        <f t="shared" si="310"/>
        <v>0</v>
      </c>
      <c r="DP164" s="1">
        <f t="shared" si="311"/>
        <v>9999</v>
      </c>
      <c r="DQ164" s="1">
        <f t="shared" si="312"/>
        <v>9999</v>
      </c>
      <c r="DR164" s="1">
        <f t="shared" si="313"/>
        <v>9999</v>
      </c>
      <c r="DS164" s="1">
        <f t="shared" si="314"/>
        <v>9999</v>
      </c>
      <c r="DT164" s="1">
        <f t="shared" si="315"/>
        <v>9999</v>
      </c>
      <c r="DU164" s="6">
        <f t="shared" si="316"/>
        <v>0</v>
      </c>
      <c r="DV164" s="1">
        <f t="shared" si="317"/>
        <v>9999</v>
      </c>
      <c r="DW164" s="1">
        <f t="shared" si="318"/>
        <v>9999</v>
      </c>
      <c r="DX164" s="1">
        <f t="shared" si="319"/>
        <v>9999</v>
      </c>
      <c r="DY164" s="1">
        <f t="shared" si="320"/>
        <v>9999</v>
      </c>
      <c r="DZ164" s="1">
        <f t="shared" si="321"/>
        <v>9999</v>
      </c>
    </row>
    <row r="165" spans="5:130" x14ac:dyDescent="0.25">
      <c r="E165" s="13"/>
      <c r="M165" s="8">
        <f t="shared" si="258"/>
        <v>0</v>
      </c>
      <c r="N165" s="6">
        <f t="shared" si="259"/>
        <v>0</v>
      </c>
      <c r="O165" s="8" t="str">
        <f t="shared" si="260"/>
        <v/>
      </c>
      <c r="Q165" s="8">
        <f t="shared" si="261"/>
        <v>0</v>
      </c>
      <c r="R165" s="8">
        <f t="shared" si="262"/>
        <v>0</v>
      </c>
      <c r="S165" s="8" t="str">
        <f t="shared" si="263"/>
        <v/>
      </c>
      <c r="T165" s="8"/>
      <c r="U165" s="8">
        <f>IF(A165&lt;&gt;"",IF(VLOOKUP(A165,Apr!A$4:F$201,6)&gt;0,VLOOKUP(A165,Apr!A$4:F$201,6),0),0)</f>
        <v>0</v>
      </c>
      <c r="V165" s="8">
        <f>IF(A165&lt;&gt;"",IF(VLOOKUP(A165,May!A$3:F$200,6)&gt;0,VLOOKUP(A165,May!A$3:F$200,6),0),0)</f>
        <v>0</v>
      </c>
      <c r="W165" s="8">
        <f>IF(A165&lt;&gt;"",IF(VLOOKUP(A165,Jun!A$3:F$200,6)&gt;0,VLOOKUP(A165,Jun!A$3:F$200,6),0),0)</f>
        <v>0</v>
      </c>
      <c r="X165" s="8">
        <f>IF(A165&lt;&gt;"",IF(VLOOKUP(A165,Jul!A$3:F$200,6)&gt;0,VLOOKUP(A165,Jul!A$3:F$200,6),0),0)</f>
        <v>0</v>
      </c>
      <c r="Y165" s="8">
        <f>IF(A165&lt;&gt;"",IF(VLOOKUP(A165,Aug!A$3:F$200,6)&gt;0,VLOOKUP(A165,Aug!A$3:F$200,6),0),0)</f>
        <v>0</v>
      </c>
      <c r="Z165" s="8">
        <f>IF(A165&lt;&gt;"",IF(VLOOKUP(A165,Sep!A$3:F$200,6)&gt;0,VLOOKUP(A165,Sep!A$3:F$200,6),0),0)</f>
        <v>0</v>
      </c>
      <c r="AA165" s="6">
        <f t="shared" si="264"/>
        <v>0</v>
      </c>
      <c r="AB165" s="8">
        <f t="shared" si="265"/>
        <v>2.7777777777777776E-2</v>
      </c>
      <c r="AC165" s="8">
        <f>IF(A165&lt;&gt;"",IF(VLOOKUP(A165,Oct!A$3:F$200,6)&gt;0,VLOOKUP(A165,Oct!A$3:F$200,6),0),0)</f>
        <v>0</v>
      </c>
      <c r="AD165" s="8">
        <f>IF(A165&lt;&gt;"",IF(VLOOKUP(A165,Nov!A$3:F$200,6)&gt;0,VLOOKUP(A165,Nov!A$3:F$200,6),0),0)</f>
        <v>0</v>
      </c>
      <c r="AE165" s="8">
        <f>IF(A165&lt;&gt;"",IF(VLOOKUP(A165,Dec!A$3:F$200,6)&gt;0,VLOOKUP(A165,Dec!A$3:F$200,6),0),0)</f>
        <v>0</v>
      </c>
      <c r="AF165" s="8">
        <f>IF(A165&lt;&gt;"",IF(VLOOKUP(A165,Jan!A$3:F$200,6)&gt;0,VLOOKUP(A165,Jan!A$3:F$200,6),0),0)</f>
        <v>0</v>
      </c>
      <c r="AG165" s="8">
        <f>IF(A165&lt;&gt;"",IF(VLOOKUP(A165,Feb!A$3:F$200,6)&gt;0,VLOOKUP(A165,Feb!A$3:F$200,6),0),0)</f>
        <v>0</v>
      </c>
      <c r="AH165" s="8">
        <f>IF(A165&lt;&gt;"",IF(VLOOKUP(A165,Mar!A$3:F$200,6)&gt;0,VLOOKUP(A165,Mar!A$3:F$200,6),0),0)</f>
        <v>0</v>
      </c>
      <c r="AJ165" s="8">
        <f>LARGE($BH165:BI165,1)</f>
        <v>0</v>
      </c>
      <c r="AK165" s="8">
        <f>LARGE($BH165:BJ165,1)</f>
        <v>0</v>
      </c>
      <c r="AL165" s="8">
        <f>LARGE($BH165:BK165,1)</f>
        <v>0</v>
      </c>
      <c r="AM165" s="8">
        <f>LARGE($BH165:BL165,1)</f>
        <v>0</v>
      </c>
      <c r="AN165" s="8">
        <f>LARGE($BH165:BM165,1)</f>
        <v>0</v>
      </c>
      <c r="AO165" s="8">
        <f>LARGE($BN165:BO165,1)</f>
        <v>2.7777777777777776E-2</v>
      </c>
      <c r="AP165" s="8">
        <f>LARGE($BN165:BP165,1)</f>
        <v>2.7777777777777776E-2</v>
      </c>
      <c r="AQ165" s="8">
        <f>LARGE($BN165:BQ165,1)</f>
        <v>2.7777777777777776E-2</v>
      </c>
      <c r="AR165" s="8">
        <f>LARGE($BN165:BR165,1)</f>
        <v>2.7777777777777776E-2</v>
      </c>
      <c r="AS165" s="8">
        <f>LARGE($BN165:BS165,1)</f>
        <v>2.7777777777777776E-2</v>
      </c>
      <c r="AV165" s="6">
        <f t="shared" si="266"/>
        <v>0</v>
      </c>
      <c r="AW165" s="6">
        <f t="shared" si="267"/>
        <v>0</v>
      </c>
      <c r="AX165" s="6">
        <f t="shared" si="268"/>
        <v>0</v>
      </c>
      <c r="AY165" s="6">
        <f t="shared" si="269"/>
        <v>0</v>
      </c>
      <c r="AZ165" s="6">
        <f t="shared" si="270"/>
        <v>0</v>
      </c>
      <c r="BA165" s="6">
        <f t="shared" si="271"/>
        <v>0</v>
      </c>
      <c r="BB165" s="6">
        <f t="shared" si="272"/>
        <v>0</v>
      </c>
      <c r="BC165" s="6">
        <f t="shared" si="273"/>
        <v>0</v>
      </c>
      <c r="BD165" s="6">
        <f t="shared" si="274"/>
        <v>0</v>
      </c>
      <c r="BE165" s="6">
        <f t="shared" si="275"/>
        <v>0</v>
      </c>
      <c r="BF165" s="6">
        <f t="shared" si="276"/>
        <v>0</v>
      </c>
      <c r="BH165" s="8" t="str">
        <f t="shared" si="277"/>
        <v/>
      </c>
      <c r="BI165" s="8">
        <f t="shared" si="278"/>
        <v>0</v>
      </c>
      <c r="BJ165" s="8">
        <f t="shared" si="279"/>
        <v>0</v>
      </c>
      <c r="BK165" s="8">
        <f t="shared" si="280"/>
        <v>0</v>
      </c>
      <c r="BL165" s="8">
        <f t="shared" si="281"/>
        <v>0</v>
      </c>
      <c r="BM165" s="8">
        <f t="shared" si="282"/>
        <v>0</v>
      </c>
      <c r="BN165" s="8">
        <f t="shared" si="283"/>
        <v>2.7777777777777776E-2</v>
      </c>
      <c r="BO165" s="8">
        <f t="shared" si="284"/>
        <v>0</v>
      </c>
      <c r="BP165" s="8">
        <f t="shared" si="285"/>
        <v>0</v>
      </c>
      <c r="BQ165" s="8">
        <f t="shared" si="286"/>
        <v>0</v>
      </c>
      <c r="BR165" s="8">
        <f t="shared" si="287"/>
        <v>0</v>
      </c>
      <c r="BS165" s="8">
        <f t="shared" si="288"/>
        <v>0</v>
      </c>
      <c r="BV165" s="8" t="str">
        <f t="shared" si="289"/>
        <v/>
      </c>
      <c r="BW165" s="8" t="str">
        <f t="shared" si="290"/>
        <v/>
      </c>
      <c r="BX165" s="8" t="str">
        <f t="shared" si="291"/>
        <v/>
      </c>
      <c r="BY165" s="8" t="str">
        <f t="shared" si="292"/>
        <v/>
      </c>
      <c r="BZ165" s="8" t="str">
        <f t="shared" si="293"/>
        <v/>
      </c>
      <c r="CA165" s="8" t="str">
        <f t="shared" si="294"/>
        <v/>
      </c>
      <c r="CB165" s="8" t="str">
        <f t="shared" si="295"/>
        <v/>
      </c>
      <c r="CC165" s="8" t="str">
        <f t="shared" si="296"/>
        <v/>
      </c>
      <c r="CD165" s="8" t="str">
        <f t="shared" si="297"/>
        <v/>
      </c>
      <c r="CE165" s="8" t="str">
        <f t="shared" si="298"/>
        <v/>
      </c>
      <c r="CF165" s="8" t="str">
        <f t="shared" si="299"/>
        <v/>
      </c>
      <c r="CG165" s="8" t="str">
        <f t="shared" si="300"/>
        <v/>
      </c>
      <c r="CI165" s="13">
        <v>2.8113425925925927E-2</v>
      </c>
      <c r="CJ165" s="8">
        <f t="shared" si="301"/>
        <v>2.8113425925925927E-2</v>
      </c>
      <c r="CK165" s="8">
        <f>IF(COUNT($BV165:BW165)&gt;0,SMALL($BV165:BW165,1),$CI165)</f>
        <v>2.8113425925925927E-2</v>
      </c>
      <c r="CL165" s="8">
        <f>IF(COUNT($BV165:BX165)&gt;0,SMALL($BV165:BX165,1),$CI165)</f>
        <v>2.8113425925925927E-2</v>
      </c>
      <c r="CM165" s="8">
        <f>IF(COUNT($BV165:BY165)&gt;0,SMALL($BV165:BY165,1),$CI165)</f>
        <v>2.8113425925925927E-2</v>
      </c>
      <c r="CN165" s="8">
        <f>IF(COUNT($BV165:BZ165)&gt;0,SMALL($BV165:BZ165,1),$CI165)</f>
        <v>2.8113425925925927E-2</v>
      </c>
      <c r="CP165" s="8">
        <f t="shared" si="302"/>
        <v>0</v>
      </c>
      <c r="CQ165" s="8">
        <f>IF(COUNT($CB165:CC165)&gt;0,SMALL($CB165:CC165,1),$CP165)</f>
        <v>0</v>
      </c>
      <c r="CR165" s="8">
        <f>IF(COUNT($CB165:CD165)&gt;0,SMALL($CB165:CD165,1),$CP165)</f>
        <v>0</v>
      </c>
      <c r="CS165" s="8">
        <f>IF(COUNT($CB165:CE165)&gt;0,SMALL($CB165:CE165,1),$CP165)</f>
        <v>0</v>
      </c>
      <c r="CT165" s="8">
        <f>IF(COUNT($CB165:CF165)&gt;0,SMALL($CB165:CF165,1),$CP165)</f>
        <v>0</v>
      </c>
      <c r="CV165" s="8" t="str">
        <f t="shared" si="303"/>
        <v/>
      </c>
      <c r="CW165" s="8" t="str">
        <f t="shared" si="304"/>
        <v/>
      </c>
      <c r="CX165" s="1">
        <f t="shared" si="305"/>
        <v>0</v>
      </c>
      <c r="CY165" s="8" t="str">
        <f t="shared" si="306"/>
        <v/>
      </c>
      <c r="CZ165" s="1">
        <f t="shared" si="307"/>
        <v>0</v>
      </c>
      <c r="DB165" s="13">
        <f t="shared" si="308"/>
        <v>0</v>
      </c>
      <c r="DC165" s="13">
        <f>SMALL($DO165:DP165,1)/(60*60*24)</f>
        <v>0</v>
      </c>
      <c r="DD165" s="13">
        <f>SMALL($DO165:DQ165,1)/(60*60*24)</f>
        <v>0</v>
      </c>
      <c r="DE165" s="13">
        <f>SMALL($DO165:DR165,1)/(60*60*24)</f>
        <v>0</v>
      </c>
      <c r="DF165" s="13">
        <f>SMALL($DO165:DS165,1)/(60*60*24)</f>
        <v>0</v>
      </c>
      <c r="DG165" s="13">
        <f>SMALL($DO165:DT165,1)/(60*60*24)</f>
        <v>0</v>
      </c>
      <c r="DH165" s="45">
        <f t="shared" si="309"/>
        <v>0</v>
      </c>
      <c r="DI165" s="13">
        <f>SMALL($DU165:DV165,1)/(60*60*24)</f>
        <v>0</v>
      </c>
      <c r="DJ165" s="13">
        <f>SMALL($DU165:DW165,1)/(60*60*24)</f>
        <v>0</v>
      </c>
      <c r="DK165" s="13">
        <f>SMALL($DU165:DX165,1)/(60*60*24)</f>
        <v>0</v>
      </c>
      <c r="DL165" s="13">
        <f>SMALL($DU165:DY165,1)/(60*60*24)</f>
        <v>0</v>
      </c>
      <c r="DM165" s="13">
        <f>SMALL($DU165:DZ165,1)/(60*60*24)</f>
        <v>0</v>
      </c>
      <c r="DO165" s="6">
        <f t="shared" si="310"/>
        <v>0</v>
      </c>
      <c r="DP165" s="1">
        <f t="shared" si="311"/>
        <v>9999</v>
      </c>
      <c r="DQ165" s="1">
        <f t="shared" si="312"/>
        <v>9999</v>
      </c>
      <c r="DR165" s="1">
        <f t="shared" si="313"/>
        <v>9999</v>
      </c>
      <c r="DS165" s="1">
        <f t="shared" si="314"/>
        <v>9999</v>
      </c>
      <c r="DT165" s="1">
        <f t="shared" si="315"/>
        <v>9999</v>
      </c>
      <c r="DU165" s="6">
        <f t="shared" si="316"/>
        <v>0</v>
      </c>
      <c r="DV165" s="1">
        <f t="shared" si="317"/>
        <v>9999</v>
      </c>
      <c r="DW165" s="1">
        <f t="shared" si="318"/>
        <v>9999</v>
      </c>
      <c r="DX165" s="1">
        <f t="shared" si="319"/>
        <v>9999</v>
      </c>
      <c r="DY165" s="1">
        <f t="shared" si="320"/>
        <v>9999</v>
      </c>
      <c r="DZ165" s="1">
        <f t="shared" si="321"/>
        <v>9999</v>
      </c>
    </row>
    <row r="166" spans="5:130" x14ac:dyDescent="0.25">
      <c r="E166" s="13"/>
      <c r="M166" s="8">
        <f t="shared" si="258"/>
        <v>0</v>
      </c>
      <c r="N166" s="6">
        <f t="shared" si="259"/>
        <v>0</v>
      </c>
      <c r="O166" s="8" t="str">
        <f t="shared" si="260"/>
        <v/>
      </c>
      <c r="Q166" s="8">
        <f t="shared" si="261"/>
        <v>0</v>
      </c>
      <c r="R166" s="8">
        <f t="shared" si="262"/>
        <v>0</v>
      </c>
      <c r="S166" s="8" t="str">
        <f t="shared" si="263"/>
        <v/>
      </c>
      <c r="T166" s="8"/>
      <c r="U166" s="8">
        <f>IF(A166&lt;&gt;"",IF(VLOOKUP(A166,Apr!A$4:F$201,6)&gt;0,VLOOKUP(A166,Apr!A$4:F$201,6),0),0)</f>
        <v>0</v>
      </c>
      <c r="V166" s="8">
        <f>IF(A166&lt;&gt;"",IF(VLOOKUP(A166,May!A$3:F$200,6)&gt;0,VLOOKUP(A166,May!A$3:F$200,6),0),0)</f>
        <v>0</v>
      </c>
      <c r="W166" s="8">
        <f>IF(A166&lt;&gt;"",IF(VLOOKUP(A166,Jun!A$3:F$200,6)&gt;0,VLOOKUP(A166,Jun!A$3:F$200,6),0),0)</f>
        <v>0</v>
      </c>
      <c r="X166" s="8">
        <f>IF(A166&lt;&gt;"",IF(VLOOKUP(A166,Jul!A$3:F$200,6)&gt;0,VLOOKUP(A166,Jul!A$3:F$200,6),0),0)</f>
        <v>0</v>
      </c>
      <c r="Y166" s="8">
        <f>IF(A166&lt;&gt;"",IF(VLOOKUP(A166,Aug!A$3:F$200,6)&gt;0,VLOOKUP(A166,Aug!A$3:F$200,6),0),0)</f>
        <v>0</v>
      </c>
      <c r="Z166" s="8">
        <f>IF(A166&lt;&gt;"",IF(VLOOKUP(A166,Sep!A$3:F$200,6)&gt;0,VLOOKUP(A166,Sep!A$3:F$200,6),0),0)</f>
        <v>0</v>
      </c>
      <c r="AA166" s="6">
        <f t="shared" si="264"/>
        <v>0</v>
      </c>
      <c r="AB166" s="8">
        <f t="shared" si="265"/>
        <v>2.7777777777777776E-2</v>
      </c>
      <c r="AC166" s="8">
        <f>IF(A166&lt;&gt;"",IF(VLOOKUP(A166,Oct!A$3:F$200,6)&gt;0,VLOOKUP(A166,Oct!A$3:F$200,6),0),0)</f>
        <v>0</v>
      </c>
      <c r="AD166" s="8">
        <f>IF(A166&lt;&gt;"",IF(VLOOKUP(A166,Nov!A$3:F$200,6)&gt;0,VLOOKUP(A166,Nov!A$3:F$200,6),0),0)</f>
        <v>0</v>
      </c>
      <c r="AE166" s="8">
        <f>IF(A166&lt;&gt;"",IF(VLOOKUP(A166,Dec!A$3:F$200,6)&gt;0,VLOOKUP(A166,Dec!A$3:F$200,6),0),0)</f>
        <v>0</v>
      </c>
      <c r="AF166" s="8">
        <f>IF(A166&lt;&gt;"",IF(VLOOKUP(A166,Jan!A$3:F$200,6)&gt;0,VLOOKUP(A166,Jan!A$3:F$200,6),0),0)</f>
        <v>0</v>
      </c>
      <c r="AG166" s="8">
        <f>IF(A166&lt;&gt;"",IF(VLOOKUP(A166,Feb!A$3:F$200,6)&gt;0,VLOOKUP(A166,Feb!A$3:F$200,6),0),0)</f>
        <v>0</v>
      </c>
      <c r="AH166" s="8">
        <f>IF(A166&lt;&gt;"",IF(VLOOKUP(A166,Mar!A$3:F$200,6)&gt;0,VLOOKUP(A166,Mar!A$3:F$200,6),0),0)</f>
        <v>0</v>
      </c>
      <c r="AJ166" s="8">
        <f>LARGE($BH166:BI166,1)</f>
        <v>0</v>
      </c>
      <c r="AK166" s="8">
        <f>LARGE($BH166:BJ166,1)</f>
        <v>0</v>
      </c>
      <c r="AL166" s="8">
        <f>LARGE($BH166:BK166,1)</f>
        <v>0</v>
      </c>
      <c r="AM166" s="8">
        <f>LARGE($BH166:BL166,1)</f>
        <v>0</v>
      </c>
      <c r="AN166" s="8">
        <f>LARGE($BH166:BM166,1)</f>
        <v>0</v>
      </c>
      <c r="AO166" s="8">
        <f>LARGE($BN166:BO166,1)</f>
        <v>2.7777777777777776E-2</v>
      </c>
      <c r="AP166" s="8">
        <f>LARGE($BN166:BP166,1)</f>
        <v>2.7777777777777776E-2</v>
      </c>
      <c r="AQ166" s="8">
        <f>LARGE($BN166:BQ166,1)</f>
        <v>2.7777777777777776E-2</v>
      </c>
      <c r="AR166" s="8">
        <f>LARGE($BN166:BR166,1)</f>
        <v>2.7777777777777776E-2</v>
      </c>
      <c r="AS166" s="8">
        <f>LARGE($BN166:BS166,1)</f>
        <v>2.7777777777777776E-2</v>
      </c>
      <c r="AV166" s="6">
        <f t="shared" si="266"/>
        <v>0</v>
      </c>
      <c r="AW166" s="6">
        <f t="shared" si="267"/>
        <v>0</v>
      </c>
      <c r="AX166" s="6">
        <f t="shared" si="268"/>
        <v>0</v>
      </c>
      <c r="AY166" s="6">
        <f t="shared" si="269"/>
        <v>0</v>
      </c>
      <c r="AZ166" s="6">
        <f t="shared" si="270"/>
        <v>0</v>
      </c>
      <c r="BA166" s="6">
        <f t="shared" si="271"/>
        <v>0</v>
      </c>
      <c r="BB166" s="6">
        <f t="shared" si="272"/>
        <v>0</v>
      </c>
      <c r="BC166" s="6">
        <f t="shared" si="273"/>
        <v>0</v>
      </c>
      <c r="BD166" s="6">
        <f t="shared" si="274"/>
        <v>0</v>
      </c>
      <c r="BE166" s="6">
        <f t="shared" si="275"/>
        <v>0</v>
      </c>
      <c r="BF166" s="6">
        <f t="shared" si="276"/>
        <v>0</v>
      </c>
      <c r="BH166" s="8" t="str">
        <f t="shared" si="277"/>
        <v/>
      </c>
      <c r="BI166" s="8">
        <f t="shared" si="278"/>
        <v>0</v>
      </c>
      <c r="BJ166" s="8">
        <f t="shared" si="279"/>
        <v>0</v>
      </c>
      <c r="BK166" s="8">
        <f t="shared" si="280"/>
        <v>0</v>
      </c>
      <c r="BL166" s="8">
        <f t="shared" si="281"/>
        <v>0</v>
      </c>
      <c r="BM166" s="8">
        <f t="shared" si="282"/>
        <v>0</v>
      </c>
      <c r="BN166" s="8">
        <f t="shared" si="283"/>
        <v>2.7777777777777776E-2</v>
      </c>
      <c r="BO166" s="8">
        <f t="shared" si="284"/>
        <v>0</v>
      </c>
      <c r="BP166" s="8">
        <f t="shared" si="285"/>
        <v>0</v>
      </c>
      <c r="BQ166" s="8">
        <f t="shared" si="286"/>
        <v>0</v>
      </c>
      <c r="BR166" s="8">
        <f t="shared" si="287"/>
        <v>0</v>
      </c>
      <c r="BS166" s="8">
        <f t="shared" si="288"/>
        <v>0</v>
      </c>
      <c r="BV166" s="8" t="str">
        <f t="shared" si="289"/>
        <v/>
      </c>
      <c r="BW166" s="8" t="str">
        <f t="shared" si="290"/>
        <v/>
      </c>
      <c r="BX166" s="8" t="str">
        <f t="shared" si="291"/>
        <v/>
      </c>
      <c r="BY166" s="8" t="str">
        <f t="shared" si="292"/>
        <v/>
      </c>
      <c r="BZ166" s="8" t="str">
        <f t="shared" si="293"/>
        <v/>
      </c>
      <c r="CA166" s="8" t="str">
        <f t="shared" si="294"/>
        <v/>
      </c>
      <c r="CB166" s="8" t="str">
        <f t="shared" si="295"/>
        <v/>
      </c>
      <c r="CC166" s="8" t="str">
        <f t="shared" si="296"/>
        <v/>
      </c>
      <c r="CD166" s="8" t="str">
        <f t="shared" si="297"/>
        <v/>
      </c>
      <c r="CE166" s="8" t="str">
        <f t="shared" si="298"/>
        <v/>
      </c>
      <c r="CF166" s="8" t="str">
        <f t="shared" si="299"/>
        <v/>
      </c>
      <c r="CG166" s="8" t="str">
        <f t="shared" si="300"/>
        <v/>
      </c>
      <c r="CI166" s="13">
        <v>2.8113425925925927E-2</v>
      </c>
      <c r="CJ166" s="8">
        <f t="shared" si="301"/>
        <v>2.8113425925925927E-2</v>
      </c>
      <c r="CK166" s="8">
        <f>IF(COUNT($BV166:BW166)&gt;0,SMALL($BV166:BW166,1),$CI166)</f>
        <v>2.8113425925925927E-2</v>
      </c>
      <c r="CL166" s="8">
        <f>IF(COUNT($BV166:BX166)&gt;0,SMALL($BV166:BX166,1),$CI166)</f>
        <v>2.8113425925925927E-2</v>
      </c>
      <c r="CM166" s="8">
        <f>IF(COUNT($BV166:BY166)&gt;0,SMALL($BV166:BY166,1),$CI166)</f>
        <v>2.8113425925925927E-2</v>
      </c>
      <c r="CN166" s="8">
        <f>IF(COUNT($BV166:BZ166)&gt;0,SMALL($BV166:BZ166,1),$CI166)</f>
        <v>2.8113425925925927E-2</v>
      </c>
      <c r="CP166" s="8">
        <f t="shared" si="302"/>
        <v>0</v>
      </c>
      <c r="CQ166" s="8">
        <f>IF(COUNT($CB166:CC166)&gt;0,SMALL($CB166:CC166,1),$CP166)</f>
        <v>0</v>
      </c>
      <c r="CR166" s="8">
        <f>IF(COUNT($CB166:CD166)&gt;0,SMALL($CB166:CD166,1),$CP166)</f>
        <v>0</v>
      </c>
      <c r="CS166" s="8">
        <f>IF(COUNT($CB166:CE166)&gt;0,SMALL($CB166:CE166,1),$CP166)</f>
        <v>0</v>
      </c>
      <c r="CT166" s="8">
        <f>IF(COUNT($CB166:CF166)&gt;0,SMALL($CB166:CF166,1),$CP166)</f>
        <v>0</v>
      </c>
      <c r="CV166" s="8" t="str">
        <f t="shared" si="303"/>
        <v/>
      </c>
      <c r="CW166" s="8" t="str">
        <f t="shared" si="304"/>
        <v/>
      </c>
      <c r="CX166" s="1">
        <f t="shared" si="305"/>
        <v>0</v>
      </c>
      <c r="CY166" s="8" t="str">
        <f t="shared" si="306"/>
        <v/>
      </c>
      <c r="CZ166" s="1">
        <f t="shared" si="307"/>
        <v>0</v>
      </c>
      <c r="DB166" s="13">
        <f t="shared" si="308"/>
        <v>0</v>
      </c>
      <c r="DC166" s="13">
        <f>SMALL($DO166:DP166,1)/(60*60*24)</f>
        <v>0</v>
      </c>
      <c r="DD166" s="13">
        <f>SMALL($DO166:DQ166,1)/(60*60*24)</f>
        <v>0</v>
      </c>
      <c r="DE166" s="13">
        <f>SMALL($DO166:DR166,1)/(60*60*24)</f>
        <v>0</v>
      </c>
      <c r="DF166" s="13">
        <f>SMALL($DO166:DS166,1)/(60*60*24)</f>
        <v>0</v>
      </c>
      <c r="DG166" s="13">
        <f>SMALL($DO166:DT166,1)/(60*60*24)</f>
        <v>0</v>
      </c>
      <c r="DH166" s="45">
        <f t="shared" si="309"/>
        <v>0</v>
      </c>
      <c r="DI166" s="13">
        <f>SMALL($DU166:DV166,1)/(60*60*24)</f>
        <v>0</v>
      </c>
      <c r="DJ166" s="13">
        <f>SMALL($DU166:DW166,1)/(60*60*24)</f>
        <v>0</v>
      </c>
      <c r="DK166" s="13">
        <f>SMALL($DU166:DX166,1)/(60*60*24)</f>
        <v>0</v>
      </c>
      <c r="DL166" s="13">
        <f>SMALL($DU166:DY166,1)/(60*60*24)</f>
        <v>0</v>
      </c>
      <c r="DM166" s="13">
        <f>SMALL($DU166:DZ166,1)/(60*60*24)</f>
        <v>0</v>
      </c>
      <c r="DO166" s="6">
        <f t="shared" si="310"/>
        <v>0</v>
      </c>
      <c r="DP166" s="1">
        <f t="shared" si="311"/>
        <v>9999</v>
      </c>
      <c r="DQ166" s="1">
        <f t="shared" si="312"/>
        <v>9999</v>
      </c>
      <c r="DR166" s="1">
        <f t="shared" si="313"/>
        <v>9999</v>
      </c>
      <c r="DS166" s="1">
        <f t="shared" si="314"/>
        <v>9999</v>
      </c>
      <c r="DT166" s="1">
        <f t="shared" si="315"/>
        <v>9999</v>
      </c>
      <c r="DU166" s="6">
        <f t="shared" si="316"/>
        <v>0</v>
      </c>
      <c r="DV166" s="1">
        <f t="shared" si="317"/>
        <v>9999</v>
      </c>
      <c r="DW166" s="1">
        <f t="shared" si="318"/>
        <v>9999</v>
      </c>
      <c r="DX166" s="1">
        <f t="shared" si="319"/>
        <v>9999</v>
      </c>
      <c r="DY166" s="1">
        <f t="shared" si="320"/>
        <v>9999</v>
      </c>
      <c r="DZ166" s="1">
        <f t="shared" si="321"/>
        <v>9999</v>
      </c>
    </row>
    <row r="167" spans="5:130" x14ac:dyDescent="0.25">
      <c r="E167" s="13"/>
      <c r="M167" s="8">
        <f t="shared" si="258"/>
        <v>0</v>
      </c>
      <c r="N167" s="6">
        <f t="shared" si="259"/>
        <v>0</v>
      </c>
      <c r="O167" s="8" t="str">
        <f t="shared" si="260"/>
        <v/>
      </c>
      <c r="Q167" s="8">
        <f t="shared" si="261"/>
        <v>0</v>
      </c>
      <c r="R167" s="8">
        <f t="shared" si="262"/>
        <v>0</v>
      </c>
      <c r="S167" s="8" t="str">
        <f t="shared" si="263"/>
        <v/>
      </c>
      <c r="T167" s="8"/>
      <c r="U167" s="8">
        <f>IF(A167&lt;&gt;"",IF(VLOOKUP(A167,Apr!A$4:F$201,6)&gt;0,VLOOKUP(A167,Apr!A$4:F$201,6),0),0)</f>
        <v>0</v>
      </c>
      <c r="V167" s="8">
        <f>IF(A167&lt;&gt;"",IF(VLOOKUP(A167,May!A$3:F$200,6)&gt;0,VLOOKUP(A167,May!A$3:F$200,6),0),0)</f>
        <v>0</v>
      </c>
      <c r="W167" s="8">
        <f>IF(A167&lt;&gt;"",IF(VLOOKUP(A167,Jun!A$3:F$200,6)&gt;0,VLOOKUP(A167,Jun!A$3:F$200,6),0),0)</f>
        <v>0</v>
      </c>
      <c r="X167" s="8">
        <f>IF(A167&lt;&gt;"",IF(VLOOKUP(A167,Jul!A$3:F$200,6)&gt;0,VLOOKUP(A167,Jul!A$3:F$200,6),0),0)</f>
        <v>0</v>
      </c>
      <c r="Y167" s="8">
        <f>IF(A167&lt;&gt;"",IF(VLOOKUP(A167,Aug!A$3:F$200,6)&gt;0,VLOOKUP(A167,Aug!A$3:F$200,6),0),0)</f>
        <v>0</v>
      </c>
      <c r="Z167" s="8">
        <f>IF(A167&lt;&gt;"",IF(VLOOKUP(A167,Sep!A$3:F$200,6)&gt;0,VLOOKUP(A167,Sep!A$3:F$200,6),0),0)</f>
        <v>0</v>
      </c>
      <c r="AA167" s="6">
        <f t="shared" si="264"/>
        <v>0</v>
      </c>
      <c r="AB167" s="8">
        <f t="shared" ref="AB167:AB200" si="322">IF(AA$2&gt;AA167,(MROUND(AA$2-AA167,15)/60/60/24),0.1/60/60/24)</f>
        <v>2.7777777777777776E-2</v>
      </c>
      <c r="AC167" s="8">
        <f>IF(A167&lt;&gt;"",IF(VLOOKUP(A167,Oct!A$3:F$200,6)&gt;0,VLOOKUP(A167,Oct!A$3:F$200,6),0),0)</f>
        <v>0</v>
      </c>
      <c r="AD167" s="8">
        <f>IF(A167&lt;&gt;"",IF(VLOOKUP(A167,Nov!A$3:F$200,6)&gt;0,VLOOKUP(A167,Nov!A$3:F$200,6),0),0)</f>
        <v>0</v>
      </c>
      <c r="AE167" s="8">
        <f>IF(A167&lt;&gt;"",IF(VLOOKUP(A167,Dec!A$3:F$200,6)&gt;0,VLOOKUP(A167,Dec!A$3:F$200,6),0),0)</f>
        <v>0</v>
      </c>
      <c r="AF167" s="8">
        <f>IF(A167&lt;&gt;"",IF(VLOOKUP(A167,Jan!A$3:F$200,6)&gt;0,VLOOKUP(A167,Jan!A$3:F$200,6),0),0)</f>
        <v>0</v>
      </c>
      <c r="AG167" s="8">
        <f>IF(A167&lt;&gt;"",IF(VLOOKUP(A167,Feb!A$3:F$200,6)&gt;0,VLOOKUP(A167,Feb!A$3:F$200,6),0),0)</f>
        <v>0</v>
      </c>
      <c r="AH167" s="8">
        <f>IF(A167&lt;&gt;"",IF(VLOOKUP(A167,Mar!A$3:F$200,6)&gt;0,VLOOKUP(A167,Mar!A$3:F$200,6),0),0)</f>
        <v>0</v>
      </c>
      <c r="AJ167" s="8">
        <f>LARGE($BH167:BI167,1)</f>
        <v>0</v>
      </c>
      <c r="AK167" s="8">
        <f>LARGE($BH167:BJ167,1)</f>
        <v>0</v>
      </c>
      <c r="AL167" s="8">
        <f>LARGE($BH167:BK167,1)</f>
        <v>0</v>
      </c>
      <c r="AM167" s="8">
        <f>LARGE($BH167:BL167,1)</f>
        <v>0</v>
      </c>
      <c r="AN167" s="8">
        <f>LARGE($BH167:BM167,1)</f>
        <v>0</v>
      </c>
      <c r="AO167" s="8">
        <f>LARGE($BN167:BO167,1)</f>
        <v>2.7777777777777776E-2</v>
      </c>
      <c r="AP167" s="8">
        <f>LARGE($BN167:BP167,1)</f>
        <v>2.7777777777777776E-2</v>
      </c>
      <c r="AQ167" s="8">
        <f>LARGE($BN167:BQ167,1)</f>
        <v>2.7777777777777776E-2</v>
      </c>
      <c r="AR167" s="8">
        <f>LARGE($BN167:BR167,1)</f>
        <v>2.7777777777777776E-2</v>
      </c>
      <c r="AS167" s="8">
        <f>LARGE($BN167:BS167,1)</f>
        <v>2.7777777777777776E-2</v>
      </c>
      <c r="AV167" s="6">
        <f t="shared" si="266"/>
        <v>0</v>
      </c>
      <c r="AW167" s="6">
        <f t="shared" si="267"/>
        <v>0</v>
      </c>
      <c r="AX167" s="6">
        <f t="shared" si="268"/>
        <v>0</v>
      </c>
      <c r="AY167" s="6">
        <f t="shared" si="269"/>
        <v>0</v>
      </c>
      <c r="AZ167" s="6">
        <f t="shared" si="270"/>
        <v>0</v>
      </c>
      <c r="BA167" s="6">
        <f t="shared" si="271"/>
        <v>0</v>
      </c>
      <c r="BB167" s="6">
        <f t="shared" si="272"/>
        <v>0</v>
      </c>
      <c r="BC167" s="6">
        <f t="shared" si="273"/>
        <v>0</v>
      </c>
      <c r="BD167" s="6">
        <f t="shared" si="274"/>
        <v>0</v>
      </c>
      <c r="BE167" s="6">
        <f t="shared" si="275"/>
        <v>0</v>
      </c>
      <c r="BF167" s="6">
        <f t="shared" si="276"/>
        <v>0</v>
      </c>
      <c r="BH167" s="8" t="str">
        <f t="shared" si="277"/>
        <v/>
      </c>
      <c r="BI167" s="8">
        <f t="shared" si="278"/>
        <v>0</v>
      </c>
      <c r="BJ167" s="8">
        <f t="shared" si="279"/>
        <v>0</v>
      </c>
      <c r="BK167" s="8">
        <f t="shared" si="280"/>
        <v>0</v>
      </c>
      <c r="BL167" s="8">
        <f t="shared" si="281"/>
        <v>0</v>
      </c>
      <c r="BM167" s="8">
        <f t="shared" si="282"/>
        <v>0</v>
      </c>
      <c r="BN167" s="8">
        <f t="shared" si="283"/>
        <v>2.7777777777777776E-2</v>
      </c>
      <c r="BO167" s="8">
        <f t="shared" si="284"/>
        <v>0</v>
      </c>
      <c r="BP167" s="8">
        <f t="shared" si="285"/>
        <v>0</v>
      </c>
      <c r="BQ167" s="8">
        <f t="shared" si="286"/>
        <v>0</v>
      </c>
      <c r="BR167" s="8">
        <f t="shared" si="287"/>
        <v>0</v>
      </c>
      <c r="BS167" s="8">
        <f t="shared" si="288"/>
        <v>0</v>
      </c>
      <c r="BV167" s="8" t="str">
        <f t="shared" si="289"/>
        <v/>
      </c>
      <c r="BW167" s="8" t="str">
        <f t="shared" si="290"/>
        <v/>
      </c>
      <c r="BX167" s="8" t="str">
        <f t="shared" si="291"/>
        <v/>
      </c>
      <c r="BY167" s="8" t="str">
        <f t="shared" si="292"/>
        <v/>
      </c>
      <c r="BZ167" s="8" t="str">
        <f t="shared" si="293"/>
        <v/>
      </c>
      <c r="CA167" s="8" t="str">
        <f t="shared" si="294"/>
        <v/>
      </c>
      <c r="CB167" s="8" t="str">
        <f t="shared" si="295"/>
        <v/>
      </c>
      <c r="CC167" s="8" t="str">
        <f t="shared" si="296"/>
        <v/>
      </c>
      <c r="CD167" s="8" t="str">
        <f t="shared" si="297"/>
        <v/>
      </c>
      <c r="CE167" s="8" t="str">
        <f t="shared" si="298"/>
        <v/>
      </c>
      <c r="CF167" s="8" t="str">
        <f t="shared" si="299"/>
        <v/>
      </c>
      <c r="CG167" s="8" t="str">
        <f t="shared" si="300"/>
        <v/>
      </c>
      <c r="CI167" s="13">
        <v>2.8113425925925927E-2</v>
      </c>
      <c r="CJ167" s="8">
        <f t="shared" si="301"/>
        <v>2.8113425925925927E-2</v>
      </c>
      <c r="CK167" s="8">
        <f>IF(COUNT($BV167:BW167)&gt;0,SMALL($BV167:BW167,1),$CI167)</f>
        <v>2.8113425925925927E-2</v>
      </c>
      <c r="CL167" s="8">
        <f>IF(COUNT($BV167:BX167)&gt;0,SMALL($BV167:BX167,1),$CI167)</f>
        <v>2.8113425925925927E-2</v>
      </c>
      <c r="CM167" s="8">
        <f>IF(COUNT($BV167:BY167)&gt;0,SMALL($BV167:BY167,1),$CI167)</f>
        <v>2.8113425925925927E-2</v>
      </c>
      <c r="CN167" s="8">
        <f>IF(COUNT($BV167:BZ167)&gt;0,SMALL($BV167:BZ167,1),$CI167)</f>
        <v>2.8113425925925927E-2</v>
      </c>
      <c r="CP167" s="8">
        <f t="shared" si="302"/>
        <v>0</v>
      </c>
      <c r="CQ167" s="8">
        <f>IF(COUNT($CB167:CC167)&gt;0,SMALL($CB167:CC167,1),$CP167)</f>
        <v>0</v>
      </c>
      <c r="CR167" s="8">
        <f>IF(COUNT($CB167:CD167)&gt;0,SMALL($CB167:CD167,1),$CP167)</f>
        <v>0</v>
      </c>
      <c r="CS167" s="8">
        <f>IF(COUNT($CB167:CE167)&gt;0,SMALL($CB167:CE167,1),$CP167)</f>
        <v>0</v>
      </c>
      <c r="CT167" s="8">
        <f>IF(COUNT($CB167:CF167)&gt;0,SMALL($CB167:CF167,1),$CP167)</f>
        <v>0</v>
      </c>
      <c r="CV167" s="8" t="str">
        <f t="shared" si="303"/>
        <v/>
      </c>
      <c r="CW167" s="8" t="str">
        <f t="shared" si="304"/>
        <v/>
      </c>
      <c r="CX167" s="1">
        <f t="shared" si="305"/>
        <v>0</v>
      </c>
      <c r="CY167" s="8" t="str">
        <f t="shared" si="306"/>
        <v/>
      </c>
      <c r="CZ167" s="1">
        <f t="shared" si="307"/>
        <v>0</v>
      </c>
      <c r="DB167" s="13">
        <f t="shared" si="308"/>
        <v>0</v>
      </c>
      <c r="DC167" s="13">
        <f>SMALL($DO167:DP167,1)/(60*60*24)</f>
        <v>0</v>
      </c>
      <c r="DD167" s="13">
        <f>SMALL($DO167:DQ167,1)/(60*60*24)</f>
        <v>0</v>
      </c>
      <c r="DE167" s="13">
        <f>SMALL($DO167:DR167,1)/(60*60*24)</f>
        <v>0</v>
      </c>
      <c r="DF167" s="13">
        <f>SMALL($DO167:DS167,1)/(60*60*24)</f>
        <v>0</v>
      </c>
      <c r="DG167" s="13">
        <f>SMALL($DO167:DT167,1)/(60*60*24)</f>
        <v>0</v>
      </c>
      <c r="DH167" s="45">
        <f t="shared" si="309"/>
        <v>0</v>
      </c>
      <c r="DI167" s="13">
        <f>SMALL($DU167:DV167,1)/(60*60*24)</f>
        <v>0</v>
      </c>
      <c r="DJ167" s="13">
        <f>SMALL($DU167:DW167,1)/(60*60*24)</f>
        <v>0</v>
      </c>
      <c r="DK167" s="13">
        <f>SMALL($DU167:DX167,1)/(60*60*24)</f>
        <v>0</v>
      </c>
      <c r="DL167" s="13">
        <f>SMALL($DU167:DY167,1)/(60*60*24)</f>
        <v>0</v>
      </c>
      <c r="DM167" s="13">
        <f>SMALL($DU167:DZ167,1)/(60*60*24)</f>
        <v>0</v>
      </c>
      <c r="DO167" s="6">
        <f t="shared" si="310"/>
        <v>0</v>
      </c>
      <c r="DP167" s="1">
        <f t="shared" si="311"/>
        <v>9999</v>
      </c>
      <c r="DQ167" s="1">
        <f t="shared" si="312"/>
        <v>9999</v>
      </c>
      <c r="DR167" s="1">
        <f t="shared" si="313"/>
        <v>9999</v>
      </c>
      <c r="DS167" s="1">
        <f t="shared" si="314"/>
        <v>9999</v>
      </c>
      <c r="DT167" s="1">
        <f t="shared" si="315"/>
        <v>9999</v>
      </c>
      <c r="DU167" s="6">
        <f t="shared" si="316"/>
        <v>0</v>
      </c>
      <c r="DV167" s="1">
        <f t="shared" si="317"/>
        <v>9999</v>
      </c>
      <c r="DW167" s="1">
        <f t="shared" si="318"/>
        <v>9999</v>
      </c>
      <c r="DX167" s="1">
        <f t="shared" si="319"/>
        <v>9999</v>
      </c>
      <c r="DY167" s="1">
        <f t="shared" si="320"/>
        <v>9999</v>
      </c>
      <c r="DZ167" s="1">
        <f t="shared" si="321"/>
        <v>9999</v>
      </c>
    </row>
    <row r="168" spans="5:130" x14ac:dyDescent="0.25">
      <c r="E168" s="13"/>
      <c r="M168" s="8">
        <f t="shared" si="258"/>
        <v>0</v>
      </c>
      <c r="N168" s="6">
        <f t="shared" si="259"/>
        <v>0</v>
      </c>
      <c r="O168" s="8" t="str">
        <f t="shared" si="260"/>
        <v/>
      </c>
      <c r="Q168" s="8">
        <f t="shared" si="261"/>
        <v>0</v>
      </c>
      <c r="R168" s="8">
        <f t="shared" si="262"/>
        <v>0</v>
      </c>
      <c r="S168" s="8" t="str">
        <f t="shared" si="263"/>
        <v/>
      </c>
      <c r="T168" s="8"/>
      <c r="U168" s="8">
        <f>IF(A168&lt;&gt;"",IF(VLOOKUP(A168,Apr!A$4:F$201,6)&gt;0,VLOOKUP(A168,Apr!A$4:F$201,6),0),0)</f>
        <v>0</v>
      </c>
      <c r="V168" s="8">
        <f>IF(A168&lt;&gt;"",IF(VLOOKUP(A168,May!A$3:F$200,6)&gt;0,VLOOKUP(A168,May!A$3:F$200,6),0),0)</f>
        <v>0</v>
      </c>
      <c r="W168" s="8">
        <f>IF(A168&lt;&gt;"",IF(VLOOKUP(A168,Jun!A$3:F$200,6)&gt;0,VLOOKUP(A168,Jun!A$3:F$200,6),0),0)</f>
        <v>0</v>
      </c>
      <c r="X168" s="8">
        <f>IF(A168&lt;&gt;"",IF(VLOOKUP(A168,Jul!A$3:F$200,6)&gt;0,VLOOKUP(A168,Jul!A$3:F$200,6),0),0)</f>
        <v>0</v>
      </c>
      <c r="Y168" s="8">
        <f>IF(A168&lt;&gt;"",IF(VLOOKUP(A168,Aug!A$3:F$200,6)&gt;0,VLOOKUP(A168,Aug!A$3:F$200,6),0),0)</f>
        <v>0</v>
      </c>
      <c r="Z168" s="8">
        <f>IF(A168&lt;&gt;"",IF(VLOOKUP(A168,Sep!A$3:F$200,6)&gt;0,VLOOKUP(A168,Sep!A$3:F$200,6),0),0)</f>
        <v>0</v>
      </c>
      <c r="AA168" s="6">
        <f t="shared" si="264"/>
        <v>0</v>
      </c>
      <c r="AB168" s="8">
        <f t="shared" si="322"/>
        <v>2.7777777777777776E-2</v>
      </c>
      <c r="AC168" s="8">
        <f>IF(A168&lt;&gt;"",IF(VLOOKUP(A168,Oct!A$3:F$200,6)&gt;0,VLOOKUP(A168,Oct!A$3:F$200,6),0),0)</f>
        <v>0</v>
      </c>
      <c r="AD168" s="8">
        <f>IF(A168&lt;&gt;"",IF(VLOOKUP(A168,Nov!A$3:F$200,6)&gt;0,VLOOKUP(A168,Nov!A$3:F$200,6),0),0)</f>
        <v>0</v>
      </c>
      <c r="AE168" s="8">
        <f>IF(A168&lt;&gt;"",IF(VLOOKUP(A168,Dec!A$3:F$200,6)&gt;0,VLOOKUP(A168,Dec!A$3:F$200,6),0),0)</f>
        <v>0</v>
      </c>
      <c r="AF168" s="8">
        <f>IF(A168&lt;&gt;"",IF(VLOOKUP(A168,Jan!A$3:F$200,6)&gt;0,VLOOKUP(A168,Jan!A$3:F$200,6),0),0)</f>
        <v>0</v>
      </c>
      <c r="AG168" s="8">
        <f>IF(A168&lt;&gt;"",IF(VLOOKUP(A168,Feb!A$3:F$200,6)&gt;0,VLOOKUP(A168,Feb!A$3:F$200,6),0),0)</f>
        <v>0</v>
      </c>
      <c r="AH168" s="8">
        <f>IF(A168&lt;&gt;"",IF(VLOOKUP(A168,Mar!A$3:F$200,6)&gt;0,VLOOKUP(A168,Mar!A$3:F$200,6),0),0)</f>
        <v>0</v>
      </c>
      <c r="AJ168" s="8">
        <f>LARGE($BH168:BI168,1)</f>
        <v>0</v>
      </c>
      <c r="AK168" s="8">
        <f>LARGE($BH168:BJ168,1)</f>
        <v>0</v>
      </c>
      <c r="AL168" s="8">
        <f>LARGE($BH168:BK168,1)</f>
        <v>0</v>
      </c>
      <c r="AM168" s="8">
        <f>LARGE($BH168:BL168,1)</f>
        <v>0</v>
      </c>
      <c r="AN168" s="8">
        <f>LARGE($BH168:BM168,1)</f>
        <v>0</v>
      </c>
      <c r="AO168" s="8">
        <f>LARGE($BN168:BO168,1)</f>
        <v>2.7777777777777776E-2</v>
      </c>
      <c r="AP168" s="8">
        <f>LARGE($BN168:BP168,1)</f>
        <v>2.7777777777777776E-2</v>
      </c>
      <c r="AQ168" s="8">
        <f>LARGE($BN168:BQ168,1)</f>
        <v>2.7777777777777776E-2</v>
      </c>
      <c r="AR168" s="8">
        <f>LARGE($BN168:BR168,1)</f>
        <v>2.7777777777777776E-2</v>
      </c>
      <c r="AS168" s="8">
        <f>LARGE($BN168:BS168,1)</f>
        <v>2.7777777777777776E-2</v>
      </c>
      <c r="AV168" s="6">
        <f t="shared" si="266"/>
        <v>0</v>
      </c>
      <c r="AW168" s="6">
        <f t="shared" si="267"/>
        <v>0</v>
      </c>
      <c r="AX168" s="6">
        <f t="shared" si="268"/>
        <v>0</v>
      </c>
      <c r="AY168" s="6">
        <f t="shared" si="269"/>
        <v>0</v>
      </c>
      <c r="AZ168" s="6">
        <f t="shared" si="270"/>
        <v>0</v>
      </c>
      <c r="BA168" s="6">
        <f t="shared" si="271"/>
        <v>0</v>
      </c>
      <c r="BB168" s="6">
        <f t="shared" si="272"/>
        <v>0</v>
      </c>
      <c r="BC168" s="6">
        <f t="shared" si="273"/>
        <v>0</v>
      </c>
      <c r="BD168" s="6">
        <f t="shared" si="274"/>
        <v>0</v>
      </c>
      <c r="BE168" s="6">
        <f t="shared" si="275"/>
        <v>0</v>
      </c>
      <c r="BF168" s="6">
        <f t="shared" si="276"/>
        <v>0</v>
      </c>
      <c r="BH168" s="8" t="str">
        <f t="shared" si="277"/>
        <v/>
      </c>
      <c r="BI168" s="8">
        <f t="shared" si="278"/>
        <v>0</v>
      </c>
      <c r="BJ168" s="8">
        <f t="shared" si="279"/>
        <v>0</v>
      </c>
      <c r="BK168" s="8">
        <f t="shared" si="280"/>
        <v>0</v>
      </c>
      <c r="BL168" s="8">
        <f t="shared" si="281"/>
        <v>0</v>
      </c>
      <c r="BM168" s="8">
        <f t="shared" si="282"/>
        <v>0</v>
      </c>
      <c r="BN168" s="8">
        <f t="shared" si="283"/>
        <v>2.7777777777777776E-2</v>
      </c>
      <c r="BO168" s="8">
        <f t="shared" si="284"/>
        <v>0</v>
      </c>
      <c r="BP168" s="8">
        <f t="shared" si="285"/>
        <v>0</v>
      </c>
      <c r="BQ168" s="8">
        <f t="shared" si="286"/>
        <v>0</v>
      </c>
      <c r="BR168" s="8">
        <f t="shared" si="287"/>
        <v>0</v>
      </c>
      <c r="BS168" s="8">
        <f t="shared" si="288"/>
        <v>0</v>
      </c>
      <c r="BV168" s="8" t="str">
        <f t="shared" si="289"/>
        <v/>
      </c>
      <c r="BW168" s="8" t="str">
        <f t="shared" si="290"/>
        <v/>
      </c>
      <c r="BX168" s="8" t="str">
        <f t="shared" si="291"/>
        <v/>
      </c>
      <c r="BY168" s="8" t="str">
        <f t="shared" si="292"/>
        <v/>
      </c>
      <c r="BZ168" s="8" t="str">
        <f t="shared" si="293"/>
        <v/>
      </c>
      <c r="CA168" s="8" t="str">
        <f t="shared" si="294"/>
        <v/>
      </c>
      <c r="CB168" s="8" t="str">
        <f t="shared" si="295"/>
        <v/>
      </c>
      <c r="CC168" s="8" t="str">
        <f t="shared" si="296"/>
        <v/>
      </c>
      <c r="CD168" s="8" t="str">
        <f t="shared" si="297"/>
        <v/>
      </c>
      <c r="CE168" s="8" t="str">
        <f t="shared" si="298"/>
        <v/>
      </c>
      <c r="CF168" s="8" t="str">
        <f t="shared" si="299"/>
        <v/>
      </c>
      <c r="CG168" s="8" t="str">
        <f t="shared" si="300"/>
        <v/>
      </c>
      <c r="CI168" s="13">
        <v>2.8113425925925927E-2</v>
      </c>
      <c r="CJ168" s="8">
        <f t="shared" si="301"/>
        <v>2.8113425925925927E-2</v>
      </c>
      <c r="CK168" s="8">
        <f>IF(COUNT($BV168:BW168)&gt;0,SMALL($BV168:BW168,1),$CI168)</f>
        <v>2.8113425925925927E-2</v>
      </c>
      <c r="CL168" s="8">
        <f>IF(COUNT($BV168:BX168)&gt;0,SMALL($BV168:BX168,1),$CI168)</f>
        <v>2.8113425925925927E-2</v>
      </c>
      <c r="CM168" s="8">
        <f>IF(COUNT($BV168:BY168)&gt;0,SMALL($BV168:BY168,1),$CI168)</f>
        <v>2.8113425925925927E-2</v>
      </c>
      <c r="CN168" s="8">
        <f>IF(COUNT($BV168:BZ168)&gt;0,SMALL($BV168:BZ168,1),$CI168)</f>
        <v>2.8113425925925927E-2</v>
      </c>
      <c r="CP168" s="8">
        <f t="shared" si="302"/>
        <v>0</v>
      </c>
      <c r="CQ168" s="8">
        <f>IF(COUNT($CB168:CC168)&gt;0,SMALL($CB168:CC168,1),$CP168)</f>
        <v>0</v>
      </c>
      <c r="CR168" s="8">
        <f>IF(COUNT($CB168:CD168)&gt;0,SMALL($CB168:CD168,1),$CP168)</f>
        <v>0</v>
      </c>
      <c r="CS168" s="8">
        <f>IF(COUNT($CB168:CE168)&gt;0,SMALL($CB168:CE168,1),$CP168)</f>
        <v>0</v>
      </c>
      <c r="CT168" s="8">
        <f>IF(COUNT($CB168:CF168)&gt;0,SMALL($CB168:CF168,1),$CP168)</f>
        <v>0</v>
      </c>
      <c r="CV168" s="8" t="str">
        <f t="shared" si="303"/>
        <v/>
      </c>
      <c r="CW168" s="8" t="str">
        <f t="shared" si="304"/>
        <v/>
      </c>
      <c r="CX168" s="1">
        <f t="shared" si="305"/>
        <v>0</v>
      </c>
      <c r="CY168" s="8" t="str">
        <f t="shared" si="306"/>
        <v/>
      </c>
      <c r="CZ168" s="1">
        <f t="shared" si="307"/>
        <v>0</v>
      </c>
      <c r="DB168" s="13">
        <f t="shared" si="308"/>
        <v>0</v>
      </c>
      <c r="DC168" s="13">
        <f>SMALL($DO168:DP168,1)/(60*60*24)</f>
        <v>0</v>
      </c>
      <c r="DD168" s="13">
        <f>SMALL($DO168:DQ168,1)/(60*60*24)</f>
        <v>0</v>
      </c>
      <c r="DE168" s="13">
        <f>SMALL($DO168:DR168,1)/(60*60*24)</f>
        <v>0</v>
      </c>
      <c r="DF168" s="13">
        <f>SMALL($DO168:DS168,1)/(60*60*24)</f>
        <v>0</v>
      </c>
      <c r="DG168" s="13">
        <f>SMALL($DO168:DT168,1)/(60*60*24)</f>
        <v>0</v>
      </c>
      <c r="DH168" s="45">
        <f t="shared" si="309"/>
        <v>0</v>
      </c>
      <c r="DI168" s="13">
        <f>SMALL($DU168:DV168,1)/(60*60*24)</f>
        <v>0</v>
      </c>
      <c r="DJ168" s="13">
        <f>SMALL($DU168:DW168,1)/(60*60*24)</f>
        <v>0</v>
      </c>
      <c r="DK168" s="13">
        <f>SMALL($DU168:DX168,1)/(60*60*24)</f>
        <v>0</v>
      </c>
      <c r="DL168" s="13">
        <f>SMALL($DU168:DY168,1)/(60*60*24)</f>
        <v>0</v>
      </c>
      <c r="DM168" s="13">
        <f>SMALL($DU168:DZ168,1)/(60*60*24)</f>
        <v>0</v>
      </c>
      <c r="DO168" s="6">
        <f t="shared" si="310"/>
        <v>0</v>
      </c>
      <c r="DP168" s="1">
        <f t="shared" si="311"/>
        <v>9999</v>
      </c>
      <c r="DQ168" s="1">
        <f t="shared" si="312"/>
        <v>9999</v>
      </c>
      <c r="DR168" s="1">
        <f t="shared" si="313"/>
        <v>9999</v>
      </c>
      <c r="DS168" s="1">
        <f t="shared" si="314"/>
        <v>9999</v>
      </c>
      <c r="DT168" s="1">
        <f t="shared" si="315"/>
        <v>9999</v>
      </c>
      <c r="DU168" s="6">
        <f t="shared" si="316"/>
        <v>0</v>
      </c>
      <c r="DV168" s="1">
        <f t="shared" si="317"/>
        <v>9999</v>
      </c>
      <c r="DW168" s="1">
        <f t="shared" si="318"/>
        <v>9999</v>
      </c>
      <c r="DX168" s="1">
        <f t="shared" si="319"/>
        <v>9999</v>
      </c>
      <c r="DY168" s="1">
        <f t="shared" si="320"/>
        <v>9999</v>
      </c>
      <c r="DZ168" s="1">
        <f t="shared" si="321"/>
        <v>9999</v>
      </c>
    </row>
    <row r="169" spans="5:130" x14ac:dyDescent="0.25">
      <c r="E169" s="13"/>
      <c r="M169" s="8">
        <f t="shared" si="258"/>
        <v>0</v>
      </c>
      <c r="N169" s="6">
        <f t="shared" si="259"/>
        <v>0</v>
      </c>
      <c r="O169" s="8" t="str">
        <f t="shared" si="260"/>
        <v/>
      </c>
      <c r="Q169" s="8">
        <f t="shared" si="261"/>
        <v>0</v>
      </c>
      <c r="R169" s="8">
        <f t="shared" si="262"/>
        <v>0</v>
      </c>
      <c r="S169" s="8" t="str">
        <f t="shared" si="263"/>
        <v/>
      </c>
      <c r="T169" s="8"/>
      <c r="U169" s="8">
        <f>IF(A169&lt;&gt;"",IF(VLOOKUP(A169,Apr!A$4:F$201,6)&gt;0,VLOOKUP(A169,Apr!A$4:F$201,6),0),0)</f>
        <v>0</v>
      </c>
      <c r="V169" s="8">
        <f>IF(A169&lt;&gt;"",IF(VLOOKUP(A169,May!A$3:F$200,6)&gt;0,VLOOKUP(A169,May!A$3:F$200,6),0),0)</f>
        <v>0</v>
      </c>
      <c r="W169" s="8">
        <f>IF(A169&lt;&gt;"",IF(VLOOKUP(A169,Jun!A$3:F$200,6)&gt;0,VLOOKUP(A169,Jun!A$3:F$200,6),0),0)</f>
        <v>0</v>
      </c>
      <c r="X169" s="8">
        <f>IF(A169&lt;&gt;"",IF(VLOOKUP(A169,Jul!A$3:F$200,6)&gt;0,VLOOKUP(A169,Jul!A$3:F$200,6),0),0)</f>
        <v>0</v>
      </c>
      <c r="Y169" s="8">
        <f>IF(A169&lt;&gt;"",IF(VLOOKUP(A169,Aug!A$3:F$200,6)&gt;0,VLOOKUP(A169,Aug!A$3:F$200,6),0),0)</f>
        <v>0</v>
      </c>
      <c r="Z169" s="8">
        <f>IF(A169&lt;&gt;"",IF(VLOOKUP(A169,Sep!A$3:F$200,6)&gt;0,VLOOKUP(A169,Sep!A$3:F$200,6),0),0)</f>
        <v>0</v>
      </c>
      <c r="AA169" s="6">
        <f t="shared" si="264"/>
        <v>0</v>
      </c>
      <c r="AB169" s="8">
        <f t="shared" si="322"/>
        <v>2.7777777777777776E-2</v>
      </c>
      <c r="AC169" s="8">
        <f>IF(A169&lt;&gt;"",IF(VLOOKUP(A169,Oct!A$3:F$200,6)&gt;0,VLOOKUP(A169,Oct!A$3:F$200,6),0),0)</f>
        <v>0</v>
      </c>
      <c r="AD169" s="8">
        <f>IF(A169&lt;&gt;"",IF(VLOOKUP(A169,Nov!A$3:F$200,6)&gt;0,VLOOKUP(A169,Nov!A$3:F$200,6),0),0)</f>
        <v>0</v>
      </c>
      <c r="AE169" s="8">
        <f>IF(A169&lt;&gt;"",IF(VLOOKUP(A169,Dec!A$3:F$200,6)&gt;0,VLOOKUP(A169,Dec!A$3:F$200,6),0),0)</f>
        <v>0</v>
      </c>
      <c r="AF169" s="8">
        <f>IF(A169&lt;&gt;"",IF(VLOOKUP(A169,Jan!A$3:F$200,6)&gt;0,VLOOKUP(A169,Jan!A$3:F$200,6),0),0)</f>
        <v>0</v>
      </c>
      <c r="AG169" s="8">
        <f>IF(A169&lt;&gt;"",IF(VLOOKUP(A169,Feb!A$3:F$200,6)&gt;0,VLOOKUP(A169,Feb!A$3:F$200,6),0),0)</f>
        <v>0</v>
      </c>
      <c r="AH169" s="8">
        <f>IF(A169&lt;&gt;"",IF(VLOOKUP(A169,Mar!A$3:F$200,6)&gt;0,VLOOKUP(A169,Mar!A$3:F$200,6),0),0)</f>
        <v>0</v>
      </c>
      <c r="AJ169" s="8">
        <f>LARGE($BH169:BI169,1)</f>
        <v>0</v>
      </c>
      <c r="AK169" s="8">
        <f>LARGE($BH169:BJ169,1)</f>
        <v>0</v>
      </c>
      <c r="AL169" s="8">
        <f>LARGE($BH169:BK169,1)</f>
        <v>0</v>
      </c>
      <c r="AM169" s="8">
        <f>LARGE($BH169:BL169,1)</f>
        <v>0</v>
      </c>
      <c r="AN169" s="8">
        <f>LARGE($BH169:BM169,1)</f>
        <v>0</v>
      </c>
      <c r="AO169" s="8">
        <f>LARGE($BN169:BO169,1)</f>
        <v>2.7777777777777776E-2</v>
      </c>
      <c r="AP169" s="8">
        <f>LARGE($BN169:BP169,1)</f>
        <v>2.7777777777777776E-2</v>
      </c>
      <c r="AQ169" s="8">
        <f>LARGE($BN169:BQ169,1)</f>
        <v>2.7777777777777776E-2</v>
      </c>
      <c r="AR169" s="8">
        <f>LARGE($BN169:BR169,1)</f>
        <v>2.7777777777777776E-2</v>
      </c>
      <c r="AS169" s="8">
        <f>LARGE($BN169:BS169,1)</f>
        <v>2.7777777777777776E-2</v>
      </c>
      <c r="AV169" s="6">
        <f t="shared" si="266"/>
        <v>0</v>
      </c>
      <c r="AW169" s="6">
        <f t="shared" si="267"/>
        <v>0</v>
      </c>
      <c r="AX169" s="6">
        <f t="shared" si="268"/>
        <v>0</v>
      </c>
      <c r="AY169" s="6">
        <f t="shared" si="269"/>
        <v>0</v>
      </c>
      <c r="AZ169" s="6">
        <f t="shared" si="270"/>
        <v>0</v>
      </c>
      <c r="BA169" s="6">
        <f t="shared" si="271"/>
        <v>0</v>
      </c>
      <c r="BB169" s="6">
        <f t="shared" si="272"/>
        <v>0</v>
      </c>
      <c r="BC169" s="6">
        <f t="shared" si="273"/>
        <v>0</v>
      </c>
      <c r="BD169" s="6">
        <f t="shared" si="274"/>
        <v>0</v>
      </c>
      <c r="BE169" s="6">
        <f t="shared" si="275"/>
        <v>0</v>
      </c>
      <c r="BF169" s="6">
        <f t="shared" si="276"/>
        <v>0</v>
      </c>
      <c r="BH169" s="8" t="str">
        <f t="shared" si="277"/>
        <v/>
      </c>
      <c r="BI169" s="8">
        <f t="shared" ref="BI169:BI200" si="323">IF(AV169&gt;0,IF($N$2&gt;AV169,(MROUND($N$2-AV169,15)/(60*60*24)),0),0)</f>
        <v>0</v>
      </c>
      <c r="BJ169" s="8">
        <f t="shared" ref="BJ169:BJ200" si="324">IF(AW169&gt;0,IF($N$2&gt;AW169,(MROUND($N$2-AW169,15)/(60*60*24)),0),0)</f>
        <v>0</v>
      </c>
      <c r="BK169" s="8">
        <f t="shared" ref="BK169:BK200" si="325">IF(AX169&gt;0,IF($N$2&gt;AX169,(MROUND($N$2-AX169,15)/(60*60*24)),0),0)</f>
        <v>0</v>
      </c>
      <c r="BL169" s="8">
        <f t="shared" ref="BL169:BL200" si="326">IF(AY169&gt;0,IF($N$2&gt;AY169,(MROUND($N$2-AY169,15)/(60*60*24)),0),0)</f>
        <v>0</v>
      </c>
      <c r="BM169" s="8">
        <f t="shared" ref="BM169:BM200" si="327">IF(AZ169&gt;0,IF($N$2&gt;AZ169,(MROUND($N$2-AZ169,15)/(60*60*24)),0),0)</f>
        <v>0</v>
      </c>
      <c r="BN169" s="8">
        <f t="shared" si="283"/>
        <v>2.7777777777777776E-2</v>
      </c>
      <c r="BO169" s="8">
        <f t="shared" ref="BO169:BO200" si="328">IF(BB169&gt;0,IF($AA$2&gt;BB169,(MROUND($AA$2-BB169,15)/(60*60*24)),0),0)</f>
        <v>0</v>
      </c>
      <c r="BP169" s="8">
        <f t="shared" ref="BP169:BP200" si="329">IF(BC169&gt;0,IF($AA$2&gt;BC169,(MROUND($AA$2-BC169,15)/(60*60*24)),0),0)</f>
        <v>0</v>
      </c>
      <c r="BQ169" s="8">
        <f t="shared" ref="BQ169:BQ200" si="330">IF(BD169&gt;0,IF($AA$2&gt;BD169,(MROUND($AA$2-BD169,15)/(60*60*24)),0),0)</f>
        <v>0</v>
      </c>
      <c r="BR169" s="8">
        <f t="shared" ref="BR169:BR200" si="331">IF(BE169&gt;0,IF($AA$2&gt;BE169,(MROUND($AA$2-BE169,15)/(60*60*24)),0),0)</f>
        <v>0</v>
      </c>
      <c r="BS169" s="8">
        <f t="shared" ref="BS169:BS200" si="332">IF(BF169&gt;0,IF($AA$2&gt;BF169,(MROUND($AA$2-BF169,15)/(60*60*24)),0),0)</f>
        <v>0</v>
      </c>
      <c r="BV169" s="8" t="str">
        <f t="shared" si="289"/>
        <v/>
      </c>
      <c r="BW169" s="8" t="str">
        <f t="shared" si="290"/>
        <v/>
      </c>
      <c r="BX169" s="8" t="str">
        <f t="shared" si="291"/>
        <v/>
      </c>
      <c r="BY169" s="8" t="str">
        <f t="shared" si="292"/>
        <v/>
      </c>
      <c r="BZ169" s="8" t="str">
        <f t="shared" si="293"/>
        <v/>
      </c>
      <c r="CA169" s="8" t="str">
        <f t="shared" si="294"/>
        <v/>
      </c>
      <c r="CB169" s="8" t="str">
        <f t="shared" si="295"/>
        <v/>
      </c>
      <c r="CC169" s="8" t="str">
        <f t="shared" si="296"/>
        <v/>
      </c>
      <c r="CD169" s="8" t="str">
        <f t="shared" si="297"/>
        <v/>
      </c>
      <c r="CE169" s="8" t="str">
        <f t="shared" si="298"/>
        <v/>
      </c>
      <c r="CF169" s="8" t="str">
        <f t="shared" si="299"/>
        <v/>
      </c>
      <c r="CG169" s="8" t="str">
        <f t="shared" si="300"/>
        <v/>
      </c>
      <c r="CI169" s="13">
        <v>2.8113425925925927E-2</v>
      </c>
      <c r="CJ169" s="8">
        <f t="shared" si="301"/>
        <v>2.8113425925925927E-2</v>
      </c>
      <c r="CK169" s="8">
        <f>IF(COUNT($BV169:BW169)&gt;0,SMALL($BV169:BW169,1),$CI169)</f>
        <v>2.8113425925925927E-2</v>
      </c>
      <c r="CL169" s="8">
        <f>IF(COUNT($BV169:BX169)&gt;0,SMALL($BV169:BX169,1),$CI169)</f>
        <v>2.8113425925925927E-2</v>
      </c>
      <c r="CM169" s="8">
        <f>IF(COUNT($BV169:BY169)&gt;0,SMALL($BV169:BY169,1),$CI169)</f>
        <v>2.8113425925925927E-2</v>
      </c>
      <c r="CN169" s="8">
        <f>IF(COUNT($BV169:BZ169)&gt;0,SMALL($BV169:BZ169,1),$CI169)</f>
        <v>2.8113425925925927E-2</v>
      </c>
      <c r="CP169" s="8">
        <f t="shared" si="302"/>
        <v>0</v>
      </c>
      <c r="CQ169" s="8">
        <f>IF(COUNT($CB169:CC169)&gt;0,SMALL($CB169:CC169,1),$CP169)</f>
        <v>0</v>
      </c>
      <c r="CR169" s="8">
        <f>IF(COUNT($CB169:CD169)&gt;0,SMALL($CB169:CD169,1),$CP169)</f>
        <v>0</v>
      </c>
      <c r="CS169" s="8">
        <f>IF(COUNT($CB169:CE169)&gt;0,SMALL($CB169:CE169,1),$CP169)</f>
        <v>0</v>
      </c>
      <c r="CT169" s="8">
        <f>IF(COUNT($CB169:CF169)&gt;0,SMALL($CB169:CF169,1),$CP169)</f>
        <v>0</v>
      </c>
      <c r="CV169" s="8" t="str">
        <f t="shared" si="303"/>
        <v/>
      </c>
      <c r="CW169" s="8" t="str">
        <f t="shared" si="304"/>
        <v/>
      </c>
      <c r="CX169" s="1">
        <f t="shared" si="305"/>
        <v>0</v>
      </c>
      <c r="CY169" s="8" t="str">
        <f t="shared" si="306"/>
        <v/>
      </c>
      <c r="CZ169" s="1">
        <f t="shared" si="307"/>
        <v>0</v>
      </c>
      <c r="DB169" s="13">
        <f t="shared" si="308"/>
        <v>0</v>
      </c>
      <c r="DC169" s="13">
        <f>SMALL($DO169:DP169,1)/(60*60*24)</f>
        <v>0</v>
      </c>
      <c r="DD169" s="13">
        <f>SMALL($DO169:DQ169,1)/(60*60*24)</f>
        <v>0</v>
      </c>
      <c r="DE169" s="13">
        <f>SMALL($DO169:DR169,1)/(60*60*24)</f>
        <v>0</v>
      </c>
      <c r="DF169" s="13">
        <f>SMALL($DO169:DS169,1)/(60*60*24)</f>
        <v>0</v>
      </c>
      <c r="DG169" s="13">
        <f>SMALL($DO169:DT169,1)/(60*60*24)</f>
        <v>0</v>
      </c>
      <c r="DH169" s="45">
        <f t="shared" si="309"/>
        <v>0</v>
      </c>
      <c r="DI169" s="13">
        <f>SMALL($DU169:DV169,1)/(60*60*24)</f>
        <v>0</v>
      </c>
      <c r="DJ169" s="13">
        <f>SMALL($DU169:DW169,1)/(60*60*24)</f>
        <v>0</v>
      </c>
      <c r="DK169" s="13">
        <f>SMALL($DU169:DX169,1)/(60*60*24)</f>
        <v>0</v>
      </c>
      <c r="DL169" s="13">
        <f>SMALL($DU169:DY169,1)/(60*60*24)</f>
        <v>0</v>
      </c>
      <c r="DM169" s="13">
        <f>SMALL($DU169:DZ169,1)/(60*60*24)</f>
        <v>0</v>
      </c>
      <c r="DO169" s="6">
        <f t="shared" si="310"/>
        <v>0</v>
      </c>
      <c r="DP169" s="1">
        <f t="shared" si="311"/>
        <v>9999</v>
      </c>
      <c r="DQ169" s="1">
        <f t="shared" si="312"/>
        <v>9999</v>
      </c>
      <c r="DR169" s="1">
        <f t="shared" si="313"/>
        <v>9999</v>
      </c>
      <c r="DS169" s="1">
        <f t="shared" si="314"/>
        <v>9999</v>
      </c>
      <c r="DT169" s="1">
        <f t="shared" si="315"/>
        <v>9999</v>
      </c>
      <c r="DU169" s="6">
        <f t="shared" si="316"/>
        <v>0</v>
      </c>
      <c r="DV169" s="1">
        <f t="shared" si="317"/>
        <v>9999</v>
      </c>
      <c r="DW169" s="1">
        <f t="shared" si="318"/>
        <v>9999</v>
      </c>
      <c r="DX169" s="1">
        <f t="shared" si="319"/>
        <v>9999</v>
      </c>
      <c r="DY169" s="1">
        <f t="shared" si="320"/>
        <v>9999</v>
      </c>
      <c r="DZ169" s="1">
        <f t="shared" si="321"/>
        <v>9999</v>
      </c>
    </row>
    <row r="170" spans="5:130" x14ac:dyDescent="0.25">
      <c r="E170" s="13"/>
      <c r="M170" s="8">
        <f t="shared" si="258"/>
        <v>0</v>
      </c>
      <c r="N170" s="6">
        <f t="shared" si="259"/>
        <v>0</v>
      </c>
      <c r="O170" s="8" t="str">
        <f t="shared" si="260"/>
        <v/>
      </c>
      <c r="Q170" s="8">
        <f t="shared" si="261"/>
        <v>0</v>
      </c>
      <c r="R170" s="8">
        <f t="shared" si="262"/>
        <v>0</v>
      </c>
      <c r="S170" s="8" t="str">
        <f t="shared" si="263"/>
        <v/>
      </c>
      <c r="T170" s="8"/>
      <c r="U170" s="8">
        <f>IF(A170&lt;&gt;"",IF(VLOOKUP(A170,Apr!A$4:F$201,6)&gt;0,VLOOKUP(A170,Apr!A$4:F$201,6),0),0)</f>
        <v>0</v>
      </c>
      <c r="V170" s="8">
        <f>IF(A170&lt;&gt;"",IF(VLOOKUP(A170,May!A$3:F$200,6)&gt;0,VLOOKUP(A170,May!A$3:F$200,6),0),0)</f>
        <v>0</v>
      </c>
      <c r="W170" s="8">
        <f>IF(A170&lt;&gt;"",IF(VLOOKUP(A170,Jun!A$3:F$200,6)&gt;0,VLOOKUP(A170,Jun!A$3:F$200,6),0),0)</f>
        <v>0</v>
      </c>
      <c r="X170" s="8">
        <f>IF(A170&lt;&gt;"",IF(VLOOKUP(A170,Jul!A$3:F$200,6)&gt;0,VLOOKUP(A170,Jul!A$3:F$200,6),0),0)</f>
        <v>0</v>
      </c>
      <c r="Y170" s="8">
        <f>IF(A170&lt;&gt;"",IF(VLOOKUP(A170,Aug!A$3:F$200,6)&gt;0,VLOOKUP(A170,Aug!A$3:F$200,6),0),0)</f>
        <v>0</v>
      </c>
      <c r="Z170" s="8">
        <f>IF(A170&lt;&gt;"",IF(VLOOKUP(A170,Sep!A$3:F$200,6)&gt;0,VLOOKUP(A170,Sep!A$3:F$200,6),0),0)</f>
        <v>0</v>
      </c>
      <c r="AA170" s="6">
        <f t="shared" si="264"/>
        <v>0</v>
      </c>
      <c r="AB170" s="8">
        <f t="shared" si="322"/>
        <v>2.7777777777777776E-2</v>
      </c>
      <c r="AC170" s="8">
        <f>IF(A170&lt;&gt;"",IF(VLOOKUP(A170,Oct!A$3:F$200,6)&gt;0,VLOOKUP(A170,Oct!A$3:F$200,6),0),0)</f>
        <v>0</v>
      </c>
      <c r="AD170" s="8">
        <f>IF(A170&lt;&gt;"",IF(VLOOKUP(A170,Nov!A$3:F$200,6)&gt;0,VLOOKUP(A170,Nov!A$3:F$200,6),0),0)</f>
        <v>0</v>
      </c>
      <c r="AE170" s="8">
        <f>IF(A170&lt;&gt;"",IF(VLOOKUP(A170,Dec!A$3:F$200,6)&gt;0,VLOOKUP(A170,Dec!A$3:F$200,6),0),0)</f>
        <v>0</v>
      </c>
      <c r="AF170" s="8">
        <f>IF(A170&lt;&gt;"",IF(VLOOKUP(A170,Jan!A$3:F$200,6)&gt;0,VLOOKUP(A170,Jan!A$3:F$200,6),0),0)</f>
        <v>0</v>
      </c>
      <c r="AG170" s="8">
        <f>IF(A170&lt;&gt;"",IF(VLOOKUP(A170,Feb!A$3:F$200,6)&gt;0,VLOOKUP(A170,Feb!A$3:F$200,6),0),0)</f>
        <v>0</v>
      </c>
      <c r="AH170" s="8">
        <f>IF(A170&lt;&gt;"",IF(VLOOKUP(A170,Mar!A$3:F$200,6)&gt;0,VLOOKUP(A170,Mar!A$3:F$200,6),0),0)</f>
        <v>0</v>
      </c>
      <c r="AJ170" s="8">
        <f>LARGE($BH170:BI170,1)</f>
        <v>0</v>
      </c>
      <c r="AK170" s="8">
        <f>LARGE($BH170:BJ170,1)</f>
        <v>0</v>
      </c>
      <c r="AL170" s="8">
        <f>LARGE($BH170:BK170,1)</f>
        <v>0</v>
      </c>
      <c r="AM170" s="8">
        <f>LARGE($BH170:BL170,1)</f>
        <v>0</v>
      </c>
      <c r="AN170" s="8">
        <f>LARGE($BH170:BM170,1)</f>
        <v>0</v>
      </c>
      <c r="AO170" s="8">
        <f>LARGE($BN170:BO170,1)</f>
        <v>2.7777777777777776E-2</v>
      </c>
      <c r="AP170" s="8">
        <f>LARGE($BN170:BP170,1)</f>
        <v>2.7777777777777776E-2</v>
      </c>
      <c r="AQ170" s="8">
        <f>LARGE($BN170:BQ170,1)</f>
        <v>2.7777777777777776E-2</v>
      </c>
      <c r="AR170" s="8">
        <f>LARGE($BN170:BR170,1)</f>
        <v>2.7777777777777776E-2</v>
      </c>
      <c r="AS170" s="8">
        <f>LARGE($BN170:BS170,1)</f>
        <v>2.7777777777777776E-2</v>
      </c>
      <c r="AV170" s="6">
        <f t="shared" si="266"/>
        <v>0</v>
      </c>
      <c r="AW170" s="6">
        <f t="shared" si="267"/>
        <v>0</v>
      </c>
      <c r="AX170" s="6">
        <f t="shared" si="268"/>
        <v>0</v>
      </c>
      <c r="AY170" s="6">
        <f t="shared" si="269"/>
        <v>0</v>
      </c>
      <c r="AZ170" s="6">
        <f t="shared" si="270"/>
        <v>0</v>
      </c>
      <c r="BA170" s="6">
        <f t="shared" si="271"/>
        <v>0</v>
      </c>
      <c r="BB170" s="6">
        <f t="shared" si="272"/>
        <v>0</v>
      </c>
      <c r="BC170" s="6">
        <f t="shared" si="273"/>
        <v>0</v>
      </c>
      <c r="BD170" s="6">
        <f t="shared" si="274"/>
        <v>0</v>
      </c>
      <c r="BE170" s="6">
        <f t="shared" si="275"/>
        <v>0</v>
      </c>
      <c r="BF170" s="6">
        <f t="shared" si="276"/>
        <v>0</v>
      </c>
      <c r="BH170" s="8" t="str">
        <f t="shared" si="277"/>
        <v/>
      </c>
      <c r="BI170" s="8">
        <f t="shared" si="323"/>
        <v>0</v>
      </c>
      <c r="BJ170" s="8">
        <f t="shared" si="324"/>
        <v>0</v>
      </c>
      <c r="BK170" s="8">
        <f t="shared" si="325"/>
        <v>0</v>
      </c>
      <c r="BL170" s="8">
        <f t="shared" si="326"/>
        <v>0</v>
      </c>
      <c r="BM170" s="8">
        <f t="shared" si="327"/>
        <v>0</v>
      </c>
      <c r="BN170" s="8">
        <f t="shared" si="283"/>
        <v>2.7777777777777776E-2</v>
      </c>
      <c r="BO170" s="8">
        <f t="shared" si="328"/>
        <v>0</v>
      </c>
      <c r="BP170" s="8">
        <f t="shared" si="329"/>
        <v>0</v>
      </c>
      <c r="BQ170" s="8">
        <f t="shared" si="330"/>
        <v>0</v>
      </c>
      <c r="BR170" s="8">
        <f t="shared" si="331"/>
        <v>0</v>
      </c>
      <c r="BS170" s="8">
        <f t="shared" si="332"/>
        <v>0</v>
      </c>
      <c r="BV170" s="8" t="str">
        <f t="shared" si="289"/>
        <v/>
      </c>
      <c r="BW170" s="8" t="str">
        <f t="shared" si="290"/>
        <v/>
      </c>
      <c r="BX170" s="8" t="str">
        <f t="shared" si="291"/>
        <v/>
      </c>
      <c r="BY170" s="8" t="str">
        <f t="shared" si="292"/>
        <v/>
      </c>
      <c r="BZ170" s="8" t="str">
        <f t="shared" si="293"/>
        <v/>
      </c>
      <c r="CA170" s="8" t="str">
        <f t="shared" si="294"/>
        <v/>
      </c>
      <c r="CB170" s="8" t="str">
        <f t="shared" si="295"/>
        <v/>
      </c>
      <c r="CC170" s="8" t="str">
        <f t="shared" si="296"/>
        <v/>
      </c>
      <c r="CD170" s="8" t="str">
        <f t="shared" si="297"/>
        <v/>
      </c>
      <c r="CE170" s="8" t="str">
        <f t="shared" si="298"/>
        <v/>
      </c>
      <c r="CF170" s="8" t="str">
        <f t="shared" si="299"/>
        <v/>
      </c>
      <c r="CG170" s="8" t="str">
        <f t="shared" si="300"/>
        <v/>
      </c>
      <c r="CI170" s="13">
        <v>2.8113425925925927E-2</v>
      </c>
      <c r="CJ170" s="8">
        <f t="shared" si="301"/>
        <v>2.8113425925925927E-2</v>
      </c>
      <c r="CK170" s="8">
        <f>IF(COUNT($BV170:BW170)&gt;0,SMALL($BV170:BW170,1),$CI170)</f>
        <v>2.8113425925925927E-2</v>
      </c>
      <c r="CL170" s="8">
        <f>IF(COUNT($BV170:BX170)&gt;0,SMALL($BV170:BX170,1),$CI170)</f>
        <v>2.8113425925925927E-2</v>
      </c>
      <c r="CM170" s="8">
        <f>IF(COUNT($BV170:BY170)&gt;0,SMALL($BV170:BY170,1),$CI170)</f>
        <v>2.8113425925925927E-2</v>
      </c>
      <c r="CN170" s="8">
        <f>IF(COUNT($BV170:BZ170)&gt;0,SMALL($BV170:BZ170,1),$CI170)</f>
        <v>2.8113425925925927E-2</v>
      </c>
      <c r="CP170" s="8">
        <f t="shared" si="302"/>
        <v>0</v>
      </c>
      <c r="CQ170" s="8">
        <f>IF(COUNT($CB170:CC170)&gt;0,SMALL($CB170:CC170,1),$CP170)</f>
        <v>0</v>
      </c>
      <c r="CR170" s="8">
        <f>IF(COUNT($CB170:CD170)&gt;0,SMALL($CB170:CD170,1),$CP170)</f>
        <v>0</v>
      </c>
      <c r="CS170" s="8">
        <f>IF(COUNT($CB170:CE170)&gt;0,SMALL($CB170:CE170,1),$CP170)</f>
        <v>0</v>
      </c>
      <c r="CT170" s="8">
        <f>IF(COUNT($CB170:CF170)&gt;0,SMALL($CB170:CF170,1),$CP170)</f>
        <v>0</v>
      </c>
      <c r="CV170" s="8" t="str">
        <f t="shared" si="303"/>
        <v/>
      </c>
      <c r="CW170" s="8" t="str">
        <f t="shared" si="304"/>
        <v/>
      </c>
      <c r="CX170" s="1">
        <f t="shared" si="305"/>
        <v>0</v>
      </c>
      <c r="CY170" s="8" t="str">
        <f t="shared" si="306"/>
        <v/>
      </c>
      <c r="CZ170" s="1">
        <f t="shared" si="307"/>
        <v>0</v>
      </c>
      <c r="DB170" s="13">
        <f t="shared" si="308"/>
        <v>0</v>
      </c>
      <c r="DC170" s="13">
        <f>SMALL($DO170:DP170,1)/(60*60*24)</f>
        <v>0</v>
      </c>
      <c r="DD170" s="13">
        <f>SMALL($DO170:DQ170,1)/(60*60*24)</f>
        <v>0</v>
      </c>
      <c r="DE170" s="13">
        <f>SMALL($DO170:DR170,1)/(60*60*24)</f>
        <v>0</v>
      </c>
      <c r="DF170" s="13">
        <f>SMALL($DO170:DS170,1)/(60*60*24)</f>
        <v>0</v>
      </c>
      <c r="DG170" s="13">
        <f>SMALL($DO170:DT170,1)/(60*60*24)</f>
        <v>0</v>
      </c>
      <c r="DH170" s="45">
        <f t="shared" si="309"/>
        <v>0</v>
      </c>
      <c r="DI170" s="13">
        <f>SMALL($DU170:DV170,1)/(60*60*24)</f>
        <v>0</v>
      </c>
      <c r="DJ170" s="13">
        <f>SMALL($DU170:DW170,1)/(60*60*24)</f>
        <v>0</v>
      </c>
      <c r="DK170" s="13">
        <f>SMALL($DU170:DX170,1)/(60*60*24)</f>
        <v>0</v>
      </c>
      <c r="DL170" s="13">
        <f>SMALL($DU170:DY170,1)/(60*60*24)</f>
        <v>0</v>
      </c>
      <c r="DM170" s="13">
        <f>SMALL($DU170:DZ170,1)/(60*60*24)</f>
        <v>0</v>
      </c>
      <c r="DO170" s="6">
        <f t="shared" si="310"/>
        <v>0</v>
      </c>
      <c r="DP170" s="1">
        <f t="shared" si="311"/>
        <v>9999</v>
      </c>
      <c r="DQ170" s="1">
        <f t="shared" si="312"/>
        <v>9999</v>
      </c>
      <c r="DR170" s="1">
        <f t="shared" si="313"/>
        <v>9999</v>
      </c>
      <c r="DS170" s="1">
        <f t="shared" si="314"/>
        <v>9999</v>
      </c>
      <c r="DT170" s="1">
        <f t="shared" si="315"/>
        <v>9999</v>
      </c>
      <c r="DU170" s="6">
        <f t="shared" si="316"/>
        <v>0</v>
      </c>
      <c r="DV170" s="1">
        <f t="shared" si="317"/>
        <v>9999</v>
      </c>
      <c r="DW170" s="1">
        <f t="shared" si="318"/>
        <v>9999</v>
      </c>
      <c r="DX170" s="1">
        <f t="shared" si="319"/>
        <v>9999</v>
      </c>
      <c r="DY170" s="1">
        <f t="shared" si="320"/>
        <v>9999</v>
      </c>
      <c r="DZ170" s="1">
        <f t="shared" si="321"/>
        <v>9999</v>
      </c>
    </row>
    <row r="171" spans="5:130" x14ac:dyDescent="0.25">
      <c r="E171" s="13"/>
      <c r="M171" s="8">
        <f t="shared" si="258"/>
        <v>0</v>
      </c>
      <c r="N171" s="6">
        <f t="shared" si="259"/>
        <v>0</v>
      </c>
      <c r="O171" s="8" t="str">
        <f t="shared" si="260"/>
        <v/>
      </c>
      <c r="Q171" s="8">
        <f t="shared" si="261"/>
        <v>0</v>
      </c>
      <c r="R171" s="8">
        <f t="shared" si="262"/>
        <v>0</v>
      </c>
      <c r="S171" s="8" t="str">
        <f t="shared" si="263"/>
        <v/>
      </c>
      <c r="T171" s="8"/>
      <c r="U171" s="8">
        <f>IF(A171&lt;&gt;"",IF(VLOOKUP(A171,Apr!A$4:F$201,6)&gt;0,VLOOKUP(A171,Apr!A$4:F$201,6),0),0)</f>
        <v>0</v>
      </c>
      <c r="V171" s="8">
        <f>IF(A171&lt;&gt;"",IF(VLOOKUP(A171,May!A$3:F$200,6)&gt;0,VLOOKUP(A171,May!A$3:F$200,6),0),0)</f>
        <v>0</v>
      </c>
      <c r="W171" s="8">
        <f>IF(A171&lt;&gt;"",IF(VLOOKUP(A171,Jun!A$3:F$200,6)&gt;0,VLOOKUP(A171,Jun!A$3:F$200,6),0),0)</f>
        <v>0</v>
      </c>
      <c r="X171" s="8">
        <f>IF(A171&lt;&gt;"",IF(VLOOKUP(A171,Jul!A$3:F$200,6)&gt;0,VLOOKUP(A171,Jul!A$3:F$200,6),0),0)</f>
        <v>0</v>
      </c>
      <c r="Y171" s="8">
        <f>IF(A171&lt;&gt;"",IF(VLOOKUP(A171,Aug!A$3:F$200,6)&gt;0,VLOOKUP(A171,Aug!A$3:F$200,6),0),0)</f>
        <v>0</v>
      </c>
      <c r="Z171" s="8">
        <f>IF(A171&lt;&gt;"",IF(VLOOKUP(A171,Sep!A$3:F$200,6)&gt;0,VLOOKUP(A171,Sep!A$3:F$200,6),0),0)</f>
        <v>0</v>
      </c>
      <c r="AA171" s="6">
        <f t="shared" si="264"/>
        <v>0</v>
      </c>
      <c r="AB171" s="8">
        <f t="shared" si="322"/>
        <v>2.7777777777777776E-2</v>
      </c>
      <c r="AC171" s="8">
        <f>IF(A171&lt;&gt;"",IF(VLOOKUP(A171,Oct!A$3:F$200,6)&gt;0,VLOOKUP(A171,Oct!A$3:F$200,6),0),0)</f>
        <v>0</v>
      </c>
      <c r="AD171" s="8">
        <f>IF(A171&lt;&gt;"",IF(VLOOKUP(A171,Nov!A$3:F$200,6)&gt;0,VLOOKUP(A171,Nov!A$3:F$200,6),0),0)</f>
        <v>0</v>
      </c>
      <c r="AE171" s="8">
        <f>IF(A171&lt;&gt;"",IF(VLOOKUP(A171,Dec!A$3:F$200,6)&gt;0,VLOOKUP(A171,Dec!A$3:F$200,6),0),0)</f>
        <v>0</v>
      </c>
      <c r="AF171" s="8">
        <f>IF(A171&lt;&gt;"",IF(VLOOKUP(A171,Jan!A$3:F$200,6)&gt;0,VLOOKUP(A171,Jan!A$3:F$200,6),0),0)</f>
        <v>0</v>
      </c>
      <c r="AG171" s="8">
        <f>IF(A171&lt;&gt;"",IF(VLOOKUP(A171,Feb!A$3:F$200,6)&gt;0,VLOOKUP(A171,Feb!A$3:F$200,6),0),0)</f>
        <v>0</v>
      </c>
      <c r="AH171" s="8">
        <f>IF(A171&lt;&gt;"",IF(VLOOKUP(A171,Mar!A$3:F$200,6)&gt;0,VLOOKUP(A171,Mar!A$3:F$200,6),0),0)</f>
        <v>0</v>
      </c>
      <c r="AJ171" s="8">
        <f>LARGE($BH171:BI171,1)</f>
        <v>0</v>
      </c>
      <c r="AK171" s="8">
        <f>LARGE($BH171:BJ171,1)</f>
        <v>0</v>
      </c>
      <c r="AL171" s="8">
        <f>LARGE($BH171:BK171,1)</f>
        <v>0</v>
      </c>
      <c r="AM171" s="8">
        <f>LARGE($BH171:BL171,1)</f>
        <v>0</v>
      </c>
      <c r="AN171" s="8">
        <f>LARGE($BH171:BM171,1)</f>
        <v>0</v>
      </c>
      <c r="AO171" s="8">
        <f>LARGE($BN171:BO171,1)</f>
        <v>2.7777777777777776E-2</v>
      </c>
      <c r="AP171" s="8">
        <f>LARGE($BN171:BP171,1)</f>
        <v>2.7777777777777776E-2</v>
      </c>
      <c r="AQ171" s="8">
        <f>LARGE($BN171:BQ171,1)</f>
        <v>2.7777777777777776E-2</v>
      </c>
      <c r="AR171" s="8">
        <f>LARGE($BN171:BR171,1)</f>
        <v>2.7777777777777776E-2</v>
      </c>
      <c r="AS171" s="8">
        <f>LARGE($BN171:BS171,1)</f>
        <v>2.7777777777777776E-2</v>
      </c>
      <c r="AV171" s="6">
        <f t="shared" si="266"/>
        <v>0</v>
      </c>
      <c r="AW171" s="6">
        <f t="shared" si="267"/>
        <v>0</v>
      </c>
      <c r="AX171" s="6">
        <f t="shared" si="268"/>
        <v>0</v>
      </c>
      <c r="AY171" s="6">
        <f t="shared" si="269"/>
        <v>0</v>
      </c>
      <c r="AZ171" s="6">
        <f t="shared" si="270"/>
        <v>0</v>
      </c>
      <c r="BA171" s="6">
        <f t="shared" si="271"/>
        <v>0</v>
      </c>
      <c r="BB171" s="6">
        <f t="shared" si="272"/>
        <v>0</v>
      </c>
      <c r="BC171" s="6">
        <f t="shared" si="273"/>
        <v>0</v>
      </c>
      <c r="BD171" s="6">
        <f t="shared" si="274"/>
        <v>0</v>
      </c>
      <c r="BE171" s="6">
        <f t="shared" si="275"/>
        <v>0</v>
      </c>
      <c r="BF171" s="6">
        <f t="shared" si="276"/>
        <v>0</v>
      </c>
      <c r="BH171" s="8" t="str">
        <f t="shared" si="277"/>
        <v/>
      </c>
      <c r="BI171" s="8">
        <f t="shared" si="323"/>
        <v>0</v>
      </c>
      <c r="BJ171" s="8">
        <f t="shared" si="324"/>
        <v>0</v>
      </c>
      <c r="BK171" s="8">
        <f t="shared" si="325"/>
        <v>0</v>
      </c>
      <c r="BL171" s="8">
        <f t="shared" si="326"/>
        <v>0</v>
      </c>
      <c r="BM171" s="8">
        <f t="shared" si="327"/>
        <v>0</v>
      </c>
      <c r="BN171" s="8">
        <f t="shared" si="283"/>
        <v>2.7777777777777776E-2</v>
      </c>
      <c r="BO171" s="8">
        <f t="shared" si="328"/>
        <v>0</v>
      </c>
      <c r="BP171" s="8">
        <f t="shared" si="329"/>
        <v>0</v>
      </c>
      <c r="BQ171" s="8">
        <f t="shared" si="330"/>
        <v>0</v>
      </c>
      <c r="BR171" s="8">
        <f t="shared" si="331"/>
        <v>0</v>
      </c>
      <c r="BS171" s="8">
        <f t="shared" si="332"/>
        <v>0</v>
      </c>
      <c r="BV171" s="8" t="str">
        <f t="shared" si="289"/>
        <v/>
      </c>
      <c r="BW171" s="8" t="str">
        <f t="shared" si="290"/>
        <v/>
      </c>
      <c r="BX171" s="8" t="str">
        <f t="shared" si="291"/>
        <v/>
      </c>
      <c r="BY171" s="8" t="str">
        <f t="shared" si="292"/>
        <v/>
      </c>
      <c r="BZ171" s="8" t="str">
        <f t="shared" si="293"/>
        <v/>
      </c>
      <c r="CA171" s="8" t="str">
        <f t="shared" si="294"/>
        <v/>
      </c>
      <c r="CB171" s="8" t="str">
        <f t="shared" si="295"/>
        <v/>
      </c>
      <c r="CC171" s="8" t="str">
        <f t="shared" si="296"/>
        <v/>
      </c>
      <c r="CD171" s="8" t="str">
        <f t="shared" si="297"/>
        <v/>
      </c>
      <c r="CE171" s="8" t="str">
        <f t="shared" si="298"/>
        <v/>
      </c>
      <c r="CF171" s="8" t="str">
        <f t="shared" si="299"/>
        <v/>
      </c>
      <c r="CG171" s="8" t="str">
        <f t="shared" si="300"/>
        <v/>
      </c>
      <c r="CI171" s="13">
        <v>2.8113425925925927E-2</v>
      </c>
      <c r="CJ171" s="8">
        <f t="shared" si="301"/>
        <v>2.8113425925925927E-2</v>
      </c>
      <c r="CK171" s="8">
        <f>IF(COUNT($BV171:BW171)&gt;0,SMALL($BV171:BW171,1),$CI171)</f>
        <v>2.8113425925925927E-2</v>
      </c>
      <c r="CL171" s="8">
        <f>IF(COUNT($BV171:BX171)&gt;0,SMALL($BV171:BX171,1),$CI171)</f>
        <v>2.8113425925925927E-2</v>
      </c>
      <c r="CM171" s="8">
        <f>IF(COUNT($BV171:BY171)&gt;0,SMALL($BV171:BY171,1),$CI171)</f>
        <v>2.8113425925925927E-2</v>
      </c>
      <c r="CN171" s="8">
        <f>IF(COUNT($BV171:BZ171)&gt;0,SMALL($BV171:BZ171,1),$CI171)</f>
        <v>2.8113425925925927E-2</v>
      </c>
      <c r="CP171" s="8">
        <f t="shared" si="302"/>
        <v>0</v>
      </c>
      <c r="CQ171" s="8">
        <f>IF(COUNT($CB171:CC171)&gt;0,SMALL($CB171:CC171,1),$CP171)</f>
        <v>0</v>
      </c>
      <c r="CR171" s="8">
        <f>IF(COUNT($CB171:CD171)&gt;0,SMALL($CB171:CD171,1),$CP171)</f>
        <v>0</v>
      </c>
      <c r="CS171" s="8">
        <f>IF(COUNT($CB171:CE171)&gt;0,SMALL($CB171:CE171,1),$CP171)</f>
        <v>0</v>
      </c>
      <c r="CT171" s="8">
        <f>IF(COUNT($CB171:CF171)&gt;0,SMALL($CB171:CF171,1),$CP171)</f>
        <v>0</v>
      </c>
      <c r="CV171" s="8" t="str">
        <f t="shared" si="303"/>
        <v/>
      </c>
      <c r="CW171" s="8" t="str">
        <f t="shared" si="304"/>
        <v/>
      </c>
      <c r="CX171" s="1">
        <f t="shared" si="305"/>
        <v>0</v>
      </c>
      <c r="CY171" s="8" t="str">
        <f t="shared" si="306"/>
        <v/>
      </c>
      <c r="CZ171" s="1">
        <f t="shared" si="307"/>
        <v>0</v>
      </c>
      <c r="DB171" s="13">
        <f t="shared" si="308"/>
        <v>0</v>
      </c>
      <c r="DC171" s="13">
        <f>SMALL($DO171:DP171,1)/(60*60*24)</f>
        <v>0</v>
      </c>
      <c r="DD171" s="13">
        <f>SMALL($DO171:DQ171,1)/(60*60*24)</f>
        <v>0</v>
      </c>
      <c r="DE171" s="13">
        <f>SMALL($DO171:DR171,1)/(60*60*24)</f>
        <v>0</v>
      </c>
      <c r="DF171" s="13">
        <f>SMALL($DO171:DS171,1)/(60*60*24)</f>
        <v>0</v>
      </c>
      <c r="DG171" s="13">
        <f>SMALL($DO171:DT171,1)/(60*60*24)</f>
        <v>0</v>
      </c>
      <c r="DH171" s="45">
        <f t="shared" si="309"/>
        <v>0</v>
      </c>
      <c r="DI171" s="13">
        <f>SMALL($DU171:DV171,1)/(60*60*24)</f>
        <v>0</v>
      </c>
      <c r="DJ171" s="13">
        <f>SMALL($DU171:DW171,1)/(60*60*24)</f>
        <v>0</v>
      </c>
      <c r="DK171" s="13">
        <f>SMALL($DU171:DX171,1)/(60*60*24)</f>
        <v>0</v>
      </c>
      <c r="DL171" s="13">
        <f>SMALL($DU171:DY171,1)/(60*60*24)</f>
        <v>0</v>
      </c>
      <c r="DM171" s="13">
        <f>SMALL($DU171:DZ171,1)/(60*60*24)</f>
        <v>0</v>
      </c>
      <c r="DO171" s="6">
        <f t="shared" si="310"/>
        <v>0</v>
      </c>
      <c r="DP171" s="1">
        <f t="shared" si="311"/>
        <v>9999</v>
      </c>
      <c r="DQ171" s="1">
        <f t="shared" si="312"/>
        <v>9999</v>
      </c>
      <c r="DR171" s="1">
        <f t="shared" si="313"/>
        <v>9999</v>
      </c>
      <c r="DS171" s="1">
        <f t="shared" si="314"/>
        <v>9999</v>
      </c>
      <c r="DT171" s="1">
        <f t="shared" si="315"/>
        <v>9999</v>
      </c>
      <c r="DU171" s="6">
        <f t="shared" si="316"/>
        <v>0</v>
      </c>
      <c r="DV171" s="1">
        <f t="shared" si="317"/>
        <v>9999</v>
      </c>
      <c r="DW171" s="1">
        <f t="shared" si="318"/>
        <v>9999</v>
      </c>
      <c r="DX171" s="1">
        <f t="shared" si="319"/>
        <v>9999</v>
      </c>
      <c r="DY171" s="1">
        <f t="shared" si="320"/>
        <v>9999</v>
      </c>
      <c r="DZ171" s="1">
        <f t="shared" si="321"/>
        <v>9999</v>
      </c>
    </row>
    <row r="172" spans="5:130" x14ac:dyDescent="0.25">
      <c r="E172" s="13"/>
      <c r="M172" s="8">
        <f t="shared" si="258"/>
        <v>0</v>
      </c>
      <c r="N172" s="6">
        <f t="shared" si="259"/>
        <v>0</v>
      </c>
      <c r="O172" s="8" t="str">
        <f t="shared" si="260"/>
        <v/>
      </c>
      <c r="Q172" s="8">
        <f t="shared" si="261"/>
        <v>0</v>
      </c>
      <c r="R172" s="8">
        <f t="shared" si="262"/>
        <v>0</v>
      </c>
      <c r="S172" s="8" t="str">
        <f t="shared" si="263"/>
        <v/>
      </c>
      <c r="T172" s="8"/>
      <c r="U172" s="8">
        <f>IF(A172&lt;&gt;"",IF(VLOOKUP(A172,Apr!A$4:F$201,6)&gt;0,VLOOKUP(A172,Apr!A$4:F$201,6),0),0)</f>
        <v>0</v>
      </c>
      <c r="V172" s="8">
        <f>IF(A172&lt;&gt;"",IF(VLOOKUP(A172,May!A$3:F$200,6)&gt;0,VLOOKUP(A172,May!A$3:F$200,6),0),0)</f>
        <v>0</v>
      </c>
      <c r="W172" s="8">
        <f>IF(A172&lt;&gt;"",IF(VLOOKUP(A172,Jun!A$3:F$200,6)&gt;0,VLOOKUP(A172,Jun!A$3:F$200,6),0),0)</f>
        <v>0</v>
      </c>
      <c r="X172" s="8">
        <f>IF(A172&lt;&gt;"",IF(VLOOKUP(A172,Jul!A$3:F$200,6)&gt;0,VLOOKUP(A172,Jul!A$3:F$200,6),0),0)</f>
        <v>0</v>
      </c>
      <c r="Y172" s="8">
        <f>IF(A172&lt;&gt;"",IF(VLOOKUP(A172,Aug!A$3:F$200,6)&gt;0,VLOOKUP(A172,Aug!A$3:F$200,6),0),0)</f>
        <v>0</v>
      </c>
      <c r="Z172" s="8">
        <f>IF(A172&lt;&gt;"",IF(VLOOKUP(A172,Sep!A$3:F$200,6)&gt;0,VLOOKUP(A172,Sep!A$3:F$200,6),0),0)</f>
        <v>0</v>
      </c>
      <c r="AA172" s="6">
        <f t="shared" si="264"/>
        <v>0</v>
      </c>
      <c r="AB172" s="8">
        <f t="shared" si="322"/>
        <v>2.7777777777777776E-2</v>
      </c>
      <c r="AC172" s="8">
        <f>IF(A172&lt;&gt;"",IF(VLOOKUP(A172,Oct!A$3:F$200,6)&gt;0,VLOOKUP(A172,Oct!A$3:F$200,6),0),0)</f>
        <v>0</v>
      </c>
      <c r="AD172" s="8">
        <f>IF(A172&lt;&gt;"",IF(VLOOKUP(A172,Nov!A$3:F$200,6)&gt;0,VLOOKUP(A172,Nov!A$3:F$200,6),0),0)</f>
        <v>0</v>
      </c>
      <c r="AE172" s="8">
        <f>IF(A172&lt;&gt;"",IF(VLOOKUP(A172,Dec!A$3:F$200,6)&gt;0,VLOOKUP(A172,Dec!A$3:F$200,6),0),0)</f>
        <v>0</v>
      </c>
      <c r="AF172" s="8">
        <f>IF(A172&lt;&gt;"",IF(VLOOKUP(A172,Jan!A$3:F$200,6)&gt;0,VLOOKUP(A172,Jan!A$3:F$200,6),0),0)</f>
        <v>0</v>
      </c>
      <c r="AG172" s="8">
        <f>IF(A172&lt;&gt;"",IF(VLOOKUP(A172,Feb!A$3:F$200,6)&gt;0,VLOOKUP(A172,Feb!A$3:F$200,6),0),0)</f>
        <v>0</v>
      </c>
      <c r="AH172" s="8">
        <f>IF(A172&lt;&gt;"",IF(VLOOKUP(A172,Mar!A$3:F$200,6)&gt;0,VLOOKUP(A172,Mar!A$3:F$200,6),0),0)</f>
        <v>0</v>
      </c>
      <c r="AJ172" s="8">
        <f>LARGE($BH172:BI172,1)</f>
        <v>0</v>
      </c>
      <c r="AK172" s="8">
        <f>LARGE($BH172:BJ172,1)</f>
        <v>0</v>
      </c>
      <c r="AL172" s="8">
        <f>LARGE($BH172:BK172,1)</f>
        <v>0</v>
      </c>
      <c r="AM172" s="8">
        <f>LARGE($BH172:BL172,1)</f>
        <v>0</v>
      </c>
      <c r="AN172" s="8">
        <f>LARGE($BH172:BM172,1)</f>
        <v>0</v>
      </c>
      <c r="AO172" s="8">
        <f>LARGE($BN172:BO172,1)</f>
        <v>2.7777777777777776E-2</v>
      </c>
      <c r="AP172" s="8">
        <f>LARGE($BN172:BP172,1)</f>
        <v>2.7777777777777776E-2</v>
      </c>
      <c r="AQ172" s="8">
        <f>LARGE($BN172:BQ172,1)</f>
        <v>2.7777777777777776E-2</v>
      </c>
      <c r="AR172" s="8">
        <f>LARGE($BN172:BR172,1)</f>
        <v>2.7777777777777776E-2</v>
      </c>
      <c r="AS172" s="8">
        <f>LARGE($BN172:BS172,1)</f>
        <v>2.7777777777777776E-2</v>
      </c>
      <c r="AV172" s="6">
        <f t="shared" si="266"/>
        <v>0</v>
      </c>
      <c r="AW172" s="6">
        <f t="shared" si="267"/>
        <v>0</v>
      </c>
      <c r="AX172" s="6">
        <f t="shared" si="268"/>
        <v>0</v>
      </c>
      <c r="AY172" s="6">
        <f t="shared" si="269"/>
        <v>0</v>
      </c>
      <c r="AZ172" s="6">
        <f t="shared" si="270"/>
        <v>0</v>
      </c>
      <c r="BA172" s="6">
        <f t="shared" si="271"/>
        <v>0</v>
      </c>
      <c r="BB172" s="6">
        <f t="shared" si="272"/>
        <v>0</v>
      </c>
      <c r="BC172" s="6">
        <f t="shared" si="273"/>
        <v>0</v>
      </c>
      <c r="BD172" s="6">
        <f t="shared" si="274"/>
        <v>0</v>
      </c>
      <c r="BE172" s="6">
        <f t="shared" si="275"/>
        <v>0</v>
      </c>
      <c r="BF172" s="6">
        <f t="shared" si="276"/>
        <v>0</v>
      </c>
      <c r="BH172" s="8" t="str">
        <f t="shared" si="277"/>
        <v/>
      </c>
      <c r="BI172" s="8">
        <f t="shared" si="323"/>
        <v>0</v>
      </c>
      <c r="BJ172" s="8">
        <f t="shared" si="324"/>
        <v>0</v>
      </c>
      <c r="BK172" s="8">
        <f t="shared" si="325"/>
        <v>0</v>
      </c>
      <c r="BL172" s="8">
        <f t="shared" si="326"/>
        <v>0</v>
      </c>
      <c r="BM172" s="8">
        <f t="shared" si="327"/>
        <v>0</v>
      </c>
      <c r="BN172" s="8">
        <f t="shared" si="283"/>
        <v>2.7777777777777776E-2</v>
      </c>
      <c r="BO172" s="8">
        <f t="shared" si="328"/>
        <v>0</v>
      </c>
      <c r="BP172" s="8">
        <f t="shared" si="329"/>
        <v>0</v>
      </c>
      <c r="BQ172" s="8">
        <f t="shared" si="330"/>
        <v>0</v>
      </c>
      <c r="BR172" s="8">
        <f t="shared" si="331"/>
        <v>0</v>
      </c>
      <c r="BS172" s="8">
        <f t="shared" si="332"/>
        <v>0</v>
      </c>
      <c r="BV172" s="8" t="str">
        <f t="shared" si="289"/>
        <v/>
      </c>
      <c r="BW172" s="8" t="str">
        <f t="shared" si="290"/>
        <v/>
      </c>
      <c r="BX172" s="8" t="str">
        <f t="shared" si="291"/>
        <v/>
      </c>
      <c r="BY172" s="8" t="str">
        <f t="shared" si="292"/>
        <v/>
      </c>
      <c r="BZ172" s="8" t="str">
        <f t="shared" si="293"/>
        <v/>
      </c>
      <c r="CA172" s="8" t="str">
        <f t="shared" si="294"/>
        <v/>
      </c>
      <c r="CB172" s="8" t="str">
        <f t="shared" si="295"/>
        <v/>
      </c>
      <c r="CC172" s="8" t="str">
        <f t="shared" si="296"/>
        <v/>
      </c>
      <c r="CD172" s="8" t="str">
        <f t="shared" si="297"/>
        <v/>
      </c>
      <c r="CE172" s="8" t="str">
        <f t="shared" si="298"/>
        <v/>
      </c>
      <c r="CF172" s="8" t="str">
        <f t="shared" si="299"/>
        <v/>
      </c>
      <c r="CG172" s="8" t="str">
        <f t="shared" si="300"/>
        <v/>
      </c>
      <c r="CI172" s="13">
        <v>2.8113425925925927E-2</v>
      </c>
      <c r="CJ172" s="8">
        <f t="shared" si="301"/>
        <v>2.8113425925925927E-2</v>
      </c>
      <c r="CK172" s="8">
        <f>IF(COUNT($BV172:BW172)&gt;0,SMALL($BV172:BW172,1),$CI172)</f>
        <v>2.8113425925925927E-2</v>
      </c>
      <c r="CL172" s="8">
        <f>IF(COUNT($BV172:BX172)&gt;0,SMALL($BV172:BX172,1),$CI172)</f>
        <v>2.8113425925925927E-2</v>
      </c>
      <c r="CM172" s="8">
        <f>IF(COUNT($BV172:BY172)&gt;0,SMALL($BV172:BY172,1),$CI172)</f>
        <v>2.8113425925925927E-2</v>
      </c>
      <c r="CN172" s="8">
        <f>IF(COUNT($BV172:BZ172)&gt;0,SMALL($BV172:BZ172,1),$CI172)</f>
        <v>2.8113425925925927E-2</v>
      </c>
      <c r="CP172" s="8">
        <f t="shared" si="302"/>
        <v>0</v>
      </c>
      <c r="CQ172" s="8">
        <f>IF(COUNT($CB172:CC172)&gt;0,SMALL($CB172:CC172,1),$CP172)</f>
        <v>0</v>
      </c>
      <c r="CR172" s="8">
        <f>IF(COUNT($CB172:CD172)&gt;0,SMALL($CB172:CD172,1),$CP172)</f>
        <v>0</v>
      </c>
      <c r="CS172" s="8">
        <f>IF(COUNT($CB172:CE172)&gt;0,SMALL($CB172:CE172,1),$CP172)</f>
        <v>0</v>
      </c>
      <c r="CT172" s="8">
        <f>IF(COUNT($CB172:CF172)&gt;0,SMALL($CB172:CF172,1),$CP172)</f>
        <v>0</v>
      </c>
      <c r="CV172" s="8" t="str">
        <f t="shared" si="303"/>
        <v/>
      </c>
      <c r="CW172" s="8" t="str">
        <f t="shared" si="304"/>
        <v/>
      </c>
      <c r="CX172" s="1">
        <f t="shared" si="305"/>
        <v>0</v>
      </c>
      <c r="CY172" s="8" t="str">
        <f t="shared" si="306"/>
        <v/>
      </c>
      <c r="CZ172" s="1">
        <f t="shared" si="307"/>
        <v>0</v>
      </c>
      <c r="DB172" s="13">
        <f t="shared" si="308"/>
        <v>0</v>
      </c>
      <c r="DC172" s="13">
        <f>SMALL($DO172:DP172,1)/(60*60*24)</f>
        <v>0</v>
      </c>
      <c r="DD172" s="13">
        <f>SMALL($DO172:DQ172,1)/(60*60*24)</f>
        <v>0</v>
      </c>
      <c r="DE172" s="13">
        <f>SMALL($DO172:DR172,1)/(60*60*24)</f>
        <v>0</v>
      </c>
      <c r="DF172" s="13">
        <f>SMALL($DO172:DS172,1)/(60*60*24)</f>
        <v>0</v>
      </c>
      <c r="DG172" s="13">
        <f>SMALL($DO172:DT172,1)/(60*60*24)</f>
        <v>0</v>
      </c>
      <c r="DH172" s="45">
        <f t="shared" si="309"/>
        <v>0</v>
      </c>
      <c r="DI172" s="13">
        <f>SMALL($DU172:DV172,1)/(60*60*24)</f>
        <v>0</v>
      </c>
      <c r="DJ172" s="13">
        <f>SMALL($DU172:DW172,1)/(60*60*24)</f>
        <v>0</v>
      </c>
      <c r="DK172" s="13">
        <f>SMALL($DU172:DX172,1)/(60*60*24)</f>
        <v>0</v>
      </c>
      <c r="DL172" s="13">
        <f>SMALL($DU172:DY172,1)/(60*60*24)</f>
        <v>0</v>
      </c>
      <c r="DM172" s="13">
        <f>SMALL($DU172:DZ172,1)/(60*60*24)</f>
        <v>0</v>
      </c>
      <c r="DO172" s="6">
        <f t="shared" si="310"/>
        <v>0</v>
      </c>
      <c r="DP172" s="1">
        <f t="shared" si="311"/>
        <v>9999</v>
      </c>
      <c r="DQ172" s="1">
        <f t="shared" si="312"/>
        <v>9999</v>
      </c>
      <c r="DR172" s="1">
        <f t="shared" si="313"/>
        <v>9999</v>
      </c>
      <c r="DS172" s="1">
        <f t="shared" si="314"/>
        <v>9999</v>
      </c>
      <c r="DT172" s="1">
        <f t="shared" si="315"/>
        <v>9999</v>
      </c>
      <c r="DU172" s="6">
        <f t="shared" si="316"/>
        <v>0</v>
      </c>
      <c r="DV172" s="1">
        <f t="shared" si="317"/>
        <v>9999</v>
      </c>
      <c r="DW172" s="1">
        <f t="shared" si="318"/>
        <v>9999</v>
      </c>
      <c r="DX172" s="1">
        <f t="shared" si="319"/>
        <v>9999</v>
      </c>
      <c r="DY172" s="1">
        <f t="shared" si="320"/>
        <v>9999</v>
      </c>
      <c r="DZ172" s="1">
        <f t="shared" si="321"/>
        <v>9999</v>
      </c>
    </row>
    <row r="173" spans="5:130" x14ac:dyDescent="0.25">
      <c r="E173" s="13"/>
      <c r="M173" s="8">
        <f t="shared" si="258"/>
        <v>0</v>
      </c>
      <c r="N173" s="6">
        <f t="shared" si="259"/>
        <v>0</v>
      </c>
      <c r="O173" s="8" t="str">
        <f t="shared" si="260"/>
        <v/>
      </c>
      <c r="Q173" s="8">
        <f t="shared" si="261"/>
        <v>0</v>
      </c>
      <c r="R173" s="8">
        <f t="shared" si="262"/>
        <v>0</v>
      </c>
      <c r="S173" s="8" t="str">
        <f t="shared" si="263"/>
        <v/>
      </c>
      <c r="T173" s="8"/>
      <c r="U173" s="8">
        <f>IF(A173&lt;&gt;"",IF(VLOOKUP(A173,Apr!A$4:F$201,6)&gt;0,VLOOKUP(A173,Apr!A$4:F$201,6),0),0)</f>
        <v>0</v>
      </c>
      <c r="V173" s="8">
        <f>IF(A173&lt;&gt;"",IF(VLOOKUP(A173,May!A$3:F$200,6)&gt;0,VLOOKUP(A173,May!A$3:F$200,6),0),0)</f>
        <v>0</v>
      </c>
      <c r="W173" s="8">
        <f>IF(A173&lt;&gt;"",IF(VLOOKUP(A173,Jun!A$3:F$200,6)&gt;0,VLOOKUP(A173,Jun!A$3:F$200,6),0),0)</f>
        <v>0</v>
      </c>
      <c r="X173" s="8">
        <f>IF(A173&lt;&gt;"",IF(VLOOKUP(A173,Jul!A$3:F$200,6)&gt;0,VLOOKUP(A173,Jul!A$3:F$200,6),0),0)</f>
        <v>0</v>
      </c>
      <c r="Y173" s="8">
        <f>IF(A173&lt;&gt;"",IF(VLOOKUP(A173,Aug!A$3:F$200,6)&gt;0,VLOOKUP(A173,Aug!A$3:F$200,6),0),0)</f>
        <v>0</v>
      </c>
      <c r="Z173" s="8">
        <f>IF(A173&lt;&gt;"",IF(VLOOKUP(A173,Sep!A$3:F$200,6)&gt;0,VLOOKUP(A173,Sep!A$3:F$200,6),0),0)</f>
        <v>0</v>
      </c>
      <c r="AA173" s="6">
        <f t="shared" si="264"/>
        <v>0</v>
      </c>
      <c r="AB173" s="8">
        <f t="shared" si="322"/>
        <v>2.7777777777777776E-2</v>
      </c>
      <c r="AC173" s="8">
        <f>IF(A173&lt;&gt;"",IF(VLOOKUP(A173,Oct!A$3:F$200,6)&gt;0,VLOOKUP(A173,Oct!A$3:F$200,6),0),0)</f>
        <v>0</v>
      </c>
      <c r="AD173" s="8">
        <f>IF(A173&lt;&gt;"",IF(VLOOKUP(A173,Nov!A$3:F$200,6)&gt;0,VLOOKUP(A173,Nov!A$3:F$200,6),0),0)</f>
        <v>0</v>
      </c>
      <c r="AE173" s="8">
        <f>IF(A173&lt;&gt;"",IF(VLOOKUP(A173,Dec!A$3:F$200,6)&gt;0,VLOOKUP(A173,Dec!A$3:F$200,6),0),0)</f>
        <v>0</v>
      </c>
      <c r="AF173" s="8">
        <f>IF(A173&lt;&gt;"",IF(VLOOKUP(A173,Jan!A$3:F$200,6)&gt;0,VLOOKUP(A173,Jan!A$3:F$200,6),0),0)</f>
        <v>0</v>
      </c>
      <c r="AG173" s="8">
        <f>IF(A173&lt;&gt;"",IF(VLOOKUP(A173,Feb!A$3:F$200,6)&gt;0,VLOOKUP(A173,Feb!A$3:F$200,6),0),0)</f>
        <v>0</v>
      </c>
      <c r="AH173" s="8">
        <f>IF(A173&lt;&gt;"",IF(VLOOKUP(A173,Mar!A$3:F$200,6)&gt;0,VLOOKUP(A173,Mar!A$3:F$200,6),0),0)</f>
        <v>0</v>
      </c>
      <c r="AJ173" s="8">
        <f>LARGE($BH173:BI173,1)</f>
        <v>0</v>
      </c>
      <c r="AK173" s="8">
        <f>LARGE($BH173:BJ173,1)</f>
        <v>0</v>
      </c>
      <c r="AL173" s="8">
        <f>LARGE($BH173:BK173,1)</f>
        <v>0</v>
      </c>
      <c r="AM173" s="8">
        <f>LARGE($BH173:BL173,1)</f>
        <v>0</v>
      </c>
      <c r="AN173" s="8">
        <f>LARGE($BH173:BM173,1)</f>
        <v>0</v>
      </c>
      <c r="AO173" s="8">
        <f>LARGE($BN173:BO173,1)</f>
        <v>2.7777777777777776E-2</v>
      </c>
      <c r="AP173" s="8">
        <f>LARGE($BN173:BP173,1)</f>
        <v>2.7777777777777776E-2</v>
      </c>
      <c r="AQ173" s="8">
        <f>LARGE($BN173:BQ173,1)</f>
        <v>2.7777777777777776E-2</v>
      </c>
      <c r="AR173" s="8">
        <f>LARGE($BN173:BR173,1)</f>
        <v>2.7777777777777776E-2</v>
      </c>
      <c r="AS173" s="8">
        <f>LARGE($BN173:BS173,1)</f>
        <v>2.7777777777777776E-2</v>
      </c>
      <c r="AV173" s="6">
        <f t="shared" si="266"/>
        <v>0</v>
      </c>
      <c r="AW173" s="6">
        <f t="shared" si="267"/>
        <v>0</v>
      </c>
      <c r="AX173" s="6">
        <f t="shared" si="268"/>
        <v>0</v>
      </c>
      <c r="AY173" s="6">
        <f t="shared" si="269"/>
        <v>0</v>
      </c>
      <c r="AZ173" s="6">
        <f t="shared" si="270"/>
        <v>0</v>
      </c>
      <c r="BA173" s="6">
        <f t="shared" si="271"/>
        <v>0</v>
      </c>
      <c r="BB173" s="6">
        <f t="shared" si="272"/>
        <v>0</v>
      </c>
      <c r="BC173" s="6">
        <f t="shared" si="273"/>
        <v>0</v>
      </c>
      <c r="BD173" s="6">
        <f t="shared" si="274"/>
        <v>0</v>
      </c>
      <c r="BE173" s="6">
        <f t="shared" si="275"/>
        <v>0</v>
      </c>
      <c r="BF173" s="6">
        <f t="shared" si="276"/>
        <v>0</v>
      </c>
      <c r="BH173" s="8" t="str">
        <f t="shared" si="277"/>
        <v/>
      </c>
      <c r="BI173" s="8">
        <f t="shared" si="323"/>
        <v>0</v>
      </c>
      <c r="BJ173" s="8">
        <f t="shared" si="324"/>
        <v>0</v>
      </c>
      <c r="BK173" s="8">
        <f t="shared" si="325"/>
        <v>0</v>
      </c>
      <c r="BL173" s="8">
        <f t="shared" si="326"/>
        <v>0</v>
      </c>
      <c r="BM173" s="8">
        <f t="shared" si="327"/>
        <v>0</v>
      </c>
      <c r="BN173" s="8">
        <f t="shared" si="283"/>
        <v>2.7777777777777776E-2</v>
      </c>
      <c r="BO173" s="8">
        <f t="shared" si="328"/>
        <v>0</v>
      </c>
      <c r="BP173" s="8">
        <f t="shared" si="329"/>
        <v>0</v>
      </c>
      <c r="BQ173" s="8">
        <f t="shared" si="330"/>
        <v>0</v>
      </c>
      <c r="BR173" s="8">
        <f t="shared" si="331"/>
        <v>0</v>
      </c>
      <c r="BS173" s="8">
        <f t="shared" si="332"/>
        <v>0</v>
      </c>
      <c r="BV173" s="8" t="str">
        <f t="shared" si="289"/>
        <v/>
      </c>
      <c r="BW173" s="8" t="str">
        <f t="shared" si="290"/>
        <v/>
      </c>
      <c r="BX173" s="8" t="str">
        <f t="shared" si="291"/>
        <v/>
      </c>
      <c r="BY173" s="8" t="str">
        <f t="shared" si="292"/>
        <v/>
      </c>
      <c r="BZ173" s="8" t="str">
        <f t="shared" si="293"/>
        <v/>
      </c>
      <c r="CA173" s="8" t="str">
        <f t="shared" si="294"/>
        <v/>
      </c>
      <c r="CB173" s="8" t="str">
        <f t="shared" si="295"/>
        <v/>
      </c>
      <c r="CC173" s="8" t="str">
        <f t="shared" si="296"/>
        <v/>
      </c>
      <c r="CD173" s="8" t="str">
        <f t="shared" si="297"/>
        <v/>
      </c>
      <c r="CE173" s="8" t="str">
        <f t="shared" si="298"/>
        <v/>
      </c>
      <c r="CF173" s="8" t="str">
        <f t="shared" si="299"/>
        <v/>
      </c>
      <c r="CG173" s="8" t="str">
        <f t="shared" si="300"/>
        <v/>
      </c>
      <c r="CI173" s="13">
        <v>2.8113425925925927E-2</v>
      </c>
      <c r="CJ173" s="8">
        <f t="shared" si="301"/>
        <v>2.8113425925925927E-2</v>
      </c>
      <c r="CK173" s="8">
        <f>IF(COUNT($BV173:BW173)&gt;0,SMALL($BV173:BW173,1),$CI173)</f>
        <v>2.8113425925925927E-2</v>
      </c>
      <c r="CL173" s="8">
        <f>IF(COUNT($BV173:BX173)&gt;0,SMALL($BV173:BX173,1),$CI173)</f>
        <v>2.8113425925925927E-2</v>
      </c>
      <c r="CM173" s="8">
        <f>IF(COUNT($BV173:BY173)&gt;0,SMALL($BV173:BY173,1),$CI173)</f>
        <v>2.8113425925925927E-2</v>
      </c>
      <c r="CN173" s="8">
        <f>IF(COUNT($BV173:BZ173)&gt;0,SMALL($BV173:BZ173,1),$CI173)</f>
        <v>2.8113425925925927E-2</v>
      </c>
      <c r="CP173" s="8">
        <f t="shared" si="302"/>
        <v>0</v>
      </c>
      <c r="CQ173" s="8">
        <f>IF(COUNT($CB173:CC173)&gt;0,SMALL($CB173:CC173,1),$CP173)</f>
        <v>0</v>
      </c>
      <c r="CR173" s="8">
        <f>IF(COUNT($CB173:CD173)&gt;0,SMALL($CB173:CD173,1),$CP173)</f>
        <v>0</v>
      </c>
      <c r="CS173" s="8">
        <f>IF(COUNT($CB173:CE173)&gt;0,SMALL($CB173:CE173,1),$CP173)</f>
        <v>0</v>
      </c>
      <c r="CT173" s="8">
        <f>IF(COUNT($CB173:CF173)&gt;0,SMALL($CB173:CF173,1),$CP173)</f>
        <v>0</v>
      </c>
      <c r="CV173" s="8" t="str">
        <f t="shared" si="303"/>
        <v/>
      </c>
      <c r="CW173" s="8" t="str">
        <f t="shared" si="304"/>
        <v/>
      </c>
      <c r="CX173" s="1">
        <f t="shared" si="305"/>
        <v>0</v>
      </c>
      <c r="CY173" s="8" t="str">
        <f t="shared" si="306"/>
        <v/>
      </c>
      <c r="CZ173" s="1">
        <f t="shared" si="307"/>
        <v>0</v>
      </c>
      <c r="DB173" s="13">
        <f t="shared" si="308"/>
        <v>0</v>
      </c>
      <c r="DC173" s="13">
        <f>SMALL($DO173:DP173,1)/(60*60*24)</f>
        <v>0</v>
      </c>
      <c r="DD173" s="13">
        <f>SMALL($DO173:DQ173,1)/(60*60*24)</f>
        <v>0</v>
      </c>
      <c r="DE173" s="13">
        <f>SMALL($DO173:DR173,1)/(60*60*24)</f>
        <v>0</v>
      </c>
      <c r="DF173" s="13">
        <f>SMALL($DO173:DS173,1)/(60*60*24)</f>
        <v>0</v>
      </c>
      <c r="DG173" s="13">
        <f>SMALL($DO173:DT173,1)/(60*60*24)</f>
        <v>0</v>
      </c>
      <c r="DH173" s="45">
        <f t="shared" si="309"/>
        <v>0</v>
      </c>
      <c r="DI173" s="13">
        <f>SMALL($DU173:DV173,1)/(60*60*24)</f>
        <v>0</v>
      </c>
      <c r="DJ173" s="13">
        <f>SMALL($DU173:DW173,1)/(60*60*24)</f>
        <v>0</v>
      </c>
      <c r="DK173" s="13">
        <f>SMALL($DU173:DX173,1)/(60*60*24)</f>
        <v>0</v>
      </c>
      <c r="DL173" s="13">
        <f>SMALL($DU173:DY173,1)/(60*60*24)</f>
        <v>0</v>
      </c>
      <c r="DM173" s="13">
        <f>SMALL($DU173:DZ173,1)/(60*60*24)</f>
        <v>0</v>
      </c>
      <c r="DO173" s="6">
        <f t="shared" si="310"/>
        <v>0</v>
      </c>
      <c r="DP173" s="1">
        <f t="shared" si="311"/>
        <v>9999</v>
      </c>
      <c r="DQ173" s="1">
        <f t="shared" si="312"/>
        <v>9999</v>
      </c>
      <c r="DR173" s="1">
        <f t="shared" si="313"/>
        <v>9999</v>
      </c>
      <c r="DS173" s="1">
        <f t="shared" si="314"/>
        <v>9999</v>
      </c>
      <c r="DT173" s="1">
        <f t="shared" si="315"/>
        <v>9999</v>
      </c>
      <c r="DU173" s="6">
        <f t="shared" si="316"/>
        <v>0</v>
      </c>
      <c r="DV173" s="1">
        <f t="shared" si="317"/>
        <v>9999</v>
      </c>
      <c r="DW173" s="1">
        <f t="shared" si="318"/>
        <v>9999</v>
      </c>
      <c r="DX173" s="1">
        <f t="shared" si="319"/>
        <v>9999</v>
      </c>
      <c r="DY173" s="1">
        <f t="shared" si="320"/>
        <v>9999</v>
      </c>
      <c r="DZ173" s="1">
        <f t="shared" si="321"/>
        <v>9999</v>
      </c>
    </row>
    <row r="174" spans="5:130" x14ac:dyDescent="0.25">
      <c r="E174" s="13"/>
      <c r="M174" s="8">
        <f t="shared" si="258"/>
        <v>0</v>
      </c>
      <c r="N174" s="6">
        <f t="shared" si="259"/>
        <v>0</v>
      </c>
      <c r="O174" s="8" t="str">
        <f t="shared" si="260"/>
        <v/>
      </c>
      <c r="Q174" s="8">
        <f t="shared" si="261"/>
        <v>0</v>
      </c>
      <c r="R174" s="8">
        <f t="shared" si="262"/>
        <v>0</v>
      </c>
      <c r="S174" s="8" t="str">
        <f t="shared" si="263"/>
        <v/>
      </c>
      <c r="T174" s="8"/>
      <c r="U174" s="8">
        <f>IF(A174&lt;&gt;"",IF(VLOOKUP(A174,Apr!A$4:F$201,6)&gt;0,VLOOKUP(A174,Apr!A$4:F$201,6),0),0)</f>
        <v>0</v>
      </c>
      <c r="V174" s="8">
        <f>IF(A174&lt;&gt;"",IF(VLOOKUP(A174,May!A$3:F$200,6)&gt;0,VLOOKUP(A174,May!A$3:F$200,6),0),0)</f>
        <v>0</v>
      </c>
      <c r="W174" s="8">
        <f>IF(A174&lt;&gt;"",IF(VLOOKUP(A174,Jun!A$3:F$200,6)&gt;0,VLOOKUP(A174,Jun!A$3:F$200,6),0),0)</f>
        <v>0</v>
      </c>
      <c r="X174" s="8">
        <f>IF(A174&lt;&gt;"",IF(VLOOKUP(A174,Jul!A$3:F$200,6)&gt;0,VLOOKUP(A174,Jul!A$3:F$200,6),0),0)</f>
        <v>0</v>
      </c>
      <c r="Y174" s="8">
        <f>IF(A174&lt;&gt;"",IF(VLOOKUP(A174,Aug!A$3:F$200,6)&gt;0,VLOOKUP(A174,Aug!A$3:F$200,6),0),0)</f>
        <v>0</v>
      </c>
      <c r="Z174" s="8">
        <f>IF(A174&lt;&gt;"",IF(VLOOKUP(A174,Sep!A$3:F$200,6)&gt;0,VLOOKUP(A174,Sep!A$3:F$200,6),0),0)</f>
        <v>0</v>
      </c>
      <c r="AA174" s="6">
        <f t="shared" si="264"/>
        <v>0</v>
      </c>
      <c r="AB174" s="8">
        <f t="shared" si="322"/>
        <v>2.7777777777777776E-2</v>
      </c>
      <c r="AC174" s="8">
        <f>IF(A174&lt;&gt;"",IF(VLOOKUP(A174,Oct!A$3:F$200,6)&gt;0,VLOOKUP(A174,Oct!A$3:F$200,6),0),0)</f>
        <v>0</v>
      </c>
      <c r="AD174" s="8">
        <f>IF(A174&lt;&gt;"",IF(VLOOKUP(A174,Nov!A$3:F$200,6)&gt;0,VLOOKUP(A174,Nov!A$3:F$200,6),0),0)</f>
        <v>0</v>
      </c>
      <c r="AE174" s="8">
        <f>IF(A174&lt;&gt;"",IF(VLOOKUP(A174,Dec!A$3:F$200,6)&gt;0,VLOOKUP(A174,Dec!A$3:F$200,6),0),0)</f>
        <v>0</v>
      </c>
      <c r="AF174" s="8">
        <f>IF(A174&lt;&gt;"",IF(VLOOKUP(A174,Jan!A$3:F$200,6)&gt;0,VLOOKUP(A174,Jan!A$3:F$200,6),0),0)</f>
        <v>0</v>
      </c>
      <c r="AG174" s="8">
        <f>IF(A174&lt;&gt;"",IF(VLOOKUP(A174,Feb!A$3:F$200,6)&gt;0,VLOOKUP(A174,Feb!A$3:F$200,6),0),0)</f>
        <v>0</v>
      </c>
      <c r="AH174" s="8">
        <f>IF(A174&lt;&gt;"",IF(VLOOKUP(A174,Mar!A$3:F$200,6)&gt;0,VLOOKUP(A174,Mar!A$3:F$200,6),0),0)</f>
        <v>0</v>
      </c>
      <c r="AJ174" s="8">
        <f>LARGE($BH174:BI174,1)</f>
        <v>0</v>
      </c>
      <c r="AK174" s="8">
        <f>LARGE($BH174:BJ174,1)</f>
        <v>0</v>
      </c>
      <c r="AL174" s="8">
        <f>LARGE($BH174:BK174,1)</f>
        <v>0</v>
      </c>
      <c r="AM174" s="8">
        <f>LARGE($BH174:BL174,1)</f>
        <v>0</v>
      </c>
      <c r="AN174" s="8">
        <f>LARGE($BH174:BM174,1)</f>
        <v>0</v>
      </c>
      <c r="AO174" s="8">
        <f>LARGE($BN174:BO174,1)</f>
        <v>2.7777777777777776E-2</v>
      </c>
      <c r="AP174" s="8">
        <f>LARGE($BN174:BP174,1)</f>
        <v>2.7777777777777776E-2</v>
      </c>
      <c r="AQ174" s="8">
        <f>LARGE($BN174:BQ174,1)</f>
        <v>2.7777777777777776E-2</v>
      </c>
      <c r="AR174" s="8">
        <f>LARGE($BN174:BR174,1)</f>
        <v>2.7777777777777776E-2</v>
      </c>
      <c r="AS174" s="8">
        <f>LARGE($BN174:BS174,1)</f>
        <v>2.7777777777777776E-2</v>
      </c>
      <c r="AV174" s="6">
        <f t="shared" si="266"/>
        <v>0</v>
      </c>
      <c r="AW174" s="6">
        <f t="shared" si="267"/>
        <v>0</v>
      </c>
      <c r="AX174" s="6">
        <f t="shared" si="268"/>
        <v>0</v>
      </c>
      <c r="AY174" s="6">
        <f t="shared" si="269"/>
        <v>0</v>
      </c>
      <c r="AZ174" s="6">
        <f t="shared" si="270"/>
        <v>0</v>
      </c>
      <c r="BA174" s="6">
        <f t="shared" si="271"/>
        <v>0</v>
      </c>
      <c r="BB174" s="6">
        <f t="shared" si="272"/>
        <v>0</v>
      </c>
      <c r="BC174" s="6">
        <f t="shared" si="273"/>
        <v>0</v>
      </c>
      <c r="BD174" s="6">
        <f t="shared" si="274"/>
        <v>0</v>
      </c>
      <c r="BE174" s="6">
        <f t="shared" si="275"/>
        <v>0</v>
      </c>
      <c r="BF174" s="6">
        <f t="shared" si="276"/>
        <v>0</v>
      </c>
      <c r="BH174" s="8" t="str">
        <f t="shared" si="277"/>
        <v/>
      </c>
      <c r="BI174" s="8">
        <f t="shared" si="323"/>
        <v>0</v>
      </c>
      <c r="BJ174" s="8">
        <f t="shared" si="324"/>
        <v>0</v>
      </c>
      <c r="BK174" s="8">
        <f t="shared" si="325"/>
        <v>0</v>
      </c>
      <c r="BL174" s="8">
        <f t="shared" si="326"/>
        <v>0</v>
      </c>
      <c r="BM174" s="8">
        <f t="shared" si="327"/>
        <v>0</v>
      </c>
      <c r="BN174" s="8">
        <f t="shared" si="283"/>
        <v>2.7777777777777776E-2</v>
      </c>
      <c r="BO174" s="8">
        <f t="shared" si="328"/>
        <v>0</v>
      </c>
      <c r="BP174" s="8">
        <f t="shared" si="329"/>
        <v>0</v>
      </c>
      <c r="BQ174" s="8">
        <f t="shared" si="330"/>
        <v>0</v>
      </c>
      <c r="BR174" s="8">
        <f t="shared" si="331"/>
        <v>0</v>
      </c>
      <c r="BS174" s="8">
        <f t="shared" si="332"/>
        <v>0</v>
      </c>
      <c r="BV174" s="8" t="str">
        <f t="shared" si="289"/>
        <v/>
      </c>
      <c r="BW174" s="8" t="str">
        <f t="shared" si="290"/>
        <v/>
      </c>
      <c r="BX174" s="8" t="str">
        <f t="shared" si="291"/>
        <v/>
      </c>
      <c r="BY174" s="8" t="str">
        <f t="shared" si="292"/>
        <v/>
      </c>
      <c r="BZ174" s="8" t="str">
        <f t="shared" si="293"/>
        <v/>
      </c>
      <c r="CA174" s="8" t="str">
        <f t="shared" si="294"/>
        <v/>
      </c>
      <c r="CB174" s="8" t="str">
        <f t="shared" si="295"/>
        <v/>
      </c>
      <c r="CC174" s="8" t="str">
        <f t="shared" si="296"/>
        <v/>
      </c>
      <c r="CD174" s="8" t="str">
        <f t="shared" si="297"/>
        <v/>
      </c>
      <c r="CE174" s="8" t="str">
        <f t="shared" si="298"/>
        <v/>
      </c>
      <c r="CF174" s="8" t="str">
        <f t="shared" si="299"/>
        <v/>
      </c>
      <c r="CG174" s="8" t="str">
        <f t="shared" si="300"/>
        <v/>
      </c>
      <c r="CI174" s="13">
        <v>2.8113425925925927E-2</v>
      </c>
      <c r="CJ174" s="8">
        <f t="shared" si="301"/>
        <v>2.8113425925925927E-2</v>
      </c>
      <c r="CK174" s="8">
        <f>IF(COUNT($BV174:BW174)&gt;0,SMALL($BV174:BW174,1),$CI174)</f>
        <v>2.8113425925925927E-2</v>
      </c>
      <c r="CL174" s="8">
        <f>IF(COUNT($BV174:BX174)&gt;0,SMALL($BV174:BX174,1),$CI174)</f>
        <v>2.8113425925925927E-2</v>
      </c>
      <c r="CM174" s="8">
        <f>IF(COUNT($BV174:BY174)&gt;0,SMALL($BV174:BY174,1),$CI174)</f>
        <v>2.8113425925925927E-2</v>
      </c>
      <c r="CN174" s="8">
        <f>IF(COUNT($BV174:BZ174)&gt;0,SMALL($BV174:BZ174,1),$CI174)</f>
        <v>2.8113425925925927E-2</v>
      </c>
      <c r="CP174" s="8">
        <f t="shared" si="302"/>
        <v>0</v>
      </c>
      <c r="CQ174" s="8">
        <f>IF(COUNT($CB174:CC174)&gt;0,SMALL($CB174:CC174,1),$CP174)</f>
        <v>0</v>
      </c>
      <c r="CR174" s="8">
        <f>IF(COUNT($CB174:CD174)&gt;0,SMALL($CB174:CD174,1),$CP174)</f>
        <v>0</v>
      </c>
      <c r="CS174" s="8">
        <f>IF(COUNT($CB174:CE174)&gt;0,SMALL($CB174:CE174,1),$CP174)</f>
        <v>0</v>
      </c>
      <c r="CT174" s="8">
        <f>IF(COUNT($CB174:CF174)&gt;0,SMALL($CB174:CF174,1),$CP174)</f>
        <v>0</v>
      </c>
      <c r="CV174" s="8" t="str">
        <f t="shared" si="303"/>
        <v/>
      </c>
      <c r="CW174" s="8" t="str">
        <f t="shared" si="304"/>
        <v/>
      </c>
      <c r="CX174" s="1">
        <f t="shared" si="305"/>
        <v>0</v>
      </c>
      <c r="CY174" s="8" t="str">
        <f t="shared" si="306"/>
        <v/>
      </c>
      <c r="CZ174" s="1">
        <f t="shared" si="307"/>
        <v>0</v>
      </c>
      <c r="DB174" s="13">
        <f t="shared" si="308"/>
        <v>0</v>
      </c>
      <c r="DC174" s="13">
        <f>SMALL($DO174:DP174,1)/(60*60*24)</f>
        <v>0</v>
      </c>
      <c r="DD174" s="13">
        <f>SMALL($DO174:DQ174,1)/(60*60*24)</f>
        <v>0</v>
      </c>
      <c r="DE174" s="13">
        <f>SMALL($DO174:DR174,1)/(60*60*24)</f>
        <v>0</v>
      </c>
      <c r="DF174" s="13">
        <f>SMALL($DO174:DS174,1)/(60*60*24)</f>
        <v>0</v>
      </c>
      <c r="DG174" s="13">
        <f>SMALL($DO174:DT174,1)/(60*60*24)</f>
        <v>0</v>
      </c>
      <c r="DH174" s="45">
        <f t="shared" si="309"/>
        <v>0</v>
      </c>
      <c r="DI174" s="13">
        <f>SMALL($DU174:DV174,1)/(60*60*24)</f>
        <v>0</v>
      </c>
      <c r="DJ174" s="13">
        <f>SMALL($DU174:DW174,1)/(60*60*24)</f>
        <v>0</v>
      </c>
      <c r="DK174" s="13">
        <f>SMALL($DU174:DX174,1)/(60*60*24)</f>
        <v>0</v>
      </c>
      <c r="DL174" s="13">
        <f>SMALL($DU174:DY174,1)/(60*60*24)</f>
        <v>0</v>
      </c>
      <c r="DM174" s="13">
        <f>SMALL($DU174:DZ174,1)/(60*60*24)</f>
        <v>0</v>
      </c>
      <c r="DO174" s="6">
        <f t="shared" si="310"/>
        <v>0</v>
      </c>
      <c r="DP174" s="1">
        <f t="shared" si="311"/>
        <v>9999</v>
      </c>
      <c r="DQ174" s="1">
        <f t="shared" si="312"/>
        <v>9999</v>
      </c>
      <c r="DR174" s="1">
        <f t="shared" si="313"/>
        <v>9999</v>
      </c>
      <c r="DS174" s="1">
        <f t="shared" si="314"/>
        <v>9999</v>
      </c>
      <c r="DT174" s="1">
        <f t="shared" si="315"/>
        <v>9999</v>
      </c>
      <c r="DU174" s="6">
        <f t="shared" si="316"/>
        <v>0</v>
      </c>
      <c r="DV174" s="1">
        <f t="shared" si="317"/>
        <v>9999</v>
      </c>
      <c r="DW174" s="1">
        <f t="shared" si="318"/>
        <v>9999</v>
      </c>
      <c r="DX174" s="1">
        <f t="shared" si="319"/>
        <v>9999</v>
      </c>
      <c r="DY174" s="1">
        <f t="shared" si="320"/>
        <v>9999</v>
      </c>
      <c r="DZ174" s="1">
        <f t="shared" si="321"/>
        <v>9999</v>
      </c>
    </row>
    <row r="175" spans="5:130" x14ac:dyDescent="0.25">
      <c r="E175" s="13"/>
      <c r="M175" s="8">
        <f t="shared" si="258"/>
        <v>0</v>
      </c>
      <c r="N175" s="6">
        <f t="shared" si="259"/>
        <v>0</v>
      </c>
      <c r="O175" s="8" t="str">
        <f t="shared" si="260"/>
        <v/>
      </c>
      <c r="Q175" s="8">
        <f t="shared" si="261"/>
        <v>0</v>
      </c>
      <c r="R175" s="8">
        <f t="shared" si="262"/>
        <v>0</v>
      </c>
      <c r="S175" s="8" t="str">
        <f t="shared" si="263"/>
        <v/>
      </c>
      <c r="T175" s="8"/>
      <c r="U175" s="8">
        <f>IF(A175&lt;&gt;"",IF(VLOOKUP(A175,Apr!A$4:F$201,6)&gt;0,VLOOKUP(A175,Apr!A$4:F$201,6),0),0)</f>
        <v>0</v>
      </c>
      <c r="V175" s="8">
        <f>IF(A175&lt;&gt;"",IF(VLOOKUP(A175,May!A$3:F$200,6)&gt;0,VLOOKUP(A175,May!A$3:F$200,6),0),0)</f>
        <v>0</v>
      </c>
      <c r="W175" s="8">
        <f>IF(A175&lt;&gt;"",IF(VLOOKUP(A175,Jun!A$3:F$200,6)&gt;0,VLOOKUP(A175,Jun!A$3:F$200,6),0),0)</f>
        <v>0</v>
      </c>
      <c r="X175" s="8">
        <f>IF(A175&lt;&gt;"",IF(VLOOKUP(A175,Jul!A$3:F$200,6)&gt;0,VLOOKUP(A175,Jul!A$3:F$200,6),0),0)</f>
        <v>0</v>
      </c>
      <c r="Y175" s="8">
        <f>IF(A175&lt;&gt;"",IF(VLOOKUP(A175,Aug!A$3:F$200,6)&gt;0,VLOOKUP(A175,Aug!A$3:F$200,6),0),0)</f>
        <v>0</v>
      </c>
      <c r="Z175" s="8">
        <f>IF(A175&lt;&gt;"",IF(VLOOKUP(A175,Sep!A$3:F$200,6)&gt;0,VLOOKUP(A175,Sep!A$3:F$200,6),0),0)</f>
        <v>0</v>
      </c>
      <c r="AA175" s="6">
        <f t="shared" si="264"/>
        <v>0</v>
      </c>
      <c r="AB175" s="8">
        <f t="shared" si="322"/>
        <v>2.7777777777777776E-2</v>
      </c>
      <c r="AC175" s="8">
        <f>IF(A175&lt;&gt;"",IF(VLOOKUP(A175,Oct!A$3:F$200,6)&gt;0,VLOOKUP(A175,Oct!A$3:F$200,6),0),0)</f>
        <v>0</v>
      </c>
      <c r="AD175" s="8">
        <f>IF(A175&lt;&gt;"",IF(VLOOKUP(A175,Nov!A$3:F$200,6)&gt;0,VLOOKUP(A175,Nov!A$3:F$200,6),0),0)</f>
        <v>0</v>
      </c>
      <c r="AE175" s="8">
        <f>IF(A175&lt;&gt;"",IF(VLOOKUP(A175,Dec!A$3:F$200,6)&gt;0,VLOOKUP(A175,Dec!A$3:F$200,6),0),0)</f>
        <v>0</v>
      </c>
      <c r="AF175" s="8">
        <f>IF(A175&lt;&gt;"",IF(VLOOKUP(A175,Jan!A$3:F$200,6)&gt;0,VLOOKUP(A175,Jan!A$3:F$200,6),0),0)</f>
        <v>0</v>
      </c>
      <c r="AG175" s="8">
        <f>IF(A175&lt;&gt;"",IF(VLOOKUP(A175,Feb!A$3:F$200,6)&gt;0,VLOOKUP(A175,Feb!A$3:F$200,6),0),0)</f>
        <v>0</v>
      </c>
      <c r="AH175" s="8">
        <f>IF(A175&lt;&gt;"",IF(VLOOKUP(A175,Mar!A$3:F$200,6)&gt;0,VLOOKUP(A175,Mar!A$3:F$200,6),0),0)</f>
        <v>0</v>
      </c>
      <c r="AJ175" s="8">
        <f>LARGE($BH175:BI175,1)</f>
        <v>0</v>
      </c>
      <c r="AK175" s="8">
        <f>LARGE($BH175:BJ175,1)</f>
        <v>0</v>
      </c>
      <c r="AL175" s="8">
        <f>LARGE($BH175:BK175,1)</f>
        <v>0</v>
      </c>
      <c r="AM175" s="8">
        <f>LARGE($BH175:BL175,1)</f>
        <v>0</v>
      </c>
      <c r="AN175" s="8">
        <f>LARGE($BH175:BM175,1)</f>
        <v>0</v>
      </c>
      <c r="AO175" s="8">
        <f>LARGE($BN175:BO175,1)</f>
        <v>2.7777777777777776E-2</v>
      </c>
      <c r="AP175" s="8">
        <f>LARGE($BN175:BP175,1)</f>
        <v>2.7777777777777776E-2</v>
      </c>
      <c r="AQ175" s="8">
        <f>LARGE($BN175:BQ175,1)</f>
        <v>2.7777777777777776E-2</v>
      </c>
      <c r="AR175" s="8">
        <f>LARGE($BN175:BR175,1)</f>
        <v>2.7777777777777776E-2</v>
      </c>
      <c r="AS175" s="8">
        <f>LARGE($BN175:BS175,1)</f>
        <v>2.7777777777777776E-2</v>
      </c>
      <c r="AV175" s="6">
        <f t="shared" si="266"/>
        <v>0</v>
      </c>
      <c r="AW175" s="6">
        <f t="shared" si="267"/>
        <v>0</v>
      </c>
      <c r="AX175" s="6">
        <f t="shared" si="268"/>
        <v>0</v>
      </c>
      <c r="AY175" s="6">
        <f t="shared" si="269"/>
        <v>0</v>
      </c>
      <c r="AZ175" s="6">
        <f t="shared" si="270"/>
        <v>0</v>
      </c>
      <c r="BA175" s="6">
        <f t="shared" si="271"/>
        <v>0</v>
      </c>
      <c r="BB175" s="6">
        <f t="shared" si="272"/>
        <v>0</v>
      </c>
      <c r="BC175" s="6">
        <f t="shared" si="273"/>
        <v>0</v>
      </c>
      <c r="BD175" s="6">
        <f t="shared" si="274"/>
        <v>0</v>
      </c>
      <c r="BE175" s="6">
        <f t="shared" si="275"/>
        <v>0</v>
      </c>
      <c r="BF175" s="6">
        <f t="shared" si="276"/>
        <v>0</v>
      </c>
      <c r="BH175" s="8" t="str">
        <f t="shared" si="277"/>
        <v/>
      </c>
      <c r="BI175" s="8">
        <f t="shared" si="323"/>
        <v>0</v>
      </c>
      <c r="BJ175" s="8">
        <f t="shared" si="324"/>
        <v>0</v>
      </c>
      <c r="BK175" s="8">
        <f t="shared" si="325"/>
        <v>0</v>
      </c>
      <c r="BL175" s="8">
        <f t="shared" si="326"/>
        <v>0</v>
      </c>
      <c r="BM175" s="8">
        <f t="shared" si="327"/>
        <v>0</v>
      </c>
      <c r="BN175" s="8">
        <f t="shared" si="283"/>
        <v>2.7777777777777776E-2</v>
      </c>
      <c r="BO175" s="8">
        <f t="shared" si="328"/>
        <v>0</v>
      </c>
      <c r="BP175" s="8">
        <f t="shared" si="329"/>
        <v>0</v>
      </c>
      <c r="BQ175" s="8">
        <f t="shared" si="330"/>
        <v>0</v>
      </c>
      <c r="BR175" s="8">
        <f t="shared" si="331"/>
        <v>0</v>
      </c>
      <c r="BS175" s="8">
        <f t="shared" si="332"/>
        <v>0</v>
      </c>
      <c r="BV175" s="8" t="str">
        <f t="shared" si="289"/>
        <v/>
      </c>
      <c r="BW175" s="8" t="str">
        <f t="shared" si="290"/>
        <v/>
      </c>
      <c r="BX175" s="8" t="str">
        <f t="shared" si="291"/>
        <v/>
      </c>
      <c r="BY175" s="8" t="str">
        <f t="shared" si="292"/>
        <v/>
      </c>
      <c r="BZ175" s="8" t="str">
        <f t="shared" si="293"/>
        <v/>
      </c>
      <c r="CA175" s="8" t="str">
        <f t="shared" si="294"/>
        <v/>
      </c>
      <c r="CB175" s="8" t="str">
        <f t="shared" si="295"/>
        <v/>
      </c>
      <c r="CC175" s="8" t="str">
        <f t="shared" si="296"/>
        <v/>
      </c>
      <c r="CD175" s="8" t="str">
        <f t="shared" si="297"/>
        <v/>
      </c>
      <c r="CE175" s="8" t="str">
        <f t="shared" si="298"/>
        <v/>
      </c>
      <c r="CF175" s="8" t="str">
        <f t="shared" si="299"/>
        <v/>
      </c>
      <c r="CG175" s="8" t="str">
        <f t="shared" si="300"/>
        <v/>
      </c>
      <c r="CI175" s="13">
        <v>2.8113425925925927E-2</v>
      </c>
      <c r="CJ175" s="8">
        <f t="shared" si="301"/>
        <v>2.8113425925925927E-2</v>
      </c>
      <c r="CK175" s="8">
        <f>IF(COUNT($BV175:BW175)&gt;0,SMALL($BV175:BW175,1),$CI175)</f>
        <v>2.8113425925925927E-2</v>
      </c>
      <c r="CL175" s="8">
        <f>IF(COUNT($BV175:BX175)&gt;0,SMALL($BV175:BX175,1),$CI175)</f>
        <v>2.8113425925925927E-2</v>
      </c>
      <c r="CM175" s="8">
        <f>IF(COUNT($BV175:BY175)&gt;0,SMALL($BV175:BY175,1),$CI175)</f>
        <v>2.8113425925925927E-2</v>
      </c>
      <c r="CN175" s="8">
        <f>IF(COUNT($BV175:BZ175)&gt;0,SMALL($BV175:BZ175,1),$CI175)</f>
        <v>2.8113425925925927E-2</v>
      </c>
      <c r="CP175" s="8">
        <f t="shared" si="302"/>
        <v>0</v>
      </c>
      <c r="CQ175" s="8">
        <f>IF(COUNT($CB175:CC175)&gt;0,SMALL($CB175:CC175,1),$CP175)</f>
        <v>0</v>
      </c>
      <c r="CR175" s="8">
        <f>IF(COUNT($CB175:CD175)&gt;0,SMALL($CB175:CD175,1),$CP175)</f>
        <v>0</v>
      </c>
      <c r="CS175" s="8">
        <f>IF(COUNT($CB175:CE175)&gt;0,SMALL($CB175:CE175,1),$CP175)</f>
        <v>0</v>
      </c>
      <c r="CT175" s="8">
        <f>IF(COUNT($CB175:CF175)&gt;0,SMALL($CB175:CF175,1),$CP175)</f>
        <v>0</v>
      </c>
      <c r="CV175" s="8" t="str">
        <f t="shared" si="303"/>
        <v/>
      </c>
      <c r="CW175" s="8" t="str">
        <f t="shared" si="304"/>
        <v/>
      </c>
      <c r="CX175" s="1">
        <f t="shared" si="305"/>
        <v>0</v>
      </c>
      <c r="CY175" s="8" t="str">
        <f t="shared" si="306"/>
        <v/>
      </c>
      <c r="CZ175" s="1">
        <f t="shared" si="307"/>
        <v>0</v>
      </c>
      <c r="DB175" s="13">
        <f t="shared" si="308"/>
        <v>0</v>
      </c>
      <c r="DC175" s="13">
        <f>SMALL($DO175:DP175,1)/(60*60*24)</f>
        <v>0</v>
      </c>
      <c r="DD175" s="13">
        <f>SMALL($DO175:DQ175,1)/(60*60*24)</f>
        <v>0</v>
      </c>
      <c r="DE175" s="13">
        <f>SMALL($DO175:DR175,1)/(60*60*24)</f>
        <v>0</v>
      </c>
      <c r="DF175" s="13">
        <f>SMALL($DO175:DS175,1)/(60*60*24)</f>
        <v>0</v>
      </c>
      <c r="DG175" s="13">
        <f>SMALL($DO175:DT175,1)/(60*60*24)</f>
        <v>0</v>
      </c>
      <c r="DH175" s="45">
        <f t="shared" si="309"/>
        <v>0</v>
      </c>
      <c r="DI175" s="13">
        <f>SMALL($DU175:DV175,1)/(60*60*24)</f>
        <v>0</v>
      </c>
      <c r="DJ175" s="13">
        <f>SMALL($DU175:DW175,1)/(60*60*24)</f>
        <v>0</v>
      </c>
      <c r="DK175" s="13">
        <f>SMALL($DU175:DX175,1)/(60*60*24)</f>
        <v>0</v>
      </c>
      <c r="DL175" s="13">
        <f>SMALL($DU175:DY175,1)/(60*60*24)</f>
        <v>0</v>
      </c>
      <c r="DM175" s="13">
        <f>SMALL($DU175:DZ175,1)/(60*60*24)</f>
        <v>0</v>
      </c>
      <c r="DO175" s="6">
        <f t="shared" si="310"/>
        <v>0</v>
      </c>
      <c r="DP175" s="1">
        <f t="shared" si="311"/>
        <v>9999</v>
      </c>
      <c r="DQ175" s="1">
        <f t="shared" si="312"/>
        <v>9999</v>
      </c>
      <c r="DR175" s="1">
        <f t="shared" si="313"/>
        <v>9999</v>
      </c>
      <c r="DS175" s="1">
        <f t="shared" si="314"/>
        <v>9999</v>
      </c>
      <c r="DT175" s="1">
        <f t="shared" si="315"/>
        <v>9999</v>
      </c>
      <c r="DU175" s="6">
        <f t="shared" si="316"/>
        <v>0</v>
      </c>
      <c r="DV175" s="1">
        <f t="shared" si="317"/>
        <v>9999</v>
      </c>
      <c r="DW175" s="1">
        <f t="shared" si="318"/>
        <v>9999</v>
      </c>
      <c r="DX175" s="1">
        <f t="shared" si="319"/>
        <v>9999</v>
      </c>
      <c r="DY175" s="1">
        <f t="shared" si="320"/>
        <v>9999</v>
      </c>
      <c r="DZ175" s="1">
        <f t="shared" si="321"/>
        <v>9999</v>
      </c>
    </row>
    <row r="176" spans="5:130" x14ac:dyDescent="0.25">
      <c r="E176" s="13"/>
      <c r="M176" s="8">
        <f t="shared" si="258"/>
        <v>0</v>
      </c>
      <c r="N176" s="6">
        <f t="shared" si="259"/>
        <v>0</v>
      </c>
      <c r="O176" s="8" t="str">
        <f t="shared" si="260"/>
        <v/>
      </c>
      <c r="Q176" s="8">
        <f t="shared" si="261"/>
        <v>0</v>
      </c>
      <c r="R176" s="8">
        <f t="shared" si="262"/>
        <v>0</v>
      </c>
      <c r="S176" s="8" t="str">
        <f t="shared" si="263"/>
        <v/>
      </c>
      <c r="T176" s="8"/>
      <c r="U176" s="8">
        <f>IF(A176&lt;&gt;"",IF(VLOOKUP(A176,Apr!A$4:F$201,6)&gt;0,VLOOKUP(A176,Apr!A$4:F$201,6),0),0)</f>
        <v>0</v>
      </c>
      <c r="V176" s="8">
        <f>IF(A176&lt;&gt;"",IF(VLOOKUP(A176,May!A$3:F$200,6)&gt;0,VLOOKUP(A176,May!A$3:F$200,6),0),0)</f>
        <v>0</v>
      </c>
      <c r="W176" s="8">
        <f>IF(A176&lt;&gt;"",IF(VLOOKUP(A176,Jun!A$3:F$200,6)&gt;0,VLOOKUP(A176,Jun!A$3:F$200,6),0),0)</f>
        <v>0</v>
      </c>
      <c r="X176" s="8">
        <f>IF(A176&lt;&gt;"",IF(VLOOKUP(A176,Jul!A$3:F$200,6)&gt;0,VLOOKUP(A176,Jul!A$3:F$200,6),0),0)</f>
        <v>0</v>
      </c>
      <c r="Y176" s="8">
        <f>IF(A176&lt;&gt;"",IF(VLOOKUP(A176,Aug!A$3:F$200,6)&gt;0,VLOOKUP(A176,Aug!A$3:F$200,6),0),0)</f>
        <v>0</v>
      </c>
      <c r="Z176" s="8">
        <f>IF(A176&lt;&gt;"",IF(VLOOKUP(A176,Sep!A$3:F$200,6)&gt;0,VLOOKUP(A176,Sep!A$3:F$200,6),0),0)</f>
        <v>0</v>
      </c>
      <c r="AA176" s="6">
        <f t="shared" si="264"/>
        <v>0</v>
      </c>
      <c r="AB176" s="8">
        <f t="shared" si="322"/>
        <v>2.7777777777777776E-2</v>
      </c>
      <c r="AC176" s="8">
        <f>IF(A176&lt;&gt;"",IF(VLOOKUP(A176,Oct!A$3:F$200,6)&gt;0,VLOOKUP(A176,Oct!A$3:F$200,6),0),0)</f>
        <v>0</v>
      </c>
      <c r="AD176" s="8">
        <f>IF(A176&lt;&gt;"",IF(VLOOKUP(A176,Nov!A$3:F$200,6)&gt;0,VLOOKUP(A176,Nov!A$3:F$200,6),0),0)</f>
        <v>0</v>
      </c>
      <c r="AE176" s="8">
        <f>IF(A176&lt;&gt;"",IF(VLOOKUP(A176,Dec!A$3:F$200,6)&gt;0,VLOOKUP(A176,Dec!A$3:F$200,6),0),0)</f>
        <v>0</v>
      </c>
      <c r="AF176" s="8">
        <f>IF(A176&lt;&gt;"",IF(VLOOKUP(A176,Jan!A$3:F$200,6)&gt;0,VLOOKUP(A176,Jan!A$3:F$200,6),0),0)</f>
        <v>0</v>
      </c>
      <c r="AG176" s="8">
        <f>IF(A176&lt;&gt;"",IF(VLOOKUP(A176,Feb!A$3:F$200,6)&gt;0,VLOOKUP(A176,Feb!A$3:F$200,6),0),0)</f>
        <v>0</v>
      </c>
      <c r="AH176" s="8">
        <f>IF(A176&lt;&gt;"",IF(VLOOKUP(A176,Mar!A$3:F$200,6)&gt;0,VLOOKUP(A176,Mar!A$3:F$200,6),0),0)</f>
        <v>0</v>
      </c>
      <c r="AJ176" s="8">
        <f>LARGE($BH176:BI176,1)</f>
        <v>0</v>
      </c>
      <c r="AK176" s="8">
        <f>LARGE($BH176:BJ176,1)</f>
        <v>0</v>
      </c>
      <c r="AL176" s="8">
        <f>LARGE($BH176:BK176,1)</f>
        <v>0</v>
      </c>
      <c r="AM176" s="8">
        <f>LARGE($BH176:BL176,1)</f>
        <v>0</v>
      </c>
      <c r="AN176" s="8">
        <f>LARGE($BH176:BM176,1)</f>
        <v>0</v>
      </c>
      <c r="AO176" s="8">
        <f>LARGE($BN176:BO176,1)</f>
        <v>2.7777777777777776E-2</v>
      </c>
      <c r="AP176" s="8">
        <f>LARGE($BN176:BP176,1)</f>
        <v>2.7777777777777776E-2</v>
      </c>
      <c r="AQ176" s="8">
        <f>LARGE($BN176:BQ176,1)</f>
        <v>2.7777777777777776E-2</v>
      </c>
      <c r="AR176" s="8">
        <f>LARGE($BN176:BR176,1)</f>
        <v>2.7777777777777776E-2</v>
      </c>
      <c r="AS176" s="8">
        <f>LARGE($BN176:BS176,1)</f>
        <v>2.7777777777777776E-2</v>
      </c>
      <c r="AV176" s="6">
        <f t="shared" si="266"/>
        <v>0</v>
      </c>
      <c r="AW176" s="6">
        <f t="shared" si="267"/>
        <v>0</v>
      </c>
      <c r="AX176" s="6">
        <f t="shared" si="268"/>
        <v>0</v>
      </c>
      <c r="AY176" s="6">
        <f t="shared" si="269"/>
        <v>0</v>
      </c>
      <c r="AZ176" s="6">
        <f t="shared" si="270"/>
        <v>0</v>
      </c>
      <c r="BA176" s="6">
        <f t="shared" si="271"/>
        <v>0</v>
      </c>
      <c r="BB176" s="6">
        <f t="shared" si="272"/>
        <v>0</v>
      </c>
      <c r="BC176" s="6">
        <f t="shared" si="273"/>
        <v>0</v>
      </c>
      <c r="BD176" s="6">
        <f t="shared" si="274"/>
        <v>0</v>
      </c>
      <c r="BE176" s="6">
        <f t="shared" si="275"/>
        <v>0</v>
      </c>
      <c r="BF176" s="6">
        <f t="shared" si="276"/>
        <v>0</v>
      </c>
      <c r="BH176" s="8" t="str">
        <f t="shared" si="277"/>
        <v/>
      </c>
      <c r="BI176" s="8">
        <f t="shared" si="323"/>
        <v>0</v>
      </c>
      <c r="BJ176" s="8">
        <f t="shared" si="324"/>
        <v>0</v>
      </c>
      <c r="BK176" s="8">
        <f t="shared" si="325"/>
        <v>0</v>
      </c>
      <c r="BL176" s="8">
        <f t="shared" si="326"/>
        <v>0</v>
      </c>
      <c r="BM176" s="8">
        <f t="shared" si="327"/>
        <v>0</v>
      </c>
      <c r="BN176" s="8">
        <f t="shared" si="283"/>
        <v>2.7777777777777776E-2</v>
      </c>
      <c r="BO176" s="8">
        <f t="shared" si="328"/>
        <v>0</v>
      </c>
      <c r="BP176" s="8">
        <f t="shared" si="329"/>
        <v>0</v>
      </c>
      <c r="BQ176" s="8">
        <f t="shared" si="330"/>
        <v>0</v>
      </c>
      <c r="BR176" s="8">
        <f t="shared" si="331"/>
        <v>0</v>
      </c>
      <c r="BS176" s="8">
        <f t="shared" si="332"/>
        <v>0</v>
      </c>
      <c r="BV176" s="8" t="str">
        <f t="shared" si="289"/>
        <v/>
      </c>
      <c r="BW176" s="8" t="str">
        <f t="shared" si="290"/>
        <v/>
      </c>
      <c r="BX176" s="8" t="str">
        <f t="shared" si="291"/>
        <v/>
      </c>
      <c r="BY176" s="8" t="str">
        <f t="shared" si="292"/>
        <v/>
      </c>
      <c r="BZ176" s="8" t="str">
        <f t="shared" si="293"/>
        <v/>
      </c>
      <c r="CA176" s="8" t="str">
        <f t="shared" si="294"/>
        <v/>
      </c>
      <c r="CB176" s="8" t="str">
        <f t="shared" si="295"/>
        <v/>
      </c>
      <c r="CC176" s="8" t="str">
        <f t="shared" si="296"/>
        <v/>
      </c>
      <c r="CD176" s="8" t="str">
        <f t="shared" si="297"/>
        <v/>
      </c>
      <c r="CE176" s="8" t="str">
        <f t="shared" si="298"/>
        <v/>
      </c>
      <c r="CF176" s="8" t="str">
        <f t="shared" si="299"/>
        <v/>
      </c>
      <c r="CG176" s="8" t="str">
        <f t="shared" si="300"/>
        <v/>
      </c>
      <c r="CI176" s="13">
        <v>2.8113425925925927E-2</v>
      </c>
      <c r="CJ176" s="8">
        <f t="shared" si="301"/>
        <v>2.8113425925925927E-2</v>
      </c>
      <c r="CK176" s="8">
        <f>IF(COUNT($BV176:BW176)&gt;0,SMALL($BV176:BW176,1),$CI176)</f>
        <v>2.8113425925925927E-2</v>
      </c>
      <c r="CL176" s="8">
        <f>IF(COUNT($BV176:BX176)&gt;0,SMALL($BV176:BX176,1),$CI176)</f>
        <v>2.8113425925925927E-2</v>
      </c>
      <c r="CM176" s="8">
        <f>IF(COUNT($BV176:BY176)&gt;0,SMALL($BV176:BY176,1),$CI176)</f>
        <v>2.8113425925925927E-2</v>
      </c>
      <c r="CN176" s="8">
        <f>IF(COUNT($BV176:BZ176)&gt;0,SMALL($BV176:BZ176,1),$CI176)</f>
        <v>2.8113425925925927E-2</v>
      </c>
      <c r="CP176" s="8">
        <f t="shared" si="302"/>
        <v>0</v>
      </c>
      <c r="CQ176" s="8">
        <f>IF(COUNT($CB176:CC176)&gt;0,SMALL($CB176:CC176,1),$CP176)</f>
        <v>0</v>
      </c>
      <c r="CR176" s="8">
        <f>IF(COUNT($CB176:CD176)&gt;0,SMALL($CB176:CD176,1),$CP176)</f>
        <v>0</v>
      </c>
      <c r="CS176" s="8">
        <f>IF(COUNT($CB176:CE176)&gt;0,SMALL($CB176:CE176,1),$CP176)</f>
        <v>0</v>
      </c>
      <c r="CT176" s="8">
        <f>IF(COUNT($CB176:CF176)&gt;0,SMALL($CB176:CF176,1),$CP176)</f>
        <v>0</v>
      </c>
      <c r="CV176" s="8" t="str">
        <f t="shared" si="303"/>
        <v/>
      </c>
      <c r="CW176" s="8" t="str">
        <f t="shared" si="304"/>
        <v/>
      </c>
      <c r="CX176" s="1">
        <f t="shared" si="305"/>
        <v>0</v>
      </c>
      <c r="CY176" s="8" t="str">
        <f t="shared" si="306"/>
        <v/>
      </c>
      <c r="CZ176" s="1">
        <f t="shared" si="307"/>
        <v>0</v>
      </c>
      <c r="DB176" s="13">
        <f t="shared" si="308"/>
        <v>0</v>
      </c>
      <c r="DC176" s="13">
        <f>SMALL($DO176:DP176,1)/(60*60*24)</f>
        <v>0</v>
      </c>
      <c r="DD176" s="13">
        <f>SMALL($DO176:DQ176,1)/(60*60*24)</f>
        <v>0</v>
      </c>
      <c r="DE176" s="13">
        <f>SMALL($DO176:DR176,1)/(60*60*24)</f>
        <v>0</v>
      </c>
      <c r="DF176" s="13">
        <f>SMALL($DO176:DS176,1)/(60*60*24)</f>
        <v>0</v>
      </c>
      <c r="DG176" s="13">
        <f>SMALL($DO176:DT176,1)/(60*60*24)</f>
        <v>0</v>
      </c>
      <c r="DH176" s="45">
        <f t="shared" si="309"/>
        <v>0</v>
      </c>
      <c r="DI176" s="13">
        <f>SMALL($DU176:DV176,1)/(60*60*24)</f>
        <v>0</v>
      </c>
      <c r="DJ176" s="13">
        <f>SMALL($DU176:DW176,1)/(60*60*24)</f>
        <v>0</v>
      </c>
      <c r="DK176" s="13">
        <f>SMALL($DU176:DX176,1)/(60*60*24)</f>
        <v>0</v>
      </c>
      <c r="DL176" s="13">
        <f>SMALL($DU176:DY176,1)/(60*60*24)</f>
        <v>0</v>
      </c>
      <c r="DM176" s="13">
        <f>SMALL($DU176:DZ176,1)/(60*60*24)</f>
        <v>0</v>
      </c>
      <c r="DO176" s="6">
        <f t="shared" si="310"/>
        <v>0</v>
      </c>
      <c r="DP176" s="1">
        <f t="shared" si="311"/>
        <v>9999</v>
      </c>
      <c r="DQ176" s="1">
        <f t="shared" si="312"/>
        <v>9999</v>
      </c>
      <c r="DR176" s="1">
        <f t="shared" si="313"/>
        <v>9999</v>
      </c>
      <c r="DS176" s="1">
        <f t="shared" si="314"/>
        <v>9999</v>
      </c>
      <c r="DT176" s="1">
        <f t="shared" si="315"/>
        <v>9999</v>
      </c>
      <c r="DU176" s="6">
        <f t="shared" si="316"/>
        <v>0</v>
      </c>
      <c r="DV176" s="1">
        <f t="shared" si="317"/>
        <v>9999</v>
      </c>
      <c r="DW176" s="1">
        <f t="shared" si="318"/>
        <v>9999</v>
      </c>
      <c r="DX176" s="1">
        <f t="shared" si="319"/>
        <v>9999</v>
      </c>
      <c r="DY176" s="1">
        <f t="shared" si="320"/>
        <v>9999</v>
      </c>
      <c r="DZ176" s="1">
        <f t="shared" si="321"/>
        <v>9999</v>
      </c>
    </row>
    <row r="177" spans="5:130" x14ac:dyDescent="0.25">
      <c r="E177" s="13"/>
      <c r="M177" s="8">
        <f t="shared" si="258"/>
        <v>0</v>
      </c>
      <c r="N177" s="6">
        <f t="shared" si="259"/>
        <v>0</v>
      </c>
      <c r="O177" s="8" t="str">
        <f t="shared" si="260"/>
        <v/>
      </c>
      <c r="Q177" s="8">
        <f t="shared" si="261"/>
        <v>0</v>
      </c>
      <c r="R177" s="8">
        <f t="shared" si="262"/>
        <v>0</v>
      </c>
      <c r="S177" s="8" t="str">
        <f t="shared" si="263"/>
        <v/>
      </c>
      <c r="T177" s="8"/>
      <c r="U177" s="8">
        <f>IF(A177&lt;&gt;"",IF(VLOOKUP(A177,Apr!A$4:F$201,6)&gt;0,VLOOKUP(A177,Apr!A$4:F$201,6),0),0)</f>
        <v>0</v>
      </c>
      <c r="V177" s="8">
        <f>IF(A177&lt;&gt;"",IF(VLOOKUP(A177,May!A$3:F$200,6)&gt;0,VLOOKUP(A177,May!A$3:F$200,6),0),0)</f>
        <v>0</v>
      </c>
      <c r="W177" s="8">
        <f>IF(A177&lt;&gt;"",IF(VLOOKUP(A177,Jun!A$3:F$200,6)&gt;0,VLOOKUP(A177,Jun!A$3:F$200,6),0),0)</f>
        <v>0</v>
      </c>
      <c r="X177" s="8">
        <f>IF(A177&lt;&gt;"",IF(VLOOKUP(A177,Jul!A$3:F$200,6)&gt;0,VLOOKUP(A177,Jul!A$3:F$200,6),0),0)</f>
        <v>0</v>
      </c>
      <c r="Y177" s="8">
        <f>IF(A177&lt;&gt;"",IF(VLOOKUP(A177,Aug!A$3:F$200,6)&gt;0,VLOOKUP(A177,Aug!A$3:F$200,6),0),0)</f>
        <v>0</v>
      </c>
      <c r="Z177" s="8">
        <f>IF(A177&lt;&gt;"",IF(VLOOKUP(A177,Sep!A$3:F$200,6)&gt;0,VLOOKUP(A177,Sep!A$3:F$200,6),0),0)</f>
        <v>0</v>
      </c>
      <c r="AA177" s="6">
        <f t="shared" si="264"/>
        <v>0</v>
      </c>
      <c r="AB177" s="8">
        <f t="shared" si="322"/>
        <v>2.7777777777777776E-2</v>
      </c>
      <c r="AC177" s="8">
        <f>IF(A177&lt;&gt;"",IF(VLOOKUP(A177,Oct!A$3:F$200,6)&gt;0,VLOOKUP(A177,Oct!A$3:F$200,6),0),0)</f>
        <v>0</v>
      </c>
      <c r="AD177" s="8">
        <f>IF(A177&lt;&gt;"",IF(VLOOKUP(A177,Nov!A$3:F$200,6)&gt;0,VLOOKUP(A177,Nov!A$3:F$200,6),0),0)</f>
        <v>0</v>
      </c>
      <c r="AE177" s="8">
        <f>IF(A177&lt;&gt;"",IF(VLOOKUP(A177,Dec!A$3:F$200,6)&gt;0,VLOOKUP(A177,Dec!A$3:F$200,6),0),0)</f>
        <v>0</v>
      </c>
      <c r="AF177" s="8">
        <f>IF(A177&lt;&gt;"",IF(VLOOKUP(A177,Jan!A$3:F$200,6)&gt;0,VLOOKUP(A177,Jan!A$3:F$200,6),0),0)</f>
        <v>0</v>
      </c>
      <c r="AG177" s="8">
        <f>IF(A177&lt;&gt;"",IF(VLOOKUP(A177,Feb!A$3:F$200,6)&gt;0,VLOOKUP(A177,Feb!A$3:F$200,6),0),0)</f>
        <v>0</v>
      </c>
      <c r="AH177" s="8">
        <f>IF(A177&lt;&gt;"",IF(VLOOKUP(A177,Mar!A$3:F$200,6)&gt;0,VLOOKUP(A177,Mar!A$3:F$200,6),0),0)</f>
        <v>0</v>
      </c>
      <c r="AJ177" s="8">
        <f>LARGE($BH177:BI177,1)</f>
        <v>0</v>
      </c>
      <c r="AK177" s="8">
        <f>LARGE($BH177:BJ177,1)</f>
        <v>0</v>
      </c>
      <c r="AL177" s="8">
        <f>LARGE($BH177:BK177,1)</f>
        <v>0</v>
      </c>
      <c r="AM177" s="8">
        <f>LARGE($BH177:BL177,1)</f>
        <v>0</v>
      </c>
      <c r="AN177" s="8">
        <f>LARGE($BH177:BM177,1)</f>
        <v>0</v>
      </c>
      <c r="AO177" s="8">
        <f>LARGE($BN177:BO177,1)</f>
        <v>2.7777777777777776E-2</v>
      </c>
      <c r="AP177" s="8">
        <f>LARGE($BN177:BP177,1)</f>
        <v>2.7777777777777776E-2</v>
      </c>
      <c r="AQ177" s="8">
        <f>LARGE($BN177:BQ177,1)</f>
        <v>2.7777777777777776E-2</v>
      </c>
      <c r="AR177" s="8">
        <f>LARGE($BN177:BR177,1)</f>
        <v>2.7777777777777776E-2</v>
      </c>
      <c r="AS177" s="8">
        <f>LARGE($BN177:BS177,1)</f>
        <v>2.7777777777777776E-2</v>
      </c>
      <c r="AV177" s="6">
        <f t="shared" si="266"/>
        <v>0</v>
      </c>
      <c r="AW177" s="6">
        <f t="shared" si="267"/>
        <v>0</v>
      </c>
      <c r="AX177" s="6">
        <f t="shared" si="268"/>
        <v>0</v>
      </c>
      <c r="AY177" s="6">
        <f t="shared" si="269"/>
        <v>0</v>
      </c>
      <c r="AZ177" s="6">
        <f t="shared" si="270"/>
        <v>0</v>
      </c>
      <c r="BA177" s="6">
        <f t="shared" si="271"/>
        <v>0</v>
      </c>
      <c r="BB177" s="6">
        <f t="shared" si="272"/>
        <v>0</v>
      </c>
      <c r="BC177" s="6">
        <f t="shared" si="273"/>
        <v>0</v>
      </c>
      <c r="BD177" s="6">
        <f t="shared" si="274"/>
        <v>0</v>
      </c>
      <c r="BE177" s="6">
        <f t="shared" si="275"/>
        <v>0</v>
      </c>
      <c r="BF177" s="6">
        <f t="shared" si="276"/>
        <v>0</v>
      </c>
      <c r="BH177" s="8" t="str">
        <f t="shared" si="277"/>
        <v/>
      </c>
      <c r="BI177" s="8">
        <f t="shared" si="323"/>
        <v>0</v>
      </c>
      <c r="BJ177" s="8">
        <f t="shared" si="324"/>
        <v>0</v>
      </c>
      <c r="BK177" s="8">
        <f t="shared" si="325"/>
        <v>0</v>
      </c>
      <c r="BL177" s="8">
        <f t="shared" si="326"/>
        <v>0</v>
      </c>
      <c r="BM177" s="8">
        <f t="shared" si="327"/>
        <v>0</v>
      </c>
      <c r="BN177" s="8">
        <f t="shared" si="283"/>
        <v>2.7777777777777776E-2</v>
      </c>
      <c r="BO177" s="8">
        <f t="shared" si="328"/>
        <v>0</v>
      </c>
      <c r="BP177" s="8">
        <f t="shared" si="329"/>
        <v>0</v>
      </c>
      <c r="BQ177" s="8">
        <f t="shared" si="330"/>
        <v>0</v>
      </c>
      <c r="BR177" s="8">
        <f t="shared" si="331"/>
        <v>0</v>
      </c>
      <c r="BS177" s="8">
        <f t="shared" si="332"/>
        <v>0</v>
      </c>
      <c r="BV177" s="8" t="str">
        <f t="shared" si="289"/>
        <v/>
      </c>
      <c r="BW177" s="8" t="str">
        <f t="shared" si="290"/>
        <v/>
      </c>
      <c r="BX177" s="8" t="str">
        <f t="shared" si="291"/>
        <v/>
      </c>
      <c r="BY177" s="8" t="str">
        <f t="shared" si="292"/>
        <v/>
      </c>
      <c r="BZ177" s="8" t="str">
        <f t="shared" si="293"/>
        <v/>
      </c>
      <c r="CA177" s="8" t="str">
        <f t="shared" si="294"/>
        <v/>
      </c>
      <c r="CB177" s="8" t="str">
        <f t="shared" si="295"/>
        <v/>
      </c>
      <c r="CC177" s="8" t="str">
        <f t="shared" si="296"/>
        <v/>
      </c>
      <c r="CD177" s="8" t="str">
        <f t="shared" si="297"/>
        <v/>
      </c>
      <c r="CE177" s="8" t="str">
        <f t="shared" si="298"/>
        <v/>
      </c>
      <c r="CF177" s="8" t="str">
        <f t="shared" si="299"/>
        <v/>
      </c>
      <c r="CG177" s="8" t="str">
        <f t="shared" si="300"/>
        <v/>
      </c>
      <c r="CI177" s="13">
        <v>2.8113425925925927E-2</v>
      </c>
      <c r="CJ177" s="8">
        <f t="shared" si="301"/>
        <v>2.8113425925925927E-2</v>
      </c>
      <c r="CK177" s="8">
        <f>IF(COUNT($BV177:BW177)&gt;0,SMALL($BV177:BW177,1),$CI177)</f>
        <v>2.8113425925925927E-2</v>
      </c>
      <c r="CL177" s="8">
        <f>IF(COUNT($BV177:BX177)&gt;0,SMALL($BV177:BX177,1),$CI177)</f>
        <v>2.8113425925925927E-2</v>
      </c>
      <c r="CM177" s="8">
        <f>IF(COUNT($BV177:BY177)&gt;0,SMALL($BV177:BY177,1),$CI177)</f>
        <v>2.8113425925925927E-2</v>
      </c>
      <c r="CN177" s="8">
        <f>IF(COUNT($BV177:BZ177)&gt;0,SMALL($BV177:BZ177,1),$CI177)</f>
        <v>2.8113425925925927E-2</v>
      </c>
      <c r="CP177" s="8">
        <f t="shared" si="302"/>
        <v>0</v>
      </c>
      <c r="CQ177" s="8">
        <f>IF(COUNT($CB177:CC177)&gt;0,SMALL($CB177:CC177,1),$CP177)</f>
        <v>0</v>
      </c>
      <c r="CR177" s="8">
        <f>IF(COUNT($CB177:CD177)&gt;0,SMALL($CB177:CD177,1),$CP177)</f>
        <v>0</v>
      </c>
      <c r="CS177" s="8">
        <f>IF(COUNT($CB177:CE177)&gt;0,SMALL($CB177:CE177,1),$CP177)</f>
        <v>0</v>
      </c>
      <c r="CT177" s="8">
        <f>IF(COUNT($CB177:CF177)&gt;0,SMALL($CB177:CF177,1),$CP177)</f>
        <v>0</v>
      </c>
      <c r="CV177" s="8" t="str">
        <f t="shared" si="303"/>
        <v/>
      </c>
      <c r="CW177" s="8" t="str">
        <f t="shared" si="304"/>
        <v/>
      </c>
      <c r="CX177" s="1">
        <f t="shared" si="305"/>
        <v>0</v>
      </c>
      <c r="CY177" s="8" t="str">
        <f t="shared" si="306"/>
        <v/>
      </c>
      <c r="CZ177" s="1">
        <f t="shared" si="307"/>
        <v>0</v>
      </c>
      <c r="DB177" s="13">
        <f t="shared" si="308"/>
        <v>0</v>
      </c>
      <c r="DC177" s="13">
        <f>SMALL($DO177:DP177,1)/(60*60*24)</f>
        <v>0</v>
      </c>
      <c r="DD177" s="13">
        <f>SMALL($DO177:DQ177,1)/(60*60*24)</f>
        <v>0</v>
      </c>
      <c r="DE177" s="13">
        <f>SMALL($DO177:DR177,1)/(60*60*24)</f>
        <v>0</v>
      </c>
      <c r="DF177" s="13">
        <f>SMALL($DO177:DS177,1)/(60*60*24)</f>
        <v>0</v>
      </c>
      <c r="DG177" s="13">
        <f>SMALL($DO177:DT177,1)/(60*60*24)</f>
        <v>0</v>
      </c>
      <c r="DH177" s="45">
        <f t="shared" si="309"/>
        <v>0</v>
      </c>
      <c r="DI177" s="13">
        <f>SMALL($DU177:DV177,1)/(60*60*24)</f>
        <v>0</v>
      </c>
      <c r="DJ177" s="13">
        <f>SMALL($DU177:DW177,1)/(60*60*24)</f>
        <v>0</v>
      </c>
      <c r="DK177" s="13">
        <f>SMALL($DU177:DX177,1)/(60*60*24)</f>
        <v>0</v>
      </c>
      <c r="DL177" s="13">
        <f>SMALL($DU177:DY177,1)/(60*60*24)</f>
        <v>0</v>
      </c>
      <c r="DM177" s="13">
        <f>SMALL($DU177:DZ177,1)/(60*60*24)</f>
        <v>0</v>
      </c>
      <c r="DO177" s="6">
        <f t="shared" si="310"/>
        <v>0</v>
      </c>
      <c r="DP177" s="1">
        <f t="shared" si="311"/>
        <v>9999</v>
      </c>
      <c r="DQ177" s="1">
        <f t="shared" si="312"/>
        <v>9999</v>
      </c>
      <c r="DR177" s="1">
        <f t="shared" si="313"/>
        <v>9999</v>
      </c>
      <c r="DS177" s="1">
        <f t="shared" si="314"/>
        <v>9999</v>
      </c>
      <c r="DT177" s="1">
        <f t="shared" si="315"/>
        <v>9999</v>
      </c>
      <c r="DU177" s="6">
        <f t="shared" si="316"/>
        <v>0</v>
      </c>
      <c r="DV177" s="1">
        <f t="shared" si="317"/>
        <v>9999</v>
      </c>
      <c r="DW177" s="1">
        <f t="shared" si="318"/>
        <v>9999</v>
      </c>
      <c r="DX177" s="1">
        <f t="shared" si="319"/>
        <v>9999</v>
      </c>
      <c r="DY177" s="1">
        <f t="shared" si="320"/>
        <v>9999</v>
      </c>
      <c r="DZ177" s="1">
        <f t="shared" si="321"/>
        <v>9999</v>
      </c>
    </row>
    <row r="178" spans="5:130" x14ac:dyDescent="0.25">
      <c r="E178" s="13"/>
      <c r="M178" s="8">
        <f t="shared" si="258"/>
        <v>0</v>
      </c>
      <c r="N178" s="6">
        <f t="shared" si="259"/>
        <v>0</v>
      </c>
      <c r="O178" s="8" t="str">
        <f t="shared" si="260"/>
        <v/>
      </c>
      <c r="Q178" s="8">
        <f t="shared" si="261"/>
        <v>0</v>
      </c>
      <c r="R178" s="8">
        <f t="shared" si="262"/>
        <v>0</v>
      </c>
      <c r="S178" s="8" t="str">
        <f t="shared" si="263"/>
        <v/>
      </c>
      <c r="T178" s="8"/>
      <c r="U178" s="8">
        <f>IF(A178&lt;&gt;"",IF(VLOOKUP(A178,Apr!A$4:F$201,6)&gt;0,VLOOKUP(A178,Apr!A$4:F$201,6),0),0)</f>
        <v>0</v>
      </c>
      <c r="V178" s="8">
        <f>IF(A178&lt;&gt;"",IF(VLOOKUP(A178,May!A$3:F$200,6)&gt;0,VLOOKUP(A178,May!A$3:F$200,6),0),0)</f>
        <v>0</v>
      </c>
      <c r="W178" s="8">
        <f>IF(A178&lt;&gt;"",IF(VLOOKUP(A178,Jun!A$3:F$200,6)&gt;0,VLOOKUP(A178,Jun!A$3:F$200,6),0),0)</f>
        <v>0</v>
      </c>
      <c r="X178" s="8">
        <f>IF(A178&lt;&gt;"",IF(VLOOKUP(A178,Jul!A$3:F$200,6)&gt;0,VLOOKUP(A178,Jul!A$3:F$200,6),0),0)</f>
        <v>0</v>
      </c>
      <c r="Y178" s="8">
        <f>IF(A178&lt;&gt;"",IF(VLOOKUP(A178,Aug!A$3:F$200,6)&gt;0,VLOOKUP(A178,Aug!A$3:F$200,6),0),0)</f>
        <v>0</v>
      </c>
      <c r="Z178" s="8">
        <f>IF(A178&lt;&gt;"",IF(VLOOKUP(A178,Sep!A$3:F$200,6)&gt;0,VLOOKUP(A178,Sep!A$3:F$200,6),0),0)</f>
        <v>0</v>
      </c>
      <c r="AA178" s="6">
        <f t="shared" si="264"/>
        <v>0</v>
      </c>
      <c r="AB178" s="8">
        <f t="shared" si="322"/>
        <v>2.7777777777777776E-2</v>
      </c>
      <c r="AC178" s="8">
        <f>IF(A178&lt;&gt;"",IF(VLOOKUP(A178,Oct!A$3:F$200,6)&gt;0,VLOOKUP(A178,Oct!A$3:F$200,6),0),0)</f>
        <v>0</v>
      </c>
      <c r="AD178" s="8">
        <f>IF(A178&lt;&gt;"",IF(VLOOKUP(A178,Nov!A$3:F$200,6)&gt;0,VLOOKUP(A178,Nov!A$3:F$200,6),0),0)</f>
        <v>0</v>
      </c>
      <c r="AE178" s="8">
        <f>IF(A178&lt;&gt;"",IF(VLOOKUP(A178,Dec!A$3:F$200,6)&gt;0,VLOOKUP(A178,Dec!A$3:F$200,6),0),0)</f>
        <v>0</v>
      </c>
      <c r="AF178" s="8">
        <f>IF(A178&lt;&gt;"",IF(VLOOKUP(A178,Jan!A$3:F$200,6)&gt;0,VLOOKUP(A178,Jan!A$3:F$200,6),0),0)</f>
        <v>0</v>
      </c>
      <c r="AG178" s="8">
        <f>IF(A178&lt;&gt;"",IF(VLOOKUP(A178,Feb!A$3:F$200,6)&gt;0,VLOOKUP(A178,Feb!A$3:F$200,6),0),0)</f>
        <v>0</v>
      </c>
      <c r="AH178" s="8">
        <f>IF(A178&lt;&gt;"",IF(VLOOKUP(A178,Mar!A$3:F$200,6)&gt;0,VLOOKUP(A178,Mar!A$3:F$200,6),0),0)</f>
        <v>0</v>
      </c>
      <c r="AJ178" s="8">
        <f>LARGE($BH178:BI178,1)</f>
        <v>0</v>
      </c>
      <c r="AK178" s="8">
        <f>LARGE($BH178:BJ178,1)</f>
        <v>0</v>
      </c>
      <c r="AL178" s="8">
        <f>LARGE($BH178:BK178,1)</f>
        <v>0</v>
      </c>
      <c r="AM178" s="8">
        <f>LARGE($BH178:BL178,1)</f>
        <v>0</v>
      </c>
      <c r="AN178" s="8">
        <f>LARGE($BH178:BM178,1)</f>
        <v>0</v>
      </c>
      <c r="AO178" s="8">
        <f>LARGE($BN178:BO178,1)</f>
        <v>2.7777777777777776E-2</v>
      </c>
      <c r="AP178" s="8">
        <f>LARGE($BN178:BP178,1)</f>
        <v>2.7777777777777776E-2</v>
      </c>
      <c r="AQ178" s="8">
        <f>LARGE($BN178:BQ178,1)</f>
        <v>2.7777777777777776E-2</v>
      </c>
      <c r="AR178" s="8">
        <f>LARGE($BN178:BR178,1)</f>
        <v>2.7777777777777776E-2</v>
      </c>
      <c r="AS178" s="8">
        <f>LARGE($BN178:BS178,1)</f>
        <v>2.7777777777777776E-2</v>
      </c>
      <c r="AV178" s="6">
        <f t="shared" si="266"/>
        <v>0</v>
      </c>
      <c r="AW178" s="6">
        <f t="shared" si="267"/>
        <v>0</v>
      </c>
      <c r="AX178" s="6">
        <f t="shared" si="268"/>
        <v>0</v>
      </c>
      <c r="AY178" s="6">
        <f t="shared" si="269"/>
        <v>0</v>
      </c>
      <c r="AZ178" s="6">
        <f t="shared" si="270"/>
        <v>0</v>
      </c>
      <c r="BA178" s="6">
        <f t="shared" si="271"/>
        <v>0</v>
      </c>
      <c r="BB178" s="6">
        <f t="shared" si="272"/>
        <v>0</v>
      </c>
      <c r="BC178" s="6">
        <f t="shared" si="273"/>
        <v>0</v>
      </c>
      <c r="BD178" s="6">
        <f t="shared" si="274"/>
        <v>0</v>
      </c>
      <c r="BE178" s="6">
        <f t="shared" si="275"/>
        <v>0</v>
      </c>
      <c r="BF178" s="6">
        <f t="shared" si="276"/>
        <v>0</v>
      </c>
      <c r="BH178" s="8" t="str">
        <f t="shared" si="277"/>
        <v/>
      </c>
      <c r="BI178" s="8">
        <f t="shared" si="323"/>
        <v>0</v>
      </c>
      <c r="BJ178" s="8">
        <f t="shared" si="324"/>
        <v>0</v>
      </c>
      <c r="BK178" s="8">
        <f t="shared" si="325"/>
        <v>0</v>
      </c>
      <c r="BL178" s="8">
        <f t="shared" si="326"/>
        <v>0</v>
      </c>
      <c r="BM178" s="8">
        <f t="shared" si="327"/>
        <v>0</v>
      </c>
      <c r="BN178" s="8">
        <f t="shared" si="283"/>
        <v>2.7777777777777776E-2</v>
      </c>
      <c r="BO178" s="8">
        <f t="shared" si="328"/>
        <v>0</v>
      </c>
      <c r="BP178" s="8">
        <f t="shared" si="329"/>
        <v>0</v>
      </c>
      <c r="BQ178" s="8">
        <f t="shared" si="330"/>
        <v>0</v>
      </c>
      <c r="BR178" s="8">
        <f t="shared" si="331"/>
        <v>0</v>
      </c>
      <c r="BS178" s="8">
        <f t="shared" si="332"/>
        <v>0</v>
      </c>
      <c r="BV178" s="8" t="str">
        <f t="shared" si="289"/>
        <v/>
      </c>
      <c r="BW178" s="8" t="str">
        <f t="shared" si="290"/>
        <v/>
      </c>
      <c r="BX178" s="8" t="str">
        <f t="shared" si="291"/>
        <v/>
      </c>
      <c r="BY178" s="8" t="str">
        <f t="shared" si="292"/>
        <v/>
      </c>
      <c r="BZ178" s="8" t="str">
        <f t="shared" si="293"/>
        <v/>
      </c>
      <c r="CA178" s="8" t="str">
        <f t="shared" si="294"/>
        <v/>
      </c>
      <c r="CB178" s="8" t="str">
        <f t="shared" si="295"/>
        <v/>
      </c>
      <c r="CC178" s="8" t="str">
        <f t="shared" si="296"/>
        <v/>
      </c>
      <c r="CD178" s="8" t="str">
        <f t="shared" si="297"/>
        <v/>
      </c>
      <c r="CE178" s="8" t="str">
        <f t="shared" si="298"/>
        <v/>
      </c>
      <c r="CF178" s="8" t="str">
        <f t="shared" si="299"/>
        <v/>
      </c>
      <c r="CG178" s="8" t="str">
        <f t="shared" si="300"/>
        <v/>
      </c>
      <c r="CI178" s="13">
        <v>2.8113425925925927E-2</v>
      </c>
      <c r="CJ178" s="8">
        <f t="shared" si="301"/>
        <v>2.8113425925925927E-2</v>
      </c>
      <c r="CK178" s="8">
        <f>IF(COUNT($BV178:BW178)&gt;0,SMALL($BV178:BW178,1),$CI178)</f>
        <v>2.8113425925925927E-2</v>
      </c>
      <c r="CL178" s="8">
        <f>IF(COUNT($BV178:BX178)&gt;0,SMALL($BV178:BX178,1),$CI178)</f>
        <v>2.8113425925925927E-2</v>
      </c>
      <c r="CM178" s="8">
        <f>IF(COUNT($BV178:BY178)&gt;0,SMALL($BV178:BY178,1),$CI178)</f>
        <v>2.8113425925925927E-2</v>
      </c>
      <c r="CN178" s="8">
        <f>IF(COUNT($BV178:BZ178)&gt;0,SMALL($BV178:BZ178,1),$CI178)</f>
        <v>2.8113425925925927E-2</v>
      </c>
      <c r="CP178" s="8">
        <f t="shared" si="302"/>
        <v>0</v>
      </c>
      <c r="CQ178" s="8">
        <f>IF(COUNT($CB178:CC178)&gt;0,SMALL($CB178:CC178,1),$CP178)</f>
        <v>0</v>
      </c>
      <c r="CR178" s="8">
        <f>IF(COUNT($CB178:CD178)&gt;0,SMALL($CB178:CD178,1),$CP178)</f>
        <v>0</v>
      </c>
      <c r="CS178" s="8">
        <f>IF(COUNT($CB178:CE178)&gt;0,SMALL($CB178:CE178,1),$CP178)</f>
        <v>0</v>
      </c>
      <c r="CT178" s="8">
        <f>IF(COUNT($CB178:CF178)&gt;0,SMALL($CB178:CF178,1),$CP178)</f>
        <v>0</v>
      </c>
      <c r="CV178" s="8" t="str">
        <f t="shared" si="303"/>
        <v/>
      </c>
      <c r="CW178" s="8" t="str">
        <f t="shared" si="304"/>
        <v/>
      </c>
      <c r="CX178" s="1">
        <f t="shared" si="305"/>
        <v>0</v>
      </c>
      <c r="CY178" s="8" t="str">
        <f t="shared" si="306"/>
        <v/>
      </c>
      <c r="CZ178" s="1">
        <f t="shared" si="307"/>
        <v>0</v>
      </c>
      <c r="DB178" s="13">
        <f t="shared" si="308"/>
        <v>0</v>
      </c>
      <c r="DC178" s="13">
        <f>SMALL($DO178:DP178,1)/(60*60*24)</f>
        <v>0</v>
      </c>
      <c r="DD178" s="13">
        <f>SMALL($DO178:DQ178,1)/(60*60*24)</f>
        <v>0</v>
      </c>
      <c r="DE178" s="13">
        <f>SMALL($DO178:DR178,1)/(60*60*24)</f>
        <v>0</v>
      </c>
      <c r="DF178" s="13">
        <f>SMALL($DO178:DS178,1)/(60*60*24)</f>
        <v>0</v>
      </c>
      <c r="DG178" s="13">
        <f>SMALL($DO178:DT178,1)/(60*60*24)</f>
        <v>0</v>
      </c>
      <c r="DH178" s="45">
        <f t="shared" si="309"/>
        <v>0</v>
      </c>
      <c r="DI178" s="13">
        <f>SMALL($DU178:DV178,1)/(60*60*24)</f>
        <v>0</v>
      </c>
      <c r="DJ178" s="13">
        <f>SMALL($DU178:DW178,1)/(60*60*24)</f>
        <v>0</v>
      </c>
      <c r="DK178" s="13">
        <f>SMALL($DU178:DX178,1)/(60*60*24)</f>
        <v>0</v>
      </c>
      <c r="DL178" s="13">
        <f>SMALL($DU178:DY178,1)/(60*60*24)</f>
        <v>0</v>
      </c>
      <c r="DM178" s="13">
        <f>SMALL($DU178:DZ178,1)/(60*60*24)</f>
        <v>0</v>
      </c>
      <c r="DO178" s="6">
        <f t="shared" si="310"/>
        <v>0</v>
      </c>
      <c r="DP178" s="1">
        <f t="shared" si="311"/>
        <v>9999</v>
      </c>
      <c r="DQ178" s="1">
        <f t="shared" si="312"/>
        <v>9999</v>
      </c>
      <c r="DR178" s="1">
        <f t="shared" si="313"/>
        <v>9999</v>
      </c>
      <c r="DS178" s="1">
        <f t="shared" si="314"/>
        <v>9999</v>
      </c>
      <c r="DT178" s="1">
        <f t="shared" si="315"/>
        <v>9999</v>
      </c>
      <c r="DU178" s="6">
        <f t="shared" si="316"/>
        <v>0</v>
      </c>
      <c r="DV178" s="1">
        <f t="shared" si="317"/>
        <v>9999</v>
      </c>
      <c r="DW178" s="1">
        <f t="shared" si="318"/>
        <v>9999</v>
      </c>
      <c r="DX178" s="1">
        <f t="shared" si="319"/>
        <v>9999</v>
      </c>
      <c r="DY178" s="1">
        <f t="shared" si="320"/>
        <v>9999</v>
      </c>
      <c r="DZ178" s="1">
        <f t="shared" si="321"/>
        <v>9999</v>
      </c>
    </row>
    <row r="179" spans="5:130" x14ac:dyDescent="0.25">
      <c r="E179" s="13"/>
      <c r="M179" s="8">
        <f t="shared" si="258"/>
        <v>0</v>
      </c>
      <c r="N179" s="6">
        <f t="shared" si="259"/>
        <v>0</v>
      </c>
      <c r="O179" s="8" t="str">
        <f t="shared" si="260"/>
        <v/>
      </c>
      <c r="Q179" s="8">
        <f t="shared" si="261"/>
        <v>0</v>
      </c>
      <c r="R179" s="8">
        <f t="shared" si="262"/>
        <v>0</v>
      </c>
      <c r="S179" s="8" t="str">
        <f t="shared" si="263"/>
        <v/>
      </c>
      <c r="T179" s="8"/>
      <c r="U179" s="8">
        <f>IF(A179&lt;&gt;"",IF(VLOOKUP(A179,Apr!A$4:F$201,6)&gt;0,VLOOKUP(A179,Apr!A$4:F$201,6),0),0)</f>
        <v>0</v>
      </c>
      <c r="V179" s="8">
        <f>IF(A179&lt;&gt;"",IF(VLOOKUP(A179,May!A$3:F$200,6)&gt;0,VLOOKUP(A179,May!A$3:F$200,6),0),0)</f>
        <v>0</v>
      </c>
      <c r="W179" s="8">
        <f>IF(A179&lt;&gt;"",IF(VLOOKUP(A179,Jun!A$3:F$200,6)&gt;0,VLOOKUP(A179,Jun!A$3:F$200,6),0),0)</f>
        <v>0</v>
      </c>
      <c r="X179" s="8">
        <f>IF(A179&lt;&gt;"",IF(VLOOKUP(A179,Jul!A$3:F$200,6)&gt;0,VLOOKUP(A179,Jul!A$3:F$200,6),0),0)</f>
        <v>0</v>
      </c>
      <c r="Y179" s="8">
        <f>IF(A179&lt;&gt;"",IF(VLOOKUP(A179,Aug!A$3:F$200,6)&gt;0,VLOOKUP(A179,Aug!A$3:F$200,6),0),0)</f>
        <v>0</v>
      </c>
      <c r="Z179" s="8">
        <f>IF(A179&lt;&gt;"",IF(VLOOKUP(A179,Sep!A$3:F$200,6)&gt;0,VLOOKUP(A179,Sep!A$3:F$200,6),0),0)</f>
        <v>0</v>
      </c>
      <c r="AA179" s="6">
        <f t="shared" si="264"/>
        <v>0</v>
      </c>
      <c r="AB179" s="8">
        <f t="shared" si="322"/>
        <v>2.7777777777777776E-2</v>
      </c>
      <c r="AC179" s="8">
        <f>IF(A179&lt;&gt;"",IF(VLOOKUP(A179,Oct!A$3:F$200,6)&gt;0,VLOOKUP(A179,Oct!A$3:F$200,6),0),0)</f>
        <v>0</v>
      </c>
      <c r="AD179" s="8">
        <f>IF(A179&lt;&gt;"",IF(VLOOKUP(A179,Nov!A$3:F$200,6)&gt;0,VLOOKUP(A179,Nov!A$3:F$200,6),0),0)</f>
        <v>0</v>
      </c>
      <c r="AE179" s="8">
        <f>IF(A179&lt;&gt;"",IF(VLOOKUP(A179,Dec!A$3:F$200,6)&gt;0,VLOOKUP(A179,Dec!A$3:F$200,6),0),0)</f>
        <v>0</v>
      </c>
      <c r="AF179" s="8">
        <f>IF(A179&lt;&gt;"",IF(VLOOKUP(A179,Jan!A$3:F$200,6)&gt;0,VLOOKUP(A179,Jan!A$3:F$200,6),0),0)</f>
        <v>0</v>
      </c>
      <c r="AG179" s="8">
        <f>IF(A179&lt;&gt;"",IF(VLOOKUP(A179,Feb!A$3:F$200,6)&gt;0,VLOOKUP(A179,Feb!A$3:F$200,6),0),0)</f>
        <v>0</v>
      </c>
      <c r="AH179" s="8">
        <f>IF(A179&lt;&gt;"",IF(VLOOKUP(A179,Mar!A$3:F$200,6)&gt;0,VLOOKUP(A179,Mar!A$3:F$200,6),0),0)</f>
        <v>0</v>
      </c>
      <c r="AJ179" s="8">
        <f>LARGE($BH179:BI179,1)</f>
        <v>0</v>
      </c>
      <c r="AK179" s="8">
        <f>LARGE($BH179:BJ179,1)</f>
        <v>0</v>
      </c>
      <c r="AL179" s="8">
        <f>LARGE($BH179:BK179,1)</f>
        <v>0</v>
      </c>
      <c r="AM179" s="8">
        <f>LARGE($BH179:BL179,1)</f>
        <v>0</v>
      </c>
      <c r="AN179" s="8">
        <f>LARGE($BH179:BM179,1)</f>
        <v>0</v>
      </c>
      <c r="AO179" s="8">
        <f>LARGE($BN179:BO179,1)</f>
        <v>2.7777777777777776E-2</v>
      </c>
      <c r="AP179" s="8">
        <f>LARGE($BN179:BP179,1)</f>
        <v>2.7777777777777776E-2</v>
      </c>
      <c r="AQ179" s="8">
        <f>LARGE($BN179:BQ179,1)</f>
        <v>2.7777777777777776E-2</v>
      </c>
      <c r="AR179" s="8">
        <f>LARGE($BN179:BR179,1)</f>
        <v>2.7777777777777776E-2</v>
      </c>
      <c r="AS179" s="8">
        <f>LARGE($BN179:BS179,1)</f>
        <v>2.7777777777777776E-2</v>
      </c>
      <c r="AV179" s="6">
        <f t="shared" si="266"/>
        <v>0</v>
      </c>
      <c r="AW179" s="6">
        <f t="shared" si="267"/>
        <v>0</v>
      </c>
      <c r="AX179" s="6">
        <f t="shared" si="268"/>
        <v>0</v>
      </c>
      <c r="AY179" s="6">
        <f t="shared" si="269"/>
        <v>0</v>
      </c>
      <c r="AZ179" s="6">
        <f t="shared" si="270"/>
        <v>0</v>
      </c>
      <c r="BA179" s="6">
        <f t="shared" si="271"/>
        <v>0</v>
      </c>
      <c r="BB179" s="6">
        <f t="shared" si="272"/>
        <v>0</v>
      </c>
      <c r="BC179" s="6">
        <f t="shared" si="273"/>
        <v>0</v>
      </c>
      <c r="BD179" s="6">
        <f t="shared" si="274"/>
        <v>0</v>
      </c>
      <c r="BE179" s="6">
        <f t="shared" si="275"/>
        <v>0</v>
      </c>
      <c r="BF179" s="6">
        <f t="shared" si="276"/>
        <v>0</v>
      </c>
      <c r="BH179" s="8" t="str">
        <f t="shared" si="277"/>
        <v/>
      </c>
      <c r="BI179" s="8">
        <f t="shared" si="323"/>
        <v>0</v>
      </c>
      <c r="BJ179" s="8">
        <f t="shared" si="324"/>
        <v>0</v>
      </c>
      <c r="BK179" s="8">
        <f t="shared" si="325"/>
        <v>0</v>
      </c>
      <c r="BL179" s="8">
        <f t="shared" si="326"/>
        <v>0</v>
      </c>
      <c r="BM179" s="8">
        <f t="shared" si="327"/>
        <v>0</v>
      </c>
      <c r="BN179" s="8">
        <f t="shared" si="283"/>
        <v>2.7777777777777776E-2</v>
      </c>
      <c r="BO179" s="8">
        <f t="shared" si="328"/>
        <v>0</v>
      </c>
      <c r="BP179" s="8">
        <f t="shared" si="329"/>
        <v>0</v>
      </c>
      <c r="BQ179" s="8">
        <f t="shared" si="330"/>
        <v>0</v>
      </c>
      <c r="BR179" s="8">
        <f t="shared" si="331"/>
        <v>0</v>
      </c>
      <c r="BS179" s="8">
        <f t="shared" si="332"/>
        <v>0</v>
      </c>
      <c r="BV179" s="8" t="str">
        <f t="shared" si="289"/>
        <v/>
      </c>
      <c r="BW179" s="8" t="str">
        <f t="shared" si="290"/>
        <v/>
      </c>
      <c r="BX179" s="8" t="str">
        <f t="shared" si="291"/>
        <v/>
      </c>
      <c r="BY179" s="8" t="str">
        <f t="shared" si="292"/>
        <v/>
      </c>
      <c r="BZ179" s="8" t="str">
        <f t="shared" si="293"/>
        <v/>
      </c>
      <c r="CA179" s="8" t="str">
        <f t="shared" si="294"/>
        <v/>
      </c>
      <c r="CB179" s="8" t="str">
        <f t="shared" si="295"/>
        <v/>
      </c>
      <c r="CC179" s="8" t="str">
        <f t="shared" si="296"/>
        <v/>
      </c>
      <c r="CD179" s="8" t="str">
        <f t="shared" si="297"/>
        <v/>
      </c>
      <c r="CE179" s="8" t="str">
        <f t="shared" si="298"/>
        <v/>
      </c>
      <c r="CF179" s="8" t="str">
        <f t="shared" si="299"/>
        <v/>
      </c>
      <c r="CG179" s="8" t="str">
        <f t="shared" si="300"/>
        <v/>
      </c>
      <c r="CI179" s="13">
        <v>2.8113425925925927E-2</v>
      </c>
      <c r="CJ179" s="8">
        <f t="shared" si="301"/>
        <v>2.8113425925925927E-2</v>
      </c>
      <c r="CK179" s="8">
        <f>IF(COUNT($BV179:BW179)&gt;0,SMALL($BV179:BW179,1),$CI179)</f>
        <v>2.8113425925925927E-2</v>
      </c>
      <c r="CL179" s="8">
        <f>IF(COUNT($BV179:BX179)&gt;0,SMALL($BV179:BX179,1),$CI179)</f>
        <v>2.8113425925925927E-2</v>
      </c>
      <c r="CM179" s="8">
        <f>IF(COUNT($BV179:BY179)&gt;0,SMALL($BV179:BY179,1),$CI179)</f>
        <v>2.8113425925925927E-2</v>
      </c>
      <c r="CN179" s="8">
        <f>IF(COUNT($BV179:BZ179)&gt;0,SMALL($BV179:BZ179,1),$CI179)</f>
        <v>2.8113425925925927E-2</v>
      </c>
      <c r="CP179" s="8">
        <f t="shared" si="302"/>
        <v>0</v>
      </c>
      <c r="CQ179" s="8">
        <f>IF(COUNT($CB179:CC179)&gt;0,SMALL($CB179:CC179,1),$CP179)</f>
        <v>0</v>
      </c>
      <c r="CR179" s="8">
        <f>IF(COUNT($CB179:CD179)&gt;0,SMALL($CB179:CD179,1),$CP179)</f>
        <v>0</v>
      </c>
      <c r="CS179" s="8">
        <f>IF(COUNT($CB179:CE179)&gt;0,SMALL($CB179:CE179,1),$CP179)</f>
        <v>0</v>
      </c>
      <c r="CT179" s="8">
        <f>IF(COUNT($CB179:CF179)&gt;0,SMALL($CB179:CF179,1),$CP179)</f>
        <v>0</v>
      </c>
      <c r="CV179" s="8" t="str">
        <f t="shared" si="303"/>
        <v/>
      </c>
      <c r="CW179" s="8" t="str">
        <f t="shared" si="304"/>
        <v/>
      </c>
      <c r="CX179" s="1">
        <f t="shared" si="305"/>
        <v>0</v>
      </c>
      <c r="CY179" s="8" t="str">
        <f t="shared" si="306"/>
        <v/>
      </c>
      <c r="CZ179" s="1">
        <f t="shared" si="307"/>
        <v>0</v>
      </c>
      <c r="DB179" s="13">
        <f t="shared" si="308"/>
        <v>0</v>
      </c>
      <c r="DC179" s="13">
        <f>SMALL($DO179:DP179,1)/(60*60*24)</f>
        <v>0</v>
      </c>
      <c r="DD179" s="13">
        <f>SMALL($DO179:DQ179,1)/(60*60*24)</f>
        <v>0</v>
      </c>
      <c r="DE179" s="13">
        <f>SMALL($DO179:DR179,1)/(60*60*24)</f>
        <v>0</v>
      </c>
      <c r="DF179" s="13">
        <f>SMALL($DO179:DS179,1)/(60*60*24)</f>
        <v>0</v>
      </c>
      <c r="DG179" s="13">
        <f>SMALL($DO179:DT179,1)/(60*60*24)</f>
        <v>0</v>
      </c>
      <c r="DH179" s="45">
        <f t="shared" si="309"/>
        <v>0</v>
      </c>
      <c r="DI179" s="13">
        <f>SMALL($DU179:DV179,1)/(60*60*24)</f>
        <v>0</v>
      </c>
      <c r="DJ179" s="13">
        <f>SMALL($DU179:DW179,1)/(60*60*24)</f>
        <v>0</v>
      </c>
      <c r="DK179" s="13">
        <f>SMALL($DU179:DX179,1)/(60*60*24)</f>
        <v>0</v>
      </c>
      <c r="DL179" s="13">
        <f>SMALL($DU179:DY179,1)/(60*60*24)</f>
        <v>0</v>
      </c>
      <c r="DM179" s="13">
        <f>SMALL($DU179:DZ179,1)/(60*60*24)</f>
        <v>0</v>
      </c>
      <c r="DO179" s="6">
        <f t="shared" si="310"/>
        <v>0</v>
      </c>
      <c r="DP179" s="1">
        <f t="shared" si="311"/>
        <v>9999</v>
      </c>
      <c r="DQ179" s="1">
        <f t="shared" si="312"/>
        <v>9999</v>
      </c>
      <c r="DR179" s="1">
        <f t="shared" si="313"/>
        <v>9999</v>
      </c>
      <c r="DS179" s="1">
        <f t="shared" si="314"/>
        <v>9999</v>
      </c>
      <c r="DT179" s="1">
        <f t="shared" si="315"/>
        <v>9999</v>
      </c>
      <c r="DU179" s="6">
        <f t="shared" si="316"/>
        <v>0</v>
      </c>
      <c r="DV179" s="1">
        <f t="shared" si="317"/>
        <v>9999</v>
      </c>
      <c r="DW179" s="1">
        <f t="shared" si="318"/>
        <v>9999</v>
      </c>
      <c r="DX179" s="1">
        <f t="shared" si="319"/>
        <v>9999</v>
      </c>
      <c r="DY179" s="1">
        <f t="shared" si="320"/>
        <v>9999</v>
      </c>
      <c r="DZ179" s="1">
        <f t="shared" si="321"/>
        <v>9999</v>
      </c>
    </row>
    <row r="180" spans="5:130" x14ac:dyDescent="0.25">
      <c r="E180" s="13"/>
      <c r="M180" s="8">
        <f t="shared" si="258"/>
        <v>0</v>
      </c>
      <c r="N180" s="6">
        <f t="shared" si="259"/>
        <v>0</v>
      </c>
      <c r="O180" s="8" t="str">
        <f t="shared" si="260"/>
        <v/>
      </c>
      <c r="Q180" s="8">
        <f t="shared" si="261"/>
        <v>0</v>
      </c>
      <c r="R180" s="8">
        <f t="shared" si="262"/>
        <v>0</v>
      </c>
      <c r="S180" s="8" t="str">
        <f t="shared" si="263"/>
        <v/>
      </c>
      <c r="T180" s="8"/>
      <c r="U180" s="8">
        <f>IF(A180&lt;&gt;"",IF(VLOOKUP(A180,Apr!A$4:F$201,6)&gt;0,VLOOKUP(A180,Apr!A$4:F$201,6),0),0)</f>
        <v>0</v>
      </c>
      <c r="V180" s="8">
        <f>IF(A180&lt;&gt;"",IF(VLOOKUP(A180,May!A$3:F$200,6)&gt;0,VLOOKUP(A180,May!A$3:F$200,6),0),0)</f>
        <v>0</v>
      </c>
      <c r="W180" s="8">
        <f>IF(A180&lt;&gt;"",IF(VLOOKUP(A180,Jun!A$3:F$200,6)&gt;0,VLOOKUP(A180,Jun!A$3:F$200,6),0),0)</f>
        <v>0</v>
      </c>
      <c r="X180" s="8">
        <f>IF(A180&lt;&gt;"",IF(VLOOKUP(A180,Jul!A$3:F$200,6)&gt;0,VLOOKUP(A180,Jul!A$3:F$200,6),0),0)</f>
        <v>0</v>
      </c>
      <c r="Y180" s="8">
        <f>IF(A180&lt;&gt;"",IF(VLOOKUP(A180,Aug!A$3:F$200,6)&gt;0,VLOOKUP(A180,Aug!A$3:F$200,6),0),0)</f>
        <v>0</v>
      </c>
      <c r="Z180" s="8">
        <f>IF(A180&lt;&gt;"",IF(VLOOKUP(A180,Sep!A$3:F$200,6)&gt;0,VLOOKUP(A180,Sep!A$3:F$200,6),0),0)</f>
        <v>0</v>
      </c>
      <c r="AA180" s="6">
        <f t="shared" si="264"/>
        <v>0</v>
      </c>
      <c r="AB180" s="8">
        <f t="shared" si="322"/>
        <v>2.7777777777777776E-2</v>
      </c>
      <c r="AC180" s="8">
        <f>IF(A180&lt;&gt;"",IF(VLOOKUP(A180,Oct!A$3:F$200,6)&gt;0,VLOOKUP(A180,Oct!A$3:F$200,6),0),0)</f>
        <v>0</v>
      </c>
      <c r="AD180" s="8">
        <f>IF(A180&lt;&gt;"",IF(VLOOKUP(A180,Nov!A$3:F$200,6)&gt;0,VLOOKUP(A180,Nov!A$3:F$200,6),0),0)</f>
        <v>0</v>
      </c>
      <c r="AE180" s="8">
        <f>IF(A180&lt;&gt;"",IF(VLOOKUP(A180,Dec!A$3:F$200,6)&gt;0,VLOOKUP(A180,Dec!A$3:F$200,6),0),0)</f>
        <v>0</v>
      </c>
      <c r="AF180" s="8">
        <f>IF(A180&lt;&gt;"",IF(VLOOKUP(A180,Jan!A$3:F$200,6)&gt;0,VLOOKUP(A180,Jan!A$3:F$200,6),0),0)</f>
        <v>0</v>
      </c>
      <c r="AG180" s="8">
        <f>IF(A180&lt;&gt;"",IF(VLOOKUP(A180,Feb!A$3:F$200,6)&gt;0,VLOOKUP(A180,Feb!A$3:F$200,6),0),0)</f>
        <v>0</v>
      </c>
      <c r="AH180" s="8">
        <f>IF(A180&lt;&gt;"",IF(VLOOKUP(A180,Mar!A$3:F$200,6)&gt;0,VLOOKUP(A180,Mar!A$3:F$200,6),0),0)</f>
        <v>0</v>
      </c>
      <c r="AJ180" s="8">
        <f>LARGE($BH180:BI180,1)</f>
        <v>0</v>
      </c>
      <c r="AK180" s="8">
        <f>LARGE($BH180:BJ180,1)</f>
        <v>0</v>
      </c>
      <c r="AL180" s="8">
        <f>LARGE($BH180:BK180,1)</f>
        <v>0</v>
      </c>
      <c r="AM180" s="8">
        <f>LARGE($BH180:BL180,1)</f>
        <v>0</v>
      </c>
      <c r="AN180" s="8">
        <f>LARGE($BH180:BM180,1)</f>
        <v>0</v>
      </c>
      <c r="AO180" s="8">
        <f>LARGE($BN180:BO180,1)</f>
        <v>2.7777777777777776E-2</v>
      </c>
      <c r="AP180" s="8">
        <f>LARGE($BN180:BP180,1)</f>
        <v>2.7777777777777776E-2</v>
      </c>
      <c r="AQ180" s="8">
        <f>LARGE($BN180:BQ180,1)</f>
        <v>2.7777777777777776E-2</v>
      </c>
      <c r="AR180" s="8">
        <f>LARGE($BN180:BR180,1)</f>
        <v>2.7777777777777776E-2</v>
      </c>
      <c r="AS180" s="8">
        <f>LARGE($BN180:BS180,1)</f>
        <v>2.7777777777777776E-2</v>
      </c>
      <c r="AV180" s="6">
        <f t="shared" si="266"/>
        <v>0</v>
      </c>
      <c r="AW180" s="6">
        <f t="shared" si="267"/>
        <v>0</v>
      </c>
      <c r="AX180" s="6">
        <f t="shared" si="268"/>
        <v>0</v>
      </c>
      <c r="AY180" s="6">
        <f t="shared" si="269"/>
        <v>0</v>
      </c>
      <c r="AZ180" s="6">
        <f t="shared" si="270"/>
        <v>0</v>
      </c>
      <c r="BA180" s="6">
        <f t="shared" si="271"/>
        <v>0</v>
      </c>
      <c r="BB180" s="6">
        <f t="shared" si="272"/>
        <v>0</v>
      </c>
      <c r="BC180" s="6">
        <f t="shared" si="273"/>
        <v>0</v>
      </c>
      <c r="BD180" s="6">
        <f t="shared" si="274"/>
        <v>0</v>
      </c>
      <c r="BE180" s="6">
        <f t="shared" si="275"/>
        <v>0</v>
      </c>
      <c r="BF180" s="6">
        <f t="shared" si="276"/>
        <v>0</v>
      </c>
      <c r="BH180" s="8" t="str">
        <f t="shared" si="277"/>
        <v/>
      </c>
      <c r="BI180" s="8">
        <f t="shared" si="323"/>
        <v>0</v>
      </c>
      <c r="BJ180" s="8">
        <f t="shared" si="324"/>
        <v>0</v>
      </c>
      <c r="BK180" s="8">
        <f t="shared" si="325"/>
        <v>0</v>
      </c>
      <c r="BL180" s="8">
        <f t="shared" si="326"/>
        <v>0</v>
      </c>
      <c r="BM180" s="8">
        <f t="shared" si="327"/>
        <v>0</v>
      </c>
      <c r="BN180" s="8">
        <f t="shared" si="283"/>
        <v>2.7777777777777776E-2</v>
      </c>
      <c r="BO180" s="8">
        <f t="shared" si="328"/>
        <v>0</v>
      </c>
      <c r="BP180" s="8">
        <f t="shared" si="329"/>
        <v>0</v>
      </c>
      <c r="BQ180" s="8">
        <f t="shared" si="330"/>
        <v>0</v>
      </c>
      <c r="BR180" s="8">
        <f t="shared" si="331"/>
        <v>0</v>
      </c>
      <c r="BS180" s="8">
        <f t="shared" si="332"/>
        <v>0</v>
      </c>
      <c r="BV180" s="8" t="str">
        <f t="shared" si="289"/>
        <v/>
      </c>
      <c r="BW180" s="8" t="str">
        <f t="shared" si="290"/>
        <v/>
      </c>
      <c r="BX180" s="8" t="str">
        <f t="shared" si="291"/>
        <v/>
      </c>
      <c r="BY180" s="8" t="str">
        <f t="shared" si="292"/>
        <v/>
      </c>
      <c r="BZ180" s="8" t="str">
        <f t="shared" si="293"/>
        <v/>
      </c>
      <c r="CA180" s="8" t="str">
        <f t="shared" si="294"/>
        <v/>
      </c>
      <c r="CB180" s="8" t="str">
        <f t="shared" si="295"/>
        <v/>
      </c>
      <c r="CC180" s="8" t="str">
        <f t="shared" si="296"/>
        <v/>
      </c>
      <c r="CD180" s="8" t="str">
        <f t="shared" si="297"/>
        <v/>
      </c>
      <c r="CE180" s="8" t="str">
        <f t="shared" si="298"/>
        <v/>
      </c>
      <c r="CF180" s="8" t="str">
        <f t="shared" si="299"/>
        <v/>
      </c>
      <c r="CG180" s="8" t="str">
        <f t="shared" si="300"/>
        <v/>
      </c>
      <c r="CI180" s="13">
        <v>2.8113425925925927E-2</v>
      </c>
      <c r="CJ180" s="8">
        <f t="shared" si="301"/>
        <v>2.8113425925925927E-2</v>
      </c>
      <c r="CK180" s="8">
        <f>IF(COUNT($BV180:BW180)&gt;0,SMALL($BV180:BW180,1),$CI180)</f>
        <v>2.8113425925925927E-2</v>
      </c>
      <c r="CL180" s="8">
        <f>IF(COUNT($BV180:BX180)&gt;0,SMALL($BV180:BX180,1),$CI180)</f>
        <v>2.8113425925925927E-2</v>
      </c>
      <c r="CM180" s="8">
        <f>IF(COUNT($BV180:BY180)&gt;0,SMALL($BV180:BY180,1),$CI180)</f>
        <v>2.8113425925925927E-2</v>
      </c>
      <c r="CN180" s="8">
        <f>IF(COUNT($BV180:BZ180)&gt;0,SMALL($BV180:BZ180,1),$CI180)</f>
        <v>2.8113425925925927E-2</v>
      </c>
      <c r="CP180" s="8">
        <f t="shared" si="302"/>
        <v>0</v>
      </c>
      <c r="CQ180" s="8">
        <f>IF(COUNT($CB180:CC180)&gt;0,SMALL($CB180:CC180,1),$CP180)</f>
        <v>0</v>
      </c>
      <c r="CR180" s="8">
        <f>IF(COUNT($CB180:CD180)&gt;0,SMALL($CB180:CD180,1),$CP180)</f>
        <v>0</v>
      </c>
      <c r="CS180" s="8">
        <f>IF(COUNT($CB180:CE180)&gt;0,SMALL($CB180:CE180,1),$CP180)</f>
        <v>0</v>
      </c>
      <c r="CT180" s="8">
        <f>IF(COUNT($CB180:CF180)&gt;0,SMALL($CB180:CF180,1),$CP180)</f>
        <v>0</v>
      </c>
      <c r="CV180" s="8" t="str">
        <f t="shared" si="303"/>
        <v/>
      </c>
      <c r="CW180" s="8" t="str">
        <f t="shared" si="304"/>
        <v/>
      </c>
      <c r="CX180" s="1">
        <f t="shared" si="305"/>
        <v>0</v>
      </c>
      <c r="CY180" s="8" t="str">
        <f t="shared" si="306"/>
        <v/>
      </c>
      <c r="CZ180" s="1">
        <f t="shared" si="307"/>
        <v>0</v>
      </c>
      <c r="DB180" s="13">
        <f t="shared" si="308"/>
        <v>0</v>
      </c>
      <c r="DC180" s="13">
        <f>SMALL($DO180:DP180,1)/(60*60*24)</f>
        <v>0</v>
      </c>
      <c r="DD180" s="13">
        <f>SMALL($DO180:DQ180,1)/(60*60*24)</f>
        <v>0</v>
      </c>
      <c r="DE180" s="13">
        <f>SMALL($DO180:DR180,1)/(60*60*24)</f>
        <v>0</v>
      </c>
      <c r="DF180" s="13">
        <f>SMALL($DO180:DS180,1)/(60*60*24)</f>
        <v>0</v>
      </c>
      <c r="DG180" s="13">
        <f>SMALL($DO180:DT180,1)/(60*60*24)</f>
        <v>0</v>
      </c>
      <c r="DH180" s="45">
        <f t="shared" si="309"/>
        <v>0</v>
      </c>
      <c r="DI180" s="13">
        <f>SMALL($DU180:DV180,1)/(60*60*24)</f>
        <v>0</v>
      </c>
      <c r="DJ180" s="13">
        <f>SMALL($DU180:DW180,1)/(60*60*24)</f>
        <v>0</v>
      </c>
      <c r="DK180" s="13">
        <f>SMALL($DU180:DX180,1)/(60*60*24)</f>
        <v>0</v>
      </c>
      <c r="DL180" s="13">
        <f>SMALL($DU180:DY180,1)/(60*60*24)</f>
        <v>0</v>
      </c>
      <c r="DM180" s="13">
        <f>SMALL($DU180:DZ180,1)/(60*60*24)</f>
        <v>0</v>
      </c>
      <c r="DO180" s="6">
        <f t="shared" si="310"/>
        <v>0</v>
      </c>
      <c r="DP180" s="1">
        <f t="shared" si="311"/>
        <v>9999</v>
      </c>
      <c r="DQ180" s="1">
        <f t="shared" si="312"/>
        <v>9999</v>
      </c>
      <c r="DR180" s="1">
        <f t="shared" si="313"/>
        <v>9999</v>
      </c>
      <c r="DS180" s="1">
        <f t="shared" si="314"/>
        <v>9999</v>
      </c>
      <c r="DT180" s="1">
        <f t="shared" si="315"/>
        <v>9999</v>
      </c>
      <c r="DU180" s="6">
        <f t="shared" si="316"/>
        <v>0</v>
      </c>
      <c r="DV180" s="1">
        <f t="shared" si="317"/>
        <v>9999</v>
      </c>
      <c r="DW180" s="1">
        <f t="shared" si="318"/>
        <v>9999</v>
      </c>
      <c r="DX180" s="1">
        <f t="shared" si="319"/>
        <v>9999</v>
      </c>
      <c r="DY180" s="1">
        <f t="shared" si="320"/>
        <v>9999</v>
      </c>
      <c r="DZ180" s="1">
        <f t="shared" si="321"/>
        <v>9999</v>
      </c>
    </row>
    <row r="181" spans="5:130" x14ac:dyDescent="0.25">
      <c r="E181" s="13"/>
      <c r="M181" s="8">
        <f t="shared" si="258"/>
        <v>0</v>
      </c>
      <c r="N181" s="6">
        <f t="shared" si="259"/>
        <v>0</v>
      </c>
      <c r="O181" s="8" t="str">
        <f t="shared" si="260"/>
        <v/>
      </c>
      <c r="Q181" s="8">
        <f t="shared" si="261"/>
        <v>0</v>
      </c>
      <c r="R181" s="8">
        <f t="shared" si="262"/>
        <v>0</v>
      </c>
      <c r="S181" s="8" t="str">
        <f t="shared" si="263"/>
        <v/>
      </c>
      <c r="T181" s="8"/>
      <c r="U181" s="8">
        <f>IF(A181&lt;&gt;"",IF(VLOOKUP(A181,Apr!A$4:F$201,6)&gt;0,VLOOKUP(A181,Apr!A$4:F$201,6),0),0)</f>
        <v>0</v>
      </c>
      <c r="V181" s="8">
        <f>IF(A181&lt;&gt;"",IF(VLOOKUP(A181,May!A$3:F$200,6)&gt;0,VLOOKUP(A181,May!A$3:F$200,6),0),0)</f>
        <v>0</v>
      </c>
      <c r="W181" s="8">
        <f>IF(A181&lt;&gt;"",IF(VLOOKUP(A181,Jun!A$3:F$200,6)&gt;0,VLOOKUP(A181,Jun!A$3:F$200,6),0),0)</f>
        <v>0</v>
      </c>
      <c r="X181" s="8">
        <f>IF(A181&lt;&gt;"",IF(VLOOKUP(A181,Jul!A$3:F$200,6)&gt;0,VLOOKUP(A181,Jul!A$3:F$200,6),0),0)</f>
        <v>0</v>
      </c>
      <c r="Y181" s="8">
        <f>IF(A181&lt;&gt;"",IF(VLOOKUP(A181,Aug!A$3:F$200,6)&gt;0,VLOOKUP(A181,Aug!A$3:F$200,6),0),0)</f>
        <v>0</v>
      </c>
      <c r="Z181" s="8">
        <f>IF(A181&lt;&gt;"",IF(VLOOKUP(A181,Sep!A$3:F$200,6)&gt;0,VLOOKUP(A181,Sep!A$3:F$200,6),0),0)</f>
        <v>0</v>
      </c>
      <c r="AA181" s="6">
        <f t="shared" si="264"/>
        <v>0</v>
      </c>
      <c r="AB181" s="8">
        <f t="shared" si="322"/>
        <v>2.7777777777777776E-2</v>
      </c>
      <c r="AC181" s="8">
        <f>IF(A181&lt;&gt;"",IF(VLOOKUP(A181,Oct!A$3:F$200,6)&gt;0,VLOOKUP(A181,Oct!A$3:F$200,6),0),0)</f>
        <v>0</v>
      </c>
      <c r="AD181" s="8">
        <f>IF(A181&lt;&gt;"",IF(VLOOKUP(A181,Nov!A$3:F$200,6)&gt;0,VLOOKUP(A181,Nov!A$3:F$200,6),0),0)</f>
        <v>0</v>
      </c>
      <c r="AE181" s="8">
        <f>IF(A181&lt;&gt;"",IF(VLOOKUP(A181,Dec!A$3:F$200,6)&gt;0,VLOOKUP(A181,Dec!A$3:F$200,6),0),0)</f>
        <v>0</v>
      </c>
      <c r="AF181" s="8">
        <f>IF(A181&lt;&gt;"",IF(VLOOKUP(A181,Jan!A$3:F$200,6)&gt;0,VLOOKUP(A181,Jan!A$3:F$200,6),0),0)</f>
        <v>0</v>
      </c>
      <c r="AG181" s="8">
        <f>IF(A181&lt;&gt;"",IF(VLOOKUP(A181,Feb!A$3:F$200,6)&gt;0,VLOOKUP(A181,Feb!A$3:F$200,6),0),0)</f>
        <v>0</v>
      </c>
      <c r="AH181" s="8">
        <f>IF(A181&lt;&gt;"",IF(VLOOKUP(A181,Mar!A$3:F$200,6)&gt;0,VLOOKUP(A181,Mar!A$3:F$200,6),0),0)</f>
        <v>0</v>
      </c>
      <c r="AJ181" s="8">
        <f>LARGE($BH181:BI181,1)</f>
        <v>0</v>
      </c>
      <c r="AK181" s="8">
        <f>LARGE($BH181:BJ181,1)</f>
        <v>0</v>
      </c>
      <c r="AL181" s="8">
        <f>LARGE($BH181:BK181,1)</f>
        <v>0</v>
      </c>
      <c r="AM181" s="8">
        <f>LARGE($BH181:BL181,1)</f>
        <v>0</v>
      </c>
      <c r="AN181" s="8">
        <f>LARGE($BH181:BM181,1)</f>
        <v>0</v>
      </c>
      <c r="AO181" s="8">
        <f>LARGE($BN181:BO181,1)</f>
        <v>2.7777777777777776E-2</v>
      </c>
      <c r="AP181" s="8">
        <f>LARGE($BN181:BP181,1)</f>
        <v>2.7777777777777776E-2</v>
      </c>
      <c r="AQ181" s="8">
        <f>LARGE($BN181:BQ181,1)</f>
        <v>2.7777777777777776E-2</v>
      </c>
      <c r="AR181" s="8">
        <f>LARGE($BN181:BR181,1)</f>
        <v>2.7777777777777776E-2</v>
      </c>
      <c r="AS181" s="8">
        <f>LARGE($BN181:BS181,1)</f>
        <v>2.7777777777777776E-2</v>
      </c>
      <c r="AV181" s="6">
        <f t="shared" si="266"/>
        <v>0</v>
      </c>
      <c r="AW181" s="6">
        <f t="shared" si="267"/>
        <v>0</v>
      </c>
      <c r="AX181" s="6">
        <f t="shared" si="268"/>
        <v>0</v>
      </c>
      <c r="AY181" s="6">
        <f t="shared" si="269"/>
        <v>0</v>
      </c>
      <c r="AZ181" s="6">
        <f t="shared" si="270"/>
        <v>0</v>
      </c>
      <c r="BA181" s="6">
        <f t="shared" si="271"/>
        <v>0</v>
      </c>
      <c r="BB181" s="6">
        <f t="shared" si="272"/>
        <v>0</v>
      </c>
      <c r="BC181" s="6">
        <f t="shared" si="273"/>
        <v>0</v>
      </c>
      <c r="BD181" s="6">
        <f t="shared" si="274"/>
        <v>0</v>
      </c>
      <c r="BE181" s="6">
        <f t="shared" si="275"/>
        <v>0</v>
      </c>
      <c r="BF181" s="6">
        <f t="shared" si="276"/>
        <v>0</v>
      </c>
      <c r="BH181" s="8" t="str">
        <f t="shared" si="277"/>
        <v/>
      </c>
      <c r="BI181" s="8">
        <f t="shared" si="323"/>
        <v>0</v>
      </c>
      <c r="BJ181" s="8">
        <f t="shared" si="324"/>
        <v>0</v>
      </c>
      <c r="BK181" s="8">
        <f t="shared" si="325"/>
        <v>0</v>
      </c>
      <c r="BL181" s="8">
        <f t="shared" si="326"/>
        <v>0</v>
      </c>
      <c r="BM181" s="8">
        <f t="shared" si="327"/>
        <v>0</v>
      </c>
      <c r="BN181" s="8">
        <f t="shared" si="283"/>
        <v>2.7777777777777776E-2</v>
      </c>
      <c r="BO181" s="8">
        <f t="shared" si="328"/>
        <v>0</v>
      </c>
      <c r="BP181" s="8">
        <f t="shared" si="329"/>
        <v>0</v>
      </c>
      <c r="BQ181" s="8">
        <f t="shared" si="330"/>
        <v>0</v>
      </c>
      <c r="BR181" s="8">
        <f t="shared" si="331"/>
        <v>0</v>
      </c>
      <c r="BS181" s="8">
        <f t="shared" si="332"/>
        <v>0</v>
      </c>
      <c r="BV181" s="8" t="str">
        <f t="shared" si="289"/>
        <v/>
      </c>
      <c r="BW181" s="8" t="str">
        <f t="shared" si="290"/>
        <v/>
      </c>
      <c r="BX181" s="8" t="str">
        <f t="shared" si="291"/>
        <v/>
      </c>
      <c r="BY181" s="8" t="str">
        <f t="shared" si="292"/>
        <v/>
      </c>
      <c r="BZ181" s="8" t="str">
        <f t="shared" si="293"/>
        <v/>
      </c>
      <c r="CA181" s="8" t="str">
        <f t="shared" si="294"/>
        <v/>
      </c>
      <c r="CB181" s="8" t="str">
        <f t="shared" si="295"/>
        <v/>
      </c>
      <c r="CC181" s="8" t="str">
        <f t="shared" si="296"/>
        <v/>
      </c>
      <c r="CD181" s="8" t="str">
        <f t="shared" si="297"/>
        <v/>
      </c>
      <c r="CE181" s="8" t="str">
        <f t="shared" si="298"/>
        <v/>
      </c>
      <c r="CF181" s="8" t="str">
        <f t="shared" si="299"/>
        <v/>
      </c>
      <c r="CG181" s="8" t="str">
        <f t="shared" si="300"/>
        <v/>
      </c>
      <c r="CI181" s="13">
        <v>2.8113425925925927E-2</v>
      </c>
      <c r="CJ181" s="8">
        <f t="shared" si="301"/>
        <v>2.8113425925925927E-2</v>
      </c>
      <c r="CK181" s="8">
        <f>IF(COUNT($BV181:BW181)&gt;0,SMALL($BV181:BW181,1),$CI181)</f>
        <v>2.8113425925925927E-2</v>
      </c>
      <c r="CL181" s="8">
        <f>IF(COUNT($BV181:BX181)&gt;0,SMALL($BV181:BX181,1),$CI181)</f>
        <v>2.8113425925925927E-2</v>
      </c>
      <c r="CM181" s="8">
        <f>IF(COUNT($BV181:BY181)&gt;0,SMALL($BV181:BY181,1),$CI181)</f>
        <v>2.8113425925925927E-2</v>
      </c>
      <c r="CN181" s="8">
        <f>IF(COUNT($BV181:BZ181)&gt;0,SMALL($BV181:BZ181,1),$CI181)</f>
        <v>2.8113425925925927E-2</v>
      </c>
      <c r="CP181" s="8">
        <f t="shared" si="302"/>
        <v>0</v>
      </c>
      <c r="CQ181" s="8">
        <f>IF(COUNT($CB181:CC181)&gt;0,SMALL($CB181:CC181,1),$CP181)</f>
        <v>0</v>
      </c>
      <c r="CR181" s="8">
        <f>IF(COUNT($CB181:CD181)&gt;0,SMALL($CB181:CD181,1),$CP181)</f>
        <v>0</v>
      </c>
      <c r="CS181" s="8">
        <f>IF(COUNT($CB181:CE181)&gt;0,SMALL($CB181:CE181,1),$CP181)</f>
        <v>0</v>
      </c>
      <c r="CT181" s="8">
        <f>IF(COUNT($CB181:CF181)&gt;0,SMALL($CB181:CF181,1),$CP181)</f>
        <v>0</v>
      </c>
      <c r="CV181" s="8" t="str">
        <f t="shared" si="303"/>
        <v/>
      </c>
      <c r="CW181" s="8" t="str">
        <f t="shared" si="304"/>
        <v/>
      </c>
      <c r="CX181" s="1">
        <f t="shared" si="305"/>
        <v>0</v>
      </c>
      <c r="CY181" s="8" t="str">
        <f t="shared" si="306"/>
        <v/>
      </c>
      <c r="CZ181" s="1">
        <f t="shared" si="307"/>
        <v>0</v>
      </c>
      <c r="DB181" s="13">
        <f t="shared" si="308"/>
        <v>0</v>
      </c>
      <c r="DC181" s="13">
        <f>SMALL($DO181:DP181,1)/(60*60*24)</f>
        <v>0</v>
      </c>
      <c r="DD181" s="13">
        <f>SMALL($DO181:DQ181,1)/(60*60*24)</f>
        <v>0</v>
      </c>
      <c r="DE181" s="13">
        <f>SMALL($DO181:DR181,1)/(60*60*24)</f>
        <v>0</v>
      </c>
      <c r="DF181" s="13">
        <f>SMALL($DO181:DS181,1)/(60*60*24)</f>
        <v>0</v>
      </c>
      <c r="DG181" s="13">
        <f>SMALL($DO181:DT181,1)/(60*60*24)</f>
        <v>0</v>
      </c>
      <c r="DH181" s="45">
        <f t="shared" si="309"/>
        <v>0</v>
      </c>
      <c r="DI181" s="13">
        <f>SMALL($DU181:DV181,1)/(60*60*24)</f>
        <v>0</v>
      </c>
      <c r="DJ181" s="13">
        <f>SMALL($DU181:DW181,1)/(60*60*24)</f>
        <v>0</v>
      </c>
      <c r="DK181" s="13">
        <f>SMALL($DU181:DX181,1)/(60*60*24)</f>
        <v>0</v>
      </c>
      <c r="DL181" s="13">
        <f>SMALL($DU181:DY181,1)/(60*60*24)</f>
        <v>0</v>
      </c>
      <c r="DM181" s="13">
        <f>SMALL($DU181:DZ181,1)/(60*60*24)</f>
        <v>0</v>
      </c>
      <c r="DO181" s="6">
        <f t="shared" si="310"/>
        <v>0</v>
      </c>
      <c r="DP181" s="1">
        <f t="shared" si="311"/>
        <v>9999</v>
      </c>
      <c r="DQ181" s="1">
        <f t="shared" si="312"/>
        <v>9999</v>
      </c>
      <c r="DR181" s="1">
        <f t="shared" si="313"/>
        <v>9999</v>
      </c>
      <c r="DS181" s="1">
        <f t="shared" si="314"/>
        <v>9999</v>
      </c>
      <c r="DT181" s="1">
        <f t="shared" si="315"/>
        <v>9999</v>
      </c>
      <c r="DU181" s="6">
        <f t="shared" si="316"/>
        <v>0</v>
      </c>
      <c r="DV181" s="1">
        <f t="shared" si="317"/>
        <v>9999</v>
      </c>
      <c r="DW181" s="1">
        <f t="shared" si="318"/>
        <v>9999</v>
      </c>
      <c r="DX181" s="1">
        <f t="shared" si="319"/>
        <v>9999</v>
      </c>
      <c r="DY181" s="1">
        <f t="shared" si="320"/>
        <v>9999</v>
      </c>
      <c r="DZ181" s="1">
        <f t="shared" si="321"/>
        <v>9999</v>
      </c>
    </row>
    <row r="182" spans="5:130" x14ac:dyDescent="0.25">
      <c r="E182" s="13"/>
      <c r="M182" s="8">
        <f t="shared" si="258"/>
        <v>0</v>
      </c>
      <c r="N182" s="6">
        <f t="shared" si="259"/>
        <v>0</v>
      </c>
      <c r="O182" s="8" t="str">
        <f t="shared" si="260"/>
        <v/>
      </c>
      <c r="Q182" s="8">
        <f t="shared" si="261"/>
        <v>0</v>
      </c>
      <c r="R182" s="8">
        <f t="shared" si="262"/>
        <v>0</v>
      </c>
      <c r="S182" s="8" t="str">
        <f t="shared" si="263"/>
        <v/>
      </c>
      <c r="T182" s="8"/>
      <c r="U182" s="8">
        <f>IF(A182&lt;&gt;"",IF(VLOOKUP(A182,Apr!A$4:F$201,6)&gt;0,VLOOKUP(A182,Apr!A$4:F$201,6),0),0)</f>
        <v>0</v>
      </c>
      <c r="V182" s="8">
        <f>IF(A182&lt;&gt;"",IF(VLOOKUP(A182,May!A$3:F$200,6)&gt;0,VLOOKUP(A182,May!A$3:F$200,6),0),0)</f>
        <v>0</v>
      </c>
      <c r="W182" s="8">
        <f>IF(A182&lt;&gt;"",IF(VLOOKUP(A182,Jun!A$3:F$200,6)&gt;0,VLOOKUP(A182,Jun!A$3:F$200,6),0),0)</f>
        <v>0</v>
      </c>
      <c r="X182" s="8">
        <f>IF(A182&lt;&gt;"",IF(VLOOKUP(A182,Jul!A$3:F$200,6)&gt;0,VLOOKUP(A182,Jul!A$3:F$200,6),0),0)</f>
        <v>0</v>
      </c>
      <c r="Y182" s="8">
        <f>IF(A182&lt;&gt;"",IF(VLOOKUP(A182,Aug!A$3:F$200,6)&gt;0,VLOOKUP(A182,Aug!A$3:F$200,6),0),0)</f>
        <v>0</v>
      </c>
      <c r="Z182" s="8">
        <f>IF(A182&lt;&gt;"",IF(VLOOKUP(A182,Sep!A$3:F$200,6)&gt;0,VLOOKUP(A182,Sep!A$3:F$200,6),0),0)</f>
        <v>0</v>
      </c>
      <c r="AA182" s="6">
        <f t="shared" si="264"/>
        <v>0</v>
      </c>
      <c r="AB182" s="8">
        <f t="shared" si="322"/>
        <v>2.7777777777777776E-2</v>
      </c>
      <c r="AC182" s="8">
        <f>IF(A182&lt;&gt;"",IF(VLOOKUP(A182,Oct!A$3:F$200,6)&gt;0,VLOOKUP(A182,Oct!A$3:F$200,6),0),0)</f>
        <v>0</v>
      </c>
      <c r="AD182" s="8">
        <f>IF(A182&lt;&gt;"",IF(VLOOKUP(A182,Nov!A$3:F$200,6)&gt;0,VLOOKUP(A182,Nov!A$3:F$200,6),0),0)</f>
        <v>0</v>
      </c>
      <c r="AE182" s="8">
        <f>IF(A182&lt;&gt;"",IF(VLOOKUP(A182,Dec!A$3:F$200,6)&gt;0,VLOOKUP(A182,Dec!A$3:F$200,6),0),0)</f>
        <v>0</v>
      </c>
      <c r="AF182" s="8">
        <f>IF(A182&lt;&gt;"",IF(VLOOKUP(A182,Jan!A$3:F$200,6)&gt;0,VLOOKUP(A182,Jan!A$3:F$200,6),0),0)</f>
        <v>0</v>
      </c>
      <c r="AG182" s="8">
        <f>IF(A182&lt;&gt;"",IF(VLOOKUP(A182,Feb!A$3:F$200,6)&gt;0,VLOOKUP(A182,Feb!A$3:F$200,6),0),0)</f>
        <v>0</v>
      </c>
      <c r="AH182" s="8">
        <f>IF(A182&lt;&gt;"",IF(VLOOKUP(A182,Mar!A$3:F$200,6)&gt;0,VLOOKUP(A182,Mar!A$3:F$200,6),0),0)</f>
        <v>0</v>
      </c>
      <c r="AJ182" s="8">
        <f>LARGE($BH182:BI182,1)</f>
        <v>0</v>
      </c>
      <c r="AK182" s="8">
        <f>LARGE($BH182:BJ182,1)</f>
        <v>0</v>
      </c>
      <c r="AL182" s="8">
        <f>LARGE($BH182:BK182,1)</f>
        <v>0</v>
      </c>
      <c r="AM182" s="8">
        <f>LARGE($BH182:BL182,1)</f>
        <v>0</v>
      </c>
      <c r="AN182" s="8">
        <f>LARGE($BH182:BM182,1)</f>
        <v>0</v>
      </c>
      <c r="AO182" s="8">
        <f>LARGE($BN182:BO182,1)</f>
        <v>2.7777777777777776E-2</v>
      </c>
      <c r="AP182" s="8">
        <f>LARGE($BN182:BP182,1)</f>
        <v>2.7777777777777776E-2</v>
      </c>
      <c r="AQ182" s="8">
        <f>LARGE($BN182:BQ182,1)</f>
        <v>2.7777777777777776E-2</v>
      </c>
      <c r="AR182" s="8">
        <f>LARGE($BN182:BR182,1)</f>
        <v>2.7777777777777776E-2</v>
      </c>
      <c r="AS182" s="8">
        <f>LARGE($BN182:BS182,1)</f>
        <v>2.7777777777777776E-2</v>
      </c>
      <c r="AV182" s="6">
        <f t="shared" si="266"/>
        <v>0</v>
      </c>
      <c r="AW182" s="6">
        <f t="shared" si="267"/>
        <v>0</v>
      </c>
      <c r="AX182" s="6">
        <f t="shared" si="268"/>
        <v>0</v>
      </c>
      <c r="AY182" s="6">
        <f t="shared" si="269"/>
        <v>0</v>
      </c>
      <c r="AZ182" s="6">
        <f t="shared" si="270"/>
        <v>0</v>
      </c>
      <c r="BA182" s="6">
        <f t="shared" si="271"/>
        <v>0</v>
      </c>
      <c r="BB182" s="6">
        <f t="shared" si="272"/>
        <v>0</v>
      </c>
      <c r="BC182" s="6">
        <f t="shared" si="273"/>
        <v>0</v>
      </c>
      <c r="BD182" s="6">
        <f t="shared" si="274"/>
        <v>0</v>
      </c>
      <c r="BE182" s="6">
        <f t="shared" si="275"/>
        <v>0</v>
      </c>
      <c r="BF182" s="6">
        <f t="shared" si="276"/>
        <v>0</v>
      </c>
      <c r="BH182" s="8" t="str">
        <f t="shared" si="277"/>
        <v/>
      </c>
      <c r="BI182" s="8">
        <f t="shared" si="323"/>
        <v>0</v>
      </c>
      <c r="BJ182" s="8">
        <f t="shared" si="324"/>
        <v>0</v>
      </c>
      <c r="BK182" s="8">
        <f t="shared" si="325"/>
        <v>0</v>
      </c>
      <c r="BL182" s="8">
        <f t="shared" si="326"/>
        <v>0</v>
      </c>
      <c r="BM182" s="8">
        <f t="shared" si="327"/>
        <v>0</v>
      </c>
      <c r="BN182" s="8">
        <f t="shared" si="283"/>
        <v>2.7777777777777776E-2</v>
      </c>
      <c r="BO182" s="8">
        <f t="shared" si="328"/>
        <v>0</v>
      </c>
      <c r="BP182" s="8">
        <f t="shared" si="329"/>
        <v>0</v>
      </c>
      <c r="BQ182" s="8">
        <f t="shared" si="330"/>
        <v>0</v>
      </c>
      <c r="BR182" s="8">
        <f t="shared" si="331"/>
        <v>0</v>
      </c>
      <c r="BS182" s="8">
        <f t="shared" si="332"/>
        <v>0</v>
      </c>
      <c r="BV182" s="8" t="str">
        <f t="shared" si="289"/>
        <v/>
      </c>
      <c r="BW182" s="8" t="str">
        <f t="shared" si="290"/>
        <v/>
      </c>
      <c r="BX182" s="8" t="str">
        <f t="shared" si="291"/>
        <v/>
      </c>
      <c r="BY182" s="8" t="str">
        <f t="shared" si="292"/>
        <v/>
      </c>
      <c r="BZ182" s="8" t="str">
        <f t="shared" si="293"/>
        <v/>
      </c>
      <c r="CA182" s="8" t="str">
        <f t="shared" si="294"/>
        <v/>
      </c>
      <c r="CB182" s="8" t="str">
        <f t="shared" si="295"/>
        <v/>
      </c>
      <c r="CC182" s="8" t="str">
        <f t="shared" si="296"/>
        <v/>
      </c>
      <c r="CD182" s="8" t="str">
        <f t="shared" si="297"/>
        <v/>
      </c>
      <c r="CE182" s="8" t="str">
        <f t="shared" si="298"/>
        <v/>
      </c>
      <c r="CF182" s="8" t="str">
        <f t="shared" si="299"/>
        <v/>
      </c>
      <c r="CG182" s="8" t="str">
        <f t="shared" si="300"/>
        <v/>
      </c>
      <c r="CI182" s="13">
        <v>2.8113425925925927E-2</v>
      </c>
      <c r="CJ182" s="8">
        <f t="shared" si="301"/>
        <v>2.8113425925925927E-2</v>
      </c>
      <c r="CK182" s="8">
        <f>IF(COUNT($BV182:BW182)&gt;0,SMALL($BV182:BW182,1),$CI182)</f>
        <v>2.8113425925925927E-2</v>
      </c>
      <c r="CL182" s="8">
        <f>IF(COUNT($BV182:BX182)&gt;0,SMALL($BV182:BX182,1),$CI182)</f>
        <v>2.8113425925925927E-2</v>
      </c>
      <c r="CM182" s="8">
        <f>IF(COUNT($BV182:BY182)&gt;0,SMALL($BV182:BY182,1),$CI182)</f>
        <v>2.8113425925925927E-2</v>
      </c>
      <c r="CN182" s="8">
        <f>IF(COUNT($BV182:BZ182)&gt;0,SMALL($BV182:BZ182,1),$CI182)</f>
        <v>2.8113425925925927E-2</v>
      </c>
      <c r="CP182" s="8">
        <f t="shared" si="302"/>
        <v>0</v>
      </c>
      <c r="CQ182" s="8">
        <f>IF(COUNT($CB182:CC182)&gt;0,SMALL($CB182:CC182,1),$CP182)</f>
        <v>0</v>
      </c>
      <c r="CR182" s="8">
        <f>IF(COUNT($CB182:CD182)&gt;0,SMALL($CB182:CD182,1),$CP182)</f>
        <v>0</v>
      </c>
      <c r="CS182" s="8">
        <f>IF(COUNT($CB182:CE182)&gt;0,SMALL($CB182:CE182,1),$CP182)</f>
        <v>0</v>
      </c>
      <c r="CT182" s="8">
        <f>IF(COUNT($CB182:CF182)&gt;0,SMALL($CB182:CF182,1),$CP182)</f>
        <v>0</v>
      </c>
      <c r="CV182" s="8" t="str">
        <f t="shared" si="303"/>
        <v/>
      </c>
      <c r="CW182" s="8" t="str">
        <f t="shared" si="304"/>
        <v/>
      </c>
      <c r="CX182" s="1">
        <f t="shared" si="305"/>
        <v>0</v>
      </c>
      <c r="CY182" s="8" t="str">
        <f t="shared" si="306"/>
        <v/>
      </c>
      <c r="CZ182" s="1">
        <f t="shared" si="307"/>
        <v>0</v>
      </c>
      <c r="DB182" s="13">
        <f t="shared" si="308"/>
        <v>0</v>
      </c>
      <c r="DC182" s="13">
        <f>SMALL($DO182:DP182,1)/(60*60*24)</f>
        <v>0</v>
      </c>
      <c r="DD182" s="13">
        <f>SMALL($DO182:DQ182,1)/(60*60*24)</f>
        <v>0</v>
      </c>
      <c r="DE182" s="13">
        <f>SMALL($DO182:DR182,1)/(60*60*24)</f>
        <v>0</v>
      </c>
      <c r="DF182" s="13">
        <f>SMALL($DO182:DS182,1)/(60*60*24)</f>
        <v>0</v>
      </c>
      <c r="DG182" s="13">
        <f>SMALL($DO182:DT182,1)/(60*60*24)</f>
        <v>0</v>
      </c>
      <c r="DH182" s="45">
        <f t="shared" si="309"/>
        <v>0</v>
      </c>
      <c r="DI182" s="13">
        <f>SMALL($DU182:DV182,1)/(60*60*24)</f>
        <v>0</v>
      </c>
      <c r="DJ182" s="13">
        <f>SMALL($DU182:DW182,1)/(60*60*24)</f>
        <v>0</v>
      </c>
      <c r="DK182" s="13">
        <f>SMALL($DU182:DX182,1)/(60*60*24)</f>
        <v>0</v>
      </c>
      <c r="DL182" s="13">
        <f>SMALL($DU182:DY182,1)/(60*60*24)</f>
        <v>0</v>
      </c>
      <c r="DM182" s="13">
        <f>SMALL($DU182:DZ182,1)/(60*60*24)</f>
        <v>0</v>
      </c>
      <c r="DO182" s="6">
        <f t="shared" si="310"/>
        <v>0</v>
      </c>
      <c r="DP182" s="1">
        <f t="shared" si="311"/>
        <v>9999</v>
      </c>
      <c r="DQ182" s="1">
        <f t="shared" si="312"/>
        <v>9999</v>
      </c>
      <c r="DR182" s="1">
        <f t="shared" si="313"/>
        <v>9999</v>
      </c>
      <c r="DS182" s="1">
        <f t="shared" si="314"/>
        <v>9999</v>
      </c>
      <c r="DT182" s="1">
        <f t="shared" si="315"/>
        <v>9999</v>
      </c>
      <c r="DU182" s="6">
        <f t="shared" si="316"/>
        <v>0</v>
      </c>
      <c r="DV182" s="1">
        <f t="shared" si="317"/>
        <v>9999</v>
      </c>
      <c r="DW182" s="1">
        <f t="shared" si="318"/>
        <v>9999</v>
      </c>
      <c r="DX182" s="1">
        <f t="shared" si="319"/>
        <v>9999</v>
      </c>
      <c r="DY182" s="1">
        <f t="shared" si="320"/>
        <v>9999</v>
      </c>
      <c r="DZ182" s="1">
        <f t="shared" si="321"/>
        <v>9999</v>
      </c>
    </row>
    <row r="183" spans="5:130" x14ac:dyDescent="0.25">
      <c r="E183" s="13"/>
      <c r="M183" s="8">
        <f t="shared" ref="M183:M200" si="333">IF(A183&lt;&gt;"",IF(H183&gt;0,H183/3.45*4.35,IF(I183&gt;0,I183,IF(K183&gt;0,K183/3.11*4.35,IF(L183&gt;0,L183/6.21*4.35/1.032,IF(E183&gt;0,E183,IF(B183&gt;0,B183/3.45*4.35,0.0292)))))),0)</f>
        <v>0</v>
      </c>
      <c r="N183" s="6">
        <f t="shared" ref="N183:N200" si="334">M183*60*60*24</f>
        <v>0</v>
      </c>
      <c r="O183" s="8" t="str">
        <f t="shared" ref="O183:O200" si="335">IF(A183&lt;&gt;"",(MROUND(N$2-N183,15)/(60*60*24)),"")</f>
        <v/>
      </c>
      <c r="Q183" s="8">
        <f t="shared" ref="Q183:Q200" si="336">IF(COUNT(BV183:CA183)&gt;0,SMALL(BV183:CA183,1),0)</f>
        <v>0</v>
      </c>
      <c r="R183" s="8">
        <f t="shared" ref="R183:R200" si="337">IF(COUNT(CB183:CG183)&gt;0,SMALL(CB183:CG183,1),0)</f>
        <v>0</v>
      </c>
      <c r="S183" s="8" t="str">
        <f t="shared" ref="S183:S200" si="338">O183</f>
        <v/>
      </c>
      <c r="T183" s="8"/>
      <c r="U183" s="8">
        <f>IF(A183&lt;&gt;"",IF(VLOOKUP(A183,Apr!A$4:F$201,6)&gt;0,VLOOKUP(A183,Apr!A$4:F$201,6),0),0)</f>
        <v>0</v>
      </c>
      <c r="V183" s="8">
        <f>IF(A183&lt;&gt;"",IF(VLOOKUP(A183,May!A$3:F$200,6)&gt;0,VLOOKUP(A183,May!A$3:F$200,6),0),0)</f>
        <v>0</v>
      </c>
      <c r="W183" s="8">
        <f>IF(A183&lt;&gt;"",IF(VLOOKUP(A183,Jun!A$3:F$200,6)&gt;0,VLOOKUP(A183,Jun!A$3:F$200,6),0),0)</f>
        <v>0</v>
      </c>
      <c r="X183" s="8">
        <f>IF(A183&lt;&gt;"",IF(VLOOKUP(A183,Jul!A$3:F$200,6)&gt;0,VLOOKUP(A183,Jul!A$3:F$200,6),0),0)</f>
        <v>0</v>
      </c>
      <c r="Y183" s="8">
        <f>IF(A183&lt;&gt;"",IF(VLOOKUP(A183,Aug!A$3:F$200,6)&gt;0,VLOOKUP(A183,Aug!A$3:F$200,6),0),0)</f>
        <v>0</v>
      </c>
      <c r="Z183" s="8">
        <f>IF(A183&lt;&gt;"",IF(VLOOKUP(A183,Sep!A$3:F$200,6)&gt;0,VLOOKUP(A183,Sep!A$3:F$200,6),0),0)</f>
        <v>0</v>
      </c>
      <c r="AA183" s="6">
        <f t="shared" ref="AA183:AA200" si="339">IF(Q183&gt;0,Q183/4.35*3.45/1.032*60*60*24,N183/4.35*3.45/1.032)</f>
        <v>0</v>
      </c>
      <c r="AB183" s="8">
        <f t="shared" si="322"/>
        <v>2.7777777777777776E-2</v>
      </c>
      <c r="AC183" s="8">
        <f>IF(A183&lt;&gt;"",IF(VLOOKUP(A183,Oct!A$3:F$200,6)&gt;0,VLOOKUP(A183,Oct!A$3:F$200,6),0),0)</f>
        <v>0</v>
      </c>
      <c r="AD183" s="8">
        <f>IF(A183&lt;&gt;"",IF(VLOOKUP(A183,Nov!A$3:F$200,6)&gt;0,VLOOKUP(A183,Nov!A$3:F$200,6),0),0)</f>
        <v>0</v>
      </c>
      <c r="AE183" s="8">
        <f>IF(A183&lt;&gt;"",IF(VLOOKUP(A183,Dec!A$3:F$200,6)&gt;0,VLOOKUP(A183,Dec!A$3:F$200,6),0),0)</f>
        <v>0</v>
      </c>
      <c r="AF183" s="8">
        <f>IF(A183&lt;&gt;"",IF(VLOOKUP(A183,Jan!A$3:F$200,6)&gt;0,VLOOKUP(A183,Jan!A$3:F$200,6),0),0)</f>
        <v>0</v>
      </c>
      <c r="AG183" s="8">
        <f>IF(A183&lt;&gt;"",IF(VLOOKUP(A183,Feb!A$3:F$200,6)&gt;0,VLOOKUP(A183,Feb!A$3:F$200,6),0),0)</f>
        <v>0</v>
      </c>
      <c r="AH183" s="8">
        <f>IF(A183&lt;&gt;"",IF(VLOOKUP(A183,Mar!A$3:F$200,6)&gt;0,VLOOKUP(A183,Mar!A$3:F$200,6),0),0)</f>
        <v>0</v>
      </c>
      <c r="AJ183" s="8">
        <f>LARGE($BH183:BI183,1)</f>
        <v>0</v>
      </c>
      <c r="AK183" s="8">
        <f>LARGE($BH183:BJ183,1)</f>
        <v>0</v>
      </c>
      <c r="AL183" s="8">
        <f>LARGE($BH183:BK183,1)</f>
        <v>0</v>
      </c>
      <c r="AM183" s="8">
        <f>LARGE($BH183:BL183,1)</f>
        <v>0</v>
      </c>
      <c r="AN183" s="8">
        <f>LARGE($BH183:BM183,1)</f>
        <v>0</v>
      </c>
      <c r="AO183" s="8">
        <f>LARGE($BN183:BO183,1)</f>
        <v>2.7777777777777776E-2</v>
      </c>
      <c r="AP183" s="8">
        <f>LARGE($BN183:BP183,1)</f>
        <v>2.7777777777777776E-2</v>
      </c>
      <c r="AQ183" s="8">
        <f>LARGE($BN183:BQ183,1)</f>
        <v>2.7777777777777776E-2</v>
      </c>
      <c r="AR183" s="8">
        <f>LARGE($BN183:BR183,1)</f>
        <v>2.7777777777777776E-2</v>
      </c>
      <c r="AS183" s="8">
        <f>LARGE($BN183:BS183,1)</f>
        <v>2.7777777777777776E-2</v>
      </c>
      <c r="AV183" s="6">
        <f t="shared" ref="AV183:AV200" si="340">IF(U183&gt;0,U183*60*60*24,0)</f>
        <v>0</v>
      </c>
      <c r="AW183" s="6">
        <f t="shared" ref="AW183:AW200" si="341">IF(V183&gt;0,V183*60*60*24,0)</f>
        <v>0</v>
      </c>
      <c r="AX183" s="6">
        <f t="shared" ref="AX183:AX200" si="342">IF(W183&gt;0,W183*60*60*24,0)</f>
        <v>0</v>
      </c>
      <c r="AY183" s="6">
        <f t="shared" ref="AY183:AY200" si="343">IF(X183&gt;0,X183*60*60*24,0)</f>
        <v>0</v>
      </c>
      <c r="AZ183" s="6">
        <f t="shared" ref="AZ183:AZ200" si="344">IF(Y183&gt;0,Y183*60*60*24,0)</f>
        <v>0</v>
      </c>
      <c r="BA183" s="6">
        <f t="shared" ref="BA183:BA200" si="345">IF(Z183&gt;0,Z183*60*60*24,0)</f>
        <v>0</v>
      </c>
      <c r="BB183" s="6">
        <f t="shared" ref="BB183:BB200" si="346">IF(AC183&gt;0,AC183*60*60*24,0)</f>
        <v>0</v>
      </c>
      <c r="BC183" s="6">
        <f t="shared" ref="BC183:BC200" si="347">IF(AD183&gt;0,AD183*60*60*24,0)</f>
        <v>0</v>
      </c>
      <c r="BD183" s="6">
        <f t="shared" ref="BD183:BD200" si="348">IF(AE183&gt;0,AE183*60*60*24,0)</f>
        <v>0</v>
      </c>
      <c r="BE183" s="6">
        <f t="shared" ref="BE183:BE200" si="349">IF(AF183&gt;0,AF183*60*60*24,0)</f>
        <v>0</v>
      </c>
      <c r="BF183" s="6">
        <f t="shared" ref="BF183:BF200" si="350">IF(AG183&gt;0,AG183*60*60*24,0)</f>
        <v>0</v>
      </c>
      <c r="BH183" s="8" t="str">
        <f t="shared" ref="BH183:BH200" si="351">S183</f>
        <v/>
      </c>
      <c r="BI183" s="8">
        <f t="shared" si="323"/>
        <v>0</v>
      </c>
      <c r="BJ183" s="8">
        <f t="shared" si="324"/>
        <v>0</v>
      </c>
      <c r="BK183" s="8">
        <f t="shared" si="325"/>
        <v>0</v>
      </c>
      <c r="BL183" s="8">
        <f t="shared" si="326"/>
        <v>0</v>
      </c>
      <c r="BM183" s="8">
        <f t="shared" si="327"/>
        <v>0</v>
      </c>
      <c r="BN183" s="8">
        <f t="shared" ref="BN183:BN200" si="352">IF(AB183&gt;0,AB183,0)</f>
        <v>2.7777777777777776E-2</v>
      </c>
      <c r="BO183" s="8">
        <f t="shared" si="328"/>
        <v>0</v>
      </c>
      <c r="BP183" s="8">
        <f t="shared" si="329"/>
        <v>0</v>
      </c>
      <c r="BQ183" s="8">
        <f t="shared" si="330"/>
        <v>0</v>
      </c>
      <c r="BR183" s="8">
        <f t="shared" si="331"/>
        <v>0</v>
      </c>
      <c r="BS183" s="8">
        <f t="shared" si="332"/>
        <v>0</v>
      </c>
      <c r="BV183" s="8" t="str">
        <f t="shared" ref="BV183:BV200" si="353">IF(U183&gt;0,U183,"")</f>
        <v/>
      </c>
      <c r="BW183" s="8" t="str">
        <f t="shared" ref="BW183:BW200" si="354">IF(V183&gt;0,V183,"")</f>
        <v/>
      </c>
      <c r="BX183" s="8" t="str">
        <f t="shared" ref="BX183:BX200" si="355">IF(W183&gt;0,W183,"")</f>
        <v/>
      </c>
      <c r="BY183" s="8" t="str">
        <f t="shared" ref="BY183:BY200" si="356">IF(X183&gt;0,X183,"")</f>
        <v/>
      </c>
      <c r="BZ183" s="8" t="str">
        <f t="shared" ref="BZ183:BZ200" si="357">IF(Y183&gt;0,Y183,"")</f>
        <v/>
      </c>
      <c r="CA183" s="8" t="str">
        <f t="shared" ref="CA183:CA200" si="358">IF(Z183&gt;0,Z183,"")</f>
        <v/>
      </c>
      <c r="CB183" s="8" t="str">
        <f t="shared" ref="CB183:CB200" si="359">IF(AC183&gt;0,AC183,"")</f>
        <v/>
      </c>
      <c r="CC183" s="8" t="str">
        <f t="shared" ref="CC183:CC200" si="360">IF(AD183&gt;0,AD183,"")</f>
        <v/>
      </c>
      <c r="CD183" s="8" t="str">
        <f t="shared" ref="CD183:CD200" si="361">IF(AE183&gt;0,AE183,"")</f>
        <v/>
      </c>
      <c r="CE183" s="8" t="str">
        <f t="shared" ref="CE183:CE200" si="362">IF(AF183&gt;0,AF183,"")</f>
        <v/>
      </c>
      <c r="CF183" s="8" t="str">
        <f t="shared" ref="CF183:CF200" si="363">IF(AG183&gt;0,AG183,"")</f>
        <v/>
      </c>
      <c r="CG183" s="8" t="str">
        <f t="shared" ref="CG183:CG200" si="364">IF(AH183&gt;0,AH183,"")</f>
        <v/>
      </c>
      <c r="CI183" s="13">
        <v>2.8113425925925927E-2</v>
      </c>
      <c r="CJ183" s="8">
        <f t="shared" ref="CJ183:CJ200" si="365">IF(BV183&lt;&gt;"",BV183,CI183)</f>
        <v>2.8113425925925927E-2</v>
      </c>
      <c r="CK183" s="8">
        <f>IF(COUNT($BV183:BW183)&gt;0,SMALL($BV183:BW183,1),$CI183)</f>
        <v>2.8113425925925927E-2</v>
      </c>
      <c r="CL183" s="8">
        <f>IF(COUNT($BV183:BX183)&gt;0,SMALL($BV183:BX183,1),$CI183)</f>
        <v>2.8113425925925927E-2</v>
      </c>
      <c r="CM183" s="8">
        <f>IF(COUNT($BV183:BY183)&gt;0,SMALL($BV183:BY183,1),$CI183)</f>
        <v>2.8113425925925927E-2</v>
      </c>
      <c r="CN183" s="8">
        <f>IF(COUNT($BV183:BZ183)&gt;0,SMALL($BV183:BZ183,1),$CI183)</f>
        <v>2.8113425925925927E-2</v>
      </c>
      <c r="CP183" s="8">
        <f t="shared" ref="CP183:CP200" si="366">IF(CB183&lt;&gt;"",CB183,CO183)</f>
        <v>0</v>
      </c>
      <c r="CQ183" s="8">
        <f>IF(COUNT($CB183:CC183)&gt;0,SMALL($CB183:CC183,1),$CP183)</f>
        <v>0</v>
      </c>
      <c r="CR183" s="8">
        <f>IF(COUNT($CB183:CD183)&gt;0,SMALL($CB183:CD183,1),$CP183)</f>
        <v>0</v>
      </c>
      <c r="CS183" s="8">
        <f>IF(COUNT($CB183:CE183)&gt;0,SMALL($CB183:CE183,1),$CP183)</f>
        <v>0</v>
      </c>
      <c r="CT183" s="8">
        <f>IF(COUNT($CB183:CF183)&gt;0,SMALL($CB183:CF183,1),$CP183)</f>
        <v>0</v>
      </c>
      <c r="CV183" s="8" t="str">
        <f t="shared" ref="CV183:CV200" si="367">IF(A183&lt;&gt;"",LARGE(BH183:BM183,1)+CY183,"")</f>
        <v/>
      </c>
      <c r="CW183" s="8" t="str">
        <f t="shared" ref="CW183:CW200" si="368">IF(A183&lt;&gt;"",LARGE(BN183:BS183,1)+CY183,"")</f>
        <v/>
      </c>
      <c r="CX183" s="1">
        <f t="shared" ref="CX183:CX200" si="369">IF(A183&lt;&gt;"",CX182+1,0)</f>
        <v>0</v>
      </c>
      <c r="CY183" s="8" t="str">
        <f t="shared" ref="CY183:CY200" si="370">IF(A183&lt;&gt;"",CX183/(60*60*24*500),"")</f>
        <v/>
      </c>
      <c r="CZ183" s="1">
        <f t="shared" ref="CZ183:CZ200" si="371">A183</f>
        <v>0</v>
      </c>
      <c r="DB183" s="13">
        <f t="shared" ref="DB183:DB200" si="372">M183</f>
        <v>0</v>
      </c>
      <c r="DC183" s="13">
        <f>SMALL($DO183:DP183,1)/(60*60*24)</f>
        <v>0</v>
      </c>
      <c r="DD183" s="13">
        <f>SMALL($DO183:DQ183,1)/(60*60*24)</f>
        <v>0</v>
      </c>
      <c r="DE183" s="13">
        <f>SMALL($DO183:DR183,1)/(60*60*24)</f>
        <v>0</v>
      </c>
      <c r="DF183" s="13">
        <f>SMALL($DO183:DS183,1)/(60*60*24)</f>
        <v>0</v>
      </c>
      <c r="DG183" s="13">
        <f>SMALL($DO183:DT183,1)/(60*60*24)</f>
        <v>0</v>
      </c>
      <c r="DH183" s="45">
        <f t="shared" ref="DH183:DH200" si="373">AA183/(60*60*24)</f>
        <v>0</v>
      </c>
      <c r="DI183" s="13">
        <f>SMALL($DU183:DV183,1)/(60*60*24)</f>
        <v>0</v>
      </c>
      <c r="DJ183" s="13">
        <f>SMALL($DU183:DW183,1)/(60*60*24)</f>
        <v>0</v>
      </c>
      <c r="DK183" s="13">
        <f>SMALL($DU183:DX183,1)/(60*60*24)</f>
        <v>0</v>
      </c>
      <c r="DL183" s="13">
        <f>SMALL($DU183:DY183,1)/(60*60*24)</f>
        <v>0</v>
      </c>
      <c r="DM183" s="13">
        <f>SMALL($DU183:DZ183,1)/(60*60*24)</f>
        <v>0</v>
      </c>
      <c r="DO183" s="6">
        <f t="shared" ref="DO183:DO200" si="374">M183*60*60*24</f>
        <v>0</v>
      </c>
      <c r="DP183" s="1">
        <f t="shared" ref="DP183:DP200" si="375">IF(AV183&gt;0,AV183,9999)</f>
        <v>9999</v>
      </c>
      <c r="DQ183" s="1">
        <f t="shared" ref="DQ183:DQ200" si="376">IF(AW183&gt;0,AW183,9999)</f>
        <v>9999</v>
      </c>
      <c r="DR183" s="1">
        <f t="shared" ref="DR183:DR200" si="377">IF(AX183&gt;0,AX183,9999)</f>
        <v>9999</v>
      </c>
      <c r="DS183" s="1">
        <f t="shared" ref="DS183:DS200" si="378">IF(AY183&gt;0,AY183,9999)</f>
        <v>9999</v>
      </c>
      <c r="DT183" s="1">
        <f t="shared" ref="DT183:DT200" si="379">IF(AZ183&gt;0,AZ183,9999)</f>
        <v>9999</v>
      </c>
      <c r="DU183" s="6">
        <f t="shared" ref="DU183:DU200" si="380">AA183</f>
        <v>0</v>
      </c>
      <c r="DV183" s="1">
        <f t="shared" ref="DV183:DV200" si="381">IF(BB183&gt;0,BB183,9999)</f>
        <v>9999</v>
      </c>
      <c r="DW183" s="1">
        <f t="shared" ref="DW183:DW200" si="382">IF(BC183&gt;0,BC183,9999)</f>
        <v>9999</v>
      </c>
      <c r="DX183" s="1">
        <f t="shared" ref="DX183:DX200" si="383">IF(BD183&gt;0,BD183,9999)</f>
        <v>9999</v>
      </c>
      <c r="DY183" s="1">
        <f t="shared" ref="DY183:DY200" si="384">IF(BE183&gt;0,BE183,9999)</f>
        <v>9999</v>
      </c>
      <c r="DZ183" s="1">
        <f t="shared" ref="DZ183:DZ200" si="385">IF(BF183&gt;0,BF183,9999)</f>
        <v>9999</v>
      </c>
    </row>
    <row r="184" spans="5:130" x14ac:dyDescent="0.25">
      <c r="E184" s="13"/>
      <c r="M184" s="8">
        <f t="shared" si="333"/>
        <v>0</v>
      </c>
      <c r="N184" s="6">
        <f t="shared" si="334"/>
        <v>0</v>
      </c>
      <c r="O184" s="8" t="str">
        <f t="shared" si="335"/>
        <v/>
      </c>
      <c r="Q184" s="8">
        <f t="shared" si="336"/>
        <v>0</v>
      </c>
      <c r="R184" s="8">
        <f t="shared" si="337"/>
        <v>0</v>
      </c>
      <c r="S184" s="8" t="str">
        <f t="shared" si="338"/>
        <v/>
      </c>
      <c r="T184" s="8"/>
      <c r="U184" s="8">
        <f>IF(A184&lt;&gt;"",IF(VLOOKUP(A184,Apr!A$4:F$201,6)&gt;0,VLOOKUP(A184,Apr!A$4:F$201,6),0),0)</f>
        <v>0</v>
      </c>
      <c r="V184" s="8">
        <f>IF(A184&lt;&gt;"",IF(VLOOKUP(A184,May!A$3:F$200,6)&gt;0,VLOOKUP(A184,May!A$3:F$200,6),0),0)</f>
        <v>0</v>
      </c>
      <c r="W184" s="8">
        <f>IF(A184&lt;&gt;"",IF(VLOOKUP(A184,Jun!A$3:F$200,6)&gt;0,VLOOKUP(A184,Jun!A$3:F$200,6),0),0)</f>
        <v>0</v>
      </c>
      <c r="X184" s="8">
        <f>IF(A184&lt;&gt;"",IF(VLOOKUP(A184,Jul!A$3:F$200,6)&gt;0,VLOOKUP(A184,Jul!A$3:F$200,6),0),0)</f>
        <v>0</v>
      </c>
      <c r="Y184" s="8">
        <f>IF(A184&lt;&gt;"",IF(VLOOKUP(A184,Aug!A$3:F$200,6)&gt;0,VLOOKUP(A184,Aug!A$3:F$200,6),0),0)</f>
        <v>0</v>
      </c>
      <c r="Z184" s="8">
        <f>IF(A184&lt;&gt;"",IF(VLOOKUP(A184,Sep!A$3:F$200,6)&gt;0,VLOOKUP(A184,Sep!A$3:F$200,6),0),0)</f>
        <v>0</v>
      </c>
      <c r="AA184" s="6">
        <f t="shared" si="339"/>
        <v>0</v>
      </c>
      <c r="AB184" s="8">
        <f t="shared" si="322"/>
        <v>2.7777777777777776E-2</v>
      </c>
      <c r="AC184" s="8">
        <f>IF(A184&lt;&gt;"",IF(VLOOKUP(A184,Oct!A$3:F$200,6)&gt;0,VLOOKUP(A184,Oct!A$3:F$200,6),0),0)</f>
        <v>0</v>
      </c>
      <c r="AD184" s="8">
        <f>IF(A184&lt;&gt;"",IF(VLOOKUP(A184,Nov!A$3:F$200,6)&gt;0,VLOOKUP(A184,Nov!A$3:F$200,6),0),0)</f>
        <v>0</v>
      </c>
      <c r="AE184" s="8">
        <f>IF(A184&lt;&gt;"",IF(VLOOKUP(A184,Dec!A$3:F$200,6)&gt;0,VLOOKUP(A184,Dec!A$3:F$200,6),0),0)</f>
        <v>0</v>
      </c>
      <c r="AF184" s="8">
        <f>IF(A184&lt;&gt;"",IF(VLOOKUP(A184,Jan!A$3:F$200,6)&gt;0,VLOOKUP(A184,Jan!A$3:F$200,6),0),0)</f>
        <v>0</v>
      </c>
      <c r="AG184" s="8">
        <f>IF(A184&lt;&gt;"",IF(VLOOKUP(A184,Feb!A$3:F$200,6)&gt;0,VLOOKUP(A184,Feb!A$3:F$200,6),0),0)</f>
        <v>0</v>
      </c>
      <c r="AH184" s="8">
        <f>IF(A184&lt;&gt;"",IF(VLOOKUP(A184,Mar!A$3:F$200,6)&gt;0,VLOOKUP(A184,Mar!A$3:F$200,6),0),0)</f>
        <v>0</v>
      </c>
      <c r="AJ184" s="8">
        <f>LARGE($BH184:BI184,1)</f>
        <v>0</v>
      </c>
      <c r="AK184" s="8">
        <f>LARGE($BH184:BJ184,1)</f>
        <v>0</v>
      </c>
      <c r="AL184" s="8">
        <f>LARGE($BH184:BK184,1)</f>
        <v>0</v>
      </c>
      <c r="AM184" s="8">
        <f>LARGE($BH184:BL184,1)</f>
        <v>0</v>
      </c>
      <c r="AN184" s="8">
        <f>LARGE($BH184:BM184,1)</f>
        <v>0</v>
      </c>
      <c r="AO184" s="8">
        <f>LARGE($BN184:BO184,1)</f>
        <v>2.7777777777777776E-2</v>
      </c>
      <c r="AP184" s="8">
        <f>LARGE($BN184:BP184,1)</f>
        <v>2.7777777777777776E-2</v>
      </c>
      <c r="AQ184" s="8">
        <f>LARGE($BN184:BQ184,1)</f>
        <v>2.7777777777777776E-2</v>
      </c>
      <c r="AR184" s="8">
        <f>LARGE($BN184:BR184,1)</f>
        <v>2.7777777777777776E-2</v>
      </c>
      <c r="AS184" s="8">
        <f>LARGE($BN184:BS184,1)</f>
        <v>2.7777777777777776E-2</v>
      </c>
      <c r="AV184" s="6">
        <f t="shared" si="340"/>
        <v>0</v>
      </c>
      <c r="AW184" s="6">
        <f t="shared" si="341"/>
        <v>0</v>
      </c>
      <c r="AX184" s="6">
        <f t="shared" si="342"/>
        <v>0</v>
      </c>
      <c r="AY184" s="6">
        <f t="shared" si="343"/>
        <v>0</v>
      </c>
      <c r="AZ184" s="6">
        <f t="shared" si="344"/>
        <v>0</v>
      </c>
      <c r="BA184" s="6">
        <f t="shared" si="345"/>
        <v>0</v>
      </c>
      <c r="BB184" s="6">
        <f t="shared" si="346"/>
        <v>0</v>
      </c>
      <c r="BC184" s="6">
        <f t="shared" si="347"/>
        <v>0</v>
      </c>
      <c r="BD184" s="6">
        <f t="shared" si="348"/>
        <v>0</v>
      </c>
      <c r="BE184" s="6">
        <f t="shared" si="349"/>
        <v>0</v>
      </c>
      <c r="BF184" s="6">
        <f t="shared" si="350"/>
        <v>0</v>
      </c>
      <c r="BH184" s="8" t="str">
        <f t="shared" si="351"/>
        <v/>
      </c>
      <c r="BI184" s="8">
        <f t="shared" si="323"/>
        <v>0</v>
      </c>
      <c r="BJ184" s="8">
        <f t="shared" si="324"/>
        <v>0</v>
      </c>
      <c r="BK184" s="8">
        <f t="shared" si="325"/>
        <v>0</v>
      </c>
      <c r="BL184" s="8">
        <f t="shared" si="326"/>
        <v>0</v>
      </c>
      <c r="BM184" s="8">
        <f t="shared" si="327"/>
        <v>0</v>
      </c>
      <c r="BN184" s="8">
        <f t="shared" si="352"/>
        <v>2.7777777777777776E-2</v>
      </c>
      <c r="BO184" s="8">
        <f t="shared" si="328"/>
        <v>0</v>
      </c>
      <c r="BP184" s="8">
        <f t="shared" si="329"/>
        <v>0</v>
      </c>
      <c r="BQ184" s="8">
        <f t="shared" si="330"/>
        <v>0</v>
      </c>
      <c r="BR184" s="8">
        <f t="shared" si="331"/>
        <v>0</v>
      </c>
      <c r="BS184" s="8">
        <f t="shared" si="332"/>
        <v>0</v>
      </c>
      <c r="BV184" s="8" t="str">
        <f t="shared" si="353"/>
        <v/>
      </c>
      <c r="BW184" s="8" t="str">
        <f t="shared" si="354"/>
        <v/>
      </c>
      <c r="BX184" s="8" t="str">
        <f t="shared" si="355"/>
        <v/>
      </c>
      <c r="BY184" s="8" t="str">
        <f t="shared" si="356"/>
        <v/>
      </c>
      <c r="BZ184" s="8" t="str">
        <f t="shared" si="357"/>
        <v/>
      </c>
      <c r="CA184" s="8" t="str">
        <f t="shared" si="358"/>
        <v/>
      </c>
      <c r="CB184" s="8" t="str">
        <f t="shared" si="359"/>
        <v/>
      </c>
      <c r="CC184" s="8" t="str">
        <f t="shared" si="360"/>
        <v/>
      </c>
      <c r="CD184" s="8" t="str">
        <f t="shared" si="361"/>
        <v/>
      </c>
      <c r="CE184" s="8" t="str">
        <f t="shared" si="362"/>
        <v/>
      </c>
      <c r="CF184" s="8" t="str">
        <f t="shared" si="363"/>
        <v/>
      </c>
      <c r="CG184" s="8" t="str">
        <f t="shared" si="364"/>
        <v/>
      </c>
      <c r="CI184" s="13">
        <v>2.8113425925925927E-2</v>
      </c>
      <c r="CJ184" s="8">
        <f t="shared" si="365"/>
        <v>2.8113425925925927E-2</v>
      </c>
      <c r="CK184" s="8">
        <f>IF(COUNT($BV184:BW184)&gt;0,SMALL($BV184:BW184,1),$CI184)</f>
        <v>2.8113425925925927E-2</v>
      </c>
      <c r="CL184" s="8">
        <f>IF(COUNT($BV184:BX184)&gt;0,SMALL($BV184:BX184,1),$CI184)</f>
        <v>2.8113425925925927E-2</v>
      </c>
      <c r="CM184" s="8">
        <f>IF(COUNT($BV184:BY184)&gt;0,SMALL($BV184:BY184,1),$CI184)</f>
        <v>2.8113425925925927E-2</v>
      </c>
      <c r="CN184" s="8">
        <f>IF(COUNT($BV184:BZ184)&gt;0,SMALL($BV184:BZ184,1),$CI184)</f>
        <v>2.8113425925925927E-2</v>
      </c>
      <c r="CP184" s="8">
        <f t="shared" si="366"/>
        <v>0</v>
      </c>
      <c r="CQ184" s="8">
        <f>IF(COUNT($CB184:CC184)&gt;0,SMALL($CB184:CC184,1),$CP184)</f>
        <v>0</v>
      </c>
      <c r="CR184" s="8">
        <f>IF(COUNT($CB184:CD184)&gt;0,SMALL($CB184:CD184,1),$CP184)</f>
        <v>0</v>
      </c>
      <c r="CS184" s="8">
        <f>IF(COUNT($CB184:CE184)&gt;0,SMALL($CB184:CE184,1),$CP184)</f>
        <v>0</v>
      </c>
      <c r="CT184" s="8">
        <f>IF(COUNT($CB184:CF184)&gt;0,SMALL($CB184:CF184,1),$CP184)</f>
        <v>0</v>
      </c>
      <c r="CV184" s="8" t="str">
        <f t="shared" si="367"/>
        <v/>
      </c>
      <c r="CW184" s="8" t="str">
        <f t="shared" si="368"/>
        <v/>
      </c>
      <c r="CX184" s="1">
        <f t="shared" si="369"/>
        <v>0</v>
      </c>
      <c r="CY184" s="8" t="str">
        <f t="shared" si="370"/>
        <v/>
      </c>
      <c r="CZ184" s="1">
        <f t="shared" si="371"/>
        <v>0</v>
      </c>
      <c r="DB184" s="13">
        <f t="shared" si="372"/>
        <v>0</v>
      </c>
      <c r="DC184" s="13">
        <f>SMALL($DO184:DP184,1)/(60*60*24)</f>
        <v>0</v>
      </c>
      <c r="DD184" s="13">
        <f>SMALL($DO184:DQ184,1)/(60*60*24)</f>
        <v>0</v>
      </c>
      <c r="DE184" s="13">
        <f>SMALL($DO184:DR184,1)/(60*60*24)</f>
        <v>0</v>
      </c>
      <c r="DF184" s="13">
        <f>SMALL($DO184:DS184,1)/(60*60*24)</f>
        <v>0</v>
      </c>
      <c r="DG184" s="13">
        <f>SMALL($DO184:DT184,1)/(60*60*24)</f>
        <v>0</v>
      </c>
      <c r="DH184" s="45">
        <f t="shared" si="373"/>
        <v>0</v>
      </c>
      <c r="DI184" s="13">
        <f>SMALL($DU184:DV184,1)/(60*60*24)</f>
        <v>0</v>
      </c>
      <c r="DJ184" s="13">
        <f>SMALL($DU184:DW184,1)/(60*60*24)</f>
        <v>0</v>
      </c>
      <c r="DK184" s="13">
        <f>SMALL($DU184:DX184,1)/(60*60*24)</f>
        <v>0</v>
      </c>
      <c r="DL184" s="13">
        <f>SMALL($DU184:DY184,1)/(60*60*24)</f>
        <v>0</v>
      </c>
      <c r="DM184" s="13">
        <f>SMALL($DU184:DZ184,1)/(60*60*24)</f>
        <v>0</v>
      </c>
      <c r="DO184" s="6">
        <f t="shared" si="374"/>
        <v>0</v>
      </c>
      <c r="DP184" s="1">
        <f t="shared" si="375"/>
        <v>9999</v>
      </c>
      <c r="DQ184" s="1">
        <f t="shared" si="376"/>
        <v>9999</v>
      </c>
      <c r="DR184" s="1">
        <f t="shared" si="377"/>
        <v>9999</v>
      </c>
      <c r="DS184" s="1">
        <f t="shared" si="378"/>
        <v>9999</v>
      </c>
      <c r="DT184" s="1">
        <f t="shared" si="379"/>
        <v>9999</v>
      </c>
      <c r="DU184" s="6">
        <f t="shared" si="380"/>
        <v>0</v>
      </c>
      <c r="DV184" s="1">
        <f t="shared" si="381"/>
        <v>9999</v>
      </c>
      <c r="DW184" s="1">
        <f t="shared" si="382"/>
        <v>9999</v>
      </c>
      <c r="DX184" s="1">
        <f t="shared" si="383"/>
        <v>9999</v>
      </c>
      <c r="DY184" s="1">
        <f t="shared" si="384"/>
        <v>9999</v>
      </c>
      <c r="DZ184" s="1">
        <f t="shared" si="385"/>
        <v>9999</v>
      </c>
    </row>
    <row r="185" spans="5:130" x14ac:dyDescent="0.25">
      <c r="E185" s="13"/>
      <c r="M185" s="8">
        <f t="shared" si="333"/>
        <v>0</v>
      </c>
      <c r="N185" s="6">
        <f t="shared" si="334"/>
        <v>0</v>
      </c>
      <c r="O185" s="8" t="str">
        <f t="shared" si="335"/>
        <v/>
      </c>
      <c r="Q185" s="8">
        <f t="shared" si="336"/>
        <v>0</v>
      </c>
      <c r="R185" s="8">
        <f t="shared" si="337"/>
        <v>0</v>
      </c>
      <c r="S185" s="8" t="str">
        <f t="shared" si="338"/>
        <v/>
      </c>
      <c r="T185" s="8"/>
      <c r="U185" s="8">
        <f>IF(A185&lt;&gt;"",IF(VLOOKUP(A185,Apr!A$4:F$201,6)&gt;0,VLOOKUP(A185,Apr!A$4:F$201,6),0),0)</f>
        <v>0</v>
      </c>
      <c r="V185" s="8">
        <f>IF(A185&lt;&gt;"",IF(VLOOKUP(A185,May!A$3:F$200,6)&gt;0,VLOOKUP(A185,May!A$3:F$200,6),0),0)</f>
        <v>0</v>
      </c>
      <c r="W185" s="8">
        <f>IF(A185&lt;&gt;"",IF(VLOOKUP(A185,Jun!A$3:F$200,6)&gt;0,VLOOKUP(A185,Jun!A$3:F$200,6),0),0)</f>
        <v>0</v>
      </c>
      <c r="X185" s="8">
        <f>IF(A185&lt;&gt;"",IF(VLOOKUP(A185,Jul!A$3:F$200,6)&gt;0,VLOOKUP(A185,Jul!A$3:F$200,6),0),0)</f>
        <v>0</v>
      </c>
      <c r="Y185" s="8">
        <f>IF(A185&lt;&gt;"",IF(VLOOKUP(A185,Aug!A$3:F$200,6)&gt;0,VLOOKUP(A185,Aug!A$3:F$200,6),0),0)</f>
        <v>0</v>
      </c>
      <c r="Z185" s="8">
        <f>IF(A185&lt;&gt;"",IF(VLOOKUP(A185,Sep!A$3:F$200,6)&gt;0,VLOOKUP(A185,Sep!A$3:F$200,6),0),0)</f>
        <v>0</v>
      </c>
      <c r="AA185" s="6">
        <f t="shared" si="339"/>
        <v>0</v>
      </c>
      <c r="AB185" s="8">
        <f t="shared" si="322"/>
        <v>2.7777777777777776E-2</v>
      </c>
      <c r="AC185" s="8">
        <f>IF(A185&lt;&gt;"",IF(VLOOKUP(A185,Oct!A$3:F$200,6)&gt;0,VLOOKUP(A185,Oct!A$3:F$200,6),0),0)</f>
        <v>0</v>
      </c>
      <c r="AD185" s="8">
        <f>IF(A185&lt;&gt;"",IF(VLOOKUP(A185,Nov!A$3:F$200,6)&gt;0,VLOOKUP(A185,Nov!A$3:F$200,6),0),0)</f>
        <v>0</v>
      </c>
      <c r="AE185" s="8">
        <f>IF(A185&lt;&gt;"",IF(VLOOKUP(A185,Dec!A$3:F$200,6)&gt;0,VLOOKUP(A185,Dec!A$3:F$200,6),0),0)</f>
        <v>0</v>
      </c>
      <c r="AF185" s="8">
        <f>IF(A185&lt;&gt;"",IF(VLOOKUP(A185,Jan!A$3:F$200,6)&gt;0,VLOOKUP(A185,Jan!A$3:F$200,6),0),0)</f>
        <v>0</v>
      </c>
      <c r="AG185" s="8">
        <f>IF(A185&lt;&gt;"",IF(VLOOKUP(A185,Feb!A$3:F$200,6)&gt;0,VLOOKUP(A185,Feb!A$3:F$200,6),0),0)</f>
        <v>0</v>
      </c>
      <c r="AH185" s="8">
        <f>IF(A185&lt;&gt;"",IF(VLOOKUP(A185,Mar!A$3:F$200,6)&gt;0,VLOOKUP(A185,Mar!A$3:F$200,6),0),0)</f>
        <v>0</v>
      </c>
      <c r="AJ185" s="8">
        <f>LARGE($BH185:BI185,1)</f>
        <v>0</v>
      </c>
      <c r="AK185" s="8">
        <f>LARGE($BH185:BJ185,1)</f>
        <v>0</v>
      </c>
      <c r="AL185" s="8">
        <f>LARGE($BH185:BK185,1)</f>
        <v>0</v>
      </c>
      <c r="AM185" s="8">
        <f>LARGE($BH185:BL185,1)</f>
        <v>0</v>
      </c>
      <c r="AN185" s="8">
        <f>LARGE($BH185:BM185,1)</f>
        <v>0</v>
      </c>
      <c r="AO185" s="8">
        <f>LARGE($BN185:BO185,1)</f>
        <v>2.7777777777777776E-2</v>
      </c>
      <c r="AP185" s="8">
        <f>LARGE($BN185:BP185,1)</f>
        <v>2.7777777777777776E-2</v>
      </c>
      <c r="AQ185" s="8">
        <f>LARGE($BN185:BQ185,1)</f>
        <v>2.7777777777777776E-2</v>
      </c>
      <c r="AR185" s="8">
        <f>LARGE($BN185:BR185,1)</f>
        <v>2.7777777777777776E-2</v>
      </c>
      <c r="AS185" s="8">
        <f>LARGE($BN185:BS185,1)</f>
        <v>2.7777777777777776E-2</v>
      </c>
      <c r="AV185" s="6">
        <f t="shared" si="340"/>
        <v>0</v>
      </c>
      <c r="AW185" s="6">
        <f t="shared" si="341"/>
        <v>0</v>
      </c>
      <c r="AX185" s="6">
        <f t="shared" si="342"/>
        <v>0</v>
      </c>
      <c r="AY185" s="6">
        <f t="shared" si="343"/>
        <v>0</v>
      </c>
      <c r="AZ185" s="6">
        <f t="shared" si="344"/>
        <v>0</v>
      </c>
      <c r="BA185" s="6">
        <f t="shared" si="345"/>
        <v>0</v>
      </c>
      <c r="BB185" s="6">
        <f t="shared" si="346"/>
        <v>0</v>
      </c>
      <c r="BC185" s="6">
        <f t="shared" si="347"/>
        <v>0</v>
      </c>
      <c r="BD185" s="6">
        <f t="shared" si="348"/>
        <v>0</v>
      </c>
      <c r="BE185" s="6">
        <f t="shared" si="349"/>
        <v>0</v>
      </c>
      <c r="BF185" s="6">
        <f t="shared" si="350"/>
        <v>0</v>
      </c>
      <c r="BH185" s="8" t="str">
        <f t="shared" si="351"/>
        <v/>
      </c>
      <c r="BI185" s="8">
        <f t="shared" si="323"/>
        <v>0</v>
      </c>
      <c r="BJ185" s="8">
        <f t="shared" si="324"/>
        <v>0</v>
      </c>
      <c r="BK185" s="8">
        <f t="shared" si="325"/>
        <v>0</v>
      </c>
      <c r="BL185" s="8">
        <f t="shared" si="326"/>
        <v>0</v>
      </c>
      <c r="BM185" s="8">
        <f t="shared" si="327"/>
        <v>0</v>
      </c>
      <c r="BN185" s="8">
        <f t="shared" si="352"/>
        <v>2.7777777777777776E-2</v>
      </c>
      <c r="BO185" s="8">
        <f t="shared" si="328"/>
        <v>0</v>
      </c>
      <c r="BP185" s="8">
        <f t="shared" si="329"/>
        <v>0</v>
      </c>
      <c r="BQ185" s="8">
        <f t="shared" si="330"/>
        <v>0</v>
      </c>
      <c r="BR185" s="8">
        <f t="shared" si="331"/>
        <v>0</v>
      </c>
      <c r="BS185" s="8">
        <f t="shared" si="332"/>
        <v>0</v>
      </c>
      <c r="BV185" s="8" t="str">
        <f t="shared" si="353"/>
        <v/>
      </c>
      <c r="BW185" s="8" t="str">
        <f t="shared" si="354"/>
        <v/>
      </c>
      <c r="BX185" s="8" t="str">
        <f t="shared" si="355"/>
        <v/>
      </c>
      <c r="BY185" s="8" t="str">
        <f t="shared" si="356"/>
        <v/>
      </c>
      <c r="BZ185" s="8" t="str">
        <f t="shared" si="357"/>
        <v/>
      </c>
      <c r="CA185" s="8" t="str">
        <f t="shared" si="358"/>
        <v/>
      </c>
      <c r="CB185" s="8" t="str">
        <f t="shared" si="359"/>
        <v/>
      </c>
      <c r="CC185" s="8" t="str">
        <f t="shared" si="360"/>
        <v/>
      </c>
      <c r="CD185" s="8" t="str">
        <f t="shared" si="361"/>
        <v/>
      </c>
      <c r="CE185" s="8" t="str">
        <f t="shared" si="362"/>
        <v/>
      </c>
      <c r="CF185" s="8" t="str">
        <f t="shared" si="363"/>
        <v/>
      </c>
      <c r="CG185" s="8" t="str">
        <f t="shared" si="364"/>
        <v/>
      </c>
      <c r="CI185" s="13">
        <v>2.8113425925925927E-2</v>
      </c>
      <c r="CJ185" s="8">
        <f t="shared" si="365"/>
        <v>2.8113425925925927E-2</v>
      </c>
      <c r="CK185" s="8">
        <f>IF(COUNT($BV185:BW185)&gt;0,SMALL($BV185:BW185,1),$CI185)</f>
        <v>2.8113425925925927E-2</v>
      </c>
      <c r="CL185" s="8">
        <f>IF(COUNT($BV185:BX185)&gt;0,SMALL($BV185:BX185,1),$CI185)</f>
        <v>2.8113425925925927E-2</v>
      </c>
      <c r="CM185" s="8">
        <f>IF(COUNT($BV185:BY185)&gt;0,SMALL($BV185:BY185,1),$CI185)</f>
        <v>2.8113425925925927E-2</v>
      </c>
      <c r="CN185" s="8">
        <f>IF(COUNT($BV185:BZ185)&gt;0,SMALL($BV185:BZ185,1),$CI185)</f>
        <v>2.8113425925925927E-2</v>
      </c>
      <c r="CP185" s="8">
        <f t="shared" si="366"/>
        <v>0</v>
      </c>
      <c r="CQ185" s="8">
        <f>IF(COUNT($CB185:CC185)&gt;0,SMALL($CB185:CC185,1),$CP185)</f>
        <v>0</v>
      </c>
      <c r="CR185" s="8">
        <f>IF(COUNT($CB185:CD185)&gt;0,SMALL($CB185:CD185,1),$CP185)</f>
        <v>0</v>
      </c>
      <c r="CS185" s="8">
        <f>IF(COUNT($CB185:CE185)&gt;0,SMALL($CB185:CE185,1),$CP185)</f>
        <v>0</v>
      </c>
      <c r="CT185" s="8">
        <f>IF(COUNT($CB185:CF185)&gt;0,SMALL($CB185:CF185,1),$CP185)</f>
        <v>0</v>
      </c>
      <c r="CV185" s="8" t="str">
        <f t="shared" si="367"/>
        <v/>
      </c>
      <c r="CW185" s="8" t="str">
        <f t="shared" si="368"/>
        <v/>
      </c>
      <c r="CX185" s="1">
        <f t="shared" si="369"/>
        <v>0</v>
      </c>
      <c r="CY185" s="8" t="str">
        <f t="shared" si="370"/>
        <v/>
      </c>
      <c r="CZ185" s="1">
        <f t="shared" si="371"/>
        <v>0</v>
      </c>
      <c r="DB185" s="13">
        <f t="shared" si="372"/>
        <v>0</v>
      </c>
      <c r="DC185" s="13">
        <f>SMALL($DO185:DP185,1)/(60*60*24)</f>
        <v>0</v>
      </c>
      <c r="DD185" s="13">
        <f>SMALL($DO185:DQ185,1)/(60*60*24)</f>
        <v>0</v>
      </c>
      <c r="DE185" s="13">
        <f>SMALL($DO185:DR185,1)/(60*60*24)</f>
        <v>0</v>
      </c>
      <c r="DF185" s="13">
        <f>SMALL($DO185:DS185,1)/(60*60*24)</f>
        <v>0</v>
      </c>
      <c r="DG185" s="13">
        <f>SMALL($DO185:DT185,1)/(60*60*24)</f>
        <v>0</v>
      </c>
      <c r="DH185" s="45">
        <f t="shared" si="373"/>
        <v>0</v>
      </c>
      <c r="DI185" s="13">
        <f>SMALL($DU185:DV185,1)/(60*60*24)</f>
        <v>0</v>
      </c>
      <c r="DJ185" s="13">
        <f>SMALL($DU185:DW185,1)/(60*60*24)</f>
        <v>0</v>
      </c>
      <c r="DK185" s="13">
        <f>SMALL($DU185:DX185,1)/(60*60*24)</f>
        <v>0</v>
      </c>
      <c r="DL185" s="13">
        <f>SMALL($DU185:DY185,1)/(60*60*24)</f>
        <v>0</v>
      </c>
      <c r="DM185" s="13">
        <f>SMALL($DU185:DZ185,1)/(60*60*24)</f>
        <v>0</v>
      </c>
      <c r="DO185" s="6">
        <f t="shared" si="374"/>
        <v>0</v>
      </c>
      <c r="DP185" s="1">
        <f t="shared" si="375"/>
        <v>9999</v>
      </c>
      <c r="DQ185" s="1">
        <f t="shared" si="376"/>
        <v>9999</v>
      </c>
      <c r="DR185" s="1">
        <f t="shared" si="377"/>
        <v>9999</v>
      </c>
      <c r="DS185" s="1">
        <f t="shared" si="378"/>
        <v>9999</v>
      </c>
      <c r="DT185" s="1">
        <f t="shared" si="379"/>
        <v>9999</v>
      </c>
      <c r="DU185" s="6">
        <f t="shared" si="380"/>
        <v>0</v>
      </c>
      <c r="DV185" s="1">
        <f t="shared" si="381"/>
        <v>9999</v>
      </c>
      <c r="DW185" s="1">
        <f t="shared" si="382"/>
        <v>9999</v>
      </c>
      <c r="DX185" s="1">
        <f t="shared" si="383"/>
        <v>9999</v>
      </c>
      <c r="DY185" s="1">
        <f t="shared" si="384"/>
        <v>9999</v>
      </c>
      <c r="DZ185" s="1">
        <f t="shared" si="385"/>
        <v>9999</v>
      </c>
    </row>
    <row r="186" spans="5:130" x14ac:dyDescent="0.25">
      <c r="E186" s="13"/>
      <c r="M186" s="8">
        <f t="shared" si="333"/>
        <v>0</v>
      </c>
      <c r="N186" s="6">
        <f t="shared" si="334"/>
        <v>0</v>
      </c>
      <c r="O186" s="8" t="str">
        <f t="shared" si="335"/>
        <v/>
      </c>
      <c r="Q186" s="8">
        <f t="shared" si="336"/>
        <v>0</v>
      </c>
      <c r="R186" s="8">
        <f t="shared" si="337"/>
        <v>0</v>
      </c>
      <c r="S186" s="8" t="str">
        <f t="shared" si="338"/>
        <v/>
      </c>
      <c r="T186" s="8"/>
      <c r="U186" s="8">
        <f>IF(A186&lt;&gt;"",IF(VLOOKUP(A186,Apr!A$4:F$201,6)&gt;0,VLOOKUP(A186,Apr!A$4:F$201,6),0),0)</f>
        <v>0</v>
      </c>
      <c r="V186" s="8">
        <f>IF(A186&lt;&gt;"",IF(VLOOKUP(A186,May!A$3:F$200,6)&gt;0,VLOOKUP(A186,May!A$3:F$200,6),0),0)</f>
        <v>0</v>
      </c>
      <c r="W186" s="8">
        <f>IF(A186&lt;&gt;"",IF(VLOOKUP(A186,Jun!A$3:F$200,6)&gt;0,VLOOKUP(A186,Jun!A$3:F$200,6),0),0)</f>
        <v>0</v>
      </c>
      <c r="X186" s="8">
        <f>IF(A186&lt;&gt;"",IF(VLOOKUP(A186,Jul!A$3:F$200,6)&gt;0,VLOOKUP(A186,Jul!A$3:F$200,6),0),0)</f>
        <v>0</v>
      </c>
      <c r="Y186" s="8">
        <f>IF(A186&lt;&gt;"",IF(VLOOKUP(A186,Aug!A$3:F$200,6)&gt;0,VLOOKUP(A186,Aug!A$3:F$200,6),0),0)</f>
        <v>0</v>
      </c>
      <c r="Z186" s="8">
        <f>IF(A186&lt;&gt;"",IF(VLOOKUP(A186,Sep!A$3:F$200,6)&gt;0,VLOOKUP(A186,Sep!A$3:F$200,6),0),0)</f>
        <v>0</v>
      </c>
      <c r="AA186" s="6">
        <f t="shared" si="339"/>
        <v>0</v>
      </c>
      <c r="AB186" s="8">
        <f t="shared" si="322"/>
        <v>2.7777777777777776E-2</v>
      </c>
      <c r="AC186" s="8">
        <f>IF(A186&lt;&gt;"",IF(VLOOKUP(A186,Oct!A$3:F$200,6)&gt;0,VLOOKUP(A186,Oct!A$3:F$200,6),0),0)</f>
        <v>0</v>
      </c>
      <c r="AD186" s="8">
        <f>IF(A186&lt;&gt;"",IF(VLOOKUP(A186,Nov!A$3:F$200,6)&gt;0,VLOOKUP(A186,Nov!A$3:F$200,6),0),0)</f>
        <v>0</v>
      </c>
      <c r="AE186" s="8">
        <f>IF(A186&lt;&gt;"",IF(VLOOKUP(A186,Dec!A$3:F$200,6)&gt;0,VLOOKUP(A186,Dec!A$3:F$200,6),0),0)</f>
        <v>0</v>
      </c>
      <c r="AF186" s="8">
        <f>IF(A186&lt;&gt;"",IF(VLOOKUP(A186,Jan!A$3:F$200,6)&gt;0,VLOOKUP(A186,Jan!A$3:F$200,6),0),0)</f>
        <v>0</v>
      </c>
      <c r="AG186" s="8">
        <f>IF(A186&lt;&gt;"",IF(VLOOKUP(A186,Feb!A$3:F$200,6)&gt;0,VLOOKUP(A186,Feb!A$3:F$200,6),0),0)</f>
        <v>0</v>
      </c>
      <c r="AH186" s="8">
        <f>IF(A186&lt;&gt;"",IF(VLOOKUP(A186,Mar!A$3:F$200,6)&gt;0,VLOOKUP(A186,Mar!A$3:F$200,6),0),0)</f>
        <v>0</v>
      </c>
      <c r="AJ186" s="8">
        <f>LARGE($BH186:BI186,1)</f>
        <v>0</v>
      </c>
      <c r="AK186" s="8">
        <f>LARGE($BH186:BJ186,1)</f>
        <v>0</v>
      </c>
      <c r="AL186" s="8">
        <f>LARGE($BH186:BK186,1)</f>
        <v>0</v>
      </c>
      <c r="AM186" s="8">
        <f>LARGE($BH186:BL186,1)</f>
        <v>0</v>
      </c>
      <c r="AN186" s="8">
        <f>LARGE($BH186:BM186,1)</f>
        <v>0</v>
      </c>
      <c r="AO186" s="8">
        <f>LARGE($BN186:BO186,1)</f>
        <v>2.7777777777777776E-2</v>
      </c>
      <c r="AP186" s="8">
        <f>LARGE($BN186:BP186,1)</f>
        <v>2.7777777777777776E-2</v>
      </c>
      <c r="AQ186" s="8">
        <f>LARGE($BN186:BQ186,1)</f>
        <v>2.7777777777777776E-2</v>
      </c>
      <c r="AR186" s="8">
        <f>LARGE($BN186:BR186,1)</f>
        <v>2.7777777777777776E-2</v>
      </c>
      <c r="AS186" s="8">
        <f>LARGE($BN186:BS186,1)</f>
        <v>2.7777777777777776E-2</v>
      </c>
      <c r="AV186" s="6">
        <f t="shared" si="340"/>
        <v>0</v>
      </c>
      <c r="AW186" s="6">
        <f t="shared" si="341"/>
        <v>0</v>
      </c>
      <c r="AX186" s="6">
        <f t="shared" si="342"/>
        <v>0</v>
      </c>
      <c r="AY186" s="6">
        <f t="shared" si="343"/>
        <v>0</v>
      </c>
      <c r="AZ186" s="6">
        <f t="shared" si="344"/>
        <v>0</v>
      </c>
      <c r="BA186" s="6">
        <f t="shared" si="345"/>
        <v>0</v>
      </c>
      <c r="BB186" s="6">
        <f t="shared" si="346"/>
        <v>0</v>
      </c>
      <c r="BC186" s="6">
        <f t="shared" si="347"/>
        <v>0</v>
      </c>
      <c r="BD186" s="6">
        <f t="shared" si="348"/>
        <v>0</v>
      </c>
      <c r="BE186" s="6">
        <f t="shared" si="349"/>
        <v>0</v>
      </c>
      <c r="BF186" s="6">
        <f t="shared" si="350"/>
        <v>0</v>
      </c>
      <c r="BH186" s="8" t="str">
        <f t="shared" si="351"/>
        <v/>
      </c>
      <c r="BI186" s="8">
        <f t="shared" si="323"/>
        <v>0</v>
      </c>
      <c r="BJ186" s="8">
        <f t="shared" si="324"/>
        <v>0</v>
      </c>
      <c r="BK186" s="8">
        <f t="shared" si="325"/>
        <v>0</v>
      </c>
      <c r="BL186" s="8">
        <f t="shared" si="326"/>
        <v>0</v>
      </c>
      <c r="BM186" s="8">
        <f t="shared" si="327"/>
        <v>0</v>
      </c>
      <c r="BN186" s="8">
        <f t="shared" si="352"/>
        <v>2.7777777777777776E-2</v>
      </c>
      <c r="BO186" s="8">
        <f t="shared" si="328"/>
        <v>0</v>
      </c>
      <c r="BP186" s="8">
        <f t="shared" si="329"/>
        <v>0</v>
      </c>
      <c r="BQ186" s="8">
        <f t="shared" si="330"/>
        <v>0</v>
      </c>
      <c r="BR186" s="8">
        <f t="shared" si="331"/>
        <v>0</v>
      </c>
      <c r="BS186" s="8">
        <f t="shared" si="332"/>
        <v>0</v>
      </c>
      <c r="BV186" s="8" t="str">
        <f t="shared" si="353"/>
        <v/>
      </c>
      <c r="BW186" s="8" t="str">
        <f t="shared" si="354"/>
        <v/>
      </c>
      <c r="BX186" s="8" t="str">
        <f t="shared" si="355"/>
        <v/>
      </c>
      <c r="BY186" s="8" t="str">
        <f t="shared" si="356"/>
        <v/>
      </c>
      <c r="BZ186" s="8" t="str">
        <f t="shared" si="357"/>
        <v/>
      </c>
      <c r="CA186" s="8" t="str">
        <f t="shared" si="358"/>
        <v/>
      </c>
      <c r="CB186" s="8" t="str">
        <f t="shared" si="359"/>
        <v/>
      </c>
      <c r="CC186" s="8" t="str">
        <f t="shared" si="360"/>
        <v/>
      </c>
      <c r="CD186" s="8" t="str">
        <f t="shared" si="361"/>
        <v/>
      </c>
      <c r="CE186" s="8" t="str">
        <f t="shared" si="362"/>
        <v/>
      </c>
      <c r="CF186" s="8" t="str">
        <f t="shared" si="363"/>
        <v/>
      </c>
      <c r="CG186" s="8" t="str">
        <f t="shared" si="364"/>
        <v/>
      </c>
      <c r="CI186" s="13">
        <v>2.8113425925925927E-2</v>
      </c>
      <c r="CJ186" s="8">
        <f t="shared" si="365"/>
        <v>2.8113425925925927E-2</v>
      </c>
      <c r="CK186" s="8">
        <f>IF(COUNT($BV186:BW186)&gt;0,SMALL($BV186:BW186,1),$CI186)</f>
        <v>2.8113425925925927E-2</v>
      </c>
      <c r="CL186" s="8">
        <f>IF(COUNT($BV186:BX186)&gt;0,SMALL($BV186:BX186,1),$CI186)</f>
        <v>2.8113425925925927E-2</v>
      </c>
      <c r="CM186" s="8">
        <f>IF(COUNT($BV186:BY186)&gt;0,SMALL($BV186:BY186,1),$CI186)</f>
        <v>2.8113425925925927E-2</v>
      </c>
      <c r="CN186" s="8">
        <f>IF(COUNT($BV186:BZ186)&gt;0,SMALL($BV186:BZ186,1),$CI186)</f>
        <v>2.8113425925925927E-2</v>
      </c>
      <c r="CP186" s="8">
        <f t="shared" si="366"/>
        <v>0</v>
      </c>
      <c r="CQ186" s="8">
        <f>IF(COUNT($CB186:CC186)&gt;0,SMALL($CB186:CC186,1),$CP186)</f>
        <v>0</v>
      </c>
      <c r="CR186" s="8">
        <f>IF(COUNT($CB186:CD186)&gt;0,SMALL($CB186:CD186,1),$CP186)</f>
        <v>0</v>
      </c>
      <c r="CS186" s="8">
        <f>IF(COUNT($CB186:CE186)&gt;0,SMALL($CB186:CE186,1),$CP186)</f>
        <v>0</v>
      </c>
      <c r="CT186" s="8">
        <f>IF(COUNT($CB186:CF186)&gt;0,SMALL($CB186:CF186,1),$CP186)</f>
        <v>0</v>
      </c>
      <c r="CV186" s="8" t="str">
        <f t="shared" si="367"/>
        <v/>
      </c>
      <c r="CW186" s="8" t="str">
        <f t="shared" si="368"/>
        <v/>
      </c>
      <c r="CX186" s="1">
        <f t="shared" si="369"/>
        <v>0</v>
      </c>
      <c r="CY186" s="8" t="str">
        <f t="shared" si="370"/>
        <v/>
      </c>
      <c r="CZ186" s="1">
        <f t="shared" si="371"/>
        <v>0</v>
      </c>
      <c r="DB186" s="13">
        <f t="shared" si="372"/>
        <v>0</v>
      </c>
      <c r="DC186" s="13">
        <f>SMALL($DO186:DP186,1)/(60*60*24)</f>
        <v>0</v>
      </c>
      <c r="DD186" s="13">
        <f>SMALL($DO186:DQ186,1)/(60*60*24)</f>
        <v>0</v>
      </c>
      <c r="DE186" s="13">
        <f>SMALL($DO186:DR186,1)/(60*60*24)</f>
        <v>0</v>
      </c>
      <c r="DF186" s="13">
        <f>SMALL($DO186:DS186,1)/(60*60*24)</f>
        <v>0</v>
      </c>
      <c r="DG186" s="13">
        <f>SMALL($DO186:DT186,1)/(60*60*24)</f>
        <v>0</v>
      </c>
      <c r="DH186" s="45">
        <f t="shared" si="373"/>
        <v>0</v>
      </c>
      <c r="DI186" s="13">
        <f>SMALL($DU186:DV186,1)/(60*60*24)</f>
        <v>0</v>
      </c>
      <c r="DJ186" s="13">
        <f>SMALL($DU186:DW186,1)/(60*60*24)</f>
        <v>0</v>
      </c>
      <c r="DK186" s="13">
        <f>SMALL($DU186:DX186,1)/(60*60*24)</f>
        <v>0</v>
      </c>
      <c r="DL186" s="13">
        <f>SMALL($DU186:DY186,1)/(60*60*24)</f>
        <v>0</v>
      </c>
      <c r="DM186" s="13">
        <f>SMALL($DU186:DZ186,1)/(60*60*24)</f>
        <v>0</v>
      </c>
      <c r="DO186" s="6">
        <f t="shared" si="374"/>
        <v>0</v>
      </c>
      <c r="DP186" s="1">
        <f t="shared" si="375"/>
        <v>9999</v>
      </c>
      <c r="DQ186" s="1">
        <f t="shared" si="376"/>
        <v>9999</v>
      </c>
      <c r="DR186" s="1">
        <f t="shared" si="377"/>
        <v>9999</v>
      </c>
      <c r="DS186" s="1">
        <f t="shared" si="378"/>
        <v>9999</v>
      </c>
      <c r="DT186" s="1">
        <f t="shared" si="379"/>
        <v>9999</v>
      </c>
      <c r="DU186" s="6">
        <f t="shared" si="380"/>
        <v>0</v>
      </c>
      <c r="DV186" s="1">
        <f t="shared" si="381"/>
        <v>9999</v>
      </c>
      <c r="DW186" s="1">
        <f t="shared" si="382"/>
        <v>9999</v>
      </c>
      <c r="DX186" s="1">
        <f t="shared" si="383"/>
        <v>9999</v>
      </c>
      <c r="DY186" s="1">
        <f t="shared" si="384"/>
        <v>9999</v>
      </c>
      <c r="DZ186" s="1">
        <f t="shared" si="385"/>
        <v>9999</v>
      </c>
    </row>
    <row r="187" spans="5:130" x14ac:dyDescent="0.25">
      <c r="E187" s="13"/>
      <c r="M187" s="8">
        <f t="shared" si="333"/>
        <v>0</v>
      </c>
      <c r="N187" s="6">
        <f t="shared" si="334"/>
        <v>0</v>
      </c>
      <c r="O187" s="8" t="str">
        <f t="shared" si="335"/>
        <v/>
      </c>
      <c r="Q187" s="8">
        <f t="shared" si="336"/>
        <v>0</v>
      </c>
      <c r="R187" s="8">
        <f t="shared" si="337"/>
        <v>0</v>
      </c>
      <c r="S187" s="8" t="str">
        <f t="shared" si="338"/>
        <v/>
      </c>
      <c r="T187" s="8"/>
      <c r="U187" s="8">
        <f>IF(A187&lt;&gt;"",IF(VLOOKUP(A187,Apr!A$4:F$201,6)&gt;0,VLOOKUP(A187,Apr!A$4:F$201,6),0),0)</f>
        <v>0</v>
      </c>
      <c r="V187" s="8">
        <f>IF(A187&lt;&gt;"",IF(VLOOKUP(A187,May!A$3:F$200,6)&gt;0,VLOOKUP(A187,May!A$3:F$200,6),0),0)</f>
        <v>0</v>
      </c>
      <c r="W187" s="8">
        <f>IF(A187&lt;&gt;"",IF(VLOOKUP(A187,Jun!A$3:F$200,6)&gt;0,VLOOKUP(A187,Jun!A$3:F$200,6),0),0)</f>
        <v>0</v>
      </c>
      <c r="X187" s="8">
        <f>IF(A187&lt;&gt;"",IF(VLOOKUP(A187,Jul!A$3:F$200,6)&gt;0,VLOOKUP(A187,Jul!A$3:F$200,6),0),0)</f>
        <v>0</v>
      </c>
      <c r="Y187" s="8">
        <f>IF(A187&lt;&gt;"",IF(VLOOKUP(A187,Aug!A$3:F$200,6)&gt;0,VLOOKUP(A187,Aug!A$3:F$200,6),0),0)</f>
        <v>0</v>
      </c>
      <c r="Z187" s="8">
        <f>IF(A187&lt;&gt;"",IF(VLOOKUP(A187,Sep!A$3:F$200,6)&gt;0,VLOOKUP(A187,Sep!A$3:F$200,6),0),0)</f>
        <v>0</v>
      </c>
      <c r="AA187" s="6">
        <f t="shared" si="339"/>
        <v>0</v>
      </c>
      <c r="AB187" s="8">
        <f t="shared" si="322"/>
        <v>2.7777777777777776E-2</v>
      </c>
      <c r="AC187" s="8">
        <f>IF(A187&lt;&gt;"",IF(VLOOKUP(A187,Oct!A$3:F$200,6)&gt;0,VLOOKUP(A187,Oct!A$3:F$200,6),0),0)</f>
        <v>0</v>
      </c>
      <c r="AD187" s="8">
        <f>IF(A187&lt;&gt;"",IF(VLOOKUP(A187,Nov!A$3:F$200,6)&gt;0,VLOOKUP(A187,Nov!A$3:F$200,6),0),0)</f>
        <v>0</v>
      </c>
      <c r="AE187" s="8">
        <f>IF(A187&lt;&gt;"",IF(VLOOKUP(A187,Dec!A$3:F$200,6)&gt;0,VLOOKUP(A187,Dec!A$3:F$200,6),0),0)</f>
        <v>0</v>
      </c>
      <c r="AF187" s="8">
        <f>IF(A187&lt;&gt;"",IF(VLOOKUP(A187,Jan!A$3:F$200,6)&gt;0,VLOOKUP(A187,Jan!A$3:F$200,6),0),0)</f>
        <v>0</v>
      </c>
      <c r="AG187" s="8">
        <f>IF(A187&lt;&gt;"",IF(VLOOKUP(A187,Feb!A$3:F$200,6)&gt;0,VLOOKUP(A187,Feb!A$3:F$200,6),0),0)</f>
        <v>0</v>
      </c>
      <c r="AH187" s="8">
        <f>IF(A187&lt;&gt;"",IF(VLOOKUP(A187,Mar!A$3:F$200,6)&gt;0,VLOOKUP(A187,Mar!A$3:F$200,6),0),0)</f>
        <v>0</v>
      </c>
      <c r="AJ187" s="8">
        <f>LARGE($BH187:BI187,1)</f>
        <v>0</v>
      </c>
      <c r="AK187" s="8">
        <f>LARGE($BH187:BJ187,1)</f>
        <v>0</v>
      </c>
      <c r="AL187" s="8">
        <f>LARGE($BH187:BK187,1)</f>
        <v>0</v>
      </c>
      <c r="AM187" s="8">
        <f>LARGE($BH187:BL187,1)</f>
        <v>0</v>
      </c>
      <c r="AN187" s="8">
        <f>LARGE($BH187:BM187,1)</f>
        <v>0</v>
      </c>
      <c r="AO187" s="8">
        <f>LARGE($BN187:BO187,1)</f>
        <v>2.7777777777777776E-2</v>
      </c>
      <c r="AP187" s="8">
        <f>LARGE($BN187:BP187,1)</f>
        <v>2.7777777777777776E-2</v>
      </c>
      <c r="AQ187" s="8">
        <f>LARGE($BN187:BQ187,1)</f>
        <v>2.7777777777777776E-2</v>
      </c>
      <c r="AR187" s="8">
        <f>LARGE($BN187:BR187,1)</f>
        <v>2.7777777777777776E-2</v>
      </c>
      <c r="AS187" s="8">
        <f>LARGE($BN187:BS187,1)</f>
        <v>2.7777777777777776E-2</v>
      </c>
      <c r="AV187" s="6">
        <f t="shared" si="340"/>
        <v>0</v>
      </c>
      <c r="AW187" s="6">
        <f t="shared" si="341"/>
        <v>0</v>
      </c>
      <c r="AX187" s="6">
        <f t="shared" si="342"/>
        <v>0</v>
      </c>
      <c r="AY187" s="6">
        <f t="shared" si="343"/>
        <v>0</v>
      </c>
      <c r="AZ187" s="6">
        <f t="shared" si="344"/>
        <v>0</v>
      </c>
      <c r="BA187" s="6">
        <f t="shared" si="345"/>
        <v>0</v>
      </c>
      <c r="BB187" s="6">
        <f t="shared" si="346"/>
        <v>0</v>
      </c>
      <c r="BC187" s="6">
        <f t="shared" si="347"/>
        <v>0</v>
      </c>
      <c r="BD187" s="6">
        <f t="shared" si="348"/>
        <v>0</v>
      </c>
      <c r="BE187" s="6">
        <f t="shared" si="349"/>
        <v>0</v>
      </c>
      <c r="BF187" s="6">
        <f t="shared" si="350"/>
        <v>0</v>
      </c>
      <c r="BH187" s="8" t="str">
        <f t="shared" si="351"/>
        <v/>
      </c>
      <c r="BI187" s="8">
        <f t="shared" si="323"/>
        <v>0</v>
      </c>
      <c r="BJ187" s="8">
        <f t="shared" si="324"/>
        <v>0</v>
      </c>
      <c r="BK187" s="8">
        <f t="shared" si="325"/>
        <v>0</v>
      </c>
      <c r="BL187" s="8">
        <f t="shared" si="326"/>
        <v>0</v>
      </c>
      <c r="BM187" s="8">
        <f t="shared" si="327"/>
        <v>0</v>
      </c>
      <c r="BN187" s="8">
        <f t="shared" si="352"/>
        <v>2.7777777777777776E-2</v>
      </c>
      <c r="BO187" s="8">
        <f t="shared" si="328"/>
        <v>0</v>
      </c>
      <c r="BP187" s="8">
        <f t="shared" si="329"/>
        <v>0</v>
      </c>
      <c r="BQ187" s="8">
        <f t="shared" si="330"/>
        <v>0</v>
      </c>
      <c r="BR187" s="8">
        <f t="shared" si="331"/>
        <v>0</v>
      </c>
      <c r="BS187" s="8">
        <f t="shared" si="332"/>
        <v>0</v>
      </c>
      <c r="BV187" s="8" t="str">
        <f t="shared" si="353"/>
        <v/>
      </c>
      <c r="BW187" s="8" t="str">
        <f t="shared" si="354"/>
        <v/>
      </c>
      <c r="BX187" s="8" t="str">
        <f t="shared" si="355"/>
        <v/>
      </c>
      <c r="BY187" s="8" t="str">
        <f t="shared" si="356"/>
        <v/>
      </c>
      <c r="BZ187" s="8" t="str">
        <f t="shared" si="357"/>
        <v/>
      </c>
      <c r="CA187" s="8" t="str">
        <f t="shared" si="358"/>
        <v/>
      </c>
      <c r="CB187" s="8" t="str">
        <f t="shared" si="359"/>
        <v/>
      </c>
      <c r="CC187" s="8" t="str">
        <f t="shared" si="360"/>
        <v/>
      </c>
      <c r="CD187" s="8" t="str">
        <f t="shared" si="361"/>
        <v/>
      </c>
      <c r="CE187" s="8" t="str">
        <f t="shared" si="362"/>
        <v/>
      </c>
      <c r="CF187" s="8" t="str">
        <f t="shared" si="363"/>
        <v/>
      </c>
      <c r="CG187" s="8" t="str">
        <f t="shared" si="364"/>
        <v/>
      </c>
      <c r="CI187" s="13">
        <v>2.8113425925925927E-2</v>
      </c>
      <c r="CJ187" s="8">
        <f t="shared" si="365"/>
        <v>2.8113425925925927E-2</v>
      </c>
      <c r="CK187" s="8">
        <f>IF(COUNT($BV187:BW187)&gt;0,SMALL($BV187:BW187,1),$CI187)</f>
        <v>2.8113425925925927E-2</v>
      </c>
      <c r="CL187" s="8">
        <f>IF(COUNT($BV187:BX187)&gt;0,SMALL($BV187:BX187,1),$CI187)</f>
        <v>2.8113425925925927E-2</v>
      </c>
      <c r="CM187" s="8">
        <f>IF(COUNT($BV187:BY187)&gt;0,SMALL($BV187:BY187,1),$CI187)</f>
        <v>2.8113425925925927E-2</v>
      </c>
      <c r="CN187" s="8">
        <f>IF(COUNT($BV187:BZ187)&gt;0,SMALL($BV187:BZ187,1),$CI187)</f>
        <v>2.8113425925925927E-2</v>
      </c>
      <c r="CP187" s="8">
        <f t="shared" si="366"/>
        <v>0</v>
      </c>
      <c r="CQ187" s="8">
        <f>IF(COUNT($CB187:CC187)&gt;0,SMALL($CB187:CC187,1),$CP187)</f>
        <v>0</v>
      </c>
      <c r="CR187" s="8">
        <f>IF(COUNT($CB187:CD187)&gt;0,SMALL($CB187:CD187,1),$CP187)</f>
        <v>0</v>
      </c>
      <c r="CS187" s="8">
        <f>IF(COUNT($CB187:CE187)&gt;0,SMALL($CB187:CE187,1),$CP187)</f>
        <v>0</v>
      </c>
      <c r="CT187" s="8">
        <f>IF(COUNT($CB187:CF187)&gt;0,SMALL($CB187:CF187,1),$CP187)</f>
        <v>0</v>
      </c>
      <c r="CV187" s="8" t="str">
        <f t="shared" si="367"/>
        <v/>
      </c>
      <c r="CW187" s="8" t="str">
        <f t="shared" si="368"/>
        <v/>
      </c>
      <c r="CX187" s="1">
        <f t="shared" si="369"/>
        <v>0</v>
      </c>
      <c r="CY187" s="8" t="str">
        <f t="shared" si="370"/>
        <v/>
      </c>
      <c r="CZ187" s="1">
        <f t="shared" si="371"/>
        <v>0</v>
      </c>
      <c r="DB187" s="13">
        <f t="shared" si="372"/>
        <v>0</v>
      </c>
      <c r="DC187" s="13">
        <f>SMALL($DO187:DP187,1)/(60*60*24)</f>
        <v>0</v>
      </c>
      <c r="DD187" s="13">
        <f>SMALL($DO187:DQ187,1)/(60*60*24)</f>
        <v>0</v>
      </c>
      <c r="DE187" s="13">
        <f>SMALL($DO187:DR187,1)/(60*60*24)</f>
        <v>0</v>
      </c>
      <c r="DF187" s="13">
        <f>SMALL($DO187:DS187,1)/(60*60*24)</f>
        <v>0</v>
      </c>
      <c r="DG187" s="13">
        <f>SMALL($DO187:DT187,1)/(60*60*24)</f>
        <v>0</v>
      </c>
      <c r="DH187" s="45">
        <f t="shared" si="373"/>
        <v>0</v>
      </c>
      <c r="DI187" s="13">
        <f>SMALL($DU187:DV187,1)/(60*60*24)</f>
        <v>0</v>
      </c>
      <c r="DJ187" s="13">
        <f>SMALL($DU187:DW187,1)/(60*60*24)</f>
        <v>0</v>
      </c>
      <c r="DK187" s="13">
        <f>SMALL($DU187:DX187,1)/(60*60*24)</f>
        <v>0</v>
      </c>
      <c r="DL187" s="13">
        <f>SMALL($DU187:DY187,1)/(60*60*24)</f>
        <v>0</v>
      </c>
      <c r="DM187" s="13">
        <f>SMALL($DU187:DZ187,1)/(60*60*24)</f>
        <v>0</v>
      </c>
      <c r="DO187" s="6">
        <f t="shared" si="374"/>
        <v>0</v>
      </c>
      <c r="DP187" s="1">
        <f t="shared" si="375"/>
        <v>9999</v>
      </c>
      <c r="DQ187" s="1">
        <f t="shared" si="376"/>
        <v>9999</v>
      </c>
      <c r="DR187" s="1">
        <f t="shared" si="377"/>
        <v>9999</v>
      </c>
      <c r="DS187" s="1">
        <f t="shared" si="378"/>
        <v>9999</v>
      </c>
      <c r="DT187" s="1">
        <f t="shared" si="379"/>
        <v>9999</v>
      </c>
      <c r="DU187" s="6">
        <f t="shared" si="380"/>
        <v>0</v>
      </c>
      <c r="DV187" s="1">
        <f t="shared" si="381"/>
        <v>9999</v>
      </c>
      <c r="DW187" s="1">
        <f t="shared" si="382"/>
        <v>9999</v>
      </c>
      <c r="DX187" s="1">
        <f t="shared" si="383"/>
        <v>9999</v>
      </c>
      <c r="DY187" s="1">
        <f t="shared" si="384"/>
        <v>9999</v>
      </c>
      <c r="DZ187" s="1">
        <f t="shared" si="385"/>
        <v>9999</v>
      </c>
    </row>
    <row r="188" spans="5:130" x14ac:dyDescent="0.25">
      <c r="E188" s="13"/>
      <c r="M188" s="8">
        <f t="shared" si="333"/>
        <v>0</v>
      </c>
      <c r="N188" s="6">
        <f t="shared" si="334"/>
        <v>0</v>
      </c>
      <c r="O188" s="8" t="str">
        <f t="shared" si="335"/>
        <v/>
      </c>
      <c r="Q188" s="8">
        <f t="shared" si="336"/>
        <v>0</v>
      </c>
      <c r="R188" s="8">
        <f t="shared" si="337"/>
        <v>0</v>
      </c>
      <c r="S188" s="8" t="str">
        <f t="shared" si="338"/>
        <v/>
      </c>
      <c r="T188" s="8"/>
      <c r="U188" s="8">
        <f>IF(A188&lt;&gt;"",IF(VLOOKUP(A188,Apr!A$4:F$201,6)&gt;0,VLOOKUP(A188,Apr!A$4:F$201,6),0),0)</f>
        <v>0</v>
      </c>
      <c r="V188" s="8">
        <f>IF(A188&lt;&gt;"",IF(VLOOKUP(A188,May!A$3:F$200,6)&gt;0,VLOOKUP(A188,May!A$3:F$200,6),0),0)</f>
        <v>0</v>
      </c>
      <c r="W188" s="8">
        <f>IF(A188&lt;&gt;"",IF(VLOOKUP(A188,Jun!A$3:F$200,6)&gt;0,VLOOKUP(A188,Jun!A$3:F$200,6),0),0)</f>
        <v>0</v>
      </c>
      <c r="X188" s="8">
        <f>IF(A188&lt;&gt;"",IF(VLOOKUP(A188,Jul!A$3:F$200,6)&gt;0,VLOOKUP(A188,Jul!A$3:F$200,6),0),0)</f>
        <v>0</v>
      </c>
      <c r="Y188" s="8">
        <f>IF(A188&lt;&gt;"",IF(VLOOKUP(A188,Aug!A$3:F$200,6)&gt;0,VLOOKUP(A188,Aug!A$3:F$200,6),0),0)</f>
        <v>0</v>
      </c>
      <c r="Z188" s="8">
        <f>IF(A188&lt;&gt;"",IF(VLOOKUP(A188,Sep!A$3:F$200,6)&gt;0,VLOOKUP(A188,Sep!A$3:F$200,6),0),0)</f>
        <v>0</v>
      </c>
      <c r="AA188" s="6">
        <f t="shared" si="339"/>
        <v>0</v>
      </c>
      <c r="AB188" s="8">
        <f t="shared" si="322"/>
        <v>2.7777777777777776E-2</v>
      </c>
      <c r="AC188" s="8">
        <f>IF(A188&lt;&gt;"",IF(VLOOKUP(A188,Oct!A$3:F$200,6)&gt;0,VLOOKUP(A188,Oct!A$3:F$200,6),0),0)</f>
        <v>0</v>
      </c>
      <c r="AD188" s="8">
        <f>IF(A188&lt;&gt;"",IF(VLOOKUP(A188,Nov!A$3:F$200,6)&gt;0,VLOOKUP(A188,Nov!A$3:F$200,6),0),0)</f>
        <v>0</v>
      </c>
      <c r="AE188" s="8">
        <f>IF(A188&lt;&gt;"",IF(VLOOKUP(A188,Dec!A$3:F$200,6)&gt;0,VLOOKUP(A188,Dec!A$3:F$200,6),0),0)</f>
        <v>0</v>
      </c>
      <c r="AF188" s="8">
        <f>IF(A188&lt;&gt;"",IF(VLOOKUP(A188,Jan!A$3:F$200,6)&gt;0,VLOOKUP(A188,Jan!A$3:F$200,6),0),0)</f>
        <v>0</v>
      </c>
      <c r="AG188" s="8">
        <f>IF(A188&lt;&gt;"",IF(VLOOKUP(A188,Feb!A$3:F$200,6)&gt;0,VLOOKUP(A188,Feb!A$3:F$200,6),0),0)</f>
        <v>0</v>
      </c>
      <c r="AH188" s="8">
        <f>IF(A188&lt;&gt;"",IF(VLOOKUP(A188,Mar!A$3:F$200,6)&gt;0,VLOOKUP(A188,Mar!A$3:F$200,6),0),0)</f>
        <v>0</v>
      </c>
      <c r="AJ188" s="8">
        <f>LARGE($BH188:BI188,1)</f>
        <v>0</v>
      </c>
      <c r="AK188" s="8">
        <f>LARGE($BH188:BJ188,1)</f>
        <v>0</v>
      </c>
      <c r="AL188" s="8">
        <f>LARGE($BH188:BK188,1)</f>
        <v>0</v>
      </c>
      <c r="AM188" s="8">
        <f>LARGE($BH188:BL188,1)</f>
        <v>0</v>
      </c>
      <c r="AN188" s="8">
        <f>LARGE($BH188:BM188,1)</f>
        <v>0</v>
      </c>
      <c r="AO188" s="8">
        <f>LARGE($BN188:BO188,1)</f>
        <v>2.7777777777777776E-2</v>
      </c>
      <c r="AP188" s="8">
        <f>LARGE($BN188:BP188,1)</f>
        <v>2.7777777777777776E-2</v>
      </c>
      <c r="AQ188" s="8">
        <f>LARGE($BN188:BQ188,1)</f>
        <v>2.7777777777777776E-2</v>
      </c>
      <c r="AR188" s="8">
        <f>LARGE($BN188:BR188,1)</f>
        <v>2.7777777777777776E-2</v>
      </c>
      <c r="AS188" s="8">
        <f>LARGE($BN188:BS188,1)</f>
        <v>2.7777777777777776E-2</v>
      </c>
      <c r="AV188" s="6">
        <f t="shared" si="340"/>
        <v>0</v>
      </c>
      <c r="AW188" s="6">
        <f t="shared" si="341"/>
        <v>0</v>
      </c>
      <c r="AX188" s="6">
        <f t="shared" si="342"/>
        <v>0</v>
      </c>
      <c r="AY188" s="6">
        <f t="shared" si="343"/>
        <v>0</v>
      </c>
      <c r="AZ188" s="6">
        <f t="shared" si="344"/>
        <v>0</v>
      </c>
      <c r="BA188" s="6">
        <f t="shared" si="345"/>
        <v>0</v>
      </c>
      <c r="BB188" s="6">
        <f t="shared" si="346"/>
        <v>0</v>
      </c>
      <c r="BC188" s="6">
        <f t="shared" si="347"/>
        <v>0</v>
      </c>
      <c r="BD188" s="6">
        <f t="shared" si="348"/>
        <v>0</v>
      </c>
      <c r="BE188" s="6">
        <f t="shared" si="349"/>
        <v>0</v>
      </c>
      <c r="BF188" s="6">
        <f t="shared" si="350"/>
        <v>0</v>
      </c>
      <c r="BH188" s="8" t="str">
        <f t="shared" si="351"/>
        <v/>
      </c>
      <c r="BI188" s="8">
        <f t="shared" si="323"/>
        <v>0</v>
      </c>
      <c r="BJ188" s="8">
        <f t="shared" si="324"/>
        <v>0</v>
      </c>
      <c r="BK188" s="8">
        <f t="shared" si="325"/>
        <v>0</v>
      </c>
      <c r="BL188" s="8">
        <f t="shared" si="326"/>
        <v>0</v>
      </c>
      <c r="BM188" s="8">
        <f t="shared" si="327"/>
        <v>0</v>
      </c>
      <c r="BN188" s="8">
        <f t="shared" si="352"/>
        <v>2.7777777777777776E-2</v>
      </c>
      <c r="BO188" s="8">
        <f t="shared" si="328"/>
        <v>0</v>
      </c>
      <c r="BP188" s="8">
        <f t="shared" si="329"/>
        <v>0</v>
      </c>
      <c r="BQ188" s="8">
        <f t="shared" si="330"/>
        <v>0</v>
      </c>
      <c r="BR188" s="8">
        <f t="shared" si="331"/>
        <v>0</v>
      </c>
      <c r="BS188" s="8">
        <f t="shared" si="332"/>
        <v>0</v>
      </c>
      <c r="BV188" s="8" t="str">
        <f t="shared" si="353"/>
        <v/>
      </c>
      <c r="BW188" s="8" t="str">
        <f t="shared" si="354"/>
        <v/>
      </c>
      <c r="BX188" s="8" t="str">
        <f t="shared" si="355"/>
        <v/>
      </c>
      <c r="BY188" s="8" t="str">
        <f t="shared" si="356"/>
        <v/>
      </c>
      <c r="BZ188" s="8" t="str">
        <f t="shared" si="357"/>
        <v/>
      </c>
      <c r="CA188" s="8" t="str">
        <f t="shared" si="358"/>
        <v/>
      </c>
      <c r="CB188" s="8" t="str">
        <f t="shared" si="359"/>
        <v/>
      </c>
      <c r="CC188" s="8" t="str">
        <f t="shared" si="360"/>
        <v/>
      </c>
      <c r="CD188" s="8" t="str">
        <f t="shared" si="361"/>
        <v/>
      </c>
      <c r="CE188" s="8" t="str">
        <f t="shared" si="362"/>
        <v/>
      </c>
      <c r="CF188" s="8" t="str">
        <f t="shared" si="363"/>
        <v/>
      </c>
      <c r="CG188" s="8" t="str">
        <f t="shared" si="364"/>
        <v/>
      </c>
      <c r="CI188" s="13">
        <v>2.8113425925925927E-2</v>
      </c>
      <c r="CJ188" s="8">
        <f t="shared" si="365"/>
        <v>2.8113425925925927E-2</v>
      </c>
      <c r="CK188" s="8">
        <f>IF(COUNT($BV188:BW188)&gt;0,SMALL($BV188:BW188,1),$CI188)</f>
        <v>2.8113425925925927E-2</v>
      </c>
      <c r="CL188" s="8">
        <f>IF(COUNT($BV188:BX188)&gt;0,SMALL($BV188:BX188,1),$CI188)</f>
        <v>2.8113425925925927E-2</v>
      </c>
      <c r="CM188" s="8">
        <f>IF(COUNT($BV188:BY188)&gt;0,SMALL($BV188:BY188,1),$CI188)</f>
        <v>2.8113425925925927E-2</v>
      </c>
      <c r="CN188" s="8">
        <f>IF(COUNT($BV188:BZ188)&gt;0,SMALL($BV188:BZ188,1),$CI188)</f>
        <v>2.8113425925925927E-2</v>
      </c>
      <c r="CP188" s="8">
        <f t="shared" si="366"/>
        <v>0</v>
      </c>
      <c r="CQ188" s="8">
        <f>IF(COUNT($CB188:CC188)&gt;0,SMALL($CB188:CC188,1),$CP188)</f>
        <v>0</v>
      </c>
      <c r="CR188" s="8">
        <f>IF(COUNT($CB188:CD188)&gt;0,SMALL($CB188:CD188,1),$CP188)</f>
        <v>0</v>
      </c>
      <c r="CS188" s="8">
        <f>IF(COUNT($CB188:CE188)&gt;0,SMALL($CB188:CE188,1),$CP188)</f>
        <v>0</v>
      </c>
      <c r="CT188" s="8">
        <f>IF(COUNT($CB188:CF188)&gt;0,SMALL($CB188:CF188,1),$CP188)</f>
        <v>0</v>
      </c>
      <c r="CV188" s="8" t="str">
        <f t="shared" si="367"/>
        <v/>
      </c>
      <c r="CW188" s="8" t="str">
        <f t="shared" si="368"/>
        <v/>
      </c>
      <c r="CX188" s="1">
        <f t="shared" si="369"/>
        <v>0</v>
      </c>
      <c r="CY188" s="8" t="str">
        <f t="shared" si="370"/>
        <v/>
      </c>
      <c r="CZ188" s="1">
        <f t="shared" si="371"/>
        <v>0</v>
      </c>
      <c r="DB188" s="13">
        <f t="shared" si="372"/>
        <v>0</v>
      </c>
      <c r="DC188" s="13">
        <f>SMALL($DO188:DP188,1)/(60*60*24)</f>
        <v>0</v>
      </c>
      <c r="DD188" s="13">
        <f>SMALL($DO188:DQ188,1)/(60*60*24)</f>
        <v>0</v>
      </c>
      <c r="DE188" s="13">
        <f>SMALL($DO188:DR188,1)/(60*60*24)</f>
        <v>0</v>
      </c>
      <c r="DF188" s="13">
        <f>SMALL($DO188:DS188,1)/(60*60*24)</f>
        <v>0</v>
      </c>
      <c r="DG188" s="13">
        <f>SMALL($DO188:DT188,1)/(60*60*24)</f>
        <v>0</v>
      </c>
      <c r="DH188" s="45">
        <f t="shared" si="373"/>
        <v>0</v>
      </c>
      <c r="DI188" s="13">
        <f>SMALL($DU188:DV188,1)/(60*60*24)</f>
        <v>0</v>
      </c>
      <c r="DJ188" s="13">
        <f>SMALL($DU188:DW188,1)/(60*60*24)</f>
        <v>0</v>
      </c>
      <c r="DK188" s="13">
        <f>SMALL($DU188:DX188,1)/(60*60*24)</f>
        <v>0</v>
      </c>
      <c r="DL188" s="13">
        <f>SMALL($DU188:DY188,1)/(60*60*24)</f>
        <v>0</v>
      </c>
      <c r="DM188" s="13">
        <f>SMALL($DU188:DZ188,1)/(60*60*24)</f>
        <v>0</v>
      </c>
      <c r="DO188" s="6">
        <f t="shared" si="374"/>
        <v>0</v>
      </c>
      <c r="DP188" s="1">
        <f t="shared" si="375"/>
        <v>9999</v>
      </c>
      <c r="DQ188" s="1">
        <f t="shared" si="376"/>
        <v>9999</v>
      </c>
      <c r="DR188" s="1">
        <f t="shared" si="377"/>
        <v>9999</v>
      </c>
      <c r="DS188" s="1">
        <f t="shared" si="378"/>
        <v>9999</v>
      </c>
      <c r="DT188" s="1">
        <f t="shared" si="379"/>
        <v>9999</v>
      </c>
      <c r="DU188" s="6">
        <f t="shared" si="380"/>
        <v>0</v>
      </c>
      <c r="DV188" s="1">
        <f t="shared" si="381"/>
        <v>9999</v>
      </c>
      <c r="DW188" s="1">
        <f t="shared" si="382"/>
        <v>9999</v>
      </c>
      <c r="DX188" s="1">
        <f t="shared" si="383"/>
        <v>9999</v>
      </c>
      <c r="DY188" s="1">
        <f t="shared" si="384"/>
        <v>9999</v>
      </c>
      <c r="DZ188" s="1">
        <f t="shared" si="385"/>
        <v>9999</v>
      </c>
    </row>
    <row r="189" spans="5:130" x14ac:dyDescent="0.25">
      <c r="E189" s="13"/>
      <c r="M189" s="8">
        <f t="shared" si="333"/>
        <v>0</v>
      </c>
      <c r="N189" s="6">
        <f t="shared" si="334"/>
        <v>0</v>
      </c>
      <c r="O189" s="8" t="str">
        <f t="shared" si="335"/>
        <v/>
      </c>
      <c r="Q189" s="8">
        <f t="shared" si="336"/>
        <v>0</v>
      </c>
      <c r="R189" s="8">
        <f t="shared" si="337"/>
        <v>0</v>
      </c>
      <c r="S189" s="8" t="str">
        <f t="shared" si="338"/>
        <v/>
      </c>
      <c r="T189" s="8"/>
      <c r="U189" s="8">
        <f>IF(A189&lt;&gt;"",IF(VLOOKUP(A189,Apr!A$4:F$201,6)&gt;0,VLOOKUP(A189,Apr!A$4:F$201,6),0),0)</f>
        <v>0</v>
      </c>
      <c r="V189" s="8">
        <f>IF(A189&lt;&gt;"",IF(VLOOKUP(A189,May!A$3:F$200,6)&gt;0,VLOOKUP(A189,May!A$3:F$200,6),0),0)</f>
        <v>0</v>
      </c>
      <c r="W189" s="8">
        <f>IF(A189&lt;&gt;"",IF(VLOOKUP(A189,Jun!A$3:F$200,6)&gt;0,VLOOKUP(A189,Jun!A$3:F$200,6),0),0)</f>
        <v>0</v>
      </c>
      <c r="X189" s="8">
        <f>IF(A189&lt;&gt;"",IF(VLOOKUP(A189,Jul!A$3:F$200,6)&gt;0,VLOOKUP(A189,Jul!A$3:F$200,6),0),0)</f>
        <v>0</v>
      </c>
      <c r="Y189" s="8">
        <f>IF(A189&lt;&gt;"",IF(VLOOKUP(A189,Aug!A$3:F$200,6)&gt;0,VLOOKUP(A189,Aug!A$3:F$200,6),0),0)</f>
        <v>0</v>
      </c>
      <c r="Z189" s="8">
        <f>IF(A189&lt;&gt;"",IF(VLOOKUP(A189,Sep!A$3:F$200,6)&gt;0,VLOOKUP(A189,Sep!A$3:F$200,6),0),0)</f>
        <v>0</v>
      </c>
      <c r="AA189" s="6">
        <f t="shared" si="339"/>
        <v>0</v>
      </c>
      <c r="AB189" s="8">
        <f t="shared" si="322"/>
        <v>2.7777777777777776E-2</v>
      </c>
      <c r="AC189" s="8">
        <f>IF(A189&lt;&gt;"",IF(VLOOKUP(A189,Oct!A$3:F$200,6)&gt;0,VLOOKUP(A189,Oct!A$3:F$200,6),0),0)</f>
        <v>0</v>
      </c>
      <c r="AD189" s="8">
        <f>IF(A189&lt;&gt;"",IF(VLOOKUP(A189,Nov!A$3:F$200,6)&gt;0,VLOOKUP(A189,Nov!A$3:F$200,6),0),0)</f>
        <v>0</v>
      </c>
      <c r="AE189" s="8">
        <f>IF(A189&lt;&gt;"",IF(VLOOKUP(A189,Dec!A$3:F$200,6)&gt;0,VLOOKUP(A189,Dec!A$3:F$200,6),0),0)</f>
        <v>0</v>
      </c>
      <c r="AF189" s="8">
        <f>IF(A189&lt;&gt;"",IF(VLOOKUP(A189,Jan!A$3:F$200,6)&gt;0,VLOOKUP(A189,Jan!A$3:F$200,6),0),0)</f>
        <v>0</v>
      </c>
      <c r="AG189" s="8">
        <f>IF(A189&lt;&gt;"",IF(VLOOKUP(A189,Feb!A$3:F$200,6)&gt;0,VLOOKUP(A189,Feb!A$3:F$200,6),0),0)</f>
        <v>0</v>
      </c>
      <c r="AH189" s="8">
        <f>IF(A189&lt;&gt;"",IF(VLOOKUP(A189,Mar!A$3:F$200,6)&gt;0,VLOOKUP(A189,Mar!A$3:F$200,6),0),0)</f>
        <v>0</v>
      </c>
      <c r="AJ189" s="8">
        <f>LARGE($BH189:BI189,1)</f>
        <v>0</v>
      </c>
      <c r="AK189" s="8">
        <f>LARGE($BH189:BJ189,1)</f>
        <v>0</v>
      </c>
      <c r="AL189" s="8">
        <f>LARGE($BH189:BK189,1)</f>
        <v>0</v>
      </c>
      <c r="AM189" s="8">
        <f>LARGE($BH189:BL189,1)</f>
        <v>0</v>
      </c>
      <c r="AN189" s="8">
        <f>LARGE($BH189:BM189,1)</f>
        <v>0</v>
      </c>
      <c r="AO189" s="8">
        <f>LARGE($BN189:BO189,1)</f>
        <v>2.7777777777777776E-2</v>
      </c>
      <c r="AP189" s="8">
        <f>LARGE($BN189:BP189,1)</f>
        <v>2.7777777777777776E-2</v>
      </c>
      <c r="AQ189" s="8">
        <f>LARGE($BN189:BQ189,1)</f>
        <v>2.7777777777777776E-2</v>
      </c>
      <c r="AR189" s="8">
        <f>LARGE($BN189:BR189,1)</f>
        <v>2.7777777777777776E-2</v>
      </c>
      <c r="AS189" s="8">
        <f>LARGE($BN189:BS189,1)</f>
        <v>2.7777777777777776E-2</v>
      </c>
      <c r="AV189" s="6">
        <f t="shared" si="340"/>
        <v>0</v>
      </c>
      <c r="AW189" s="6">
        <f t="shared" si="341"/>
        <v>0</v>
      </c>
      <c r="AX189" s="6">
        <f t="shared" si="342"/>
        <v>0</v>
      </c>
      <c r="AY189" s="6">
        <f t="shared" si="343"/>
        <v>0</v>
      </c>
      <c r="AZ189" s="6">
        <f t="shared" si="344"/>
        <v>0</v>
      </c>
      <c r="BA189" s="6">
        <f t="shared" si="345"/>
        <v>0</v>
      </c>
      <c r="BB189" s="6">
        <f t="shared" si="346"/>
        <v>0</v>
      </c>
      <c r="BC189" s="6">
        <f t="shared" si="347"/>
        <v>0</v>
      </c>
      <c r="BD189" s="6">
        <f t="shared" si="348"/>
        <v>0</v>
      </c>
      <c r="BE189" s="6">
        <f t="shared" si="349"/>
        <v>0</v>
      </c>
      <c r="BF189" s="6">
        <f t="shared" si="350"/>
        <v>0</v>
      </c>
      <c r="BH189" s="8" t="str">
        <f t="shared" si="351"/>
        <v/>
      </c>
      <c r="BI189" s="8">
        <f t="shared" si="323"/>
        <v>0</v>
      </c>
      <c r="BJ189" s="8">
        <f t="shared" si="324"/>
        <v>0</v>
      </c>
      <c r="BK189" s="8">
        <f t="shared" si="325"/>
        <v>0</v>
      </c>
      <c r="BL189" s="8">
        <f t="shared" si="326"/>
        <v>0</v>
      </c>
      <c r="BM189" s="8">
        <f t="shared" si="327"/>
        <v>0</v>
      </c>
      <c r="BN189" s="8">
        <f t="shared" si="352"/>
        <v>2.7777777777777776E-2</v>
      </c>
      <c r="BO189" s="8">
        <f t="shared" si="328"/>
        <v>0</v>
      </c>
      <c r="BP189" s="8">
        <f t="shared" si="329"/>
        <v>0</v>
      </c>
      <c r="BQ189" s="8">
        <f t="shared" si="330"/>
        <v>0</v>
      </c>
      <c r="BR189" s="8">
        <f t="shared" si="331"/>
        <v>0</v>
      </c>
      <c r="BS189" s="8">
        <f t="shared" si="332"/>
        <v>0</v>
      </c>
      <c r="BV189" s="8" t="str">
        <f t="shared" si="353"/>
        <v/>
      </c>
      <c r="BW189" s="8" t="str">
        <f t="shared" si="354"/>
        <v/>
      </c>
      <c r="BX189" s="8" t="str">
        <f t="shared" si="355"/>
        <v/>
      </c>
      <c r="BY189" s="8" t="str">
        <f t="shared" si="356"/>
        <v/>
      </c>
      <c r="BZ189" s="8" t="str">
        <f t="shared" si="357"/>
        <v/>
      </c>
      <c r="CA189" s="8" t="str">
        <f t="shared" si="358"/>
        <v/>
      </c>
      <c r="CB189" s="8" t="str">
        <f t="shared" si="359"/>
        <v/>
      </c>
      <c r="CC189" s="8" t="str">
        <f t="shared" si="360"/>
        <v/>
      </c>
      <c r="CD189" s="8" t="str">
        <f t="shared" si="361"/>
        <v/>
      </c>
      <c r="CE189" s="8" t="str">
        <f t="shared" si="362"/>
        <v/>
      </c>
      <c r="CF189" s="8" t="str">
        <f t="shared" si="363"/>
        <v/>
      </c>
      <c r="CG189" s="8" t="str">
        <f t="shared" si="364"/>
        <v/>
      </c>
      <c r="CI189" s="13">
        <v>2.8113425925925927E-2</v>
      </c>
      <c r="CJ189" s="8">
        <f t="shared" si="365"/>
        <v>2.8113425925925927E-2</v>
      </c>
      <c r="CK189" s="8">
        <f>IF(COUNT($BV189:BW189)&gt;0,SMALL($BV189:BW189,1),$CI189)</f>
        <v>2.8113425925925927E-2</v>
      </c>
      <c r="CL189" s="8">
        <f>IF(COUNT($BV189:BX189)&gt;0,SMALL($BV189:BX189,1),$CI189)</f>
        <v>2.8113425925925927E-2</v>
      </c>
      <c r="CM189" s="8">
        <f>IF(COUNT($BV189:BY189)&gt;0,SMALL($BV189:BY189,1),$CI189)</f>
        <v>2.8113425925925927E-2</v>
      </c>
      <c r="CN189" s="8">
        <f>IF(COUNT($BV189:BZ189)&gt;0,SMALL($BV189:BZ189,1),$CI189)</f>
        <v>2.8113425925925927E-2</v>
      </c>
      <c r="CP189" s="8">
        <f t="shared" si="366"/>
        <v>0</v>
      </c>
      <c r="CQ189" s="8">
        <f>IF(COUNT($CB189:CC189)&gt;0,SMALL($CB189:CC189,1),$CP189)</f>
        <v>0</v>
      </c>
      <c r="CR189" s="8">
        <f>IF(COUNT($CB189:CD189)&gt;0,SMALL($CB189:CD189,1),$CP189)</f>
        <v>0</v>
      </c>
      <c r="CS189" s="8">
        <f>IF(COUNT($CB189:CE189)&gt;0,SMALL($CB189:CE189,1),$CP189)</f>
        <v>0</v>
      </c>
      <c r="CT189" s="8">
        <f>IF(COUNT($CB189:CF189)&gt;0,SMALL($CB189:CF189,1),$CP189)</f>
        <v>0</v>
      </c>
      <c r="CV189" s="8" t="str">
        <f t="shared" si="367"/>
        <v/>
      </c>
      <c r="CW189" s="8" t="str">
        <f t="shared" si="368"/>
        <v/>
      </c>
      <c r="CX189" s="1">
        <f t="shared" si="369"/>
        <v>0</v>
      </c>
      <c r="CY189" s="8" t="str">
        <f t="shared" si="370"/>
        <v/>
      </c>
      <c r="CZ189" s="1">
        <f t="shared" si="371"/>
        <v>0</v>
      </c>
      <c r="DB189" s="13">
        <f t="shared" si="372"/>
        <v>0</v>
      </c>
      <c r="DC189" s="13">
        <f>SMALL($DO189:DP189,1)/(60*60*24)</f>
        <v>0</v>
      </c>
      <c r="DD189" s="13">
        <f>SMALL($DO189:DQ189,1)/(60*60*24)</f>
        <v>0</v>
      </c>
      <c r="DE189" s="13">
        <f>SMALL($DO189:DR189,1)/(60*60*24)</f>
        <v>0</v>
      </c>
      <c r="DF189" s="13">
        <f>SMALL($DO189:DS189,1)/(60*60*24)</f>
        <v>0</v>
      </c>
      <c r="DG189" s="13">
        <f>SMALL($DO189:DT189,1)/(60*60*24)</f>
        <v>0</v>
      </c>
      <c r="DH189" s="45">
        <f t="shared" si="373"/>
        <v>0</v>
      </c>
      <c r="DI189" s="13">
        <f>SMALL($DU189:DV189,1)/(60*60*24)</f>
        <v>0</v>
      </c>
      <c r="DJ189" s="13">
        <f>SMALL($DU189:DW189,1)/(60*60*24)</f>
        <v>0</v>
      </c>
      <c r="DK189" s="13">
        <f>SMALL($DU189:DX189,1)/(60*60*24)</f>
        <v>0</v>
      </c>
      <c r="DL189" s="13">
        <f>SMALL($DU189:DY189,1)/(60*60*24)</f>
        <v>0</v>
      </c>
      <c r="DM189" s="13">
        <f>SMALL($DU189:DZ189,1)/(60*60*24)</f>
        <v>0</v>
      </c>
      <c r="DO189" s="6">
        <f t="shared" si="374"/>
        <v>0</v>
      </c>
      <c r="DP189" s="1">
        <f t="shared" si="375"/>
        <v>9999</v>
      </c>
      <c r="DQ189" s="1">
        <f t="shared" si="376"/>
        <v>9999</v>
      </c>
      <c r="DR189" s="1">
        <f t="shared" si="377"/>
        <v>9999</v>
      </c>
      <c r="DS189" s="1">
        <f t="shared" si="378"/>
        <v>9999</v>
      </c>
      <c r="DT189" s="1">
        <f t="shared" si="379"/>
        <v>9999</v>
      </c>
      <c r="DU189" s="6">
        <f t="shared" si="380"/>
        <v>0</v>
      </c>
      <c r="DV189" s="1">
        <f t="shared" si="381"/>
        <v>9999</v>
      </c>
      <c r="DW189" s="1">
        <f t="shared" si="382"/>
        <v>9999</v>
      </c>
      <c r="DX189" s="1">
        <f t="shared" si="383"/>
        <v>9999</v>
      </c>
      <c r="DY189" s="1">
        <f t="shared" si="384"/>
        <v>9999</v>
      </c>
      <c r="DZ189" s="1">
        <f t="shared" si="385"/>
        <v>9999</v>
      </c>
    </row>
    <row r="190" spans="5:130" x14ac:dyDescent="0.25">
      <c r="E190" s="13"/>
      <c r="M190" s="8">
        <f t="shared" si="333"/>
        <v>0</v>
      </c>
      <c r="N190" s="6">
        <f t="shared" si="334"/>
        <v>0</v>
      </c>
      <c r="O190" s="8" t="str">
        <f t="shared" si="335"/>
        <v/>
      </c>
      <c r="Q190" s="8">
        <f t="shared" si="336"/>
        <v>0</v>
      </c>
      <c r="R190" s="8">
        <f t="shared" si="337"/>
        <v>0</v>
      </c>
      <c r="S190" s="8" t="str">
        <f t="shared" si="338"/>
        <v/>
      </c>
      <c r="T190" s="8"/>
      <c r="U190" s="8">
        <f>IF(A190&lt;&gt;"",IF(VLOOKUP(A190,Apr!A$4:F$201,6)&gt;0,VLOOKUP(A190,Apr!A$4:F$201,6),0),0)</f>
        <v>0</v>
      </c>
      <c r="V190" s="8">
        <f>IF(A190&lt;&gt;"",IF(VLOOKUP(A190,May!A$3:F$200,6)&gt;0,VLOOKUP(A190,May!A$3:F$200,6),0),0)</f>
        <v>0</v>
      </c>
      <c r="W190" s="8">
        <f>IF(A190&lt;&gt;"",IF(VLOOKUP(A190,Jun!A$3:F$200,6)&gt;0,VLOOKUP(A190,Jun!A$3:F$200,6),0),0)</f>
        <v>0</v>
      </c>
      <c r="X190" s="8">
        <f>IF(A190&lt;&gt;"",IF(VLOOKUP(A190,Jul!A$3:F$200,6)&gt;0,VLOOKUP(A190,Jul!A$3:F$200,6),0),0)</f>
        <v>0</v>
      </c>
      <c r="Y190" s="8">
        <f>IF(A190&lt;&gt;"",IF(VLOOKUP(A190,Aug!A$3:F$200,6)&gt;0,VLOOKUP(A190,Aug!A$3:F$200,6),0),0)</f>
        <v>0</v>
      </c>
      <c r="Z190" s="8">
        <f>IF(A190&lt;&gt;"",IF(VLOOKUP(A190,Sep!A$3:F$200,6)&gt;0,VLOOKUP(A190,Sep!A$3:F$200,6),0),0)</f>
        <v>0</v>
      </c>
      <c r="AA190" s="6">
        <f t="shared" si="339"/>
        <v>0</v>
      </c>
      <c r="AB190" s="8">
        <f t="shared" si="322"/>
        <v>2.7777777777777776E-2</v>
      </c>
      <c r="AC190" s="8">
        <f>IF(A190&lt;&gt;"",IF(VLOOKUP(A190,Oct!A$3:F$200,6)&gt;0,VLOOKUP(A190,Oct!A$3:F$200,6),0),0)</f>
        <v>0</v>
      </c>
      <c r="AD190" s="8">
        <f>IF(A190&lt;&gt;"",IF(VLOOKUP(A190,Nov!A$3:F$200,6)&gt;0,VLOOKUP(A190,Nov!A$3:F$200,6),0),0)</f>
        <v>0</v>
      </c>
      <c r="AE190" s="8">
        <f>IF(A190&lt;&gt;"",IF(VLOOKUP(A190,Dec!A$3:F$200,6)&gt;0,VLOOKUP(A190,Dec!A$3:F$200,6),0),0)</f>
        <v>0</v>
      </c>
      <c r="AF190" s="8">
        <f>IF(A190&lt;&gt;"",IF(VLOOKUP(A190,Jan!A$3:F$200,6)&gt;0,VLOOKUP(A190,Jan!A$3:F$200,6),0),0)</f>
        <v>0</v>
      </c>
      <c r="AG190" s="8">
        <f>IF(A190&lt;&gt;"",IF(VLOOKUP(A190,Feb!A$3:F$200,6)&gt;0,VLOOKUP(A190,Feb!A$3:F$200,6),0),0)</f>
        <v>0</v>
      </c>
      <c r="AH190" s="8">
        <f>IF(A190&lt;&gt;"",IF(VLOOKUP(A190,Mar!A$3:F$200,6)&gt;0,VLOOKUP(A190,Mar!A$3:F$200,6),0),0)</f>
        <v>0</v>
      </c>
      <c r="AJ190" s="8">
        <f>LARGE($BH190:BI190,1)</f>
        <v>0</v>
      </c>
      <c r="AK190" s="8">
        <f>LARGE($BH190:BJ190,1)</f>
        <v>0</v>
      </c>
      <c r="AL190" s="8">
        <f>LARGE($BH190:BK190,1)</f>
        <v>0</v>
      </c>
      <c r="AM190" s="8">
        <f>LARGE($BH190:BL190,1)</f>
        <v>0</v>
      </c>
      <c r="AN190" s="8">
        <f>LARGE($BH190:BM190,1)</f>
        <v>0</v>
      </c>
      <c r="AO190" s="8">
        <f>LARGE($BN190:BO190,1)</f>
        <v>2.7777777777777776E-2</v>
      </c>
      <c r="AP190" s="8">
        <f>LARGE($BN190:BP190,1)</f>
        <v>2.7777777777777776E-2</v>
      </c>
      <c r="AQ190" s="8">
        <f>LARGE($BN190:BQ190,1)</f>
        <v>2.7777777777777776E-2</v>
      </c>
      <c r="AR190" s="8">
        <f>LARGE($BN190:BR190,1)</f>
        <v>2.7777777777777776E-2</v>
      </c>
      <c r="AS190" s="8">
        <f>LARGE($BN190:BS190,1)</f>
        <v>2.7777777777777776E-2</v>
      </c>
      <c r="AV190" s="6">
        <f t="shared" si="340"/>
        <v>0</v>
      </c>
      <c r="AW190" s="6">
        <f t="shared" si="341"/>
        <v>0</v>
      </c>
      <c r="AX190" s="6">
        <f t="shared" si="342"/>
        <v>0</v>
      </c>
      <c r="AY190" s="6">
        <f t="shared" si="343"/>
        <v>0</v>
      </c>
      <c r="AZ190" s="6">
        <f t="shared" si="344"/>
        <v>0</v>
      </c>
      <c r="BA190" s="6">
        <f t="shared" si="345"/>
        <v>0</v>
      </c>
      <c r="BB190" s="6">
        <f t="shared" si="346"/>
        <v>0</v>
      </c>
      <c r="BC190" s="6">
        <f t="shared" si="347"/>
        <v>0</v>
      </c>
      <c r="BD190" s="6">
        <f t="shared" si="348"/>
        <v>0</v>
      </c>
      <c r="BE190" s="6">
        <f t="shared" si="349"/>
        <v>0</v>
      </c>
      <c r="BF190" s="6">
        <f t="shared" si="350"/>
        <v>0</v>
      </c>
      <c r="BH190" s="8" t="str">
        <f t="shared" si="351"/>
        <v/>
      </c>
      <c r="BI190" s="8">
        <f t="shared" si="323"/>
        <v>0</v>
      </c>
      <c r="BJ190" s="8">
        <f t="shared" si="324"/>
        <v>0</v>
      </c>
      <c r="BK190" s="8">
        <f t="shared" si="325"/>
        <v>0</v>
      </c>
      <c r="BL190" s="8">
        <f t="shared" si="326"/>
        <v>0</v>
      </c>
      <c r="BM190" s="8">
        <f t="shared" si="327"/>
        <v>0</v>
      </c>
      <c r="BN190" s="8">
        <f t="shared" si="352"/>
        <v>2.7777777777777776E-2</v>
      </c>
      <c r="BO190" s="8">
        <f t="shared" si="328"/>
        <v>0</v>
      </c>
      <c r="BP190" s="8">
        <f t="shared" si="329"/>
        <v>0</v>
      </c>
      <c r="BQ190" s="8">
        <f t="shared" si="330"/>
        <v>0</v>
      </c>
      <c r="BR190" s="8">
        <f t="shared" si="331"/>
        <v>0</v>
      </c>
      <c r="BS190" s="8">
        <f t="shared" si="332"/>
        <v>0</v>
      </c>
      <c r="BV190" s="8" t="str">
        <f t="shared" si="353"/>
        <v/>
      </c>
      <c r="BW190" s="8" t="str">
        <f t="shared" si="354"/>
        <v/>
      </c>
      <c r="BX190" s="8" t="str">
        <f t="shared" si="355"/>
        <v/>
      </c>
      <c r="BY190" s="8" t="str">
        <f t="shared" si="356"/>
        <v/>
      </c>
      <c r="BZ190" s="8" t="str">
        <f t="shared" si="357"/>
        <v/>
      </c>
      <c r="CA190" s="8" t="str">
        <f t="shared" si="358"/>
        <v/>
      </c>
      <c r="CB190" s="8" t="str">
        <f t="shared" si="359"/>
        <v/>
      </c>
      <c r="CC190" s="8" t="str">
        <f t="shared" si="360"/>
        <v/>
      </c>
      <c r="CD190" s="8" t="str">
        <f t="shared" si="361"/>
        <v/>
      </c>
      <c r="CE190" s="8" t="str">
        <f t="shared" si="362"/>
        <v/>
      </c>
      <c r="CF190" s="8" t="str">
        <f t="shared" si="363"/>
        <v/>
      </c>
      <c r="CG190" s="8" t="str">
        <f t="shared" si="364"/>
        <v/>
      </c>
      <c r="CI190" s="13">
        <v>2.8113425925925927E-2</v>
      </c>
      <c r="CJ190" s="8">
        <f t="shared" si="365"/>
        <v>2.8113425925925927E-2</v>
      </c>
      <c r="CK190" s="8">
        <f>IF(COUNT($BV190:BW190)&gt;0,SMALL($BV190:BW190,1),$CI190)</f>
        <v>2.8113425925925927E-2</v>
      </c>
      <c r="CL190" s="8">
        <f>IF(COUNT($BV190:BX190)&gt;0,SMALL($BV190:BX190,1),$CI190)</f>
        <v>2.8113425925925927E-2</v>
      </c>
      <c r="CM190" s="8">
        <f>IF(COUNT($BV190:BY190)&gt;0,SMALL($BV190:BY190,1),$CI190)</f>
        <v>2.8113425925925927E-2</v>
      </c>
      <c r="CN190" s="8">
        <f>IF(COUNT($BV190:BZ190)&gt;0,SMALL($BV190:BZ190,1),$CI190)</f>
        <v>2.8113425925925927E-2</v>
      </c>
      <c r="CP190" s="8">
        <f t="shared" si="366"/>
        <v>0</v>
      </c>
      <c r="CQ190" s="8">
        <f>IF(COUNT($CB190:CC190)&gt;0,SMALL($CB190:CC190,1),$CP190)</f>
        <v>0</v>
      </c>
      <c r="CR190" s="8">
        <f>IF(COUNT($CB190:CD190)&gt;0,SMALL($CB190:CD190,1),$CP190)</f>
        <v>0</v>
      </c>
      <c r="CS190" s="8">
        <f>IF(COUNT($CB190:CE190)&gt;0,SMALL($CB190:CE190,1),$CP190)</f>
        <v>0</v>
      </c>
      <c r="CT190" s="8">
        <f>IF(COUNT($CB190:CF190)&gt;0,SMALL($CB190:CF190,1),$CP190)</f>
        <v>0</v>
      </c>
      <c r="CV190" s="8" t="str">
        <f t="shared" si="367"/>
        <v/>
      </c>
      <c r="CW190" s="8" t="str">
        <f t="shared" si="368"/>
        <v/>
      </c>
      <c r="CX190" s="1">
        <f t="shared" si="369"/>
        <v>0</v>
      </c>
      <c r="CY190" s="8" t="str">
        <f t="shared" si="370"/>
        <v/>
      </c>
      <c r="CZ190" s="1">
        <f t="shared" si="371"/>
        <v>0</v>
      </c>
      <c r="DB190" s="13">
        <f t="shared" si="372"/>
        <v>0</v>
      </c>
      <c r="DC190" s="13">
        <f>SMALL($DO190:DP190,1)/(60*60*24)</f>
        <v>0</v>
      </c>
      <c r="DD190" s="13">
        <f>SMALL($DO190:DQ190,1)/(60*60*24)</f>
        <v>0</v>
      </c>
      <c r="DE190" s="13">
        <f>SMALL($DO190:DR190,1)/(60*60*24)</f>
        <v>0</v>
      </c>
      <c r="DF190" s="13">
        <f>SMALL($DO190:DS190,1)/(60*60*24)</f>
        <v>0</v>
      </c>
      <c r="DG190" s="13">
        <f>SMALL($DO190:DT190,1)/(60*60*24)</f>
        <v>0</v>
      </c>
      <c r="DH190" s="45">
        <f t="shared" si="373"/>
        <v>0</v>
      </c>
      <c r="DI190" s="13">
        <f>SMALL($DU190:DV190,1)/(60*60*24)</f>
        <v>0</v>
      </c>
      <c r="DJ190" s="13">
        <f>SMALL($DU190:DW190,1)/(60*60*24)</f>
        <v>0</v>
      </c>
      <c r="DK190" s="13">
        <f>SMALL($DU190:DX190,1)/(60*60*24)</f>
        <v>0</v>
      </c>
      <c r="DL190" s="13">
        <f>SMALL($DU190:DY190,1)/(60*60*24)</f>
        <v>0</v>
      </c>
      <c r="DM190" s="13">
        <f>SMALL($DU190:DZ190,1)/(60*60*24)</f>
        <v>0</v>
      </c>
      <c r="DO190" s="6">
        <f t="shared" si="374"/>
        <v>0</v>
      </c>
      <c r="DP190" s="1">
        <f t="shared" si="375"/>
        <v>9999</v>
      </c>
      <c r="DQ190" s="1">
        <f t="shared" si="376"/>
        <v>9999</v>
      </c>
      <c r="DR190" s="1">
        <f t="shared" si="377"/>
        <v>9999</v>
      </c>
      <c r="DS190" s="1">
        <f t="shared" si="378"/>
        <v>9999</v>
      </c>
      <c r="DT190" s="1">
        <f t="shared" si="379"/>
        <v>9999</v>
      </c>
      <c r="DU190" s="6">
        <f t="shared" si="380"/>
        <v>0</v>
      </c>
      <c r="DV190" s="1">
        <f t="shared" si="381"/>
        <v>9999</v>
      </c>
      <c r="DW190" s="1">
        <f t="shared" si="382"/>
        <v>9999</v>
      </c>
      <c r="DX190" s="1">
        <f t="shared" si="383"/>
        <v>9999</v>
      </c>
      <c r="DY190" s="1">
        <f t="shared" si="384"/>
        <v>9999</v>
      </c>
      <c r="DZ190" s="1">
        <f t="shared" si="385"/>
        <v>9999</v>
      </c>
    </row>
    <row r="191" spans="5:130" x14ac:dyDescent="0.25">
      <c r="E191" s="13"/>
      <c r="M191" s="8">
        <f t="shared" si="333"/>
        <v>0</v>
      </c>
      <c r="N191" s="6">
        <f t="shared" si="334"/>
        <v>0</v>
      </c>
      <c r="O191" s="8" t="str">
        <f t="shared" si="335"/>
        <v/>
      </c>
      <c r="Q191" s="8">
        <f t="shared" si="336"/>
        <v>0</v>
      </c>
      <c r="R191" s="8">
        <f t="shared" si="337"/>
        <v>0</v>
      </c>
      <c r="S191" s="8" t="str">
        <f t="shared" si="338"/>
        <v/>
      </c>
      <c r="T191" s="8"/>
      <c r="U191" s="8">
        <f>IF(A191&lt;&gt;"",IF(VLOOKUP(A191,Apr!A$4:F$201,6)&gt;0,VLOOKUP(A191,Apr!A$4:F$201,6),0),0)</f>
        <v>0</v>
      </c>
      <c r="V191" s="8">
        <f>IF(A191&lt;&gt;"",IF(VLOOKUP(A191,May!A$3:F$200,6)&gt;0,VLOOKUP(A191,May!A$3:F$200,6),0),0)</f>
        <v>0</v>
      </c>
      <c r="W191" s="8">
        <f>IF(A191&lt;&gt;"",IF(VLOOKUP(A191,Jun!A$3:F$200,6)&gt;0,VLOOKUP(A191,Jun!A$3:F$200,6),0),0)</f>
        <v>0</v>
      </c>
      <c r="X191" s="8">
        <f>IF(A191&lt;&gt;"",IF(VLOOKUP(A191,Jul!A$3:F$200,6)&gt;0,VLOOKUP(A191,Jul!A$3:F$200,6),0),0)</f>
        <v>0</v>
      </c>
      <c r="Y191" s="8">
        <f>IF(A191&lt;&gt;"",IF(VLOOKUP(A191,Aug!A$3:F$200,6)&gt;0,VLOOKUP(A191,Aug!A$3:F$200,6),0),0)</f>
        <v>0</v>
      </c>
      <c r="Z191" s="8">
        <f>IF(A191&lt;&gt;"",IF(VLOOKUP(A191,Sep!A$3:F$200,6)&gt;0,VLOOKUP(A191,Sep!A$3:F$200,6),0),0)</f>
        <v>0</v>
      </c>
      <c r="AA191" s="6">
        <f t="shared" si="339"/>
        <v>0</v>
      </c>
      <c r="AB191" s="8">
        <f t="shared" si="322"/>
        <v>2.7777777777777776E-2</v>
      </c>
      <c r="AC191" s="8">
        <f>IF(A191&lt;&gt;"",IF(VLOOKUP(A191,Oct!A$3:F$200,6)&gt;0,VLOOKUP(A191,Oct!A$3:F$200,6),0),0)</f>
        <v>0</v>
      </c>
      <c r="AD191" s="8">
        <f>IF(A191&lt;&gt;"",IF(VLOOKUP(A191,Nov!A$3:F$200,6)&gt;0,VLOOKUP(A191,Nov!A$3:F$200,6),0),0)</f>
        <v>0</v>
      </c>
      <c r="AE191" s="8">
        <f>IF(A191&lt;&gt;"",IF(VLOOKUP(A191,Dec!A$3:F$200,6)&gt;0,VLOOKUP(A191,Dec!A$3:F$200,6),0),0)</f>
        <v>0</v>
      </c>
      <c r="AF191" s="8">
        <f>IF(A191&lt;&gt;"",IF(VLOOKUP(A191,Jan!A$3:F$200,6)&gt;0,VLOOKUP(A191,Jan!A$3:F$200,6),0),0)</f>
        <v>0</v>
      </c>
      <c r="AG191" s="8">
        <f>IF(A191&lt;&gt;"",IF(VLOOKUP(A191,Feb!A$3:F$200,6)&gt;0,VLOOKUP(A191,Feb!A$3:F$200,6),0),0)</f>
        <v>0</v>
      </c>
      <c r="AH191" s="8">
        <f>IF(A191&lt;&gt;"",IF(VLOOKUP(A191,Mar!A$3:F$200,6)&gt;0,VLOOKUP(A191,Mar!A$3:F$200,6),0),0)</f>
        <v>0</v>
      </c>
      <c r="AJ191" s="8">
        <f>LARGE($BH191:BI191,1)</f>
        <v>0</v>
      </c>
      <c r="AK191" s="8">
        <f>LARGE($BH191:BJ191,1)</f>
        <v>0</v>
      </c>
      <c r="AL191" s="8">
        <f>LARGE($BH191:BK191,1)</f>
        <v>0</v>
      </c>
      <c r="AM191" s="8">
        <f>LARGE($BH191:BL191,1)</f>
        <v>0</v>
      </c>
      <c r="AN191" s="8">
        <f>LARGE($BH191:BM191,1)</f>
        <v>0</v>
      </c>
      <c r="AO191" s="8">
        <f>LARGE($BN191:BO191,1)</f>
        <v>2.7777777777777776E-2</v>
      </c>
      <c r="AP191" s="8">
        <f>LARGE($BN191:BP191,1)</f>
        <v>2.7777777777777776E-2</v>
      </c>
      <c r="AQ191" s="8">
        <f>LARGE($BN191:BQ191,1)</f>
        <v>2.7777777777777776E-2</v>
      </c>
      <c r="AR191" s="8">
        <f>LARGE($BN191:BR191,1)</f>
        <v>2.7777777777777776E-2</v>
      </c>
      <c r="AS191" s="8">
        <f>LARGE($BN191:BS191,1)</f>
        <v>2.7777777777777776E-2</v>
      </c>
      <c r="AV191" s="6">
        <f t="shared" si="340"/>
        <v>0</v>
      </c>
      <c r="AW191" s="6">
        <f t="shared" si="341"/>
        <v>0</v>
      </c>
      <c r="AX191" s="6">
        <f t="shared" si="342"/>
        <v>0</v>
      </c>
      <c r="AY191" s="6">
        <f t="shared" si="343"/>
        <v>0</v>
      </c>
      <c r="AZ191" s="6">
        <f t="shared" si="344"/>
        <v>0</v>
      </c>
      <c r="BA191" s="6">
        <f t="shared" si="345"/>
        <v>0</v>
      </c>
      <c r="BB191" s="6">
        <f t="shared" si="346"/>
        <v>0</v>
      </c>
      <c r="BC191" s="6">
        <f t="shared" si="347"/>
        <v>0</v>
      </c>
      <c r="BD191" s="6">
        <f t="shared" si="348"/>
        <v>0</v>
      </c>
      <c r="BE191" s="6">
        <f t="shared" si="349"/>
        <v>0</v>
      </c>
      <c r="BF191" s="6">
        <f t="shared" si="350"/>
        <v>0</v>
      </c>
      <c r="BH191" s="8" t="str">
        <f t="shared" si="351"/>
        <v/>
      </c>
      <c r="BI191" s="8">
        <f t="shared" si="323"/>
        <v>0</v>
      </c>
      <c r="BJ191" s="8">
        <f t="shared" si="324"/>
        <v>0</v>
      </c>
      <c r="BK191" s="8">
        <f t="shared" si="325"/>
        <v>0</v>
      </c>
      <c r="BL191" s="8">
        <f t="shared" si="326"/>
        <v>0</v>
      </c>
      <c r="BM191" s="8">
        <f t="shared" si="327"/>
        <v>0</v>
      </c>
      <c r="BN191" s="8">
        <f t="shared" si="352"/>
        <v>2.7777777777777776E-2</v>
      </c>
      <c r="BO191" s="8">
        <f t="shared" si="328"/>
        <v>0</v>
      </c>
      <c r="BP191" s="8">
        <f t="shared" si="329"/>
        <v>0</v>
      </c>
      <c r="BQ191" s="8">
        <f t="shared" si="330"/>
        <v>0</v>
      </c>
      <c r="BR191" s="8">
        <f t="shared" si="331"/>
        <v>0</v>
      </c>
      <c r="BS191" s="8">
        <f t="shared" si="332"/>
        <v>0</v>
      </c>
      <c r="BV191" s="8" t="str">
        <f t="shared" si="353"/>
        <v/>
      </c>
      <c r="BW191" s="8" t="str">
        <f t="shared" si="354"/>
        <v/>
      </c>
      <c r="BX191" s="8" t="str">
        <f t="shared" si="355"/>
        <v/>
      </c>
      <c r="BY191" s="8" t="str">
        <f t="shared" si="356"/>
        <v/>
      </c>
      <c r="BZ191" s="8" t="str">
        <f t="shared" si="357"/>
        <v/>
      </c>
      <c r="CA191" s="8" t="str">
        <f t="shared" si="358"/>
        <v/>
      </c>
      <c r="CB191" s="8" t="str">
        <f t="shared" si="359"/>
        <v/>
      </c>
      <c r="CC191" s="8" t="str">
        <f t="shared" si="360"/>
        <v/>
      </c>
      <c r="CD191" s="8" t="str">
        <f t="shared" si="361"/>
        <v/>
      </c>
      <c r="CE191" s="8" t="str">
        <f t="shared" si="362"/>
        <v/>
      </c>
      <c r="CF191" s="8" t="str">
        <f t="shared" si="363"/>
        <v/>
      </c>
      <c r="CG191" s="8" t="str">
        <f t="shared" si="364"/>
        <v/>
      </c>
      <c r="CI191" s="13">
        <v>2.8113425925925927E-2</v>
      </c>
      <c r="CJ191" s="8">
        <f t="shared" si="365"/>
        <v>2.8113425925925927E-2</v>
      </c>
      <c r="CK191" s="8">
        <f>IF(COUNT($BV191:BW191)&gt;0,SMALL($BV191:BW191,1),$CI191)</f>
        <v>2.8113425925925927E-2</v>
      </c>
      <c r="CL191" s="8">
        <f>IF(COUNT($BV191:BX191)&gt;0,SMALL($BV191:BX191,1),$CI191)</f>
        <v>2.8113425925925927E-2</v>
      </c>
      <c r="CM191" s="8">
        <f>IF(COUNT($BV191:BY191)&gt;0,SMALL($BV191:BY191,1),$CI191)</f>
        <v>2.8113425925925927E-2</v>
      </c>
      <c r="CN191" s="8">
        <f>IF(COUNT($BV191:BZ191)&gt;0,SMALL($BV191:BZ191,1),$CI191)</f>
        <v>2.8113425925925927E-2</v>
      </c>
      <c r="CP191" s="8">
        <f t="shared" si="366"/>
        <v>0</v>
      </c>
      <c r="CQ191" s="8">
        <f>IF(COUNT($CB191:CC191)&gt;0,SMALL($CB191:CC191,1),$CP191)</f>
        <v>0</v>
      </c>
      <c r="CR191" s="8">
        <f>IF(COUNT($CB191:CD191)&gt;0,SMALL($CB191:CD191,1),$CP191)</f>
        <v>0</v>
      </c>
      <c r="CS191" s="8">
        <f>IF(COUNT($CB191:CE191)&gt;0,SMALL($CB191:CE191,1),$CP191)</f>
        <v>0</v>
      </c>
      <c r="CT191" s="8">
        <f>IF(COUNT($CB191:CF191)&gt;0,SMALL($CB191:CF191,1),$CP191)</f>
        <v>0</v>
      </c>
      <c r="CV191" s="8" t="str">
        <f t="shared" si="367"/>
        <v/>
      </c>
      <c r="CW191" s="8" t="str">
        <f t="shared" si="368"/>
        <v/>
      </c>
      <c r="CX191" s="1">
        <f t="shared" si="369"/>
        <v>0</v>
      </c>
      <c r="CY191" s="8" t="str">
        <f t="shared" si="370"/>
        <v/>
      </c>
      <c r="CZ191" s="1">
        <f t="shared" si="371"/>
        <v>0</v>
      </c>
      <c r="DB191" s="13">
        <f t="shared" si="372"/>
        <v>0</v>
      </c>
      <c r="DC191" s="13">
        <f>SMALL($DO191:DP191,1)/(60*60*24)</f>
        <v>0</v>
      </c>
      <c r="DD191" s="13">
        <f>SMALL($DO191:DQ191,1)/(60*60*24)</f>
        <v>0</v>
      </c>
      <c r="DE191" s="13">
        <f>SMALL($DO191:DR191,1)/(60*60*24)</f>
        <v>0</v>
      </c>
      <c r="DF191" s="13">
        <f>SMALL($DO191:DS191,1)/(60*60*24)</f>
        <v>0</v>
      </c>
      <c r="DG191" s="13">
        <f>SMALL($DO191:DT191,1)/(60*60*24)</f>
        <v>0</v>
      </c>
      <c r="DH191" s="45">
        <f t="shared" si="373"/>
        <v>0</v>
      </c>
      <c r="DI191" s="13">
        <f>SMALL($DU191:DV191,1)/(60*60*24)</f>
        <v>0</v>
      </c>
      <c r="DJ191" s="13">
        <f>SMALL($DU191:DW191,1)/(60*60*24)</f>
        <v>0</v>
      </c>
      <c r="DK191" s="13">
        <f>SMALL($DU191:DX191,1)/(60*60*24)</f>
        <v>0</v>
      </c>
      <c r="DL191" s="13">
        <f>SMALL($DU191:DY191,1)/(60*60*24)</f>
        <v>0</v>
      </c>
      <c r="DM191" s="13">
        <f>SMALL($DU191:DZ191,1)/(60*60*24)</f>
        <v>0</v>
      </c>
      <c r="DO191" s="6">
        <f t="shared" si="374"/>
        <v>0</v>
      </c>
      <c r="DP191" s="1">
        <f t="shared" si="375"/>
        <v>9999</v>
      </c>
      <c r="DQ191" s="1">
        <f t="shared" si="376"/>
        <v>9999</v>
      </c>
      <c r="DR191" s="1">
        <f t="shared" si="377"/>
        <v>9999</v>
      </c>
      <c r="DS191" s="1">
        <f t="shared" si="378"/>
        <v>9999</v>
      </c>
      <c r="DT191" s="1">
        <f t="shared" si="379"/>
        <v>9999</v>
      </c>
      <c r="DU191" s="6">
        <f t="shared" si="380"/>
        <v>0</v>
      </c>
      <c r="DV191" s="1">
        <f t="shared" si="381"/>
        <v>9999</v>
      </c>
      <c r="DW191" s="1">
        <f t="shared" si="382"/>
        <v>9999</v>
      </c>
      <c r="DX191" s="1">
        <f t="shared" si="383"/>
        <v>9999</v>
      </c>
      <c r="DY191" s="1">
        <f t="shared" si="384"/>
        <v>9999</v>
      </c>
      <c r="DZ191" s="1">
        <f t="shared" si="385"/>
        <v>9999</v>
      </c>
    </row>
    <row r="192" spans="5:130" x14ac:dyDescent="0.25">
      <c r="E192" s="13"/>
      <c r="M192" s="8">
        <f t="shared" si="333"/>
        <v>0</v>
      </c>
      <c r="N192" s="6">
        <f t="shared" si="334"/>
        <v>0</v>
      </c>
      <c r="O192" s="8" t="str">
        <f t="shared" si="335"/>
        <v/>
      </c>
      <c r="Q192" s="8">
        <f t="shared" si="336"/>
        <v>0</v>
      </c>
      <c r="R192" s="8">
        <f t="shared" si="337"/>
        <v>0</v>
      </c>
      <c r="S192" s="8" t="str">
        <f t="shared" si="338"/>
        <v/>
      </c>
      <c r="T192" s="8"/>
      <c r="U192" s="8">
        <f>IF(A192&lt;&gt;"",IF(VLOOKUP(A192,Apr!A$4:F$201,6)&gt;0,VLOOKUP(A192,Apr!A$4:F$201,6),0),0)</f>
        <v>0</v>
      </c>
      <c r="V192" s="8">
        <f>IF(A192&lt;&gt;"",IF(VLOOKUP(A192,May!A$3:F$200,6)&gt;0,VLOOKUP(A192,May!A$3:F$200,6),0),0)</f>
        <v>0</v>
      </c>
      <c r="W192" s="8">
        <f>IF(A192&lt;&gt;"",IF(VLOOKUP(A192,Jun!A$3:F$200,6)&gt;0,VLOOKUP(A192,Jun!A$3:F$200,6),0),0)</f>
        <v>0</v>
      </c>
      <c r="X192" s="8">
        <f>IF(A192&lt;&gt;"",IF(VLOOKUP(A192,Jul!A$3:F$200,6)&gt;0,VLOOKUP(A192,Jul!A$3:F$200,6),0),0)</f>
        <v>0</v>
      </c>
      <c r="Y192" s="8">
        <f>IF(A192&lt;&gt;"",IF(VLOOKUP(A192,Aug!A$3:F$200,6)&gt;0,VLOOKUP(A192,Aug!A$3:F$200,6),0),0)</f>
        <v>0</v>
      </c>
      <c r="Z192" s="8">
        <f>IF(A192&lt;&gt;"",IF(VLOOKUP(A192,Sep!A$3:F$200,6)&gt;0,VLOOKUP(A192,Sep!A$3:F$200,6),0),0)</f>
        <v>0</v>
      </c>
      <c r="AA192" s="6">
        <f t="shared" si="339"/>
        <v>0</v>
      </c>
      <c r="AB192" s="8">
        <f t="shared" si="322"/>
        <v>2.7777777777777776E-2</v>
      </c>
      <c r="AC192" s="8">
        <f>IF(A192&lt;&gt;"",IF(VLOOKUP(A192,Oct!A$3:F$200,6)&gt;0,VLOOKUP(A192,Oct!A$3:F$200,6),0),0)</f>
        <v>0</v>
      </c>
      <c r="AD192" s="8">
        <f>IF(A192&lt;&gt;"",IF(VLOOKUP(A192,Nov!A$3:F$200,6)&gt;0,VLOOKUP(A192,Nov!A$3:F$200,6),0),0)</f>
        <v>0</v>
      </c>
      <c r="AE192" s="8">
        <f>IF(A192&lt;&gt;"",IF(VLOOKUP(A192,Dec!A$3:F$200,6)&gt;0,VLOOKUP(A192,Dec!A$3:F$200,6),0),0)</f>
        <v>0</v>
      </c>
      <c r="AF192" s="8">
        <f>IF(A192&lt;&gt;"",IF(VLOOKUP(A192,Jan!A$3:F$200,6)&gt;0,VLOOKUP(A192,Jan!A$3:F$200,6),0),0)</f>
        <v>0</v>
      </c>
      <c r="AG192" s="8">
        <f>IF(A192&lt;&gt;"",IF(VLOOKUP(A192,Feb!A$3:F$200,6)&gt;0,VLOOKUP(A192,Feb!A$3:F$200,6),0),0)</f>
        <v>0</v>
      </c>
      <c r="AH192" s="8">
        <f>IF(A192&lt;&gt;"",IF(VLOOKUP(A192,Mar!A$3:F$200,6)&gt;0,VLOOKUP(A192,Mar!A$3:F$200,6),0),0)</f>
        <v>0</v>
      </c>
      <c r="AJ192" s="8">
        <f>LARGE($BH192:BI192,1)</f>
        <v>0</v>
      </c>
      <c r="AK192" s="8">
        <f>LARGE($BH192:BJ192,1)</f>
        <v>0</v>
      </c>
      <c r="AL192" s="8">
        <f>LARGE($BH192:BK192,1)</f>
        <v>0</v>
      </c>
      <c r="AM192" s="8">
        <f>LARGE($BH192:BL192,1)</f>
        <v>0</v>
      </c>
      <c r="AN192" s="8">
        <f>LARGE($BH192:BM192,1)</f>
        <v>0</v>
      </c>
      <c r="AO192" s="8">
        <f>LARGE($BN192:BO192,1)</f>
        <v>2.7777777777777776E-2</v>
      </c>
      <c r="AP192" s="8">
        <f>LARGE($BN192:BP192,1)</f>
        <v>2.7777777777777776E-2</v>
      </c>
      <c r="AQ192" s="8">
        <f>LARGE($BN192:BQ192,1)</f>
        <v>2.7777777777777776E-2</v>
      </c>
      <c r="AR192" s="8">
        <f>LARGE($BN192:BR192,1)</f>
        <v>2.7777777777777776E-2</v>
      </c>
      <c r="AS192" s="8">
        <f>LARGE($BN192:BS192,1)</f>
        <v>2.7777777777777776E-2</v>
      </c>
      <c r="AV192" s="6">
        <f t="shared" si="340"/>
        <v>0</v>
      </c>
      <c r="AW192" s="6">
        <f t="shared" si="341"/>
        <v>0</v>
      </c>
      <c r="AX192" s="6">
        <f t="shared" si="342"/>
        <v>0</v>
      </c>
      <c r="AY192" s="6">
        <f t="shared" si="343"/>
        <v>0</v>
      </c>
      <c r="AZ192" s="6">
        <f t="shared" si="344"/>
        <v>0</v>
      </c>
      <c r="BA192" s="6">
        <f t="shared" si="345"/>
        <v>0</v>
      </c>
      <c r="BB192" s="6">
        <f t="shared" si="346"/>
        <v>0</v>
      </c>
      <c r="BC192" s="6">
        <f t="shared" si="347"/>
        <v>0</v>
      </c>
      <c r="BD192" s="6">
        <f t="shared" si="348"/>
        <v>0</v>
      </c>
      <c r="BE192" s="6">
        <f t="shared" si="349"/>
        <v>0</v>
      </c>
      <c r="BF192" s="6">
        <f t="shared" si="350"/>
        <v>0</v>
      </c>
      <c r="BH192" s="8" t="str">
        <f t="shared" si="351"/>
        <v/>
      </c>
      <c r="BI192" s="8">
        <f t="shared" si="323"/>
        <v>0</v>
      </c>
      <c r="BJ192" s="8">
        <f t="shared" si="324"/>
        <v>0</v>
      </c>
      <c r="BK192" s="8">
        <f t="shared" si="325"/>
        <v>0</v>
      </c>
      <c r="BL192" s="8">
        <f t="shared" si="326"/>
        <v>0</v>
      </c>
      <c r="BM192" s="8">
        <f t="shared" si="327"/>
        <v>0</v>
      </c>
      <c r="BN192" s="8">
        <f t="shared" si="352"/>
        <v>2.7777777777777776E-2</v>
      </c>
      <c r="BO192" s="8">
        <f t="shared" si="328"/>
        <v>0</v>
      </c>
      <c r="BP192" s="8">
        <f t="shared" si="329"/>
        <v>0</v>
      </c>
      <c r="BQ192" s="8">
        <f t="shared" si="330"/>
        <v>0</v>
      </c>
      <c r="BR192" s="8">
        <f t="shared" si="331"/>
        <v>0</v>
      </c>
      <c r="BS192" s="8">
        <f t="shared" si="332"/>
        <v>0</v>
      </c>
      <c r="BV192" s="8" t="str">
        <f t="shared" si="353"/>
        <v/>
      </c>
      <c r="BW192" s="8" t="str">
        <f t="shared" si="354"/>
        <v/>
      </c>
      <c r="BX192" s="8" t="str">
        <f t="shared" si="355"/>
        <v/>
      </c>
      <c r="BY192" s="8" t="str">
        <f t="shared" si="356"/>
        <v/>
      </c>
      <c r="BZ192" s="8" t="str">
        <f t="shared" si="357"/>
        <v/>
      </c>
      <c r="CA192" s="8" t="str">
        <f t="shared" si="358"/>
        <v/>
      </c>
      <c r="CB192" s="8" t="str">
        <f t="shared" si="359"/>
        <v/>
      </c>
      <c r="CC192" s="8" t="str">
        <f t="shared" si="360"/>
        <v/>
      </c>
      <c r="CD192" s="8" t="str">
        <f t="shared" si="361"/>
        <v/>
      </c>
      <c r="CE192" s="8" t="str">
        <f t="shared" si="362"/>
        <v/>
      </c>
      <c r="CF192" s="8" t="str">
        <f t="shared" si="363"/>
        <v/>
      </c>
      <c r="CG192" s="8" t="str">
        <f t="shared" si="364"/>
        <v/>
      </c>
      <c r="CI192" s="13">
        <v>2.8113425925925927E-2</v>
      </c>
      <c r="CJ192" s="8">
        <f t="shared" si="365"/>
        <v>2.8113425925925927E-2</v>
      </c>
      <c r="CK192" s="8">
        <f>IF(COUNT($BV192:BW192)&gt;0,SMALL($BV192:BW192,1),$CI192)</f>
        <v>2.8113425925925927E-2</v>
      </c>
      <c r="CL192" s="8">
        <f>IF(COUNT($BV192:BX192)&gt;0,SMALL($BV192:BX192,1),$CI192)</f>
        <v>2.8113425925925927E-2</v>
      </c>
      <c r="CM192" s="8">
        <f>IF(COUNT($BV192:BY192)&gt;0,SMALL($BV192:BY192,1),$CI192)</f>
        <v>2.8113425925925927E-2</v>
      </c>
      <c r="CN192" s="8">
        <f>IF(COUNT($BV192:BZ192)&gt;0,SMALL($BV192:BZ192,1),$CI192)</f>
        <v>2.8113425925925927E-2</v>
      </c>
      <c r="CP192" s="8">
        <f t="shared" si="366"/>
        <v>0</v>
      </c>
      <c r="CQ192" s="8">
        <f>IF(COUNT($CB192:CC192)&gt;0,SMALL($CB192:CC192,1),$CP192)</f>
        <v>0</v>
      </c>
      <c r="CR192" s="8">
        <f>IF(COUNT($CB192:CD192)&gt;0,SMALL($CB192:CD192,1),$CP192)</f>
        <v>0</v>
      </c>
      <c r="CS192" s="8">
        <f>IF(COUNT($CB192:CE192)&gt;0,SMALL($CB192:CE192,1),$CP192)</f>
        <v>0</v>
      </c>
      <c r="CT192" s="8">
        <f>IF(COUNT($CB192:CF192)&gt;0,SMALL($CB192:CF192,1),$CP192)</f>
        <v>0</v>
      </c>
      <c r="CV192" s="8" t="str">
        <f t="shared" si="367"/>
        <v/>
      </c>
      <c r="CW192" s="8" t="str">
        <f t="shared" si="368"/>
        <v/>
      </c>
      <c r="CX192" s="1">
        <f t="shared" si="369"/>
        <v>0</v>
      </c>
      <c r="CY192" s="8" t="str">
        <f t="shared" si="370"/>
        <v/>
      </c>
      <c r="CZ192" s="1">
        <f t="shared" si="371"/>
        <v>0</v>
      </c>
      <c r="DB192" s="13">
        <f t="shared" si="372"/>
        <v>0</v>
      </c>
      <c r="DC192" s="13">
        <f>SMALL($DO192:DP192,1)/(60*60*24)</f>
        <v>0</v>
      </c>
      <c r="DD192" s="13">
        <f>SMALL($DO192:DQ192,1)/(60*60*24)</f>
        <v>0</v>
      </c>
      <c r="DE192" s="13">
        <f>SMALL($DO192:DR192,1)/(60*60*24)</f>
        <v>0</v>
      </c>
      <c r="DF192" s="13">
        <f>SMALL($DO192:DS192,1)/(60*60*24)</f>
        <v>0</v>
      </c>
      <c r="DG192" s="13">
        <f>SMALL($DO192:DT192,1)/(60*60*24)</f>
        <v>0</v>
      </c>
      <c r="DH192" s="45">
        <f t="shared" si="373"/>
        <v>0</v>
      </c>
      <c r="DI192" s="13">
        <f>SMALL($DU192:DV192,1)/(60*60*24)</f>
        <v>0</v>
      </c>
      <c r="DJ192" s="13">
        <f>SMALL($DU192:DW192,1)/(60*60*24)</f>
        <v>0</v>
      </c>
      <c r="DK192" s="13">
        <f>SMALL($DU192:DX192,1)/(60*60*24)</f>
        <v>0</v>
      </c>
      <c r="DL192" s="13">
        <f>SMALL($DU192:DY192,1)/(60*60*24)</f>
        <v>0</v>
      </c>
      <c r="DM192" s="13">
        <f>SMALL($DU192:DZ192,1)/(60*60*24)</f>
        <v>0</v>
      </c>
      <c r="DO192" s="6">
        <f t="shared" si="374"/>
        <v>0</v>
      </c>
      <c r="DP192" s="1">
        <f t="shared" si="375"/>
        <v>9999</v>
      </c>
      <c r="DQ192" s="1">
        <f t="shared" si="376"/>
        <v>9999</v>
      </c>
      <c r="DR192" s="1">
        <f t="shared" si="377"/>
        <v>9999</v>
      </c>
      <c r="DS192" s="1">
        <f t="shared" si="378"/>
        <v>9999</v>
      </c>
      <c r="DT192" s="1">
        <f t="shared" si="379"/>
        <v>9999</v>
      </c>
      <c r="DU192" s="6">
        <f t="shared" si="380"/>
        <v>0</v>
      </c>
      <c r="DV192" s="1">
        <f t="shared" si="381"/>
        <v>9999</v>
      </c>
      <c r="DW192" s="1">
        <f t="shared" si="382"/>
        <v>9999</v>
      </c>
      <c r="DX192" s="1">
        <f t="shared" si="383"/>
        <v>9999</v>
      </c>
      <c r="DY192" s="1">
        <f t="shared" si="384"/>
        <v>9999</v>
      </c>
      <c r="DZ192" s="1">
        <f t="shared" si="385"/>
        <v>9999</v>
      </c>
    </row>
    <row r="193" spans="5:130" x14ac:dyDescent="0.25">
      <c r="E193" s="13"/>
      <c r="M193" s="8">
        <f t="shared" si="333"/>
        <v>0</v>
      </c>
      <c r="N193" s="6">
        <f t="shared" si="334"/>
        <v>0</v>
      </c>
      <c r="O193" s="8" t="str">
        <f t="shared" si="335"/>
        <v/>
      </c>
      <c r="Q193" s="8">
        <f t="shared" si="336"/>
        <v>0</v>
      </c>
      <c r="R193" s="8">
        <f t="shared" si="337"/>
        <v>0</v>
      </c>
      <c r="S193" s="8" t="str">
        <f t="shared" si="338"/>
        <v/>
      </c>
      <c r="T193" s="8"/>
      <c r="U193" s="8">
        <f>IF(A193&lt;&gt;"",IF(VLOOKUP(A193,Apr!A$4:F$201,6)&gt;0,VLOOKUP(A193,Apr!A$4:F$201,6),0),0)</f>
        <v>0</v>
      </c>
      <c r="V193" s="8">
        <f>IF(A193&lt;&gt;"",IF(VLOOKUP(A193,May!A$3:F$200,6)&gt;0,VLOOKUP(A193,May!A$3:F$200,6),0),0)</f>
        <v>0</v>
      </c>
      <c r="W193" s="8">
        <f>IF(A193&lt;&gt;"",IF(VLOOKUP(A193,Jun!A$3:F$200,6)&gt;0,VLOOKUP(A193,Jun!A$3:F$200,6),0),0)</f>
        <v>0</v>
      </c>
      <c r="X193" s="8">
        <f>IF(A193&lt;&gt;"",IF(VLOOKUP(A193,Jul!A$3:F$200,6)&gt;0,VLOOKUP(A193,Jul!A$3:F$200,6),0),0)</f>
        <v>0</v>
      </c>
      <c r="Y193" s="8">
        <f>IF(A193&lt;&gt;"",IF(VLOOKUP(A193,Aug!A$3:F$200,6)&gt;0,VLOOKUP(A193,Aug!A$3:F$200,6),0),0)</f>
        <v>0</v>
      </c>
      <c r="Z193" s="8">
        <f>IF(A193&lt;&gt;"",IF(VLOOKUP(A193,Sep!A$3:F$200,6)&gt;0,VLOOKUP(A193,Sep!A$3:F$200,6),0),0)</f>
        <v>0</v>
      </c>
      <c r="AA193" s="6">
        <f t="shared" si="339"/>
        <v>0</v>
      </c>
      <c r="AB193" s="8">
        <f t="shared" si="322"/>
        <v>2.7777777777777776E-2</v>
      </c>
      <c r="AC193" s="8">
        <f>IF(A193&lt;&gt;"",IF(VLOOKUP(A193,Oct!A$3:F$200,6)&gt;0,VLOOKUP(A193,Oct!A$3:F$200,6),0),0)</f>
        <v>0</v>
      </c>
      <c r="AD193" s="8">
        <f>IF(A193&lt;&gt;"",IF(VLOOKUP(A193,Nov!A$3:F$200,6)&gt;0,VLOOKUP(A193,Nov!A$3:F$200,6),0),0)</f>
        <v>0</v>
      </c>
      <c r="AE193" s="8">
        <f>IF(A193&lt;&gt;"",IF(VLOOKUP(A193,Dec!A$3:F$200,6)&gt;0,VLOOKUP(A193,Dec!A$3:F$200,6),0),0)</f>
        <v>0</v>
      </c>
      <c r="AF193" s="8">
        <f>IF(A193&lt;&gt;"",IF(VLOOKUP(A193,Jan!A$3:F$200,6)&gt;0,VLOOKUP(A193,Jan!A$3:F$200,6),0),0)</f>
        <v>0</v>
      </c>
      <c r="AG193" s="8">
        <f>IF(A193&lt;&gt;"",IF(VLOOKUP(A193,Feb!A$3:F$200,6)&gt;0,VLOOKUP(A193,Feb!A$3:F$200,6),0),0)</f>
        <v>0</v>
      </c>
      <c r="AH193" s="8">
        <f>IF(A193&lt;&gt;"",IF(VLOOKUP(A193,Mar!A$3:F$200,6)&gt;0,VLOOKUP(A193,Mar!A$3:F$200,6),0),0)</f>
        <v>0</v>
      </c>
      <c r="AJ193" s="8">
        <f>LARGE($BH193:BI193,1)</f>
        <v>0</v>
      </c>
      <c r="AK193" s="8">
        <f>LARGE($BH193:BJ193,1)</f>
        <v>0</v>
      </c>
      <c r="AL193" s="8">
        <f>LARGE($BH193:BK193,1)</f>
        <v>0</v>
      </c>
      <c r="AM193" s="8">
        <f>LARGE($BH193:BL193,1)</f>
        <v>0</v>
      </c>
      <c r="AN193" s="8">
        <f>LARGE($BH193:BM193,1)</f>
        <v>0</v>
      </c>
      <c r="AO193" s="8">
        <f>LARGE($BN193:BO193,1)</f>
        <v>2.7777777777777776E-2</v>
      </c>
      <c r="AP193" s="8">
        <f>LARGE($BN193:BP193,1)</f>
        <v>2.7777777777777776E-2</v>
      </c>
      <c r="AQ193" s="8">
        <f>LARGE($BN193:BQ193,1)</f>
        <v>2.7777777777777776E-2</v>
      </c>
      <c r="AR193" s="8">
        <f>LARGE($BN193:BR193,1)</f>
        <v>2.7777777777777776E-2</v>
      </c>
      <c r="AS193" s="8">
        <f>LARGE($BN193:BS193,1)</f>
        <v>2.7777777777777776E-2</v>
      </c>
      <c r="AV193" s="6">
        <f t="shared" si="340"/>
        <v>0</v>
      </c>
      <c r="AW193" s="6">
        <f t="shared" si="341"/>
        <v>0</v>
      </c>
      <c r="AX193" s="6">
        <f t="shared" si="342"/>
        <v>0</v>
      </c>
      <c r="AY193" s="6">
        <f t="shared" si="343"/>
        <v>0</v>
      </c>
      <c r="AZ193" s="6">
        <f t="shared" si="344"/>
        <v>0</v>
      </c>
      <c r="BA193" s="6">
        <f t="shared" si="345"/>
        <v>0</v>
      </c>
      <c r="BB193" s="6">
        <f t="shared" si="346"/>
        <v>0</v>
      </c>
      <c r="BC193" s="6">
        <f t="shared" si="347"/>
        <v>0</v>
      </c>
      <c r="BD193" s="6">
        <f t="shared" si="348"/>
        <v>0</v>
      </c>
      <c r="BE193" s="6">
        <f t="shared" si="349"/>
        <v>0</v>
      </c>
      <c r="BF193" s="6">
        <f t="shared" si="350"/>
        <v>0</v>
      </c>
      <c r="BH193" s="8" t="str">
        <f t="shared" si="351"/>
        <v/>
      </c>
      <c r="BI193" s="8">
        <f t="shared" si="323"/>
        <v>0</v>
      </c>
      <c r="BJ193" s="8">
        <f t="shared" si="324"/>
        <v>0</v>
      </c>
      <c r="BK193" s="8">
        <f t="shared" si="325"/>
        <v>0</v>
      </c>
      <c r="BL193" s="8">
        <f t="shared" si="326"/>
        <v>0</v>
      </c>
      <c r="BM193" s="8">
        <f t="shared" si="327"/>
        <v>0</v>
      </c>
      <c r="BN193" s="8">
        <f t="shared" si="352"/>
        <v>2.7777777777777776E-2</v>
      </c>
      <c r="BO193" s="8">
        <f t="shared" si="328"/>
        <v>0</v>
      </c>
      <c r="BP193" s="8">
        <f t="shared" si="329"/>
        <v>0</v>
      </c>
      <c r="BQ193" s="8">
        <f t="shared" si="330"/>
        <v>0</v>
      </c>
      <c r="BR193" s="8">
        <f t="shared" si="331"/>
        <v>0</v>
      </c>
      <c r="BS193" s="8">
        <f t="shared" si="332"/>
        <v>0</v>
      </c>
      <c r="BV193" s="8" t="str">
        <f t="shared" si="353"/>
        <v/>
      </c>
      <c r="BW193" s="8" t="str">
        <f t="shared" si="354"/>
        <v/>
      </c>
      <c r="BX193" s="8" t="str">
        <f t="shared" si="355"/>
        <v/>
      </c>
      <c r="BY193" s="8" t="str">
        <f t="shared" si="356"/>
        <v/>
      </c>
      <c r="BZ193" s="8" t="str">
        <f t="shared" si="357"/>
        <v/>
      </c>
      <c r="CA193" s="8" t="str">
        <f t="shared" si="358"/>
        <v/>
      </c>
      <c r="CB193" s="8" t="str">
        <f t="shared" si="359"/>
        <v/>
      </c>
      <c r="CC193" s="8" t="str">
        <f t="shared" si="360"/>
        <v/>
      </c>
      <c r="CD193" s="8" t="str">
        <f t="shared" si="361"/>
        <v/>
      </c>
      <c r="CE193" s="8" t="str">
        <f t="shared" si="362"/>
        <v/>
      </c>
      <c r="CF193" s="8" t="str">
        <f t="shared" si="363"/>
        <v/>
      </c>
      <c r="CG193" s="8" t="str">
        <f t="shared" si="364"/>
        <v/>
      </c>
      <c r="CI193" s="13">
        <v>2.8113425925925927E-2</v>
      </c>
      <c r="CJ193" s="8">
        <f t="shared" si="365"/>
        <v>2.8113425925925927E-2</v>
      </c>
      <c r="CK193" s="8">
        <f>IF(COUNT($BV193:BW193)&gt;0,SMALL($BV193:BW193,1),$CI193)</f>
        <v>2.8113425925925927E-2</v>
      </c>
      <c r="CL193" s="8">
        <f>IF(COUNT($BV193:BX193)&gt;0,SMALL($BV193:BX193,1),$CI193)</f>
        <v>2.8113425925925927E-2</v>
      </c>
      <c r="CM193" s="8">
        <f>IF(COUNT($BV193:BY193)&gt;0,SMALL($BV193:BY193,1),$CI193)</f>
        <v>2.8113425925925927E-2</v>
      </c>
      <c r="CN193" s="8">
        <f>IF(COUNT($BV193:BZ193)&gt;0,SMALL($BV193:BZ193,1),$CI193)</f>
        <v>2.8113425925925927E-2</v>
      </c>
      <c r="CP193" s="8">
        <f t="shared" si="366"/>
        <v>0</v>
      </c>
      <c r="CQ193" s="8">
        <f>IF(COUNT($CB193:CC193)&gt;0,SMALL($CB193:CC193,1),$CP193)</f>
        <v>0</v>
      </c>
      <c r="CR193" s="8">
        <f>IF(COUNT($CB193:CD193)&gt;0,SMALL($CB193:CD193,1),$CP193)</f>
        <v>0</v>
      </c>
      <c r="CS193" s="8">
        <f>IF(COUNT($CB193:CE193)&gt;0,SMALL($CB193:CE193,1),$CP193)</f>
        <v>0</v>
      </c>
      <c r="CT193" s="8">
        <f>IF(COUNT($CB193:CF193)&gt;0,SMALL($CB193:CF193,1),$CP193)</f>
        <v>0</v>
      </c>
      <c r="CV193" s="8" t="str">
        <f t="shared" si="367"/>
        <v/>
      </c>
      <c r="CW193" s="8" t="str">
        <f t="shared" si="368"/>
        <v/>
      </c>
      <c r="CX193" s="1">
        <f t="shared" si="369"/>
        <v>0</v>
      </c>
      <c r="CY193" s="8" t="str">
        <f t="shared" si="370"/>
        <v/>
      </c>
      <c r="CZ193" s="1">
        <f t="shared" si="371"/>
        <v>0</v>
      </c>
      <c r="DB193" s="13">
        <f t="shared" si="372"/>
        <v>0</v>
      </c>
      <c r="DC193" s="13">
        <f>SMALL($DO193:DP193,1)/(60*60*24)</f>
        <v>0</v>
      </c>
      <c r="DD193" s="13">
        <f>SMALL($DO193:DQ193,1)/(60*60*24)</f>
        <v>0</v>
      </c>
      <c r="DE193" s="13">
        <f>SMALL($DO193:DR193,1)/(60*60*24)</f>
        <v>0</v>
      </c>
      <c r="DF193" s="13">
        <f>SMALL($DO193:DS193,1)/(60*60*24)</f>
        <v>0</v>
      </c>
      <c r="DG193" s="13">
        <f>SMALL($DO193:DT193,1)/(60*60*24)</f>
        <v>0</v>
      </c>
      <c r="DH193" s="45">
        <f t="shared" si="373"/>
        <v>0</v>
      </c>
      <c r="DI193" s="13">
        <f>SMALL($DU193:DV193,1)/(60*60*24)</f>
        <v>0</v>
      </c>
      <c r="DJ193" s="13">
        <f>SMALL($DU193:DW193,1)/(60*60*24)</f>
        <v>0</v>
      </c>
      <c r="DK193" s="13">
        <f>SMALL($DU193:DX193,1)/(60*60*24)</f>
        <v>0</v>
      </c>
      <c r="DL193" s="13">
        <f>SMALL($DU193:DY193,1)/(60*60*24)</f>
        <v>0</v>
      </c>
      <c r="DM193" s="13">
        <f>SMALL($DU193:DZ193,1)/(60*60*24)</f>
        <v>0</v>
      </c>
      <c r="DO193" s="6">
        <f t="shared" si="374"/>
        <v>0</v>
      </c>
      <c r="DP193" s="1">
        <f t="shared" si="375"/>
        <v>9999</v>
      </c>
      <c r="DQ193" s="1">
        <f t="shared" si="376"/>
        <v>9999</v>
      </c>
      <c r="DR193" s="1">
        <f t="shared" si="377"/>
        <v>9999</v>
      </c>
      <c r="DS193" s="1">
        <f t="shared" si="378"/>
        <v>9999</v>
      </c>
      <c r="DT193" s="1">
        <f t="shared" si="379"/>
        <v>9999</v>
      </c>
      <c r="DU193" s="6">
        <f t="shared" si="380"/>
        <v>0</v>
      </c>
      <c r="DV193" s="1">
        <f t="shared" si="381"/>
        <v>9999</v>
      </c>
      <c r="DW193" s="1">
        <f t="shared" si="382"/>
        <v>9999</v>
      </c>
      <c r="DX193" s="1">
        <f t="shared" si="383"/>
        <v>9999</v>
      </c>
      <c r="DY193" s="1">
        <f t="shared" si="384"/>
        <v>9999</v>
      </c>
      <c r="DZ193" s="1">
        <f t="shared" si="385"/>
        <v>9999</v>
      </c>
    </row>
    <row r="194" spans="5:130" x14ac:dyDescent="0.25">
      <c r="E194" s="13"/>
      <c r="M194" s="8">
        <f t="shared" si="333"/>
        <v>0</v>
      </c>
      <c r="N194" s="6">
        <f t="shared" si="334"/>
        <v>0</v>
      </c>
      <c r="O194" s="8" t="str">
        <f t="shared" si="335"/>
        <v/>
      </c>
      <c r="Q194" s="8">
        <f t="shared" si="336"/>
        <v>0</v>
      </c>
      <c r="R194" s="8">
        <f t="shared" si="337"/>
        <v>0</v>
      </c>
      <c r="S194" s="8" t="str">
        <f t="shared" si="338"/>
        <v/>
      </c>
      <c r="T194" s="8"/>
      <c r="U194" s="8">
        <f>IF(A194&lt;&gt;"",IF(VLOOKUP(A194,Apr!A$4:F$201,6)&gt;0,VLOOKUP(A194,Apr!A$4:F$201,6),0),0)</f>
        <v>0</v>
      </c>
      <c r="V194" s="8">
        <f>IF(A194&lt;&gt;"",IF(VLOOKUP(A194,May!A$3:F$200,6)&gt;0,VLOOKUP(A194,May!A$3:F$200,6),0),0)</f>
        <v>0</v>
      </c>
      <c r="W194" s="8">
        <f>IF(A194&lt;&gt;"",IF(VLOOKUP(A194,Jun!A$3:F$200,6)&gt;0,VLOOKUP(A194,Jun!A$3:F$200,6),0),0)</f>
        <v>0</v>
      </c>
      <c r="X194" s="8">
        <f>IF(A194&lt;&gt;"",IF(VLOOKUP(A194,Jul!A$3:F$200,6)&gt;0,VLOOKUP(A194,Jul!A$3:F$200,6),0),0)</f>
        <v>0</v>
      </c>
      <c r="Y194" s="8">
        <f>IF(A194&lt;&gt;"",IF(VLOOKUP(A194,Aug!A$3:F$200,6)&gt;0,VLOOKUP(A194,Aug!A$3:F$200,6),0),0)</f>
        <v>0</v>
      </c>
      <c r="Z194" s="8">
        <f>IF(A194&lt;&gt;"",IF(VLOOKUP(A194,Sep!A$3:F$200,6)&gt;0,VLOOKUP(A194,Sep!A$3:F$200,6),0),0)</f>
        <v>0</v>
      </c>
      <c r="AA194" s="6">
        <f t="shared" si="339"/>
        <v>0</v>
      </c>
      <c r="AB194" s="8">
        <f t="shared" si="322"/>
        <v>2.7777777777777776E-2</v>
      </c>
      <c r="AC194" s="8">
        <f>IF(A194&lt;&gt;"",IF(VLOOKUP(A194,Oct!A$3:F$200,6)&gt;0,VLOOKUP(A194,Oct!A$3:F$200,6),0),0)</f>
        <v>0</v>
      </c>
      <c r="AD194" s="8">
        <f>IF(A194&lt;&gt;"",IF(VLOOKUP(A194,Nov!A$3:F$200,6)&gt;0,VLOOKUP(A194,Nov!A$3:F$200,6),0),0)</f>
        <v>0</v>
      </c>
      <c r="AE194" s="8">
        <f>IF(A194&lt;&gt;"",IF(VLOOKUP(A194,Dec!A$3:F$200,6)&gt;0,VLOOKUP(A194,Dec!A$3:F$200,6),0),0)</f>
        <v>0</v>
      </c>
      <c r="AF194" s="8">
        <f>IF(A194&lt;&gt;"",IF(VLOOKUP(A194,Jan!A$3:F$200,6)&gt;0,VLOOKUP(A194,Jan!A$3:F$200,6),0),0)</f>
        <v>0</v>
      </c>
      <c r="AG194" s="8">
        <f>IF(A194&lt;&gt;"",IF(VLOOKUP(A194,Feb!A$3:F$200,6)&gt;0,VLOOKUP(A194,Feb!A$3:F$200,6),0),0)</f>
        <v>0</v>
      </c>
      <c r="AH194" s="8">
        <f>IF(A194&lt;&gt;"",IF(VLOOKUP(A194,Mar!A$3:F$200,6)&gt;0,VLOOKUP(A194,Mar!A$3:F$200,6),0),0)</f>
        <v>0</v>
      </c>
      <c r="AJ194" s="8">
        <f>LARGE($BH194:BI194,1)</f>
        <v>0</v>
      </c>
      <c r="AK194" s="8">
        <f>LARGE($BH194:BJ194,1)</f>
        <v>0</v>
      </c>
      <c r="AL194" s="8">
        <f>LARGE($BH194:BK194,1)</f>
        <v>0</v>
      </c>
      <c r="AM194" s="8">
        <f>LARGE($BH194:BL194,1)</f>
        <v>0</v>
      </c>
      <c r="AN194" s="8">
        <f>LARGE($BH194:BM194,1)</f>
        <v>0</v>
      </c>
      <c r="AO194" s="8">
        <f>LARGE($BN194:BO194,1)</f>
        <v>2.7777777777777776E-2</v>
      </c>
      <c r="AP194" s="8">
        <f>LARGE($BN194:BP194,1)</f>
        <v>2.7777777777777776E-2</v>
      </c>
      <c r="AQ194" s="8">
        <f>LARGE($BN194:BQ194,1)</f>
        <v>2.7777777777777776E-2</v>
      </c>
      <c r="AR194" s="8">
        <f>LARGE($BN194:BR194,1)</f>
        <v>2.7777777777777776E-2</v>
      </c>
      <c r="AS194" s="8">
        <f>LARGE($BN194:BS194,1)</f>
        <v>2.7777777777777776E-2</v>
      </c>
      <c r="AV194" s="6">
        <f t="shared" si="340"/>
        <v>0</v>
      </c>
      <c r="AW194" s="6">
        <f t="shared" si="341"/>
        <v>0</v>
      </c>
      <c r="AX194" s="6">
        <f t="shared" si="342"/>
        <v>0</v>
      </c>
      <c r="AY194" s="6">
        <f t="shared" si="343"/>
        <v>0</v>
      </c>
      <c r="AZ194" s="6">
        <f t="shared" si="344"/>
        <v>0</v>
      </c>
      <c r="BA194" s="6">
        <f t="shared" si="345"/>
        <v>0</v>
      </c>
      <c r="BB194" s="6">
        <f t="shared" si="346"/>
        <v>0</v>
      </c>
      <c r="BC194" s="6">
        <f t="shared" si="347"/>
        <v>0</v>
      </c>
      <c r="BD194" s="6">
        <f t="shared" si="348"/>
        <v>0</v>
      </c>
      <c r="BE194" s="6">
        <f t="shared" si="349"/>
        <v>0</v>
      </c>
      <c r="BF194" s="6">
        <f t="shared" si="350"/>
        <v>0</v>
      </c>
      <c r="BH194" s="8" t="str">
        <f t="shared" si="351"/>
        <v/>
      </c>
      <c r="BI194" s="8">
        <f t="shared" si="323"/>
        <v>0</v>
      </c>
      <c r="BJ194" s="8">
        <f t="shared" si="324"/>
        <v>0</v>
      </c>
      <c r="BK194" s="8">
        <f t="shared" si="325"/>
        <v>0</v>
      </c>
      <c r="BL194" s="8">
        <f t="shared" si="326"/>
        <v>0</v>
      </c>
      <c r="BM194" s="8">
        <f t="shared" si="327"/>
        <v>0</v>
      </c>
      <c r="BN194" s="8">
        <f t="shared" si="352"/>
        <v>2.7777777777777776E-2</v>
      </c>
      <c r="BO194" s="8">
        <f t="shared" si="328"/>
        <v>0</v>
      </c>
      <c r="BP194" s="8">
        <f t="shared" si="329"/>
        <v>0</v>
      </c>
      <c r="BQ194" s="8">
        <f t="shared" si="330"/>
        <v>0</v>
      </c>
      <c r="BR194" s="8">
        <f t="shared" si="331"/>
        <v>0</v>
      </c>
      <c r="BS194" s="8">
        <f t="shared" si="332"/>
        <v>0</v>
      </c>
      <c r="BV194" s="8" t="str">
        <f t="shared" si="353"/>
        <v/>
      </c>
      <c r="BW194" s="8" t="str">
        <f t="shared" si="354"/>
        <v/>
      </c>
      <c r="BX194" s="8" t="str">
        <f t="shared" si="355"/>
        <v/>
      </c>
      <c r="BY194" s="8" t="str">
        <f t="shared" si="356"/>
        <v/>
      </c>
      <c r="BZ194" s="8" t="str">
        <f t="shared" si="357"/>
        <v/>
      </c>
      <c r="CA194" s="8" t="str">
        <f t="shared" si="358"/>
        <v/>
      </c>
      <c r="CB194" s="8" t="str">
        <f t="shared" si="359"/>
        <v/>
      </c>
      <c r="CC194" s="8" t="str">
        <f t="shared" si="360"/>
        <v/>
      </c>
      <c r="CD194" s="8" t="str">
        <f t="shared" si="361"/>
        <v/>
      </c>
      <c r="CE194" s="8" t="str">
        <f t="shared" si="362"/>
        <v/>
      </c>
      <c r="CF194" s="8" t="str">
        <f t="shared" si="363"/>
        <v/>
      </c>
      <c r="CG194" s="8" t="str">
        <f t="shared" si="364"/>
        <v/>
      </c>
      <c r="CI194" s="13">
        <v>2.8113425925925927E-2</v>
      </c>
      <c r="CJ194" s="8">
        <f t="shared" si="365"/>
        <v>2.8113425925925927E-2</v>
      </c>
      <c r="CK194" s="8">
        <f>IF(COUNT($BV194:BW194)&gt;0,SMALL($BV194:BW194,1),$CI194)</f>
        <v>2.8113425925925927E-2</v>
      </c>
      <c r="CL194" s="8">
        <f>IF(COUNT($BV194:BX194)&gt;0,SMALL($BV194:BX194,1),$CI194)</f>
        <v>2.8113425925925927E-2</v>
      </c>
      <c r="CM194" s="8">
        <f>IF(COUNT($BV194:BY194)&gt;0,SMALL($BV194:BY194,1),$CI194)</f>
        <v>2.8113425925925927E-2</v>
      </c>
      <c r="CN194" s="8">
        <f>IF(COUNT($BV194:BZ194)&gt;0,SMALL($BV194:BZ194,1),$CI194)</f>
        <v>2.8113425925925927E-2</v>
      </c>
      <c r="CP194" s="8">
        <f t="shared" si="366"/>
        <v>0</v>
      </c>
      <c r="CQ194" s="8">
        <f>IF(COUNT($CB194:CC194)&gt;0,SMALL($CB194:CC194,1),$CP194)</f>
        <v>0</v>
      </c>
      <c r="CR194" s="8">
        <f>IF(COUNT($CB194:CD194)&gt;0,SMALL($CB194:CD194,1),$CP194)</f>
        <v>0</v>
      </c>
      <c r="CS194" s="8">
        <f>IF(COUNT($CB194:CE194)&gt;0,SMALL($CB194:CE194,1),$CP194)</f>
        <v>0</v>
      </c>
      <c r="CT194" s="8">
        <f>IF(COUNT($CB194:CF194)&gt;0,SMALL($CB194:CF194,1),$CP194)</f>
        <v>0</v>
      </c>
      <c r="CV194" s="8" t="str">
        <f t="shared" si="367"/>
        <v/>
      </c>
      <c r="CW194" s="8" t="str">
        <f t="shared" si="368"/>
        <v/>
      </c>
      <c r="CX194" s="1">
        <f t="shared" si="369"/>
        <v>0</v>
      </c>
      <c r="CY194" s="8" t="str">
        <f t="shared" si="370"/>
        <v/>
      </c>
      <c r="CZ194" s="1">
        <f t="shared" si="371"/>
        <v>0</v>
      </c>
      <c r="DB194" s="13">
        <f t="shared" si="372"/>
        <v>0</v>
      </c>
      <c r="DC194" s="13">
        <f>SMALL($DO194:DP194,1)/(60*60*24)</f>
        <v>0</v>
      </c>
      <c r="DD194" s="13">
        <f>SMALL($DO194:DQ194,1)/(60*60*24)</f>
        <v>0</v>
      </c>
      <c r="DE194" s="13">
        <f>SMALL($DO194:DR194,1)/(60*60*24)</f>
        <v>0</v>
      </c>
      <c r="DF194" s="13">
        <f>SMALL($DO194:DS194,1)/(60*60*24)</f>
        <v>0</v>
      </c>
      <c r="DG194" s="13">
        <f>SMALL($DO194:DT194,1)/(60*60*24)</f>
        <v>0</v>
      </c>
      <c r="DH194" s="45">
        <f t="shared" si="373"/>
        <v>0</v>
      </c>
      <c r="DI194" s="13">
        <f>SMALL($DU194:DV194,1)/(60*60*24)</f>
        <v>0</v>
      </c>
      <c r="DJ194" s="13">
        <f>SMALL($DU194:DW194,1)/(60*60*24)</f>
        <v>0</v>
      </c>
      <c r="DK194" s="13">
        <f>SMALL($DU194:DX194,1)/(60*60*24)</f>
        <v>0</v>
      </c>
      <c r="DL194" s="13">
        <f>SMALL($DU194:DY194,1)/(60*60*24)</f>
        <v>0</v>
      </c>
      <c r="DM194" s="13">
        <f>SMALL($DU194:DZ194,1)/(60*60*24)</f>
        <v>0</v>
      </c>
      <c r="DO194" s="6">
        <f t="shared" si="374"/>
        <v>0</v>
      </c>
      <c r="DP194" s="1">
        <f t="shared" si="375"/>
        <v>9999</v>
      </c>
      <c r="DQ194" s="1">
        <f t="shared" si="376"/>
        <v>9999</v>
      </c>
      <c r="DR194" s="1">
        <f t="shared" si="377"/>
        <v>9999</v>
      </c>
      <c r="DS194" s="1">
        <f t="shared" si="378"/>
        <v>9999</v>
      </c>
      <c r="DT194" s="1">
        <f t="shared" si="379"/>
        <v>9999</v>
      </c>
      <c r="DU194" s="6">
        <f t="shared" si="380"/>
        <v>0</v>
      </c>
      <c r="DV194" s="1">
        <f t="shared" si="381"/>
        <v>9999</v>
      </c>
      <c r="DW194" s="1">
        <f t="shared" si="382"/>
        <v>9999</v>
      </c>
      <c r="DX194" s="1">
        <f t="shared" si="383"/>
        <v>9999</v>
      </c>
      <c r="DY194" s="1">
        <f t="shared" si="384"/>
        <v>9999</v>
      </c>
      <c r="DZ194" s="1">
        <f t="shared" si="385"/>
        <v>9999</v>
      </c>
    </row>
    <row r="195" spans="5:130" x14ac:dyDescent="0.25">
      <c r="E195" s="13"/>
      <c r="M195" s="8">
        <f t="shared" si="333"/>
        <v>0</v>
      </c>
      <c r="N195" s="6">
        <f t="shared" si="334"/>
        <v>0</v>
      </c>
      <c r="O195" s="8" t="str">
        <f t="shared" si="335"/>
        <v/>
      </c>
      <c r="Q195" s="8">
        <f t="shared" si="336"/>
        <v>0</v>
      </c>
      <c r="R195" s="8">
        <f t="shared" si="337"/>
        <v>0</v>
      </c>
      <c r="S195" s="8" t="str">
        <f t="shared" si="338"/>
        <v/>
      </c>
      <c r="T195" s="8"/>
      <c r="U195" s="8">
        <f>IF(A195&lt;&gt;"",IF(VLOOKUP(A195,Apr!A$4:F$201,6)&gt;0,VLOOKUP(A195,Apr!A$4:F$201,6),0),0)</f>
        <v>0</v>
      </c>
      <c r="V195" s="8">
        <f>IF(A195&lt;&gt;"",IF(VLOOKUP(A195,May!A$3:F$200,6)&gt;0,VLOOKUP(A195,May!A$3:F$200,6),0),0)</f>
        <v>0</v>
      </c>
      <c r="W195" s="8">
        <f>IF(A195&lt;&gt;"",IF(VLOOKUP(A195,Jun!A$3:F$200,6)&gt;0,VLOOKUP(A195,Jun!A$3:F$200,6),0),0)</f>
        <v>0</v>
      </c>
      <c r="X195" s="8">
        <f>IF(A195&lt;&gt;"",IF(VLOOKUP(A195,Jul!A$3:F$200,6)&gt;0,VLOOKUP(A195,Jul!A$3:F$200,6),0),0)</f>
        <v>0</v>
      </c>
      <c r="Y195" s="8">
        <f>IF(A195&lt;&gt;"",IF(VLOOKUP(A195,Aug!A$3:F$200,6)&gt;0,VLOOKUP(A195,Aug!A$3:F$200,6),0),0)</f>
        <v>0</v>
      </c>
      <c r="Z195" s="8">
        <f>IF(A195&lt;&gt;"",IF(VLOOKUP(A195,Sep!A$3:F$200,6)&gt;0,VLOOKUP(A195,Sep!A$3:F$200,6),0),0)</f>
        <v>0</v>
      </c>
      <c r="AA195" s="6">
        <f t="shared" si="339"/>
        <v>0</v>
      </c>
      <c r="AB195" s="8">
        <f t="shared" si="322"/>
        <v>2.7777777777777776E-2</v>
      </c>
      <c r="AC195" s="8">
        <f>IF(A195&lt;&gt;"",IF(VLOOKUP(A195,Oct!A$3:F$200,6)&gt;0,VLOOKUP(A195,Oct!A$3:F$200,6),0),0)</f>
        <v>0</v>
      </c>
      <c r="AD195" s="8">
        <f>IF(A195&lt;&gt;"",IF(VLOOKUP(A195,Nov!A$3:F$200,6)&gt;0,VLOOKUP(A195,Nov!A$3:F$200,6),0),0)</f>
        <v>0</v>
      </c>
      <c r="AE195" s="8">
        <f>IF(A195&lt;&gt;"",IF(VLOOKUP(A195,Dec!A$3:F$200,6)&gt;0,VLOOKUP(A195,Dec!A$3:F$200,6),0),0)</f>
        <v>0</v>
      </c>
      <c r="AF195" s="8">
        <f>IF(A195&lt;&gt;"",IF(VLOOKUP(A195,Jan!A$3:F$200,6)&gt;0,VLOOKUP(A195,Jan!A$3:F$200,6),0),0)</f>
        <v>0</v>
      </c>
      <c r="AG195" s="8">
        <f>IF(A195&lt;&gt;"",IF(VLOOKUP(A195,Feb!A$3:F$200,6)&gt;0,VLOOKUP(A195,Feb!A$3:F$200,6),0),0)</f>
        <v>0</v>
      </c>
      <c r="AH195" s="8">
        <f>IF(A195&lt;&gt;"",IF(VLOOKUP(A195,Mar!A$3:F$200,6)&gt;0,VLOOKUP(A195,Mar!A$3:F$200,6),0),0)</f>
        <v>0</v>
      </c>
      <c r="AJ195" s="8">
        <f>LARGE($BH195:BI195,1)</f>
        <v>0</v>
      </c>
      <c r="AK195" s="8">
        <f>LARGE($BH195:BJ195,1)</f>
        <v>0</v>
      </c>
      <c r="AL195" s="8">
        <f>LARGE($BH195:BK195,1)</f>
        <v>0</v>
      </c>
      <c r="AM195" s="8">
        <f>LARGE($BH195:BL195,1)</f>
        <v>0</v>
      </c>
      <c r="AN195" s="8">
        <f>LARGE($BH195:BM195,1)</f>
        <v>0</v>
      </c>
      <c r="AO195" s="8">
        <f>LARGE($BN195:BO195,1)</f>
        <v>2.7777777777777776E-2</v>
      </c>
      <c r="AP195" s="8">
        <f>LARGE($BN195:BP195,1)</f>
        <v>2.7777777777777776E-2</v>
      </c>
      <c r="AQ195" s="8">
        <f>LARGE($BN195:BQ195,1)</f>
        <v>2.7777777777777776E-2</v>
      </c>
      <c r="AR195" s="8">
        <f>LARGE($BN195:BR195,1)</f>
        <v>2.7777777777777776E-2</v>
      </c>
      <c r="AS195" s="8">
        <f>LARGE($BN195:BS195,1)</f>
        <v>2.7777777777777776E-2</v>
      </c>
      <c r="AV195" s="6">
        <f t="shared" si="340"/>
        <v>0</v>
      </c>
      <c r="AW195" s="6">
        <f t="shared" si="341"/>
        <v>0</v>
      </c>
      <c r="AX195" s="6">
        <f t="shared" si="342"/>
        <v>0</v>
      </c>
      <c r="AY195" s="6">
        <f t="shared" si="343"/>
        <v>0</v>
      </c>
      <c r="AZ195" s="6">
        <f t="shared" si="344"/>
        <v>0</v>
      </c>
      <c r="BA195" s="6">
        <f t="shared" si="345"/>
        <v>0</v>
      </c>
      <c r="BB195" s="6">
        <f t="shared" si="346"/>
        <v>0</v>
      </c>
      <c r="BC195" s="6">
        <f t="shared" si="347"/>
        <v>0</v>
      </c>
      <c r="BD195" s="6">
        <f t="shared" si="348"/>
        <v>0</v>
      </c>
      <c r="BE195" s="6">
        <f t="shared" si="349"/>
        <v>0</v>
      </c>
      <c r="BF195" s="6">
        <f t="shared" si="350"/>
        <v>0</v>
      </c>
      <c r="BH195" s="8" t="str">
        <f t="shared" si="351"/>
        <v/>
      </c>
      <c r="BI195" s="8">
        <f t="shared" si="323"/>
        <v>0</v>
      </c>
      <c r="BJ195" s="8">
        <f t="shared" si="324"/>
        <v>0</v>
      </c>
      <c r="BK195" s="8">
        <f t="shared" si="325"/>
        <v>0</v>
      </c>
      <c r="BL195" s="8">
        <f t="shared" si="326"/>
        <v>0</v>
      </c>
      <c r="BM195" s="8">
        <f t="shared" si="327"/>
        <v>0</v>
      </c>
      <c r="BN195" s="8">
        <f t="shared" si="352"/>
        <v>2.7777777777777776E-2</v>
      </c>
      <c r="BO195" s="8">
        <f t="shared" si="328"/>
        <v>0</v>
      </c>
      <c r="BP195" s="8">
        <f t="shared" si="329"/>
        <v>0</v>
      </c>
      <c r="BQ195" s="8">
        <f t="shared" si="330"/>
        <v>0</v>
      </c>
      <c r="BR195" s="8">
        <f t="shared" si="331"/>
        <v>0</v>
      </c>
      <c r="BS195" s="8">
        <f t="shared" si="332"/>
        <v>0</v>
      </c>
      <c r="BV195" s="8" t="str">
        <f t="shared" si="353"/>
        <v/>
      </c>
      <c r="BW195" s="8" t="str">
        <f t="shared" si="354"/>
        <v/>
      </c>
      <c r="BX195" s="8" t="str">
        <f t="shared" si="355"/>
        <v/>
      </c>
      <c r="BY195" s="8" t="str">
        <f t="shared" si="356"/>
        <v/>
      </c>
      <c r="BZ195" s="8" t="str">
        <f t="shared" si="357"/>
        <v/>
      </c>
      <c r="CA195" s="8" t="str">
        <f t="shared" si="358"/>
        <v/>
      </c>
      <c r="CB195" s="8" t="str">
        <f t="shared" si="359"/>
        <v/>
      </c>
      <c r="CC195" s="8" t="str">
        <f t="shared" si="360"/>
        <v/>
      </c>
      <c r="CD195" s="8" t="str">
        <f t="shared" si="361"/>
        <v/>
      </c>
      <c r="CE195" s="8" t="str">
        <f t="shared" si="362"/>
        <v/>
      </c>
      <c r="CF195" s="8" t="str">
        <f t="shared" si="363"/>
        <v/>
      </c>
      <c r="CG195" s="8" t="str">
        <f t="shared" si="364"/>
        <v/>
      </c>
      <c r="CI195" s="13">
        <v>2.8113425925925927E-2</v>
      </c>
      <c r="CJ195" s="8">
        <f t="shared" si="365"/>
        <v>2.8113425925925927E-2</v>
      </c>
      <c r="CK195" s="8">
        <f>IF(COUNT($BV195:BW195)&gt;0,SMALL($BV195:BW195,1),$CI195)</f>
        <v>2.8113425925925927E-2</v>
      </c>
      <c r="CL195" s="8">
        <f>IF(COUNT($BV195:BX195)&gt;0,SMALL($BV195:BX195,1),$CI195)</f>
        <v>2.8113425925925927E-2</v>
      </c>
      <c r="CM195" s="8">
        <f>IF(COUNT($BV195:BY195)&gt;0,SMALL($BV195:BY195,1),$CI195)</f>
        <v>2.8113425925925927E-2</v>
      </c>
      <c r="CN195" s="8">
        <f>IF(COUNT($BV195:BZ195)&gt;0,SMALL($BV195:BZ195,1),$CI195)</f>
        <v>2.8113425925925927E-2</v>
      </c>
      <c r="CP195" s="8">
        <f t="shared" si="366"/>
        <v>0</v>
      </c>
      <c r="CQ195" s="8">
        <f>IF(COUNT($CB195:CC195)&gt;0,SMALL($CB195:CC195,1),$CP195)</f>
        <v>0</v>
      </c>
      <c r="CR195" s="8">
        <f>IF(COUNT($CB195:CD195)&gt;0,SMALL($CB195:CD195,1),$CP195)</f>
        <v>0</v>
      </c>
      <c r="CS195" s="8">
        <f>IF(COUNT($CB195:CE195)&gt;0,SMALL($CB195:CE195,1),$CP195)</f>
        <v>0</v>
      </c>
      <c r="CT195" s="8">
        <f>IF(COUNT($CB195:CF195)&gt;0,SMALL($CB195:CF195,1),$CP195)</f>
        <v>0</v>
      </c>
      <c r="CV195" s="8" t="str">
        <f t="shared" si="367"/>
        <v/>
      </c>
      <c r="CW195" s="8" t="str">
        <f t="shared" si="368"/>
        <v/>
      </c>
      <c r="CX195" s="1">
        <f t="shared" si="369"/>
        <v>0</v>
      </c>
      <c r="CY195" s="8" t="str">
        <f t="shared" si="370"/>
        <v/>
      </c>
      <c r="CZ195" s="1">
        <f t="shared" si="371"/>
        <v>0</v>
      </c>
      <c r="DB195" s="13">
        <f t="shared" si="372"/>
        <v>0</v>
      </c>
      <c r="DC195" s="13">
        <f>SMALL($DO195:DP195,1)/(60*60*24)</f>
        <v>0</v>
      </c>
      <c r="DD195" s="13">
        <f>SMALL($DO195:DQ195,1)/(60*60*24)</f>
        <v>0</v>
      </c>
      <c r="DE195" s="13">
        <f>SMALL($DO195:DR195,1)/(60*60*24)</f>
        <v>0</v>
      </c>
      <c r="DF195" s="13">
        <f>SMALL($DO195:DS195,1)/(60*60*24)</f>
        <v>0</v>
      </c>
      <c r="DG195" s="13">
        <f>SMALL($DO195:DT195,1)/(60*60*24)</f>
        <v>0</v>
      </c>
      <c r="DH195" s="45">
        <f t="shared" si="373"/>
        <v>0</v>
      </c>
      <c r="DI195" s="13">
        <f>SMALL($DU195:DV195,1)/(60*60*24)</f>
        <v>0</v>
      </c>
      <c r="DJ195" s="13">
        <f>SMALL($DU195:DW195,1)/(60*60*24)</f>
        <v>0</v>
      </c>
      <c r="DK195" s="13">
        <f>SMALL($DU195:DX195,1)/(60*60*24)</f>
        <v>0</v>
      </c>
      <c r="DL195" s="13">
        <f>SMALL($DU195:DY195,1)/(60*60*24)</f>
        <v>0</v>
      </c>
      <c r="DM195" s="13">
        <f>SMALL($DU195:DZ195,1)/(60*60*24)</f>
        <v>0</v>
      </c>
      <c r="DO195" s="6">
        <f t="shared" si="374"/>
        <v>0</v>
      </c>
      <c r="DP195" s="1">
        <f t="shared" si="375"/>
        <v>9999</v>
      </c>
      <c r="DQ195" s="1">
        <f t="shared" si="376"/>
        <v>9999</v>
      </c>
      <c r="DR195" s="1">
        <f t="shared" si="377"/>
        <v>9999</v>
      </c>
      <c r="DS195" s="1">
        <f t="shared" si="378"/>
        <v>9999</v>
      </c>
      <c r="DT195" s="1">
        <f t="shared" si="379"/>
        <v>9999</v>
      </c>
      <c r="DU195" s="6">
        <f t="shared" si="380"/>
        <v>0</v>
      </c>
      <c r="DV195" s="1">
        <f t="shared" si="381"/>
        <v>9999</v>
      </c>
      <c r="DW195" s="1">
        <f t="shared" si="382"/>
        <v>9999</v>
      </c>
      <c r="DX195" s="1">
        <f t="shared" si="383"/>
        <v>9999</v>
      </c>
      <c r="DY195" s="1">
        <f t="shared" si="384"/>
        <v>9999</v>
      </c>
      <c r="DZ195" s="1">
        <f t="shared" si="385"/>
        <v>9999</v>
      </c>
    </row>
    <row r="196" spans="5:130" x14ac:dyDescent="0.25">
      <c r="E196" s="13"/>
      <c r="M196" s="8">
        <f t="shared" si="333"/>
        <v>0</v>
      </c>
      <c r="N196" s="6">
        <f t="shared" si="334"/>
        <v>0</v>
      </c>
      <c r="O196" s="8" t="str">
        <f t="shared" si="335"/>
        <v/>
      </c>
      <c r="Q196" s="8">
        <f t="shared" si="336"/>
        <v>0</v>
      </c>
      <c r="R196" s="8">
        <f t="shared" si="337"/>
        <v>0</v>
      </c>
      <c r="S196" s="8" t="str">
        <f t="shared" si="338"/>
        <v/>
      </c>
      <c r="T196" s="8"/>
      <c r="U196" s="8">
        <f>IF(A196&lt;&gt;"",IF(VLOOKUP(A196,Apr!A$4:F$201,6)&gt;0,VLOOKUP(A196,Apr!A$4:F$201,6),0),0)</f>
        <v>0</v>
      </c>
      <c r="V196" s="8">
        <f>IF(A196&lt;&gt;"",IF(VLOOKUP(A196,May!A$3:F$200,6)&gt;0,VLOOKUP(A196,May!A$3:F$200,6),0),0)</f>
        <v>0</v>
      </c>
      <c r="W196" s="8">
        <f>IF(A196&lt;&gt;"",IF(VLOOKUP(A196,Jun!A$3:F$200,6)&gt;0,VLOOKUP(A196,Jun!A$3:F$200,6),0),0)</f>
        <v>0</v>
      </c>
      <c r="X196" s="8">
        <f>IF(A196&lt;&gt;"",IF(VLOOKUP(A196,Jul!A$3:F$200,6)&gt;0,VLOOKUP(A196,Jul!A$3:F$200,6),0),0)</f>
        <v>0</v>
      </c>
      <c r="Y196" s="8">
        <f>IF(A196&lt;&gt;"",IF(VLOOKUP(A196,Aug!A$3:F$200,6)&gt;0,VLOOKUP(A196,Aug!A$3:F$200,6),0),0)</f>
        <v>0</v>
      </c>
      <c r="Z196" s="8">
        <f>IF(A196&lt;&gt;"",IF(VLOOKUP(A196,Sep!A$3:F$200,6)&gt;0,VLOOKUP(A196,Sep!A$3:F$200,6),0),0)</f>
        <v>0</v>
      </c>
      <c r="AA196" s="6">
        <f t="shared" si="339"/>
        <v>0</v>
      </c>
      <c r="AB196" s="8">
        <f t="shared" si="322"/>
        <v>2.7777777777777776E-2</v>
      </c>
      <c r="AC196" s="8">
        <f>IF(A196&lt;&gt;"",IF(VLOOKUP(A196,Oct!A$3:F$200,6)&gt;0,VLOOKUP(A196,Oct!A$3:F$200,6),0),0)</f>
        <v>0</v>
      </c>
      <c r="AD196" s="8">
        <f>IF(A196&lt;&gt;"",IF(VLOOKUP(A196,Nov!A$3:F$200,6)&gt;0,VLOOKUP(A196,Nov!A$3:F$200,6),0),0)</f>
        <v>0</v>
      </c>
      <c r="AE196" s="8">
        <f>IF(A196&lt;&gt;"",IF(VLOOKUP(A196,Dec!A$3:F$200,6)&gt;0,VLOOKUP(A196,Dec!A$3:F$200,6),0),0)</f>
        <v>0</v>
      </c>
      <c r="AF196" s="8">
        <f>IF(A196&lt;&gt;"",IF(VLOOKUP(A196,Jan!A$3:F$200,6)&gt;0,VLOOKUP(A196,Jan!A$3:F$200,6),0),0)</f>
        <v>0</v>
      </c>
      <c r="AG196" s="8">
        <f>IF(A196&lt;&gt;"",IF(VLOOKUP(A196,Feb!A$3:F$200,6)&gt;0,VLOOKUP(A196,Feb!A$3:F$200,6),0),0)</f>
        <v>0</v>
      </c>
      <c r="AH196" s="8">
        <f>IF(A196&lt;&gt;"",IF(VLOOKUP(A196,Mar!A$3:F$200,6)&gt;0,VLOOKUP(A196,Mar!A$3:F$200,6),0),0)</f>
        <v>0</v>
      </c>
      <c r="AJ196" s="8">
        <f>LARGE($BH196:BI196,1)</f>
        <v>0</v>
      </c>
      <c r="AK196" s="8">
        <f>LARGE($BH196:BJ196,1)</f>
        <v>0</v>
      </c>
      <c r="AL196" s="8">
        <f>LARGE($BH196:BK196,1)</f>
        <v>0</v>
      </c>
      <c r="AM196" s="8">
        <f>LARGE($BH196:BL196,1)</f>
        <v>0</v>
      </c>
      <c r="AN196" s="8">
        <f>LARGE($BH196:BM196,1)</f>
        <v>0</v>
      </c>
      <c r="AO196" s="8">
        <f>LARGE($BN196:BO196,1)</f>
        <v>2.7777777777777776E-2</v>
      </c>
      <c r="AP196" s="8">
        <f>LARGE($BN196:BP196,1)</f>
        <v>2.7777777777777776E-2</v>
      </c>
      <c r="AQ196" s="8">
        <f>LARGE($BN196:BQ196,1)</f>
        <v>2.7777777777777776E-2</v>
      </c>
      <c r="AR196" s="8">
        <f>LARGE($BN196:BR196,1)</f>
        <v>2.7777777777777776E-2</v>
      </c>
      <c r="AS196" s="8">
        <f>LARGE($BN196:BS196,1)</f>
        <v>2.7777777777777776E-2</v>
      </c>
      <c r="AV196" s="6">
        <f t="shared" si="340"/>
        <v>0</v>
      </c>
      <c r="AW196" s="6">
        <f t="shared" si="341"/>
        <v>0</v>
      </c>
      <c r="AX196" s="6">
        <f t="shared" si="342"/>
        <v>0</v>
      </c>
      <c r="AY196" s="6">
        <f t="shared" si="343"/>
        <v>0</v>
      </c>
      <c r="AZ196" s="6">
        <f t="shared" si="344"/>
        <v>0</v>
      </c>
      <c r="BA196" s="6">
        <f t="shared" si="345"/>
        <v>0</v>
      </c>
      <c r="BB196" s="6">
        <f t="shared" si="346"/>
        <v>0</v>
      </c>
      <c r="BC196" s="6">
        <f t="shared" si="347"/>
        <v>0</v>
      </c>
      <c r="BD196" s="6">
        <f t="shared" si="348"/>
        <v>0</v>
      </c>
      <c r="BE196" s="6">
        <f t="shared" si="349"/>
        <v>0</v>
      </c>
      <c r="BF196" s="6">
        <f t="shared" si="350"/>
        <v>0</v>
      </c>
      <c r="BH196" s="8" t="str">
        <f t="shared" si="351"/>
        <v/>
      </c>
      <c r="BI196" s="8">
        <f t="shared" si="323"/>
        <v>0</v>
      </c>
      <c r="BJ196" s="8">
        <f t="shared" si="324"/>
        <v>0</v>
      </c>
      <c r="BK196" s="8">
        <f t="shared" si="325"/>
        <v>0</v>
      </c>
      <c r="BL196" s="8">
        <f t="shared" si="326"/>
        <v>0</v>
      </c>
      <c r="BM196" s="8">
        <f t="shared" si="327"/>
        <v>0</v>
      </c>
      <c r="BN196" s="8">
        <f t="shared" si="352"/>
        <v>2.7777777777777776E-2</v>
      </c>
      <c r="BO196" s="8">
        <f t="shared" si="328"/>
        <v>0</v>
      </c>
      <c r="BP196" s="8">
        <f t="shared" si="329"/>
        <v>0</v>
      </c>
      <c r="BQ196" s="8">
        <f t="shared" si="330"/>
        <v>0</v>
      </c>
      <c r="BR196" s="8">
        <f t="shared" si="331"/>
        <v>0</v>
      </c>
      <c r="BS196" s="8">
        <f t="shared" si="332"/>
        <v>0</v>
      </c>
      <c r="BV196" s="8" t="str">
        <f t="shared" si="353"/>
        <v/>
      </c>
      <c r="BW196" s="8" t="str">
        <f t="shared" si="354"/>
        <v/>
      </c>
      <c r="BX196" s="8" t="str">
        <f t="shared" si="355"/>
        <v/>
      </c>
      <c r="BY196" s="8" t="str">
        <f t="shared" si="356"/>
        <v/>
      </c>
      <c r="BZ196" s="8" t="str">
        <f t="shared" si="357"/>
        <v/>
      </c>
      <c r="CA196" s="8" t="str">
        <f t="shared" si="358"/>
        <v/>
      </c>
      <c r="CB196" s="8" t="str">
        <f t="shared" si="359"/>
        <v/>
      </c>
      <c r="CC196" s="8" t="str">
        <f t="shared" si="360"/>
        <v/>
      </c>
      <c r="CD196" s="8" t="str">
        <f t="shared" si="361"/>
        <v/>
      </c>
      <c r="CE196" s="8" t="str">
        <f t="shared" si="362"/>
        <v/>
      </c>
      <c r="CF196" s="8" t="str">
        <f t="shared" si="363"/>
        <v/>
      </c>
      <c r="CG196" s="8" t="str">
        <f t="shared" si="364"/>
        <v/>
      </c>
      <c r="CI196" s="13">
        <v>2.8113425925925927E-2</v>
      </c>
      <c r="CJ196" s="8">
        <f t="shared" si="365"/>
        <v>2.8113425925925927E-2</v>
      </c>
      <c r="CK196" s="8">
        <f>IF(COUNT($BV196:BW196)&gt;0,SMALL($BV196:BW196,1),$CI196)</f>
        <v>2.8113425925925927E-2</v>
      </c>
      <c r="CL196" s="8">
        <f>IF(COUNT($BV196:BX196)&gt;0,SMALL($BV196:BX196,1),$CI196)</f>
        <v>2.8113425925925927E-2</v>
      </c>
      <c r="CM196" s="8">
        <f>IF(COUNT($BV196:BY196)&gt;0,SMALL($BV196:BY196,1),$CI196)</f>
        <v>2.8113425925925927E-2</v>
      </c>
      <c r="CN196" s="8">
        <f>IF(COUNT($BV196:BZ196)&gt;0,SMALL($BV196:BZ196,1),$CI196)</f>
        <v>2.8113425925925927E-2</v>
      </c>
      <c r="CP196" s="8">
        <f t="shared" si="366"/>
        <v>0</v>
      </c>
      <c r="CQ196" s="8">
        <f>IF(COUNT($CB196:CC196)&gt;0,SMALL($CB196:CC196,1),$CP196)</f>
        <v>0</v>
      </c>
      <c r="CR196" s="8">
        <f>IF(COUNT($CB196:CD196)&gt;0,SMALL($CB196:CD196,1),$CP196)</f>
        <v>0</v>
      </c>
      <c r="CS196" s="8">
        <f>IF(COUNT($CB196:CE196)&gt;0,SMALL($CB196:CE196,1),$CP196)</f>
        <v>0</v>
      </c>
      <c r="CT196" s="8">
        <f>IF(COUNT($CB196:CF196)&gt;0,SMALL($CB196:CF196,1),$CP196)</f>
        <v>0</v>
      </c>
      <c r="CV196" s="8" t="str">
        <f t="shared" si="367"/>
        <v/>
      </c>
      <c r="CW196" s="8" t="str">
        <f t="shared" si="368"/>
        <v/>
      </c>
      <c r="CX196" s="1">
        <f t="shared" si="369"/>
        <v>0</v>
      </c>
      <c r="CY196" s="8" t="str">
        <f t="shared" si="370"/>
        <v/>
      </c>
      <c r="CZ196" s="1">
        <f t="shared" si="371"/>
        <v>0</v>
      </c>
      <c r="DB196" s="13">
        <f t="shared" si="372"/>
        <v>0</v>
      </c>
      <c r="DC196" s="13">
        <f>SMALL($DO196:DP196,1)/(60*60*24)</f>
        <v>0</v>
      </c>
      <c r="DD196" s="13">
        <f>SMALL($DO196:DQ196,1)/(60*60*24)</f>
        <v>0</v>
      </c>
      <c r="DE196" s="13">
        <f>SMALL($DO196:DR196,1)/(60*60*24)</f>
        <v>0</v>
      </c>
      <c r="DF196" s="13">
        <f>SMALL($DO196:DS196,1)/(60*60*24)</f>
        <v>0</v>
      </c>
      <c r="DG196" s="13">
        <f>SMALL($DO196:DT196,1)/(60*60*24)</f>
        <v>0</v>
      </c>
      <c r="DH196" s="45">
        <f t="shared" si="373"/>
        <v>0</v>
      </c>
      <c r="DI196" s="13">
        <f>SMALL($DU196:DV196,1)/(60*60*24)</f>
        <v>0</v>
      </c>
      <c r="DJ196" s="13">
        <f>SMALL($DU196:DW196,1)/(60*60*24)</f>
        <v>0</v>
      </c>
      <c r="DK196" s="13">
        <f>SMALL($DU196:DX196,1)/(60*60*24)</f>
        <v>0</v>
      </c>
      <c r="DL196" s="13">
        <f>SMALL($DU196:DY196,1)/(60*60*24)</f>
        <v>0</v>
      </c>
      <c r="DM196" s="13">
        <f>SMALL($DU196:DZ196,1)/(60*60*24)</f>
        <v>0</v>
      </c>
      <c r="DO196" s="6">
        <f t="shared" si="374"/>
        <v>0</v>
      </c>
      <c r="DP196" s="1">
        <f t="shared" si="375"/>
        <v>9999</v>
      </c>
      <c r="DQ196" s="1">
        <f t="shared" si="376"/>
        <v>9999</v>
      </c>
      <c r="DR196" s="1">
        <f t="shared" si="377"/>
        <v>9999</v>
      </c>
      <c r="DS196" s="1">
        <f t="shared" si="378"/>
        <v>9999</v>
      </c>
      <c r="DT196" s="1">
        <f t="shared" si="379"/>
        <v>9999</v>
      </c>
      <c r="DU196" s="6">
        <f t="shared" si="380"/>
        <v>0</v>
      </c>
      <c r="DV196" s="1">
        <f t="shared" si="381"/>
        <v>9999</v>
      </c>
      <c r="DW196" s="1">
        <f t="shared" si="382"/>
        <v>9999</v>
      </c>
      <c r="DX196" s="1">
        <f t="shared" si="383"/>
        <v>9999</v>
      </c>
      <c r="DY196" s="1">
        <f t="shared" si="384"/>
        <v>9999</v>
      </c>
      <c r="DZ196" s="1">
        <f t="shared" si="385"/>
        <v>9999</v>
      </c>
    </row>
    <row r="197" spans="5:130" x14ac:dyDescent="0.25">
      <c r="E197" s="13"/>
      <c r="M197" s="8">
        <f t="shared" si="333"/>
        <v>0</v>
      </c>
      <c r="N197" s="6">
        <f t="shared" si="334"/>
        <v>0</v>
      </c>
      <c r="O197" s="8" t="str">
        <f t="shared" si="335"/>
        <v/>
      </c>
      <c r="Q197" s="8">
        <f t="shared" si="336"/>
        <v>0</v>
      </c>
      <c r="R197" s="8">
        <f t="shared" si="337"/>
        <v>0</v>
      </c>
      <c r="S197" s="8" t="str">
        <f t="shared" si="338"/>
        <v/>
      </c>
      <c r="T197" s="8"/>
      <c r="U197" s="8">
        <f>IF(A197&lt;&gt;"",IF(VLOOKUP(A197,Apr!A$4:F$201,6)&gt;0,VLOOKUP(A197,Apr!A$4:F$201,6),0),0)</f>
        <v>0</v>
      </c>
      <c r="V197" s="8">
        <f>IF(A197&lt;&gt;"",IF(VLOOKUP(A197,May!A$3:F$200,6)&gt;0,VLOOKUP(A197,May!A$3:F$200,6),0),0)</f>
        <v>0</v>
      </c>
      <c r="W197" s="8">
        <f>IF(A197&lt;&gt;"",IF(VLOOKUP(A197,Jun!A$3:F$200,6)&gt;0,VLOOKUP(A197,Jun!A$3:F$200,6),0),0)</f>
        <v>0</v>
      </c>
      <c r="X197" s="8">
        <f>IF(A197&lt;&gt;"",IF(VLOOKUP(A197,Jul!A$3:F$200,6)&gt;0,VLOOKUP(A197,Jul!A$3:F$200,6),0),0)</f>
        <v>0</v>
      </c>
      <c r="Y197" s="8">
        <f>IF(A197&lt;&gt;"",IF(VLOOKUP(A197,Aug!A$3:F$200,6)&gt;0,VLOOKUP(A197,Aug!A$3:F$200,6),0),0)</f>
        <v>0</v>
      </c>
      <c r="Z197" s="8">
        <f>IF(A197&lt;&gt;"",IF(VLOOKUP(A197,Sep!A$3:F$200,6)&gt;0,VLOOKUP(A197,Sep!A$3:F$200,6),0),0)</f>
        <v>0</v>
      </c>
      <c r="AA197" s="6">
        <f t="shared" si="339"/>
        <v>0</v>
      </c>
      <c r="AB197" s="8">
        <f t="shared" si="322"/>
        <v>2.7777777777777776E-2</v>
      </c>
      <c r="AC197" s="8">
        <f>IF(A197&lt;&gt;"",IF(VLOOKUP(A197,Oct!A$3:F$200,6)&gt;0,VLOOKUP(A197,Oct!A$3:F$200,6),0),0)</f>
        <v>0</v>
      </c>
      <c r="AD197" s="8">
        <f>IF(A197&lt;&gt;"",IF(VLOOKUP(A197,Nov!A$3:F$200,6)&gt;0,VLOOKUP(A197,Nov!A$3:F$200,6),0),0)</f>
        <v>0</v>
      </c>
      <c r="AE197" s="8">
        <f>IF(A197&lt;&gt;"",IF(VLOOKUP(A197,Dec!A$3:F$200,6)&gt;0,VLOOKUP(A197,Dec!A$3:F$200,6),0),0)</f>
        <v>0</v>
      </c>
      <c r="AF197" s="8">
        <f>IF(A197&lt;&gt;"",IF(VLOOKUP(A197,Jan!A$3:F$200,6)&gt;0,VLOOKUP(A197,Jan!A$3:F$200,6),0),0)</f>
        <v>0</v>
      </c>
      <c r="AG197" s="8">
        <f>IF(A197&lt;&gt;"",IF(VLOOKUP(A197,Feb!A$3:F$200,6)&gt;0,VLOOKUP(A197,Feb!A$3:F$200,6),0),0)</f>
        <v>0</v>
      </c>
      <c r="AH197" s="8">
        <f>IF(A197&lt;&gt;"",IF(VLOOKUP(A197,Mar!A$3:F$200,6)&gt;0,VLOOKUP(A197,Mar!A$3:F$200,6),0),0)</f>
        <v>0</v>
      </c>
      <c r="AJ197" s="8">
        <f>LARGE($BH197:BI197,1)</f>
        <v>0</v>
      </c>
      <c r="AK197" s="8">
        <f>LARGE($BH197:BJ197,1)</f>
        <v>0</v>
      </c>
      <c r="AL197" s="8">
        <f>LARGE($BH197:BK197,1)</f>
        <v>0</v>
      </c>
      <c r="AM197" s="8">
        <f>LARGE($BH197:BL197,1)</f>
        <v>0</v>
      </c>
      <c r="AN197" s="8">
        <f>LARGE($BH197:BM197,1)</f>
        <v>0</v>
      </c>
      <c r="AO197" s="8">
        <f>LARGE($BN197:BO197,1)</f>
        <v>2.7777777777777776E-2</v>
      </c>
      <c r="AP197" s="8">
        <f>LARGE($BN197:BP197,1)</f>
        <v>2.7777777777777776E-2</v>
      </c>
      <c r="AQ197" s="8">
        <f>LARGE($BN197:BQ197,1)</f>
        <v>2.7777777777777776E-2</v>
      </c>
      <c r="AR197" s="8">
        <f>LARGE($BN197:BR197,1)</f>
        <v>2.7777777777777776E-2</v>
      </c>
      <c r="AS197" s="8">
        <f>LARGE($BN197:BS197,1)</f>
        <v>2.7777777777777776E-2</v>
      </c>
      <c r="AV197" s="6">
        <f t="shared" si="340"/>
        <v>0</v>
      </c>
      <c r="AW197" s="6">
        <f t="shared" si="341"/>
        <v>0</v>
      </c>
      <c r="AX197" s="6">
        <f t="shared" si="342"/>
        <v>0</v>
      </c>
      <c r="AY197" s="6">
        <f t="shared" si="343"/>
        <v>0</v>
      </c>
      <c r="AZ197" s="6">
        <f t="shared" si="344"/>
        <v>0</v>
      </c>
      <c r="BA197" s="6">
        <f t="shared" si="345"/>
        <v>0</v>
      </c>
      <c r="BB197" s="6">
        <f t="shared" si="346"/>
        <v>0</v>
      </c>
      <c r="BC197" s="6">
        <f t="shared" si="347"/>
        <v>0</v>
      </c>
      <c r="BD197" s="6">
        <f t="shared" si="348"/>
        <v>0</v>
      </c>
      <c r="BE197" s="6">
        <f t="shared" si="349"/>
        <v>0</v>
      </c>
      <c r="BF197" s="6">
        <f t="shared" si="350"/>
        <v>0</v>
      </c>
      <c r="BH197" s="8" t="str">
        <f t="shared" si="351"/>
        <v/>
      </c>
      <c r="BI197" s="8">
        <f t="shared" si="323"/>
        <v>0</v>
      </c>
      <c r="BJ197" s="8">
        <f t="shared" si="324"/>
        <v>0</v>
      </c>
      <c r="BK197" s="8">
        <f t="shared" si="325"/>
        <v>0</v>
      </c>
      <c r="BL197" s="8">
        <f t="shared" si="326"/>
        <v>0</v>
      </c>
      <c r="BM197" s="8">
        <f t="shared" si="327"/>
        <v>0</v>
      </c>
      <c r="BN197" s="8">
        <f t="shared" si="352"/>
        <v>2.7777777777777776E-2</v>
      </c>
      <c r="BO197" s="8">
        <f t="shared" si="328"/>
        <v>0</v>
      </c>
      <c r="BP197" s="8">
        <f t="shared" si="329"/>
        <v>0</v>
      </c>
      <c r="BQ197" s="8">
        <f t="shared" si="330"/>
        <v>0</v>
      </c>
      <c r="BR197" s="8">
        <f t="shared" si="331"/>
        <v>0</v>
      </c>
      <c r="BS197" s="8">
        <f t="shared" si="332"/>
        <v>0</v>
      </c>
      <c r="BV197" s="8" t="str">
        <f t="shared" si="353"/>
        <v/>
      </c>
      <c r="BW197" s="8" t="str">
        <f t="shared" si="354"/>
        <v/>
      </c>
      <c r="BX197" s="8" t="str">
        <f t="shared" si="355"/>
        <v/>
      </c>
      <c r="BY197" s="8" t="str">
        <f t="shared" si="356"/>
        <v/>
      </c>
      <c r="BZ197" s="8" t="str">
        <f t="shared" si="357"/>
        <v/>
      </c>
      <c r="CA197" s="8" t="str">
        <f t="shared" si="358"/>
        <v/>
      </c>
      <c r="CB197" s="8" t="str">
        <f t="shared" si="359"/>
        <v/>
      </c>
      <c r="CC197" s="8" t="str">
        <f t="shared" si="360"/>
        <v/>
      </c>
      <c r="CD197" s="8" t="str">
        <f t="shared" si="361"/>
        <v/>
      </c>
      <c r="CE197" s="8" t="str">
        <f t="shared" si="362"/>
        <v/>
      </c>
      <c r="CF197" s="8" t="str">
        <f t="shared" si="363"/>
        <v/>
      </c>
      <c r="CG197" s="8" t="str">
        <f t="shared" si="364"/>
        <v/>
      </c>
      <c r="CI197" s="13">
        <v>2.8113425925925927E-2</v>
      </c>
      <c r="CJ197" s="8">
        <f t="shared" si="365"/>
        <v>2.8113425925925927E-2</v>
      </c>
      <c r="CK197" s="8">
        <f>IF(COUNT($BV197:BW197)&gt;0,SMALL($BV197:BW197,1),$CI197)</f>
        <v>2.8113425925925927E-2</v>
      </c>
      <c r="CL197" s="8">
        <f>IF(COUNT($BV197:BX197)&gt;0,SMALL($BV197:BX197,1),$CI197)</f>
        <v>2.8113425925925927E-2</v>
      </c>
      <c r="CM197" s="8">
        <f>IF(COUNT($BV197:BY197)&gt;0,SMALL($BV197:BY197,1),$CI197)</f>
        <v>2.8113425925925927E-2</v>
      </c>
      <c r="CN197" s="8">
        <f>IF(COUNT($BV197:BZ197)&gt;0,SMALL($BV197:BZ197,1),$CI197)</f>
        <v>2.8113425925925927E-2</v>
      </c>
      <c r="CP197" s="8">
        <f t="shared" si="366"/>
        <v>0</v>
      </c>
      <c r="CQ197" s="8">
        <f>IF(COUNT($CB197:CC197)&gt;0,SMALL($CB197:CC197,1),$CP197)</f>
        <v>0</v>
      </c>
      <c r="CR197" s="8">
        <f>IF(COUNT($CB197:CD197)&gt;0,SMALL($CB197:CD197,1),$CP197)</f>
        <v>0</v>
      </c>
      <c r="CS197" s="8">
        <f>IF(COUNT($CB197:CE197)&gt;0,SMALL($CB197:CE197,1),$CP197)</f>
        <v>0</v>
      </c>
      <c r="CT197" s="8">
        <f>IF(COUNT($CB197:CF197)&gt;0,SMALL($CB197:CF197,1),$CP197)</f>
        <v>0</v>
      </c>
      <c r="CV197" s="8" t="str">
        <f t="shared" si="367"/>
        <v/>
      </c>
      <c r="CW197" s="8" t="str">
        <f t="shared" si="368"/>
        <v/>
      </c>
      <c r="CX197" s="1">
        <f t="shared" si="369"/>
        <v>0</v>
      </c>
      <c r="CY197" s="8" t="str">
        <f t="shared" si="370"/>
        <v/>
      </c>
      <c r="CZ197" s="1">
        <f t="shared" si="371"/>
        <v>0</v>
      </c>
      <c r="DB197" s="13">
        <f t="shared" si="372"/>
        <v>0</v>
      </c>
      <c r="DC197" s="13">
        <f>SMALL($DO197:DP197,1)/(60*60*24)</f>
        <v>0</v>
      </c>
      <c r="DD197" s="13">
        <f>SMALL($DO197:DQ197,1)/(60*60*24)</f>
        <v>0</v>
      </c>
      <c r="DE197" s="13">
        <f>SMALL($DO197:DR197,1)/(60*60*24)</f>
        <v>0</v>
      </c>
      <c r="DF197" s="13">
        <f>SMALL($DO197:DS197,1)/(60*60*24)</f>
        <v>0</v>
      </c>
      <c r="DG197" s="13">
        <f>SMALL($DO197:DT197,1)/(60*60*24)</f>
        <v>0</v>
      </c>
      <c r="DH197" s="45">
        <f t="shared" si="373"/>
        <v>0</v>
      </c>
      <c r="DI197" s="13">
        <f>SMALL($DU197:DV197,1)/(60*60*24)</f>
        <v>0</v>
      </c>
      <c r="DJ197" s="13">
        <f>SMALL($DU197:DW197,1)/(60*60*24)</f>
        <v>0</v>
      </c>
      <c r="DK197" s="13">
        <f>SMALL($DU197:DX197,1)/(60*60*24)</f>
        <v>0</v>
      </c>
      <c r="DL197" s="13">
        <f>SMALL($DU197:DY197,1)/(60*60*24)</f>
        <v>0</v>
      </c>
      <c r="DM197" s="13">
        <f>SMALL($DU197:DZ197,1)/(60*60*24)</f>
        <v>0</v>
      </c>
      <c r="DO197" s="6">
        <f t="shared" si="374"/>
        <v>0</v>
      </c>
      <c r="DP197" s="1">
        <f t="shared" si="375"/>
        <v>9999</v>
      </c>
      <c r="DQ197" s="1">
        <f t="shared" si="376"/>
        <v>9999</v>
      </c>
      <c r="DR197" s="1">
        <f t="shared" si="377"/>
        <v>9999</v>
      </c>
      <c r="DS197" s="1">
        <f t="shared" si="378"/>
        <v>9999</v>
      </c>
      <c r="DT197" s="1">
        <f t="shared" si="379"/>
        <v>9999</v>
      </c>
      <c r="DU197" s="6">
        <f t="shared" si="380"/>
        <v>0</v>
      </c>
      <c r="DV197" s="1">
        <f t="shared" si="381"/>
        <v>9999</v>
      </c>
      <c r="DW197" s="1">
        <f t="shared" si="382"/>
        <v>9999</v>
      </c>
      <c r="DX197" s="1">
        <f t="shared" si="383"/>
        <v>9999</v>
      </c>
      <c r="DY197" s="1">
        <f t="shared" si="384"/>
        <v>9999</v>
      </c>
      <c r="DZ197" s="1">
        <f t="shared" si="385"/>
        <v>9999</v>
      </c>
    </row>
    <row r="198" spans="5:130" x14ac:dyDescent="0.25">
      <c r="E198" s="13"/>
      <c r="M198" s="8">
        <f t="shared" si="333"/>
        <v>0</v>
      </c>
      <c r="N198" s="6">
        <f t="shared" si="334"/>
        <v>0</v>
      </c>
      <c r="O198" s="8" t="str">
        <f t="shared" si="335"/>
        <v/>
      </c>
      <c r="Q198" s="8">
        <f t="shared" si="336"/>
        <v>0</v>
      </c>
      <c r="R198" s="8">
        <f t="shared" si="337"/>
        <v>0</v>
      </c>
      <c r="S198" s="8" t="str">
        <f t="shared" si="338"/>
        <v/>
      </c>
      <c r="T198" s="8"/>
      <c r="U198" s="8">
        <f>IF(A198&lt;&gt;"",IF(VLOOKUP(A198,Apr!A$4:F$201,6)&gt;0,VLOOKUP(A198,Apr!A$4:F$201,6),0),0)</f>
        <v>0</v>
      </c>
      <c r="V198" s="8">
        <f>IF(A198&lt;&gt;"",IF(VLOOKUP(A198,May!A$3:F$200,6)&gt;0,VLOOKUP(A198,May!A$3:F$200,6),0),0)</f>
        <v>0</v>
      </c>
      <c r="W198" s="8">
        <f>IF(A198&lt;&gt;"",IF(VLOOKUP(A198,Jun!A$3:F$200,6)&gt;0,VLOOKUP(A198,Jun!A$3:F$200,6),0),0)</f>
        <v>0</v>
      </c>
      <c r="X198" s="8">
        <f>IF(A198&lt;&gt;"",IF(VLOOKUP(A198,Jul!A$3:F$200,6)&gt;0,VLOOKUP(A198,Jul!A$3:F$200,6),0),0)</f>
        <v>0</v>
      </c>
      <c r="Y198" s="8">
        <f>IF(A198&lt;&gt;"",IF(VLOOKUP(A198,Aug!A$3:F$200,6)&gt;0,VLOOKUP(A198,Aug!A$3:F$200,6),0),0)</f>
        <v>0</v>
      </c>
      <c r="Z198" s="8">
        <f>IF(A198&lt;&gt;"",IF(VLOOKUP(A198,Sep!A$3:F$200,6)&gt;0,VLOOKUP(A198,Sep!A$3:F$200,6),0),0)</f>
        <v>0</v>
      </c>
      <c r="AA198" s="6">
        <f t="shared" si="339"/>
        <v>0</v>
      </c>
      <c r="AB198" s="8">
        <f t="shared" si="322"/>
        <v>2.7777777777777776E-2</v>
      </c>
      <c r="AC198" s="8">
        <f>IF(A198&lt;&gt;"",IF(VLOOKUP(A198,Oct!A$3:F$200,6)&gt;0,VLOOKUP(A198,Oct!A$3:F$200,6),0),0)</f>
        <v>0</v>
      </c>
      <c r="AD198" s="8">
        <f>IF(A198&lt;&gt;"",IF(VLOOKUP(A198,Nov!A$3:F$200,6)&gt;0,VLOOKUP(A198,Nov!A$3:F$200,6),0),0)</f>
        <v>0</v>
      </c>
      <c r="AE198" s="8">
        <f>IF(A198&lt;&gt;"",IF(VLOOKUP(A198,Dec!A$3:F$200,6)&gt;0,VLOOKUP(A198,Dec!A$3:F$200,6),0),0)</f>
        <v>0</v>
      </c>
      <c r="AF198" s="8">
        <f>IF(A198&lt;&gt;"",IF(VLOOKUP(A198,Jan!A$3:F$200,6)&gt;0,VLOOKUP(A198,Jan!A$3:F$200,6),0),0)</f>
        <v>0</v>
      </c>
      <c r="AG198" s="8">
        <f>IF(A198&lt;&gt;"",IF(VLOOKUP(A198,Feb!A$3:F$200,6)&gt;0,VLOOKUP(A198,Feb!A$3:F$200,6),0),0)</f>
        <v>0</v>
      </c>
      <c r="AH198" s="8">
        <f>IF(A198&lt;&gt;"",IF(VLOOKUP(A198,Mar!A$3:F$200,6)&gt;0,VLOOKUP(A198,Mar!A$3:F$200,6),0),0)</f>
        <v>0</v>
      </c>
      <c r="AJ198" s="8">
        <f>LARGE($BH198:BI198,1)</f>
        <v>0</v>
      </c>
      <c r="AK198" s="8">
        <f>LARGE($BH198:BJ198,1)</f>
        <v>0</v>
      </c>
      <c r="AL198" s="8">
        <f>LARGE($BH198:BK198,1)</f>
        <v>0</v>
      </c>
      <c r="AM198" s="8">
        <f>LARGE($BH198:BL198,1)</f>
        <v>0</v>
      </c>
      <c r="AN198" s="8">
        <f>LARGE($BH198:BM198,1)</f>
        <v>0</v>
      </c>
      <c r="AO198" s="8">
        <f>LARGE($BN198:BO198,1)</f>
        <v>2.7777777777777776E-2</v>
      </c>
      <c r="AP198" s="8">
        <f>LARGE($BN198:BP198,1)</f>
        <v>2.7777777777777776E-2</v>
      </c>
      <c r="AQ198" s="8">
        <f>LARGE($BN198:BQ198,1)</f>
        <v>2.7777777777777776E-2</v>
      </c>
      <c r="AR198" s="8">
        <f>LARGE($BN198:BR198,1)</f>
        <v>2.7777777777777776E-2</v>
      </c>
      <c r="AS198" s="8">
        <f>LARGE($BN198:BS198,1)</f>
        <v>2.7777777777777776E-2</v>
      </c>
      <c r="AV198" s="6">
        <f t="shared" si="340"/>
        <v>0</v>
      </c>
      <c r="AW198" s="6">
        <f t="shared" si="341"/>
        <v>0</v>
      </c>
      <c r="AX198" s="6">
        <f t="shared" si="342"/>
        <v>0</v>
      </c>
      <c r="AY198" s="6">
        <f t="shared" si="343"/>
        <v>0</v>
      </c>
      <c r="AZ198" s="6">
        <f t="shared" si="344"/>
        <v>0</v>
      </c>
      <c r="BA198" s="6">
        <f t="shared" si="345"/>
        <v>0</v>
      </c>
      <c r="BB198" s="6">
        <f t="shared" si="346"/>
        <v>0</v>
      </c>
      <c r="BC198" s="6">
        <f t="shared" si="347"/>
        <v>0</v>
      </c>
      <c r="BD198" s="6">
        <f t="shared" si="348"/>
        <v>0</v>
      </c>
      <c r="BE198" s="6">
        <f t="shared" si="349"/>
        <v>0</v>
      </c>
      <c r="BF198" s="6">
        <f t="shared" si="350"/>
        <v>0</v>
      </c>
      <c r="BH198" s="8" t="str">
        <f t="shared" si="351"/>
        <v/>
      </c>
      <c r="BI198" s="8">
        <f t="shared" si="323"/>
        <v>0</v>
      </c>
      <c r="BJ198" s="8">
        <f t="shared" si="324"/>
        <v>0</v>
      </c>
      <c r="BK198" s="8">
        <f t="shared" si="325"/>
        <v>0</v>
      </c>
      <c r="BL198" s="8">
        <f t="shared" si="326"/>
        <v>0</v>
      </c>
      <c r="BM198" s="8">
        <f t="shared" si="327"/>
        <v>0</v>
      </c>
      <c r="BN198" s="8">
        <f t="shared" si="352"/>
        <v>2.7777777777777776E-2</v>
      </c>
      <c r="BO198" s="8">
        <f t="shared" si="328"/>
        <v>0</v>
      </c>
      <c r="BP198" s="8">
        <f t="shared" si="329"/>
        <v>0</v>
      </c>
      <c r="BQ198" s="8">
        <f t="shared" si="330"/>
        <v>0</v>
      </c>
      <c r="BR198" s="8">
        <f t="shared" si="331"/>
        <v>0</v>
      </c>
      <c r="BS198" s="8">
        <f t="shared" si="332"/>
        <v>0</v>
      </c>
      <c r="BV198" s="8" t="str">
        <f t="shared" si="353"/>
        <v/>
      </c>
      <c r="BW198" s="8" t="str">
        <f t="shared" si="354"/>
        <v/>
      </c>
      <c r="BX198" s="8" t="str">
        <f t="shared" si="355"/>
        <v/>
      </c>
      <c r="BY198" s="8" t="str">
        <f t="shared" si="356"/>
        <v/>
      </c>
      <c r="BZ198" s="8" t="str">
        <f t="shared" si="357"/>
        <v/>
      </c>
      <c r="CA198" s="8" t="str">
        <f t="shared" si="358"/>
        <v/>
      </c>
      <c r="CB198" s="8" t="str">
        <f t="shared" si="359"/>
        <v/>
      </c>
      <c r="CC198" s="8" t="str">
        <f t="shared" si="360"/>
        <v/>
      </c>
      <c r="CD198" s="8" t="str">
        <f t="shared" si="361"/>
        <v/>
      </c>
      <c r="CE198" s="8" t="str">
        <f t="shared" si="362"/>
        <v/>
      </c>
      <c r="CF198" s="8" t="str">
        <f t="shared" si="363"/>
        <v/>
      </c>
      <c r="CG198" s="8" t="str">
        <f t="shared" si="364"/>
        <v/>
      </c>
      <c r="CI198" s="13">
        <v>2.8113425925925927E-2</v>
      </c>
      <c r="CJ198" s="8">
        <f t="shared" si="365"/>
        <v>2.8113425925925927E-2</v>
      </c>
      <c r="CK198" s="8">
        <f>IF(COUNT($BV198:BW198)&gt;0,SMALL($BV198:BW198,1),$CI198)</f>
        <v>2.8113425925925927E-2</v>
      </c>
      <c r="CL198" s="8">
        <f>IF(COUNT($BV198:BX198)&gt;0,SMALL($BV198:BX198,1),$CI198)</f>
        <v>2.8113425925925927E-2</v>
      </c>
      <c r="CM198" s="8">
        <f>IF(COUNT($BV198:BY198)&gt;0,SMALL($BV198:BY198,1),$CI198)</f>
        <v>2.8113425925925927E-2</v>
      </c>
      <c r="CN198" s="8">
        <f>IF(COUNT($BV198:BZ198)&gt;0,SMALL($BV198:BZ198,1),$CI198)</f>
        <v>2.8113425925925927E-2</v>
      </c>
      <c r="CP198" s="8">
        <f t="shared" si="366"/>
        <v>0</v>
      </c>
      <c r="CQ198" s="8">
        <f>IF(COUNT($CB198:CC198)&gt;0,SMALL($CB198:CC198,1),$CP198)</f>
        <v>0</v>
      </c>
      <c r="CR198" s="8">
        <f>IF(COUNT($CB198:CD198)&gt;0,SMALL($CB198:CD198,1),$CP198)</f>
        <v>0</v>
      </c>
      <c r="CS198" s="8">
        <f>IF(COUNT($CB198:CE198)&gt;0,SMALL($CB198:CE198,1),$CP198)</f>
        <v>0</v>
      </c>
      <c r="CT198" s="8">
        <f>IF(COUNT($CB198:CF198)&gt;0,SMALL($CB198:CF198,1),$CP198)</f>
        <v>0</v>
      </c>
      <c r="CV198" s="8" t="str">
        <f t="shared" si="367"/>
        <v/>
      </c>
      <c r="CW198" s="8" t="str">
        <f t="shared" si="368"/>
        <v/>
      </c>
      <c r="CX198" s="1">
        <f t="shared" si="369"/>
        <v>0</v>
      </c>
      <c r="CY198" s="8" t="str">
        <f t="shared" si="370"/>
        <v/>
      </c>
      <c r="CZ198" s="1">
        <f t="shared" si="371"/>
        <v>0</v>
      </c>
      <c r="DB198" s="13">
        <f t="shared" si="372"/>
        <v>0</v>
      </c>
      <c r="DC198" s="13">
        <f>SMALL($DO198:DP198,1)/(60*60*24)</f>
        <v>0</v>
      </c>
      <c r="DD198" s="13">
        <f>SMALL($DO198:DQ198,1)/(60*60*24)</f>
        <v>0</v>
      </c>
      <c r="DE198" s="13">
        <f>SMALL($DO198:DR198,1)/(60*60*24)</f>
        <v>0</v>
      </c>
      <c r="DF198" s="13">
        <f>SMALL($DO198:DS198,1)/(60*60*24)</f>
        <v>0</v>
      </c>
      <c r="DG198" s="13">
        <f>SMALL($DO198:DT198,1)/(60*60*24)</f>
        <v>0</v>
      </c>
      <c r="DH198" s="45">
        <f t="shared" si="373"/>
        <v>0</v>
      </c>
      <c r="DI198" s="13">
        <f>SMALL($DU198:DV198,1)/(60*60*24)</f>
        <v>0</v>
      </c>
      <c r="DJ198" s="13">
        <f>SMALL($DU198:DW198,1)/(60*60*24)</f>
        <v>0</v>
      </c>
      <c r="DK198" s="13">
        <f>SMALL($DU198:DX198,1)/(60*60*24)</f>
        <v>0</v>
      </c>
      <c r="DL198" s="13">
        <f>SMALL($DU198:DY198,1)/(60*60*24)</f>
        <v>0</v>
      </c>
      <c r="DM198" s="13">
        <f>SMALL($DU198:DZ198,1)/(60*60*24)</f>
        <v>0</v>
      </c>
      <c r="DO198" s="6">
        <f t="shared" si="374"/>
        <v>0</v>
      </c>
      <c r="DP198" s="1">
        <f t="shared" si="375"/>
        <v>9999</v>
      </c>
      <c r="DQ198" s="1">
        <f t="shared" si="376"/>
        <v>9999</v>
      </c>
      <c r="DR198" s="1">
        <f t="shared" si="377"/>
        <v>9999</v>
      </c>
      <c r="DS198" s="1">
        <f t="shared" si="378"/>
        <v>9999</v>
      </c>
      <c r="DT198" s="1">
        <f t="shared" si="379"/>
        <v>9999</v>
      </c>
      <c r="DU198" s="6">
        <f t="shared" si="380"/>
        <v>0</v>
      </c>
      <c r="DV198" s="1">
        <f t="shared" si="381"/>
        <v>9999</v>
      </c>
      <c r="DW198" s="1">
        <f t="shared" si="382"/>
        <v>9999</v>
      </c>
      <c r="DX198" s="1">
        <f t="shared" si="383"/>
        <v>9999</v>
      </c>
      <c r="DY198" s="1">
        <f t="shared" si="384"/>
        <v>9999</v>
      </c>
      <c r="DZ198" s="1">
        <f t="shared" si="385"/>
        <v>9999</v>
      </c>
    </row>
    <row r="199" spans="5:130" x14ac:dyDescent="0.25">
      <c r="E199" s="13"/>
      <c r="M199" s="8">
        <f t="shared" si="333"/>
        <v>0</v>
      </c>
      <c r="N199" s="6">
        <f t="shared" si="334"/>
        <v>0</v>
      </c>
      <c r="O199" s="8" t="str">
        <f t="shared" si="335"/>
        <v/>
      </c>
      <c r="Q199" s="8">
        <f t="shared" si="336"/>
        <v>0</v>
      </c>
      <c r="R199" s="8">
        <f t="shared" si="337"/>
        <v>0</v>
      </c>
      <c r="S199" s="8" t="str">
        <f t="shared" si="338"/>
        <v/>
      </c>
      <c r="T199" s="8"/>
      <c r="U199" s="8">
        <f>IF(A199&lt;&gt;"",IF(VLOOKUP(A199,Apr!A$4:F$201,6)&gt;0,VLOOKUP(A199,Apr!A$4:F$201,6),0),0)</f>
        <v>0</v>
      </c>
      <c r="V199" s="8">
        <f>IF(A199&lt;&gt;"",IF(VLOOKUP(A199,May!A$3:F$200,6)&gt;0,VLOOKUP(A199,May!A$3:F$200,6),0),0)</f>
        <v>0</v>
      </c>
      <c r="W199" s="8">
        <f>IF(A199&lt;&gt;"",IF(VLOOKUP(A199,Jun!A$3:F$200,6)&gt;0,VLOOKUP(A199,Jun!A$3:F$200,6),0),0)</f>
        <v>0</v>
      </c>
      <c r="X199" s="8">
        <f>IF(A199&lt;&gt;"",IF(VLOOKUP(A199,Jul!A$3:F$200,6)&gt;0,VLOOKUP(A199,Jul!A$3:F$200,6),0),0)</f>
        <v>0</v>
      </c>
      <c r="Y199" s="8">
        <f>IF(A199&lt;&gt;"",IF(VLOOKUP(A199,Aug!A$3:F$200,6)&gt;0,VLOOKUP(A199,Aug!A$3:F$200,6),0),0)</f>
        <v>0</v>
      </c>
      <c r="Z199" s="8">
        <f>IF(A199&lt;&gt;"",IF(VLOOKUP(A199,Sep!A$3:F$200,6)&gt;0,VLOOKUP(A199,Sep!A$3:F$200,6),0),0)</f>
        <v>0</v>
      </c>
      <c r="AA199" s="6">
        <f t="shared" si="339"/>
        <v>0</v>
      </c>
      <c r="AB199" s="8">
        <f t="shared" si="322"/>
        <v>2.7777777777777776E-2</v>
      </c>
      <c r="AC199" s="8">
        <f>IF(A199&lt;&gt;"",IF(VLOOKUP(A199,Oct!A$3:F$200,6)&gt;0,VLOOKUP(A199,Oct!A$3:F$200,6),0),0)</f>
        <v>0</v>
      </c>
      <c r="AD199" s="8">
        <f>IF(A199&lt;&gt;"",IF(VLOOKUP(A199,Nov!A$3:F$200,6)&gt;0,VLOOKUP(A199,Nov!A$3:F$200,6),0),0)</f>
        <v>0</v>
      </c>
      <c r="AE199" s="8">
        <f>IF(A199&lt;&gt;"",IF(VLOOKUP(A199,Dec!A$3:F$200,6)&gt;0,VLOOKUP(A199,Dec!A$3:F$200,6),0),0)</f>
        <v>0</v>
      </c>
      <c r="AF199" s="8">
        <f>IF(A199&lt;&gt;"",IF(VLOOKUP(A199,Jan!A$3:F$200,6)&gt;0,VLOOKUP(A199,Jan!A$3:F$200,6),0),0)</f>
        <v>0</v>
      </c>
      <c r="AG199" s="8">
        <f>IF(A199&lt;&gt;"",IF(VLOOKUP(A199,Feb!A$3:F$200,6)&gt;0,VLOOKUP(A199,Feb!A$3:F$200,6),0),0)</f>
        <v>0</v>
      </c>
      <c r="AH199" s="8">
        <f>IF(A199&lt;&gt;"",IF(VLOOKUP(A199,Mar!A$3:F$200,6)&gt;0,VLOOKUP(A199,Mar!A$3:F$200,6),0),0)</f>
        <v>0</v>
      </c>
      <c r="AJ199" s="8">
        <f>LARGE($BH199:BI199,1)</f>
        <v>0</v>
      </c>
      <c r="AK199" s="8">
        <f>LARGE($BH199:BJ199,1)</f>
        <v>0</v>
      </c>
      <c r="AL199" s="8">
        <f>LARGE($BH199:BK199,1)</f>
        <v>0</v>
      </c>
      <c r="AM199" s="8">
        <f>LARGE($BH199:BL199,1)</f>
        <v>0</v>
      </c>
      <c r="AN199" s="8">
        <f>LARGE($BH199:BM199,1)</f>
        <v>0</v>
      </c>
      <c r="AO199" s="8">
        <f>LARGE($BN199:BO199,1)</f>
        <v>2.7777777777777776E-2</v>
      </c>
      <c r="AP199" s="8">
        <f>LARGE($BN199:BP199,1)</f>
        <v>2.7777777777777776E-2</v>
      </c>
      <c r="AQ199" s="8">
        <f>LARGE($BN199:BQ199,1)</f>
        <v>2.7777777777777776E-2</v>
      </c>
      <c r="AR199" s="8">
        <f>LARGE($BN199:BR199,1)</f>
        <v>2.7777777777777776E-2</v>
      </c>
      <c r="AS199" s="8">
        <f>LARGE($BN199:BS199,1)</f>
        <v>2.7777777777777776E-2</v>
      </c>
      <c r="AV199" s="6">
        <f t="shared" si="340"/>
        <v>0</v>
      </c>
      <c r="AW199" s="6">
        <f t="shared" si="341"/>
        <v>0</v>
      </c>
      <c r="AX199" s="6">
        <f t="shared" si="342"/>
        <v>0</v>
      </c>
      <c r="AY199" s="6">
        <f t="shared" si="343"/>
        <v>0</v>
      </c>
      <c r="AZ199" s="6">
        <f t="shared" si="344"/>
        <v>0</v>
      </c>
      <c r="BA199" s="6">
        <f t="shared" si="345"/>
        <v>0</v>
      </c>
      <c r="BB199" s="6">
        <f t="shared" si="346"/>
        <v>0</v>
      </c>
      <c r="BC199" s="6">
        <f t="shared" si="347"/>
        <v>0</v>
      </c>
      <c r="BD199" s="6">
        <f t="shared" si="348"/>
        <v>0</v>
      </c>
      <c r="BE199" s="6">
        <f t="shared" si="349"/>
        <v>0</v>
      </c>
      <c r="BF199" s="6">
        <f t="shared" si="350"/>
        <v>0</v>
      </c>
      <c r="BH199" s="8" t="str">
        <f t="shared" si="351"/>
        <v/>
      </c>
      <c r="BI199" s="8">
        <f t="shared" si="323"/>
        <v>0</v>
      </c>
      <c r="BJ199" s="8">
        <f t="shared" si="324"/>
        <v>0</v>
      </c>
      <c r="BK199" s="8">
        <f t="shared" si="325"/>
        <v>0</v>
      </c>
      <c r="BL199" s="8">
        <f t="shared" si="326"/>
        <v>0</v>
      </c>
      <c r="BM199" s="8">
        <f t="shared" si="327"/>
        <v>0</v>
      </c>
      <c r="BN199" s="8">
        <f t="shared" si="352"/>
        <v>2.7777777777777776E-2</v>
      </c>
      <c r="BO199" s="8">
        <f t="shared" si="328"/>
        <v>0</v>
      </c>
      <c r="BP199" s="8">
        <f t="shared" si="329"/>
        <v>0</v>
      </c>
      <c r="BQ199" s="8">
        <f t="shared" si="330"/>
        <v>0</v>
      </c>
      <c r="BR199" s="8">
        <f t="shared" si="331"/>
        <v>0</v>
      </c>
      <c r="BS199" s="8">
        <f t="shared" si="332"/>
        <v>0</v>
      </c>
      <c r="BV199" s="8" t="str">
        <f t="shared" si="353"/>
        <v/>
      </c>
      <c r="BW199" s="8" t="str">
        <f t="shared" si="354"/>
        <v/>
      </c>
      <c r="BX199" s="8" t="str">
        <f t="shared" si="355"/>
        <v/>
      </c>
      <c r="BY199" s="8" t="str">
        <f t="shared" si="356"/>
        <v/>
      </c>
      <c r="BZ199" s="8" t="str">
        <f t="shared" si="357"/>
        <v/>
      </c>
      <c r="CA199" s="8" t="str">
        <f t="shared" si="358"/>
        <v/>
      </c>
      <c r="CB199" s="8" t="str">
        <f t="shared" si="359"/>
        <v/>
      </c>
      <c r="CC199" s="8" t="str">
        <f t="shared" si="360"/>
        <v/>
      </c>
      <c r="CD199" s="8" t="str">
        <f t="shared" si="361"/>
        <v/>
      </c>
      <c r="CE199" s="8" t="str">
        <f t="shared" si="362"/>
        <v/>
      </c>
      <c r="CF199" s="8" t="str">
        <f t="shared" si="363"/>
        <v/>
      </c>
      <c r="CG199" s="8" t="str">
        <f t="shared" si="364"/>
        <v/>
      </c>
      <c r="CI199" s="13">
        <v>2.8113425925925927E-2</v>
      </c>
      <c r="CJ199" s="8">
        <f t="shared" si="365"/>
        <v>2.8113425925925927E-2</v>
      </c>
      <c r="CK199" s="8">
        <f>IF(COUNT($BV199:BW199)&gt;0,SMALL($BV199:BW199,1),$CI199)</f>
        <v>2.8113425925925927E-2</v>
      </c>
      <c r="CL199" s="8">
        <f>IF(COUNT($BV199:BX199)&gt;0,SMALL($BV199:BX199,1),$CI199)</f>
        <v>2.8113425925925927E-2</v>
      </c>
      <c r="CM199" s="8">
        <f>IF(COUNT($BV199:BY199)&gt;0,SMALL($BV199:BY199,1),$CI199)</f>
        <v>2.8113425925925927E-2</v>
      </c>
      <c r="CN199" s="8">
        <f>IF(COUNT($BV199:BZ199)&gt;0,SMALL($BV199:BZ199,1),$CI199)</f>
        <v>2.8113425925925927E-2</v>
      </c>
      <c r="CP199" s="8">
        <f t="shared" si="366"/>
        <v>0</v>
      </c>
      <c r="CQ199" s="8">
        <f>IF(COUNT($CB199:CC199)&gt;0,SMALL($CB199:CC199,1),$CP199)</f>
        <v>0</v>
      </c>
      <c r="CR199" s="8">
        <f>IF(COUNT($CB199:CD199)&gt;0,SMALL($CB199:CD199,1),$CP199)</f>
        <v>0</v>
      </c>
      <c r="CS199" s="8">
        <f>IF(COUNT($CB199:CE199)&gt;0,SMALL($CB199:CE199,1),$CP199)</f>
        <v>0</v>
      </c>
      <c r="CT199" s="8">
        <f>IF(COUNT($CB199:CF199)&gt;0,SMALL($CB199:CF199,1),$CP199)</f>
        <v>0</v>
      </c>
      <c r="CV199" s="8" t="str">
        <f t="shared" si="367"/>
        <v/>
      </c>
      <c r="CW199" s="8" t="str">
        <f t="shared" si="368"/>
        <v/>
      </c>
      <c r="CX199" s="1">
        <f t="shared" si="369"/>
        <v>0</v>
      </c>
      <c r="CY199" s="8" t="str">
        <f t="shared" si="370"/>
        <v/>
      </c>
      <c r="CZ199" s="1">
        <f t="shared" si="371"/>
        <v>0</v>
      </c>
      <c r="DB199" s="13">
        <f t="shared" si="372"/>
        <v>0</v>
      </c>
      <c r="DC199" s="13">
        <f>SMALL($DO199:DP199,1)/(60*60*24)</f>
        <v>0</v>
      </c>
      <c r="DD199" s="13">
        <f>SMALL($DO199:DQ199,1)/(60*60*24)</f>
        <v>0</v>
      </c>
      <c r="DE199" s="13">
        <f>SMALL($DO199:DR199,1)/(60*60*24)</f>
        <v>0</v>
      </c>
      <c r="DF199" s="13">
        <f>SMALL($DO199:DS199,1)/(60*60*24)</f>
        <v>0</v>
      </c>
      <c r="DG199" s="13">
        <f>SMALL($DO199:DT199,1)/(60*60*24)</f>
        <v>0</v>
      </c>
      <c r="DH199" s="45">
        <f t="shared" si="373"/>
        <v>0</v>
      </c>
      <c r="DI199" s="13">
        <f>SMALL($DU199:DV199,1)/(60*60*24)</f>
        <v>0</v>
      </c>
      <c r="DJ199" s="13">
        <f>SMALL($DU199:DW199,1)/(60*60*24)</f>
        <v>0</v>
      </c>
      <c r="DK199" s="13">
        <f>SMALL($DU199:DX199,1)/(60*60*24)</f>
        <v>0</v>
      </c>
      <c r="DL199" s="13">
        <f>SMALL($DU199:DY199,1)/(60*60*24)</f>
        <v>0</v>
      </c>
      <c r="DM199" s="13">
        <f>SMALL($DU199:DZ199,1)/(60*60*24)</f>
        <v>0</v>
      </c>
      <c r="DO199" s="6">
        <f t="shared" si="374"/>
        <v>0</v>
      </c>
      <c r="DP199" s="1">
        <f t="shared" si="375"/>
        <v>9999</v>
      </c>
      <c r="DQ199" s="1">
        <f t="shared" si="376"/>
        <v>9999</v>
      </c>
      <c r="DR199" s="1">
        <f t="shared" si="377"/>
        <v>9999</v>
      </c>
      <c r="DS199" s="1">
        <f t="shared" si="378"/>
        <v>9999</v>
      </c>
      <c r="DT199" s="1">
        <f t="shared" si="379"/>
        <v>9999</v>
      </c>
      <c r="DU199" s="6">
        <f t="shared" si="380"/>
        <v>0</v>
      </c>
      <c r="DV199" s="1">
        <f t="shared" si="381"/>
        <v>9999</v>
      </c>
      <c r="DW199" s="1">
        <f t="shared" si="382"/>
        <v>9999</v>
      </c>
      <c r="DX199" s="1">
        <f t="shared" si="383"/>
        <v>9999</v>
      </c>
      <c r="DY199" s="1">
        <f t="shared" si="384"/>
        <v>9999</v>
      </c>
      <c r="DZ199" s="1">
        <f t="shared" si="385"/>
        <v>9999</v>
      </c>
    </row>
    <row r="200" spans="5:130" x14ac:dyDescent="0.25">
      <c r="E200" s="13"/>
      <c r="M200" s="8">
        <f t="shared" si="333"/>
        <v>0</v>
      </c>
      <c r="N200" s="6">
        <f t="shared" si="334"/>
        <v>0</v>
      </c>
      <c r="O200" s="8" t="str">
        <f t="shared" si="335"/>
        <v/>
      </c>
      <c r="Q200" s="8">
        <f t="shared" si="336"/>
        <v>0</v>
      </c>
      <c r="R200" s="8">
        <f t="shared" si="337"/>
        <v>0</v>
      </c>
      <c r="S200" s="8" t="str">
        <f t="shared" si="338"/>
        <v/>
      </c>
      <c r="T200" s="8"/>
      <c r="U200" s="8">
        <f>IF(A200&lt;&gt;"",IF(VLOOKUP(A200,Apr!A$4:F$201,6)&gt;0,VLOOKUP(A200,Apr!A$4:F$201,6),0),0)</f>
        <v>0</v>
      </c>
      <c r="V200" s="8">
        <f>IF(A200&lt;&gt;"",IF(VLOOKUP(A200,May!A$3:F$200,6)&gt;0,VLOOKUP(A200,May!A$3:F$200,6),0),0)</f>
        <v>0</v>
      </c>
      <c r="W200" s="8">
        <f>IF(A200&lt;&gt;"",IF(VLOOKUP(A200,Jun!A$3:F$200,6)&gt;0,VLOOKUP(A200,Jun!A$3:F$200,6),0),0)</f>
        <v>0</v>
      </c>
      <c r="X200" s="8">
        <f>IF(A200&lt;&gt;"",IF(VLOOKUP(A200,Jul!A$3:F$200,6)&gt;0,VLOOKUP(A200,Jul!A$3:F$200,6),0),0)</f>
        <v>0</v>
      </c>
      <c r="Y200" s="8">
        <f>IF(A200&lt;&gt;"",IF(VLOOKUP(A200,Aug!A$3:F$200,6)&gt;0,VLOOKUP(A200,Aug!A$3:F$200,6),0),0)</f>
        <v>0</v>
      </c>
      <c r="Z200" s="8">
        <f>IF(A200&lt;&gt;"",IF(VLOOKUP(A200,Sep!A$3:F$200,6)&gt;0,VLOOKUP(A200,Sep!A$3:F$200,6),0),0)</f>
        <v>0</v>
      </c>
      <c r="AA200" s="6">
        <f t="shared" si="339"/>
        <v>0</v>
      </c>
      <c r="AB200" s="8">
        <f t="shared" si="322"/>
        <v>2.7777777777777776E-2</v>
      </c>
      <c r="AC200" s="8">
        <f>IF(A200&lt;&gt;"",IF(VLOOKUP(A200,Oct!A$3:F$200,6)&gt;0,VLOOKUP(A200,Oct!A$3:F$200,6),0),0)</f>
        <v>0</v>
      </c>
      <c r="AD200" s="8">
        <f>IF(A200&lt;&gt;"",IF(VLOOKUP(A200,Nov!A$3:F$200,6)&gt;0,VLOOKUP(A200,Nov!A$3:F$200,6),0),0)</f>
        <v>0</v>
      </c>
      <c r="AE200" s="8">
        <f>IF(A200&lt;&gt;"",IF(VLOOKUP(A200,Dec!A$3:F$200,6)&gt;0,VLOOKUP(A200,Dec!A$3:F$200,6),0),0)</f>
        <v>0</v>
      </c>
      <c r="AF200" s="8">
        <f>IF(A200&lt;&gt;"",IF(VLOOKUP(A200,Jan!A$3:F$200,6)&gt;0,VLOOKUP(A200,Jan!A$3:F$200,6),0),0)</f>
        <v>0</v>
      </c>
      <c r="AG200" s="8">
        <f>IF(A200&lt;&gt;"",IF(VLOOKUP(A200,Feb!A$3:F$200,6)&gt;0,VLOOKUP(A200,Feb!A$3:F$200,6),0),0)</f>
        <v>0</v>
      </c>
      <c r="AH200" s="8">
        <f>IF(A200&lt;&gt;"",IF(VLOOKUP(A200,Mar!A$3:F$200,6)&gt;0,VLOOKUP(A200,Mar!A$3:F$200,6),0),0)</f>
        <v>0</v>
      </c>
      <c r="AJ200" s="8">
        <f>LARGE($BH200:BI200,1)</f>
        <v>0</v>
      </c>
      <c r="AK200" s="8">
        <f>LARGE($BH200:BJ200,1)</f>
        <v>0</v>
      </c>
      <c r="AL200" s="8">
        <f>LARGE($BH200:BK200,1)</f>
        <v>0</v>
      </c>
      <c r="AM200" s="8">
        <f>LARGE($BH200:BL200,1)</f>
        <v>0</v>
      </c>
      <c r="AN200" s="8">
        <f>LARGE($BH200:BM200,1)</f>
        <v>0</v>
      </c>
      <c r="AO200" s="8">
        <f>LARGE($BN200:BO200,1)</f>
        <v>2.7777777777777776E-2</v>
      </c>
      <c r="AP200" s="8">
        <f>LARGE($BN200:BP200,1)</f>
        <v>2.7777777777777776E-2</v>
      </c>
      <c r="AQ200" s="8">
        <f>LARGE($BN200:BQ200,1)</f>
        <v>2.7777777777777776E-2</v>
      </c>
      <c r="AR200" s="8">
        <f>LARGE($BN200:BR200,1)</f>
        <v>2.7777777777777776E-2</v>
      </c>
      <c r="AS200" s="8">
        <f>LARGE($BN200:BS200,1)</f>
        <v>2.7777777777777776E-2</v>
      </c>
      <c r="AV200" s="6">
        <f t="shared" si="340"/>
        <v>0</v>
      </c>
      <c r="AW200" s="6">
        <f t="shared" si="341"/>
        <v>0</v>
      </c>
      <c r="AX200" s="6">
        <f t="shared" si="342"/>
        <v>0</v>
      </c>
      <c r="AY200" s="6">
        <f t="shared" si="343"/>
        <v>0</v>
      </c>
      <c r="AZ200" s="6">
        <f t="shared" si="344"/>
        <v>0</v>
      </c>
      <c r="BA200" s="6">
        <f t="shared" si="345"/>
        <v>0</v>
      </c>
      <c r="BB200" s="6">
        <f t="shared" si="346"/>
        <v>0</v>
      </c>
      <c r="BC200" s="6">
        <f t="shared" si="347"/>
        <v>0</v>
      </c>
      <c r="BD200" s="6">
        <f t="shared" si="348"/>
        <v>0</v>
      </c>
      <c r="BE200" s="6">
        <f t="shared" si="349"/>
        <v>0</v>
      </c>
      <c r="BF200" s="6">
        <f t="shared" si="350"/>
        <v>0</v>
      </c>
      <c r="BH200" s="8" t="str">
        <f t="shared" si="351"/>
        <v/>
      </c>
      <c r="BI200" s="8">
        <f t="shared" si="323"/>
        <v>0</v>
      </c>
      <c r="BJ200" s="8">
        <f t="shared" si="324"/>
        <v>0</v>
      </c>
      <c r="BK200" s="8">
        <f t="shared" si="325"/>
        <v>0</v>
      </c>
      <c r="BL200" s="8">
        <f t="shared" si="326"/>
        <v>0</v>
      </c>
      <c r="BM200" s="8">
        <f t="shared" si="327"/>
        <v>0</v>
      </c>
      <c r="BN200" s="8">
        <f t="shared" si="352"/>
        <v>2.7777777777777776E-2</v>
      </c>
      <c r="BO200" s="8">
        <f t="shared" si="328"/>
        <v>0</v>
      </c>
      <c r="BP200" s="8">
        <f t="shared" si="329"/>
        <v>0</v>
      </c>
      <c r="BQ200" s="8">
        <f t="shared" si="330"/>
        <v>0</v>
      </c>
      <c r="BR200" s="8">
        <f t="shared" si="331"/>
        <v>0</v>
      </c>
      <c r="BS200" s="8">
        <f t="shared" si="332"/>
        <v>0</v>
      </c>
      <c r="BV200" s="8" t="str">
        <f t="shared" si="353"/>
        <v/>
      </c>
      <c r="BW200" s="8" t="str">
        <f t="shared" si="354"/>
        <v/>
      </c>
      <c r="BX200" s="8" t="str">
        <f t="shared" si="355"/>
        <v/>
      </c>
      <c r="BY200" s="8" t="str">
        <f t="shared" si="356"/>
        <v/>
      </c>
      <c r="BZ200" s="8" t="str">
        <f t="shared" si="357"/>
        <v/>
      </c>
      <c r="CA200" s="8" t="str">
        <f t="shared" si="358"/>
        <v/>
      </c>
      <c r="CB200" s="8" t="str">
        <f t="shared" si="359"/>
        <v/>
      </c>
      <c r="CC200" s="8" t="str">
        <f t="shared" si="360"/>
        <v/>
      </c>
      <c r="CD200" s="8" t="str">
        <f t="shared" si="361"/>
        <v/>
      </c>
      <c r="CE200" s="8" t="str">
        <f t="shared" si="362"/>
        <v/>
      </c>
      <c r="CF200" s="8" t="str">
        <f t="shared" si="363"/>
        <v/>
      </c>
      <c r="CG200" s="8" t="str">
        <f t="shared" si="364"/>
        <v/>
      </c>
      <c r="CI200" s="13">
        <v>2.8113425925925927E-2</v>
      </c>
      <c r="CJ200" s="8">
        <f t="shared" si="365"/>
        <v>2.8113425925925927E-2</v>
      </c>
      <c r="CK200" s="8">
        <f>IF(COUNT($BV200:BW200)&gt;0,SMALL($BV200:BW200,1),$CI200)</f>
        <v>2.8113425925925927E-2</v>
      </c>
      <c r="CL200" s="8">
        <f>IF(COUNT($BV200:BX200)&gt;0,SMALL($BV200:BX200,1),$CI200)</f>
        <v>2.8113425925925927E-2</v>
      </c>
      <c r="CM200" s="8">
        <f>IF(COUNT($BV200:BY200)&gt;0,SMALL($BV200:BY200,1),$CI200)</f>
        <v>2.8113425925925927E-2</v>
      </c>
      <c r="CN200" s="8">
        <f>IF(COUNT($BV200:BZ200)&gt;0,SMALL($BV200:BZ200,1),$CI200)</f>
        <v>2.8113425925925927E-2</v>
      </c>
      <c r="CP200" s="8">
        <f t="shared" si="366"/>
        <v>0</v>
      </c>
      <c r="CQ200" s="8">
        <f>IF(COUNT($CB200:CC200)&gt;0,SMALL($CB200:CC200,1),$CP200)</f>
        <v>0</v>
      </c>
      <c r="CR200" s="8">
        <f>IF(COUNT($CB200:CD200)&gt;0,SMALL($CB200:CD200,1),$CP200)</f>
        <v>0</v>
      </c>
      <c r="CS200" s="8">
        <f>IF(COUNT($CB200:CE200)&gt;0,SMALL($CB200:CE200,1),$CP200)</f>
        <v>0</v>
      </c>
      <c r="CT200" s="8">
        <f>IF(COUNT($CB200:CF200)&gt;0,SMALL($CB200:CF200,1),$CP200)</f>
        <v>0</v>
      </c>
      <c r="CV200" s="8" t="str">
        <f t="shared" si="367"/>
        <v/>
      </c>
      <c r="CW200" s="8" t="str">
        <f t="shared" si="368"/>
        <v/>
      </c>
      <c r="CX200" s="1">
        <f t="shared" si="369"/>
        <v>0</v>
      </c>
      <c r="CY200" s="8" t="str">
        <f t="shared" si="370"/>
        <v/>
      </c>
      <c r="CZ200" s="1">
        <f t="shared" si="371"/>
        <v>0</v>
      </c>
      <c r="DB200" s="13">
        <f t="shared" si="372"/>
        <v>0</v>
      </c>
      <c r="DC200" s="13">
        <f>SMALL($DO200:DP200,1)/(60*60*24)</f>
        <v>0</v>
      </c>
      <c r="DD200" s="13">
        <f>SMALL($DO200:DQ200,1)/(60*60*24)</f>
        <v>0</v>
      </c>
      <c r="DE200" s="13">
        <f>SMALL($DO200:DR200,1)/(60*60*24)</f>
        <v>0</v>
      </c>
      <c r="DF200" s="13">
        <f>SMALL($DO200:DS200,1)/(60*60*24)</f>
        <v>0</v>
      </c>
      <c r="DG200" s="13">
        <f>SMALL($DO200:DT200,1)/(60*60*24)</f>
        <v>0</v>
      </c>
      <c r="DH200" s="45">
        <f t="shared" si="373"/>
        <v>0</v>
      </c>
      <c r="DI200" s="13">
        <f>SMALL($DU200:DV200,1)/(60*60*24)</f>
        <v>0</v>
      </c>
      <c r="DJ200" s="13">
        <f>SMALL($DU200:DW200,1)/(60*60*24)</f>
        <v>0</v>
      </c>
      <c r="DK200" s="13">
        <f>SMALL($DU200:DX200,1)/(60*60*24)</f>
        <v>0</v>
      </c>
      <c r="DL200" s="13">
        <f>SMALL($DU200:DY200,1)/(60*60*24)</f>
        <v>0</v>
      </c>
      <c r="DM200" s="13">
        <f>SMALL($DU200:DZ200,1)/(60*60*24)</f>
        <v>0</v>
      </c>
      <c r="DO200" s="6">
        <f t="shared" si="374"/>
        <v>0</v>
      </c>
      <c r="DP200" s="1">
        <f t="shared" si="375"/>
        <v>9999</v>
      </c>
      <c r="DQ200" s="1">
        <f t="shared" si="376"/>
        <v>9999</v>
      </c>
      <c r="DR200" s="1">
        <f t="shared" si="377"/>
        <v>9999</v>
      </c>
      <c r="DS200" s="1">
        <f t="shared" si="378"/>
        <v>9999</v>
      </c>
      <c r="DT200" s="1">
        <f t="shared" si="379"/>
        <v>9999</v>
      </c>
      <c r="DU200" s="6">
        <f t="shared" si="380"/>
        <v>0</v>
      </c>
      <c r="DV200" s="1">
        <f t="shared" si="381"/>
        <v>9999</v>
      </c>
      <c r="DW200" s="1">
        <f t="shared" si="382"/>
        <v>9999</v>
      </c>
      <c r="DX200" s="1">
        <f t="shared" si="383"/>
        <v>9999</v>
      </c>
      <c r="DY200" s="1">
        <f t="shared" si="384"/>
        <v>9999</v>
      </c>
      <c r="DZ200" s="1">
        <f t="shared" si="385"/>
        <v>9999</v>
      </c>
    </row>
  </sheetData>
  <sortState ref="A3:FB129">
    <sortCondition ref="A129"/>
  </sortState>
  <conditionalFormatting sqref="R3:R28 R30:R62 R64:R200">
    <cfRule type="expression" dxfId="40" priority="65" stopIfTrue="1">
      <formula>(AND(R3&gt;0,R3&lt;B3))</formula>
    </cfRule>
  </conditionalFormatting>
  <conditionalFormatting sqref="Q3:Q28 Q30:Q62 Q64:Q200">
    <cfRule type="expression" dxfId="39" priority="64" stopIfTrue="1">
      <formula>(AND(Q3&gt;0,Q3&lt;E3))</formula>
    </cfRule>
  </conditionalFormatting>
  <conditionalFormatting sqref="R63">
    <cfRule type="expression" dxfId="38" priority="57" stopIfTrue="1">
      <formula>(AND(R63&gt;0,R63&lt;B63))</formula>
    </cfRule>
  </conditionalFormatting>
  <conditionalFormatting sqref="Q63">
    <cfRule type="expression" dxfId="37" priority="56" stopIfTrue="1">
      <formula>(AND(Q63&gt;0,Q63&lt;E63))</formula>
    </cfRule>
  </conditionalFormatting>
  <conditionalFormatting sqref="R29">
    <cfRule type="expression" dxfId="36" priority="52" stopIfTrue="1">
      <formula>(AND(R29&gt;0,R29&lt;B29))</formula>
    </cfRule>
  </conditionalFormatting>
  <conditionalFormatting sqref="Q29">
    <cfRule type="expression" dxfId="35" priority="51" stopIfTrue="1">
      <formula>(AND(Q29&gt;0,Q29&lt;E29))</formula>
    </cfRule>
  </conditionalFormatting>
  <conditionalFormatting sqref="B3:B28 B30:B62 B64:B200">
    <cfRule type="expression" dxfId="34" priority="46">
      <formula>(AND(B3="",R3&gt;0))</formula>
    </cfRule>
  </conditionalFormatting>
  <conditionalFormatting sqref="E3:E28 E30:E62 E64:E200">
    <cfRule type="expression" dxfId="33" priority="45">
      <formula>(AND(E3="",Q3&gt;0))</formula>
    </cfRule>
  </conditionalFormatting>
  <conditionalFormatting sqref="B63">
    <cfRule type="expression" dxfId="32" priority="44">
      <formula>(AND(B63="",R63&gt;0))</formula>
    </cfRule>
  </conditionalFormatting>
  <conditionalFormatting sqref="E63">
    <cfRule type="expression" dxfId="31" priority="43">
      <formula>(AND(E63="",Q63&gt;0))</formula>
    </cfRule>
  </conditionalFormatting>
  <conditionalFormatting sqref="B29">
    <cfRule type="expression" dxfId="30" priority="42">
      <formula>(AND(B29="",R29&gt;0))</formula>
    </cfRule>
  </conditionalFormatting>
  <conditionalFormatting sqref="E29">
    <cfRule type="expression" dxfId="29" priority="41">
      <formula>(AND(E29="",Q29&gt;0))</formula>
    </cfRule>
  </conditionalFormatting>
  <conditionalFormatting sqref="CO101:CO103 CO105:CO200">
    <cfRule type="expression" dxfId="28" priority="40">
      <formula>(AND(CO101="",DE101&gt;0))</formula>
    </cfRule>
  </conditionalFormatting>
  <conditionalFormatting sqref="CI3:CI16 CI30 CI64:CI72 CI105:CI200 CI34:CI59 CI18:CI25 CI27:CI28 CI32 CI61:CI62 CI76:CI78 CI80:CI81 CI83:CI103">
    <cfRule type="expression" dxfId="27" priority="34">
      <formula>(AND(CI3="",CU3&gt;0))</formula>
    </cfRule>
  </conditionalFormatting>
  <conditionalFormatting sqref="CI63">
    <cfRule type="expression" dxfId="26" priority="33">
      <formula>(AND(CI63="",CU63&gt;0))</formula>
    </cfRule>
  </conditionalFormatting>
  <conditionalFormatting sqref="CI29">
    <cfRule type="expression" dxfId="25" priority="32">
      <formula>(AND(CI29="",CU29&gt;0))</formula>
    </cfRule>
  </conditionalFormatting>
  <conditionalFormatting sqref="CO3:CO16 CO64:CO72 CO30 CO34:CO59 CO18:CO25 CO27:CO28 CO32 CO61:CO62 CO76:CO78 CO80:CO81 CO83:CO100">
    <cfRule type="expression" dxfId="24" priority="31">
      <formula>(AND(CO3="",DE3&gt;0))</formula>
    </cfRule>
  </conditionalFormatting>
  <conditionalFormatting sqref="CO63">
    <cfRule type="expression" dxfId="23" priority="30">
      <formula>(AND(CO63="",DE63&gt;0))</formula>
    </cfRule>
  </conditionalFormatting>
  <conditionalFormatting sqref="CO29">
    <cfRule type="expression" dxfId="22" priority="29">
      <formula>(AND(CO29="",DE29&gt;0))</formula>
    </cfRule>
  </conditionalFormatting>
  <conditionalFormatting sqref="CO17">
    <cfRule type="expression" dxfId="21" priority="22">
      <formula>(AND(CO17="",DE17&gt;0))</formula>
    </cfRule>
  </conditionalFormatting>
  <conditionalFormatting sqref="CI17">
    <cfRule type="expression" dxfId="20" priority="21">
      <formula>(AND(CI17="",CU17&gt;0))</formula>
    </cfRule>
  </conditionalFormatting>
  <conditionalFormatting sqref="CO26">
    <cfRule type="expression" dxfId="19" priority="20">
      <formula>(AND(CO26="",DE26&gt;0))</formula>
    </cfRule>
  </conditionalFormatting>
  <conditionalFormatting sqref="CI26">
    <cfRule type="expression" dxfId="18" priority="19">
      <formula>(AND(CI26="",CU26&gt;0))</formula>
    </cfRule>
  </conditionalFormatting>
  <conditionalFormatting sqref="CO31">
    <cfRule type="expression" dxfId="17" priority="18">
      <formula>(AND(CO31="",DE31&gt;0))</formula>
    </cfRule>
  </conditionalFormatting>
  <conditionalFormatting sqref="CI31">
    <cfRule type="expression" dxfId="16" priority="17">
      <formula>(AND(CI31="",CU31&gt;0))</formula>
    </cfRule>
  </conditionalFormatting>
  <conditionalFormatting sqref="CO33">
    <cfRule type="expression" dxfId="15" priority="16">
      <formula>(AND(CO33="",DE33&gt;0))</formula>
    </cfRule>
  </conditionalFormatting>
  <conditionalFormatting sqref="CI33">
    <cfRule type="expression" dxfId="14" priority="15">
      <formula>(AND(CI33="",CU33&gt;0))</formula>
    </cfRule>
  </conditionalFormatting>
  <conditionalFormatting sqref="CO60">
    <cfRule type="expression" dxfId="13" priority="14">
      <formula>(AND(CO60="",DE60&gt;0))</formula>
    </cfRule>
  </conditionalFormatting>
  <conditionalFormatting sqref="CI60">
    <cfRule type="expression" dxfId="12" priority="13">
      <formula>(AND(CI60="",CU60&gt;0))</formula>
    </cfRule>
  </conditionalFormatting>
  <conditionalFormatting sqref="CO73">
    <cfRule type="expression" dxfId="11" priority="12">
      <formula>(AND(CO73="",DE73&gt;0))</formula>
    </cfRule>
  </conditionalFormatting>
  <conditionalFormatting sqref="CI73">
    <cfRule type="expression" dxfId="10" priority="11">
      <formula>(AND(CI73="",CU73&gt;0))</formula>
    </cfRule>
  </conditionalFormatting>
  <conditionalFormatting sqref="CO74">
    <cfRule type="expression" dxfId="9" priority="10">
      <formula>(AND(CO74="",DE74&gt;0))</formula>
    </cfRule>
  </conditionalFormatting>
  <conditionalFormatting sqref="CI74">
    <cfRule type="expression" dxfId="8" priority="9">
      <formula>(AND(CI74="",CU74&gt;0))</formula>
    </cfRule>
  </conditionalFormatting>
  <conditionalFormatting sqref="CO75">
    <cfRule type="expression" dxfId="7" priority="8">
      <formula>(AND(CO75="",DE75&gt;0))</formula>
    </cfRule>
  </conditionalFormatting>
  <conditionalFormatting sqref="CI75">
    <cfRule type="expression" dxfId="6" priority="7">
      <formula>(AND(CI75="",CU75&gt;0))</formula>
    </cfRule>
  </conditionalFormatting>
  <conditionalFormatting sqref="CO79">
    <cfRule type="expression" dxfId="5" priority="6">
      <formula>(AND(CO79="",DE79&gt;0))</formula>
    </cfRule>
  </conditionalFormatting>
  <conditionalFormatting sqref="CI79">
    <cfRule type="expression" dxfId="4" priority="5">
      <formula>(AND(CI79="",CU79&gt;0))</formula>
    </cfRule>
  </conditionalFormatting>
  <conditionalFormatting sqref="CO82">
    <cfRule type="expression" dxfId="3" priority="4">
      <formula>(AND(CO82="",DE82&gt;0))</formula>
    </cfRule>
  </conditionalFormatting>
  <conditionalFormatting sqref="CI82">
    <cfRule type="expression" dxfId="2" priority="3">
      <formula>(AND(CI82="",CU82&gt;0))</formula>
    </cfRule>
  </conditionalFormatting>
  <conditionalFormatting sqref="CO104">
    <cfRule type="expression" dxfId="1" priority="2">
      <formula>(AND(CO104="",DE104&gt;0))</formula>
    </cfRule>
  </conditionalFormatting>
  <conditionalFormatting sqref="CI104">
    <cfRule type="expression" dxfId="0" priority="1">
      <formula>(AND(CI104="",CU104&gt;0))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E200"/>
  <sheetViews>
    <sheetView showZeros="0" workbookViewId="0">
      <pane xSplit="4" ySplit="2" topLeftCell="E4" activePane="bottomRight" state="frozen"/>
      <selection pane="topRight" activeCell="E1" sqref="E1"/>
      <selection pane="bottomLeft" activeCell="A3" sqref="A3"/>
      <selection pane="bottomRight" activeCell="L5" sqref="L5"/>
    </sheetView>
  </sheetViews>
  <sheetFormatPr defaultRowHeight="12" x14ac:dyDescent="0.25"/>
  <cols>
    <col min="1" max="1" width="16.21875" style="1" customWidth="1"/>
    <col min="2" max="2" width="5.5546875" style="1" customWidth="1"/>
    <col min="3" max="3" width="7.21875" style="1" customWidth="1"/>
    <col min="4" max="4" width="4.33203125" style="6" hidden="1" customWidth="1"/>
    <col min="5" max="5" width="7.77734375" style="1" customWidth="1"/>
    <col min="6" max="6" width="8.6640625" style="1" customWidth="1"/>
    <col min="7" max="7" width="8.6640625" style="6" customWidth="1"/>
    <col min="8" max="8" width="8.6640625" style="6" hidden="1" customWidth="1"/>
    <col min="9" max="9" width="8.109375" style="1" hidden="1" customWidth="1"/>
    <col min="10" max="10" width="5.77734375" style="1" hidden="1" customWidth="1"/>
    <col min="11" max="11" width="8.6640625" style="8" hidden="1" customWidth="1"/>
    <col min="12" max="12" width="11.109375" style="1" customWidth="1"/>
    <col min="13" max="13" width="8.88671875" style="1" customWidth="1"/>
    <col min="14" max="14" width="8.88671875" style="8" customWidth="1"/>
    <col min="15" max="15" width="16.6640625" style="1" customWidth="1"/>
    <col min="16" max="16" width="5.5546875" style="6" customWidth="1"/>
    <col min="17" max="17" width="5.5546875" style="6" hidden="1" customWidth="1"/>
    <col min="18" max="19" width="5.5546875" style="6" customWidth="1"/>
    <col min="20" max="21" width="5.5546875" style="1" customWidth="1"/>
    <col min="22" max="22" width="5.5546875" style="1" hidden="1" customWidth="1"/>
    <col min="23" max="23" width="6.109375" style="1" customWidth="1"/>
    <col min="24" max="16384" width="8.88671875" style="1"/>
  </cols>
  <sheetData>
    <row r="1" spans="1:83" s="7" customFormat="1" ht="25.8" hidden="1" customHeight="1" x14ac:dyDescent="0.3">
      <c r="C1" s="7">
        <v>28</v>
      </c>
      <c r="D1" s="5"/>
      <c r="E1" s="4" t="s">
        <v>57</v>
      </c>
      <c r="F1" s="4" t="s">
        <v>45</v>
      </c>
      <c r="G1" s="5"/>
      <c r="H1" s="5"/>
      <c r="K1" s="10"/>
      <c r="N1" s="10"/>
      <c r="P1" s="5"/>
      <c r="Q1" s="5">
        <v>93</v>
      </c>
      <c r="R1" s="5"/>
      <c r="S1" s="5">
        <v>93</v>
      </c>
      <c r="T1" s="7">
        <v>3</v>
      </c>
      <c r="V1" s="7">
        <v>9</v>
      </c>
    </row>
    <row r="2" spans="1:83" s="7" customFormat="1" ht="12" customHeight="1" x14ac:dyDescent="0.3">
      <c r="A2" s="7" t="s">
        <v>27</v>
      </c>
      <c r="B2" s="7" t="s">
        <v>77</v>
      </c>
      <c r="C2" s="7" t="s">
        <v>71</v>
      </c>
      <c r="D2" s="5">
        <v>0</v>
      </c>
      <c r="E2" s="4"/>
      <c r="F2" s="4"/>
      <c r="G2" s="5"/>
      <c r="H2" s="5"/>
      <c r="K2" s="10"/>
      <c r="L2" s="14" t="s">
        <v>151</v>
      </c>
      <c r="M2" s="14" t="s">
        <v>152</v>
      </c>
      <c r="N2" s="24" t="s">
        <v>153</v>
      </c>
      <c r="P2" s="39" t="s">
        <v>77</v>
      </c>
      <c r="Q2" s="39"/>
      <c r="R2" s="5" t="s">
        <v>44</v>
      </c>
      <c r="S2" s="5" t="s">
        <v>131</v>
      </c>
      <c r="T2" s="5" t="s">
        <v>136</v>
      </c>
    </row>
    <row r="3" spans="1:83" s="7" customFormat="1" ht="16.2" hidden="1" customHeight="1" x14ac:dyDescent="0.3">
      <c r="D3" s="5">
        <v>0</v>
      </c>
      <c r="E3" s="4"/>
      <c r="F3" s="4"/>
      <c r="G3" s="5"/>
      <c r="H3" s="5"/>
      <c r="K3" s="10"/>
      <c r="L3" s="14"/>
      <c r="M3" s="14"/>
      <c r="N3" s="24"/>
      <c r="P3" s="39"/>
      <c r="Q3" s="39">
        <v>41</v>
      </c>
      <c r="R3" s="5">
        <v>41</v>
      </c>
      <c r="S3" s="5"/>
      <c r="T3" s="5"/>
    </row>
    <row r="4" spans="1:83" ht="12" customHeight="1" x14ac:dyDescent="0.25">
      <c r="A4" s="1" t="s">
        <v>231</v>
      </c>
      <c r="C4" s="3">
        <f>IF(A4&lt;&gt;"",VLOOKUP(A4,Runners!A$3:AS$200,C$1,FALSE),0)</f>
        <v>1.1458333333333334E-2</v>
      </c>
      <c r="D4" s="6">
        <f t="shared" ref="D4:D35" si="0">D3+1</f>
        <v>1</v>
      </c>
      <c r="E4" s="2"/>
      <c r="F4" s="2">
        <f t="shared" ref="F4:F35" si="1">IF(E4&gt;0,E4-C4,0)</f>
        <v>0</v>
      </c>
      <c r="J4" s="1" t="str">
        <f t="shared" ref="J4:J35" si="2">A4</f>
        <v>Aaron Kirkby</v>
      </c>
      <c r="L4" s="7">
        <f>COUNT(E4:E201)</f>
        <v>15</v>
      </c>
      <c r="M4" s="8">
        <f t="shared" ref="M4:M35" si="3">IF(D4&lt;=L$4,SMALL(E$4:E$201,D4),"")</f>
        <v>2.568287037037037E-2</v>
      </c>
      <c r="N4" s="8">
        <f t="shared" ref="N4:N35" si="4">IF(D4&lt;=L$4,VLOOKUP(M4,E$4:F$201,2,FALSE),"")</f>
        <v>1.7175925925925928E-2</v>
      </c>
      <c r="O4" s="1" t="str">
        <f t="shared" ref="O4:O35" si="5">IF(D4&lt;=L$4,VLOOKUP(M4,E$4:J$201,6,FALSE),"")</f>
        <v>Chris Bowker</v>
      </c>
      <c r="P4" s="40">
        <f t="shared" ref="P4:P35" si="6">IF(D4&lt;=L$4,VLOOKUP(O4,A$4:B$201,2,FALSE),"")</f>
        <v>0</v>
      </c>
      <c r="Q4" s="40">
        <f t="shared" ref="Q4:Q35" si="7">IF(D4&lt;=L$4,IF(P4="Y",Q3,Q3-1),"")</f>
        <v>40</v>
      </c>
      <c r="R4" s="6">
        <f t="shared" ref="R4:R35" si="8">IF(Q4=Q3,0,Q4)</f>
        <v>40</v>
      </c>
      <c r="S4" s="6">
        <f>IF(AND(D4&lt;=L$4,P4&lt;&gt;"Y"),IF(N4&lt;VLOOKUP(O4,Runners!A$3:CT$200,S$1,FALSE),2,0),0)</f>
        <v>0</v>
      </c>
      <c r="T4" s="6">
        <f t="shared" ref="T4:T35" si="9">IF(AND(D4&lt;=L$4,P4&lt;&gt;"Y"),S4+R4,0)</f>
        <v>40</v>
      </c>
      <c r="U4" s="2"/>
      <c r="V4" s="2">
        <f>IF(O4&lt;&gt;"",VLOOKUP(O4,Runners!CZ$3:DM$200,V$1,FALSE),"")</f>
        <v>1.9283992968141997E-2</v>
      </c>
      <c r="W4" s="19">
        <f t="shared" ref="W4:W35" si="10">IF(O4&lt;&gt;"",(V4-N4)/V4,"")</f>
        <v>0.10931693688639528</v>
      </c>
    </row>
    <row r="5" spans="1:83" x14ac:dyDescent="0.25">
      <c r="A5" s="1" t="s">
        <v>159</v>
      </c>
      <c r="C5" s="3">
        <f>IF(A5&lt;&gt;"",VLOOKUP(A5,Runners!A$3:AS$200,C$1,FALSE),0)</f>
        <v>8.8541666666666664E-3</v>
      </c>
      <c r="D5" s="6">
        <f t="shared" si="0"/>
        <v>2</v>
      </c>
      <c r="E5" s="2"/>
      <c r="F5" s="2">
        <f t="shared" si="1"/>
        <v>0</v>
      </c>
      <c r="J5" s="1" t="str">
        <f t="shared" si="2"/>
        <v>Adrian Sargent</v>
      </c>
      <c r="L5" s="7"/>
      <c r="M5" s="8">
        <f t="shared" si="3"/>
        <v>2.7280092592592592E-2</v>
      </c>
      <c r="N5" s="8">
        <f t="shared" si="4"/>
        <v>1.5821759259259258E-2</v>
      </c>
      <c r="O5" s="1" t="str">
        <f t="shared" si="5"/>
        <v>Mark Selby</v>
      </c>
      <c r="P5" s="40">
        <f t="shared" si="6"/>
        <v>0</v>
      </c>
      <c r="Q5" s="40">
        <f t="shared" si="7"/>
        <v>39</v>
      </c>
      <c r="R5" s="6">
        <f t="shared" si="8"/>
        <v>39</v>
      </c>
      <c r="S5" s="6">
        <f>IF(AND(D5&lt;=L$4,P5&lt;&gt;"Y"),IF(N5&lt;VLOOKUP(O5,Runners!A$3:CT$200,S$1,FALSE),2,0),0)</f>
        <v>2</v>
      </c>
      <c r="T5" s="6">
        <f t="shared" si="9"/>
        <v>41</v>
      </c>
      <c r="U5" s="2"/>
      <c r="V5" s="2">
        <f>IF(O5&lt;&gt;"",VLOOKUP(O5,Runners!CZ$3:DM$200,V$1,FALSE),"")</f>
        <v>1.6428703579949903E-2</v>
      </c>
      <c r="W5" s="19">
        <f t="shared" si="10"/>
        <v>3.6944139733057171E-2</v>
      </c>
      <c r="X5" s="2" t="s">
        <v>148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</row>
    <row r="6" spans="1:83" x14ac:dyDescent="0.25">
      <c r="A6" s="1" t="s">
        <v>8</v>
      </c>
      <c r="B6" s="3"/>
      <c r="C6" s="3">
        <f>IF(A6&lt;&gt;"",VLOOKUP(A6,Runners!A$3:AS$200,C$1,FALSE),0)</f>
        <v>1.1111111111111112E-2</v>
      </c>
      <c r="D6" s="6">
        <f t="shared" si="0"/>
        <v>3</v>
      </c>
      <c r="E6" s="2"/>
      <c r="F6" s="2">
        <f t="shared" si="1"/>
        <v>0</v>
      </c>
      <c r="J6" s="1" t="str">
        <f t="shared" si="2"/>
        <v>Alan Elstone</v>
      </c>
      <c r="M6" s="8">
        <f t="shared" si="3"/>
        <v>2.7743055555555559E-2</v>
      </c>
      <c r="N6" s="8">
        <f t="shared" si="4"/>
        <v>1.9756944444444445E-2</v>
      </c>
      <c r="O6" s="1" t="str">
        <f t="shared" si="5"/>
        <v>Simon Smith</v>
      </c>
      <c r="P6" s="40">
        <f t="shared" si="6"/>
        <v>0</v>
      </c>
      <c r="Q6" s="40">
        <f t="shared" si="7"/>
        <v>38</v>
      </c>
      <c r="R6" s="6">
        <f t="shared" si="8"/>
        <v>38</v>
      </c>
      <c r="S6" s="6">
        <f>IF(AND(D6&lt;=L$4,P6&lt;&gt;"Y"),IF(N6&lt;VLOOKUP(O6,Runners!A$3:CT$200,S$1,FALSE),2,0),0)</f>
        <v>0</v>
      </c>
      <c r="T6" s="6">
        <f t="shared" si="9"/>
        <v>38</v>
      </c>
      <c r="U6" s="2"/>
      <c r="V6" s="2">
        <f>IF(O6&lt;&gt;"",VLOOKUP(O6,Runners!CZ$3:DM$200,V$1,FALSE),"")</f>
        <v>1.9923622192992013E-2</v>
      </c>
      <c r="W6" s="19">
        <f t="shared" si="10"/>
        <v>8.365835636363143E-3</v>
      </c>
    </row>
    <row r="7" spans="1:83" x14ac:dyDescent="0.25">
      <c r="A7" s="1" t="s">
        <v>1</v>
      </c>
      <c r="C7" s="3">
        <f>IF(A7&lt;&gt;"",VLOOKUP(A7,Runners!A$3:AS$200,C$1,FALSE),0)</f>
        <v>1.3715277777777778E-2</v>
      </c>
      <c r="D7" s="6">
        <f t="shared" si="0"/>
        <v>4</v>
      </c>
      <c r="E7" s="2"/>
      <c r="F7" s="2">
        <f t="shared" si="1"/>
        <v>0</v>
      </c>
      <c r="J7" s="1" t="str">
        <f t="shared" si="2"/>
        <v>Alex Tate</v>
      </c>
      <c r="M7" s="8">
        <f t="shared" si="3"/>
        <v>2.8009259259259262E-2</v>
      </c>
      <c r="N7" s="8">
        <f t="shared" si="4"/>
        <v>2.0023148148148151E-2</v>
      </c>
      <c r="O7" s="1" t="str">
        <f t="shared" si="5"/>
        <v>Peter Thomson</v>
      </c>
      <c r="P7" s="40">
        <f t="shared" si="6"/>
        <v>0</v>
      </c>
      <c r="Q7" s="40">
        <f t="shared" si="7"/>
        <v>37</v>
      </c>
      <c r="R7" s="6">
        <f t="shared" si="8"/>
        <v>37</v>
      </c>
      <c r="S7" s="6">
        <f>IF(AND(D7&lt;=L$4,P7&lt;&gt;"Y"),IF(N7&lt;VLOOKUP(O7,Runners!A$3:CT$200,S$1,FALSE),2,0),0)</f>
        <v>2</v>
      </c>
      <c r="T7" s="6">
        <f t="shared" si="9"/>
        <v>39</v>
      </c>
      <c r="U7" s="2"/>
      <c r="V7" s="2">
        <f>IF(O7&lt;&gt;"",VLOOKUP(O7,Runners!CZ$3:DM$200,V$1,FALSE),"")</f>
        <v>1.9870992851980556E-2</v>
      </c>
      <c r="W7" s="19">
        <f t="shared" si="10"/>
        <v>-7.6571562025613401E-3</v>
      </c>
    </row>
    <row r="8" spans="1:83" x14ac:dyDescent="0.25">
      <c r="A8" s="1" t="s">
        <v>186</v>
      </c>
      <c r="B8" s="3"/>
      <c r="C8" s="3">
        <f>IF(A8&lt;&gt;"",VLOOKUP(A8,Runners!A$3:AS$200,C$1,FALSE),0)</f>
        <v>1.3541666666666667E-2</v>
      </c>
      <c r="D8" s="6">
        <f t="shared" si="0"/>
        <v>5</v>
      </c>
      <c r="E8" s="2"/>
      <c r="F8" s="2">
        <f t="shared" si="1"/>
        <v>0</v>
      </c>
      <c r="J8" s="1" t="str">
        <f t="shared" si="2"/>
        <v>Alistaire Leivers</v>
      </c>
      <c r="M8" s="8">
        <f t="shared" si="3"/>
        <v>2.8055555555555556E-2</v>
      </c>
      <c r="N8" s="8">
        <f t="shared" si="4"/>
        <v>2.0069444444444445E-2</v>
      </c>
      <c r="O8" s="1" t="str">
        <f t="shared" si="5"/>
        <v>Emma Johnston</v>
      </c>
      <c r="P8" s="40" t="str">
        <f t="shared" si="6"/>
        <v>Y</v>
      </c>
      <c r="Q8" s="40">
        <f t="shared" si="7"/>
        <v>37</v>
      </c>
      <c r="R8" s="6">
        <f t="shared" si="8"/>
        <v>0</v>
      </c>
      <c r="S8" s="6">
        <f>IF(AND(D8&lt;=L$4,P8&lt;&gt;"Y"),IF(N8&lt;VLOOKUP(O8,Runners!A$3:CT$200,S$1,FALSE),2,0),0)</f>
        <v>0</v>
      </c>
      <c r="T8" s="6">
        <f t="shared" si="9"/>
        <v>0</v>
      </c>
      <c r="U8" s="2"/>
      <c r="V8" s="2">
        <f>IF(O8&lt;&gt;"",VLOOKUP(O8,Runners!CZ$3:DM$200,V$1,FALSE),"")</f>
        <v>1.9923622192992013E-2</v>
      </c>
      <c r="W8" s="19">
        <f t="shared" si="10"/>
        <v>-7.3190632727277881E-3</v>
      </c>
    </row>
    <row r="9" spans="1:83" x14ac:dyDescent="0.25">
      <c r="A9" s="1" t="s">
        <v>40</v>
      </c>
      <c r="C9" s="3">
        <f>IF(A9&lt;&gt;"",VLOOKUP(A9,Runners!A$3:AS$200,C$1,FALSE),0)</f>
        <v>9.3749999999999997E-3</v>
      </c>
      <c r="D9" s="6">
        <f t="shared" si="0"/>
        <v>6</v>
      </c>
      <c r="E9" s="2"/>
      <c r="F9" s="2">
        <f t="shared" si="1"/>
        <v>0</v>
      </c>
      <c r="J9" s="1" t="str">
        <f t="shared" si="2"/>
        <v>Als Everest</v>
      </c>
      <c r="M9" s="8">
        <f t="shared" si="3"/>
        <v>2.8275462962962964E-2</v>
      </c>
      <c r="N9" s="8">
        <f t="shared" si="4"/>
        <v>1.4560185185185186E-2</v>
      </c>
      <c r="O9" s="1" t="str">
        <f t="shared" si="5"/>
        <v>Jonathan Tuck</v>
      </c>
      <c r="P9" s="40">
        <f t="shared" si="6"/>
        <v>0</v>
      </c>
      <c r="Q9" s="40">
        <f t="shared" si="7"/>
        <v>36</v>
      </c>
      <c r="R9" s="6">
        <f t="shared" si="8"/>
        <v>36</v>
      </c>
      <c r="S9" s="6">
        <f>IF(AND(D9&lt;=L$4,P9&lt;&gt;"Y"),IF(N9&lt;VLOOKUP(O9,Runners!A$3:CT$200,S$1,FALSE),2,0),0)</f>
        <v>0</v>
      </c>
      <c r="T9" s="6">
        <f t="shared" si="9"/>
        <v>36</v>
      </c>
      <c r="U9" s="2"/>
      <c r="V9" s="2">
        <f>IF(O9&lt;&gt;"",VLOOKUP(O9,Runners!CZ$3:DM$200,V$1,FALSE),"")</f>
        <v>1.4053790826378374E-2</v>
      </c>
      <c r="W9" s="19">
        <f t="shared" si="10"/>
        <v>-3.6032581177765345E-2</v>
      </c>
    </row>
    <row r="10" spans="1:83" x14ac:dyDescent="0.25">
      <c r="A10" s="1" t="s">
        <v>60</v>
      </c>
      <c r="C10" s="3">
        <f>IF(A10&lt;&gt;"",VLOOKUP(A10,Runners!A$3:AS$200,C$1,FALSE),0)</f>
        <v>1.4583333333333332E-2</v>
      </c>
      <c r="D10" s="6">
        <f t="shared" si="0"/>
        <v>7</v>
      </c>
      <c r="E10" s="2"/>
      <c r="F10" s="2">
        <f t="shared" si="1"/>
        <v>0</v>
      </c>
      <c r="J10" s="1" t="str">
        <f t="shared" si="2"/>
        <v>Andy Draper</v>
      </c>
      <c r="M10" s="8">
        <f t="shared" si="3"/>
        <v>2.8321759259259258E-2</v>
      </c>
      <c r="N10" s="8">
        <f t="shared" si="4"/>
        <v>1.4780092592592591E-2</v>
      </c>
      <c r="O10" s="1" t="str">
        <f t="shared" si="5"/>
        <v>Paul Veevers</v>
      </c>
      <c r="P10" s="40">
        <f t="shared" si="6"/>
        <v>0</v>
      </c>
      <c r="Q10" s="40">
        <f t="shared" si="7"/>
        <v>35</v>
      </c>
      <c r="R10" s="6">
        <f t="shared" si="8"/>
        <v>35</v>
      </c>
      <c r="S10" s="6">
        <f>IF(AND(D10&lt;=L$4,P10&lt;&gt;"Y"),IF(N10&lt;VLOOKUP(O10,Runners!A$3:CT$200,S$1,FALSE),2,0),0)</f>
        <v>0</v>
      </c>
      <c r="T10" s="6">
        <f t="shared" si="9"/>
        <v>35</v>
      </c>
      <c r="U10" s="2"/>
      <c r="V10" s="2">
        <f>IF(O10&lt;&gt;"",VLOOKUP(O10,Runners!CZ$3:DM$200,V$1,FALSE),"")</f>
        <v>1.4220858455354583E-2</v>
      </c>
      <c r="W10" s="19">
        <f t="shared" si="10"/>
        <v>-3.9324921135646305E-2</v>
      </c>
    </row>
    <row r="11" spans="1:83" x14ac:dyDescent="0.25">
      <c r="A11" s="1" t="s">
        <v>34</v>
      </c>
      <c r="C11" s="3">
        <f>IF(A11&lt;&gt;"",VLOOKUP(A11,Runners!A$3:AS$200,C$1,FALSE),0)</f>
        <v>1.3715277777777778E-2</v>
      </c>
      <c r="D11" s="6">
        <f t="shared" si="0"/>
        <v>8</v>
      </c>
      <c r="E11" s="2"/>
      <c r="F11" s="2">
        <f t="shared" si="1"/>
        <v>0</v>
      </c>
      <c r="J11" s="1" t="str">
        <f t="shared" si="2"/>
        <v>Andy Unsworth</v>
      </c>
      <c r="M11" s="8">
        <f t="shared" si="3"/>
        <v>2.837962962962963E-2</v>
      </c>
      <c r="N11" s="8">
        <f t="shared" si="4"/>
        <v>1.8310185185185186E-2</v>
      </c>
      <c r="O11" s="1" t="str">
        <f t="shared" si="5"/>
        <v>Claire Markham</v>
      </c>
      <c r="P11" s="40">
        <f t="shared" si="6"/>
        <v>0</v>
      </c>
      <c r="Q11" s="40">
        <f t="shared" si="7"/>
        <v>34</v>
      </c>
      <c r="R11" s="6">
        <f t="shared" si="8"/>
        <v>34</v>
      </c>
      <c r="S11" s="6">
        <f>IF(AND(D11&lt;=L$4,P11&lt;&gt;"Y"),IF(N11&lt;VLOOKUP(O11,Runners!A$3:CT$200,S$1,FALSE),2,0),0)</f>
        <v>0</v>
      </c>
      <c r="T11" s="6">
        <f t="shared" si="9"/>
        <v>34</v>
      </c>
      <c r="U11" s="2"/>
      <c r="V11" s="2">
        <f>IF(O11&lt;&gt;"",VLOOKUP(O11,Runners!CZ$3:DM$200,V$1,FALSE),"")</f>
        <v>1.7727345010741833E-2</v>
      </c>
      <c r="W11" s="19">
        <f t="shared" si="10"/>
        <v>-3.2878029625428004E-2</v>
      </c>
    </row>
    <row r="12" spans="1:83" x14ac:dyDescent="0.25">
      <c r="A12" s="1" t="s">
        <v>216</v>
      </c>
      <c r="C12" s="3">
        <f>IF(A12&lt;&gt;"",VLOOKUP(A12,Runners!A$3:AS$200,C$1,FALSE),0)</f>
        <v>6.076388888888889E-3</v>
      </c>
      <c r="D12" s="6">
        <f t="shared" si="0"/>
        <v>9</v>
      </c>
      <c r="E12" s="2"/>
      <c r="F12" s="2">
        <f t="shared" si="1"/>
        <v>0</v>
      </c>
      <c r="J12" s="1" t="str">
        <f t="shared" si="2"/>
        <v>Angela Bremner</v>
      </c>
      <c r="M12" s="8">
        <f t="shared" si="3"/>
        <v>2.8703703703703703E-2</v>
      </c>
      <c r="N12" s="8">
        <f t="shared" si="4"/>
        <v>1.4120370370370372E-2</v>
      </c>
      <c r="O12" s="1" t="str">
        <f t="shared" si="5"/>
        <v>Tom Howarth</v>
      </c>
      <c r="P12" s="40">
        <f t="shared" si="6"/>
        <v>0</v>
      </c>
      <c r="Q12" s="40">
        <f t="shared" si="7"/>
        <v>33</v>
      </c>
      <c r="R12" s="6">
        <f t="shared" si="8"/>
        <v>33</v>
      </c>
      <c r="S12" s="6">
        <f>IF(AND(D12&lt;=L$4,P12&lt;&gt;"Y"),IF(N12&lt;VLOOKUP(O12,Runners!A$3:CT$200,S$1,FALSE),2,0),0)</f>
        <v>0</v>
      </c>
      <c r="T12" s="6">
        <f t="shared" si="9"/>
        <v>33</v>
      </c>
      <c r="U12" s="2"/>
      <c r="V12" s="2">
        <f>IF(O12&lt;&gt;"",VLOOKUP(O12,Runners!CZ$3:DM$200,V$1,FALSE),"")</f>
        <v>1.3315522067777481E-2</v>
      </c>
      <c r="W12" s="19">
        <f t="shared" si="10"/>
        <v>-6.044436699485934E-2</v>
      </c>
    </row>
    <row r="13" spans="1:83" x14ac:dyDescent="0.25">
      <c r="A13" s="1" t="s">
        <v>26</v>
      </c>
      <c r="C13" s="3">
        <f>IF(A13&lt;&gt;"",VLOOKUP(A13,Runners!A$3:AS$200,C$1,FALSE),0)</f>
        <v>1.0243055555555556E-2</v>
      </c>
      <c r="D13" s="6">
        <f t="shared" si="0"/>
        <v>10</v>
      </c>
      <c r="E13" s="2"/>
      <c r="F13" s="2">
        <f t="shared" si="1"/>
        <v>0</v>
      </c>
      <c r="J13" s="1" t="str">
        <f t="shared" si="2"/>
        <v>Barbara Holmes</v>
      </c>
      <c r="M13" s="8">
        <f t="shared" si="3"/>
        <v>2.8761574074074075E-2</v>
      </c>
      <c r="N13" s="8">
        <f t="shared" si="4"/>
        <v>2.164351851851852E-2</v>
      </c>
      <c r="O13" s="1" t="str">
        <f t="shared" si="5"/>
        <v>Liz Canavan</v>
      </c>
      <c r="P13" s="40">
        <f t="shared" si="6"/>
        <v>0</v>
      </c>
      <c r="Q13" s="40">
        <f t="shared" si="7"/>
        <v>32</v>
      </c>
      <c r="R13" s="6">
        <f t="shared" si="8"/>
        <v>32</v>
      </c>
      <c r="S13" s="6">
        <f>IF(AND(D13&lt;=L$4,P13&lt;&gt;"Y"),IF(N13&lt;VLOOKUP(O13,Runners!A$3:CT$200,S$1,FALSE),2,0),0)</f>
        <v>0</v>
      </c>
      <c r="T13" s="6">
        <f t="shared" si="9"/>
        <v>32</v>
      </c>
      <c r="U13" s="2"/>
      <c r="V13" s="2">
        <f>IF(O13&lt;&gt;"",VLOOKUP(O13,Runners!CZ$3:DM$200,V$1,FALSE),"")</f>
        <v>2.0764505976663874E-2</v>
      </c>
      <c r="W13" s="19">
        <f t="shared" si="10"/>
        <v>-4.2332456300309865E-2</v>
      </c>
    </row>
    <row r="14" spans="1:83" x14ac:dyDescent="0.25">
      <c r="A14" s="1" t="s">
        <v>41</v>
      </c>
      <c r="C14" s="3">
        <f>IF(A14&lt;&gt;"",VLOOKUP(A14,Runners!A$3:AS$200,C$1,FALSE),0)</f>
        <v>6.7708333333333336E-3</v>
      </c>
      <c r="D14" s="6">
        <f t="shared" si="0"/>
        <v>11</v>
      </c>
      <c r="E14" s="2"/>
      <c r="F14" s="2">
        <f t="shared" si="1"/>
        <v>0</v>
      </c>
      <c r="J14" s="1" t="str">
        <f t="shared" si="2"/>
        <v>Bec Willetts</v>
      </c>
      <c r="M14" s="8">
        <f t="shared" si="3"/>
        <v>2.8888888888888891E-2</v>
      </c>
      <c r="N14" s="8">
        <f t="shared" si="4"/>
        <v>1.7951388888888892E-2</v>
      </c>
      <c r="O14" s="1" t="str">
        <f t="shared" si="5"/>
        <v>Louise Cox</v>
      </c>
      <c r="P14" s="40">
        <f t="shared" si="6"/>
        <v>0</v>
      </c>
      <c r="Q14" s="40">
        <f t="shared" si="7"/>
        <v>31</v>
      </c>
      <c r="R14" s="6">
        <f t="shared" si="8"/>
        <v>31</v>
      </c>
      <c r="S14" s="6">
        <f>IF(AND(D14&lt;=L$4,P14&lt;&gt;"Y"),IF(N14&lt;VLOOKUP(O14,Runners!A$3:CT$200,S$1,FALSE),2,0),0)</f>
        <v>0</v>
      </c>
      <c r="T14" s="6">
        <f t="shared" si="9"/>
        <v>31</v>
      </c>
      <c r="U14" s="2"/>
      <c r="V14" s="2">
        <f>IF(O14&lt;&gt;"",VLOOKUP(O14,Runners!CZ$3:DM$200,V$1,FALSE),"")</f>
        <v>1.6962391839179469E-2</v>
      </c>
      <c r="W14" s="19">
        <f t="shared" si="10"/>
        <v>-5.8305282597295768E-2</v>
      </c>
    </row>
    <row r="15" spans="1:83" x14ac:dyDescent="0.25">
      <c r="A15" s="1" t="s">
        <v>174</v>
      </c>
      <c r="C15" s="3">
        <f>IF(A15&lt;&gt;"",VLOOKUP(A15,Runners!A$3:AS$200,C$1,FALSE),0)</f>
        <v>6.7708333333333336E-3</v>
      </c>
      <c r="D15" s="6">
        <f t="shared" si="0"/>
        <v>12</v>
      </c>
      <c r="E15" s="2"/>
      <c r="F15" s="2">
        <f t="shared" si="1"/>
        <v>0</v>
      </c>
      <c r="J15" s="1" t="str">
        <f t="shared" si="2"/>
        <v>Ben McCabe</v>
      </c>
      <c r="M15" s="8">
        <f t="shared" si="3"/>
        <v>2.9398148148148149E-2</v>
      </c>
      <c r="N15" s="8">
        <f t="shared" si="4"/>
        <v>2.2453703703703705E-2</v>
      </c>
      <c r="O15" s="1" t="str">
        <f t="shared" si="5"/>
        <v>Greg Oulton</v>
      </c>
      <c r="P15" s="40">
        <f t="shared" si="6"/>
        <v>0</v>
      </c>
      <c r="Q15" s="40">
        <f t="shared" si="7"/>
        <v>30</v>
      </c>
      <c r="R15" s="6">
        <f t="shared" si="8"/>
        <v>30</v>
      </c>
      <c r="S15" s="6">
        <f>IF(AND(D15&lt;=L$4,P15&lt;&gt;"Y"),IF(N15&lt;VLOOKUP(O15,Runners!A$3:CT$200,S$1,FALSE),2,0),0)</f>
        <v>0</v>
      </c>
      <c r="T15" s="6">
        <f t="shared" si="9"/>
        <v>30</v>
      </c>
      <c r="U15" s="2"/>
      <c r="V15" s="2">
        <f>IF(O15&lt;&gt;"",VLOOKUP(O15,Runners!CZ$3:DM$200,V$1,FALSE),"")</f>
        <v>2.0867210935875732E-2</v>
      </c>
      <c r="W15" s="19">
        <f t="shared" si="10"/>
        <v>-7.602802179472927E-2</v>
      </c>
    </row>
    <row r="16" spans="1:83" x14ac:dyDescent="0.25">
      <c r="A16" s="1" t="s">
        <v>164</v>
      </c>
      <c r="B16" s="1" t="s">
        <v>185</v>
      </c>
      <c r="C16" s="3">
        <f>IF(A16&lt;&gt;"",VLOOKUP(A16,Runners!A$3:AS$200,C$1,FALSE),0)</f>
        <v>1.0243055555555556E-2</v>
      </c>
      <c r="D16" s="6">
        <f t="shared" si="0"/>
        <v>13</v>
      </c>
      <c r="E16" s="2"/>
      <c r="F16" s="2">
        <f t="shared" si="1"/>
        <v>0</v>
      </c>
      <c r="J16" s="1" t="str">
        <f t="shared" si="2"/>
        <v>Ben Wrigley</v>
      </c>
      <c r="M16" s="8">
        <f t="shared" si="3"/>
        <v>2.989583333333333E-2</v>
      </c>
      <c r="N16" s="8">
        <f t="shared" si="4"/>
        <v>2.1215277777777774E-2</v>
      </c>
      <c r="O16" s="1" t="str">
        <f t="shared" si="5"/>
        <v>Steve Tate</v>
      </c>
      <c r="P16" s="40">
        <f t="shared" si="6"/>
        <v>0</v>
      </c>
      <c r="Q16" s="40">
        <f t="shared" si="7"/>
        <v>29</v>
      </c>
      <c r="R16" s="6">
        <f t="shared" si="8"/>
        <v>29</v>
      </c>
      <c r="S16" s="6">
        <f>IF(AND(D16&lt;=L$4,P16&lt;&gt;"Y"),IF(N16&lt;VLOOKUP(O16,Runners!A$3:CT$200,S$1,FALSE),2,0),0)</f>
        <v>0</v>
      </c>
      <c r="T16" s="6">
        <f t="shared" si="9"/>
        <v>29</v>
      </c>
      <c r="U16" s="2"/>
      <c r="V16" s="2">
        <f>IF(O16&lt;&gt;"",VLOOKUP(O16,Runners!CZ$3:DM$200,V$1,FALSE),"")</f>
        <v>1.9132724093379669E-2</v>
      </c>
      <c r="W16" s="19">
        <f t="shared" si="10"/>
        <v>-0.10884773512825145</v>
      </c>
    </row>
    <row r="17" spans="1:23" x14ac:dyDescent="0.25">
      <c r="A17" s="1" t="s">
        <v>25</v>
      </c>
      <c r="C17" s="3">
        <f>IF(A17&lt;&gt;"",VLOOKUP(A17,Runners!A$3:AS$200,C$1,FALSE),0)</f>
        <v>6.9444444444444441E-3</v>
      </c>
      <c r="D17" s="6">
        <f t="shared" si="0"/>
        <v>14</v>
      </c>
      <c r="E17" s="2"/>
      <c r="F17" s="2">
        <f t="shared" si="1"/>
        <v>0</v>
      </c>
      <c r="J17" s="1" t="str">
        <f t="shared" si="2"/>
        <v>Bob Clough</v>
      </c>
      <c r="M17" s="8">
        <f t="shared" si="3"/>
        <v>3.0335648148148143E-2</v>
      </c>
      <c r="N17" s="8">
        <f t="shared" si="4"/>
        <v>1.5405092592592587E-2</v>
      </c>
      <c r="O17" s="1" t="str">
        <f t="shared" si="5"/>
        <v>Joe Greenwood</v>
      </c>
      <c r="P17" s="40">
        <f t="shared" si="6"/>
        <v>0</v>
      </c>
      <c r="Q17" s="40">
        <f t="shared" si="7"/>
        <v>28</v>
      </c>
      <c r="R17" s="6">
        <f t="shared" si="8"/>
        <v>28</v>
      </c>
      <c r="S17" s="6">
        <f>IF(AND(D17&lt;=L$4,P17&lt;&gt;"Y"),IF(N17&lt;VLOOKUP(O17,Runners!A$3:CT$200,S$1,FALSE),2,0),0)</f>
        <v>0</v>
      </c>
      <c r="T17" s="6">
        <f t="shared" si="9"/>
        <v>28</v>
      </c>
      <c r="U17" s="2"/>
      <c r="V17" s="2">
        <f>IF(O17&lt;&gt;"",VLOOKUP(O17,Runners!CZ$3:DM$200,V$1,FALSE),"")</f>
        <v>1.2906361069034821E-2</v>
      </c>
      <c r="W17" s="19">
        <f t="shared" si="10"/>
        <v>-0.19360465046594488</v>
      </c>
    </row>
    <row r="18" spans="1:23" x14ac:dyDescent="0.25">
      <c r="A18" s="1" t="s">
        <v>201</v>
      </c>
      <c r="C18" s="3">
        <f>IF(A18&lt;&gt;"",VLOOKUP(A18,Runners!A$3:AS$200,C$1,FALSE),0)</f>
        <v>1.0243055555555556E-2</v>
      </c>
      <c r="D18" s="6">
        <f t="shared" si="0"/>
        <v>15</v>
      </c>
      <c r="E18" s="2"/>
      <c r="F18" s="2">
        <f t="shared" si="1"/>
        <v>0</v>
      </c>
      <c r="J18" s="1" t="str">
        <f t="shared" si="2"/>
        <v>Brian Fox</v>
      </c>
      <c r="M18" s="8">
        <f t="shared" si="3"/>
        <v>3.050925925925926E-2</v>
      </c>
      <c r="N18" s="8">
        <f t="shared" si="4"/>
        <v>2.4953703703703704E-2</v>
      </c>
      <c r="O18" s="1" t="str">
        <f t="shared" si="5"/>
        <v>Pam Binns</v>
      </c>
      <c r="P18" s="40">
        <f t="shared" si="6"/>
        <v>0</v>
      </c>
      <c r="Q18" s="40">
        <f t="shared" si="7"/>
        <v>27</v>
      </c>
      <c r="R18" s="6">
        <f t="shared" si="8"/>
        <v>27</v>
      </c>
      <c r="S18" s="6">
        <f>IF(AND(D18&lt;=L$4,P18&lt;&gt;"Y"),IF(N18&lt;VLOOKUP(O18,Runners!A$3:CT$200,S$1,FALSE),2,0),0)</f>
        <v>0</v>
      </c>
      <c r="T18" s="6">
        <f t="shared" si="9"/>
        <v>27</v>
      </c>
      <c r="U18" s="2"/>
      <c r="V18" s="2">
        <f>IF(O18&lt;&gt;"",VLOOKUP(O18,Runners!CZ$3:DM$200,V$1,FALSE),"")</f>
        <v>2.2201431583949636E-2</v>
      </c>
      <c r="W18" s="19">
        <f t="shared" si="10"/>
        <v>-0.12396822742474872</v>
      </c>
    </row>
    <row r="19" spans="1:23" x14ac:dyDescent="0.25">
      <c r="A19" s="1" t="s">
        <v>222</v>
      </c>
      <c r="C19" s="3">
        <f>IF(A19&lt;&gt;"",VLOOKUP(A19,Runners!A$3:AS$200,C$1,FALSE),0)</f>
        <v>6.076388888888889E-3</v>
      </c>
      <c r="D19" s="6">
        <f t="shared" si="0"/>
        <v>16</v>
      </c>
      <c r="E19" s="2"/>
      <c r="F19" s="2">
        <f t="shared" si="1"/>
        <v>0</v>
      </c>
      <c r="J19" s="1" t="str">
        <f t="shared" si="2"/>
        <v>Carolyn Melvyn</v>
      </c>
      <c r="M19" s="8" t="str">
        <f t="shared" si="3"/>
        <v/>
      </c>
      <c r="N19" s="8" t="str">
        <f t="shared" si="4"/>
        <v/>
      </c>
      <c r="O19" s="1" t="str">
        <f t="shared" si="5"/>
        <v/>
      </c>
      <c r="P19" s="40" t="str">
        <f t="shared" si="6"/>
        <v/>
      </c>
      <c r="Q19" s="40" t="str">
        <f t="shared" si="7"/>
        <v/>
      </c>
      <c r="R19" s="6" t="str">
        <f t="shared" si="8"/>
        <v/>
      </c>
      <c r="S19" s="6">
        <f>IF(AND(D19&lt;=L$4,P19&lt;&gt;"Y"),IF(N19&lt;VLOOKUP(O19,Runners!A$3:CT$200,S$1,FALSE),2,0),0)</f>
        <v>0</v>
      </c>
      <c r="T19" s="6">
        <f t="shared" si="9"/>
        <v>0</v>
      </c>
      <c r="U19" s="2"/>
      <c r="V19" s="2" t="str">
        <f>IF(O19&lt;&gt;"",VLOOKUP(O19,Runners!CZ$3:DM$200,V$1,FALSE),"")</f>
        <v/>
      </c>
      <c r="W19" s="19" t="str">
        <f t="shared" si="10"/>
        <v/>
      </c>
    </row>
    <row r="20" spans="1:23" x14ac:dyDescent="0.25">
      <c r="A20" s="1" t="s">
        <v>147</v>
      </c>
      <c r="B20" s="3"/>
      <c r="C20" s="3">
        <f>IF(A20&lt;&gt;"",VLOOKUP(A20,Runners!A$3:AS$200,C$1,FALSE),0)</f>
        <v>1.3194444444444444E-2</v>
      </c>
      <c r="D20" s="6">
        <f t="shared" si="0"/>
        <v>17</v>
      </c>
      <c r="E20" s="2"/>
      <c r="F20" s="2">
        <f t="shared" si="1"/>
        <v>0</v>
      </c>
      <c r="J20" s="1" t="str">
        <f t="shared" si="2"/>
        <v>Catherine Carrdus</v>
      </c>
      <c r="M20" s="8" t="str">
        <f t="shared" si="3"/>
        <v/>
      </c>
      <c r="N20" s="8" t="str">
        <f t="shared" si="4"/>
        <v/>
      </c>
      <c r="O20" s="1" t="str">
        <f t="shared" si="5"/>
        <v/>
      </c>
      <c r="P20" s="40" t="str">
        <f t="shared" si="6"/>
        <v/>
      </c>
      <c r="Q20" s="40" t="str">
        <f t="shared" si="7"/>
        <v/>
      </c>
      <c r="R20" s="6">
        <f t="shared" si="8"/>
        <v>0</v>
      </c>
      <c r="S20" s="6">
        <f>IF(AND(D20&lt;=L$4,P20&lt;&gt;"Y"),IF(N20&lt;VLOOKUP(O20,Runners!A$3:CT$200,S$1,FALSE),2,0),0)</f>
        <v>0</v>
      </c>
      <c r="T20" s="6">
        <f t="shared" si="9"/>
        <v>0</v>
      </c>
      <c r="U20" s="2"/>
      <c r="V20" s="2" t="str">
        <f>IF(O20&lt;&gt;"",VLOOKUP(O20,Runners!CZ$3:DM$200,V$1,FALSE),"")</f>
        <v/>
      </c>
      <c r="W20" s="19" t="str">
        <f t="shared" si="10"/>
        <v/>
      </c>
    </row>
    <row r="21" spans="1:23" x14ac:dyDescent="0.25">
      <c r="A21" s="1" t="s">
        <v>208</v>
      </c>
      <c r="C21" s="3">
        <f>IF(A21&lt;&gt;"",VLOOKUP(A21,Runners!A$3:AS$200,C$1,FALSE),0)</f>
        <v>6.2499999999999995E-3</v>
      </c>
      <c r="D21" s="6">
        <f t="shared" si="0"/>
        <v>18</v>
      </c>
      <c r="E21" s="2"/>
      <c r="F21" s="2">
        <f t="shared" si="1"/>
        <v>0</v>
      </c>
      <c r="J21" s="1" t="str">
        <f t="shared" si="2"/>
        <v>Catherine MacLachlan</v>
      </c>
      <c r="M21" s="8" t="str">
        <f t="shared" si="3"/>
        <v/>
      </c>
      <c r="N21" s="8" t="str">
        <f t="shared" si="4"/>
        <v/>
      </c>
      <c r="O21" s="1" t="str">
        <f t="shared" si="5"/>
        <v/>
      </c>
      <c r="P21" s="40" t="str">
        <f t="shared" si="6"/>
        <v/>
      </c>
      <c r="Q21" s="40" t="str">
        <f t="shared" si="7"/>
        <v/>
      </c>
      <c r="R21" s="6">
        <f t="shared" si="8"/>
        <v>0</v>
      </c>
      <c r="S21" s="6">
        <f>IF(AND(D21&lt;=L$4,P21&lt;&gt;"Y"),IF(N21&lt;VLOOKUP(O21,Runners!A$3:CT$200,S$1,FALSE),2,0),0)</f>
        <v>0</v>
      </c>
      <c r="T21" s="6">
        <f t="shared" si="9"/>
        <v>0</v>
      </c>
      <c r="U21" s="2"/>
      <c r="V21" s="2" t="str">
        <f>IF(O21&lt;&gt;"",VLOOKUP(O21,Runners!CZ$3:DM$200,V$1,FALSE),"")</f>
        <v/>
      </c>
      <c r="W21" s="19" t="str">
        <f t="shared" si="10"/>
        <v/>
      </c>
    </row>
    <row r="22" spans="1:23" x14ac:dyDescent="0.25">
      <c r="A22" s="1" t="s">
        <v>161</v>
      </c>
      <c r="C22" s="3">
        <f>IF(A22&lt;&gt;"",VLOOKUP(A22,Runners!A$3:AS$200,C$1,FALSE),0)</f>
        <v>8.5069444444444437E-3</v>
      </c>
      <c r="D22" s="6">
        <f t="shared" si="0"/>
        <v>19</v>
      </c>
      <c r="E22" s="2">
        <v>2.568287037037037E-2</v>
      </c>
      <c r="F22" s="2">
        <f t="shared" si="1"/>
        <v>1.7175925925925928E-2</v>
      </c>
      <c r="J22" s="1" t="str">
        <f t="shared" si="2"/>
        <v>Chris Bowker</v>
      </c>
      <c r="M22" s="8" t="str">
        <f t="shared" si="3"/>
        <v/>
      </c>
      <c r="N22" s="8" t="str">
        <f t="shared" si="4"/>
        <v/>
      </c>
      <c r="O22" s="1" t="str">
        <f t="shared" si="5"/>
        <v/>
      </c>
      <c r="P22" s="40" t="str">
        <f t="shared" si="6"/>
        <v/>
      </c>
      <c r="Q22" s="40" t="str">
        <f t="shared" si="7"/>
        <v/>
      </c>
      <c r="R22" s="6">
        <f t="shared" si="8"/>
        <v>0</v>
      </c>
      <c r="S22" s="6">
        <f>IF(AND(D22&lt;=L$4,P22&lt;&gt;"Y"),IF(N22&lt;VLOOKUP(O22,Runners!A$3:CT$200,S$1,FALSE),2,0),0)</f>
        <v>0</v>
      </c>
      <c r="T22" s="6">
        <f t="shared" si="9"/>
        <v>0</v>
      </c>
      <c r="U22" s="2"/>
      <c r="V22" s="2" t="str">
        <f>IF(O22&lt;&gt;"",VLOOKUP(O22,Runners!CZ$3:DM$200,V$1,FALSE),"")</f>
        <v/>
      </c>
      <c r="W22" s="19" t="str">
        <f t="shared" si="10"/>
        <v/>
      </c>
    </row>
    <row r="23" spans="1:23" x14ac:dyDescent="0.25">
      <c r="A23" s="1" t="s">
        <v>229</v>
      </c>
      <c r="C23" s="3">
        <f>IF(A23&lt;&gt;"",VLOOKUP(A23,Runners!A$3:AS$200,C$1,FALSE),0)</f>
        <v>1.1284722222222222E-2</v>
      </c>
      <c r="D23" s="6">
        <f t="shared" si="0"/>
        <v>20</v>
      </c>
      <c r="E23" s="2"/>
      <c r="F23" s="2">
        <f t="shared" si="1"/>
        <v>0</v>
      </c>
      <c r="J23" s="1" t="str">
        <f t="shared" si="2"/>
        <v>Chris Cottram</v>
      </c>
      <c r="M23" s="8" t="str">
        <f t="shared" si="3"/>
        <v/>
      </c>
      <c r="N23" s="8" t="str">
        <f t="shared" si="4"/>
        <v/>
      </c>
      <c r="O23" s="1" t="str">
        <f t="shared" si="5"/>
        <v/>
      </c>
      <c r="P23" s="40" t="str">
        <f t="shared" si="6"/>
        <v/>
      </c>
      <c r="Q23" s="40" t="str">
        <f t="shared" si="7"/>
        <v/>
      </c>
      <c r="R23" s="6">
        <f t="shared" si="8"/>
        <v>0</v>
      </c>
      <c r="S23" s="6">
        <f>IF(AND(D23&lt;=L$4,P23&lt;&gt;"Y"),IF(N23&lt;VLOOKUP(O23,Runners!A$3:CT$200,S$1,FALSE),2,0),0)</f>
        <v>0</v>
      </c>
      <c r="T23" s="6">
        <f t="shared" si="9"/>
        <v>0</v>
      </c>
      <c r="U23" s="2"/>
      <c r="V23" s="2" t="str">
        <f>IF(O23&lt;&gt;"",VLOOKUP(O23,Runners!CZ$3:DM$200,V$1,FALSE),"")</f>
        <v/>
      </c>
      <c r="W23" s="19" t="str">
        <f t="shared" si="10"/>
        <v/>
      </c>
    </row>
    <row r="24" spans="1:23" x14ac:dyDescent="0.25">
      <c r="A24" s="1" t="s">
        <v>200</v>
      </c>
      <c r="B24" s="3"/>
      <c r="C24" s="3">
        <f>IF(A24&lt;&gt;"",VLOOKUP(A24,Runners!A$3:AS$200,C$1,FALSE),0)</f>
        <v>1.0590277777777777E-2</v>
      </c>
      <c r="D24" s="6">
        <f t="shared" si="0"/>
        <v>21</v>
      </c>
      <c r="E24" s="2"/>
      <c r="F24" s="2">
        <f t="shared" si="1"/>
        <v>0</v>
      </c>
      <c r="J24" s="1" t="str">
        <f t="shared" si="2"/>
        <v>Chris Hastwell</v>
      </c>
      <c r="M24" s="8" t="str">
        <f t="shared" si="3"/>
        <v/>
      </c>
      <c r="N24" s="8" t="str">
        <f t="shared" si="4"/>
        <v/>
      </c>
      <c r="O24" s="1" t="str">
        <f t="shared" si="5"/>
        <v/>
      </c>
      <c r="P24" s="40" t="str">
        <f t="shared" si="6"/>
        <v/>
      </c>
      <c r="Q24" s="40" t="str">
        <f t="shared" si="7"/>
        <v/>
      </c>
      <c r="R24" s="6">
        <f t="shared" si="8"/>
        <v>0</v>
      </c>
      <c r="S24" s="6">
        <f>IF(AND(D24&lt;=L$4,P24&lt;&gt;"Y"),IF(N24&lt;VLOOKUP(O24,Runners!A$3:CT$200,S$1,FALSE),2,0),0)</f>
        <v>0</v>
      </c>
      <c r="T24" s="6">
        <f t="shared" si="9"/>
        <v>0</v>
      </c>
      <c r="U24" s="2"/>
      <c r="V24" s="2" t="str">
        <f>IF(O24&lt;&gt;"",VLOOKUP(O24,Runners!CZ$3:DM$200,V$1,FALSE),"")</f>
        <v/>
      </c>
      <c r="W24" s="19" t="str">
        <f t="shared" si="10"/>
        <v/>
      </c>
    </row>
    <row r="25" spans="1:23" x14ac:dyDescent="0.25">
      <c r="A25" s="1" t="s">
        <v>228</v>
      </c>
      <c r="C25" s="3">
        <f>IF(A25&lt;&gt;"",VLOOKUP(A25,Runners!A$3:AS$200,C$1,FALSE),0)</f>
        <v>1.4583333333333332E-2</v>
      </c>
      <c r="D25" s="6">
        <f t="shared" si="0"/>
        <v>22</v>
      </c>
      <c r="E25" s="2"/>
      <c r="F25" s="2">
        <f t="shared" si="1"/>
        <v>0</v>
      </c>
      <c r="J25" s="1" t="str">
        <f t="shared" si="2"/>
        <v>Chris McCarthy</v>
      </c>
      <c r="M25" s="8" t="str">
        <f t="shared" si="3"/>
        <v/>
      </c>
      <c r="N25" s="8" t="str">
        <f t="shared" si="4"/>
        <v/>
      </c>
      <c r="O25" s="1" t="str">
        <f t="shared" si="5"/>
        <v/>
      </c>
      <c r="P25" s="40" t="str">
        <f t="shared" si="6"/>
        <v/>
      </c>
      <c r="Q25" s="40" t="str">
        <f t="shared" si="7"/>
        <v/>
      </c>
      <c r="R25" s="6">
        <f t="shared" si="8"/>
        <v>0</v>
      </c>
      <c r="S25" s="6">
        <f>IF(AND(D25&lt;=L$4,P25&lt;&gt;"Y"),IF(N25&lt;VLOOKUP(O25,Runners!A$3:CT$200,S$1,FALSE),2,0),0)</f>
        <v>0</v>
      </c>
      <c r="T25" s="6">
        <f t="shared" si="9"/>
        <v>0</v>
      </c>
      <c r="U25" s="2"/>
      <c r="V25" s="2" t="str">
        <f>IF(O25&lt;&gt;"",VLOOKUP(O25,Runners!CZ$3:DM$200,V$1,FALSE),"")</f>
        <v/>
      </c>
      <c r="W25" s="19" t="str">
        <f t="shared" si="10"/>
        <v/>
      </c>
    </row>
    <row r="26" spans="1:23" x14ac:dyDescent="0.25">
      <c r="A26" s="1" t="s">
        <v>223</v>
      </c>
      <c r="C26" s="3">
        <f>IF(A26&lt;&gt;"",VLOOKUP(A26,Runners!A$3:AS$200,C$1,FALSE),0)</f>
        <v>6.076388888888889E-3</v>
      </c>
      <c r="D26" s="6">
        <f t="shared" si="0"/>
        <v>23</v>
      </c>
      <c r="E26" s="2"/>
      <c r="F26" s="2">
        <f t="shared" si="1"/>
        <v>0</v>
      </c>
      <c r="J26" s="1" t="str">
        <f t="shared" si="2"/>
        <v>Christine Rouse</v>
      </c>
      <c r="M26" s="8" t="str">
        <f t="shared" si="3"/>
        <v/>
      </c>
      <c r="N26" s="8" t="str">
        <f t="shared" si="4"/>
        <v/>
      </c>
      <c r="O26" s="1" t="str">
        <f t="shared" si="5"/>
        <v/>
      </c>
      <c r="P26" s="40" t="str">
        <f t="shared" si="6"/>
        <v/>
      </c>
      <c r="Q26" s="40" t="str">
        <f t="shared" si="7"/>
        <v/>
      </c>
      <c r="R26" s="6">
        <f t="shared" si="8"/>
        <v>0</v>
      </c>
      <c r="S26" s="6">
        <f>IF(AND(D26&lt;=L$4,P26&lt;&gt;"Y"),IF(N26&lt;VLOOKUP(O26,Runners!A$3:CT$200,S$1,FALSE),2,0),0)</f>
        <v>0</v>
      </c>
      <c r="T26" s="6">
        <f t="shared" si="9"/>
        <v>0</v>
      </c>
      <c r="U26" s="2"/>
      <c r="V26" s="2" t="str">
        <f>IF(O26&lt;&gt;"",VLOOKUP(O26,Runners!CZ$3:DM$200,V$1,FALSE),"")</f>
        <v/>
      </c>
      <c r="W26" s="19" t="str">
        <f t="shared" si="10"/>
        <v/>
      </c>
    </row>
    <row r="27" spans="1:23" x14ac:dyDescent="0.25">
      <c r="A27" s="1" t="s">
        <v>17</v>
      </c>
      <c r="C27" s="3">
        <f>IF(A27&lt;&gt;"",VLOOKUP(A27,Runners!A$3:AS$200,C$1,FALSE),0)</f>
        <v>1.0763888888888891E-2</v>
      </c>
      <c r="D27" s="6">
        <f t="shared" si="0"/>
        <v>24</v>
      </c>
      <c r="E27" s="2"/>
      <c r="F27" s="2">
        <f t="shared" si="1"/>
        <v>0</v>
      </c>
      <c r="J27" s="1" t="str">
        <f t="shared" si="2"/>
        <v>Claire England</v>
      </c>
      <c r="M27" s="8" t="str">
        <f t="shared" si="3"/>
        <v/>
      </c>
      <c r="N27" s="8" t="str">
        <f t="shared" si="4"/>
        <v/>
      </c>
      <c r="O27" s="1" t="str">
        <f t="shared" si="5"/>
        <v/>
      </c>
      <c r="P27" s="40" t="str">
        <f t="shared" si="6"/>
        <v/>
      </c>
      <c r="Q27" s="40" t="str">
        <f t="shared" si="7"/>
        <v/>
      </c>
      <c r="R27" s="6">
        <f t="shared" si="8"/>
        <v>0</v>
      </c>
      <c r="S27" s="6">
        <f>IF(AND(D27&lt;=L$4,P27&lt;&gt;"Y"),IF(N27&lt;VLOOKUP(O27,Runners!A$3:CT$200,S$1,FALSE),2,0),0)</f>
        <v>0</v>
      </c>
      <c r="T27" s="6">
        <f t="shared" si="9"/>
        <v>0</v>
      </c>
      <c r="U27" s="2"/>
      <c r="V27" s="2" t="str">
        <f>IF(O27&lt;&gt;"",VLOOKUP(O27,Runners!CZ$3:DM$200,V$1,FALSE),"")</f>
        <v/>
      </c>
      <c r="W27" s="19" t="str">
        <f t="shared" si="10"/>
        <v/>
      </c>
    </row>
    <row r="28" spans="1:23" x14ac:dyDescent="0.25">
      <c r="A28" s="1" t="s">
        <v>190</v>
      </c>
      <c r="C28" s="3">
        <f>IF(A28&lt;&gt;"",VLOOKUP(A28,Runners!A$3:AS$200,C$1,FALSE),0)</f>
        <v>1.0069444444444445E-2</v>
      </c>
      <c r="D28" s="6">
        <f t="shared" si="0"/>
        <v>25</v>
      </c>
      <c r="E28" s="2">
        <v>2.837962962962963E-2</v>
      </c>
      <c r="F28" s="2">
        <f t="shared" si="1"/>
        <v>1.8310185185185186E-2</v>
      </c>
      <c r="J28" s="1" t="str">
        <f t="shared" si="2"/>
        <v>Claire Markham</v>
      </c>
      <c r="M28" s="8" t="str">
        <f t="shared" si="3"/>
        <v/>
      </c>
      <c r="N28" s="8" t="str">
        <f t="shared" si="4"/>
        <v/>
      </c>
      <c r="O28" s="1" t="str">
        <f t="shared" si="5"/>
        <v/>
      </c>
      <c r="P28" s="40" t="str">
        <f t="shared" si="6"/>
        <v/>
      </c>
      <c r="Q28" s="40" t="str">
        <f t="shared" si="7"/>
        <v/>
      </c>
      <c r="R28" s="6">
        <f t="shared" si="8"/>
        <v>0</v>
      </c>
      <c r="S28" s="6">
        <f>IF(AND(D28&lt;=L$4,P28&lt;&gt;"Y"),IF(N28&lt;VLOOKUP(O28,Runners!A$3:CT$200,S$1,FALSE),2,0),0)</f>
        <v>0</v>
      </c>
      <c r="T28" s="6">
        <f t="shared" si="9"/>
        <v>0</v>
      </c>
      <c r="U28" s="2"/>
      <c r="V28" s="2" t="str">
        <f>IF(O28&lt;&gt;"",VLOOKUP(O28,Runners!CZ$3:DM$200,V$1,FALSE),"")</f>
        <v/>
      </c>
      <c r="W28" s="19" t="str">
        <f t="shared" si="10"/>
        <v/>
      </c>
    </row>
    <row r="29" spans="1:23" x14ac:dyDescent="0.25">
      <c r="A29" s="1" t="s">
        <v>2</v>
      </c>
      <c r="B29" s="3"/>
      <c r="C29" s="3">
        <f>IF(A29&lt;&gt;"",VLOOKUP(A29,Runners!A$3:AS$200,C$1,FALSE),0)</f>
        <v>1.3888888888888888E-2</v>
      </c>
      <c r="D29" s="6">
        <f t="shared" si="0"/>
        <v>26</v>
      </c>
      <c r="E29" s="2"/>
      <c r="F29" s="2">
        <f t="shared" si="1"/>
        <v>0</v>
      </c>
      <c r="J29" s="1" t="str">
        <f t="shared" si="2"/>
        <v>Colin Laidlaw</v>
      </c>
      <c r="M29" s="8" t="str">
        <f t="shared" si="3"/>
        <v/>
      </c>
      <c r="N29" s="8" t="str">
        <f t="shared" si="4"/>
        <v/>
      </c>
      <c r="O29" s="1" t="str">
        <f t="shared" si="5"/>
        <v/>
      </c>
      <c r="P29" s="40" t="str">
        <f t="shared" si="6"/>
        <v/>
      </c>
      <c r="Q29" s="40" t="str">
        <f t="shared" si="7"/>
        <v/>
      </c>
      <c r="R29" s="6">
        <f t="shared" si="8"/>
        <v>0</v>
      </c>
      <c r="S29" s="6">
        <f>IF(AND(D29&lt;=L$4,P29&lt;&gt;"Y"),IF(N29&lt;VLOOKUP(O29,Runners!A$3:CT$200,S$1,FALSE),2,0),0)</f>
        <v>0</v>
      </c>
      <c r="T29" s="6">
        <f t="shared" si="9"/>
        <v>0</v>
      </c>
      <c r="U29" s="2"/>
      <c r="V29" s="2" t="str">
        <f>IF(O29&lt;&gt;"",VLOOKUP(O29,Runners!CZ$3:DM$200,V$1,FALSE),"")</f>
        <v/>
      </c>
      <c r="W29" s="19" t="str">
        <f t="shared" si="10"/>
        <v/>
      </c>
    </row>
    <row r="30" spans="1:23" x14ac:dyDescent="0.25">
      <c r="A30" s="1" t="s">
        <v>193</v>
      </c>
      <c r="C30" s="3">
        <f>IF(A30&lt;&gt;"",VLOOKUP(A30,Runners!A$3:AS$200,C$1,FALSE),0)</f>
        <v>1.0590277777777777E-2</v>
      </c>
      <c r="D30" s="6">
        <f t="shared" si="0"/>
        <v>27</v>
      </c>
      <c r="E30" s="2"/>
      <c r="F30" s="2">
        <f t="shared" si="1"/>
        <v>0</v>
      </c>
      <c r="J30" s="1" t="str">
        <f t="shared" si="2"/>
        <v>Dan Gregson</v>
      </c>
      <c r="M30" s="8" t="str">
        <f t="shared" si="3"/>
        <v/>
      </c>
      <c r="N30" s="8" t="str">
        <f t="shared" si="4"/>
        <v/>
      </c>
      <c r="O30" s="1" t="str">
        <f t="shared" si="5"/>
        <v/>
      </c>
      <c r="P30" s="40" t="str">
        <f t="shared" si="6"/>
        <v/>
      </c>
      <c r="Q30" s="40" t="str">
        <f t="shared" si="7"/>
        <v/>
      </c>
      <c r="R30" s="6">
        <f t="shared" si="8"/>
        <v>0</v>
      </c>
      <c r="S30" s="6">
        <f>IF(AND(D30&lt;=L$4,P30&lt;&gt;"Y"),IF(N30&lt;VLOOKUP(O30,Runners!A$3:CT$200,S$1,FALSE),2,0),0)</f>
        <v>0</v>
      </c>
      <c r="T30" s="6">
        <f t="shared" si="9"/>
        <v>0</v>
      </c>
      <c r="U30" s="2"/>
      <c r="V30" s="2" t="str">
        <f>IF(O30&lt;&gt;"",VLOOKUP(O30,Runners!CZ$3:DM$200,V$1,FALSE),"")</f>
        <v/>
      </c>
      <c r="W30" s="19" t="str">
        <f t="shared" si="10"/>
        <v/>
      </c>
    </row>
    <row r="31" spans="1:23" x14ac:dyDescent="0.25">
      <c r="A31" s="1" t="s">
        <v>158</v>
      </c>
      <c r="C31" s="3">
        <f>IF(A31&lt;&gt;"",VLOOKUP(A31,Runners!A$3:AS$200,C$1,FALSE),0)</f>
        <v>1.1805555555555555E-2</v>
      </c>
      <c r="D31" s="6">
        <f t="shared" si="0"/>
        <v>28</v>
      </c>
      <c r="E31" s="2"/>
      <c r="F31" s="2">
        <f t="shared" si="1"/>
        <v>0</v>
      </c>
      <c r="J31" s="1" t="str">
        <f t="shared" si="2"/>
        <v>Darran Ames</v>
      </c>
      <c r="M31" s="8" t="str">
        <f t="shared" si="3"/>
        <v/>
      </c>
      <c r="N31" s="8" t="str">
        <f t="shared" si="4"/>
        <v/>
      </c>
      <c r="O31" s="1" t="str">
        <f t="shared" si="5"/>
        <v/>
      </c>
      <c r="P31" s="40" t="str">
        <f t="shared" si="6"/>
        <v/>
      </c>
      <c r="Q31" s="40" t="str">
        <f t="shared" si="7"/>
        <v/>
      </c>
      <c r="R31" s="6">
        <f t="shared" si="8"/>
        <v>0</v>
      </c>
      <c r="S31" s="6">
        <f>IF(AND(D31&lt;=L$4,P31&lt;&gt;"Y"),IF(N31&lt;VLOOKUP(O31,Runners!A$3:CT$200,S$1,FALSE),2,0),0)</f>
        <v>0</v>
      </c>
      <c r="T31" s="6">
        <f t="shared" si="9"/>
        <v>0</v>
      </c>
      <c r="U31" s="2"/>
      <c r="V31" s="2" t="str">
        <f>IF(O31&lt;&gt;"",VLOOKUP(O31,Runners!CZ$3:DM$200,V$1,FALSE),"")</f>
        <v/>
      </c>
      <c r="W31" s="19" t="str">
        <f t="shared" si="10"/>
        <v/>
      </c>
    </row>
    <row r="32" spans="1:23" x14ac:dyDescent="0.25">
      <c r="A32" s="1" t="s">
        <v>192</v>
      </c>
      <c r="C32" s="3">
        <f>IF(A32&lt;&gt;"",VLOOKUP(A32,Runners!A$3:AS$200,C$1,FALSE),0)</f>
        <v>1.2673611111111109E-2</v>
      </c>
      <c r="D32" s="6">
        <f t="shared" si="0"/>
        <v>29</v>
      </c>
      <c r="E32" s="2"/>
      <c r="F32" s="2">
        <f t="shared" si="1"/>
        <v>0</v>
      </c>
      <c r="J32" s="1" t="str">
        <f t="shared" si="2"/>
        <v>Daryl Bentley</v>
      </c>
      <c r="M32" s="8" t="str">
        <f t="shared" si="3"/>
        <v/>
      </c>
      <c r="N32" s="8" t="str">
        <f t="shared" si="4"/>
        <v/>
      </c>
      <c r="O32" s="1" t="str">
        <f t="shared" si="5"/>
        <v/>
      </c>
      <c r="P32" s="40" t="str">
        <f t="shared" si="6"/>
        <v/>
      </c>
      <c r="Q32" s="40" t="str">
        <f t="shared" si="7"/>
        <v/>
      </c>
      <c r="R32" s="6">
        <f t="shared" si="8"/>
        <v>0</v>
      </c>
      <c r="S32" s="6">
        <f>IF(AND(D32&lt;=L$4,P32&lt;&gt;"Y"),IF(N32&lt;VLOOKUP(O32,Runners!A$3:CT$200,S$1,FALSE),2,0),0)</f>
        <v>0</v>
      </c>
      <c r="T32" s="6">
        <f t="shared" si="9"/>
        <v>0</v>
      </c>
      <c r="U32" s="2"/>
      <c r="V32" s="2" t="str">
        <f>IF(O32&lt;&gt;"",VLOOKUP(O32,Runners!CZ$3:DM$200,V$1,FALSE),"")</f>
        <v/>
      </c>
      <c r="W32" s="19" t="str">
        <f t="shared" si="10"/>
        <v/>
      </c>
    </row>
    <row r="33" spans="1:23" x14ac:dyDescent="0.25">
      <c r="A33" s="1" t="s">
        <v>206</v>
      </c>
      <c r="C33" s="3">
        <f>IF(A33&lt;&gt;"",VLOOKUP(A33,Runners!A$3:AS$200,C$1,FALSE),0)</f>
        <v>1.2673611111111109E-2</v>
      </c>
      <c r="D33" s="6">
        <f t="shared" si="0"/>
        <v>30</v>
      </c>
      <c r="E33" s="2"/>
      <c r="F33" s="2">
        <f t="shared" si="1"/>
        <v>0</v>
      </c>
      <c r="J33" s="1" t="str">
        <f t="shared" si="2"/>
        <v>David Butler</v>
      </c>
      <c r="M33" s="8" t="str">
        <f t="shared" si="3"/>
        <v/>
      </c>
      <c r="N33" s="8" t="str">
        <f t="shared" si="4"/>
        <v/>
      </c>
      <c r="O33" s="1" t="str">
        <f t="shared" si="5"/>
        <v/>
      </c>
      <c r="P33" s="40" t="str">
        <f t="shared" si="6"/>
        <v/>
      </c>
      <c r="Q33" s="40" t="str">
        <f t="shared" si="7"/>
        <v/>
      </c>
      <c r="R33" s="6">
        <f t="shared" si="8"/>
        <v>0</v>
      </c>
      <c r="S33" s="6">
        <f>IF(AND(D33&lt;=L$4,P33&lt;&gt;"Y"),IF(N33&lt;VLOOKUP(O33,Runners!A$3:CT$200,S$1,FALSE),2,0),0)</f>
        <v>0</v>
      </c>
      <c r="T33" s="6">
        <f t="shared" si="9"/>
        <v>0</v>
      </c>
      <c r="U33" s="2"/>
      <c r="V33" s="2" t="str">
        <f>IF(O33&lt;&gt;"",VLOOKUP(O33,Runners!CZ$3:DM$200,V$1,FALSE),"")</f>
        <v/>
      </c>
      <c r="W33" s="19" t="str">
        <f t="shared" si="10"/>
        <v/>
      </c>
    </row>
    <row r="34" spans="1:23" x14ac:dyDescent="0.25">
      <c r="A34" s="1" t="s">
        <v>13</v>
      </c>
      <c r="C34" s="3">
        <f>IF(A34&lt;&gt;"",VLOOKUP(A34,Runners!A$3:AS$200,C$1,FALSE),0)</f>
        <v>9.0277777777777787E-3</v>
      </c>
      <c r="D34" s="6">
        <f t="shared" si="0"/>
        <v>31</v>
      </c>
      <c r="E34" s="2"/>
      <c r="F34" s="2">
        <f t="shared" si="1"/>
        <v>0</v>
      </c>
      <c r="J34" s="1" t="str">
        <f t="shared" si="2"/>
        <v>Debbie Cooper</v>
      </c>
      <c r="M34" s="8" t="str">
        <f t="shared" si="3"/>
        <v/>
      </c>
      <c r="N34" s="8" t="str">
        <f t="shared" si="4"/>
        <v/>
      </c>
      <c r="O34" s="1" t="str">
        <f t="shared" si="5"/>
        <v/>
      </c>
      <c r="P34" s="40" t="str">
        <f t="shared" si="6"/>
        <v/>
      </c>
      <c r="Q34" s="40" t="str">
        <f t="shared" si="7"/>
        <v/>
      </c>
      <c r="R34" s="6">
        <f t="shared" si="8"/>
        <v>0</v>
      </c>
      <c r="S34" s="6">
        <f>IF(AND(D34&lt;=L$4,P34&lt;&gt;"Y"),IF(N34&lt;VLOOKUP(O34,Runners!A$3:CT$200,S$1,FALSE),2,0),0)</f>
        <v>0</v>
      </c>
      <c r="T34" s="6">
        <f t="shared" si="9"/>
        <v>0</v>
      </c>
      <c r="U34" s="2"/>
      <c r="V34" s="2" t="str">
        <f>IF(O34&lt;&gt;"",VLOOKUP(O34,Runners!CZ$3:DM$200,V$1,FALSE),"")</f>
        <v/>
      </c>
      <c r="W34" s="19" t="str">
        <f t="shared" si="10"/>
        <v/>
      </c>
    </row>
    <row r="35" spans="1:23" x14ac:dyDescent="0.25">
      <c r="A35" s="1" t="s">
        <v>202</v>
      </c>
      <c r="C35" s="3">
        <f>IF(A35&lt;&gt;"",VLOOKUP(A35,Runners!A$3:AS$200,C$1,FALSE),0)</f>
        <v>6.7708333333333336E-3</v>
      </c>
      <c r="D35" s="6">
        <f t="shared" si="0"/>
        <v>32</v>
      </c>
      <c r="E35" s="2"/>
      <c r="F35" s="2">
        <f t="shared" si="1"/>
        <v>0</v>
      </c>
      <c r="J35" s="1" t="str">
        <f t="shared" si="2"/>
        <v>Debbie Francis</v>
      </c>
      <c r="M35" s="8" t="str">
        <f t="shared" si="3"/>
        <v/>
      </c>
      <c r="N35" s="8" t="str">
        <f t="shared" si="4"/>
        <v/>
      </c>
      <c r="O35" s="1" t="str">
        <f t="shared" si="5"/>
        <v/>
      </c>
      <c r="P35" s="40" t="str">
        <f t="shared" si="6"/>
        <v/>
      </c>
      <c r="Q35" s="40" t="str">
        <f t="shared" si="7"/>
        <v/>
      </c>
      <c r="R35" s="6">
        <f t="shared" si="8"/>
        <v>0</v>
      </c>
      <c r="S35" s="6">
        <f>IF(AND(D35&lt;=L$4,P35&lt;&gt;"Y"),IF(N35&lt;VLOOKUP(O35,Runners!A$3:CT$200,S$1,FALSE),2,0),0)</f>
        <v>0</v>
      </c>
      <c r="T35" s="6">
        <f t="shared" si="9"/>
        <v>0</v>
      </c>
      <c r="U35" s="2"/>
      <c r="V35" s="2" t="str">
        <f>IF(O35&lt;&gt;"",VLOOKUP(O35,Runners!CZ$3:DM$200,V$1,FALSE),"")</f>
        <v/>
      </c>
      <c r="W35" s="19" t="str">
        <f t="shared" si="10"/>
        <v/>
      </c>
    </row>
    <row r="36" spans="1:23" x14ac:dyDescent="0.25">
      <c r="A36" s="1" t="s">
        <v>35</v>
      </c>
      <c r="C36" s="3">
        <f>IF(A36&lt;&gt;"",VLOOKUP(A36,Runners!A$3:AS$200,C$1,FALSE),0)</f>
        <v>8.8541666666666664E-3</v>
      </c>
      <c r="D36" s="6">
        <f t="shared" ref="D36:D67" si="11">D35+1</f>
        <v>33</v>
      </c>
      <c r="E36" s="2"/>
      <c r="F36" s="2">
        <f t="shared" ref="F36:F67" si="12">IF(E36&gt;0,E36-C36,0)</f>
        <v>0</v>
      </c>
      <c r="J36" s="1" t="str">
        <f t="shared" ref="J36:J67" si="13">A36</f>
        <v>Derek Caborn</v>
      </c>
      <c r="M36" s="8" t="str">
        <f t="shared" ref="M36:M67" si="14">IF(D36&lt;=L$4,SMALL(E$4:E$201,D36),"")</f>
        <v/>
      </c>
      <c r="N36" s="8" t="str">
        <f t="shared" ref="N36:N67" si="15">IF(D36&lt;=L$4,VLOOKUP(M36,E$4:F$201,2,FALSE),"")</f>
        <v/>
      </c>
      <c r="O36" s="1" t="str">
        <f t="shared" ref="O36:O67" si="16">IF(D36&lt;=L$4,VLOOKUP(M36,E$4:J$201,6,FALSE),"")</f>
        <v/>
      </c>
      <c r="P36" s="40" t="str">
        <f t="shared" ref="P36:P67" si="17">IF(D36&lt;=L$4,VLOOKUP(O36,A$4:B$201,2,FALSE),"")</f>
        <v/>
      </c>
      <c r="Q36" s="40" t="str">
        <f t="shared" ref="Q36:Q67" si="18">IF(D36&lt;=L$4,IF(P36="Y",Q35,Q35-1),"")</f>
        <v/>
      </c>
      <c r="R36" s="6">
        <f t="shared" ref="R36:R67" si="19">IF(Q36=Q35,0,Q36)</f>
        <v>0</v>
      </c>
      <c r="S36" s="6">
        <f>IF(AND(D36&lt;=L$4,P36&lt;&gt;"Y"),IF(N36&lt;VLOOKUP(O36,Runners!A$3:CT$200,S$1,FALSE),2,0),0)</f>
        <v>0</v>
      </c>
      <c r="T36" s="6">
        <f t="shared" ref="T36:T67" si="20">IF(AND(D36&lt;=L$4,P36&lt;&gt;"Y"),S36+R36,0)</f>
        <v>0</v>
      </c>
      <c r="U36" s="2"/>
      <c r="V36" s="2" t="str">
        <f>IF(O36&lt;&gt;"",VLOOKUP(O36,Runners!CZ$3:DM$200,V$1,FALSE),"")</f>
        <v/>
      </c>
      <c r="W36" s="19" t="str">
        <f t="shared" ref="W36:W67" si="21">IF(O36&lt;&gt;"",(V36-N36)/V36,"")</f>
        <v/>
      </c>
    </row>
    <row r="37" spans="1:23" x14ac:dyDescent="0.25">
      <c r="A37" s="1" t="s">
        <v>184</v>
      </c>
      <c r="B37" s="3"/>
      <c r="C37" s="3">
        <f>IF(A37&lt;&gt;"",VLOOKUP(A37,Runners!A$3:AS$200,C$1,FALSE),0)</f>
        <v>1.0937500000000001E-2</v>
      </c>
      <c r="D37" s="6">
        <f t="shared" si="11"/>
        <v>34</v>
      </c>
      <c r="E37" s="2"/>
      <c r="F37" s="2">
        <f t="shared" si="12"/>
        <v>0</v>
      </c>
      <c r="J37" s="1" t="str">
        <f t="shared" si="13"/>
        <v>Dez Appleton</v>
      </c>
      <c r="M37" s="8" t="str">
        <f t="shared" si="14"/>
        <v/>
      </c>
      <c r="N37" s="8" t="str">
        <f t="shared" si="15"/>
        <v/>
      </c>
      <c r="O37" s="1" t="str">
        <f t="shared" si="16"/>
        <v/>
      </c>
      <c r="P37" s="40" t="str">
        <f t="shared" si="17"/>
        <v/>
      </c>
      <c r="Q37" s="40" t="str">
        <f t="shared" si="18"/>
        <v/>
      </c>
      <c r="R37" s="6">
        <f t="shared" si="19"/>
        <v>0</v>
      </c>
      <c r="S37" s="6">
        <f>IF(AND(D37&lt;=L$4,P37&lt;&gt;"Y"),IF(N37&lt;VLOOKUP(O37,Runners!A$3:CT$200,S$1,FALSE),2,0),0)</f>
        <v>0</v>
      </c>
      <c r="T37" s="6">
        <f t="shared" si="20"/>
        <v>0</v>
      </c>
      <c r="U37" s="2"/>
      <c r="V37" s="2" t="str">
        <f>IF(O37&lt;&gt;"",VLOOKUP(O37,Runners!CZ$3:DM$200,V$1,FALSE),"")</f>
        <v/>
      </c>
      <c r="W37" s="19" t="str">
        <f t="shared" si="21"/>
        <v/>
      </c>
    </row>
    <row r="38" spans="1:23" x14ac:dyDescent="0.25">
      <c r="A38" s="1" t="s">
        <v>205</v>
      </c>
      <c r="B38" s="3" t="s">
        <v>185</v>
      </c>
      <c r="C38" s="3">
        <f>IF(A38&lt;&gt;"",VLOOKUP(A38,Runners!A$3:AS$200,C$1,FALSE),0)</f>
        <v>1.1979166666666666E-2</v>
      </c>
      <c r="D38" s="6">
        <f t="shared" si="11"/>
        <v>35</v>
      </c>
      <c r="E38" s="2"/>
      <c r="F38" s="2">
        <f t="shared" si="12"/>
        <v>0</v>
      </c>
      <c r="J38" s="1" t="str">
        <f t="shared" si="13"/>
        <v>Dom Kirkby</v>
      </c>
      <c r="M38" s="8" t="str">
        <f t="shared" si="14"/>
        <v/>
      </c>
      <c r="N38" s="8" t="str">
        <f t="shared" si="15"/>
        <v/>
      </c>
      <c r="O38" s="1" t="str">
        <f t="shared" si="16"/>
        <v/>
      </c>
      <c r="P38" s="40" t="str">
        <f t="shared" si="17"/>
        <v/>
      </c>
      <c r="Q38" s="40" t="str">
        <f t="shared" si="18"/>
        <v/>
      </c>
      <c r="R38" s="6">
        <f t="shared" si="19"/>
        <v>0</v>
      </c>
      <c r="S38" s="6">
        <f>IF(AND(D38&lt;=L$4,P38&lt;&gt;"Y"),IF(N38&lt;VLOOKUP(O38,Runners!A$3:CT$200,S$1,FALSE),2,0),0)</f>
        <v>0</v>
      </c>
      <c r="T38" s="6">
        <f t="shared" si="20"/>
        <v>0</v>
      </c>
      <c r="U38" s="2"/>
      <c r="V38" s="2" t="str">
        <f>IF(O38&lt;&gt;"",VLOOKUP(O38,Runners!CZ$3:DM$200,V$1,FALSE),"")</f>
        <v/>
      </c>
      <c r="W38" s="19" t="str">
        <f t="shared" si="21"/>
        <v/>
      </c>
    </row>
    <row r="39" spans="1:23" x14ac:dyDescent="0.25">
      <c r="A39" s="1" t="s">
        <v>191</v>
      </c>
      <c r="C39" s="3">
        <f>IF(A39&lt;&gt;"",VLOOKUP(A39,Runners!A$3:AS$200,C$1,FALSE),0)</f>
        <v>1.2673611111111109E-2</v>
      </c>
      <c r="D39" s="6">
        <f t="shared" si="11"/>
        <v>36</v>
      </c>
      <c r="E39" s="2"/>
      <c r="F39" s="2">
        <f t="shared" si="12"/>
        <v>0</v>
      </c>
      <c r="J39" s="1" t="str">
        <f t="shared" si="13"/>
        <v>Dominic Garrett</v>
      </c>
      <c r="M39" s="8" t="str">
        <f t="shared" si="14"/>
        <v/>
      </c>
      <c r="N39" s="8" t="str">
        <f t="shared" si="15"/>
        <v/>
      </c>
      <c r="O39" s="1" t="str">
        <f t="shared" si="16"/>
        <v/>
      </c>
      <c r="P39" s="40" t="str">
        <f t="shared" si="17"/>
        <v/>
      </c>
      <c r="Q39" s="40" t="str">
        <f t="shared" si="18"/>
        <v/>
      </c>
      <c r="R39" s="6">
        <f t="shared" si="19"/>
        <v>0</v>
      </c>
      <c r="S39" s="6">
        <f>IF(AND(D39&lt;=L$4,P39&lt;&gt;"Y"),IF(N39&lt;VLOOKUP(O39,Runners!A$3:CT$200,S$1,FALSE),2,0),0)</f>
        <v>0</v>
      </c>
      <c r="T39" s="6">
        <f t="shared" si="20"/>
        <v>0</v>
      </c>
      <c r="U39" s="2"/>
      <c r="V39" s="2" t="str">
        <f>IF(O39&lt;&gt;"",VLOOKUP(O39,Runners!CZ$3:DM$200,V$1,FALSE),"")</f>
        <v/>
      </c>
      <c r="W39" s="19" t="str">
        <f t="shared" si="21"/>
        <v/>
      </c>
    </row>
    <row r="40" spans="1:23" x14ac:dyDescent="0.25">
      <c r="A40" s="1" t="s">
        <v>215</v>
      </c>
      <c r="B40" s="1" t="s">
        <v>185</v>
      </c>
      <c r="C40" s="3">
        <f>IF(A40&lt;&gt;"",VLOOKUP(A40,Runners!A$3:AS$200,C$1,FALSE),0)</f>
        <v>7.9861111111111122E-3</v>
      </c>
      <c r="D40" s="6">
        <f t="shared" si="11"/>
        <v>37</v>
      </c>
      <c r="E40" s="2">
        <v>2.8055555555555556E-2</v>
      </c>
      <c r="F40" s="2">
        <f t="shared" si="12"/>
        <v>2.0069444444444445E-2</v>
      </c>
      <c r="J40" s="1" t="str">
        <f t="shared" si="13"/>
        <v>Emma Johnston</v>
      </c>
      <c r="M40" s="8" t="str">
        <f t="shared" si="14"/>
        <v/>
      </c>
      <c r="N40" s="8" t="str">
        <f t="shared" si="15"/>
        <v/>
      </c>
      <c r="O40" s="1" t="str">
        <f t="shared" si="16"/>
        <v/>
      </c>
      <c r="P40" s="40" t="str">
        <f t="shared" si="17"/>
        <v/>
      </c>
      <c r="Q40" s="40" t="str">
        <f t="shared" si="18"/>
        <v/>
      </c>
      <c r="R40" s="6">
        <f t="shared" si="19"/>
        <v>0</v>
      </c>
      <c r="S40" s="6">
        <f>IF(AND(D40&lt;=L$4,P40&lt;&gt;"Y"),IF(N40&lt;VLOOKUP(O40,Runners!A$3:CT$200,S$1,FALSE),2,0),0)</f>
        <v>0</v>
      </c>
      <c r="T40" s="6">
        <f t="shared" si="20"/>
        <v>0</v>
      </c>
      <c r="U40" s="2"/>
      <c r="V40" s="2" t="str">
        <f>IF(O40&lt;&gt;"",VLOOKUP(O40,Runners!CZ$3:DM$200,V$1,FALSE),"")</f>
        <v/>
      </c>
      <c r="W40" s="19" t="str">
        <f t="shared" si="21"/>
        <v/>
      </c>
    </row>
    <row r="41" spans="1:23" x14ac:dyDescent="0.25">
      <c r="A41" s="1" t="s">
        <v>232</v>
      </c>
      <c r="C41" s="3">
        <f>IF(A41&lt;&gt;"",VLOOKUP(A41,Runners!A$3:AS$200,C$1,FALSE),0)</f>
        <v>1.1979166666666666E-2</v>
      </c>
      <c r="D41" s="6">
        <f t="shared" si="11"/>
        <v>38</v>
      </c>
      <c r="E41" s="2"/>
      <c r="F41" s="2">
        <f t="shared" si="12"/>
        <v>0</v>
      </c>
      <c r="J41" s="1" t="str">
        <f t="shared" si="13"/>
        <v>George Thomson</v>
      </c>
      <c r="M41" s="8" t="str">
        <f t="shared" si="14"/>
        <v/>
      </c>
      <c r="N41" s="8" t="str">
        <f t="shared" si="15"/>
        <v/>
      </c>
      <c r="O41" s="1" t="str">
        <f t="shared" si="16"/>
        <v/>
      </c>
      <c r="P41" s="40" t="str">
        <f t="shared" si="17"/>
        <v/>
      </c>
      <c r="Q41" s="40" t="str">
        <f t="shared" si="18"/>
        <v/>
      </c>
      <c r="R41" s="6">
        <f t="shared" si="19"/>
        <v>0</v>
      </c>
      <c r="S41" s="6">
        <f>IF(AND(D41&lt;=L$4,P41&lt;&gt;"Y"),IF(N41&lt;VLOOKUP(O41,Runners!A$3:CT$200,S$1,FALSE),2,0),0)</f>
        <v>0</v>
      </c>
      <c r="T41" s="6">
        <f t="shared" si="20"/>
        <v>0</v>
      </c>
      <c r="U41" s="2"/>
      <c r="V41" s="2" t="str">
        <f>IF(O41&lt;&gt;"",VLOOKUP(O41,Runners!CZ$3:DM$200,V$1,FALSE),"")</f>
        <v/>
      </c>
      <c r="W41" s="19" t="str">
        <f t="shared" si="21"/>
        <v/>
      </c>
    </row>
    <row r="42" spans="1:23" x14ac:dyDescent="0.25">
      <c r="A42" s="1" t="s">
        <v>59</v>
      </c>
      <c r="C42" s="3">
        <f>IF(A42&lt;&gt;"",VLOOKUP(A42,Runners!A$3:AS$200,C$1,FALSE),0)</f>
        <v>1.0937500000000001E-2</v>
      </c>
      <c r="D42" s="6">
        <f t="shared" si="11"/>
        <v>39</v>
      </c>
      <c r="E42" s="2"/>
      <c r="F42" s="2">
        <f t="shared" si="12"/>
        <v>0</v>
      </c>
      <c r="J42" s="1" t="str">
        <f t="shared" si="13"/>
        <v>Gerard Browne</v>
      </c>
      <c r="M42" s="8" t="str">
        <f t="shared" si="14"/>
        <v/>
      </c>
      <c r="N42" s="8" t="str">
        <f t="shared" si="15"/>
        <v/>
      </c>
      <c r="O42" s="1" t="str">
        <f t="shared" si="16"/>
        <v/>
      </c>
      <c r="P42" s="40" t="str">
        <f t="shared" si="17"/>
        <v/>
      </c>
      <c r="Q42" s="40" t="str">
        <f t="shared" si="18"/>
        <v/>
      </c>
      <c r="R42" s="6">
        <f t="shared" si="19"/>
        <v>0</v>
      </c>
      <c r="S42" s="6">
        <f>IF(AND(D42&lt;=L$4,P42&lt;&gt;"Y"),IF(N42&lt;VLOOKUP(O42,Runners!A$3:CT$200,S$1,FALSE),2,0),0)</f>
        <v>0</v>
      </c>
      <c r="T42" s="6">
        <f t="shared" si="20"/>
        <v>0</v>
      </c>
      <c r="U42" s="2"/>
      <c r="V42" s="2" t="str">
        <f>IF(O42&lt;&gt;"",VLOOKUP(O42,Runners!CZ$3:DM$200,V$1,FALSE),"")</f>
        <v/>
      </c>
      <c r="W42" s="19" t="str">
        <f t="shared" si="21"/>
        <v/>
      </c>
    </row>
    <row r="43" spans="1:23" x14ac:dyDescent="0.25">
      <c r="A43" s="1" t="s">
        <v>66</v>
      </c>
      <c r="C43" s="3">
        <f>IF(A43&lt;&gt;"",VLOOKUP(A43,Runners!A$3:AS$200,C$1,FALSE),0)</f>
        <v>1.1631944444444445E-2</v>
      </c>
      <c r="D43" s="6">
        <f t="shared" si="11"/>
        <v>40</v>
      </c>
      <c r="E43" s="2"/>
      <c r="F43" s="2">
        <f t="shared" si="12"/>
        <v>0</v>
      </c>
      <c r="J43" s="1" t="str">
        <f t="shared" si="13"/>
        <v>Gill Draper</v>
      </c>
      <c r="M43" s="8" t="str">
        <f t="shared" si="14"/>
        <v/>
      </c>
      <c r="N43" s="8" t="str">
        <f t="shared" si="15"/>
        <v/>
      </c>
      <c r="O43" s="1" t="str">
        <f t="shared" si="16"/>
        <v/>
      </c>
      <c r="P43" s="40" t="str">
        <f t="shared" si="17"/>
        <v/>
      </c>
      <c r="Q43" s="40" t="str">
        <f t="shared" si="18"/>
        <v/>
      </c>
      <c r="R43" s="6">
        <f t="shared" si="19"/>
        <v>0</v>
      </c>
      <c r="S43" s="6">
        <f>IF(AND(D43&lt;=L$4,P43&lt;&gt;"Y"),IF(N43&lt;VLOOKUP(O43,Runners!A$3:CT$200,S$1,FALSE),2,0),0)</f>
        <v>0</v>
      </c>
      <c r="T43" s="6">
        <f t="shared" si="20"/>
        <v>0</v>
      </c>
      <c r="U43" s="2"/>
      <c r="V43" s="2" t="str">
        <f>IF(O43&lt;&gt;"",VLOOKUP(O43,Runners!CZ$3:DM$200,V$1,FALSE),"")</f>
        <v/>
      </c>
      <c r="W43" s="19" t="str">
        <f t="shared" si="21"/>
        <v/>
      </c>
    </row>
    <row r="44" spans="1:23" x14ac:dyDescent="0.25">
      <c r="A44" s="1" t="s">
        <v>4</v>
      </c>
      <c r="C44" s="3">
        <f>IF(A44&lt;&gt;"",VLOOKUP(A44,Runners!A$3:AS$200,C$1,FALSE),0)</f>
        <v>5.0347222222222225E-3</v>
      </c>
      <c r="D44" s="6">
        <f t="shared" si="11"/>
        <v>41</v>
      </c>
      <c r="E44" s="2"/>
      <c r="F44" s="2">
        <f t="shared" si="12"/>
        <v>0</v>
      </c>
      <c r="J44" s="1" t="str">
        <f t="shared" si="13"/>
        <v>Gillian Oliver</v>
      </c>
      <c r="M44" s="8" t="str">
        <f t="shared" si="14"/>
        <v/>
      </c>
      <c r="N44" s="8" t="str">
        <f t="shared" si="15"/>
        <v/>
      </c>
      <c r="O44" s="1" t="str">
        <f t="shared" si="16"/>
        <v/>
      </c>
      <c r="P44" s="40" t="str">
        <f t="shared" si="17"/>
        <v/>
      </c>
      <c r="Q44" s="40" t="str">
        <f t="shared" si="18"/>
        <v/>
      </c>
      <c r="R44" s="6">
        <f t="shared" si="19"/>
        <v>0</v>
      </c>
      <c r="S44" s="6">
        <f>IF(AND(D44&lt;=L$4,P44&lt;&gt;"Y"),IF(N44&lt;VLOOKUP(O44,Runners!A$3:CT$200,S$1,FALSE),2,0),0)</f>
        <v>0</v>
      </c>
      <c r="T44" s="6">
        <f t="shared" si="20"/>
        <v>0</v>
      </c>
      <c r="U44" s="2"/>
      <c r="V44" s="2" t="str">
        <f>IF(O44&lt;&gt;"",VLOOKUP(O44,Runners!CZ$3:DM$200,V$1,FALSE),"")</f>
        <v/>
      </c>
      <c r="W44" s="19" t="str">
        <f t="shared" si="21"/>
        <v/>
      </c>
    </row>
    <row r="45" spans="1:23" x14ac:dyDescent="0.25">
      <c r="A45" s="1" t="s">
        <v>5</v>
      </c>
      <c r="C45" s="3">
        <f>IF(A45&lt;&gt;"",VLOOKUP(A45,Runners!A$3:AS$200,C$1,FALSE),0)</f>
        <v>1.1979166666666666E-2</v>
      </c>
      <c r="D45" s="6">
        <f t="shared" si="11"/>
        <v>42</v>
      </c>
      <c r="E45" s="2"/>
      <c r="F45" s="2">
        <f t="shared" si="12"/>
        <v>0</v>
      </c>
      <c r="J45" s="1" t="str">
        <f t="shared" si="13"/>
        <v>Graham Webster</v>
      </c>
      <c r="M45" s="8" t="str">
        <f t="shared" si="14"/>
        <v/>
      </c>
      <c r="N45" s="8" t="str">
        <f t="shared" si="15"/>
        <v/>
      </c>
      <c r="O45" s="1" t="str">
        <f t="shared" si="16"/>
        <v/>
      </c>
      <c r="P45" s="40" t="str">
        <f t="shared" si="17"/>
        <v/>
      </c>
      <c r="Q45" s="40" t="str">
        <f t="shared" si="18"/>
        <v/>
      </c>
      <c r="R45" s="6">
        <f t="shared" si="19"/>
        <v>0</v>
      </c>
      <c r="S45" s="6">
        <f>IF(AND(D45&lt;=L$4,P45&lt;&gt;"Y"),IF(N45&lt;VLOOKUP(O45,Runners!A$3:CT$200,S$1,FALSE),2,0),0)</f>
        <v>0</v>
      </c>
      <c r="T45" s="6">
        <f t="shared" si="20"/>
        <v>0</v>
      </c>
      <c r="U45" s="2"/>
      <c r="V45" s="2" t="str">
        <f>IF(O45&lt;&gt;"",VLOOKUP(O45,Runners!CZ$3:DM$200,V$1,FALSE),"")</f>
        <v/>
      </c>
      <c r="W45" s="19" t="str">
        <f t="shared" si="21"/>
        <v/>
      </c>
    </row>
    <row r="46" spans="1:23" x14ac:dyDescent="0.25">
      <c r="A46" s="1" t="s">
        <v>195</v>
      </c>
      <c r="C46" s="3">
        <f>IF(A46&lt;&gt;"",VLOOKUP(A46,Runners!A$3:AS$200,C$1,FALSE),0)</f>
        <v>3.645833333333333E-3</v>
      </c>
      <c r="D46" s="6">
        <f t="shared" si="11"/>
        <v>43</v>
      </c>
      <c r="E46" s="2"/>
      <c r="F46" s="2">
        <f t="shared" si="12"/>
        <v>0</v>
      </c>
      <c r="J46" s="1" t="str">
        <f t="shared" si="13"/>
        <v>Graham Young</v>
      </c>
      <c r="M46" s="8" t="str">
        <f t="shared" si="14"/>
        <v/>
      </c>
      <c r="N46" s="8" t="str">
        <f t="shared" si="15"/>
        <v/>
      </c>
      <c r="O46" s="1" t="str">
        <f t="shared" si="16"/>
        <v/>
      </c>
      <c r="P46" s="40" t="str">
        <f t="shared" si="17"/>
        <v/>
      </c>
      <c r="Q46" s="40" t="str">
        <f t="shared" si="18"/>
        <v/>
      </c>
      <c r="R46" s="6">
        <f t="shared" si="19"/>
        <v>0</v>
      </c>
      <c r="S46" s="6">
        <f>IF(AND(D46&lt;=L$4,P46&lt;&gt;"Y"),IF(N46&lt;VLOOKUP(O46,Runners!A$3:CT$200,S$1,FALSE),2,0),0)</f>
        <v>0</v>
      </c>
      <c r="T46" s="6">
        <f t="shared" si="20"/>
        <v>0</v>
      </c>
      <c r="U46" s="2"/>
      <c r="V46" s="2" t="str">
        <f>IF(O46&lt;&gt;"",VLOOKUP(O46,Runners!CZ$3:DM$200,V$1,FALSE),"")</f>
        <v/>
      </c>
      <c r="W46" s="19" t="str">
        <f t="shared" si="21"/>
        <v/>
      </c>
    </row>
    <row r="47" spans="1:23" x14ac:dyDescent="0.25">
      <c r="A47" s="1" t="s">
        <v>10</v>
      </c>
      <c r="C47" s="3">
        <f>IF(A47&lt;&gt;"",VLOOKUP(A47,Runners!A$3:AS$200,C$1,FALSE),0)</f>
        <v>6.9444444444444441E-3</v>
      </c>
      <c r="D47" s="6">
        <f t="shared" si="11"/>
        <v>44</v>
      </c>
      <c r="E47" s="2">
        <v>2.9398148148148149E-2</v>
      </c>
      <c r="F47" s="2">
        <f t="shared" si="12"/>
        <v>2.2453703703703705E-2</v>
      </c>
      <c r="J47" s="1" t="str">
        <f t="shared" si="13"/>
        <v>Greg Oulton</v>
      </c>
      <c r="M47" s="8" t="str">
        <f t="shared" si="14"/>
        <v/>
      </c>
      <c r="N47" s="8" t="str">
        <f t="shared" si="15"/>
        <v/>
      </c>
      <c r="O47" s="1" t="str">
        <f t="shared" si="16"/>
        <v/>
      </c>
      <c r="P47" s="40" t="str">
        <f t="shared" si="17"/>
        <v/>
      </c>
      <c r="Q47" s="40" t="str">
        <f t="shared" si="18"/>
        <v/>
      </c>
      <c r="R47" s="6">
        <f t="shared" si="19"/>
        <v>0</v>
      </c>
      <c r="S47" s="6">
        <f>IF(AND(D47&lt;=L$4,P47&lt;&gt;"Y"),IF(N47&lt;VLOOKUP(O47,Runners!A$3:CT$200,S$1,FALSE),2,0),0)</f>
        <v>0</v>
      </c>
      <c r="T47" s="6">
        <f t="shared" si="20"/>
        <v>0</v>
      </c>
      <c r="U47" s="2"/>
      <c r="V47" s="2" t="str">
        <f>IF(O47&lt;&gt;"",VLOOKUP(O47,Runners!CZ$3:DM$200,V$1,FALSE),"")</f>
        <v/>
      </c>
      <c r="W47" s="19" t="str">
        <f t="shared" si="21"/>
        <v/>
      </c>
    </row>
    <row r="48" spans="1:23" x14ac:dyDescent="0.25">
      <c r="A48" s="1" t="s">
        <v>197</v>
      </c>
      <c r="C48" s="3">
        <f>IF(A48&lt;&gt;"",VLOOKUP(A48,Runners!A$3:AS$200,C$1,FALSE),0)</f>
        <v>1.5104166666666667E-2</v>
      </c>
      <c r="D48" s="6">
        <f t="shared" si="11"/>
        <v>45</v>
      </c>
      <c r="E48" s="2"/>
      <c r="F48" s="2">
        <f t="shared" si="12"/>
        <v>0</v>
      </c>
      <c r="J48" s="1" t="str">
        <f t="shared" si="13"/>
        <v>Guest 35:00</v>
      </c>
      <c r="M48" s="8" t="str">
        <f t="shared" si="14"/>
        <v/>
      </c>
      <c r="N48" s="8" t="str">
        <f t="shared" si="15"/>
        <v/>
      </c>
      <c r="O48" s="1" t="str">
        <f t="shared" si="16"/>
        <v/>
      </c>
      <c r="P48" s="40" t="str">
        <f t="shared" si="17"/>
        <v/>
      </c>
      <c r="Q48" s="40" t="str">
        <f t="shared" si="18"/>
        <v/>
      </c>
      <c r="R48" s="6">
        <f t="shared" si="19"/>
        <v>0</v>
      </c>
      <c r="S48" s="6">
        <f>IF(AND(D48&lt;=L$4,P48&lt;&gt;"Y"),IF(N48&lt;VLOOKUP(O48,Runners!A$3:CT$200,S$1,FALSE),2,0),0)</f>
        <v>0</v>
      </c>
      <c r="T48" s="6">
        <f t="shared" si="20"/>
        <v>0</v>
      </c>
      <c r="U48" s="2"/>
      <c r="V48" s="2" t="str">
        <f>IF(O48&lt;&gt;"",VLOOKUP(O48,Runners!CZ$3:DM$200,V$1,FALSE),"")</f>
        <v/>
      </c>
      <c r="W48" s="19" t="str">
        <f t="shared" si="21"/>
        <v/>
      </c>
    </row>
    <row r="49" spans="1:23" x14ac:dyDescent="0.25">
      <c r="A49" s="1" t="s">
        <v>196</v>
      </c>
      <c r="B49" s="3"/>
      <c r="C49" s="3">
        <f>IF(A49&lt;&gt;"",VLOOKUP(A49,Runners!A$3:AS$200,C$1,FALSE),0)</f>
        <v>1.4236111111111111E-2</v>
      </c>
      <c r="D49" s="6">
        <f t="shared" si="11"/>
        <v>46</v>
      </c>
      <c r="E49" s="2"/>
      <c r="F49" s="2">
        <f t="shared" si="12"/>
        <v>0</v>
      </c>
      <c r="J49" s="1" t="str">
        <f t="shared" si="13"/>
        <v>Guest 37:30</v>
      </c>
      <c r="M49" s="8" t="str">
        <f t="shared" si="14"/>
        <v/>
      </c>
      <c r="N49" s="8" t="str">
        <f t="shared" si="15"/>
        <v/>
      </c>
      <c r="O49" s="1" t="str">
        <f t="shared" si="16"/>
        <v/>
      </c>
      <c r="P49" s="40" t="str">
        <f t="shared" si="17"/>
        <v/>
      </c>
      <c r="Q49" s="40" t="str">
        <f t="shared" si="18"/>
        <v/>
      </c>
      <c r="R49" s="6">
        <f t="shared" si="19"/>
        <v>0</v>
      </c>
      <c r="S49" s="6">
        <f>IF(AND(D49&lt;=L$4,P49&lt;&gt;"Y"),IF(N49&lt;VLOOKUP(O49,Runners!A$3:CT$200,S$1,FALSE),2,0),0)</f>
        <v>0</v>
      </c>
      <c r="T49" s="6">
        <f t="shared" si="20"/>
        <v>0</v>
      </c>
      <c r="U49" s="2"/>
      <c r="V49" s="2" t="str">
        <f>IF(O49&lt;&gt;"",VLOOKUP(O49,Runners!CZ$3:DM$200,V$1,FALSE),"")</f>
        <v/>
      </c>
      <c r="W49" s="19" t="str">
        <f t="shared" si="21"/>
        <v/>
      </c>
    </row>
    <row r="50" spans="1:23" x14ac:dyDescent="0.25">
      <c r="A50" s="1" t="s">
        <v>176</v>
      </c>
      <c r="C50" s="3">
        <f>IF(A50&lt;&gt;"",VLOOKUP(A50,Runners!A$3:AS$200,C$1,FALSE),0)</f>
        <v>1.3368055555555557E-2</v>
      </c>
      <c r="D50" s="6">
        <f t="shared" si="11"/>
        <v>47</v>
      </c>
      <c r="E50" s="2"/>
      <c r="F50" s="2">
        <f t="shared" si="12"/>
        <v>0</v>
      </c>
      <c r="J50" s="1" t="str">
        <f t="shared" si="13"/>
        <v>Guest 40</v>
      </c>
      <c r="M50" s="8" t="str">
        <f t="shared" si="14"/>
        <v/>
      </c>
      <c r="N50" s="8" t="str">
        <f t="shared" si="15"/>
        <v/>
      </c>
      <c r="O50" s="1" t="str">
        <f t="shared" si="16"/>
        <v/>
      </c>
      <c r="P50" s="40" t="str">
        <f t="shared" si="17"/>
        <v/>
      </c>
      <c r="Q50" s="40" t="str">
        <f t="shared" si="18"/>
        <v/>
      </c>
      <c r="R50" s="6">
        <f t="shared" si="19"/>
        <v>0</v>
      </c>
      <c r="S50" s="6">
        <f>IF(AND(D50&lt;=L$4,P50&lt;&gt;"Y"),IF(N50&lt;VLOOKUP(O50,Runners!A$3:CT$200,S$1,FALSE),2,0),0)</f>
        <v>0</v>
      </c>
      <c r="T50" s="6">
        <f t="shared" si="20"/>
        <v>0</v>
      </c>
      <c r="U50" s="2"/>
      <c r="V50" s="2" t="str">
        <f>IF(O50&lt;&gt;"",VLOOKUP(O50,Runners!CZ$3:DM$200,V$1,FALSE),"")</f>
        <v/>
      </c>
      <c r="W50" s="19" t="str">
        <f t="shared" si="21"/>
        <v/>
      </c>
    </row>
    <row r="51" spans="1:23" x14ac:dyDescent="0.25">
      <c r="A51" s="1" t="s">
        <v>177</v>
      </c>
      <c r="C51" s="3">
        <f>IF(A51&lt;&gt;"",VLOOKUP(A51,Runners!A$3:AS$200,C$1,FALSE),0)</f>
        <v>1.2499999999999999E-2</v>
      </c>
      <c r="D51" s="6">
        <f t="shared" si="11"/>
        <v>48</v>
      </c>
      <c r="E51" s="2"/>
      <c r="F51" s="2">
        <f t="shared" si="12"/>
        <v>0</v>
      </c>
      <c r="J51" s="1" t="str">
        <f t="shared" si="13"/>
        <v>Guest 42:30</v>
      </c>
      <c r="M51" s="8" t="str">
        <f t="shared" si="14"/>
        <v/>
      </c>
      <c r="N51" s="8" t="str">
        <f t="shared" si="15"/>
        <v/>
      </c>
      <c r="O51" s="1" t="str">
        <f t="shared" si="16"/>
        <v/>
      </c>
      <c r="P51" s="40" t="str">
        <f t="shared" si="17"/>
        <v/>
      </c>
      <c r="Q51" s="40" t="str">
        <f t="shared" si="18"/>
        <v/>
      </c>
      <c r="R51" s="6">
        <f t="shared" si="19"/>
        <v>0</v>
      </c>
      <c r="S51" s="6">
        <f>IF(AND(D51&lt;=L$4,P51&lt;&gt;"Y"),IF(N51&lt;VLOOKUP(O51,Runners!A$3:CT$200,S$1,FALSE),2,0),0)</f>
        <v>0</v>
      </c>
      <c r="T51" s="6">
        <f t="shared" si="20"/>
        <v>0</v>
      </c>
      <c r="U51" s="2"/>
      <c r="V51" s="2" t="str">
        <f>IF(O51&lt;&gt;"",VLOOKUP(O51,Runners!CZ$3:DM$200,V$1,FALSE),"")</f>
        <v/>
      </c>
      <c r="W51" s="19" t="str">
        <f t="shared" si="21"/>
        <v/>
      </c>
    </row>
    <row r="52" spans="1:23" x14ac:dyDescent="0.25">
      <c r="A52" s="1" t="s">
        <v>178</v>
      </c>
      <c r="C52" s="3">
        <f>IF(A52&lt;&gt;"",VLOOKUP(A52,Runners!A$3:AS$200,C$1,FALSE),0)</f>
        <v>1.1458333333333334E-2</v>
      </c>
      <c r="D52" s="6">
        <f t="shared" si="11"/>
        <v>49</v>
      </c>
      <c r="E52" s="2"/>
      <c r="F52" s="2">
        <f t="shared" si="12"/>
        <v>0</v>
      </c>
      <c r="J52" s="1" t="str">
        <f t="shared" si="13"/>
        <v>Guest 45</v>
      </c>
      <c r="M52" s="8" t="str">
        <f t="shared" si="14"/>
        <v/>
      </c>
      <c r="N52" s="8" t="str">
        <f t="shared" si="15"/>
        <v/>
      </c>
      <c r="O52" s="1" t="str">
        <f t="shared" si="16"/>
        <v/>
      </c>
      <c r="P52" s="40" t="str">
        <f t="shared" si="17"/>
        <v/>
      </c>
      <c r="Q52" s="40" t="str">
        <f t="shared" si="18"/>
        <v/>
      </c>
      <c r="R52" s="6">
        <f t="shared" si="19"/>
        <v>0</v>
      </c>
      <c r="S52" s="6">
        <f>IF(AND(D52&lt;=L$4,P52&lt;&gt;"Y"),IF(N52&lt;VLOOKUP(O52,Runners!A$3:CT$200,S$1,FALSE),2,0),0)</f>
        <v>0</v>
      </c>
      <c r="T52" s="6">
        <f t="shared" si="20"/>
        <v>0</v>
      </c>
      <c r="U52" s="2"/>
      <c r="V52" s="2" t="str">
        <f>IF(O52&lt;&gt;"",VLOOKUP(O52,Runners!CZ$3:DM$200,V$1,FALSE),"")</f>
        <v/>
      </c>
      <c r="W52" s="19" t="str">
        <f t="shared" si="21"/>
        <v/>
      </c>
    </row>
    <row r="53" spans="1:23" x14ac:dyDescent="0.25">
      <c r="A53" s="1" t="s">
        <v>179</v>
      </c>
      <c r="B53" s="3"/>
      <c r="C53" s="3">
        <f>IF(A53&lt;&gt;"",VLOOKUP(A53,Runners!A$3:AS$200,C$1,FALSE),0)</f>
        <v>1.0590277777777777E-2</v>
      </c>
      <c r="D53" s="6">
        <f t="shared" si="11"/>
        <v>50</v>
      </c>
      <c r="E53" s="2"/>
      <c r="F53" s="2">
        <f t="shared" si="12"/>
        <v>0</v>
      </c>
      <c r="J53" s="1" t="str">
        <f t="shared" si="13"/>
        <v>Guest 47:30</v>
      </c>
      <c r="M53" s="8" t="str">
        <f t="shared" si="14"/>
        <v/>
      </c>
      <c r="N53" s="8" t="str">
        <f t="shared" si="15"/>
        <v/>
      </c>
      <c r="O53" s="1" t="str">
        <f t="shared" si="16"/>
        <v/>
      </c>
      <c r="P53" s="40" t="str">
        <f t="shared" si="17"/>
        <v/>
      </c>
      <c r="Q53" s="40" t="str">
        <f t="shared" si="18"/>
        <v/>
      </c>
      <c r="R53" s="6">
        <f t="shared" si="19"/>
        <v>0</v>
      </c>
      <c r="S53" s="6">
        <f>IF(AND(D53&lt;=L$4,P53&lt;&gt;"Y"),IF(N53&lt;VLOOKUP(O53,Runners!A$3:CT$200,S$1,FALSE),2,0),0)</f>
        <v>0</v>
      </c>
      <c r="T53" s="6">
        <f t="shared" si="20"/>
        <v>0</v>
      </c>
      <c r="U53" s="2"/>
      <c r="V53" s="2" t="str">
        <f>IF(O53&lt;&gt;"",VLOOKUP(O53,Runners!CZ$3:DM$200,V$1,FALSE),"")</f>
        <v/>
      </c>
      <c r="W53" s="19" t="str">
        <f t="shared" si="21"/>
        <v/>
      </c>
    </row>
    <row r="54" spans="1:23" x14ac:dyDescent="0.25">
      <c r="A54" s="1" t="s">
        <v>180</v>
      </c>
      <c r="B54" s="3"/>
      <c r="C54" s="3">
        <f>IF(A54&lt;&gt;"",VLOOKUP(A54,Runners!A$3:AS$200,C$1,FALSE),0)</f>
        <v>9.7222222222222224E-3</v>
      </c>
      <c r="D54" s="6">
        <f t="shared" si="11"/>
        <v>51</v>
      </c>
      <c r="E54" s="2"/>
      <c r="F54" s="2">
        <f t="shared" si="12"/>
        <v>0</v>
      </c>
      <c r="J54" s="1" t="str">
        <f t="shared" si="13"/>
        <v>Guest 50</v>
      </c>
      <c r="M54" s="8" t="str">
        <f t="shared" si="14"/>
        <v/>
      </c>
      <c r="N54" s="8" t="str">
        <f t="shared" si="15"/>
        <v/>
      </c>
      <c r="O54" s="1" t="str">
        <f t="shared" si="16"/>
        <v/>
      </c>
      <c r="P54" s="40" t="str">
        <f t="shared" si="17"/>
        <v/>
      </c>
      <c r="Q54" s="40" t="str">
        <f t="shared" si="18"/>
        <v/>
      </c>
      <c r="R54" s="6">
        <f t="shared" si="19"/>
        <v>0</v>
      </c>
      <c r="S54" s="6">
        <f>IF(AND(D54&lt;=L$4,P54&lt;&gt;"Y"),IF(N54&lt;VLOOKUP(O54,Runners!A$3:CT$200,S$1,FALSE),2,0),0)</f>
        <v>0</v>
      </c>
      <c r="T54" s="6">
        <f t="shared" si="20"/>
        <v>0</v>
      </c>
      <c r="U54" s="2"/>
      <c r="V54" s="2" t="str">
        <f>IF(O54&lt;&gt;"",VLOOKUP(O54,Runners!CZ$3:DM$200,V$1,FALSE),"")</f>
        <v/>
      </c>
      <c r="W54" s="19" t="str">
        <f t="shared" si="21"/>
        <v/>
      </c>
    </row>
    <row r="55" spans="1:23" x14ac:dyDescent="0.25">
      <c r="A55" s="1" t="s">
        <v>181</v>
      </c>
      <c r="C55" s="3">
        <f>IF(A55&lt;&gt;"",VLOOKUP(A55,Runners!A$3:AS$200,C$1,FALSE),0)</f>
        <v>7.9861111111111122E-3</v>
      </c>
      <c r="D55" s="6">
        <f t="shared" si="11"/>
        <v>52</v>
      </c>
      <c r="E55" s="2"/>
      <c r="F55" s="2">
        <f t="shared" si="12"/>
        <v>0</v>
      </c>
      <c r="J55" s="1" t="str">
        <f t="shared" si="13"/>
        <v>Guest 55</v>
      </c>
      <c r="M55" s="8" t="str">
        <f t="shared" si="14"/>
        <v/>
      </c>
      <c r="N55" s="8" t="str">
        <f t="shared" si="15"/>
        <v/>
      </c>
      <c r="O55" s="1" t="str">
        <f t="shared" si="16"/>
        <v/>
      </c>
      <c r="P55" s="40" t="str">
        <f t="shared" si="17"/>
        <v/>
      </c>
      <c r="Q55" s="40" t="str">
        <f t="shared" si="18"/>
        <v/>
      </c>
      <c r="R55" s="6">
        <f t="shared" si="19"/>
        <v>0</v>
      </c>
      <c r="S55" s="6">
        <f>IF(AND(D55&lt;=L$4,P55&lt;&gt;"Y"),IF(N55&lt;VLOOKUP(O55,Runners!A$3:CT$200,S$1,FALSE),2,0),0)</f>
        <v>0</v>
      </c>
      <c r="T55" s="6">
        <f t="shared" si="20"/>
        <v>0</v>
      </c>
      <c r="U55" s="2"/>
      <c r="V55" s="2" t="str">
        <f>IF(O55&lt;&gt;"",VLOOKUP(O55,Runners!CZ$3:DM$200,V$1,FALSE),"")</f>
        <v/>
      </c>
      <c r="W55" s="19" t="str">
        <f t="shared" si="21"/>
        <v/>
      </c>
    </row>
    <row r="56" spans="1:23" x14ac:dyDescent="0.25">
      <c r="A56" s="1" t="s">
        <v>182</v>
      </c>
      <c r="C56" s="3">
        <f>IF(A56&lt;&gt;"",VLOOKUP(A56,Runners!A$3:AS$200,C$1,FALSE),0)</f>
        <v>6.076388888888889E-3</v>
      </c>
      <c r="D56" s="6">
        <f t="shared" si="11"/>
        <v>53</v>
      </c>
      <c r="E56" s="2"/>
      <c r="F56" s="2">
        <f t="shared" si="12"/>
        <v>0</v>
      </c>
      <c r="J56" s="1" t="str">
        <f t="shared" si="13"/>
        <v>Guest 60</v>
      </c>
      <c r="M56" s="8" t="str">
        <f t="shared" si="14"/>
        <v/>
      </c>
      <c r="N56" s="8" t="str">
        <f t="shared" si="15"/>
        <v/>
      </c>
      <c r="O56" s="1" t="str">
        <f t="shared" si="16"/>
        <v/>
      </c>
      <c r="P56" s="40" t="str">
        <f t="shared" si="17"/>
        <v/>
      </c>
      <c r="Q56" s="40" t="str">
        <f t="shared" si="18"/>
        <v/>
      </c>
      <c r="R56" s="6">
        <f t="shared" si="19"/>
        <v>0</v>
      </c>
      <c r="S56" s="6">
        <f>IF(AND(D56&lt;=L$4,P56&lt;&gt;"Y"),IF(N56&lt;VLOOKUP(O56,Runners!A$3:CT$200,S$1,FALSE),2,0),0)</f>
        <v>0</v>
      </c>
      <c r="T56" s="6">
        <f t="shared" si="20"/>
        <v>0</v>
      </c>
      <c r="U56" s="2"/>
      <c r="V56" s="2" t="str">
        <f>IF(O56&lt;&gt;"",VLOOKUP(O56,Runners!CZ$3:DM$200,V$1,FALSE),"")</f>
        <v/>
      </c>
      <c r="W56" s="19" t="str">
        <f t="shared" si="21"/>
        <v/>
      </c>
    </row>
    <row r="57" spans="1:23" x14ac:dyDescent="0.25">
      <c r="A57" s="1" t="s">
        <v>199</v>
      </c>
      <c r="B57" s="3" t="s">
        <v>185</v>
      </c>
      <c r="C57" s="3">
        <f>IF(A57&lt;&gt;"",VLOOKUP(A57,Runners!A$3:AS$200,C$1,FALSE),0)</f>
        <v>8.5069444444444437E-3</v>
      </c>
      <c r="D57" s="6">
        <f t="shared" si="11"/>
        <v>54</v>
      </c>
      <c r="E57" s="2"/>
      <c r="F57" s="2">
        <f t="shared" si="12"/>
        <v>0</v>
      </c>
      <c r="J57" s="1" t="str">
        <f t="shared" si="13"/>
        <v>Hannah McCandless</v>
      </c>
      <c r="M57" s="8" t="str">
        <f t="shared" si="14"/>
        <v/>
      </c>
      <c r="N57" s="8" t="str">
        <f t="shared" si="15"/>
        <v/>
      </c>
      <c r="O57" s="1" t="str">
        <f t="shared" si="16"/>
        <v/>
      </c>
      <c r="P57" s="40" t="str">
        <f t="shared" si="17"/>
        <v/>
      </c>
      <c r="Q57" s="40" t="str">
        <f t="shared" si="18"/>
        <v/>
      </c>
      <c r="R57" s="6">
        <f t="shared" si="19"/>
        <v>0</v>
      </c>
      <c r="S57" s="6">
        <f>IF(AND(D57&lt;=L$4,P57&lt;&gt;"Y"),IF(N57&lt;VLOOKUP(O57,Runners!A$3:CT$200,S$1,FALSE),2,0),0)</f>
        <v>0</v>
      </c>
      <c r="T57" s="6">
        <f t="shared" si="20"/>
        <v>0</v>
      </c>
      <c r="U57" s="2"/>
      <c r="V57" s="2" t="str">
        <f>IF(O57&lt;&gt;"",VLOOKUP(O57,Runners!CZ$3:DM$200,V$1,FALSE),"")</f>
        <v/>
      </c>
      <c r="W57" s="19" t="str">
        <f t="shared" si="21"/>
        <v/>
      </c>
    </row>
    <row r="58" spans="1:23" x14ac:dyDescent="0.25">
      <c r="A58" s="1" t="s">
        <v>172</v>
      </c>
      <c r="C58" s="3">
        <f>IF(A58&lt;&gt;"",VLOOKUP(A58,Runners!A$3:AS$200,C$1,FALSE),0)</f>
        <v>1.0069444444444445E-2</v>
      </c>
      <c r="D58" s="6">
        <f t="shared" si="11"/>
        <v>55</v>
      </c>
      <c r="E58" s="2"/>
      <c r="F58" s="2">
        <f t="shared" si="12"/>
        <v>0</v>
      </c>
      <c r="J58" s="1" t="str">
        <f t="shared" si="13"/>
        <v>Heidi Haigh</v>
      </c>
      <c r="M58" s="8" t="str">
        <f t="shared" si="14"/>
        <v/>
      </c>
      <c r="N58" s="8" t="str">
        <f t="shared" si="15"/>
        <v/>
      </c>
      <c r="O58" s="1" t="str">
        <f t="shared" si="16"/>
        <v/>
      </c>
      <c r="P58" s="40" t="str">
        <f t="shared" si="17"/>
        <v/>
      </c>
      <c r="Q58" s="40" t="str">
        <f t="shared" si="18"/>
        <v/>
      </c>
      <c r="R58" s="6">
        <f t="shared" si="19"/>
        <v>0</v>
      </c>
      <c r="S58" s="6">
        <f>IF(AND(D58&lt;=L$4,P58&lt;&gt;"Y"),IF(N58&lt;VLOOKUP(O58,Runners!A$3:CT$200,S$1,FALSE),2,0),0)</f>
        <v>0</v>
      </c>
      <c r="T58" s="6">
        <f t="shared" si="20"/>
        <v>0</v>
      </c>
      <c r="U58" s="2"/>
      <c r="V58" s="2" t="str">
        <f>IF(O58&lt;&gt;"",VLOOKUP(O58,Runners!CZ$3:DM$200,V$1,FALSE),"")</f>
        <v/>
      </c>
      <c r="W58" s="19" t="str">
        <f t="shared" si="21"/>
        <v/>
      </c>
    </row>
    <row r="59" spans="1:23" x14ac:dyDescent="0.25">
      <c r="A59" s="1" t="s">
        <v>233</v>
      </c>
      <c r="C59" s="3">
        <f>IF(A59&lt;&gt;"",VLOOKUP(A59,Runners!A$3:AS$200,C$1,FALSE),0)</f>
        <v>1.1979166666666666E-2</v>
      </c>
      <c r="D59" s="6">
        <f t="shared" si="11"/>
        <v>56</v>
      </c>
      <c r="E59" s="2"/>
      <c r="F59" s="2">
        <f t="shared" si="12"/>
        <v>0</v>
      </c>
      <c r="J59" s="1" t="str">
        <f t="shared" si="13"/>
        <v>Hugo Love</v>
      </c>
      <c r="M59" s="8" t="str">
        <f t="shared" si="14"/>
        <v/>
      </c>
      <c r="N59" s="8" t="str">
        <f t="shared" si="15"/>
        <v/>
      </c>
      <c r="O59" s="1" t="str">
        <f t="shared" si="16"/>
        <v/>
      </c>
      <c r="P59" s="40" t="str">
        <f t="shared" si="17"/>
        <v/>
      </c>
      <c r="Q59" s="40" t="str">
        <f t="shared" si="18"/>
        <v/>
      </c>
      <c r="R59" s="6">
        <f t="shared" si="19"/>
        <v>0</v>
      </c>
      <c r="S59" s="6">
        <f>IF(AND(D59&lt;=L$4,P59&lt;&gt;"Y"),IF(N59&lt;VLOOKUP(O59,Runners!A$3:CT$200,S$1,FALSE),2,0),0)</f>
        <v>0</v>
      </c>
      <c r="T59" s="6">
        <f t="shared" si="20"/>
        <v>0</v>
      </c>
      <c r="U59" s="2"/>
      <c r="V59" s="2" t="str">
        <f>IF(O59&lt;&gt;"",VLOOKUP(O59,Runners!CZ$3:DM$200,V$1,FALSE),"")</f>
        <v/>
      </c>
      <c r="W59" s="19" t="str">
        <f t="shared" si="21"/>
        <v/>
      </c>
    </row>
    <row r="60" spans="1:23" x14ac:dyDescent="0.25">
      <c r="A60" s="1" t="s">
        <v>165</v>
      </c>
      <c r="C60" s="3">
        <f>IF(A60&lt;&gt;"",VLOOKUP(A60,Runners!A$3:AS$200,C$1,FALSE),0)</f>
        <v>1.1805555555555555E-2</v>
      </c>
      <c r="D60" s="6">
        <f t="shared" si="11"/>
        <v>57</v>
      </c>
      <c r="E60" s="2"/>
      <c r="F60" s="2">
        <f t="shared" si="12"/>
        <v>0</v>
      </c>
      <c r="J60" s="1" t="str">
        <f t="shared" si="13"/>
        <v>Ian Tate</v>
      </c>
      <c r="M60" s="8" t="str">
        <f t="shared" si="14"/>
        <v/>
      </c>
      <c r="N60" s="8" t="str">
        <f t="shared" si="15"/>
        <v/>
      </c>
      <c r="O60" s="1" t="str">
        <f t="shared" si="16"/>
        <v/>
      </c>
      <c r="P60" s="40" t="str">
        <f t="shared" si="17"/>
        <v/>
      </c>
      <c r="Q60" s="40" t="str">
        <f t="shared" si="18"/>
        <v/>
      </c>
      <c r="R60" s="6">
        <f t="shared" si="19"/>
        <v>0</v>
      </c>
      <c r="S60" s="6">
        <f>IF(AND(D60&lt;=L$4,P60&lt;&gt;"Y"),IF(N60&lt;VLOOKUP(O60,Runners!A$3:CT$200,S$1,FALSE),2,0),0)</f>
        <v>0</v>
      </c>
      <c r="T60" s="6">
        <f t="shared" si="20"/>
        <v>0</v>
      </c>
      <c r="U60" s="2"/>
      <c r="V60" s="2" t="str">
        <f>IF(O60&lt;&gt;"",VLOOKUP(O60,Runners!CZ$3:DM$200,V$1,FALSE),"")</f>
        <v/>
      </c>
      <c r="W60" s="19" t="str">
        <f t="shared" si="21"/>
        <v/>
      </c>
    </row>
    <row r="61" spans="1:23" x14ac:dyDescent="0.25">
      <c r="A61" s="1" t="s">
        <v>11</v>
      </c>
      <c r="B61" s="3"/>
      <c r="C61" s="3">
        <f>IF(A61&lt;&gt;"",VLOOKUP(A61,Runners!A$3:AS$200,C$1,FALSE),0)</f>
        <v>5.5555555555555558E-3</v>
      </c>
      <c r="D61" s="6">
        <f t="shared" si="11"/>
        <v>58</v>
      </c>
      <c r="E61" s="2"/>
      <c r="F61" s="2">
        <f t="shared" si="12"/>
        <v>0</v>
      </c>
      <c r="J61" s="1" t="str">
        <f t="shared" si="13"/>
        <v>Jacqui Murray</v>
      </c>
      <c r="M61" s="8" t="str">
        <f t="shared" si="14"/>
        <v/>
      </c>
      <c r="N61" s="8" t="str">
        <f t="shared" si="15"/>
        <v/>
      </c>
      <c r="O61" s="1" t="str">
        <f t="shared" si="16"/>
        <v/>
      </c>
      <c r="P61" s="40" t="str">
        <f t="shared" si="17"/>
        <v/>
      </c>
      <c r="Q61" s="40" t="str">
        <f t="shared" si="18"/>
        <v/>
      </c>
      <c r="R61" s="6">
        <f t="shared" si="19"/>
        <v>0</v>
      </c>
      <c r="S61" s="6">
        <f>IF(AND(D61&lt;=L$4,P61&lt;&gt;"Y"),IF(N61&lt;VLOOKUP(O61,Runners!A$3:CT$200,S$1,FALSE),2,0),0)</f>
        <v>0</v>
      </c>
      <c r="T61" s="6">
        <f t="shared" si="20"/>
        <v>0</v>
      </c>
      <c r="U61" s="2"/>
      <c r="V61" s="2" t="str">
        <f>IF(O61&lt;&gt;"",VLOOKUP(O61,Runners!CZ$3:DM$200,V$1,FALSE),"")</f>
        <v/>
      </c>
      <c r="W61" s="19" t="str">
        <f t="shared" si="21"/>
        <v/>
      </c>
    </row>
    <row r="62" spans="1:23" x14ac:dyDescent="0.25">
      <c r="A62" s="1" t="s">
        <v>157</v>
      </c>
      <c r="C62" s="3">
        <f>IF(A62&lt;&gt;"",VLOOKUP(A62,Runners!A$3:AS$200,C$1,FALSE),0)</f>
        <v>1.0763888888888891E-2</v>
      </c>
      <c r="D62" s="6">
        <f t="shared" si="11"/>
        <v>59</v>
      </c>
      <c r="E62" s="2"/>
      <c r="F62" s="2">
        <f t="shared" si="12"/>
        <v>0</v>
      </c>
      <c r="J62" s="1" t="str">
        <f t="shared" si="13"/>
        <v>James Buckley</v>
      </c>
      <c r="M62" s="8" t="str">
        <f t="shared" si="14"/>
        <v/>
      </c>
      <c r="N62" s="8" t="str">
        <f t="shared" si="15"/>
        <v/>
      </c>
      <c r="O62" s="1" t="str">
        <f t="shared" si="16"/>
        <v/>
      </c>
      <c r="P62" s="40" t="str">
        <f t="shared" si="17"/>
        <v/>
      </c>
      <c r="Q62" s="40" t="str">
        <f t="shared" si="18"/>
        <v/>
      </c>
      <c r="R62" s="6">
        <f t="shared" si="19"/>
        <v>0</v>
      </c>
      <c r="S62" s="6">
        <f>IF(AND(D62&lt;=L$4,P62&lt;&gt;"Y"),IF(N62&lt;VLOOKUP(O62,Runners!A$3:CT$200,S$1,FALSE),2,0),0)</f>
        <v>0</v>
      </c>
      <c r="T62" s="6">
        <f t="shared" si="20"/>
        <v>0</v>
      </c>
      <c r="U62" s="2"/>
      <c r="V62" s="2" t="str">
        <f>IF(O62&lt;&gt;"",VLOOKUP(O62,Runners!CZ$3:DM$200,V$1,FALSE),"")</f>
        <v/>
      </c>
      <c r="W62" s="19" t="str">
        <f t="shared" si="21"/>
        <v/>
      </c>
    </row>
    <row r="63" spans="1:23" x14ac:dyDescent="0.25">
      <c r="A63" s="1" t="s">
        <v>219</v>
      </c>
      <c r="B63" s="3"/>
      <c r="C63" s="3">
        <f>IF(A63&lt;&gt;"",VLOOKUP(A63,Runners!A$3:AS$200,C$1,FALSE),0)</f>
        <v>1.4583333333333332E-2</v>
      </c>
      <c r="D63" s="6">
        <f t="shared" si="11"/>
        <v>60</v>
      </c>
      <c r="E63" s="2"/>
      <c r="F63" s="2">
        <f t="shared" si="12"/>
        <v>0</v>
      </c>
      <c r="J63" s="1" t="str">
        <f t="shared" si="13"/>
        <v>James greenaway</v>
      </c>
      <c r="M63" s="8" t="str">
        <f t="shared" si="14"/>
        <v/>
      </c>
      <c r="N63" s="8" t="str">
        <f t="shared" si="15"/>
        <v/>
      </c>
      <c r="O63" s="1" t="str">
        <f t="shared" si="16"/>
        <v/>
      </c>
      <c r="P63" s="40" t="str">
        <f t="shared" si="17"/>
        <v/>
      </c>
      <c r="Q63" s="40" t="str">
        <f t="shared" si="18"/>
        <v/>
      </c>
      <c r="R63" s="6">
        <f t="shared" si="19"/>
        <v>0</v>
      </c>
      <c r="S63" s="6">
        <f>IF(AND(D63&lt;=L$4,P63&lt;&gt;"Y"),IF(N63&lt;VLOOKUP(O63,Runners!A$3:CT$200,S$1,FALSE),2,0),0)</f>
        <v>0</v>
      </c>
      <c r="T63" s="6">
        <f t="shared" si="20"/>
        <v>0</v>
      </c>
      <c r="U63" s="2"/>
      <c r="V63" s="2" t="str">
        <f>IF(O63&lt;&gt;"",VLOOKUP(O63,Runners!CZ$3:DM$200,V$1,FALSE),"")</f>
        <v/>
      </c>
      <c r="W63" s="19" t="str">
        <f t="shared" si="21"/>
        <v/>
      </c>
    </row>
    <row r="64" spans="1:23" x14ac:dyDescent="0.25">
      <c r="A64" s="1" t="s">
        <v>169</v>
      </c>
      <c r="C64" s="3">
        <f>IF(A64&lt;&gt;"",VLOOKUP(A64,Runners!A$3:AS$200,C$1,FALSE),0)</f>
        <v>1.0069444444444445E-2</v>
      </c>
      <c r="D64" s="6">
        <f t="shared" si="11"/>
        <v>61</v>
      </c>
      <c r="E64" s="2"/>
      <c r="F64" s="2">
        <f t="shared" si="12"/>
        <v>0</v>
      </c>
      <c r="J64" s="1" t="str">
        <f t="shared" si="13"/>
        <v>Jason Sheridan</v>
      </c>
      <c r="M64" s="8" t="str">
        <f t="shared" si="14"/>
        <v/>
      </c>
      <c r="N64" s="8" t="str">
        <f t="shared" si="15"/>
        <v/>
      </c>
      <c r="O64" s="1" t="str">
        <f t="shared" si="16"/>
        <v/>
      </c>
      <c r="P64" s="40" t="str">
        <f t="shared" si="17"/>
        <v/>
      </c>
      <c r="Q64" s="40" t="str">
        <f t="shared" si="18"/>
        <v/>
      </c>
      <c r="R64" s="6">
        <f t="shared" si="19"/>
        <v>0</v>
      </c>
      <c r="S64" s="6">
        <f>IF(AND(D64&lt;=L$4,P64&lt;&gt;"Y"),IF(N64&lt;VLOOKUP(O64,Runners!A$3:CT$200,S$1,FALSE),2,0),0)</f>
        <v>0</v>
      </c>
      <c r="T64" s="6">
        <f t="shared" si="20"/>
        <v>0</v>
      </c>
      <c r="U64" s="2"/>
      <c r="V64" s="2" t="str">
        <f>IF(O64&lt;&gt;"",VLOOKUP(O64,Runners!CZ$3:DM$200,V$1,FALSE),"")</f>
        <v/>
      </c>
      <c r="W64" s="19" t="str">
        <f t="shared" si="21"/>
        <v/>
      </c>
    </row>
    <row r="65" spans="1:23" x14ac:dyDescent="0.25">
      <c r="A65" s="1" t="s">
        <v>203</v>
      </c>
      <c r="C65" s="3">
        <f>IF(A65&lt;&gt;"",VLOOKUP(A65,Runners!A$3:AS$200,C$1,FALSE),0)</f>
        <v>6.2499999999999995E-3</v>
      </c>
      <c r="D65" s="6">
        <f t="shared" si="11"/>
        <v>62</v>
      </c>
      <c r="E65" s="2"/>
      <c r="F65" s="2">
        <f t="shared" si="12"/>
        <v>0</v>
      </c>
      <c r="J65" s="1" t="str">
        <f t="shared" si="13"/>
        <v>Jen Trohear</v>
      </c>
      <c r="M65" s="8" t="str">
        <f t="shared" si="14"/>
        <v/>
      </c>
      <c r="N65" s="8" t="str">
        <f t="shared" si="15"/>
        <v/>
      </c>
      <c r="O65" s="1" t="str">
        <f t="shared" si="16"/>
        <v/>
      </c>
      <c r="P65" s="40" t="str">
        <f t="shared" si="17"/>
        <v/>
      </c>
      <c r="Q65" s="40" t="str">
        <f t="shared" si="18"/>
        <v/>
      </c>
      <c r="R65" s="6">
        <f t="shared" si="19"/>
        <v>0</v>
      </c>
      <c r="S65" s="6">
        <f>IF(AND(D65&lt;=L$4,P65&lt;&gt;"Y"),IF(N65&lt;VLOOKUP(O65,Runners!A$3:CT$200,S$1,FALSE),2,0),0)</f>
        <v>0</v>
      </c>
      <c r="T65" s="6">
        <f t="shared" si="20"/>
        <v>0</v>
      </c>
      <c r="U65" s="2"/>
      <c r="V65" s="2" t="str">
        <f>IF(O65&lt;&gt;"",VLOOKUP(O65,Runners!CZ$3:DM$200,V$1,FALSE),"")</f>
        <v/>
      </c>
      <c r="W65" s="19" t="str">
        <f t="shared" si="21"/>
        <v/>
      </c>
    </row>
    <row r="66" spans="1:23" x14ac:dyDescent="0.25">
      <c r="A66" s="1" t="s">
        <v>9</v>
      </c>
      <c r="C66" s="3">
        <f>IF(A66&lt;&gt;"",VLOOKUP(A66,Runners!A$3:AS$200,C$1,FALSE),0)</f>
        <v>5.0347222222222225E-3</v>
      </c>
      <c r="D66" s="6">
        <f t="shared" si="11"/>
        <v>63</v>
      </c>
      <c r="E66" s="2"/>
      <c r="F66" s="2">
        <f t="shared" si="12"/>
        <v>0</v>
      </c>
      <c r="J66" s="1" t="str">
        <f t="shared" si="13"/>
        <v>Jeremy McCandless</v>
      </c>
      <c r="M66" s="8" t="str">
        <f t="shared" si="14"/>
        <v/>
      </c>
      <c r="N66" s="8" t="str">
        <f t="shared" si="15"/>
        <v/>
      </c>
      <c r="O66" s="1" t="str">
        <f t="shared" si="16"/>
        <v/>
      </c>
      <c r="P66" s="40" t="str">
        <f t="shared" si="17"/>
        <v/>
      </c>
      <c r="Q66" s="40" t="str">
        <f t="shared" si="18"/>
        <v/>
      </c>
      <c r="R66" s="6">
        <f t="shared" si="19"/>
        <v>0</v>
      </c>
      <c r="S66" s="6">
        <f>IF(AND(D66&lt;=L$4,P66&lt;&gt;"Y"),IF(N66&lt;VLOOKUP(O66,Runners!A$3:CT$200,S$1,FALSE),2,0),0)</f>
        <v>0</v>
      </c>
      <c r="T66" s="6">
        <f t="shared" si="20"/>
        <v>0</v>
      </c>
      <c r="U66" s="2"/>
      <c r="V66" s="2" t="str">
        <f>IF(O66&lt;&gt;"",VLOOKUP(O66,Runners!CZ$3:DM$200,V$1,FALSE),"")</f>
        <v/>
      </c>
      <c r="W66" s="19" t="str">
        <f t="shared" si="21"/>
        <v/>
      </c>
    </row>
    <row r="67" spans="1:23" x14ac:dyDescent="0.25">
      <c r="A67" s="1" t="s">
        <v>24</v>
      </c>
      <c r="B67" s="3"/>
      <c r="C67" s="3">
        <f>IF(A67&lt;&gt;"",VLOOKUP(A67,Runners!A$3:AS$200,C$1,FALSE),0)</f>
        <v>1.4930555555555556E-2</v>
      </c>
      <c r="D67" s="6">
        <f t="shared" si="11"/>
        <v>64</v>
      </c>
      <c r="E67" s="2">
        <v>3.0335648148148143E-2</v>
      </c>
      <c r="F67" s="2">
        <f t="shared" si="12"/>
        <v>1.5405092592592587E-2</v>
      </c>
      <c r="J67" s="1" t="str">
        <f t="shared" si="13"/>
        <v>Joe Greenwood</v>
      </c>
      <c r="M67" s="8" t="str">
        <f t="shared" si="14"/>
        <v/>
      </c>
      <c r="N67" s="8" t="str">
        <f t="shared" si="15"/>
        <v/>
      </c>
      <c r="O67" s="1" t="str">
        <f t="shared" si="16"/>
        <v/>
      </c>
      <c r="P67" s="40" t="str">
        <f t="shared" si="17"/>
        <v/>
      </c>
      <c r="Q67" s="40" t="str">
        <f t="shared" si="18"/>
        <v/>
      </c>
      <c r="R67" s="6">
        <f t="shared" si="19"/>
        <v>0</v>
      </c>
      <c r="S67" s="6">
        <f>IF(AND(D67&lt;=L$4,P67&lt;&gt;"Y"),IF(N67&lt;VLOOKUP(O67,Runners!A$3:CT$200,S$1,FALSE),2,0),0)</f>
        <v>0</v>
      </c>
      <c r="T67" s="6">
        <f t="shared" si="20"/>
        <v>0</v>
      </c>
      <c r="U67" s="2"/>
      <c r="V67" s="2" t="str">
        <f>IF(O67&lt;&gt;"",VLOOKUP(O67,Runners!CZ$3:DM$200,V$1,FALSE),"")</f>
        <v/>
      </c>
      <c r="W67" s="19" t="str">
        <f t="shared" si="21"/>
        <v/>
      </c>
    </row>
    <row r="68" spans="1:23" x14ac:dyDescent="0.25">
      <c r="A68" s="1" t="s">
        <v>146</v>
      </c>
      <c r="C68" s="3">
        <f>IF(A68&lt;&gt;"",VLOOKUP(A68,Runners!A$3:AS$200,C$1,FALSE),0)</f>
        <v>1.0937500000000001E-2</v>
      </c>
      <c r="D68" s="6">
        <f t="shared" ref="D68:D99" si="22">D67+1</f>
        <v>65</v>
      </c>
      <c r="E68" s="2"/>
      <c r="F68" s="2">
        <f t="shared" ref="F68:F99" si="23">IF(E68&gt;0,E68-C68,0)</f>
        <v>0</v>
      </c>
      <c r="J68" s="1" t="str">
        <f t="shared" ref="J68:J99" si="24">A68</f>
        <v>John Bertenshaw</v>
      </c>
      <c r="M68" s="8" t="str">
        <f t="shared" ref="M68:M99" si="25">IF(D68&lt;=L$4,SMALL(E$4:E$201,D68),"")</f>
        <v/>
      </c>
      <c r="N68" s="8" t="str">
        <f t="shared" ref="N68:N99" si="26">IF(D68&lt;=L$4,VLOOKUP(M68,E$4:F$201,2,FALSE),"")</f>
        <v/>
      </c>
      <c r="O68" s="1" t="str">
        <f t="shared" ref="O68:O99" si="27">IF(D68&lt;=L$4,VLOOKUP(M68,E$4:J$201,6,FALSE),"")</f>
        <v/>
      </c>
      <c r="P68" s="40" t="str">
        <f t="shared" ref="P68:P99" si="28">IF(D68&lt;=L$4,VLOOKUP(O68,A$4:B$201,2,FALSE),"")</f>
        <v/>
      </c>
      <c r="Q68" s="40" t="str">
        <f t="shared" ref="Q68:Q99" si="29">IF(D68&lt;=L$4,IF(P68="Y",Q67,Q67-1),"")</f>
        <v/>
      </c>
      <c r="R68" s="6">
        <f t="shared" ref="R68:R99" si="30">IF(Q68=Q67,0,Q68)</f>
        <v>0</v>
      </c>
      <c r="S68" s="6">
        <f>IF(AND(D68&lt;=L$4,P68&lt;&gt;"Y"),IF(N68&lt;VLOOKUP(O68,Runners!A$3:CT$200,S$1,FALSE),2,0),0)</f>
        <v>0</v>
      </c>
      <c r="T68" s="6">
        <f t="shared" ref="T68:T99" si="31">IF(AND(D68&lt;=L$4,P68&lt;&gt;"Y"),S68+R68,0)</f>
        <v>0</v>
      </c>
      <c r="U68" s="2"/>
      <c r="V68" s="2" t="str">
        <f>IF(O68&lt;&gt;"",VLOOKUP(O68,Runners!CZ$3:DM$200,V$1,FALSE),"")</f>
        <v/>
      </c>
      <c r="W68" s="19" t="str">
        <f t="shared" ref="W68:W99" si="32">IF(O68&lt;&gt;"",(V68-N68)/V68,"")</f>
        <v/>
      </c>
    </row>
    <row r="69" spans="1:23" x14ac:dyDescent="0.25">
      <c r="A69" s="1" t="s">
        <v>168</v>
      </c>
      <c r="C69" s="3">
        <f>IF(A69&lt;&gt;"",VLOOKUP(A69,Runners!A$3:AS$200,C$1,FALSE),0)</f>
        <v>1.3715277777777778E-2</v>
      </c>
      <c r="D69" s="6">
        <f t="shared" si="22"/>
        <v>66</v>
      </c>
      <c r="E69" s="2">
        <v>2.8275462962962964E-2</v>
      </c>
      <c r="F69" s="2">
        <f t="shared" si="23"/>
        <v>1.4560185185185186E-2</v>
      </c>
      <c r="J69" s="1" t="str">
        <f t="shared" si="24"/>
        <v>Jonathan Tuck</v>
      </c>
      <c r="M69" s="8" t="str">
        <f t="shared" si="25"/>
        <v/>
      </c>
      <c r="N69" s="8" t="str">
        <f t="shared" si="26"/>
        <v/>
      </c>
      <c r="O69" s="1" t="str">
        <f t="shared" si="27"/>
        <v/>
      </c>
      <c r="P69" s="40" t="str">
        <f t="shared" si="28"/>
        <v/>
      </c>
      <c r="Q69" s="40" t="str">
        <f t="shared" si="29"/>
        <v/>
      </c>
      <c r="R69" s="6">
        <f t="shared" si="30"/>
        <v>0</v>
      </c>
      <c r="S69" s="6">
        <f>IF(AND(D69&lt;=L$4,P69&lt;&gt;"Y"),IF(N69&lt;VLOOKUP(O69,Runners!A$3:CT$200,S$1,FALSE),2,0),0)</f>
        <v>0</v>
      </c>
      <c r="T69" s="6">
        <f t="shared" si="31"/>
        <v>0</v>
      </c>
      <c r="U69" s="2"/>
      <c r="V69" s="2" t="str">
        <f>IF(O69&lt;&gt;"",VLOOKUP(O69,Runners!CZ$3:DM$200,V$1,FALSE),"")</f>
        <v/>
      </c>
      <c r="W69" s="19" t="str">
        <f t="shared" si="32"/>
        <v/>
      </c>
    </row>
    <row r="70" spans="1:23" x14ac:dyDescent="0.25">
      <c r="A70" s="41" t="s">
        <v>212</v>
      </c>
      <c r="C70" s="3">
        <f>IF(A70&lt;&gt;"",VLOOKUP(A70,Runners!A$3:AS$200,C$1,FALSE),0)</f>
        <v>1.2673611111111109E-2</v>
      </c>
      <c r="D70" s="6">
        <f t="shared" si="22"/>
        <v>67</v>
      </c>
      <c r="E70" s="2"/>
      <c r="F70" s="2">
        <f t="shared" si="23"/>
        <v>0</v>
      </c>
      <c r="J70" s="1" t="str">
        <f t="shared" si="24"/>
        <v>Jonny Ladd</v>
      </c>
      <c r="M70" s="8" t="str">
        <f t="shared" si="25"/>
        <v/>
      </c>
      <c r="N70" s="8" t="str">
        <f t="shared" si="26"/>
        <v/>
      </c>
      <c r="O70" s="1" t="str">
        <f t="shared" si="27"/>
        <v/>
      </c>
      <c r="P70" s="40" t="str">
        <f t="shared" si="28"/>
        <v/>
      </c>
      <c r="Q70" s="40" t="str">
        <f t="shared" si="29"/>
        <v/>
      </c>
      <c r="R70" s="6">
        <f t="shared" si="30"/>
        <v>0</v>
      </c>
      <c r="S70" s="6">
        <f>IF(AND(D70&lt;=L$4,P70&lt;&gt;"Y"),IF(N70&lt;VLOOKUP(O70,Runners!A$3:CT$200,S$1,FALSE),2,0),0)</f>
        <v>0</v>
      </c>
      <c r="T70" s="6">
        <f t="shared" si="31"/>
        <v>0</v>
      </c>
      <c r="U70" s="2"/>
      <c r="V70" s="2" t="str">
        <f>IF(O70&lt;&gt;"",VLOOKUP(O70,Runners!CZ$3:DM$200,V$1,FALSE),"")</f>
        <v/>
      </c>
      <c r="W70" s="19" t="str">
        <f t="shared" si="32"/>
        <v/>
      </c>
    </row>
    <row r="71" spans="1:23" x14ac:dyDescent="0.25">
      <c r="A71" s="1" t="s">
        <v>22</v>
      </c>
      <c r="C71" s="3">
        <f>IF(A71&lt;&gt;"",VLOOKUP(A71,Runners!A$3:AS$200,C$1,FALSE),0)</f>
        <v>5.5555555555555558E-3</v>
      </c>
      <c r="D71" s="6">
        <f t="shared" si="22"/>
        <v>68</v>
      </c>
      <c r="E71" s="2"/>
      <c r="F71" s="2">
        <f t="shared" si="23"/>
        <v>0</v>
      </c>
      <c r="J71" s="1" t="str">
        <f t="shared" si="24"/>
        <v>Julia Rolfe</v>
      </c>
      <c r="M71" s="8" t="str">
        <f t="shared" si="25"/>
        <v/>
      </c>
      <c r="N71" s="8" t="str">
        <f t="shared" si="26"/>
        <v/>
      </c>
      <c r="O71" s="1" t="str">
        <f t="shared" si="27"/>
        <v/>
      </c>
      <c r="P71" s="40" t="str">
        <f t="shared" si="28"/>
        <v/>
      </c>
      <c r="Q71" s="40" t="str">
        <f t="shared" si="29"/>
        <v/>
      </c>
      <c r="R71" s="6">
        <f t="shared" si="30"/>
        <v>0</v>
      </c>
      <c r="S71" s="6">
        <f>IF(AND(D71&lt;=L$4,P71&lt;&gt;"Y"),IF(N71&lt;VLOOKUP(O71,Runners!A$3:CT$200,S$1,FALSE),2,0),0)</f>
        <v>0</v>
      </c>
      <c r="T71" s="6">
        <f t="shared" si="31"/>
        <v>0</v>
      </c>
      <c r="U71" s="2"/>
      <c r="V71" s="2" t="str">
        <f>IF(O71&lt;&gt;"",VLOOKUP(O71,Runners!CZ$3:DM$200,V$1,FALSE),"")</f>
        <v/>
      </c>
      <c r="W71" s="19" t="str">
        <f t="shared" si="32"/>
        <v/>
      </c>
    </row>
    <row r="72" spans="1:23" x14ac:dyDescent="0.25">
      <c r="A72" s="1" t="s">
        <v>166</v>
      </c>
      <c r="C72" s="3">
        <f>IF(A72&lt;&gt;"",VLOOKUP(A72,Runners!A$3:AS$200,C$1,FALSE),0)</f>
        <v>4.340277777777778E-3</v>
      </c>
      <c r="D72" s="6">
        <f t="shared" si="22"/>
        <v>69</v>
      </c>
      <c r="E72" s="2"/>
      <c r="F72" s="2">
        <f t="shared" si="23"/>
        <v>0</v>
      </c>
      <c r="J72" s="1" t="str">
        <f t="shared" si="24"/>
        <v>Julie Wiseman</v>
      </c>
      <c r="M72" s="8" t="str">
        <f t="shared" si="25"/>
        <v/>
      </c>
      <c r="N72" s="8" t="str">
        <f t="shared" si="26"/>
        <v/>
      </c>
      <c r="O72" s="1" t="str">
        <f t="shared" si="27"/>
        <v/>
      </c>
      <c r="P72" s="40" t="str">
        <f t="shared" si="28"/>
        <v/>
      </c>
      <c r="Q72" s="40" t="str">
        <f t="shared" si="29"/>
        <v/>
      </c>
      <c r="R72" s="6">
        <f t="shared" si="30"/>
        <v>0</v>
      </c>
      <c r="S72" s="6">
        <f>IF(AND(D72&lt;=L$4,P72&lt;&gt;"Y"),IF(N72&lt;VLOOKUP(O72,Runners!A$3:CT$200,S$1,FALSE),2,0),0)</f>
        <v>0</v>
      </c>
      <c r="T72" s="6">
        <f t="shared" si="31"/>
        <v>0</v>
      </c>
      <c r="U72" s="2"/>
      <c r="V72" s="2" t="str">
        <f>IF(O72&lt;&gt;"",VLOOKUP(O72,Runners!CZ$3:DM$200,V$1,FALSE),"")</f>
        <v/>
      </c>
      <c r="W72" s="19" t="str">
        <f t="shared" si="32"/>
        <v/>
      </c>
    </row>
    <row r="73" spans="1:23" x14ac:dyDescent="0.25">
      <c r="A73" s="1" t="s">
        <v>20</v>
      </c>
      <c r="B73" s="3"/>
      <c r="C73" s="3">
        <f>IF(A73&lt;&gt;"",VLOOKUP(A73,Runners!A$3:AS$200,C$1,FALSE),0)</f>
        <v>6.4236111111111117E-3</v>
      </c>
      <c r="D73" s="6">
        <f t="shared" si="22"/>
        <v>70</v>
      </c>
      <c r="E73" s="2"/>
      <c r="F73" s="2">
        <f t="shared" si="23"/>
        <v>0</v>
      </c>
      <c r="J73" s="1" t="str">
        <f t="shared" si="24"/>
        <v>Karen Lanigan</v>
      </c>
      <c r="M73" s="8" t="str">
        <f t="shared" si="25"/>
        <v/>
      </c>
      <c r="N73" s="8" t="str">
        <f t="shared" si="26"/>
        <v/>
      </c>
      <c r="O73" s="1" t="str">
        <f t="shared" si="27"/>
        <v/>
      </c>
      <c r="P73" s="40" t="str">
        <f t="shared" si="28"/>
        <v/>
      </c>
      <c r="Q73" s="40" t="str">
        <f t="shared" si="29"/>
        <v/>
      </c>
      <c r="R73" s="6">
        <f t="shared" si="30"/>
        <v>0</v>
      </c>
      <c r="S73" s="6">
        <f>IF(AND(D73&lt;=L$4,P73&lt;&gt;"Y"),IF(N73&lt;VLOOKUP(O73,Runners!A$3:CT$200,S$1,FALSE),2,0),0)</f>
        <v>0</v>
      </c>
      <c r="T73" s="6">
        <f t="shared" si="31"/>
        <v>0</v>
      </c>
      <c r="U73" s="2"/>
      <c r="V73" s="2" t="str">
        <f>IF(O73&lt;&gt;"",VLOOKUP(O73,Runners!CZ$3:DM$200,V$1,FALSE),"")</f>
        <v/>
      </c>
      <c r="W73" s="19" t="str">
        <f t="shared" si="32"/>
        <v/>
      </c>
    </row>
    <row r="74" spans="1:23" x14ac:dyDescent="0.25">
      <c r="A74" s="1" t="s">
        <v>21</v>
      </c>
      <c r="B74" s="3"/>
      <c r="C74" s="3">
        <f>IF(A74&lt;&gt;"",VLOOKUP(A74,Runners!A$3:AS$200,C$1,FALSE),0)</f>
        <v>9.7222222222222224E-3</v>
      </c>
      <c r="D74" s="6">
        <f t="shared" si="22"/>
        <v>71</v>
      </c>
      <c r="E74" s="2"/>
      <c r="F74" s="2">
        <f t="shared" si="23"/>
        <v>0</v>
      </c>
      <c r="J74" s="1" t="str">
        <f t="shared" si="24"/>
        <v>Kathy Gaunt</v>
      </c>
      <c r="M74" s="8" t="str">
        <f t="shared" si="25"/>
        <v/>
      </c>
      <c r="N74" s="8" t="str">
        <f t="shared" si="26"/>
        <v/>
      </c>
      <c r="O74" s="1" t="str">
        <f t="shared" si="27"/>
        <v/>
      </c>
      <c r="P74" s="40" t="str">
        <f t="shared" si="28"/>
        <v/>
      </c>
      <c r="Q74" s="40" t="str">
        <f t="shared" si="29"/>
        <v/>
      </c>
      <c r="R74" s="6">
        <f t="shared" si="30"/>
        <v>0</v>
      </c>
      <c r="S74" s="6">
        <f>IF(AND(D74&lt;=L$4,P74&lt;&gt;"Y"),IF(N74&lt;VLOOKUP(O74,Runners!A$3:CT$200,S$1,FALSE),2,0),0)</f>
        <v>0</v>
      </c>
      <c r="T74" s="6">
        <f t="shared" si="31"/>
        <v>0</v>
      </c>
      <c r="U74" s="2"/>
      <c r="V74" s="2" t="str">
        <f>IF(O74&lt;&gt;"",VLOOKUP(O74,Runners!CZ$3:DM$200,V$1,FALSE),"")</f>
        <v/>
      </c>
      <c r="W74" s="19" t="str">
        <f t="shared" si="32"/>
        <v/>
      </c>
    </row>
    <row r="75" spans="1:23" x14ac:dyDescent="0.25">
      <c r="A75" s="1" t="s">
        <v>204</v>
      </c>
      <c r="B75" s="3"/>
      <c r="C75" s="3">
        <f>IF(A75&lt;&gt;"",VLOOKUP(A75,Runners!A$3:AS$200,C$1,FALSE),0)</f>
        <v>9.8958333333333329E-3</v>
      </c>
      <c r="D75" s="6">
        <f t="shared" si="22"/>
        <v>72</v>
      </c>
      <c r="E75" s="2"/>
      <c r="F75" s="2">
        <f t="shared" si="23"/>
        <v>0</v>
      </c>
      <c r="J75" s="1" t="str">
        <f t="shared" si="24"/>
        <v>Katy McIntyre</v>
      </c>
      <c r="M75" s="8" t="str">
        <f t="shared" si="25"/>
        <v/>
      </c>
      <c r="N75" s="8" t="str">
        <f t="shared" si="26"/>
        <v/>
      </c>
      <c r="O75" s="1" t="str">
        <f t="shared" si="27"/>
        <v/>
      </c>
      <c r="P75" s="40" t="str">
        <f t="shared" si="28"/>
        <v/>
      </c>
      <c r="Q75" s="40" t="str">
        <f t="shared" si="29"/>
        <v/>
      </c>
      <c r="R75" s="6">
        <f t="shared" si="30"/>
        <v>0</v>
      </c>
      <c r="S75" s="6">
        <f>IF(AND(D75&lt;=L$4,P75&lt;&gt;"Y"),IF(N75&lt;VLOOKUP(O75,Runners!A$3:CT$200,S$1,FALSE),2,0),0)</f>
        <v>0</v>
      </c>
      <c r="T75" s="6">
        <f t="shared" si="31"/>
        <v>0</v>
      </c>
      <c r="U75" s="2"/>
      <c r="V75" s="2" t="str">
        <f>IF(O75&lt;&gt;"",VLOOKUP(O75,Runners!CZ$3:DM$200,V$1,FALSE),"")</f>
        <v/>
      </c>
      <c r="W75" s="19" t="str">
        <f t="shared" si="32"/>
        <v/>
      </c>
    </row>
    <row r="76" spans="1:23" x14ac:dyDescent="0.25">
      <c r="A76" s="1" t="s">
        <v>167</v>
      </c>
      <c r="B76" s="3"/>
      <c r="C76" s="3">
        <f>IF(A76&lt;&gt;"",VLOOKUP(A76,Runners!A$3:AS$200,C$1,FALSE),0)</f>
        <v>9.7222222222222224E-3</v>
      </c>
      <c r="D76" s="6">
        <f t="shared" si="22"/>
        <v>73</v>
      </c>
      <c r="E76" s="2"/>
      <c r="F76" s="2">
        <f t="shared" si="23"/>
        <v>0</v>
      </c>
      <c r="J76" s="1" t="str">
        <f t="shared" si="24"/>
        <v>Kevin Murray</v>
      </c>
      <c r="M76" s="8" t="str">
        <f t="shared" si="25"/>
        <v/>
      </c>
      <c r="N76" s="8" t="str">
        <f t="shared" si="26"/>
        <v/>
      </c>
      <c r="O76" s="1" t="str">
        <f t="shared" si="27"/>
        <v/>
      </c>
      <c r="P76" s="40" t="str">
        <f t="shared" si="28"/>
        <v/>
      </c>
      <c r="Q76" s="40" t="str">
        <f t="shared" si="29"/>
        <v/>
      </c>
      <c r="R76" s="6">
        <f t="shared" si="30"/>
        <v>0</v>
      </c>
      <c r="S76" s="6">
        <f>IF(AND(D76&lt;=L$4,P76&lt;&gt;"Y"),IF(N76&lt;VLOOKUP(O76,Runners!A$3:CT$200,S$1,FALSE),2,0),0)</f>
        <v>0</v>
      </c>
      <c r="T76" s="6">
        <f t="shared" si="31"/>
        <v>0</v>
      </c>
      <c r="U76" s="2"/>
      <c r="V76" s="2" t="str">
        <f>IF(O76&lt;&gt;"",VLOOKUP(O76,Runners!CZ$3:DM$200,V$1,FALSE),"")</f>
        <v/>
      </c>
      <c r="W76" s="19" t="str">
        <f t="shared" si="32"/>
        <v/>
      </c>
    </row>
    <row r="77" spans="1:23" x14ac:dyDescent="0.25">
      <c r="A77" s="1" t="s">
        <v>16</v>
      </c>
      <c r="C77" s="3">
        <f>IF(A77&lt;&gt;"",VLOOKUP(A77,Runners!A$3:AS$200,C$1,FALSE),0)</f>
        <v>7.4652777777777781E-3</v>
      </c>
      <c r="D77" s="6">
        <f t="shared" si="22"/>
        <v>74</v>
      </c>
      <c r="E77" s="2"/>
      <c r="F77" s="2">
        <f t="shared" si="23"/>
        <v>0</v>
      </c>
      <c r="J77" s="1" t="str">
        <f t="shared" si="24"/>
        <v>Kirsten Burnett</v>
      </c>
      <c r="M77" s="8" t="str">
        <f t="shared" si="25"/>
        <v/>
      </c>
      <c r="N77" s="8" t="str">
        <f t="shared" si="26"/>
        <v/>
      </c>
      <c r="O77" s="1" t="str">
        <f t="shared" si="27"/>
        <v/>
      </c>
      <c r="P77" s="40" t="str">
        <f t="shared" si="28"/>
        <v/>
      </c>
      <c r="Q77" s="40" t="str">
        <f t="shared" si="29"/>
        <v/>
      </c>
      <c r="R77" s="6">
        <f t="shared" si="30"/>
        <v>0</v>
      </c>
      <c r="S77" s="6">
        <f>IF(AND(D77&lt;=L$4,P77&lt;&gt;"Y"),IF(N77&lt;VLOOKUP(O77,Runners!A$3:CT$200,S$1,FALSE),2,0),0)</f>
        <v>0</v>
      </c>
      <c r="T77" s="6">
        <f t="shared" si="31"/>
        <v>0</v>
      </c>
      <c r="U77" s="2"/>
      <c r="V77" s="2" t="str">
        <f>IF(O77&lt;&gt;"",VLOOKUP(O77,Runners!CZ$3:DM$200,V$1,FALSE),"")</f>
        <v/>
      </c>
      <c r="W77" s="19" t="str">
        <f t="shared" si="32"/>
        <v/>
      </c>
    </row>
    <row r="78" spans="1:23" x14ac:dyDescent="0.25">
      <c r="A78" s="1" t="s">
        <v>226</v>
      </c>
      <c r="C78" s="3">
        <f>IF(A78&lt;&gt;"",VLOOKUP(A78,Runners!A$3:AS$200,C$1,FALSE),0)</f>
        <v>1.1284722222222222E-2</v>
      </c>
      <c r="D78" s="6">
        <f t="shared" si="22"/>
        <v>75</v>
      </c>
      <c r="E78" s="2"/>
      <c r="F78" s="2">
        <f t="shared" si="23"/>
        <v>0</v>
      </c>
      <c r="J78" s="1" t="str">
        <f t="shared" si="24"/>
        <v>Laura Bremner</v>
      </c>
      <c r="M78" s="8" t="str">
        <f t="shared" si="25"/>
        <v/>
      </c>
      <c r="N78" s="8" t="str">
        <f t="shared" si="26"/>
        <v/>
      </c>
      <c r="O78" s="1" t="str">
        <f t="shared" si="27"/>
        <v/>
      </c>
      <c r="P78" s="40" t="str">
        <f t="shared" si="28"/>
        <v/>
      </c>
      <c r="Q78" s="40" t="str">
        <f t="shared" si="29"/>
        <v/>
      </c>
      <c r="R78" s="6">
        <f t="shared" si="30"/>
        <v>0</v>
      </c>
      <c r="S78" s="6">
        <f>IF(AND(D78&lt;=L$4,P78&lt;&gt;"Y"),IF(N78&lt;VLOOKUP(O78,Runners!A$3:CT$200,S$1,FALSE),2,0),0)</f>
        <v>0</v>
      </c>
      <c r="T78" s="6">
        <f t="shared" si="31"/>
        <v>0</v>
      </c>
      <c r="U78" s="2"/>
      <c r="V78" s="2" t="str">
        <f>IF(O78&lt;&gt;"",VLOOKUP(O78,Runners!CZ$3:DM$200,V$1,FALSE),"")</f>
        <v/>
      </c>
      <c r="W78" s="19" t="str">
        <f t="shared" si="32"/>
        <v/>
      </c>
    </row>
    <row r="79" spans="1:23" x14ac:dyDescent="0.25">
      <c r="A79" s="1" t="s">
        <v>14</v>
      </c>
      <c r="C79" s="3">
        <f>IF(A79&lt;&gt;"",VLOOKUP(A79,Runners!A$3:AS$200,C$1,FALSE),0)</f>
        <v>6.5972222222222222E-3</v>
      </c>
      <c r="D79" s="6">
        <f t="shared" si="22"/>
        <v>76</v>
      </c>
      <c r="E79" s="2"/>
      <c r="F79" s="2">
        <f t="shared" si="23"/>
        <v>0</v>
      </c>
      <c r="J79" s="1" t="str">
        <f t="shared" si="24"/>
        <v>Laura Byrne</v>
      </c>
      <c r="M79" s="8" t="str">
        <f t="shared" si="25"/>
        <v/>
      </c>
      <c r="N79" s="8" t="str">
        <f t="shared" si="26"/>
        <v/>
      </c>
      <c r="O79" s="1" t="str">
        <f t="shared" si="27"/>
        <v/>
      </c>
      <c r="P79" s="40" t="str">
        <f t="shared" si="28"/>
        <v/>
      </c>
      <c r="Q79" s="40" t="str">
        <f t="shared" si="29"/>
        <v/>
      </c>
      <c r="R79" s="6">
        <f t="shared" si="30"/>
        <v>0</v>
      </c>
      <c r="S79" s="6">
        <f>IF(AND(D79&lt;=L$4,P79&lt;&gt;"Y"),IF(N79&lt;VLOOKUP(O79,Runners!A$3:CT$200,S$1,FALSE),2,0),0)</f>
        <v>0</v>
      </c>
      <c r="T79" s="6">
        <f t="shared" si="31"/>
        <v>0</v>
      </c>
      <c r="U79" s="2"/>
      <c r="V79" s="2" t="str">
        <f>IF(O79&lt;&gt;"",VLOOKUP(O79,Runners!CZ$3:DM$200,V$1,FALSE),"")</f>
        <v/>
      </c>
      <c r="W79" s="19" t="str">
        <f t="shared" si="32"/>
        <v/>
      </c>
    </row>
    <row r="80" spans="1:23" x14ac:dyDescent="0.25">
      <c r="A80" s="1" t="s">
        <v>189</v>
      </c>
      <c r="C80" s="3">
        <f>IF(A80&lt;&gt;"",VLOOKUP(A80,Runners!A$3:AS$200,C$1,FALSE),0)</f>
        <v>1.2499999999999999E-2</v>
      </c>
      <c r="D80" s="6">
        <f t="shared" si="22"/>
        <v>77</v>
      </c>
      <c r="E80" s="2"/>
      <c r="F80" s="2">
        <f t="shared" si="23"/>
        <v>0</v>
      </c>
      <c r="J80" s="1" t="str">
        <f t="shared" si="24"/>
        <v>Lee Vaudrey</v>
      </c>
      <c r="M80" s="8" t="str">
        <f t="shared" si="25"/>
        <v/>
      </c>
      <c r="N80" s="8" t="str">
        <f t="shared" si="26"/>
        <v/>
      </c>
      <c r="O80" s="1" t="str">
        <f t="shared" si="27"/>
        <v/>
      </c>
      <c r="P80" s="40" t="str">
        <f t="shared" si="28"/>
        <v/>
      </c>
      <c r="Q80" s="40" t="str">
        <f t="shared" si="29"/>
        <v/>
      </c>
      <c r="R80" s="6">
        <f t="shared" si="30"/>
        <v>0</v>
      </c>
      <c r="S80" s="6">
        <f>IF(AND(D80&lt;=L$4,P80&lt;&gt;"Y"),IF(N80&lt;VLOOKUP(O80,Runners!A$3:CT$200,S$1,FALSE),2,0),0)</f>
        <v>0</v>
      </c>
      <c r="T80" s="6">
        <f t="shared" si="31"/>
        <v>0</v>
      </c>
      <c r="U80" s="2"/>
      <c r="V80" s="2" t="str">
        <f>IF(O80&lt;&gt;"",VLOOKUP(O80,Runners!CZ$3:DM$200,V$1,FALSE),"")</f>
        <v/>
      </c>
      <c r="W80" s="19" t="str">
        <f t="shared" si="32"/>
        <v/>
      </c>
    </row>
    <row r="81" spans="1:23" x14ac:dyDescent="0.25">
      <c r="A81" s="1" t="s">
        <v>187</v>
      </c>
      <c r="C81" s="3">
        <f>IF(A81&lt;&gt;"",VLOOKUP(A81,Runners!A$3:AS$200,C$1,FALSE),0)</f>
        <v>1.1284722222222222E-2</v>
      </c>
      <c r="D81" s="6">
        <f t="shared" si="22"/>
        <v>78</v>
      </c>
      <c r="E81" s="2"/>
      <c r="F81" s="2">
        <f t="shared" si="23"/>
        <v>0</v>
      </c>
      <c r="J81" s="1" t="str">
        <f t="shared" si="24"/>
        <v>Lewis McAfee</v>
      </c>
      <c r="M81" s="8" t="str">
        <f t="shared" si="25"/>
        <v/>
      </c>
      <c r="N81" s="8" t="str">
        <f t="shared" si="26"/>
        <v/>
      </c>
      <c r="O81" s="1" t="str">
        <f t="shared" si="27"/>
        <v/>
      </c>
      <c r="P81" s="40" t="str">
        <f t="shared" si="28"/>
        <v/>
      </c>
      <c r="Q81" s="40" t="str">
        <f t="shared" si="29"/>
        <v/>
      </c>
      <c r="R81" s="6">
        <f t="shared" si="30"/>
        <v>0</v>
      </c>
      <c r="S81" s="6">
        <f>IF(AND(D81&lt;=L$4,P81&lt;&gt;"Y"),IF(N81&lt;VLOOKUP(O81,Runners!A$3:CT$200,S$1,FALSE),2,0),0)</f>
        <v>0</v>
      </c>
      <c r="T81" s="6">
        <f t="shared" si="31"/>
        <v>0</v>
      </c>
      <c r="U81" s="2"/>
      <c r="V81" s="2" t="str">
        <f>IF(O81&lt;&gt;"",VLOOKUP(O81,Runners!CZ$3:DM$200,V$1,FALSE),"")</f>
        <v/>
      </c>
      <c r="W81" s="19" t="str">
        <f t="shared" si="32"/>
        <v/>
      </c>
    </row>
    <row r="82" spans="1:23" x14ac:dyDescent="0.25">
      <c r="A82" s="1" t="s">
        <v>224</v>
      </c>
      <c r="C82" s="3">
        <f>IF(A82&lt;&gt;"",VLOOKUP(A82,Runners!A$3:AS$200,C$1,FALSE),0)</f>
        <v>7.9861111111111122E-3</v>
      </c>
      <c r="D82" s="6">
        <f t="shared" si="22"/>
        <v>79</v>
      </c>
      <c r="E82" s="2"/>
      <c r="F82" s="2">
        <f t="shared" si="23"/>
        <v>0</v>
      </c>
      <c r="J82" s="1" t="str">
        <f t="shared" si="24"/>
        <v>Linda Chadderton</v>
      </c>
      <c r="M82" s="8" t="str">
        <f t="shared" si="25"/>
        <v/>
      </c>
      <c r="N82" s="8" t="str">
        <f t="shared" si="26"/>
        <v/>
      </c>
      <c r="O82" s="1" t="str">
        <f t="shared" si="27"/>
        <v/>
      </c>
      <c r="P82" s="40" t="str">
        <f t="shared" si="28"/>
        <v/>
      </c>
      <c r="Q82" s="40" t="str">
        <f t="shared" si="29"/>
        <v/>
      </c>
      <c r="R82" s="6">
        <f t="shared" si="30"/>
        <v>0</v>
      </c>
      <c r="S82" s="6">
        <f>IF(AND(D82&lt;=L$4,P82&lt;&gt;"Y"),IF(N82&lt;VLOOKUP(O82,Runners!A$3:CT$200,S$1,FALSE),2,0),0)</f>
        <v>0</v>
      </c>
      <c r="T82" s="6">
        <f t="shared" si="31"/>
        <v>0</v>
      </c>
      <c r="U82" s="2"/>
      <c r="V82" s="2" t="str">
        <f>IF(O82&lt;&gt;"",VLOOKUP(O82,Runners!CZ$3:DM$200,V$1,FALSE),"")</f>
        <v/>
      </c>
      <c r="W82" s="19" t="str">
        <f t="shared" si="32"/>
        <v/>
      </c>
    </row>
    <row r="83" spans="1:23" x14ac:dyDescent="0.25">
      <c r="A83" s="1" t="s">
        <v>183</v>
      </c>
      <c r="C83" s="3">
        <f>IF(A83&lt;&gt;"",VLOOKUP(A83,Runners!A$3:AS$200,C$1,FALSE),0)</f>
        <v>1.4756944444444446E-2</v>
      </c>
      <c r="D83" s="6">
        <f t="shared" si="22"/>
        <v>80</v>
      </c>
      <c r="E83" s="2"/>
      <c r="F83" s="2">
        <f t="shared" si="23"/>
        <v>0</v>
      </c>
      <c r="J83" s="1" t="str">
        <f t="shared" si="24"/>
        <v>Liz Abbott</v>
      </c>
      <c r="M83" s="8" t="str">
        <f t="shared" si="25"/>
        <v/>
      </c>
      <c r="N83" s="8" t="str">
        <f t="shared" si="26"/>
        <v/>
      </c>
      <c r="O83" s="1" t="str">
        <f t="shared" si="27"/>
        <v/>
      </c>
      <c r="P83" s="40" t="str">
        <f t="shared" si="28"/>
        <v/>
      </c>
      <c r="Q83" s="40" t="str">
        <f t="shared" si="29"/>
        <v/>
      </c>
      <c r="R83" s="6">
        <f t="shared" si="30"/>
        <v>0</v>
      </c>
      <c r="S83" s="6">
        <f>IF(AND(D83&lt;=L$4,P83&lt;&gt;"Y"),IF(N83&lt;VLOOKUP(O83,Runners!A$3:CT$200,S$1,FALSE),2,0),0)</f>
        <v>0</v>
      </c>
      <c r="T83" s="6">
        <f t="shared" si="31"/>
        <v>0</v>
      </c>
      <c r="U83" s="2"/>
      <c r="V83" s="2" t="str">
        <f>IF(O83&lt;&gt;"",VLOOKUP(O83,Runners!CZ$3:DM$200,V$1,FALSE),"")</f>
        <v/>
      </c>
      <c r="W83" s="19" t="str">
        <f t="shared" si="32"/>
        <v/>
      </c>
    </row>
    <row r="84" spans="1:23" x14ac:dyDescent="0.25">
      <c r="A84" s="1" t="s">
        <v>58</v>
      </c>
      <c r="C84" s="3">
        <f>IF(A84&lt;&gt;"",VLOOKUP(A84,Runners!A$3:AS$200,C$1,FALSE),0)</f>
        <v>8.8541666666666664E-3</v>
      </c>
      <c r="D84" s="6">
        <f t="shared" si="22"/>
        <v>81</v>
      </c>
      <c r="E84" s="2"/>
      <c r="F84" s="2">
        <f t="shared" si="23"/>
        <v>0</v>
      </c>
      <c r="J84" s="1" t="str">
        <f t="shared" si="24"/>
        <v>Liz Boon</v>
      </c>
      <c r="M84" s="8" t="str">
        <f t="shared" si="25"/>
        <v/>
      </c>
      <c r="N84" s="8" t="str">
        <f t="shared" si="26"/>
        <v/>
      </c>
      <c r="O84" s="1" t="str">
        <f t="shared" si="27"/>
        <v/>
      </c>
      <c r="P84" s="40" t="str">
        <f t="shared" si="28"/>
        <v/>
      </c>
      <c r="Q84" s="40" t="str">
        <f t="shared" si="29"/>
        <v/>
      </c>
      <c r="R84" s="6">
        <f t="shared" si="30"/>
        <v>0</v>
      </c>
      <c r="S84" s="6">
        <f>IF(AND(D84&lt;=L$4,P84&lt;&gt;"Y"),IF(N84&lt;VLOOKUP(O84,Runners!A$3:CT$200,S$1,FALSE),2,0),0)</f>
        <v>0</v>
      </c>
      <c r="T84" s="6">
        <f t="shared" si="31"/>
        <v>0</v>
      </c>
      <c r="U84" s="2"/>
      <c r="V84" s="2" t="str">
        <f>IF(O84&lt;&gt;"",VLOOKUP(O84,Runners!CZ$3:DM$200,V$1,FALSE),"")</f>
        <v/>
      </c>
      <c r="W84" s="19" t="str">
        <f t="shared" si="32"/>
        <v/>
      </c>
    </row>
    <row r="85" spans="1:23" x14ac:dyDescent="0.25">
      <c r="A85" s="1" t="s">
        <v>175</v>
      </c>
      <c r="C85" s="3">
        <f>IF(A85&lt;&gt;"",VLOOKUP(A85,Runners!A$3:AS$200,C$1,FALSE),0)</f>
        <v>7.1180555555555554E-3</v>
      </c>
      <c r="D85" s="6">
        <f t="shared" si="22"/>
        <v>82</v>
      </c>
      <c r="E85" s="2">
        <v>2.8761574074074075E-2</v>
      </c>
      <c r="F85" s="2">
        <f t="shared" si="23"/>
        <v>2.164351851851852E-2</v>
      </c>
      <c r="J85" s="1" t="str">
        <f t="shared" si="24"/>
        <v>Liz Canavan</v>
      </c>
      <c r="M85" s="8" t="str">
        <f t="shared" si="25"/>
        <v/>
      </c>
      <c r="N85" s="8" t="str">
        <f t="shared" si="26"/>
        <v/>
      </c>
      <c r="O85" s="1" t="str">
        <f t="shared" si="27"/>
        <v/>
      </c>
      <c r="P85" s="40" t="str">
        <f t="shared" si="28"/>
        <v/>
      </c>
      <c r="Q85" s="40" t="str">
        <f t="shared" si="29"/>
        <v/>
      </c>
      <c r="R85" s="6">
        <f t="shared" si="30"/>
        <v>0</v>
      </c>
      <c r="S85" s="6">
        <f>IF(AND(D85&lt;=L$4,P85&lt;&gt;"Y"),IF(N85&lt;VLOOKUP(O85,Runners!A$3:CT$200,S$1,FALSE),2,0),0)</f>
        <v>0</v>
      </c>
      <c r="T85" s="6">
        <f t="shared" si="31"/>
        <v>0</v>
      </c>
      <c r="U85" s="2"/>
      <c r="V85" s="2" t="str">
        <f>IF(O85&lt;&gt;"",VLOOKUP(O85,Runners!CZ$3:DM$200,V$1,FALSE),"")</f>
        <v/>
      </c>
      <c r="W85" s="19" t="str">
        <f t="shared" si="32"/>
        <v/>
      </c>
    </row>
    <row r="86" spans="1:23" x14ac:dyDescent="0.25">
      <c r="A86" s="1" t="s">
        <v>207</v>
      </c>
      <c r="C86" s="3">
        <f>IF(A86&lt;&gt;"",VLOOKUP(A86,Runners!A$3:AS$200,C$1,FALSE),0)</f>
        <v>1.0937500000000001E-2</v>
      </c>
      <c r="D86" s="6">
        <f t="shared" si="22"/>
        <v>83</v>
      </c>
      <c r="E86" s="2">
        <v>2.8888888888888891E-2</v>
      </c>
      <c r="F86" s="2">
        <f t="shared" si="23"/>
        <v>1.7951388888888892E-2</v>
      </c>
      <c r="J86" s="1" t="str">
        <f t="shared" si="24"/>
        <v>Louise Cox</v>
      </c>
      <c r="M86" s="8" t="str">
        <f t="shared" si="25"/>
        <v/>
      </c>
      <c r="N86" s="8" t="str">
        <f t="shared" si="26"/>
        <v/>
      </c>
      <c r="O86" s="1" t="str">
        <f t="shared" si="27"/>
        <v/>
      </c>
      <c r="P86" s="40" t="str">
        <f t="shared" si="28"/>
        <v/>
      </c>
      <c r="Q86" s="40" t="str">
        <f t="shared" si="29"/>
        <v/>
      </c>
      <c r="R86" s="6">
        <f t="shared" si="30"/>
        <v>0</v>
      </c>
      <c r="S86" s="6">
        <f>IF(AND(D86&lt;=L$4,P86&lt;&gt;"Y"),IF(N86&lt;VLOOKUP(O86,Runners!A$3:CT$200,S$1,FALSE),2,0),0)</f>
        <v>0</v>
      </c>
      <c r="T86" s="6">
        <f t="shared" si="31"/>
        <v>0</v>
      </c>
      <c r="U86" s="2"/>
      <c r="V86" s="2" t="str">
        <f>IF(O86&lt;&gt;"",VLOOKUP(O86,Runners!CZ$3:DM$200,V$1,FALSE),"")</f>
        <v/>
      </c>
      <c r="W86" s="19" t="str">
        <f t="shared" si="32"/>
        <v/>
      </c>
    </row>
    <row r="87" spans="1:23" x14ac:dyDescent="0.25">
      <c r="A87" s="41" t="s">
        <v>209</v>
      </c>
      <c r="C87" s="3">
        <f>IF(A87&lt;&gt;"",VLOOKUP(A87,Runners!A$3:AS$200,C$1,FALSE),0)</f>
        <v>1.0243055555555556E-2</v>
      </c>
      <c r="D87" s="6">
        <f t="shared" si="22"/>
        <v>84</v>
      </c>
      <c r="E87" s="2"/>
      <c r="F87" s="2">
        <f t="shared" si="23"/>
        <v>0</v>
      </c>
      <c r="J87" s="1" t="str">
        <f t="shared" si="24"/>
        <v>Maddy Markham</v>
      </c>
      <c r="M87" s="8" t="str">
        <f t="shared" si="25"/>
        <v/>
      </c>
      <c r="N87" s="8" t="str">
        <f t="shared" si="26"/>
        <v/>
      </c>
      <c r="O87" s="1" t="str">
        <f t="shared" si="27"/>
        <v/>
      </c>
      <c r="P87" s="40" t="str">
        <f t="shared" si="28"/>
        <v/>
      </c>
      <c r="Q87" s="40" t="str">
        <f t="shared" si="29"/>
        <v/>
      </c>
      <c r="R87" s="6">
        <f t="shared" si="30"/>
        <v>0</v>
      </c>
      <c r="S87" s="6">
        <f>IF(AND(D87&lt;=L$4,P87&lt;&gt;"Y"),IF(N87&lt;VLOOKUP(O87,Runners!A$3:CT$200,S$1,FALSE),2,0),0)</f>
        <v>0</v>
      </c>
      <c r="T87" s="6">
        <f t="shared" si="31"/>
        <v>0</v>
      </c>
      <c r="U87" s="2"/>
      <c r="V87" s="2" t="str">
        <f>IF(O87&lt;&gt;"",VLOOKUP(O87,Runners!CZ$3:DM$200,V$1,FALSE),"")</f>
        <v/>
      </c>
      <c r="W87" s="19" t="str">
        <f t="shared" si="32"/>
        <v/>
      </c>
    </row>
    <row r="88" spans="1:23" x14ac:dyDescent="0.25">
      <c r="A88" s="1" t="s">
        <v>144</v>
      </c>
      <c r="B88" s="3"/>
      <c r="C88" s="3">
        <f>IF(A88&lt;&gt;"",VLOOKUP(A88,Runners!A$3:AS$200,C$1,FALSE),0)</f>
        <v>5.5555555555555558E-3</v>
      </c>
      <c r="D88" s="6">
        <f t="shared" si="22"/>
        <v>85</v>
      </c>
      <c r="E88" s="2"/>
      <c r="F88" s="2">
        <f t="shared" si="23"/>
        <v>0</v>
      </c>
      <c r="J88" s="1" t="str">
        <f t="shared" si="24"/>
        <v>Maria Tierney</v>
      </c>
      <c r="M88" s="8" t="str">
        <f t="shared" si="25"/>
        <v/>
      </c>
      <c r="N88" s="8" t="str">
        <f t="shared" si="26"/>
        <v/>
      </c>
      <c r="O88" s="1" t="str">
        <f t="shared" si="27"/>
        <v/>
      </c>
      <c r="P88" s="40" t="str">
        <f t="shared" si="28"/>
        <v/>
      </c>
      <c r="Q88" s="40" t="str">
        <f t="shared" si="29"/>
        <v/>
      </c>
      <c r="R88" s="6">
        <f t="shared" si="30"/>
        <v>0</v>
      </c>
      <c r="S88" s="6">
        <f>IF(AND(D88&lt;=L$4,P88&lt;&gt;"Y"),IF(N88&lt;VLOOKUP(O88,Runners!A$3:CT$200,S$1,FALSE),2,0),0)</f>
        <v>0</v>
      </c>
      <c r="T88" s="6">
        <f t="shared" si="31"/>
        <v>0</v>
      </c>
      <c r="U88" s="2"/>
      <c r="V88" s="2" t="str">
        <f>IF(O88&lt;&gt;"",VLOOKUP(O88,Runners!CZ$3:DM$200,V$1,FALSE),"")</f>
        <v/>
      </c>
      <c r="W88" s="19" t="str">
        <f t="shared" si="32"/>
        <v/>
      </c>
    </row>
    <row r="89" spans="1:23" x14ac:dyDescent="0.25">
      <c r="A89" s="1" t="s">
        <v>160</v>
      </c>
      <c r="C89" s="3">
        <f>IF(A89&lt;&gt;"",VLOOKUP(A89,Runners!A$3:AS$200,C$1,FALSE),0)</f>
        <v>7.9861111111111122E-3</v>
      </c>
      <c r="D89" s="6">
        <f t="shared" si="22"/>
        <v>86</v>
      </c>
      <c r="E89" s="2"/>
      <c r="F89" s="2">
        <f t="shared" si="23"/>
        <v>0</v>
      </c>
      <c r="J89" s="1" t="str">
        <f t="shared" si="24"/>
        <v>Mark Hughes</v>
      </c>
      <c r="M89" s="8" t="str">
        <f t="shared" si="25"/>
        <v/>
      </c>
      <c r="N89" s="8" t="str">
        <f t="shared" si="26"/>
        <v/>
      </c>
      <c r="O89" s="1" t="str">
        <f t="shared" si="27"/>
        <v/>
      </c>
      <c r="P89" s="40" t="str">
        <f t="shared" si="28"/>
        <v/>
      </c>
      <c r="Q89" s="40" t="str">
        <f t="shared" si="29"/>
        <v/>
      </c>
      <c r="R89" s="6">
        <f t="shared" si="30"/>
        <v>0</v>
      </c>
      <c r="S89" s="6">
        <f>IF(AND(D89&lt;=L$4,P89&lt;&gt;"Y"),IF(N89&lt;VLOOKUP(O89,Runners!A$3:CT$200,S$1,FALSE),2,0),0)</f>
        <v>0</v>
      </c>
      <c r="T89" s="6">
        <f t="shared" si="31"/>
        <v>0</v>
      </c>
      <c r="U89" s="2"/>
      <c r="V89" s="2" t="str">
        <f>IF(O89&lt;&gt;"",VLOOKUP(O89,Runners!CZ$3:DM$200,V$1,FALSE),"")</f>
        <v/>
      </c>
      <c r="W89" s="19" t="str">
        <f t="shared" si="32"/>
        <v/>
      </c>
    </row>
    <row r="90" spans="1:23" x14ac:dyDescent="0.25">
      <c r="A90" s="1" t="s">
        <v>33</v>
      </c>
      <c r="C90" s="3">
        <f>IF(A90&lt;&gt;"",VLOOKUP(A90,Runners!A$3:AS$200,C$1,FALSE),0)</f>
        <v>1.1458333333333334E-2</v>
      </c>
      <c r="D90" s="6">
        <f t="shared" si="22"/>
        <v>87</v>
      </c>
      <c r="E90" s="2">
        <v>2.7280092592592592E-2</v>
      </c>
      <c r="F90" s="2">
        <f t="shared" si="23"/>
        <v>1.5821759259259258E-2</v>
      </c>
      <c r="J90" s="1" t="str">
        <f t="shared" si="24"/>
        <v>Mark Selby</v>
      </c>
      <c r="M90" s="8" t="str">
        <f t="shared" si="25"/>
        <v/>
      </c>
      <c r="N90" s="8" t="str">
        <f t="shared" si="26"/>
        <v/>
      </c>
      <c r="O90" s="1" t="str">
        <f t="shared" si="27"/>
        <v/>
      </c>
      <c r="P90" s="40" t="str">
        <f t="shared" si="28"/>
        <v/>
      </c>
      <c r="Q90" s="40" t="str">
        <f t="shared" si="29"/>
        <v/>
      </c>
      <c r="R90" s="6">
        <f t="shared" si="30"/>
        <v>0</v>
      </c>
      <c r="S90" s="6">
        <f>IF(AND(D90&lt;=L$4,P90&lt;&gt;"Y"),IF(N90&lt;VLOOKUP(O90,Runners!A$3:CT$200,S$1,FALSE),2,0),0)</f>
        <v>0</v>
      </c>
      <c r="T90" s="6">
        <f t="shared" si="31"/>
        <v>0</v>
      </c>
      <c r="U90" s="2"/>
      <c r="V90" s="2" t="str">
        <f>IF(O90&lt;&gt;"",VLOOKUP(O90,Runners!CZ$3:DM$200,V$1,FALSE),"")</f>
        <v/>
      </c>
      <c r="W90" s="19" t="str">
        <f t="shared" si="32"/>
        <v/>
      </c>
    </row>
    <row r="91" spans="1:23" x14ac:dyDescent="0.25">
      <c r="A91" s="1" t="s">
        <v>225</v>
      </c>
      <c r="C91" s="3">
        <f>IF(A91&lt;&gt;"",VLOOKUP(A91,Runners!A$3:AS$200,C$1,FALSE),0)</f>
        <v>1.1979166666666666E-2</v>
      </c>
      <c r="D91" s="6">
        <f t="shared" si="22"/>
        <v>88</v>
      </c>
      <c r="E91" s="2"/>
      <c r="F91" s="2">
        <f t="shared" si="23"/>
        <v>0</v>
      </c>
      <c r="J91" s="1" t="str">
        <f t="shared" si="24"/>
        <v>Matthew Holton</v>
      </c>
      <c r="M91" s="8" t="str">
        <f t="shared" si="25"/>
        <v/>
      </c>
      <c r="N91" s="8" t="str">
        <f t="shared" si="26"/>
        <v/>
      </c>
      <c r="O91" s="1" t="str">
        <f t="shared" si="27"/>
        <v/>
      </c>
      <c r="P91" s="40" t="str">
        <f t="shared" si="28"/>
        <v/>
      </c>
      <c r="Q91" s="40" t="str">
        <f t="shared" si="29"/>
        <v/>
      </c>
      <c r="R91" s="6">
        <f t="shared" si="30"/>
        <v>0</v>
      </c>
      <c r="S91" s="6">
        <f>IF(AND(D91&lt;=L$4,P91&lt;&gt;"Y"),IF(N91&lt;VLOOKUP(O91,Runners!A$3:CT$200,S$1,FALSE),2,0),0)</f>
        <v>0</v>
      </c>
      <c r="T91" s="6">
        <f t="shared" si="31"/>
        <v>0</v>
      </c>
      <c r="U91" s="2"/>
      <c r="V91" s="2" t="str">
        <f>IF(O91&lt;&gt;"",VLOOKUP(O91,Runners!CZ$3:DM$200,V$1,FALSE),"")</f>
        <v/>
      </c>
      <c r="W91" s="19" t="str">
        <f t="shared" si="32"/>
        <v/>
      </c>
    </row>
    <row r="92" spans="1:23" x14ac:dyDescent="0.25">
      <c r="A92" s="1" t="s">
        <v>211</v>
      </c>
      <c r="C92" s="3">
        <f>IF(A92&lt;&gt;"",VLOOKUP(A92,Runners!A$3:AS$200,C$1,FALSE),0)</f>
        <v>1.1111111111111112E-2</v>
      </c>
      <c r="D92" s="6">
        <f t="shared" si="22"/>
        <v>89</v>
      </c>
      <c r="E92" s="2"/>
      <c r="F92" s="2">
        <f t="shared" si="23"/>
        <v>0</v>
      </c>
      <c r="J92" s="1" t="str">
        <f t="shared" si="24"/>
        <v>Michael Hall</v>
      </c>
      <c r="M92" s="8" t="str">
        <f t="shared" si="25"/>
        <v/>
      </c>
      <c r="N92" s="8" t="str">
        <f t="shared" si="26"/>
        <v/>
      </c>
      <c r="O92" s="1" t="str">
        <f t="shared" si="27"/>
        <v/>
      </c>
      <c r="P92" s="40" t="str">
        <f t="shared" si="28"/>
        <v/>
      </c>
      <c r="Q92" s="40" t="str">
        <f t="shared" si="29"/>
        <v/>
      </c>
      <c r="R92" s="6">
        <f t="shared" si="30"/>
        <v>0</v>
      </c>
      <c r="S92" s="6">
        <f>IF(AND(D92&lt;=L$4,P92&lt;&gt;"Y"),IF(N92&lt;VLOOKUP(O92,Runners!A$3:CT$200,S$1,FALSE),2,0),0)</f>
        <v>0</v>
      </c>
      <c r="T92" s="6">
        <f t="shared" si="31"/>
        <v>0</v>
      </c>
      <c r="U92" s="2"/>
      <c r="V92" s="2" t="str">
        <f>IF(O92&lt;&gt;"",VLOOKUP(O92,Runners!CZ$3:DM$200,V$1,FALSE),"")</f>
        <v/>
      </c>
      <c r="W92" s="19" t="str">
        <f t="shared" si="32"/>
        <v/>
      </c>
    </row>
    <row r="93" spans="1:23" x14ac:dyDescent="0.25">
      <c r="A93" s="1" t="s">
        <v>32</v>
      </c>
      <c r="C93" s="3">
        <f>IF(A93&lt;&gt;"",VLOOKUP(A93,Runners!A$3:AS$200,C$1,FALSE),0)</f>
        <v>1.1111111111111112E-2</v>
      </c>
      <c r="D93" s="6">
        <f t="shared" si="22"/>
        <v>90</v>
      </c>
      <c r="E93" s="2"/>
      <c r="F93" s="2">
        <f t="shared" si="23"/>
        <v>0</v>
      </c>
      <c r="J93" s="1" t="str">
        <f t="shared" si="24"/>
        <v>Michelle Hook</v>
      </c>
      <c r="M93" s="8" t="str">
        <f t="shared" si="25"/>
        <v/>
      </c>
      <c r="N93" s="8" t="str">
        <f t="shared" si="26"/>
        <v/>
      </c>
      <c r="O93" s="1" t="str">
        <f t="shared" si="27"/>
        <v/>
      </c>
      <c r="P93" s="40" t="str">
        <f t="shared" si="28"/>
        <v/>
      </c>
      <c r="Q93" s="40" t="str">
        <f t="shared" si="29"/>
        <v/>
      </c>
      <c r="R93" s="6">
        <f t="shared" si="30"/>
        <v>0</v>
      </c>
      <c r="S93" s="6">
        <f>IF(AND(D93&lt;=L$4,P93&lt;&gt;"Y"),IF(N93&lt;VLOOKUP(O93,Runners!A$3:CT$200,S$1,FALSE),2,0),0)</f>
        <v>0</v>
      </c>
      <c r="T93" s="6">
        <f t="shared" si="31"/>
        <v>0</v>
      </c>
      <c r="U93" s="2"/>
      <c r="V93" s="2" t="str">
        <f>IF(O93&lt;&gt;"",VLOOKUP(O93,Runners!CZ$3:DM$200,V$1,FALSE),"")</f>
        <v/>
      </c>
      <c r="W93" s="19" t="str">
        <f t="shared" si="32"/>
        <v/>
      </c>
    </row>
    <row r="94" spans="1:23" x14ac:dyDescent="0.25">
      <c r="A94" s="1" t="s">
        <v>19</v>
      </c>
      <c r="B94" s="3"/>
      <c r="C94" s="3">
        <f>IF(A94&lt;&gt;"",VLOOKUP(A94,Runners!A$3:AS$200,C$1,FALSE),0)</f>
        <v>4.6874999999999998E-3</v>
      </c>
      <c r="D94" s="6">
        <f t="shared" si="22"/>
        <v>91</v>
      </c>
      <c r="E94" s="2"/>
      <c r="F94" s="2">
        <f t="shared" si="23"/>
        <v>0</v>
      </c>
      <c r="J94" s="1" t="str">
        <f t="shared" si="24"/>
        <v>Michelle Sheridan</v>
      </c>
      <c r="M94" s="8" t="str">
        <f t="shared" si="25"/>
        <v/>
      </c>
      <c r="N94" s="8" t="str">
        <f t="shared" si="26"/>
        <v/>
      </c>
      <c r="O94" s="1" t="str">
        <f t="shared" si="27"/>
        <v/>
      </c>
      <c r="P94" s="40" t="str">
        <f t="shared" si="28"/>
        <v/>
      </c>
      <c r="Q94" s="40" t="str">
        <f t="shared" si="29"/>
        <v/>
      </c>
      <c r="R94" s="6">
        <f t="shared" si="30"/>
        <v>0</v>
      </c>
      <c r="S94" s="6">
        <f>IF(AND(D94&lt;=L$4,P94&lt;&gt;"Y"),IF(N94&lt;VLOOKUP(O94,Runners!A$3:CT$200,S$1,FALSE),2,0),0)</f>
        <v>0</v>
      </c>
      <c r="T94" s="6">
        <f t="shared" si="31"/>
        <v>0</v>
      </c>
      <c r="U94" s="2"/>
      <c r="V94" s="2" t="str">
        <f>IF(O94&lt;&gt;"",VLOOKUP(O94,Runners!CZ$3:DM$200,V$1,FALSE),"")</f>
        <v/>
      </c>
      <c r="W94" s="19" t="str">
        <f t="shared" si="32"/>
        <v/>
      </c>
    </row>
    <row r="95" spans="1:23" x14ac:dyDescent="0.25">
      <c r="A95" s="41" t="s">
        <v>210</v>
      </c>
      <c r="C95" s="3">
        <f>IF(A95&lt;&gt;"",VLOOKUP(A95,Runners!A$3:AS$200,C$1,FALSE),0)</f>
        <v>9.8958333333333329E-3</v>
      </c>
      <c r="D95" s="6">
        <f t="shared" si="22"/>
        <v>92</v>
      </c>
      <c r="E95" s="2"/>
      <c r="F95" s="2">
        <f t="shared" si="23"/>
        <v>0</v>
      </c>
      <c r="J95" s="1" t="str">
        <f t="shared" si="24"/>
        <v>Mick Widdup</v>
      </c>
      <c r="M95" s="8" t="str">
        <f t="shared" si="25"/>
        <v/>
      </c>
      <c r="N95" s="8" t="str">
        <f t="shared" si="26"/>
        <v/>
      </c>
      <c r="O95" s="1" t="str">
        <f t="shared" si="27"/>
        <v/>
      </c>
      <c r="P95" s="40" t="str">
        <f t="shared" si="28"/>
        <v/>
      </c>
      <c r="Q95" s="40" t="str">
        <f t="shared" si="29"/>
        <v/>
      </c>
      <c r="R95" s="6">
        <f t="shared" si="30"/>
        <v>0</v>
      </c>
      <c r="S95" s="6">
        <f>IF(AND(D95&lt;=L$4,P95&lt;&gt;"Y"),IF(N95&lt;VLOOKUP(O95,Runners!A$3:CT$200,S$1,FALSE),2,0),0)</f>
        <v>0</v>
      </c>
      <c r="T95" s="6">
        <f t="shared" si="31"/>
        <v>0</v>
      </c>
      <c r="U95" s="2"/>
      <c r="V95" s="2" t="str">
        <f>IF(O95&lt;&gt;"",VLOOKUP(O95,Runners!CZ$3:DM$200,V$1,FALSE),"")</f>
        <v/>
      </c>
      <c r="W95" s="19" t="str">
        <f t="shared" si="32"/>
        <v/>
      </c>
    </row>
    <row r="96" spans="1:23" x14ac:dyDescent="0.25">
      <c r="A96" s="1" t="s">
        <v>65</v>
      </c>
      <c r="C96" s="3">
        <f>IF(A96&lt;&gt;"",VLOOKUP(A96,Runners!A$3:AS$200,C$1,FALSE),0)</f>
        <v>1.545138888888889E-2</v>
      </c>
      <c r="D96" s="6">
        <f t="shared" si="22"/>
        <v>93</v>
      </c>
      <c r="E96" s="2"/>
      <c r="F96" s="2">
        <f t="shared" si="23"/>
        <v>0</v>
      </c>
      <c r="J96" s="1" t="str">
        <f t="shared" si="24"/>
        <v>Mike Toft</v>
      </c>
      <c r="M96" s="8" t="str">
        <f t="shared" si="25"/>
        <v/>
      </c>
      <c r="N96" s="8" t="str">
        <f t="shared" si="26"/>
        <v/>
      </c>
      <c r="O96" s="1" t="str">
        <f t="shared" si="27"/>
        <v/>
      </c>
      <c r="P96" s="40" t="str">
        <f t="shared" si="28"/>
        <v/>
      </c>
      <c r="Q96" s="40" t="str">
        <f t="shared" si="29"/>
        <v/>
      </c>
      <c r="R96" s="6">
        <f t="shared" si="30"/>
        <v>0</v>
      </c>
      <c r="S96" s="6">
        <f>IF(AND(D96&lt;=L$4,P96&lt;&gt;"Y"),IF(N96&lt;VLOOKUP(O96,Runners!A$3:CT$200,S$1,FALSE),2,0),0)</f>
        <v>0</v>
      </c>
      <c r="T96" s="6">
        <f t="shared" si="31"/>
        <v>0</v>
      </c>
      <c r="U96" s="2"/>
      <c r="V96" s="2" t="str">
        <f>IF(O96&lt;&gt;"",VLOOKUP(O96,Runners!CZ$3:DM$200,V$1,FALSE),"")</f>
        <v/>
      </c>
      <c r="W96" s="19" t="str">
        <f t="shared" si="32"/>
        <v/>
      </c>
    </row>
    <row r="97" spans="1:23" x14ac:dyDescent="0.25">
      <c r="A97" s="1" t="s">
        <v>78</v>
      </c>
      <c r="C97" s="3">
        <f>IF(A97&lt;&gt;"",VLOOKUP(A97,Runners!A$3:AS$200,C$1,FALSE),0)</f>
        <v>4.8611111111111112E-3</v>
      </c>
      <c r="D97" s="6">
        <f t="shared" si="22"/>
        <v>94</v>
      </c>
      <c r="E97" s="2"/>
      <c r="F97" s="2">
        <f t="shared" si="23"/>
        <v>0</v>
      </c>
      <c r="J97" s="1" t="str">
        <f t="shared" si="24"/>
        <v>Natalie Toft</v>
      </c>
      <c r="M97" s="8" t="str">
        <f t="shared" si="25"/>
        <v/>
      </c>
      <c r="N97" s="8" t="str">
        <f t="shared" si="26"/>
        <v/>
      </c>
      <c r="O97" s="1" t="str">
        <f t="shared" si="27"/>
        <v/>
      </c>
      <c r="P97" s="40" t="str">
        <f t="shared" si="28"/>
        <v/>
      </c>
      <c r="Q97" s="40" t="str">
        <f t="shared" si="29"/>
        <v/>
      </c>
      <c r="R97" s="6">
        <f t="shared" si="30"/>
        <v>0</v>
      </c>
      <c r="S97" s="6">
        <f>IF(AND(D97&lt;=L$4,P97&lt;&gt;"Y"),IF(N97&lt;VLOOKUP(O97,Runners!A$3:CT$200,S$1,FALSE),2,0),0)</f>
        <v>0</v>
      </c>
      <c r="T97" s="6">
        <f t="shared" si="31"/>
        <v>0</v>
      </c>
      <c r="U97" s="2"/>
      <c r="V97" s="2" t="str">
        <f>IF(O97&lt;&gt;"",VLOOKUP(O97,Runners!CZ$3:DM$200,V$1,FALSE),"")</f>
        <v/>
      </c>
      <c r="W97" s="19" t="str">
        <f t="shared" si="32"/>
        <v/>
      </c>
    </row>
    <row r="98" spans="1:23" x14ac:dyDescent="0.25">
      <c r="A98" s="1" t="s">
        <v>171</v>
      </c>
      <c r="C98" s="3">
        <f>IF(A98&lt;&gt;"",VLOOKUP(A98,Runners!A$3:AS$200,C$1,FALSE),0)</f>
        <v>1.2326388888888888E-2</v>
      </c>
      <c r="D98" s="6">
        <f t="shared" si="22"/>
        <v>95</v>
      </c>
      <c r="E98" s="2"/>
      <c r="F98" s="2">
        <f t="shared" si="23"/>
        <v>0</v>
      </c>
      <c r="J98" s="1" t="str">
        <f t="shared" si="24"/>
        <v>Neil Bayton-Roberts</v>
      </c>
      <c r="M98" s="8" t="str">
        <f t="shared" si="25"/>
        <v/>
      </c>
      <c r="N98" s="8" t="str">
        <f t="shared" si="26"/>
        <v/>
      </c>
      <c r="O98" s="1" t="str">
        <f t="shared" si="27"/>
        <v/>
      </c>
      <c r="P98" s="40" t="str">
        <f t="shared" si="28"/>
        <v/>
      </c>
      <c r="Q98" s="40" t="str">
        <f t="shared" si="29"/>
        <v/>
      </c>
      <c r="R98" s="6">
        <f t="shared" si="30"/>
        <v>0</v>
      </c>
      <c r="S98" s="6">
        <f>IF(AND(D98&lt;=L$4,P98&lt;&gt;"Y"),IF(N98&lt;VLOOKUP(O98,Runners!A$3:CT$200,S$1,FALSE),2,0),0)</f>
        <v>0</v>
      </c>
      <c r="T98" s="6">
        <f t="shared" si="31"/>
        <v>0</v>
      </c>
      <c r="U98" s="2"/>
      <c r="V98" s="2" t="str">
        <f>IF(O98&lt;&gt;"",VLOOKUP(O98,Runners!CZ$3:DM$200,V$1,FALSE),"")</f>
        <v/>
      </c>
      <c r="W98" s="19" t="str">
        <f t="shared" si="32"/>
        <v/>
      </c>
    </row>
    <row r="99" spans="1:23" x14ac:dyDescent="0.25">
      <c r="A99" s="1" t="s">
        <v>12</v>
      </c>
      <c r="C99" s="3">
        <f>IF(A99&lt;&gt;"",VLOOKUP(A99,Runners!A$3:AS$200,C$1,FALSE),0)</f>
        <v>1.3194444444444444E-2</v>
      </c>
      <c r="D99" s="6">
        <f t="shared" si="22"/>
        <v>96</v>
      </c>
      <c r="E99" s="2"/>
      <c r="F99" s="2">
        <f t="shared" si="23"/>
        <v>0</v>
      </c>
      <c r="J99" s="1" t="str">
        <f t="shared" si="24"/>
        <v>Neil Tate</v>
      </c>
      <c r="M99" s="8" t="str">
        <f t="shared" si="25"/>
        <v/>
      </c>
      <c r="N99" s="8" t="str">
        <f t="shared" si="26"/>
        <v/>
      </c>
      <c r="O99" s="1" t="str">
        <f t="shared" si="27"/>
        <v/>
      </c>
      <c r="P99" s="40" t="str">
        <f t="shared" si="28"/>
        <v/>
      </c>
      <c r="Q99" s="40" t="str">
        <f t="shared" si="29"/>
        <v/>
      </c>
      <c r="R99" s="6">
        <f t="shared" si="30"/>
        <v>0</v>
      </c>
      <c r="S99" s="6">
        <f>IF(AND(D99&lt;=L$4,P99&lt;&gt;"Y"),IF(N99&lt;VLOOKUP(O99,Runners!A$3:CT$200,S$1,FALSE),2,0),0)</f>
        <v>0</v>
      </c>
      <c r="T99" s="6">
        <f t="shared" si="31"/>
        <v>0</v>
      </c>
      <c r="U99" s="2"/>
      <c r="V99" s="2" t="str">
        <f>IF(O99&lt;&gt;"",VLOOKUP(O99,Runners!CZ$3:DM$200,V$1,FALSE),"")</f>
        <v/>
      </c>
      <c r="W99" s="19" t="str">
        <f t="shared" si="32"/>
        <v/>
      </c>
    </row>
    <row r="100" spans="1:23" x14ac:dyDescent="0.25">
      <c r="A100" s="1" t="s">
        <v>42</v>
      </c>
      <c r="C100" s="3">
        <f>IF(A100&lt;&gt;"",VLOOKUP(A100,Runners!A$3:AS$200,C$1,FALSE),0)</f>
        <v>1.0069444444444445E-2</v>
      </c>
      <c r="D100" s="6">
        <f t="shared" ref="D100:D130" si="33">D99+1</f>
        <v>97</v>
      </c>
      <c r="E100" s="2"/>
      <c r="F100" s="2">
        <f t="shared" ref="F100:F130" si="34">IF(E100&gt;0,E100-C100,0)</f>
        <v>0</v>
      </c>
      <c r="J100" s="1" t="str">
        <f t="shared" ref="J100:J130" si="35">A100</f>
        <v>Nigel Simpkin</v>
      </c>
      <c r="M100" s="8" t="str">
        <f t="shared" ref="M100:M130" si="36">IF(D100&lt;=L$4,SMALL(E$4:E$201,D100),"")</f>
        <v/>
      </c>
      <c r="N100" s="8" t="str">
        <f t="shared" ref="N100:N130" si="37">IF(D100&lt;=L$4,VLOOKUP(M100,E$4:F$201,2,FALSE),"")</f>
        <v/>
      </c>
      <c r="O100" s="1" t="str">
        <f t="shared" ref="O100:O130" si="38">IF(D100&lt;=L$4,VLOOKUP(M100,E$4:J$201,6,FALSE),"")</f>
        <v/>
      </c>
      <c r="P100" s="40" t="str">
        <f t="shared" ref="P100:P130" si="39">IF(D100&lt;=L$4,VLOOKUP(O100,A$4:B$201,2,FALSE),"")</f>
        <v/>
      </c>
      <c r="Q100" s="40" t="str">
        <f t="shared" ref="Q100:Q130" si="40">IF(D100&lt;=L$4,IF(P100="Y",Q99,Q99-1),"")</f>
        <v/>
      </c>
      <c r="R100" s="6">
        <f t="shared" ref="R100:R130" si="41">IF(Q100=Q99,0,Q100)</f>
        <v>0</v>
      </c>
      <c r="S100" s="6">
        <f>IF(AND(D100&lt;=L$4,P100&lt;&gt;"Y"),IF(N100&lt;VLOOKUP(O100,Runners!A$3:CT$200,S$1,FALSE),2,0),0)</f>
        <v>0</v>
      </c>
      <c r="T100" s="6">
        <f t="shared" ref="T100:T130" si="42">IF(AND(D100&lt;=L$4,P100&lt;&gt;"Y"),S100+R100,0)</f>
        <v>0</v>
      </c>
      <c r="U100" s="2"/>
      <c r="V100" s="2" t="str">
        <f>IF(O100&lt;&gt;"",VLOOKUP(O100,Runners!CZ$3:DM$200,V$1,FALSE),"")</f>
        <v/>
      </c>
      <c r="W100" s="19" t="str">
        <f t="shared" ref="W100:W130" si="43">IF(O100&lt;&gt;"",(V100-N100)/V100,"")</f>
        <v/>
      </c>
    </row>
    <row r="101" spans="1:23" x14ac:dyDescent="0.25">
      <c r="A101" s="1" t="s">
        <v>218</v>
      </c>
      <c r="C101" s="3">
        <f>IF(A101&lt;&gt;"",VLOOKUP(A101,Runners!A$3:AS$200,C$1,FALSE),0)</f>
        <v>1.1284722222222222E-2</v>
      </c>
      <c r="D101" s="6">
        <f t="shared" si="33"/>
        <v>98</v>
      </c>
      <c r="E101" s="2"/>
      <c r="F101" s="2">
        <f t="shared" si="34"/>
        <v>0</v>
      </c>
      <c r="J101" s="1" t="str">
        <f t="shared" si="35"/>
        <v>Oliver Thomson</v>
      </c>
      <c r="M101" s="8" t="str">
        <f t="shared" si="36"/>
        <v/>
      </c>
      <c r="N101" s="8" t="str">
        <f t="shared" si="37"/>
        <v/>
      </c>
      <c r="O101" s="1" t="str">
        <f t="shared" si="38"/>
        <v/>
      </c>
      <c r="P101" s="40" t="str">
        <f t="shared" si="39"/>
        <v/>
      </c>
      <c r="Q101" s="40" t="str">
        <f t="shared" si="40"/>
        <v/>
      </c>
      <c r="R101" s="6">
        <f t="shared" si="41"/>
        <v>0</v>
      </c>
      <c r="S101" s="6">
        <f>IF(AND(D101&lt;=L$4,P101&lt;&gt;"Y"),IF(N101&lt;VLOOKUP(O101,Runners!A$3:CT$200,S$1,FALSE),2,0),0)</f>
        <v>0</v>
      </c>
      <c r="T101" s="6">
        <f t="shared" si="42"/>
        <v>0</v>
      </c>
      <c r="U101" s="2"/>
      <c r="V101" s="2" t="str">
        <f>IF(O101&lt;&gt;"",VLOOKUP(O101,Runners!CZ$3:DM$200,V$1,FALSE),"")</f>
        <v/>
      </c>
      <c r="W101" s="19" t="str">
        <f t="shared" si="43"/>
        <v/>
      </c>
    </row>
    <row r="102" spans="1:23" x14ac:dyDescent="0.25">
      <c r="A102" s="1" t="s">
        <v>18</v>
      </c>
      <c r="C102" s="3">
        <f>IF(A102&lt;&gt;"",VLOOKUP(A102,Runners!A$3:AS$200,C$1,FALSE),0)</f>
        <v>5.5555555555555558E-3</v>
      </c>
      <c r="D102" s="6">
        <f t="shared" si="33"/>
        <v>99</v>
      </c>
      <c r="E102" s="2">
        <v>3.050925925925926E-2</v>
      </c>
      <c r="F102" s="2">
        <f t="shared" si="34"/>
        <v>2.4953703703703704E-2</v>
      </c>
      <c r="J102" s="1" t="str">
        <f t="shared" si="35"/>
        <v>Pam Binns</v>
      </c>
      <c r="M102" s="8" t="str">
        <f t="shared" si="36"/>
        <v/>
      </c>
      <c r="N102" s="8" t="str">
        <f t="shared" si="37"/>
        <v/>
      </c>
      <c r="O102" s="1" t="str">
        <f t="shared" si="38"/>
        <v/>
      </c>
      <c r="P102" s="40" t="str">
        <f t="shared" si="39"/>
        <v/>
      </c>
      <c r="Q102" s="40" t="str">
        <f t="shared" si="40"/>
        <v/>
      </c>
      <c r="R102" s="6">
        <f t="shared" si="41"/>
        <v>0</v>
      </c>
      <c r="S102" s="6">
        <f>IF(AND(D102&lt;=L$4,P102&lt;&gt;"Y"),IF(N102&lt;VLOOKUP(O102,Runners!A$3:CT$200,S$1,FALSE),2,0),0)</f>
        <v>0</v>
      </c>
      <c r="T102" s="6">
        <f t="shared" si="42"/>
        <v>0</v>
      </c>
      <c r="U102" s="2"/>
      <c r="V102" s="2" t="str">
        <f>IF(O102&lt;&gt;"",VLOOKUP(O102,Runners!CZ$3:DM$200,V$1,FALSE),"")</f>
        <v/>
      </c>
      <c r="W102" s="19" t="str">
        <f t="shared" si="43"/>
        <v/>
      </c>
    </row>
    <row r="103" spans="1:23" x14ac:dyDescent="0.25">
      <c r="A103" s="1" t="s">
        <v>37</v>
      </c>
      <c r="B103" s="3"/>
      <c r="C103" s="3">
        <f>IF(A103&lt;&gt;"",VLOOKUP(A103,Runners!A$3:AS$200,C$1,FALSE),0)</f>
        <v>9.0277777777777787E-3</v>
      </c>
      <c r="D103" s="6">
        <f t="shared" si="33"/>
        <v>100</v>
      </c>
      <c r="E103" s="2"/>
      <c r="F103" s="2">
        <f t="shared" si="34"/>
        <v>0</v>
      </c>
      <c r="J103" s="1" t="str">
        <f t="shared" si="35"/>
        <v>Pam Hardman</v>
      </c>
      <c r="M103" s="8" t="str">
        <f t="shared" si="36"/>
        <v/>
      </c>
      <c r="N103" s="8" t="str">
        <f t="shared" si="37"/>
        <v/>
      </c>
      <c r="O103" s="1" t="str">
        <f t="shared" si="38"/>
        <v/>
      </c>
      <c r="P103" s="40" t="str">
        <f t="shared" si="39"/>
        <v/>
      </c>
      <c r="Q103" s="40" t="str">
        <f t="shared" si="40"/>
        <v/>
      </c>
      <c r="R103" s="6">
        <f t="shared" si="41"/>
        <v>0</v>
      </c>
      <c r="S103" s="6">
        <f>IF(AND(D103&lt;=L$4,P103&lt;&gt;"Y"),IF(N103&lt;VLOOKUP(O103,Runners!A$3:CT$200,S$1,FALSE),2,0),0)</f>
        <v>0</v>
      </c>
      <c r="T103" s="6">
        <f t="shared" si="42"/>
        <v>0</v>
      </c>
      <c r="U103" s="2"/>
      <c r="V103" s="2" t="str">
        <f>IF(O103&lt;&gt;"",VLOOKUP(O103,Runners!CZ$3:DM$200,V$1,FALSE),"")</f>
        <v/>
      </c>
      <c r="W103" s="19" t="str">
        <f t="shared" si="43"/>
        <v/>
      </c>
    </row>
    <row r="104" spans="1:23" x14ac:dyDescent="0.25">
      <c r="A104" s="1" t="s">
        <v>230</v>
      </c>
      <c r="C104" s="3">
        <f>IF(A104&lt;&gt;"",VLOOKUP(A104,Runners!A$3:AS$200,C$1,FALSE),0)</f>
        <v>7.9861111111111122E-3</v>
      </c>
      <c r="D104" s="6">
        <f t="shared" si="33"/>
        <v>101</v>
      </c>
      <c r="E104" s="2"/>
      <c r="F104" s="2">
        <f t="shared" si="34"/>
        <v>0</v>
      </c>
      <c r="J104" s="1" t="str">
        <f t="shared" si="35"/>
        <v>Paul McAllister</v>
      </c>
      <c r="M104" s="8" t="str">
        <f t="shared" si="36"/>
        <v/>
      </c>
      <c r="N104" s="8" t="str">
        <f t="shared" si="37"/>
        <v/>
      </c>
      <c r="O104" s="1" t="str">
        <f t="shared" si="38"/>
        <v/>
      </c>
      <c r="P104" s="40" t="str">
        <f t="shared" si="39"/>
        <v/>
      </c>
      <c r="Q104" s="40" t="str">
        <f t="shared" si="40"/>
        <v/>
      </c>
      <c r="R104" s="6">
        <f t="shared" si="41"/>
        <v>0</v>
      </c>
      <c r="S104" s="6">
        <f>IF(AND(D104&lt;=L$4,P104&lt;&gt;"Y"),IF(N104&lt;VLOOKUP(O104,Runners!A$3:CT$200,S$1,FALSE),2,0),0)</f>
        <v>0</v>
      </c>
      <c r="T104" s="6">
        <f t="shared" si="42"/>
        <v>0</v>
      </c>
      <c r="U104" s="2"/>
      <c r="V104" s="2" t="str">
        <f>IF(O104&lt;&gt;"",VLOOKUP(O104,Runners!CZ$3:DM$200,V$1,FALSE),"")</f>
        <v/>
      </c>
      <c r="W104" s="19" t="str">
        <f t="shared" si="43"/>
        <v/>
      </c>
    </row>
    <row r="105" spans="1:23" x14ac:dyDescent="0.25">
      <c r="A105" s="1" t="s">
        <v>62</v>
      </c>
      <c r="C105" s="3">
        <f>IF(A105&lt;&gt;"",VLOOKUP(A105,Runners!A$3:AS$200,C$1,FALSE),0)</f>
        <v>1.3541666666666667E-2</v>
      </c>
      <c r="D105" s="6">
        <f t="shared" si="33"/>
        <v>102</v>
      </c>
      <c r="E105" s="2">
        <v>2.8321759259259258E-2</v>
      </c>
      <c r="F105" s="2">
        <f t="shared" si="34"/>
        <v>1.4780092592592591E-2</v>
      </c>
      <c r="J105" s="1" t="str">
        <f t="shared" si="35"/>
        <v>Paul Veevers</v>
      </c>
      <c r="M105" s="8" t="str">
        <f t="shared" si="36"/>
        <v/>
      </c>
      <c r="N105" s="8" t="str">
        <f t="shared" si="37"/>
        <v/>
      </c>
      <c r="O105" s="1" t="str">
        <f t="shared" si="38"/>
        <v/>
      </c>
      <c r="P105" s="40" t="str">
        <f t="shared" si="39"/>
        <v/>
      </c>
      <c r="Q105" s="40" t="str">
        <f t="shared" si="40"/>
        <v/>
      </c>
      <c r="R105" s="6">
        <f t="shared" si="41"/>
        <v>0</v>
      </c>
      <c r="S105" s="6">
        <f>IF(AND(D105&lt;=L$4,P105&lt;&gt;"Y"),IF(N105&lt;VLOOKUP(O105,Runners!A$3:CT$200,S$1,FALSE),2,0),0)</f>
        <v>0</v>
      </c>
      <c r="T105" s="6">
        <f t="shared" si="42"/>
        <v>0</v>
      </c>
      <c r="U105" s="2"/>
      <c r="V105" s="2" t="str">
        <f>IF(O105&lt;&gt;"",VLOOKUP(O105,Runners!CZ$3:DM$200,V$1,FALSE),"")</f>
        <v/>
      </c>
      <c r="W105" s="19" t="str">
        <f t="shared" si="43"/>
        <v/>
      </c>
    </row>
    <row r="106" spans="1:23" x14ac:dyDescent="0.25">
      <c r="A106" s="41" t="s">
        <v>28</v>
      </c>
      <c r="B106" s="3"/>
      <c r="C106" s="3">
        <f>IF(A106&lt;&gt;"",VLOOKUP(A106,Runners!A$3:AS$200,C$1,FALSE),0)</f>
        <v>1.9097222222222222E-3</v>
      </c>
      <c r="D106" s="6">
        <f t="shared" si="33"/>
        <v>103</v>
      </c>
      <c r="E106" s="2"/>
      <c r="F106" s="2">
        <f t="shared" si="34"/>
        <v>0</v>
      </c>
      <c r="J106" s="1" t="str">
        <f t="shared" si="35"/>
        <v>Paula McCandless</v>
      </c>
      <c r="M106" s="8" t="str">
        <f t="shared" si="36"/>
        <v/>
      </c>
      <c r="N106" s="8" t="str">
        <f t="shared" si="37"/>
        <v/>
      </c>
      <c r="O106" s="1" t="str">
        <f t="shared" si="38"/>
        <v/>
      </c>
      <c r="P106" s="40" t="str">
        <f t="shared" si="39"/>
        <v/>
      </c>
      <c r="Q106" s="40" t="str">
        <f t="shared" si="40"/>
        <v/>
      </c>
      <c r="R106" s="6">
        <f t="shared" si="41"/>
        <v>0</v>
      </c>
      <c r="S106" s="6">
        <f>IF(AND(D106&lt;=L$4,P106&lt;&gt;"Y"),IF(N106&lt;VLOOKUP(O106,Runners!A$3:CT$200,S$1,FALSE),2,0),0)</f>
        <v>0</v>
      </c>
      <c r="T106" s="6">
        <f t="shared" si="42"/>
        <v>0</v>
      </c>
      <c r="U106" s="2"/>
      <c r="V106" s="2" t="str">
        <f>IF(O106&lt;&gt;"",VLOOKUP(O106,Runners!CZ$3:DM$200,V$1,FALSE),"")</f>
        <v/>
      </c>
      <c r="W106" s="19" t="str">
        <f t="shared" si="43"/>
        <v/>
      </c>
    </row>
    <row r="107" spans="1:23" x14ac:dyDescent="0.25">
      <c r="A107" s="1" t="s">
        <v>3</v>
      </c>
      <c r="B107" s="3"/>
      <c r="C107" s="3">
        <f>IF(A107&lt;&gt;"",VLOOKUP(A107,Runners!A$3:AS$200,C$1,FALSE),0)</f>
        <v>9.8958333333333329E-3</v>
      </c>
      <c r="D107" s="6">
        <f t="shared" si="33"/>
        <v>104</v>
      </c>
      <c r="E107" s="2"/>
      <c r="F107" s="2">
        <f t="shared" si="34"/>
        <v>0</v>
      </c>
      <c r="J107" s="1" t="str">
        <f t="shared" si="35"/>
        <v>Peter Reid</v>
      </c>
      <c r="M107" s="8" t="str">
        <f t="shared" si="36"/>
        <v/>
      </c>
      <c r="N107" s="8" t="str">
        <f t="shared" si="37"/>
        <v/>
      </c>
      <c r="O107" s="1" t="str">
        <f t="shared" si="38"/>
        <v/>
      </c>
      <c r="P107" s="40" t="str">
        <f t="shared" si="39"/>
        <v/>
      </c>
      <c r="Q107" s="40" t="str">
        <f t="shared" si="40"/>
        <v/>
      </c>
      <c r="R107" s="6">
        <f t="shared" si="41"/>
        <v>0</v>
      </c>
      <c r="S107" s="6">
        <f>IF(AND(D107&lt;=L$4,P107&lt;&gt;"Y"),IF(N107&lt;VLOOKUP(O107,Runners!A$3:CT$200,S$1,FALSE),2,0),0)</f>
        <v>0</v>
      </c>
      <c r="T107" s="6">
        <f t="shared" si="42"/>
        <v>0</v>
      </c>
      <c r="U107" s="2"/>
      <c r="V107" s="2" t="str">
        <f>IF(O107&lt;&gt;"",VLOOKUP(O107,Runners!CZ$3:DM$200,V$1,FALSE),"")</f>
        <v/>
      </c>
      <c r="W107" s="19" t="str">
        <f t="shared" si="43"/>
        <v/>
      </c>
    </row>
    <row r="108" spans="1:23" x14ac:dyDescent="0.25">
      <c r="A108" s="1" t="s">
        <v>198</v>
      </c>
      <c r="C108" s="3">
        <f>IF(A108&lt;&gt;"",VLOOKUP(A108,Runners!A$3:AS$200,C$1,FALSE),0)</f>
        <v>7.9861111111111122E-3</v>
      </c>
      <c r="D108" s="6">
        <f t="shared" si="33"/>
        <v>105</v>
      </c>
      <c r="E108" s="2">
        <v>2.8009259259259262E-2</v>
      </c>
      <c r="F108" s="2">
        <f t="shared" si="34"/>
        <v>2.0023148148148151E-2</v>
      </c>
      <c r="J108" s="1" t="str">
        <f t="shared" si="35"/>
        <v>Peter Thomson</v>
      </c>
      <c r="M108" s="8" t="str">
        <f t="shared" si="36"/>
        <v/>
      </c>
      <c r="N108" s="8" t="str">
        <f t="shared" si="37"/>
        <v/>
      </c>
      <c r="O108" s="1" t="str">
        <f t="shared" si="38"/>
        <v/>
      </c>
      <c r="P108" s="40" t="str">
        <f t="shared" si="39"/>
        <v/>
      </c>
      <c r="Q108" s="40" t="str">
        <f t="shared" si="40"/>
        <v/>
      </c>
      <c r="R108" s="6">
        <f t="shared" si="41"/>
        <v>0</v>
      </c>
      <c r="S108" s="6">
        <f>IF(AND(D108&lt;=L$4,P108&lt;&gt;"Y"),IF(N108&lt;VLOOKUP(O108,Runners!A$3:CT$200,S$1,FALSE),2,0),0)</f>
        <v>0</v>
      </c>
      <c r="T108" s="6">
        <f t="shared" si="42"/>
        <v>0</v>
      </c>
      <c r="U108" s="2"/>
      <c r="V108" s="2" t="str">
        <f>IF(O108&lt;&gt;"",VLOOKUP(O108,Runners!CZ$3:DM$200,V$1,FALSE),"")</f>
        <v/>
      </c>
      <c r="W108" s="19" t="str">
        <f t="shared" si="43"/>
        <v/>
      </c>
    </row>
    <row r="109" spans="1:23" x14ac:dyDescent="0.25">
      <c r="A109" s="1" t="s">
        <v>30</v>
      </c>
      <c r="C109" s="3">
        <f>IF(A109&lt;&gt;"",VLOOKUP(A109,Runners!A$3:AS$200,C$1,FALSE),0)</f>
        <v>7.6388888888888886E-3</v>
      </c>
      <c r="D109" s="6">
        <f t="shared" si="33"/>
        <v>106</v>
      </c>
      <c r="E109" s="2"/>
      <c r="F109" s="2">
        <f t="shared" si="34"/>
        <v>0</v>
      </c>
      <c r="J109" s="1" t="str">
        <f t="shared" si="35"/>
        <v>Rachael Wignall</v>
      </c>
      <c r="M109" s="8" t="str">
        <f t="shared" si="36"/>
        <v/>
      </c>
      <c r="N109" s="8" t="str">
        <f t="shared" si="37"/>
        <v/>
      </c>
      <c r="O109" s="1" t="str">
        <f t="shared" si="38"/>
        <v/>
      </c>
      <c r="P109" s="40" t="str">
        <f t="shared" si="39"/>
        <v/>
      </c>
      <c r="Q109" s="40" t="str">
        <f t="shared" si="40"/>
        <v/>
      </c>
      <c r="R109" s="6">
        <f t="shared" si="41"/>
        <v>0</v>
      </c>
      <c r="S109" s="6">
        <f>IF(AND(D109&lt;=L$4,P109&lt;&gt;"Y"),IF(N109&lt;VLOOKUP(O109,Runners!A$3:CT$200,S$1,FALSE),2,0),0)</f>
        <v>0</v>
      </c>
      <c r="T109" s="6">
        <f t="shared" si="42"/>
        <v>0</v>
      </c>
      <c r="U109" s="2"/>
      <c r="V109" s="2" t="str">
        <f>IF(O109&lt;&gt;"",VLOOKUP(O109,Runners!CZ$3:DM$200,V$1,FALSE),"")</f>
        <v/>
      </c>
      <c r="W109" s="19" t="str">
        <f t="shared" si="43"/>
        <v/>
      </c>
    </row>
    <row r="110" spans="1:23" x14ac:dyDescent="0.25">
      <c r="A110" s="1" t="s">
        <v>31</v>
      </c>
      <c r="B110" s="3"/>
      <c r="C110" s="3">
        <f>IF(A110&lt;&gt;"",VLOOKUP(A110,Runners!A$3:AS$200,C$1,FALSE),0)</f>
        <v>1.0590277777777777E-2</v>
      </c>
      <c r="D110" s="6">
        <f t="shared" si="33"/>
        <v>107</v>
      </c>
      <c r="E110" s="2"/>
      <c r="F110" s="2">
        <f t="shared" si="34"/>
        <v>0</v>
      </c>
      <c r="J110" s="1" t="str">
        <f t="shared" si="35"/>
        <v>Richard Storey</v>
      </c>
      <c r="M110" s="8" t="str">
        <f t="shared" si="36"/>
        <v/>
      </c>
      <c r="N110" s="8" t="str">
        <f t="shared" si="37"/>
        <v/>
      </c>
      <c r="O110" s="1" t="str">
        <f t="shared" si="38"/>
        <v/>
      </c>
      <c r="P110" s="40" t="str">
        <f t="shared" si="39"/>
        <v/>
      </c>
      <c r="Q110" s="40" t="str">
        <f t="shared" si="40"/>
        <v/>
      </c>
      <c r="R110" s="6">
        <f t="shared" si="41"/>
        <v>0</v>
      </c>
      <c r="S110" s="6">
        <f>IF(AND(D110&lt;=L$4,P110&lt;&gt;"Y"),IF(N110&lt;VLOOKUP(O110,Runners!A$3:CT$200,S$1,FALSE),2,0),0)</f>
        <v>0</v>
      </c>
      <c r="T110" s="6">
        <f t="shared" si="42"/>
        <v>0</v>
      </c>
      <c r="U110" s="2"/>
      <c r="V110" s="2" t="str">
        <f>IF(O110&lt;&gt;"",VLOOKUP(O110,Runners!CZ$3:DM$200,V$1,FALSE),"")</f>
        <v/>
      </c>
      <c r="W110" s="19" t="str">
        <f t="shared" si="43"/>
        <v/>
      </c>
    </row>
    <row r="111" spans="1:23" x14ac:dyDescent="0.25">
      <c r="A111" s="1" t="s">
        <v>213</v>
      </c>
      <c r="B111" s="1" t="s">
        <v>185</v>
      </c>
      <c r="C111" s="3">
        <f>IF(A111&lt;&gt;"",VLOOKUP(A111,Runners!A$3:AS$200,C$1,FALSE),0)</f>
        <v>7.9861111111111122E-3</v>
      </c>
      <c r="D111" s="6">
        <f t="shared" si="33"/>
        <v>108</v>
      </c>
      <c r="E111" s="2"/>
      <c r="F111" s="2">
        <f t="shared" si="34"/>
        <v>0</v>
      </c>
      <c r="J111" s="1" t="str">
        <f t="shared" si="35"/>
        <v>Rob Goodall</v>
      </c>
      <c r="M111" s="8" t="str">
        <f t="shared" si="36"/>
        <v/>
      </c>
      <c r="N111" s="8" t="str">
        <f t="shared" si="37"/>
        <v/>
      </c>
      <c r="O111" s="1" t="str">
        <f t="shared" si="38"/>
        <v/>
      </c>
      <c r="P111" s="40" t="str">
        <f t="shared" si="39"/>
        <v/>
      </c>
      <c r="Q111" s="40" t="str">
        <f t="shared" si="40"/>
        <v/>
      </c>
      <c r="R111" s="6">
        <f t="shared" si="41"/>
        <v>0</v>
      </c>
      <c r="S111" s="6">
        <f>IF(AND(D111&lt;=L$4,P111&lt;&gt;"Y"),IF(N111&lt;VLOOKUP(O111,Runners!A$3:CT$200,S$1,FALSE),2,0),0)</f>
        <v>0</v>
      </c>
      <c r="T111" s="6">
        <f t="shared" si="42"/>
        <v>0</v>
      </c>
      <c r="U111" s="2"/>
      <c r="V111" s="2" t="str">
        <f>IF(O111&lt;&gt;"",VLOOKUP(O111,Runners!CZ$3:DM$200,V$1,FALSE),"")</f>
        <v/>
      </c>
      <c r="W111" s="19" t="str">
        <f t="shared" si="43"/>
        <v/>
      </c>
    </row>
    <row r="112" spans="1:23" x14ac:dyDescent="0.25">
      <c r="A112" s="1" t="s">
        <v>64</v>
      </c>
      <c r="B112" s="3"/>
      <c r="C112" s="3">
        <f>IF(A112&lt;&gt;"",VLOOKUP(A112,Runners!A$3:AS$200,C$1,FALSE),0)</f>
        <v>8.8541666666666664E-3</v>
      </c>
      <c r="D112" s="6">
        <f t="shared" si="33"/>
        <v>109</v>
      </c>
      <c r="E112" s="2"/>
      <c r="F112" s="2">
        <f t="shared" si="34"/>
        <v>0</v>
      </c>
      <c r="J112" s="1" t="str">
        <f t="shared" si="35"/>
        <v>Robert Parker</v>
      </c>
      <c r="M112" s="8" t="str">
        <f t="shared" si="36"/>
        <v/>
      </c>
      <c r="N112" s="8" t="str">
        <f t="shared" si="37"/>
        <v/>
      </c>
      <c r="O112" s="1" t="str">
        <f t="shared" si="38"/>
        <v/>
      </c>
      <c r="P112" s="40" t="str">
        <f t="shared" si="39"/>
        <v/>
      </c>
      <c r="Q112" s="40" t="str">
        <f t="shared" si="40"/>
        <v/>
      </c>
      <c r="R112" s="6">
        <f t="shared" si="41"/>
        <v>0</v>
      </c>
      <c r="S112" s="6">
        <f>IF(AND(D112&lt;=L$4,P112&lt;&gt;"Y"),IF(N112&lt;VLOOKUP(O112,Runners!A$3:CT$200,S$1,FALSE),2,0),0)</f>
        <v>0</v>
      </c>
      <c r="T112" s="6">
        <f t="shared" si="42"/>
        <v>0</v>
      </c>
      <c r="U112" s="2"/>
      <c r="V112" s="2" t="str">
        <f>IF(O112&lt;&gt;"",VLOOKUP(O112,Runners!CZ$3:DM$200,V$1,FALSE),"")</f>
        <v/>
      </c>
      <c r="W112" s="19" t="str">
        <f t="shared" si="43"/>
        <v/>
      </c>
    </row>
    <row r="113" spans="1:23" x14ac:dyDescent="0.25">
      <c r="A113" s="1" t="s">
        <v>23</v>
      </c>
      <c r="C113" s="3">
        <f>IF(A113&lt;&gt;"",VLOOKUP(A113,Runners!A$3:AS$200,C$1,FALSE),0)</f>
        <v>1.3541666666666667E-2</v>
      </c>
      <c r="D113" s="6">
        <f t="shared" si="33"/>
        <v>110</v>
      </c>
      <c r="E113" s="2"/>
      <c r="F113" s="2">
        <f t="shared" si="34"/>
        <v>0</v>
      </c>
      <c r="J113" s="1" t="str">
        <f t="shared" si="35"/>
        <v>Ross McKelvie</v>
      </c>
      <c r="M113" s="8" t="str">
        <f t="shared" si="36"/>
        <v/>
      </c>
      <c r="N113" s="8" t="str">
        <f t="shared" si="37"/>
        <v/>
      </c>
      <c r="O113" s="1" t="str">
        <f t="shared" si="38"/>
        <v/>
      </c>
      <c r="P113" s="40" t="str">
        <f t="shared" si="39"/>
        <v/>
      </c>
      <c r="Q113" s="40" t="str">
        <f t="shared" si="40"/>
        <v/>
      </c>
      <c r="R113" s="6">
        <f t="shared" si="41"/>
        <v>0</v>
      </c>
      <c r="S113" s="6">
        <f>IF(AND(D113&lt;=L$4,P113&lt;&gt;"Y"),IF(N113&lt;VLOOKUP(O113,Runners!A$3:CT$200,S$1,FALSE),2,0),0)</f>
        <v>0</v>
      </c>
      <c r="T113" s="6">
        <f t="shared" si="42"/>
        <v>0</v>
      </c>
      <c r="U113" s="2"/>
      <c r="V113" s="2" t="str">
        <f>IF(O113&lt;&gt;"",VLOOKUP(O113,Runners!CZ$3:DM$200,V$1,FALSE),"")</f>
        <v/>
      </c>
      <c r="W113" s="19" t="str">
        <f t="shared" si="43"/>
        <v/>
      </c>
    </row>
    <row r="114" spans="1:23" x14ac:dyDescent="0.25">
      <c r="A114" s="1" t="s">
        <v>36</v>
      </c>
      <c r="B114" s="3"/>
      <c r="C114" s="3">
        <f>IF(A114&lt;&gt;"",VLOOKUP(A114,Runners!A$3:AS$200,C$1,FALSE),0)</f>
        <v>9.3749999999999997E-3</v>
      </c>
      <c r="D114" s="6">
        <f t="shared" si="33"/>
        <v>111</v>
      </c>
      <c r="E114" s="2"/>
      <c r="F114" s="2">
        <f t="shared" si="34"/>
        <v>0</v>
      </c>
      <c r="J114" s="1" t="str">
        <f t="shared" si="35"/>
        <v>Roy Stevens</v>
      </c>
      <c r="M114" s="8" t="str">
        <f t="shared" si="36"/>
        <v/>
      </c>
      <c r="N114" s="8" t="str">
        <f t="shared" si="37"/>
        <v/>
      </c>
      <c r="O114" s="1" t="str">
        <f t="shared" si="38"/>
        <v/>
      </c>
      <c r="P114" s="40" t="str">
        <f t="shared" si="39"/>
        <v/>
      </c>
      <c r="Q114" s="40" t="str">
        <f t="shared" si="40"/>
        <v/>
      </c>
      <c r="R114" s="6">
        <f t="shared" si="41"/>
        <v>0</v>
      </c>
      <c r="S114" s="6">
        <f>IF(AND(D114&lt;=L$4,P114&lt;&gt;"Y"),IF(N114&lt;VLOOKUP(O114,Runners!A$3:CT$200,S$1,FALSE),2,0),0)</f>
        <v>0</v>
      </c>
      <c r="T114" s="6">
        <f t="shared" si="42"/>
        <v>0</v>
      </c>
      <c r="U114" s="2"/>
      <c r="V114" s="2" t="str">
        <f>IF(O114&lt;&gt;"",VLOOKUP(O114,Runners!CZ$3:DM$200,V$1,FALSE),"")</f>
        <v/>
      </c>
      <c r="W114" s="19" t="str">
        <f t="shared" si="43"/>
        <v/>
      </c>
    </row>
    <row r="115" spans="1:23" x14ac:dyDescent="0.25">
      <c r="A115" s="1" t="s">
        <v>43</v>
      </c>
      <c r="C115" s="3">
        <f>IF(A115&lt;&gt;"",VLOOKUP(A115,Runners!A$3:AS$200,C$1,FALSE),0)</f>
        <v>1.0069444444444445E-2</v>
      </c>
      <c r="D115" s="6">
        <f t="shared" si="33"/>
        <v>112</v>
      </c>
      <c r="E115" s="2"/>
      <c r="F115" s="2">
        <f t="shared" si="34"/>
        <v>0</v>
      </c>
      <c r="J115" s="1" t="str">
        <f t="shared" si="35"/>
        <v>Roy Upton</v>
      </c>
      <c r="M115" s="8" t="str">
        <f t="shared" si="36"/>
        <v/>
      </c>
      <c r="N115" s="8" t="str">
        <f t="shared" si="37"/>
        <v/>
      </c>
      <c r="O115" s="1" t="str">
        <f t="shared" si="38"/>
        <v/>
      </c>
      <c r="P115" s="40" t="str">
        <f t="shared" si="39"/>
        <v/>
      </c>
      <c r="Q115" s="40" t="str">
        <f t="shared" si="40"/>
        <v/>
      </c>
      <c r="R115" s="6">
        <f t="shared" si="41"/>
        <v>0</v>
      </c>
      <c r="S115" s="6">
        <f>IF(AND(D115&lt;=L$4,P115&lt;&gt;"Y"),IF(N115&lt;VLOOKUP(O115,Runners!A$3:CT$200,S$1,FALSE),2,0),0)</f>
        <v>0</v>
      </c>
      <c r="T115" s="6">
        <f t="shared" si="42"/>
        <v>0</v>
      </c>
      <c r="U115" s="2"/>
      <c r="V115" s="2" t="str">
        <f>IF(O115&lt;&gt;"",VLOOKUP(O115,Runners!CZ$3:DM$200,V$1,FALSE),"")</f>
        <v/>
      </c>
      <c r="W115" s="19" t="str">
        <f t="shared" si="43"/>
        <v/>
      </c>
    </row>
    <row r="116" spans="1:23" x14ac:dyDescent="0.25">
      <c r="A116" s="1" t="s">
        <v>63</v>
      </c>
      <c r="C116" s="3">
        <f>IF(A116&lt;&gt;"",VLOOKUP(A116,Runners!A$3:AS$200,C$1,FALSE),0)</f>
        <v>4.1666666666666666E-3</v>
      </c>
      <c r="D116" s="6">
        <f t="shared" si="33"/>
        <v>113</v>
      </c>
      <c r="E116" s="2"/>
      <c r="F116" s="2">
        <f t="shared" si="34"/>
        <v>0</v>
      </c>
      <c r="J116" s="1" t="str">
        <f t="shared" si="35"/>
        <v>Ruth Bye</v>
      </c>
      <c r="M116" s="8" t="str">
        <f t="shared" si="36"/>
        <v/>
      </c>
      <c r="N116" s="8" t="str">
        <f t="shared" si="37"/>
        <v/>
      </c>
      <c r="O116" s="1" t="str">
        <f t="shared" si="38"/>
        <v/>
      </c>
      <c r="P116" s="40" t="str">
        <f t="shared" si="39"/>
        <v/>
      </c>
      <c r="Q116" s="40" t="str">
        <f t="shared" si="40"/>
        <v/>
      </c>
      <c r="R116" s="6">
        <f t="shared" si="41"/>
        <v>0</v>
      </c>
      <c r="S116" s="6">
        <f>IF(AND(D116&lt;=L$4,P116&lt;&gt;"Y"),IF(N116&lt;VLOOKUP(O116,Runners!A$3:CT$200,S$1,FALSE),2,0),0)</f>
        <v>0</v>
      </c>
      <c r="T116" s="6">
        <f t="shared" si="42"/>
        <v>0</v>
      </c>
      <c r="U116" s="2"/>
      <c r="V116" s="2" t="str">
        <f>IF(O116&lt;&gt;"",VLOOKUP(O116,Runners!CZ$3:DM$200,V$1,FALSE),"")</f>
        <v/>
      </c>
      <c r="W116" s="19" t="str">
        <f t="shared" si="43"/>
        <v/>
      </c>
    </row>
    <row r="117" spans="1:23" x14ac:dyDescent="0.25">
      <c r="A117" s="1" t="s">
        <v>61</v>
      </c>
      <c r="C117" s="3">
        <f>IF(A117&lt;&gt;"",VLOOKUP(A117,Runners!A$3:AS$200,C$1,FALSE),0)</f>
        <v>8.6805555555555559E-3</v>
      </c>
      <c r="D117" s="6">
        <f t="shared" si="33"/>
        <v>114</v>
      </c>
      <c r="E117" s="2"/>
      <c r="F117" s="2">
        <f t="shared" si="34"/>
        <v>0</v>
      </c>
      <c r="J117" s="1" t="str">
        <f t="shared" si="35"/>
        <v>Ruth Wheatley</v>
      </c>
      <c r="M117" s="8" t="str">
        <f t="shared" si="36"/>
        <v/>
      </c>
      <c r="N117" s="8" t="str">
        <f t="shared" si="37"/>
        <v/>
      </c>
      <c r="O117" s="1" t="str">
        <f t="shared" si="38"/>
        <v/>
      </c>
      <c r="P117" s="40" t="str">
        <f t="shared" si="39"/>
        <v/>
      </c>
      <c r="Q117" s="40" t="str">
        <f t="shared" si="40"/>
        <v/>
      </c>
      <c r="R117" s="6">
        <f t="shared" si="41"/>
        <v>0</v>
      </c>
      <c r="S117" s="6">
        <f>IF(AND(D117&lt;=L$4,P117&lt;&gt;"Y"),IF(N117&lt;VLOOKUP(O117,Runners!A$3:CT$200,S$1,FALSE),2,0),0)</f>
        <v>0</v>
      </c>
      <c r="T117" s="6">
        <f t="shared" si="42"/>
        <v>0</v>
      </c>
      <c r="U117" s="2"/>
      <c r="V117" s="2" t="str">
        <f>IF(O117&lt;&gt;"",VLOOKUP(O117,Runners!CZ$3:DM$200,V$1,FALSE),"")</f>
        <v/>
      </c>
      <c r="W117" s="19" t="str">
        <f t="shared" si="43"/>
        <v/>
      </c>
    </row>
    <row r="118" spans="1:23" x14ac:dyDescent="0.25">
      <c r="A118" s="1" t="s">
        <v>220</v>
      </c>
      <c r="C118" s="3">
        <f>IF(A118&lt;&gt;"",VLOOKUP(A118,Runners!A$3:AS$200,C$1,FALSE),0)</f>
        <v>1.6145833333333335E-2</v>
      </c>
      <c r="D118" s="6">
        <f t="shared" si="33"/>
        <v>115</v>
      </c>
      <c r="E118" s="2"/>
      <c r="F118" s="2">
        <f t="shared" si="34"/>
        <v>0</v>
      </c>
      <c r="J118" s="1" t="str">
        <f t="shared" si="35"/>
        <v>Sam Banner</v>
      </c>
      <c r="M118" s="8" t="str">
        <f t="shared" si="36"/>
        <v/>
      </c>
      <c r="N118" s="8" t="str">
        <f t="shared" si="37"/>
        <v/>
      </c>
      <c r="O118" s="1" t="str">
        <f t="shared" si="38"/>
        <v/>
      </c>
      <c r="P118" s="40" t="str">
        <f t="shared" si="39"/>
        <v/>
      </c>
      <c r="Q118" s="40" t="str">
        <f t="shared" si="40"/>
        <v/>
      </c>
      <c r="R118" s="6">
        <f t="shared" si="41"/>
        <v>0</v>
      </c>
      <c r="S118" s="6">
        <f>IF(AND(D118&lt;=L$4,P118&lt;&gt;"Y"),IF(N118&lt;VLOOKUP(O118,Runners!A$3:CT$200,S$1,FALSE),2,0),0)</f>
        <v>0</v>
      </c>
      <c r="T118" s="6">
        <f t="shared" si="42"/>
        <v>0</v>
      </c>
      <c r="U118" s="2"/>
      <c r="V118" s="2" t="str">
        <f>IF(O118&lt;&gt;"",VLOOKUP(O118,Runners!CZ$3:DM$200,V$1,FALSE),"")</f>
        <v/>
      </c>
      <c r="W118" s="19" t="str">
        <f t="shared" si="43"/>
        <v/>
      </c>
    </row>
    <row r="119" spans="1:23" x14ac:dyDescent="0.25">
      <c r="A119" s="1" t="s">
        <v>234</v>
      </c>
      <c r="C119" s="3">
        <f>IF(A119&lt;&gt;"",VLOOKUP(A119,Runners!A$3:AS$200,C$1,FALSE),0)</f>
        <v>6.076388888888889E-3</v>
      </c>
      <c r="D119" s="6">
        <f t="shared" si="33"/>
        <v>116</v>
      </c>
      <c r="E119" s="2"/>
      <c r="F119" s="2">
        <f t="shared" si="34"/>
        <v>0</v>
      </c>
      <c r="J119" s="1" t="str">
        <f t="shared" si="35"/>
        <v>Sarah Cook</v>
      </c>
      <c r="M119" s="8" t="str">
        <f t="shared" si="36"/>
        <v/>
      </c>
      <c r="N119" s="8" t="str">
        <f t="shared" si="37"/>
        <v/>
      </c>
      <c r="O119" s="1" t="str">
        <f t="shared" si="38"/>
        <v/>
      </c>
      <c r="P119" s="40" t="str">
        <f t="shared" si="39"/>
        <v/>
      </c>
      <c r="Q119" s="40" t="str">
        <f t="shared" si="40"/>
        <v/>
      </c>
      <c r="R119" s="6">
        <f t="shared" si="41"/>
        <v>0</v>
      </c>
      <c r="S119" s="6">
        <f>IF(AND(D119&lt;=L$4,P119&lt;&gt;"Y"),IF(N119&lt;VLOOKUP(O119,Runners!A$3:CT$200,S$1,FALSE),2,0),0)</f>
        <v>0</v>
      </c>
      <c r="T119" s="6">
        <f t="shared" si="42"/>
        <v>0</v>
      </c>
      <c r="U119" s="2"/>
      <c r="V119" s="2" t="str">
        <f>IF(O119&lt;&gt;"",VLOOKUP(O119,Runners!CZ$3:DM$200,V$1,FALSE),"")</f>
        <v/>
      </c>
      <c r="W119" s="19" t="str">
        <f t="shared" si="43"/>
        <v/>
      </c>
    </row>
    <row r="120" spans="1:23" x14ac:dyDescent="0.25">
      <c r="A120" s="1" t="s">
        <v>7</v>
      </c>
      <c r="C120" s="3">
        <f>IF(A120&lt;&gt;"",VLOOKUP(A120,Runners!A$3:AS$200,C$1,FALSE),0)</f>
        <v>1.5624999999999999E-3</v>
      </c>
      <c r="D120" s="6">
        <f t="shared" si="33"/>
        <v>117</v>
      </c>
      <c r="E120" s="2"/>
      <c r="F120" s="2">
        <f t="shared" si="34"/>
        <v>0</v>
      </c>
      <c r="J120" s="1" t="str">
        <f t="shared" si="35"/>
        <v>Sarah Bagshaw</v>
      </c>
      <c r="M120" s="8" t="str">
        <f t="shared" si="36"/>
        <v/>
      </c>
      <c r="N120" s="8" t="str">
        <f t="shared" si="37"/>
        <v/>
      </c>
      <c r="O120" s="1" t="str">
        <f t="shared" si="38"/>
        <v/>
      </c>
      <c r="P120" s="40" t="str">
        <f t="shared" si="39"/>
        <v/>
      </c>
      <c r="Q120" s="40" t="str">
        <f t="shared" si="40"/>
        <v/>
      </c>
      <c r="R120" s="6">
        <f t="shared" si="41"/>
        <v>0</v>
      </c>
      <c r="S120" s="6">
        <f>IF(AND(D120&lt;=L$4,P120&lt;&gt;"Y"),IF(N120&lt;VLOOKUP(O120,Runners!A$3:CT$200,S$1,FALSE),2,0),0)</f>
        <v>0</v>
      </c>
      <c r="T120" s="6">
        <f t="shared" si="42"/>
        <v>0</v>
      </c>
      <c r="U120" s="2"/>
      <c r="V120" s="2" t="str">
        <f>IF(O120&lt;&gt;"",VLOOKUP(O120,Runners!CZ$3:DM$200,V$1,FALSE),"")</f>
        <v/>
      </c>
      <c r="W120" s="19" t="str">
        <f t="shared" si="43"/>
        <v/>
      </c>
    </row>
    <row r="121" spans="1:23" x14ac:dyDescent="0.25">
      <c r="A121" s="1" t="s">
        <v>214</v>
      </c>
      <c r="C121" s="3">
        <f>IF(A121&lt;&gt;"",VLOOKUP(A121,Runners!A$3:AS$200,C$1,FALSE),0)</f>
        <v>7.9861111111111122E-3</v>
      </c>
      <c r="D121" s="6">
        <f t="shared" si="33"/>
        <v>118</v>
      </c>
      <c r="E121" s="2">
        <v>2.7743055555555559E-2</v>
      </c>
      <c r="F121" s="2">
        <f t="shared" si="34"/>
        <v>1.9756944444444445E-2</v>
      </c>
      <c r="J121" s="1" t="str">
        <f t="shared" si="35"/>
        <v>Simon Smith</v>
      </c>
      <c r="M121" s="8" t="str">
        <f t="shared" si="36"/>
        <v/>
      </c>
      <c r="N121" s="8" t="str">
        <f t="shared" si="37"/>
        <v/>
      </c>
      <c r="O121" s="1" t="str">
        <f t="shared" si="38"/>
        <v/>
      </c>
      <c r="P121" s="40" t="str">
        <f t="shared" si="39"/>
        <v/>
      </c>
      <c r="Q121" s="40" t="str">
        <f t="shared" si="40"/>
        <v/>
      </c>
      <c r="R121" s="6">
        <f t="shared" si="41"/>
        <v>0</v>
      </c>
      <c r="S121" s="6">
        <f>IF(AND(D121&lt;=L$4,P121&lt;&gt;"Y"),IF(N121&lt;VLOOKUP(O121,Runners!A$3:CT$200,S$1,FALSE),2,0),0)</f>
        <v>0</v>
      </c>
      <c r="T121" s="6">
        <f t="shared" si="42"/>
        <v>0</v>
      </c>
      <c r="U121" s="2"/>
      <c r="V121" s="2" t="str">
        <f>IF(O121&lt;&gt;"",VLOOKUP(O121,Runners!CZ$3:DM$200,V$1,FALSE),"")</f>
        <v/>
      </c>
      <c r="W121" s="19" t="str">
        <f t="shared" si="43"/>
        <v/>
      </c>
    </row>
    <row r="122" spans="1:23" x14ac:dyDescent="0.25">
      <c r="A122" s="1" t="s">
        <v>217</v>
      </c>
      <c r="C122" s="3">
        <f>IF(A122&lt;&gt;"",VLOOKUP(A122,Runners!A$3:AS$200,C$1,FALSE),0)</f>
        <v>1.1458333333333334E-2</v>
      </c>
      <c r="D122" s="6">
        <f t="shared" si="33"/>
        <v>119</v>
      </c>
      <c r="E122" s="2"/>
      <c r="F122" s="2">
        <f t="shared" si="34"/>
        <v>0</v>
      </c>
      <c r="J122" s="1" t="str">
        <f t="shared" si="35"/>
        <v>Sophie Bohannon</v>
      </c>
      <c r="M122" s="8" t="str">
        <f t="shared" si="36"/>
        <v/>
      </c>
      <c r="N122" s="8" t="str">
        <f t="shared" si="37"/>
        <v/>
      </c>
      <c r="O122" s="1" t="str">
        <f t="shared" si="38"/>
        <v/>
      </c>
      <c r="P122" s="40" t="str">
        <f t="shared" si="39"/>
        <v/>
      </c>
      <c r="Q122" s="40" t="str">
        <f t="shared" si="40"/>
        <v/>
      </c>
      <c r="R122" s="6">
        <f t="shared" si="41"/>
        <v>0</v>
      </c>
      <c r="S122" s="6">
        <f>IF(AND(D122&lt;=L$4,P122&lt;&gt;"Y"),IF(N122&lt;VLOOKUP(O122,Runners!A$3:CT$200,S$1,FALSE),2,0),0)</f>
        <v>0</v>
      </c>
      <c r="T122" s="6">
        <f t="shared" si="42"/>
        <v>0</v>
      </c>
      <c r="U122" s="2"/>
      <c r="V122" s="2" t="str">
        <f>IF(O122&lt;&gt;"",VLOOKUP(O122,Runners!CZ$3:DM$200,V$1,FALSE),"")</f>
        <v/>
      </c>
      <c r="W122" s="19" t="str">
        <f t="shared" si="43"/>
        <v/>
      </c>
    </row>
    <row r="123" spans="1:23" x14ac:dyDescent="0.25">
      <c r="A123" s="1" t="s">
        <v>15</v>
      </c>
      <c r="C123" s="3">
        <f>IF(A123&lt;&gt;"",VLOOKUP(A123,Runners!A$3:AS$200,C$1,FALSE),0)</f>
        <v>8.6805555555555559E-3</v>
      </c>
      <c r="D123" s="6">
        <f t="shared" si="33"/>
        <v>120</v>
      </c>
      <c r="E123" s="2">
        <v>2.989583333333333E-2</v>
      </c>
      <c r="F123" s="2">
        <f t="shared" si="34"/>
        <v>2.1215277777777774E-2</v>
      </c>
      <c r="J123" s="1" t="str">
        <f t="shared" si="35"/>
        <v>Steve Tate</v>
      </c>
      <c r="M123" s="8" t="str">
        <f t="shared" si="36"/>
        <v/>
      </c>
      <c r="N123" s="8" t="str">
        <f t="shared" si="37"/>
        <v/>
      </c>
      <c r="O123" s="1" t="str">
        <f t="shared" si="38"/>
        <v/>
      </c>
      <c r="P123" s="40" t="str">
        <f t="shared" si="39"/>
        <v/>
      </c>
      <c r="Q123" s="40" t="str">
        <f t="shared" si="40"/>
        <v/>
      </c>
      <c r="R123" s="6">
        <f t="shared" si="41"/>
        <v>0</v>
      </c>
      <c r="S123" s="6">
        <f>IF(AND(D123&lt;=L$4,P123&lt;&gt;"Y"),IF(N123&lt;VLOOKUP(O123,Runners!A$3:CT$200,S$1,FALSE),2,0),0)</f>
        <v>0</v>
      </c>
      <c r="T123" s="6">
        <f t="shared" si="42"/>
        <v>0</v>
      </c>
      <c r="U123" s="2"/>
      <c r="V123" s="2" t="str">
        <f>IF(O123&lt;&gt;"",VLOOKUP(O123,Runners!CZ$3:DM$200,V$1,FALSE),"")</f>
        <v/>
      </c>
      <c r="W123" s="19" t="str">
        <f t="shared" si="43"/>
        <v/>
      </c>
    </row>
    <row r="124" spans="1:23" x14ac:dyDescent="0.25">
      <c r="A124" s="1" t="s">
        <v>227</v>
      </c>
      <c r="C124" s="3">
        <f>IF(A124&lt;&gt;"",VLOOKUP(A124,Runners!A$3:AS$200,C$1,FALSE),0)</f>
        <v>9.7222222222222224E-3</v>
      </c>
      <c r="D124" s="6">
        <f t="shared" si="33"/>
        <v>121</v>
      </c>
      <c r="E124" s="2"/>
      <c r="F124" s="2">
        <f t="shared" si="34"/>
        <v>0</v>
      </c>
      <c r="J124" s="1" t="str">
        <f t="shared" si="35"/>
        <v>Steve Wise</v>
      </c>
      <c r="M124" s="8" t="str">
        <f t="shared" si="36"/>
        <v/>
      </c>
      <c r="N124" s="8" t="str">
        <f t="shared" si="37"/>
        <v/>
      </c>
      <c r="O124" s="1" t="str">
        <f t="shared" si="38"/>
        <v/>
      </c>
      <c r="P124" s="40" t="str">
        <f t="shared" si="39"/>
        <v/>
      </c>
      <c r="Q124" s="40" t="str">
        <f t="shared" si="40"/>
        <v/>
      </c>
      <c r="R124" s="6">
        <f t="shared" si="41"/>
        <v>0</v>
      </c>
      <c r="S124" s="6">
        <f>IF(AND(D124&lt;=L$4,P124&lt;&gt;"Y"),IF(N124&lt;VLOOKUP(O124,Runners!A$3:CT$200,S$1,FALSE),2,0),0)</f>
        <v>0</v>
      </c>
      <c r="T124" s="6">
        <f t="shared" si="42"/>
        <v>0</v>
      </c>
      <c r="U124" s="2"/>
      <c r="V124" s="2" t="str">
        <f>IF(O124&lt;&gt;"",VLOOKUP(O124,Runners!CZ$3:DM$200,V$1,FALSE),"")</f>
        <v/>
      </c>
      <c r="W124" s="19" t="str">
        <f t="shared" si="43"/>
        <v/>
      </c>
    </row>
    <row r="125" spans="1:23" x14ac:dyDescent="0.25">
      <c r="A125" s="1" t="s">
        <v>6</v>
      </c>
      <c r="B125" s="3"/>
      <c r="C125" s="3">
        <f>IF(A125&lt;&gt;"",VLOOKUP(A125,Runners!A$3:AS$200,C$1,FALSE),0)</f>
        <v>7.6388888888888886E-3</v>
      </c>
      <c r="D125" s="6">
        <f t="shared" si="33"/>
        <v>122</v>
      </c>
      <c r="E125" s="2"/>
      <c r="F125" s="2">
        <f t="shared" si="34"/>
        <v>0</v>
      </c>
      <c r="J125" s="1" t="str">
        <f t="shared" si="35"/>
        <v>Sue Hawitt</v>
      </c>
      <c r="M125" s="8" t="str">
        <f t="shared" si="36"/>
        <v/>
      </c>
      <c r="N125" s="8" t="str">
        <f t="shared" si="37"/>
        <v/>
      </c>
      <c r="O125" s="1" t="str">
        <f t="shared" si="38"/>
        <v/>
      </c>
      <c r="P125" s="40" t="str">
        <f t="shared" si="39"/>
        <v/>
      </c>
      <c r="Q125" s="40" t="str">
        <f t="shared" si="40"/>
        <v/>
      </c>
      <c r="R125" s="6">
        <f t="shared" si="41"/>
        <v>0</v>
      </c>
      <c r="S125" s="6">
        <f>IF(AND(D125&lt;=L$4,P125&lt;&gt;"Y"),IF(N125&lt;VLOOKUP(O125,Runners!A$3:CT$200,S$1,FALSE),2,0),0)</f>
        <v>0</v>
      </c>
      <c r="T125" s="6">
        <f t="shared" si="42"/>
        <v>0</v>
      </c>
      <c r="U125" s="2"/>
      <c r="V125" s="2" t="str">
        <f>IF(O125&lt;&gt;"",VLOOKUP(O125,Runners!CZ$3:DM$200,V$1,FALSE),"")</f>
        <v/>
      </c>
      <c r="W125" s="19" t="str">
        <f t="shared" si="43"/>
        <v/>
      </c>
    </row>
    <row r="126" spans="1:23" x14ac:dyDescent="0.25">
      <c r="A126" s="1" t="s">
        <v>194</v>
      </c>
      <c r="C126" s="3">
        <f>IF(A126&lt;&gt;"",VLOOKUP(A126,Runners!A$3:AS$200,C$1,FALSE),0)</f>
        <v>4.340277777777778E-3</v>
      </c>
      <c r="D126" s="6">
        <f t="shared" si="33"/>
        <v>123</v>
      </c>
      <c r="E126" s="2"/>
      <c r="F126" s="2">
        <f t="shared" si="34"/>
        <v>0</v>
      </c>
      <c r="J126" s="1" t="str">
        <f t="shared" si="35"/>
        <v>Sue Henry</v>
      </c>
      <c r="M126" s="8" t="str">
        <f t="shared" si="36"/>
        <v/>
      </c>
      <c r="N126" s="8" t="str">
        <f t="shared" si="37"/>
        <v/>
      </c>
      <c r="O126" s="1" t="str">
        <f t="shared" si="38"/>
        <v/>
      </c>
      <c r="P126" s="40" t="str">
        <f t="shared" si="39"/>
        <v/>
      </c>
      <c r="Q126" s="40" t="str">
        <f t="shared" si="40"/>
        <v/>
      </c>
      <c r="R126" s="6">
        <f t="shared" si="41"/>
        <v>0</v>
      </c>
      <c r="S126" s="6">
        <f>IF(AND(D126&lt;=L$4,P126&lt;&gt;"Y"),IF(N126&lt;VLOOKUP(O126,Runners!A$3:CT$200,S$1,FALSE),2,0),0)</f>
        <v>0</v>
      </c>
      <c r="T126" s="6">
        <f t="shared" si="42"/>
        <v>0</v>
      </c>
      <c r="U126" s="2"/>
      <c r="V126" s="2" t="str">
        <f>IF(O126&lt;&gt;"",VLOOKUP(O126,Runners!CZ$3:DM$200,V$1,FALSE),"")</f>
        <v/>
      </c>
      <c r="W126" s="19" t="str">
        <f t="shared" si="43"/>
        <v/>
      </c>
    </row>
    <row r="127" spans="1:23" x14ac:dyDescent="0.25">
      <c r="A127" s="1" t="s">
        <v>173</v>
      </c>
      <c r="C127" s="3">
        <f>IF(A127&lt;&gt;"",VLOOKUP(A127,Runners!A$3:AS$200,C$1,FALSE),0)</f>
        <v>1.0069444444444445E-2</v>
      </c>
      <c r="D127" s="6">
        <f t="shared" si="33"/>
        <v>124</v>
      </c>
      <c r="E127" s="2"/>
      <c r="F127" s="2">
        <f t="shared" si="34"/>
        <v>0</v>
      </c>
      <c r="J127" s="1" t="str">
        <f t="shared" si="35"/>
        <v>Sue Samme</v>
      </c>
      <c r="M127" s="8" t="str">
        <f t="shared" si="36"/>
        <v/>
      </c>
      <c r="N127" s="8" t="str">
        <f t="shared" si="37"/>
        <v/>
      </c>
      <c r="O127" s="1" t="str">
        <f t="shared" si="38"/>
        <v/>
      </c>
      <c r="P127" s="40" t="str">
        <f t="shared" si="39"/>
        <v/>
      </c>
      <c r="Q127" s="40" t="str">
        <f t="shared" si="40"/>
        <v/>
      </c>
      <c r="R127" s="6">
        <f t="shared" si="41"/>
        <v>0</v>
      </c>
      <c r="S127" s="6">
        <f>IF(AND(D127&lt;=L$4,P127&lt;&gt;"Y"),IF(N127&lt;VLOOKUP(O127,Runners!A$3:CT$200,S$1,FALSE),2,0),0)</f>
        <v>0</v>
      </c>
      <c r="T127" s="6">
        <f t="shared" si="42"/>
        <v>0</v>
      </c>
      <c r="U127" s="2"/>
      <c r="V127" s="2" t="str">
        <f>IF(O127&lt;&gt;"",VLOOKUP(O127,Runners!CZ$3:DM$200,V$1,FALSE),"")</f>
        <v/>
      </c>
      <c r="W127" s="19" t="str">
        <f t="shared" si="43"/>
        <v/>
      </c>
    </row>
    <row r="128" spans="1:23" x14ac:dyDescent="0.25">
      <c r="A128" s="1" t="s">
        <v>29</v>
      </c>
      <c r="C128" s="3">
        <f>IF(A128&lt;&gt;"",VLOOKUP(A128,Runners!A$3:AS$200,C$1,FALSE),0)</f>
        <v>3.472222222222222E-3</v>
      </c>
      <c r="D128" s="6">
        <f t="shared" si="33"/>
        <v>125</v>
      </c>
      <c r="E128" s="2"/>
      <c r="F128" s="2">
        <f t="shared" si="34"/>
        <v>0</v>
      </c>
      <c r="J128" s="1" t="str">
        <f t="shared" si="35"/>
        <v>Sylvia Gittins</v>
      </c>
      <c r="M128" s="8" t="str">
        <f t="shared" si="36"/>
        <v/>
      </c>
      <c r="N128" s="8" t="str">
        <f t="shared" si="37"/>
        <v/>
      </c>
      <c r="O128" s="1" t="str">
        <f t="shared" si="38"/>
        <v/>
      </c>
      <c r="P128" s="40" t="str">
        <f t="shared" si="39"/>
        <v/>
      </c>
      <c r="Q128" s="40" t="str">
        <f t="shared" si="40"/>
        <v/>
      </c>
      <c r="R128" s="6">
        <f t="shared" si="41"/>
        <v>0</v>
      </c>
      <c r="S128" s="6">
        <f>IF(AND(D128&lt;=L$4,P128&lt;&gt;"Y"),IF(N128&lt;VLOOKUP(O128,Runners!A$3:CT$200,S$1,FALSE),2,0),0)</f>
        <v>0</v>
      </c>
      <c r="T128" s="6">
        <f t="shared" si="42"/>
        <v>0</v>
      </c>
      <c r="U128" s="2"/>
      <c r="V128" s="2" t="str">
        <f>IF(O128&lt;&gt;"",VLOOKUP(O128,Runners!CZ$3:DM$200,V$1,FALSE),"")</f>
        <v/>
      </c>
      <c r="W128" s="19" t="str">
        <f t="shared" si="43"/>
        <v/>
      </c>
    </row>
    <row r="129" spans="1:23" x14ac:dyDescent="0.25">
      <c r="A129" s="1" t="s">
        <v>0</v>
      </c>
      <c r="B129" s="3"/>
      <c r="C129" s="3">
        <f>IF(A129&lt;&gt;"",VLOOKUP(A129,Runners!A$3:AS$200,C$1,FALSE),0)</f>
        <v>1.4583333333333332E-2</v>
      </c>
      <c r="D129" s="6">
        <f t="shared" si="33"/>
        <v>126</v>
      </c>
      <c r="E129" s="2">
        <v>2.8703703703703703E-2</v>
      </c>
      <c r="F129" s="2">
        <f t="shared" si="34"/>
        <v>1.4120370370370372E-2</v>
      </c>
      <c r="J129" s="1" t="str">
        <f t="shared" si="35"/>
        <v>Tom Howarth</v>
      </c>
      <c r="M129" s="8" t="str">
        <f t="shared" si="36"/>
        <v/>
      </c>
      <c r="N129" s="8" t="str">
        <f t="shared" si="37"/>
        <v/>
      </c>
      <c r="O129" s="1" t="str">
        <f t="shared" si="38"/>
        <v/>
      </c>
      <c r="P129" s="40" t="str">
        <f t="shared" si="39"/>
        <v/>
      </c>
      <c r="Q129" s="40" t="str">
        <f t="shared" si="40"/>
        <v/>
      </c>
      <c r="R129" s="6">
        <f t="shared" si="41"/>
        <v>0</v>
      </c>
      <c r="S129" s="6">
        <f>IF(AND(D129&lt;=L$4,P129&lt;&gt;"Y"),IF(N129&lt;VLOOKUP(O129,Runners!A$3:CT$200,S$1,FALSE),2,0),0)</f>
        <v>0</v>
      </c>
      <c r="T129" s="6">
        <f t="shared" si="42"/>
        <v>0</v>
      </c>
      <c r="U129" s="2"/>
      <c r="V129" s="2" t="str">
        <f>IF(O129&lt;&gt;"",VLOOKUP(O129,Runners!CZ$3:DM$200,V$1,FALSE),"")</f>
        <v/>
      </c>
      <c r="W129" s="19" t="str">
        <f t="shared" si="43"/>
        <v/>
      </c>
    </row>
    <row r="130" spans="1:23" x14ac:dyDescent="0.25">
      <c r="A130" s="1" t="s">
        <v>188</v>
      </c>
      <c r="C130" s="3">
        <f>IF(A130&lt;&gt;"",VLOOKUP(A130,Runners!A$3:AS$200,C$1,FALSE),0)</f>
        <v>7.6388888888888886E-3</v>
      </c>
      <c r="D130" s="6">
        <f t="shared" si="33"/>
        <v>127</v>
      </c>
      <c r="E130" s="2"/>
      <c r="F130" s="2">
        <f t="shared" si="34"/>
        <v>0</v>
      </c>
      <c r="J130" s="1" t="str">
        <f t="shared" si="35"/>
        <v>Trevor Roberts</v>
      </c>
      <c r="M130" s="8" t="str">
        <f t="shared" si="36"/>
        <v/>
      </c>
      <c r="N130" s="8" t="str">
        <f t="shared" si="37"/>
        <v/>
      </c>
      <c r="O130" s="1" t="str">
        <f t="shared" si="38"/>
        <v/>
      </c>
      <c r="P130" s="40" t="str">
        <f t="shared" si="39"/>
        <v/>
      </c>
      <c r="Q130" s="40" t="str">
        <f t="shared" si="40"/>
        <v/>
      </c>
      <c r="R130" s="6">
        <f t="shared" si="41"/>
        <v>0</v>
      </c>
      <c r="S130" s="6">
        <f>IF(AND(D130&lt;=L$4,P130&lt;&gt;"Y"),IF(N130&lt;VLOOKUP(O130,Runners!A$3:CT$200,S$1,FALSE),2,0),0)</f>
        <v>0</v>
      </c>
      <c r="T130" s="6">
        <f t="shared" si="42"/>
        <v>0</v>
      </c>
      <c r="U130" s="2"/>
      <c r="V130" s="2" t="str">
        <f>IF(O130&lt;&gt;"",VLOOKUP(O130,Runners!CZ$3:DM$200,V$1,FALSE),"")</f>
        <v/>
      </c>
      <c r="W130" s="19" t="str">
        <f t="shared" si="43"/>
        <v/>
      </c>
    </row>
    <row r="131" spans="1:23" x14ac:dyDescent="0.25">
      <c r="C131" s="3">
        <f>IF(A131&lt;&gt;"",VLOOKUP(A131,Runners!A$3:AS$200,C$1,FALSE),0)</f>
        <v>0</v>
      </c>
      <c r="D131" s="6">
        <f t="shared" ref="D131" si="44">D130+1</f>
        <v>128</v>
      </c>
      <c r="E131" s="2"/>
      <c r="F131" s="2">
        <f t="shared" ref="F131:F166" si="45">IF(E131&gt;0,E131-C131,0)</f>
        <v>0</v>
      </c>
      <c r="J131" s="1">
        <f t="shared" ref="J131" si="46">A131</f>
        <v>0</v>
      </c>
      <c r="M131" s="8" t="str">
        <f t="shared" ref="M131" si="47">IF(D131&lt;=L$4,SMALL(E$4:E$201,D131),"")</f>
        <v/>
      </c>
      <c r="N131" s="8" t="str">
        <f t="shared" ref="N131" si="48">IF(D131&lt;=L$4,VLOOKUP(M131,E$4:F$201,2,FALSE),"")</f>
        <v/>
      </c>
      <c r="O131" s="1" t="str">
        <f t="shared" ref="O131" si="49">IF(D131&lt;=L$4,VLOOKUP(M131,E$4:J$201,6,FALSE),"")</f>
        <v/>
      </c>
      <c r="P131" s="40" t="str">
        <f t="shared" ref="P131" si="50">IF(D131&lt;=L$4,VLOOKUP(O131,A$4:B$201,2,FALSE),"")</f>
        <v/>
      </c>
      <c r="Q131" s="40" t="str">
        <f t="shared" ref="Q131" si="51">IF(D131&lt;=L$4,IF(P131="Y",Q130,Q130-1),"")</f>
        <v/>
      </c>
      <c r="R131" s="6">
        <f t="shared" ref="R131" si="52">IF(Q131=Q130,0,Q131)</f>
        <v>0</v>
      </c>
      <c r="S131" s="6">
        <f>IF(AND(D131&lt;=L$4,P131&lt;&gt;"Y"),IF(N131&lt;VLOOKUP(O131,Runners!A$3:CT$200,S$1,FALSE),2,0),0)</f>
        <v>0</v>
      </c>
      <c r="T131" s="6">
        <f t="shared" ref="T131" si="53">IF(AND(D131&lt;=L$4,P131&lt;&gt;"Y"),S131+R131,0)</f>
        <v>0</v>
      </c>
      <c r="U131" s="2"/>
      <c r="V131" s="2" t="str">
        <f>IF(O131&lt;&gt;"",VLOOKUP(O131,Runners!CZ$3:DM$200,V$1,FALSE),"")</f>
        <v/>
      </c>
      <c r="W131" s="19" t="str">
        <f t="shared" ref="W131" si="54">IF(O131&lt;&gt;"",(V131-N131)/V131,"")</f>
        <v/>
      </c>
    </row>
    <row r="132" spans="1:23" x14ac:dyDescent="0.25">
      <c r="C132" s="3">
        <f>IF(A132&lt;&gt;"",VLOOKUP(A132,Runners!A$3:AS$200,C$1,FALSE),0)</f>
        <v>0</v>
      </c>
      <c r="D132" s="6">
        <f t="shared" ref="D132:D163" si="55">D131+1</f>
        <v>129</v>
      </c>
      <c r="E132" s="2"/>
      <c r="F132" s="2">
        <f t="shared" si="45"/>
        <v>0</v>
      </c>
      <c r="J132" s="1">
        <f t="shared" ref="J132:J163" si="56">A132</f>
        <v>0</v>
      </c>
      <c r="M132" s="8" t="str">
        <f t="shared" ref="M132:M163" si="57">IF(D132&lt;=L$4,SMALL(E$4:E$201,D132),"")</f>
        <v/>
      </c>
      <c r="N132" s="8" t="str">
        <f t="shared" ref="N132:N163" si="58">IF(D132&lt;=L$4,VLOOKUP(M132,E$4:F$201,2,FALSE),"")</f>
        <v/>
      </c>
      <c r="O132" s="1" t="str">
        <f t="shared" ref="O132:O163" si="59">IF(D132&lt;=L$4,VLOOKUP(M132,E$4:J$201,6,FALSE),"")</f>
        <v/>
      </c>
      <c r="P132" s="40" t="str">
        <f t="shared" ref="P132:P163" si="60">IF(D132&lt;=L$4,VLOOKUP(O132,A$4:B$201,2,FALSE),"")</f>
        <v/>
      </c>
      <c r="Q132" s="40" t="str">
        <f t="shared" ref="Q132:Q163" si="61">IF(D132&lt;=L$4,IF(P132="Y",Q131,Q131-1),"")</f>
        <v/>
      </c>
      <c r="R132" s="6">
        <f t="shared" ref="R132:R163" si="62">IF(Q132=Q131,0,Q132)</f>
        <v>0</v>
      </c>
      <c r="S132" s="6">
        <f>IF(AND(D132&lt;=L$4,P132&lt;&gt;"Y"),IF(N132&lt;VLOOKUP(O132,Runners!A$3:CT$200,S$1,FALSE),2,0),0)</f>
        <v>0</v>
      </c>
      <c r="T132" s="6">
        <f t="shared" ref="T132:T163" si="63">IF(AND(D132&lt;=L$4,P132&lt;&gt;"Y"),S132+R132,0)</f>
        <v>0</v>
      </c>
      <c r="U132" s="2"/>
      <c r="V132" s="2" t="str">
        <f>IF(O132&lt;&gt;"",VLOOKUP(O132,Runners!CZ$3:DM$200,V$1,FALSE),"")</f>
        <v/>
      </c>
      <c r="W132" s="19" t="str">
        <f t="shared" ref="W132:W163" si="64">IF(O132&lt;&gt;"",(V132-N132)/V132,"")</f>
        <v/>
      </c>
    </row>
    <row r="133" spans="1:23" x14ac:dyDescent="0.25">
      <c r="C133" s="3">
        <f>IF(A133&lt;&gt;"",VLOOKUP(A133,Runners!A$3:AS$200,C$1,FALSE),0)</f>
        <v>0</v>
      </c>
      <c r="D133" s="6">
        <f t="shared" si="55"/>
        <v>130</v>
      </c>
      <c r="E133" s="2"/>
      <c r="F133" s="2">
        <f t="shared" si="45"/>
        <v>0</v>
      </c>
      <c r="J133" s="1">
        <f t="shared" si="56"/>
        <v>0</v>
      </c>
      <c r="M133" s="8" t="str">
        <f t="shared" si="57"/>
        <v/>
      </c>
      <c r="N133" s="8" t="str">
        <f t="shared" si="58"/>
        <v/>
      </c>
      <c r="O133" s="1" t="str">
        <f t="shared" si="59"/>
        <v/>
      </c>
      <c r="P133" s="40" t="str">
        <f t="shared" si="60"/>
        <v/>
      </c>
      <c r="Q133" s="40" t="str">
        <f t="shared" si="61"/>
        <v/>
      </c>
      <c r="R133" s="6">
        <f t="shared" si="62"/>
        <v>0</v>
      </c>
      <c r="S133" s="6">
        <f>IF(AND(D133&lt;=L$4,P133&lt;&gt;"Y"),IF(N133&lt;VLOOKUP(O133,Runners!A$3:CT$200,S$1,FALSE),2,0),0)</f>
        <v>0</v>
      </c>
      <c r="T133" s="6">
        <f t="shared" si="63"/>
        <v>0</v>
      </c>
      <c r="U133" s="2"/>
      <c r="V133" s="2" t="str">
        <f>IF(O133&lt;&gt;"",VLOOKUP(O133,Runners!CZ$3:DM$200,V$1,FALSE),"")</f>
        <v/>
      </c>
      <c r="W133" s="19" t="str">
        <f t="shared" si="64"/>
        <v/>
      </c>
    </row>
    <row r="134" spans="1:23" x14ac:dyDescent="0.25">
      <c r="C134" s="3">
        <f>IF(A134&lt;&gt;"",VLOOKUP(A134,Runners!A$3:AS$200,C$1,FALSE),0)</f>
        <v>0</v>
      </c>
      <c r="D134" s="6">
        <f t="shared" si="55"/>
        <v>131</v>
      </c>
      <c r="E134" s="2"/>
      <c r="F134" s="2">
        <f t="shared" si="45"/>
        <v>0</v>
      </c>
      <c r="J134" s="1">
        <f t="shared" si="56"/>
        <v>0</v>
      </c>
      <c r="M134" s="8" t="str">
        <f t="shared" si="57"/>
        <v/>
      </c>
      <c r="N134" s="8" t="str">
        <f t="shared" si="58"/>
        <v/>
      </c>
      <c r="O134" s="1" t="str">
        <f t="shared" si="59"/>
        <v/>
      </c>
      <c r="P134" s="40" t="str">
        <f t="shared" si="60"/>
        <v/>
      </c>
      <c r="Q134" s="40" t="str">
        <f t="shared" si="61"/>
        <v/>
      </c>
      <c r="R134" s="6">
        <f t="shared" si="62"/>
        <v>0</v>
      </c>
      <c r="S134" s="6">
        <f>IF(AND(D134&lt;=L$4,P134&lt;&gt;"Y"),IF(N134&lt;VLOOKUP(O134,Runners!A$3:CT$200,S$1,FALSE),2,0),0)</f>
        <v>0</v>
      </c>
      <c r="T134" s="6">
        <f t="shared" si="63"/>
        <v>0</v>
      </c>
      <c r="U134" s="2"/>
      <c r="V134" s="2" t="str">
        <f>IF(O134&lt;&gt;"",VLOOKUP(O134,Runners!CZ$3:DM$200,V$1,FALSE),"")</f>
        <v/>
      </c>
      <c r="W134" s="19" t="str">
        <f t="shared" si="64"/>
        <v/>
      </c>
    </row>
    <row r="135" spans="1:23" x14ac:dyDescent="0.25">
      <c r="C135" s="3">
        <f>IF(A135&lt;&gt;"",VLOOKUP(A135,Runners!A$3:AS$200,C$1,FALSE),0)</f>
        <v>0</v>
      </c>
      <c r="D135" s="6">
        <f t="shared" si="55"/>
        <v>132</v>
      </c>
      <c r="E135" s="2"/>
      <c r="F135" s="2">
        <f t="shared" si="45"/>
        <v>0</v>
      </c>
      <c r="J135" s="1">
        <f t="shared" si="56"/>
        <v>0</v>
      </c>
      <c r="M135" s="8" t="str">
        <f t="shared" si="57"/>
        <v/>
      </c>
      <c r="N135" s="8" t="str">
        <f t="shared" si="58"/>
        <v/>
      </c>
      <c r="O135" s="1" t="str">
        <f t="shared" si="59"/>
        <v/>
      </c>
      <c r="P135" s="40" t="str">
        <f t="shared" si="60"/>
        <v/>
      </c>
      <c r="Q135" s="40" t="str">
        <f t="shared" si="61"/>
        <v/>
      </c>
      <c r="R135" s="6">
        <f t="shared" si="62"/>
        <v>0</v>
      </c>
      <c r="S135" s="6">
        <f>IF(AND(D135&lt;=L$4,P135&lt;&gt;"Y"),IF(N135&lt;VLOOKUP(O135,Runners!A$3:CT$200,S$1,FALSE),2,0),0)</f>
        <v>0</v>
      </c>
      <c r="T135" s="6">
        <f t="shared" si="63"/>
        <v>0</v>
      </c>
      <c r="U135" s="2"/>
      <c r="V135" s="2" t="str">
        <f>IF(O135&lt;&gt;"",VLOOKUP(O135,Runners!CZ$3:DM$200,V$1,FALSE),"")</f>
        <v/>
      </c>
      <c r="W135" s="19" t="str">
        <f t="shared" si="64"/>
        <v/>
      </c>
    </row>
    <row r="136" spans="1:23" x14ac:dyDescent="0.25">
      <c r="C136" s="3">
        <f>IF(A136&lt;&gt;"",VLOOKUP(A136,Runners!A$3:AS$200,C$1,FALSE),0)</f>
        <v>0</v>
      </c>
      <c r="D136" s="6">
        <f t="shared" si="55"/>
        <v>133</v>
      </c>
      <c r="E136" s="2"/>
      <c r="F136" s="2">
        <f t="shared" si="45"/>
        <v>0</v>
      </c>
      <c r="J136" s="1">
        <f t="shared" si="56"/>
        <v>0</v>
      </c>
      <c r="M136" s="8" t="str">
        <f t="shared" si="57"/>
        <v/>
      </c>
      <c r="N136" s="8" t="str">
        <f t="shared" si="58"/>
        <v/>
      </c>
      <c r="O136" s="1" t="str">
        <f t="shared" si="59"/>
        <v/>
      </c>
      <c r="P136" s="40" t="str">
        <f t="shared" si="60"/>
        <v/>
      </c>
      <c r="Q136" s="40" t="str">
        <f t="shared" si="61"/>
        <v/>
      </c>
      <c r="R136" s="6">
        <f t="shared" si="62"/>
        <v>0</v>
      </c>
      <c r="S136" s="6">
        <f>IF(AND(D136&lt;=L$4,P136&lt;&gt;"Y"),IF(N136&lt;VLOOKUP(O136,Runners!A$3:CT$200,S$1,FALSE),2,0),0)</f>
        <v>0</v>
      </c>
      <c r="T136" s="6">
        <f t="shared" si="63"/>
        <v>0</v>
      </c>
      <c r="U136" s="2"/>
      <c r="V136" s="2" t="str">
        <f>IF(O136&lt;&gt;"",VLOOKUP(O136,Runners!CZ$3:DM$200,V$1,FALSE),"")</f>
        <v/>
      </c>
      <c r="W136" s="19" t="str">
        <f t="shared" si="64"/>
        <v/>
      </c>
    </row>
    <row r="137" spans="1:23" x14ac:dyDescent="0.25">
      <c r="C137" s="3">
        <f>IF(A137&lt;&gt;"",VLOOKUP(A137,Runners!A$3:AS$200,C$1,FALSE),0)</f>
        <v>0</v>
      </c>
      <c r="D137" s="6">
        <f t="shared" si="55"/>
        <v>134</v>
      </c>
      <c r="E137" s="2"/>
      <c r="F137" s="2">
        <f t="shared" si="45"/>
        <v>0</v>
      </c>
      <c r="J137" s="1">
        <f t="shared" si="56"/>
        <v>0</v>
      </c>
      <c r="M137" s="8" t="str">
        <f t="shared" si="57"/>
        <v/>
      </c>
      <c r="N137" s="8" t="str">
        <f t="shared" si="58"/>
        <v/>
      </c>
      <c r="O137" s="1" t="str">
        <f t="shared" si="59"/>
        <v/>
      </c>
      <c r="P137" s="40" t="str">
        <f t="shared" si="60"/>
        <v/>
      </c>
      <c r="Q137" s="40" t="str">
        <f t="shared" si="61"/>
        <v/>
      </c>
      <c r="R137" s="6">
        <f t="shared" si="62"/>
        <v>0</v>
      </c>
      <c r="S137" s="6">
        <f>IF(AND(D137&lt;=L$4,P137&lt;&gt;"Y"),IF(N137&lt;VLOOKUP(O137,Runners!A$3:CT$200,S$1,FALSE),2,0),0)</f>
        <v>0</v>
      </c>
      <c r="T137" s="6">
        <f t="shared" si="63"/>
        <v>0</v>
      </c>
      <c r="U137" s="2"/>
      <c r="V137" s="2" t="str">
        <f>IF(O137&lt;&gt;"",VLOOKUP(O137,Runners!CZ$3:DM$200,V$1,FALSE),"")</f>
        <v/>
      </c>
      <c r="W137" s="19" t="str">
        <f t="shared" si="64"/>
        <v/>
      </c>
    </row>
    <row r="138" spans="1:23" x14ac:dyDescent="0.25">
      <c r="C138" s="3">
        <f>IF(A138&lt;&gt;"",VLOOKUP(A138,Runners!A$3:AS$200,C$1,FALSE),0)</f>
        <v>0</v>
      </c>
      <c r="D138" s="6">
        <f t="shared" si="55"/>
        <v>135</v>
      </c>
      <c r="E138" s="2"/>
      <c r="F138" s="2">
        <f t="shared" si="45"/>
        <v>0</v>
      </c>
      <c r="J138" s="1">
        <f t="shared" si="56"/>
        <v>0</v>
      </c>
      <c r="M138" s="8" t="str">
        <f t="shared" si="57"/>
        <v/>
      </c>
      <c r="N138" s="8" t="str">
        <f t="shared" si="58"/>
        <v/>
      </c>
      <c r="O138" s="1" t="str">
        <f t="shared" si="59"/>
        <v/>
      </c>
      <c r="P138" s="40" t="str">
        <f t="shared" si="60"/>
        <v/>
      </c>
      <c r="Q138" s="40" t="str">
        <f t="shared" si="61"/>
        <v/>
      </c>
      <c r="R138" s="6">
        <f t="shared" si="62"/>
        <v>0</v>
      </c>
      <c r="S138" s="6">
        <f>IF(AND(D138&lt;=L$4,P138&lt;&gt;"Y"),IF(N138&lt;VLOOKUP(O138,Runners!A$3:CT$200,S$1,FALSE),2,0),0)</f>
        <v>0</v>
      </c>
      <c r="T138" s="6">
        <f t="shared" si="63"/>
        <v>0</v>
      </c>
      <c r="U138" s="2"/>
      <c r="V138" s="2" t="str">
        <f>IF(O138&lt;&gt;"",VLOOKUP(O138,Runners!CZ$3:DM$200,V$1,FALSE),"")</f>
        <v/>
      </c>
      <c r="W138" s="19" t="str">
        <f t="shared" si="64"/>
        <v/>
      </c>
    </row>
    <row r="139" spans="1:23" x14ac:dyDescent="0.25">
      <c r="C139" s="3">
        <f>IF(A139&lt;&gt;"",VLOOKUP(A139,Runners!A$3:AS$200,C$1,FALSE),0)</f>
        <v>0</v>
      </c>
      <c r="D139" s="6">
        <f t="shared" si="55"/>
        <v>136</v>
      </c>
      <c r="E139" s="2"/>
      <c r="F139" s="2">
        <f t="shared" si="45"/>
        <v>0</v>
      </c>
      <c r="J139" s="1">
        <f t="shared" si="56"/>
        <v>0</v>
      </c>
      <c r="M139" s="8" t="str">
        <f t="shared" si="57"/>
        <v/>
      </c>
      <c r="N139" s="8" t="str">
        <f t="shared" si="58"/>
        <v/>
      </c>
      <c r="O139" s="1" t="str">
        <f t="shared" si="59"/>
        <v/>
      </c>
      <c r="P139" s="40" t="str">
        <f t="shared" si="60"/>
        <v/>
      </c>
      <c r="Q139" s="40" t="str">
        <f t="shared" si="61"/>
        <v/>
      </c>
      <c r="R139" s="6">
        <f t="shared" si="62"/>
        <v>0</v>
      </c>
      <c r="S139" s="6">
        <f>IF(AND(D139&lt;=L$4,P139&lt;&gt;"Y"),IF(N139&lt;VLOOKUP(O139,Runners!A$3:CT$200,S$1,FALSE),2,0),0)</f>
        <v>0</v>
      </c>
      <c r="T139" s="6">
        <f t="shared" si="63"/>
        <v>0</v>
      </c>
      <c r="U139" s="2"/>
      <c r="V139" s="2" t="str">
        <f>IF(O139&lt;&gt;"",VLOOKUP(O139,Runners!CZ$3:DM$200,V$1,FALSE),"")</f>
        <v/>
      </c>
      <c r="W139" s="19" t="str">
        <f t="shared" si="64"/>
        <v/>
      </c>
    </row>
    <row r="140" spans="1:23" x14ac:dyDescent="0.25">
      <c r="C140" s="3">
        <f>IF(A140&lt;&gt;"",VLOOKUP(A140,Runners!A$3:AS$200,C$1,FALSE),0)</f>
        <v>0</v>
      </c>
      <c r="D140" s="6">
        <f t="shared" si="55"/>
        <v>137</v>
      </c>
      <c r="E140" s="2"/>
      <c r="F140" s="2">
        <f t="shared" si="45"/>
        <v>0</v>
      </c>
      <c r="J140" s="1">
        <f t="shared" si="56"/>
        <v>0</v>
      </c>
      <c r="M140" s="8" t="str">
        <f t="shared" si="57"/>
        <v/>
      </c>
      <c r="N140" s="8" t="str">
        <f t="shared" si="58"/>
        <v/>
      </c>
      <c r="O140" s="1" t="str">
        <f t="shared" si="59"/>
        <v/>
      </c>
      <c r="P140" s="40" t="str">
        <f t="shared" si="60"/>
        <v/>
      </c>
      <c r="Q140" s="40" t="str">
        <f t="shared" si="61"/>
        <v/>
      </c>
      <c r="R140" s="6">
        <f t="shared" si="62"/>
        <v>0</v>
      </c>
      <c r="S140" s="6">
        <f>IF(AND(D140&lt;=L$4,P140&lt;&gt;"Y"),IF(N140&lt;VLOOKUP(O140,Runners!A$3:CT$200,S$1,FALSE),2,0),0)</f>
        <v>0</v>
      </c>
      <c r="T140" s="6">
        <f t="shared" si="63"/>
        <v>0</v>
      </c>
      <c r="U140" s="2"/>
      <c r="V140" s="2" t="str">
        <f>IF(O140&lt;&gt;"",VLOOKUP(O140,Runners!CZ$3:DM$200,V$1,FALSE),"")</f>
        <v/>
      </c>
      <c r="W140" s="19" t="str">
        <f t="shared" si="64"/>
        <v/>
      </c>
    </row>
    <row r="141" spans="1:23" x14ac:dyDescent="0.25">
      <c r="C141" s="3">
        <f>IF(A141&lt;&gt;"",VLOOKUP(A141,Runners!A$3:AS$200,C$1,FALSE),0)</f>
        <v>0</v>
      </c>
      <c r="D141" s="6">
        <f t="shared" si="55"/>
        <v>138</v>
      </c>
      <c r="E141" s="2"/>
      <c r="F141" s="2">
        <f t="shared" si="45"/>
        <v>0</v>
      </c>
      <c r="J141" s="1">
        <f t="shared" si="56"/>
        <v>0</v>
      </c>
      <c r="M141" s="8" t="str">
        <f t="shared" si="57"/>
        <v/>
      </c>
      <c r="N141" s="8" t="str">
        <f t="shared" si="58"/>
        <v/>
      </c>
      <c r="O141" s="1" t="str">
        <f t="shared" si="59"/>
        <v/>
      </c>
      <c r="P141" s="40" t="str">
        <f t="shared" si="60"/>
        <v/>
      </c>
      <c r="Q141" s="40" t="str">
        <f t="shared" si="61"/>
        <v/>
      </c>
      <c r="R141" s="6">
        <f t="shared" si="62"/>
        <v>0</v>
      </c>
      <c r="S141" s="6">
        <f>IF(AND(D141&lt;=L$4,P141&lt;&gt;"Y"),IF(N141&lt;VLOOKUP(O141,Runners!A$3:CT$200,S$1,FALSE),2,0),0)</f>
        <v>0</v>
      </c>
      <c r="T141" s="6">
        <f t="shared" si="63"/>
        <v>0</v>
      </c>
      <c r="U141" s="2"/>
      <c r="V141" s="2" t="str">
        <f>IF(O141&lt;&gt;"",VLOOKUP(O141,Runners!CZ$3:DM$200,V$1,FALSE),"")</f>
        <v/>
      </c>
      <c r="W141" s="19" t="str">
        <f t="shared" si="64"/>
        <v/>
      </c>
    </row>
    <row r="142" spans="1:23" x14ac:dyDescent="0.25">
      <c r="C142" s="3">
        <f>IF(A142&lt;&gt;"",VLOOKUP(A142,Runners!A$3:AS$200,C$1,FALSE),0)</f>
        <v>0</v>
      </c>
      <c r="D142" s="6">
        <f t="shared" si="55"/>
        <v>139</v>
      </c>
      <c r="E142" s="2"/>
      <c r="F142" s="2">
        <f t="shared" si="45"/>
        <v>0</v>
      </c>
      <c r="J142" s="1">
        <f t="shared" si="56"/>
        <v>0</v>
      </c>
      <c r="M142" s="8" t="str">
        <f t="shared" si="57"/>
        <v/>
      </c>
      <c r="N142" s="8" t="str">
        <f t="shared" si="58"/>
        <v/>
      </c>
      <c r="O142" s="1" t="str">
        <f t="shared" si="59"/>
        <v/>
      </c>
      <c r="P142" s="40" t="str">
        <f t="shared" si="60"/>
        <v/>
      </c>
      <c r="Q142" s="40" t="str">
        <f t="shared" si="61"/>
        <v/>
      </c>
      <c r="R142" s="6">
        <f t="shared" si="62"/>
        <v>0</v>
      </c>
      <c r="S142" s="6">
        <f>IF(AND(D142&lt;=L$4,P142&lt;&gt;"Y"),IF(N142&lt;VLOOKUP(O142,Runners!A$3:CT$200,S$1,FALSE),2,0),0)</f>
        <v>0</v>
      </c>
      <c r="T142" s="6">
        <f t="shared" si="63"/>
        <v>0</v>
      </c>
      <c r="U142" s="2"/>
      <c r="V142" s="2" t="str">
        <f>IF(O142&lt;&gt;"",VLOOKUP(O142,Runners!CZ$3:DM$200,V$1,FALSE),"")</f>
        <v/>
      </c>
      <c r="W142" s="19" t="str">
        <f t="shared" si="64"/>
        <v/>
      </c>
    </row>
    <row r="143" spans="1:23" x14ac:dyDescent="0.25">
      <c r="C143" s="3">
        <f>IF(A143&lt;&gt;"",VLOOKUP(A143,Runners!A$3:AS$200,C$1,FALSE),0)</f>
        <v>0</v>
      </c>
      <c r="D143" s="6">
        <f t="shared" si="55"/>
        <v>140</v>
      </c>
      <c r="E143" s="2"/>
      <c r="F143" s="2">
        <f t="shared" si="45"/>
        <v>0</v>
      </c>
      <c r="J143" s="1">
        <f t="shared" si="56"/>
        <v>0</v>
      </c>
      <c r="M143" s="8" t="str">
        <f t="shared" si="57"/>
        <v/>
      </c>
      <c r="N143" s="8" t="str">
        <f t="shared" si="58"/>
        <v/>
      </c>
      <c r="O143" s="1" t="str">
        <f t="shared" si="59"/>
        <v/>
      </c>
      <c r="P143" s="40" t="str">
        <f t="shared" si="60"/>
        <v/>
      </c>
      <c r="Q143" s="40" t="str">
        <f t="shared" si="61"/>
        <v/>
      </c>
      <c r="R143" s="6">
        <f t="shared" si="62"/>
        <v>0</v>
      </c>
      <c r="S143" s="6">
        <f>IF(AND(D143&lt;=L$4,P143&lt;&gt;"Y"),IF(N143&lt;VLOOKUP(O143,Runners!A$3:CT$200,S$1,FALSE),2,0),0)</f>
        <v>0</v>
      </c>
      <c r="T143" s="6">
        <f t="shared" si="63"/>
        <v>0</v>
      </c>
      <c r="U143" s="2"/>
      <c r="V143" s="2" t="str">
        <f>IF(O143&lt;&gt;"",VLOOKUP(O143,Runners!CZ$3:DM$200,V$1,FALSE),"")</f>
        <v/>
      </c>
      <c r="W143" s="19" t="str">
        <f t="shared" si="64"/>
        <v/>
      </c>
    </row>
    <row r="144" spans="1:23" x14ac:dyDescent="0.25">
      <c r="C144" s="3">
        <f>IF(A144&lt;&gt;"",VLOOKUP(A144,Runners!A$3:AS$200,C$1,FALSE),0)</f>
        <v>0</v>
      </c>
      <c r="D144" s="6">
        <f t="shared" si="55"/>
        <v>141</v>
      </c>
      <c r="E144" s="2"/>
      <c r="F144" s="2">
        <f t="shared" si="45"/>
        <v>0</v>
      </c>
      <c r="J144" s="1">
        <f t="shared" si="56"/>
        <v>0</v>
      </c>
      <c r="M144" s="8" t="str">
        <f t="shared" si="57"/>
        <v/>
      </c>
      <c r="N144" s="8" t="str">
        <f t="shared" si="58"/>
        <v/>
      </c>
      <c r="O144" s="1" t="str">
        <f t="shared" si="59"/>
        <v/>
      </c>
      <c r="P144" s="40" t="str">
        <f t="shared" si="60"/>
        <v/>
      </c>
      <c r="Q144" s="40" t="str">
        <f t="shared" si="61"/>
        <v/>
      </c>
      <c r="R144" s="6">
        <f t="shared" si="62"/>
        <v>0</v>
      </c>
      <c r="S144" s="6">
        <f>IF(AND(D144&lt;=L$4,P144&lt;&gt;"Y"),IF(N144&lt;VLOOKUP(O144,Runners!A$3:CT$200,S$1,FALSE),2,0),0)</f>
        <v>0</v>
      </c>
      <c r="T144" s="6">
        <f t="shared" si="63"/>
        <v>0</v>
      </c>
      <c r="U144" s="2"/>
      <c r="V144" s="2" t="str">
        <f>IF(O144&lt;&gt;"",VLOOKUP(O144,Runners!CZ$3:DM$200,V$1,FALSE),"")</f>
        <v/>
      </c>
      <c r="W144" s="19" t="str">
        <f t="shared" si="64"/>
        <v/>
      </c>
    </row>
    <row r="145" spans="3:23" x14ac:dyDescent="0.25">
      <c r="C145" s="3">
        <f>IF(A145&lt;&gt;"",VLOOKUP(A145,Runners!A$3:AS$200,C$1,FALSE),0)</f>
        <v>0</v>
      </c>
      <c r="D145" s="6">
        <f t="shared" si="55"/>
        <v>142</v>
      </c>
      <c r="E145" s="2"/>
      <c r="F145" s="2">
        <f t="shared" si="45"/>
        <v>0</v>
      </c>
      <c r="J145" s="1">
        <f t="shared" si="56"/>
        <v>0</v>
      </c>
      <c r="M145" s="8" t="str">
        <f t="shared" si="57"/>
        <v/>
      </c>
      <c r="N145" s="8" t="str">
        <f t="shared" si="58"/>
        <v/>
      </c>
      <c r="O145" s="1" t="str">
        <f t="shared" si="59"/>
        <v/>
      </c>
      <c r="P145" s="40" t="str">
        <f t="shared" si="60"/>
        <v/>
      </c>
      <c r="Q145" s="40" t="str">
        <f t="shared" si="61"/>
        <v/>
      </c>
      <c r="R145" s="6">
        <f t="shared" si="62"/>
        <v>0</v>
      </c>
      <c r="S145" s="6">
        <f>IF(AND(D145&lt;=L$4,P145&lt;&gt;"Y"),IF(N145&lt;VLOOKUP(O145,Runners!A$3:CT$200,S$1,FALSE),2,0),0)</f>
        <v>0</v>
      </c>
      <c r="T145" s="6">
        <f t="shared" si="63"/>
        <v>0</v>
      </c>
      <c r="U145" s="2"/>
      <c r="V145" s="2" t="str">
        <f>IF(O145&lt;&gt;"",VLOOKUP(O145,Runners!CZ$3:DM$200,V$1,FALSE),"")</f>
        <v/>
      </c>
      <c r="W145" s="19" t="str">
        <f t="shared" si="64"/>
        <v/>
      </c>
    </row>
    <row r="146" spans="3:23" x14ac:dyDescent="0.25">
      <c r="C146" s="3">
        <f>IF(A146&lt;&gt;"",VLOOKUP(A146,Runners!A$3:AS$200,C$1,FALSE),0)</f>
        <v>0</v>
      </c>
      <c r="D146" s="6">
        <f t="shared" si="55"/>
        <v>143</v>
      </c>
      <c r="E146" s="2"/>
      <c r="F146" s="2">
        <f t="shared" si="45"/>
        <v>0</v>
      </c>
      <c r="J146" s="1">
        <f t="shared" si="56"/>
        <v>0</v>
      </c>
      <c r="M146" s="8" t="str">
        <f t="shared" si="57"/>
        <v/>
      </c>
      <c r="N146" s="8" t="str">
        <f t="shared" si="58"/>
        <v/>
      </c>
      <c r="O146" s="1" t="str">
        <f t="shared" si="59"/>
        <v/>
      </c>
      <c r="P146" s="40" t="str">
        <f t="shared" si="60"/>
        <v/>
      </c>
      <c r="Q146" s="40" t="str">
        <f t="shared" si="61"/>
        <v/>
      </c>
      <c r="R146" s="6">
        <f t="shared" si="62"/>
        <v>0</v>
      </c>
      <c r="S146" s="6">
        <f>IF(AND(D146&lt;=L$4,P146&lt;&gt;"Y"),IF(N146&lt;VLOOKUP(O146,Runners!A$3:CT$200,S$1,FALSE),2,0),0)</f>
        <v>0</v>
      </c>
      <c r="T146" s="6">
        <f t="shared" si="63"/>
        <v>0</v>
      </c>
      <c r="U146" s="2"/>
      <c r="V146" s="2" t="str">
        <f>IF(O146&lt;&gt;"",VLOOKUP(O146,Runners!CZ$3:DM$200,V$1,FALSE),"")</f>
        <v/>
      </c>
      <c r="W146" s="19" t="str">
        <f t="shared" si="64"/>
        <v/>
      </c>
    </row>
    <row r="147" spans="3:23" x14ac:dyDescent="0.25">
      <c r="C147" s="3">
        <f>IF(A147&lt;&gt;"",VLOOKUP(A147,Runners!A$3:AS$200,C$1,FALSE),0)</f>
        <v>0</v>
      </c>
      <c r="D147" s="6">
        <f t="shared" si="55"/>
        <v>144</v>
      </c>
      <c r="E147" s="2"/>
      <c r="F147" s="2">
        <f t="shared" si="45"/>
        <v>0</v>
      </c>
      <c r="J147" s="1">
        <f t="shared" si="56"/>
        <v>0</v>
      </c>
      <c r="M147" s="8" t="str">
        <f t="shared" si="57"/>
        <v/>
      </c>
      <c r="N147" s="8" t="str">
        <f t="shared" si="58"/>
        <v/>
      </c>
      <c r="O147" s="1" t="str">
        <f t="shared" si="59"/>
        <v/>
      </c>
      <c r="P147" s="40" t="str">
        <f t="shared" si="60"/>
        <v/>
      </c>
      <c r="Q147" s="40" t="str">
        <f t="shared" si="61"/>
        <v/>
      </c>
      <c r="R147" s="6">
        <f t="shared" si="62"/>
        <v>0</v>
      </c>
      <c r="S147" s="6">
        <f>IF(AND(D147&lt;=L$4,P147&lt;&gt;"Y"),IF(N147&lt;VLOOKUP(O147,Runners!A$3:CT$200,S$1,FALSE),2,0),0)</f>
        <v>0</v>
      </c>
      <c r="T147" s="6">
        <f t="shared" si="63"/>
        <v>0</v>
      </c>
      <c r="U147" s="2"/>
      <c r="V147" s="2" t="str">
        <f>IF(O147&lt;&gt;"",VLOOKUP(O147,Runners!CZ$3:DM$200,V$1,FALSE),"")</f>
        <v/>
      </c>
      <c r="W147" s="19" t="str">
        <f t="shared" si="64"/>
        <v/>
      </c>
    </row>
    <row r="148" spans="3:23" x14ac:dyDescent="0.25">
      <c r="C148" s="3">
        <f>IF(A148&lt;&gt;"",VLOOKUP(A148,Runners!A$3:AS$200,C$1,FALSE),0)</f>
        <v>0</v>
      </c>
      <c r="D148" s="6">
        <f t="shared" si="55"/>
        <v>145</v>
      </c>
      <c r="E148" s="2"/>
      <c r="F148" s="2">
        <f t="shared" si="45"/>
        <v>0</v>
      </c>
      <c r="J148" s="1">
        <f t="shared" si="56"/>
        <v>0</v>
      </c>
      <c r="M148" s="8" t="str">
        <f t="shared" si="57"/>
        <v/>
      </c>
      <c r="N148" s="8" t="str">
        <f t="shared" si="58"/>
        <v/>
      </c>
      <c r="O148" s="1" t="str">
        <f t="shared" si="59"/>
        <v/>
      </c>
      <c r="P148" s="40" t="str">
        <f t="shared" si="60"/>
        <v/>
      </c>
      <c r="Q148" s="40" t="str">
        <f t="shared" si="61"/>
        <v/>
      </c>
      <c r="R148" s="6">
        <f t="shared" si="62"/>
        <v>0</v>
      </c>
      <c r="S148" s="6">
        <f>IF(AND(D148&lt;=L$4,P148&lt;&gt;"Y"),IF(N148&lt;VLOOKUP(O148,Runners!A$3:CT$200,S$1,FALSE),2,0),0)</f>
        <v>0</v>
      </c>
      <c r="T148" s="6">
        <f t="shared" si="63"/>
        <v>0</v>
      </c>
      <c r="U148" s="2"/>
      <c r="V148" s="2" t="str">
        <f>IF(O148&lt;&gt;"",VLOOKUP(O148,Runners!CZ$3:DM$200,V$1,FALSE),"")</f>
        <v/>
      </c>
      <c r="W148" s="19" t="str">
        <f t="shared" si="64"/>
        <v/>
      </c>
    </row>
    <row r="149" spans="3:23" x14ac:dyDescent="0.25">
      <c r="C149" s="3">
        <f>IF(A149&lt;&gt;"",VLOOKUP(A149,Runners!A$3:AS$200,C$1,FALSE),0)</f>
        <v>0</v>
      </c>
      <c r="D149" s="6">
        <f t="shared" si="55"/>
        <v>146</v>
      </c>
      <c r="E149" s="2"/>
      <c r="F149" s="2">
        <f t="shared" si="45"/>
        <v>0</v>
      </c>
      <c r="J149" s="1">
        <f t="shared" si="56"/>
        <v>0</v>
      </c>
      <c r="M149" s="8" t="str">
        <f t="shared" si="57"/>
        <v/>
      </c>
      <c r="N149" s="8" t="str">
        <f t="shared" si="58"/>
        <v/>
      </c>
      <c r="O149" s="1" t="str">
        <f t="shared" si="59"/>
        <v/>
      </c>
      <c r="P149" s="40" t="str">
        <f t="shared" si="60"/>
        <v/>
      </c>
      <c r="Q149" s="40" t="str">
        <f t="shared" si="61"/>
        <v/>
      </c>
      <c r="R149" s="6">
        <f t="shared" si="62"/>
        <v>0</v>
      </c>
      <c r="S149" s="6">
        <f>IF(AND(D149&lt;=L$4,P149&lt;&gt;"Y"),IF(N149&lt;VLOOKUP(O149,Runners!A$3:CT$200,S$1,FALSE),2,0),0)</f>
        <v>0</v>
      </c>
      <c r="T149" s="6">
        <f t="shared" si="63"/>
        <v>0</v>
      </c>
      <c r="U149" s="2"/>
      <c r="V149" s="2" t="str">
        <f>IF(O149&lt;&gt;"",VLOOKUP(O149,Runners!CZ$3:DM$200,V$1,FALSE),"")</f>
        <v/>
      </c>
      <c r="W149" s="19" t="str">
        <f t="shared" si="64"/>
        <v/>
      </c>
    </row>
    <row r="150" spans="3:23" x14ac:dyDescent="0.25">
      <c r="C150" s="3">
        <f>IF(A150&lt;&gt;"",VLOOKUP(A150,Runners!A$3:AS$200,C$1,FALSE),0)</f>
        <v>0</v>
      </c>
      <c r="D150" s="6">
        <f t="shared" si="55"/>
        <v>147</v>
      </c>
      <c r="E150" s="2"/>
      <c r="F150" s="2">
        <f t="shared" si="45"/>
        <v>0</v>
      </c>
      <c r="J150" s="1">
        <f t="shared" si="56"/>
        <v>0</v>
      </c>
      <c r="M150" s="8" t="str">
        <f t="shared" si="57"/>
        <v/>
      </c>
      <c r="N150" s="8" t="str">
        <f t="shared" si="58"/>
        <v/>
      </c>
      <c r="O150" s="1" t="str">
        <f t="shared" si="59"/>
        <v/>
      </c>
      <c r="P150" s="40" t="str">
        <f t="shared" si="60"/>
        <v/>
      </c>
      <c r="Q150" s="40" t="str">
        <f t="shared" si="61"/>
        <v/>
      </c>
      <c r="R150" s="6">
        <f t="shared" si="62"/>
        <v>0</v>
      </c>
      <c r="S150" s="6">
        <f>IF(AND(D150&lt;=L$4,P150&lt;&gt;"Y"),IF(N150&lt;VLOOKUP(O150,Runners!A$3:CT$200,S$1,FALSE),2,0),0)</f>
        <v>0</v>
      </c>
      <c r="T150" s="6">
        <f t="shared" si="63"/>
        <v>0</v>
      </c>
      <c r="U150" s="2"/>
      <c r="V150" s="2" t="str">
        <f>IF(O150&lt;&gt;"",VLOOKUP(O150,Runners!CZ$3:DM$200,V$1,FALSE),"")</f>
        <v/>
      </c>
      <c r="W150" s="19" t="str">
        <f t="shared" si="64"/>
        <v/>
      </c>
    </row>
    <row r="151" spans="3:23" x14ac:dyDescent="0.25">
      <c r="C151" s="3">
        <f>IF(A151&lt;&gt;"",VLOOKUP(A151,Runners!A$3:AS$200,C$1,FALSE),0)</f>
        <v>0</v>
      </c>
      <c r="D151" s="6">
        <f t="shared" si="55"/>
        <v>148</v>
      </c>
      <c r="E151" s="2"/>
      <c r="F151" s="2">
        <f t="shared" si="45"/>
        <v>0</v>
      </c>
      <c r="J151" s="1">
        <f t="shared" si="56"/>
        <v>0</v>
      </c>
      <c r="M151" s="8" t="str">
        <f t="shared" si="57"/>
        <v/>
      </c>
      <c r="N151" s="8" t="str">
        <f t="shared" si="58"/>
        <v/>
      </c>
      <c r="O151" s="1" t="str">
        <f t="shared" si="59"/>
        <v/>
      </c>
      <c r="P151" s="40" t="str">
        <f t="shared" si="60"/>
        <v/>
      </c>
      <c r="Q151" s="40" t="str">
        <f t="shared" si="61"/>
        <v/>
      </c>
      <c r="R151" s="6">
        <f t="shared" si="62"/>
        <v>0</v>
      </c>
      <c r="S151" s="6">
        <f>IF(AND(D151&lt;=L$4,P151&lt;&gt;"Y"),IF(N151&lt;VLOOKUP(O151,Runners!A$3:CT$200,S$1,FALSE),2,0),0)</f>
        <v>0</v>
      </c>
      <c r="T151" s="6">
        <f t="shared" si="63"/>
        <v>0</v>
      </c>
      <c r="U151" s="2"/>
      <c r="V151" s="2" t="str">
        <f>IF(O151&lt;&gt;"",VLOOKUP(O151,Runners!CZ$3:DM$200,V$1,FALSE),"")</f>
        <v/>
      </c>
      <c r="W151" s="19" t="str">
        <f t="shared" si="64"/>
        <v/>
      </c>
    </row>
    <row r="152" spans="3:23" x14ac:dyDescent="0.25">
      <c r="C152" s="3">
        <f>IF(A152&lt;&gt;"",VLOOKUP(A152,Runners!A$3:AS$200,C$1,FALSE),0)</f>
        <v>0</v>
      </c>
      <c r="D152" s="6">
        <f t="shared" si="55"/>
        <v>149</v>
      </c>
      <c r="E152" s="2"/>
      <c r="F152" s="2">
        <f t="shared" si="45"/>
        <v>0</v>
      </c>
      <c r="J152" s="1">
        <f t="shared" si="56"/>
        <v>0</v>
      </c>
      <c r="M152" s="8" t="str">
        <f t="shared" si="57"/>
        <v/>
      </c>
      <c r="N152" s="8" t="str">
        <f t="shared" si="58"/>
        <v/>
      </c>
      <c r="O152" s="1" t="str">
        <f t="shared" si="59"/>
        <v/>
      </c>
      <c r="P152" s="40" t="str">
        <f t="shared" si="60"/>
        <v/>
      </c>
      <c r="Q152" s="40" t="str">
        <f t="shared" si="61"/>
        <v/>
      </c>
      <c r="R152" s="6">
        <f t="shared" si="62"/>
        <v>0</v>
      </c>
      <c r="S152" s="6">
        <f>IF(AND(D152&lt;=L$4,P152&lt;&gt;"Y"),IF(N152&lt;VLOOKUP(O152,Runners!A$3:CT$200,S$1,FALSE),2,0),0)</f>
        <v>0</v>
      </c>
      <c r="T152" s="6">
        <f t="shared" si="63"/>
        <v>0</v>
      </c>
      <c r="U152" s="2"/>
      <c r="V152" s="2" t="str">
        <f>IF(O152&lt;&gt;"",VLOOKUP(O152,Runners!CZ$3:DM$200,V$1,FALSE),"")</f>
        <v/>
      </c>
      <c r="W152" s="19" t="str">
        <f t="shared" si="64"/>
        <v/>
      </c>
    </row>
    <row r="153" spans="3:23" x14ac:dyDescent="0.25">
      <c r="C153" s="3">
        <f>IF(A153&lt;&gt;"",VLOOKUP(A153,Runners!A$3:AS$200,C$1,FALSE),0)</f>
        <v>0</v>
      </c>
      <c r="D153" s="6">
        <f t="shared" si="55"/>
        <v>150</v>
      </c>
      <c r="E153" s="2"/>
      <c r="F153" s="2">
        <f t="shared" si="45"/>
        <v>0</v>
      </c>
      <c r="J153" s="1">
        <f t="shared" si="56"/>
        <v>0</v>
      </c>
      <c r="M153" s="8" t="str">
        <f t="shared" si="57"/>
        <v/>
      </c>
      <c r="N153" s="8" t="str">
        <f t="shared" si="58"/>
        <v/>
      </c>
      <c r="O153" s="1" t="str">
        <f t="shared" si="59"/>
        <v/>
      </c>
      <c r="P153" s="40" t="str">
        <f t="shared" si="60"/>
        <v/>
      </c>
      <c r="Q153" s="40" t="str">
        <f t="shared" si="61"/>
        <v/>
      </c>
      <c r="R153" s="6">
        <f t="shared" si="62"/>
        <v>0</v>
      </c>
      <c r="S153" s="6">
        <f>IF(AND(D153&lt;=L$4,P153&lt;&gt;"Y"),IF(N153&lt;VLOOKUP(O153,Runners!A$3:CT$200,S$1,FALSE),2,0),0)</f>
        <v>0</v>
      </c>
      <c r="T153" s="6">
        <f t="shared" si="63"/>
        <v>0</v>
      </c>
      <c r="U153" s="2"/>
      <c r="V153" s="2" t="str">
        <f>IF(O153&lt;&gt;"",VLOOKUP(O153,Runners!CZ$3:DM$200,V$1,FALSE),"")</f>
        <v/>
      </c>
      <c r="W153" s="19" t="str">
        <f t="shared" si="64"/>
        <v/>
      </c>
    </row>
    <row r="154" spans="3:23" x14ac:dyDescent="0.25">
      <c r="C154" s="3">
        <f>IF(A154&lt;&gt;"",VLOOKUP(A154,Runners!A$3:AS$200,C$1,FALSE),0)</f>
        <v>0</v>
      </c>
      <c r="D154" s="6">
        <f t="shared" si="55"/>
        <v>151</v>
      </c>
      <c r="E154" s="2"/>
      <c r="F154" s="2">
        <f t="shared" si="45"/>
        <v>0</v>
      </c>
      <c r="J154" s="1">
        <f t="shared" si="56"/>
        <v>0</v>
      </c>
      <c r="M154" s="8" t="str">
        <f t="shared" si="57"/>
        <v/>
      </c>
      <c r="N154" s="8" t="str">
        <f t="shared" si="58"/>
        <v/>
      </c>
      <c r="O154" s="1" t="str">
        <f t="shared" si="59"/>
        <v/>
      </c>
      <c r="P154" s="40" t="str">
        <f t="shared" si="60"/>
        <v/>
      </c>
      <c r="Q154" s="40" t="str">
        <f t="shared" si="61"/>
        <v/>
      </c>
      <c r="R154" s="6">
        <f t="shared" si="62"/>
        <v>0</v>
      </c>
      <c r="S154" s="6">
        <f>IF(AND(D154&lt;=L$4,P154&lt;&gt;"Y"),IF(N154&lt;VLOOKUP(O154,Runners!A$3:CT$200,S$1,FALSE),2,0),0)</f>
        <v>0</v>
      </c>
      <c r="T154" s="6">
        <f t="shared" si="63"/>
        <v>0</v>
      </c>
      <c r="U154" s="2"/>
      <c r="V154" s="2" t="str">
        <f>IF(O154&lt;&gt;"",VLOOKUP(O154,Runners!CZ$3:DM$200,V$1,FALSE),"")</f>
        <v/>
      </c>
      <c r="W154" s="19" t="str">
        <f t="shared" si="64"/>
        <v/>
      </c>
    </row>
    <row r="155" spans="3:23" x14ac:dyDescent="0.25">
      <c r="C155" s="3">
        <f>IF(A155&lt;&gt;"",VLOOKUP(A155,Runners!A$3:AS$200,C$1,FALSE),0)</f>
        <v>0</v>
      </c>
      <c r="D155" s="6">
        <f t="shared" si="55"/>
        <v>152</v>
      </c>
      <c r="E155" s="2"/>
      <c r="F155" s="2">
        <f t="shared" si="45"/>
        <v>0</v>
      </c>
      <c r="J155" s="1">
        <f t="shared" si="56"/>
        <v>0</v>
      </c>
      <c r="M155" s="8" t="str">
        <f t="shared" si="57"/>
        <v/>
      </c>
      <c r="N155" s="8" t="str">
        <f t="shared" si="58"/>
        <v/>
      </c>
      <c r="O155" s="1" t="str">
        <f t="shared" si="59"/>
        <v/>
      </c>
      <c r="P155" s="40" t="str">
        <f t="shared" si="60"/>
        <v/>
      </c>
      <c r="Q155" s="40" t="str">
        <f t="shared" si="61"/>
        <v/>
      </c>
      <c r="R155" s="6">
        <f t="shared" si="62"/>
        <v>0</v>
      </c>
      <c r="S155" s="6">
        <f>IF(AND(D155&lt;=L$4,P155&lt;&gt;"Y"),IF(N155&lt;VLOOKUP(O155,Runners!A$3:CT$200,S$1,FALSE),2,0),0)</f>
        <v>0</v>
      </c>
      <c r="T155" s="6">
        <f t="shared" si="63"/>
        <v>0</v>
      </c>
      <c r="U155" s="2"/>
      <c r="V155" s="2" t="str">
        <f>IF(O155&lt;&gt;"",VLOOKUP(O155,Runners!CZ$3:DM$200,V$1,FALSE),"")</f>
        <v/>
      </c>
      <c r="W155" s="19" t="str">
        <f t="shared" si="64"/>
        <v/>
      </c>
    </row>
    <row r="156" spans="3:23" x14ac:dyDescent="0.25">
      <c r="C156" s="3">
        <f>IF(A156&lt;&gt;"",VLOOKUP(A156,Runners!A$3:AS$200,C$1,FALSE),0)</f>
        <v>0</v>
      </c>
      <c r="D156" s="6">
        <f t="shared" si="55"/>
        <v>153</v>
      </c>
      <c r="E156" s="2"/>
      <c r="F156" s="2">
        <f t="shared" si="45"/>
        <v>0</v>
      </c>
      <c r="J156" s="1">
        <f t="shared" si="56"/>
        <v>0</v>
      </c>
      <c r="M156" s="8" t="str">
        <f t="shared" si="57"/>
        <v/>
      </c>
      <c r="N156" s="8" t="str">
        <f t="shared" si="58"/>
        <v/>
      </c>
      <c r="O156" s="1" t="str">
        <f t="shared" si="59"/>
        <v/>
      </c>
      <c r="P156" s="40" t="str">
        <f t="shared" si="60"/>
        <v/>
      </c>
      <c r="Q156" s="40" t="str">
        <f t="shared" si="61"/>
        <v/>
      </c>
      <c r="R156" s="6">
        <f t="shared" si="62"/>
        <v>0</v>
      </c>
      <c r="S156" s="6">
        <f>IF(AND(D156&lt;=L$4,P156&lt;&gt;"Y"),IF(N156&lt;VLOOKUP(O156,Runners!A$3:CT$200,S$1,FALSE),2,0),0)</f>
        <v>0</v>
      </c>
      <c r="T156" s="6">
        <f t="shared" si="63"/>
        <v>0</v>
      </c>
      <c r="U156" s="2"/>
      <c r="V156" s="2" t="str">
        <f>IF(O156&lt;&gt;"",VLOOKUP(O156,Runners!CZ$3:DM$200,V$1,FALSE),"")</f>
        <v/>
      </c>
      <c r="W156" s="19" t="str">
        <f t="shared" si="64"/>
        <v/>
      </c>
    </row>
    <row r="157" spans="3:23" x14ac:dyDescent="0.25">
      <c r="C157" s="3">
        <f>IF(A157&lt;&gt;"",VLOOKUP(A157,Runners!A$3:AS$200,C$1,FALSE),0)</f>
        <v>0</v>
      </c>
      <c r="D157" s="6">
        <f t="shared" si="55"/>
        <v>154</v>
      </c>
      <c r="E157" s="2"/>
      <c r="F157" s="2">
        <f t="shared" si="45"/>
        <v>0</v>
      </c>
      <c r="J157" s="1">
        <f t="shared" si="56"/>
        <v>0</v>
      </c>
      <c r="M157" s="8" t="str">
        <f t="shared" si="57"/>
        <v/>
      </c>
      <c r="N157" s="8" t="str">
        <f t="shared" si="58"/>
        <v/>
      </c>
      <c r="O157" s="1" t="str">
        <f t="shared" si="59"/>
        <v/>
      </c>
      <c r="P157" s="40" t="str">
        <f t="shared" si="60"/>
        <v/>
      </c>
      <c r="Q157" s="40" t="str">
        <f t="shared" si="61"/>
        <v/>
      </c>
      <c r="R157" s="6">
        <f t="shared" si="62"/>
        <v>0</v>
      </c>
      <c r="S157" s="6">
        <f>IF(AND(D157&lt;=L$4,P157&lt;&gt;"Y"),IF(N157&lt;VLOOKUP(O157,Runners!A$3:CT$200,S$1,FALSE),2,0),0)</f>
        <v>0</v>
      </c>
      <c r="T157" s="6">
        <f t="shared" si="63"/>
        <v>0</v>
      </c>
      <c r="U157" s="2"/>
      <c r="V157" s="2" t="str">
        <f>IF(O157&lt;&gt;"",VLOOKUP(O157,Runners!CZ$3:DM$200,V$1,FALSE),"")</f>
        <v/>
      </c>
      <c r="W157" s="19" t="str">
        <f t="shared" si="64"/>
        <v/>
      </c>
    </row>
    <row r="158" spans="3:23" x14ac:dyDescent="0.25">
      <c r="C158" s="3">
        <f>IF(A158&lt;&gt;"",VLOOKUP(A158,Runners!A$3:AS$200,C$1,FALSE),0)</f>
        <v>0</v>
      </c>
      <c r="D158" s="6">
        <f t="shared" si="55"/>
        <v>155</v>
      </c>
      <c r="E158" s="2"/>
      <c r="F158" s="2">
        <f t="shared" si="45"/>
        <v>0</v>
      </c>
      <c r="J158" s="1">
        <f t="shared" si="56"/>
        <v>0</v>
      </c>
      <c r="M158" s="8" t="str">
        <f t="shared" si="57"/>
        <v/>
      </c>
      <c r="N158" s="8" t="str">
        <f t="shared" si="58"/>
        <v/>
      </c>
      <c r="O158" s="1" t="str">
        <f t="shared" si="59"/>
        <v/>
      </c>
      <c r="P158" s="40" t="str">
        <f t="shared" si="60"/>
        <v/>
      </c>
      <c r="Q158" s="40" t="str">
        <f t="shared" si="61"/>
        <v/>
      </c>
      <c r="R158" s="6">
        <f t="shared" si="62"/>
        <v>0</v>
      </c>
      <c r="S158" s="6">
        <f>IF(AND(D158&lt;=L$4,P158&lt;&gt;"Y"),IF(N158&lt;VLOOKUP(O158,Runners!A$3:CT$200,S$1,FALSE),2,0),0)</f>
        <v>0</v>
      </c>
      <c r="T158" s="6">
        <f t="shared" si="63"/>
        <v>0</v>
      </c>
      <c r="U158" s="2"/>
      <c r="V158" s="2" t="str">
        <f>IF(O158&lt;&gt;"",VLOOKUP(O158,Runners!CZ$3:DM$200,V$1,FALSE),"")</f>
        <v/>
      </c>
      <c r="W158" s="19" t="str">
        <f t="shared" si="64"/>
        <v/>
      </c>
    </row>
    <row r="159" spans="3:23" x14ac:dyDescent="0.25">
      <c r="C159" s="3">
        <f>IF(A159&lt;&gt;"",VLOOKUP(A159,Runners!A$3:AS$200,C$1,FALSE),0)</f>
        <v>0</v>
      </c>
      <c r="D159" s="6">
        <f t="shared" si="55"/>
        <v>156</v>
      </c>
      <c r="E159" s="2"/>
      <c r="F159" s="2">
        <f t="shared" si="45"/>
        <v>0</v>
      </c>
      <c r="J159" s="1">
        <f t="shared" si="56"/>
        <v>0</v>
      </c>
      <c r="M159" s="8" t="str">
        <f t="shared" si="57"/>
        <v/>
      </c>
      <c r="N159" s="8" t="str">
        <f t="shared" si="58"/>
        <v/>
      </c>
      <c r="O159" s="1" t="str">
        <f t="shared" si="59"/>
        <v/>
      </c>
      <c r="P159" s="40" t="str">
        <f t="shared" si="60"/>
        <v/>
      </c>
      <c r="Q159" s="40" t="str">
        <f t="shared" si="61"/>
        <v/>
      </c>
      <c r="R159" s="6">
        <f t="shared" si="62"/>
        <v>0</v>
      </c>
      <c r="S159" s="6">
        <f>IF(AND(D159&lt;=L$4,P159&lt;&gt;"Y"),IF(N159&lt;VLOOKUP(O159,Runners!A$3:CT$200,S$1,FALSE),2,0),0)</f>
        <v>0</v>
      </c>
      <c r="T159" s="6">
        <f t="shared" si="63"/>
        <v>0</v>
      </c>
      <c r="U159" s="2"/>
      <c r="V159" s="2" t="str">
        <f>IF(O159&lt;&gt;"",VLOOKUP(O159,Runners!CZ$3:DM$200,V$1,FALSE),"")</f>
        <v/>
      </c>
      <c r="W159" s="19" t="str">
        <f t="shared" si="64"/>
        <v/>
      </c>
    </row>
    <row r="160" spans="3:23" x14ac:dyDescent="0.25">
      <c r="C160" s="3">
        <f>IF(A160&lt;&gt;"",VLOOKUP(A160,Runners!A$3:AS$200,C$1,FALSE),0)</f>
        <v>0</v>
      </c>
      <c r="D160" s="6">
        <f t="shared" si="55"/>
        <v>157</v>
      </c>
      <c r="E160" s="2"/>
      <c r="F160" s="2">
        <f t="shared" si="45"/>
        <v>0</v>
      </c>
      <c r="J160" s="1">
        <f t="shared" si="56"/>
        <v>0</v>
      </c>
      <c r="M160" s="8" t="str">
        <f t="shared" si="57"/>
        <v/>
      </c>
      <c r="N160" s="8" t="str">
        <f t="shared" si="58"/>
        <v/>
      </c>
      <c r="O160" s="1" t="str">
        <f t="shared" si="59"/>
        <v/>
      </c>
      <c r="P160" s="40" t="str">
        <f t="shared" si="60"/>
        <v/>
      </c>
      <c r="Q160" s="40" t="str">
        <f t="shared" si="61"/>
        <v/>
      </c>
      <c r="R160" s="6">
        <f t="shared" si="62"/>
        <v>0</v>
      </c>
      <c r="S160" s="6">
        <f>IF(AND(D160&lt;=L$4,P160&lt;&gt;"Y"),IF(N160&lt;VLOOKUP(O160,Runners!A$3:CT$200,S$1,FALSE),2,0),0)</f>
        <v>0</v>
      </c>
      <c r="T160" s="6">
        <f t="shared" si="63"/>
        <v>0</v>
      </c>
      <c r="U160" s="2"/>
      <c r="V160" s="2" t="str">
        <f>IF(O160&lt;&gt;"",VLOOKUP(O160,Runners!CZ$3:DM$200,V$1,FALSE),"")</f>
        <v/>
      </c>
      <c r="W160" s="19" t="str">
        <f t="shared" si="64"/>
        <v/>
      </c>
    </row>
    <row r="161" spans="3:23" x14ac:dyDescent="0.25">
      <c r="C161" s="3">
        <f>IF(A161&lt;&gt;"",VLOOKUP(A161,Runners!A$3:AS$200,C$1,FALSE),0)</f>
        <v>0</v>
      </c>
      <c r="D161" s="6">
        <f t="shared" si="55"/>
        <v>158</v>
      </c>
      <c r="E161" s="2"/>
      <c r="F161" s="2">
        <f t="shared" si="45"/>
        <v>0</v>
      </c>
      <c r="J161" s="1">
        <f t="shared" si="56"/>
        <v>0</v>
      </c>
      <c r="M161" s="8" t="str">
        <f t="shared" si="57"/>
        <v/>
      </c>
      <c r="N161" s="8" t="str">
        <f t="shared" si="58"/>
        <v/>
      </c>
      <c r="O161" s="1" t="str">
        <f t="shared" si="59"/>
        <v/>
      </c>
      <c r="P161" s="40" t="str">
        <f t="shared" si="60"/>
        <v/>
      </c>
      <c r="Q161" s="40" t="str">
        <f t="shared" si="61"/>
        <v/>
      </c>
      <c r="R161" s="6">
        <f t="shared" si="62"/>
        <v>0</v>
      </c>
      <c r="S161" s="6">
        <f>IF(AND(D161&lt;=L$4,P161&lt;&gt;"Y"),IF(N161&lt;VLOOKUP(O161,Runners!A$3:CT$200,S$1,FALSE),2,0),0)</f>
        <v>0</v>
      </c>
      <c r="T161" s="6">
        <f t="shared" si="63"/>
        <v>0</v>
      </c>
      <c r="U161" s="2"/>
      <c r="V161" s="2" t="str">
        <f>IF(O161&lt;&gt;"",VLOOKUP(O161,Runners!CZ$3:DM$200,V$1,FALSE),"")</f>
        <v/>
      </c>
      <c r="W161" s="19" t="str">
        <f t="shared" si="64"/>
        <v/>
      </c>
    </row>
    <row r="162" spans="3:23" x14ac:dyDescent="0.25">
      <c r="C162" s="3">
        <f>IF(A162&lt;&gt;"",VLOOKUP(A162,Runners!A$3:AS$200,C$1,FALSE),0)</f>
        <v>0</v>
      </c>
      <c r="D162" s="6">
        <f t="shared" si="55"/>
        <v>159</v>
      </c>
      <c r="E162" s="2"/>
      <c r="F162" s="2">
        <f t="shared" si="45"/>
        <v>0</v>
      </c>
      <c r="J162" s="1">
        <f t="shared" si="56"/>
        <v>0</v>
      </c>
      <c r="M162" s="8" t="str">
        <f t="shared" si="57"/>
        <v/>
      </c>
      <c r="N162" s="8" t="str">
        <f t="shared" si="58"/>
        <v/>
      </c>
      <c r="O162" s="1" t="str">
        <f t="shared" si="59"/>
        <v/>
      </c>
      <c r="P162" s="40" t="str">
        <f t="shared" si="60"/>
        <v/>
      </c>
      <c r="Q162" s="40" t="str">
        <f t="shared" si="61"/>
        <v/>
      </c>
      <c r="R162" s="6">
        <f t="shared" si="62"/>
        <v>0</v>
      </c>
      <c r="S162" s="6">
        <f>IF(AND(D162&lt;=L$4,P162&lt;&gt;"Y"),IF(N162&lt;VLOOKUP(O162,Runners!A$3:CT$200,S$1,FALSE),2,0),0)</f>
        <v>0</v>
      </c>
      <c r="T162" s="6">
        <f t="shared" si="63"/>
        <v>0</v>
      </c>
      <c r="U162" s="2"/>
      <c r="V162" s="2" t="str">
        <f>IF(O162&lt;&gt;"",VLOOKUP(O162,Runners!CZ$3:DM$200,V$1,FALSE),"")</f>
        <v/>
      </c>
      <c r="W162" s="19" t="str">
        <f t="shared" si="64"/>
        <v/>
      </c>
    </row>
    <row r="163" spans="3:23" x14ac:dyDescent="0.25">
      <c r="C163" s="3">
        <f>IF(A163&lt;&gt;"",VLOOKUP(A163,Runners!A$3:AS$200,C$1,FALSE),0)</f>
        <v>0</v>
      </c>
      <c r="D163" s="6">
        <f t="shared" si="55"/>
        <v>160</v>
      </c>
      <c r="E163" s="2"/>
      <c r="F163" s="2">
        <f t="shared" si="45"/>
        <v>0</v>
      </c>
      <c r="J163" s="1">
        <f t="shared" si="56"/>
        <v>0</v>
      </c>
      <c r="M163" s="8" t="str">
        <f t="shared" si="57"/>
        <v/>
      </c>
      <c r="N163" s="8" t="str">
        <f t="shared" si="58"/>
        <v/>
      </c>
      <c r="O163" s="1" t="str">
        <f t="shared" si="59"/>
        <v/>
      </c>
      <c r="P163" s="40" t="str">
        <f t="shared" si="60"/>
        <v/>
      </c>
      <c r="Q163" s="40" t="str">
        <f t="shared" si="61"/>
        <v/>
      </c>
      <c r="R163" s="6">
        <f t="shared" si="62"/>
        <v>0</v>
      </c>
      <c r="S163" s="6">
        <f>IF(AND(D163&lt;=L$4,P163&lt;&gt;"Y"),IF(N163&lt;VLOOKUP(O163,Runners!A$3:CT$200,S$1,FALSE),2,0),0)</f>
        <v>0</v>
      </c>
      <c r="T163" s="6">
        <f t="shared" si="63"/>
        <v>0</v>
      </c>
      <c r="U163" s="2"/>
      <c r="V163" s="2" t="str">
        <f>IF(O163&lt;&gt;"",VLOOKUP(O163,Runners!CZ$3:DM$200,V$1,FALSE),"")</f>
        <v/>
      </c>
      <c r="W163" s="19" t="str">
        <f t="shared" si="64"/>
        <v/>
      </c>
    </row>
    <row r="164" spans="3:23" x14ac:dyDescent="0.25">
      <c r="C164" s="3">
        <f>IF(A164&lt;&gt;"",VLOOKUP(A164,Runners!A$3:AS$200,C$1,FALSE),0)</f>
        <v>0</v>
      </c>
      <c r="D164" s="6">
        <f t="shared" ref="D164:D170" si="65">D163+1</f>
        <v>161</v>
      </c>
      <c r="E164" s="2"/>
      <c r="F164" s="2">
        <f t="shared" si="45"/>
        <v>0</v>
      </c>
      <c r="J164" s="1">
        <f t="shared" ref="J164:J170" si="66">A164</f>
        <v>0</v>
      </c>
      <c r="M164" s="8" t="str">
        <f t="shared" ref="M164:M170" si="67">IF(D164&lt;=L$4,SMALL(E$4:E$201,D164),"")</f>
        <v/>
      </c>
      <c r="N164" s="8" t="str">
        <f t="shared" ref="N164:N170" si="68">IF(D164&lt;=L$4,VLOOKUP(M164,E$4:F$201,2,FALSE),"")</f>
        <v/>
      </c>
      <c r="O164" s="1" t="str">
        <f t="shared" ref="O164:O170" si="69">IF(D164&lt;=L$4,VLOOKUP(M164,E$4:J$201,6,FALSE),"")</f>
        <v/>
      </c>
      <c r="P164" s="40" t="str">
        <f t="shared" ref="P164:P170" si="70">IF(D164&lt;=L$4,VLOOKUP(O164,A$4:B$201,2,FALSE),"")</f>
        <v/>
      </c>
      <c r="Q164" s="40" t="str">
        <f t="shared" ref="Q164:Q170" si="71">IF(D164&lt;=L$4,IF(P164="Y",Q163,Q163-1),"")</f>
        <v/>
      </c>
      <c r="R164" s="6">
        <f t="shared" ref="R164:R170" si="72">IF(Q164=Q163,0,Q164)</f>
        <v>0</v>
      </c>
      <c r="S164" s="6">
        <f>IF(AND(D164&lt;=L$4,P164&lt;&gt;"Y"),IF(N164&lt;VLOOKUP(O164,Runners!A$3:CT$200,S$1,FALSE),2,0),0)</f>
        <v>0</v>
      </c>
      <c r="T164" s="6">
        <f t="shared" ref="T164:T170" si="73">IF(AND(D164&lt;=L$4,P164&lt;&gt;"Y"),S164+R164,0)</f>
        <v>0</v>
      </c>
      <c r="U164" s="2"/>
      <c r="V164" s="2" t="str">
        <f>IF(O164&lt;&gt;"",VLOOKUP(O164,Runners!CZ$3:DM$200,V$1,FALSE),"")</f>
        <v/>
      </c>
      <c r="W164" s="19" t="str">
        <f t="shared" ref="W164:W170" si="74">IF(O164&lt;&gt;"",(V164-N164)/V164,"")</f>
        <v/>
      </c>
    </row>
    <row r="165" spans="3:23" x14ac:dyDescent="0.25">
      <c r="C165" s="3">
        <f>IF(A165&lt;&gt;"",VLOOKUP(A165,Runners!A$3:AS$200,C$1,FALSE),0)</f>
        <v>0</v>
      </c>
      <c r="D165" s="6">
        <f t="shared" si="65"/>
        <v>162</v>
      </c>
      <c r="E165" s="2"/>
      <c r="F165" s="2">
        <f t="shared" si="45"/>
        <v>0</v>
      </c>
      <c r="J165" s="1">
        <f t="shared" si="66"/>
        <v>0</v>
      </c>
      <c r="M165" s="8" t="str">
        <f t="shared" si="67"/>
        <v/>
      </c>
      <c r="N165" s="8" t="str">
        <f t="shared" si="68"/>
        <v/>
      </c>
      <c r="O165" s="1" t="str">
        <f t="shared" si="69"/>
        <v/>
      </c>
      <c r="P165" s="40" t="str">
        <f t="shared" si="70"/>
        <v/>
      </c>
      <c r="Q165" s="40" t="str">
        <f t="shared" si="71"/>
        <v/>
      </c>
      <c r="R165" s="6">
        <f t="shared" si="72"/>
        <v>0</v>
      </c>
      <c r="S165" s="6">
        <f>IF(AND(D165&lt;=L$4,P165&lt;&gt;"Y"),IF(N165&lt;VLOOKUP(O165,Runners!A$3:CT$200,S$1,FALSE),2,0),0)</f>
        <v>0</v>
      </c>
      <c r="T165" s="6">
        <f t="shared" si="73"/>
        <v>0</v>
      </c>
      <c r="U165" s="2"/>
      <c r="V165" s="2" t="str">
        <f>IF(O165&lt;&gt;"",VLOOKUP(O165,Runners!CZ$3:DM$200,V$1,FALSE),"")</f>
        <v/>
      </c>
      <c r="W165" s="19" t="str">
        <f t="shared" si="74"/>
        <v/>
      </c>
    </row>
    <row r="166" spans="3:23" x14ac:dyDescent="0.25">
      <c r="C166" s="3">
        <f>IF(A166&lt;&gt;"",VLOOKUP(A166,Runners!A$3:AS$200,C$1,FALSE),0)</f>
        <v>0</v>
      </c>
      <c r="D166" s="6">
        <f t="shared" si="65"/>
        <v>163</v>
      </c>
      <c r="E166" s="2"/>
      <c r="F166" s="2">
        <f t="shared" si="45"/>
        <v>0</v>
      </c>
      <c r="J166" s="1">
        <f t="shared" si="66"/>
        <v>0</v>
      </c>
      <c r="M166" s="8" t="str">
        <f t="shared" si="67"/>
        <v/>
      </c>
      <c r="N166" s="8" t="str">
        <f t="shared" si="68"/>
        <v/>
      </c>
      <c r="O166" s="1" t="str">
        <f t="shared" si="69"/>
        <v/>
      </c>
      <c r="P166" s="40" t="str">
        <f t="shared" si="70"/>
        <v/>
      </c>
      <c r="Q166" s="40" t="str">
        <f t="shared" si="71"/>
        <v/>
      </c>
      <c r="R166" s="6">
        <f t="shared" si="72"/>
        <v>0</v>
      </c>
      <c r="S166" s="6">
        <f>IF(AND(D166&lt;=L$4,P166&lt;&gt;"Y"),IF(N166&lt;VLOOKUP(O166,Runners!A$3:CT$200,S$1,FALSE),2,0),0)</f>
        <v>0</v>
      </c>
      <c r="T166" s="6">
        <f t="shared" si="73"/>
        <v>0</v>
      </c>
      <c r="U166" s="2"/>
      <c r="V166" s="2" t="str">
        <f>IF(O166&lt;&gt;"",VLOOKUP(O166,Runners!CZ$3:DM$200,V$1,FALSE),"")</f>
        <v/>
      </c>
      <c r="W166" s="19" t="str">
        <f t="shared" si="74"/>
        <v/>
      </c>
    </row>
    <row r="167" spans="3:23" x14ac:dyDescent="0.25">
      <c r="C167" s="3">
        <f>IF(A167&lt;&gt;"",VLOOKUP(A167,Runners!A$3:AS$200,C$1,FALSE),0)</f>
        <v>0</v>
      </c>
      <c r="D167" s="6">
        <f t="shared" si="65"/>
        <v>164</v>
      </c>
      <c r="E167" s="2"/>
      <c r="F167" s="2">
        <f t="shared" ref="F167:F192" si="75">IF(E167&gt;0,E167-C167,0)</f>
        <v>0</v>
      </c>
      <c r="J167" s="1">
        <f t="shared" si="66"/>
        <v>0</v>
      </c>
      <c r="M167" s="8" t="str">
        <f t="shared" si="67"/>
        <v/>
      </c>
      <c r="N167" s="8" t="str">
        <f t="shared" si="68"/>
        <v/>
      </c>
      <c r="O167" s="1" t="str">
        <f t="shared" si="69"/>
        <v/>
      </c>
      <c r="P167" s="40" t="str">
        <f t="shared" si="70"/>
        <v/>
      </c>
      <c r="Q167" s="40" t="str">
        <f t="shared" si="71"/>
        <v/>
      </c>
      <c r="R167" s="6">
        <f t="shared" si="72"/>
        <v>0</v>
      </c>
      <c r="S167" s="6">
        <f>IF(AND(D167&lt;=L$4,P167&lt;&gt;"Y"),IF(N167&lt;VLOOKUP(O167,Runners!A$3:CT$200,S$1,FALSE),2,0),0)</f>
        <v>0</v>
      </c>
      <c r="T167" s="6">
        <f t="shared" si="73"/>
        <v>0</v>
      </c>
      <c r="U167" s="2"/>
      <c r="V167" s="2" t="str">
        <f>IF(O167&lt;&gt;"",VLOOKUP(O167,Runners!CZ$3:DM$200,V$1,FALSE),"")</f>
        <v/>
      </c>
      <c r="W167" s="19" t="str">
        <f t="shared" si="74"/>
        <v/>
      </c>
    </row>
    <row r="168" spans="3:23" x14ac:dyDescent="0.25">
      <c r="C168" s="3">
        <f>IF(A168&lt;&gt;"",VLOOKUP(A168,Runners!A$3:AS$200,C$1,FALSE),0)</f>
        <v>0</v>
      </c>
      <c r="D168" s="6">
        <f t="shared" si="65"/>
        <v>165</v>
      </c>
      <c r="E168" s="2"/>
      <c r="F168" s="2">
        <f t="shared" si="75"/>
        <v>0</v>
      </c>
      <c r="J168" s="1">
        <f t="shared" si="66"/>
        <v>0</v>
      </c>
      <c r="M168" s="8" t="str">
        <f t="shared" si="67"/>
        <v/>
      </c>
      <c r="N168" s="8" t="str">
        <f t="shared" si="68"/>
        <v/>
      </c>
      <c r="O168" s="1" t="str">
        <f t="shared" si="69"/>
        <v/>
      </c>
      <c r="P168" s="40" t="str">
        <f t="shared" si="70"/>
        <v/>
      </c>
      <c r="Q168" s="40" t="str">
        <f t="shared" si="71"/>
        <v/>
      </c>
      <c r="R168" s="6">
        <f t="shared" si="72"/>
        <v>0</v>
      </c>
      <c r="S168" s="6">
        <f>IF(AND(D168&lt;=L$4,P168&lt;&gt;"Y"),IF(N168&lt;VLOOKUP(O168,Runners!A$3:CT$200,S$1,FALSE),2,0),0)</f>
        <v>0</v>
      </c>
      <c r="T168" s="6">
        <f t="shared" si="73"/>
        <v>0</v>
      </c>
      <c r="U168" s="2"/>
      <c r="V168" s="2" t="str">
        <f>IF(O168&lt;&gt;"",VLOOKUP(O168,Runners!CZ$3:DM$200,V$1,FALSE),"")</f>
        <v/>
      </c>
      <c r="W168" s="19" t="str">
        <f t="shared" si="74"/>
        <v/>
      </c>
    </row>
    <row r="169" spans="3:23" x14ac:dyDescent="0.25">
      <c r="C169" s="3">
        <f>IF(A169&lt;&gt;"",VLOOKUP(A169,Runners!A$3:AS$200,C$1,FALSE),0)</f>
        <v>0</v>
      </c>
      <c r="D169" s="6">
        <f t="shared" si="65"/>
        <v>166</v>
      </c>
      <c r="E169" s="2"/>
      <c r="F169" s="2">
        <f t="shared" si="75"/>
        <v>0</v>
      </c>
      <c r="J169" s="1">
        <f t="shared" si="66"/>
        <v>0</v>
      </c>
      <c r="M169" s="8" t="str">
        <f t="shared" si="67"/>
        <v/>
      </c>
      <c r="N169" s="8" t="str">
        <f t="shared" si="68"/>
        <v/>
      </c>
      <c r="O169" s="1" t="str">
        <f t="shared" si="69"/>
        <v/>
      </c>
      <c r="P169" s="40" t="str">
        <f t="shared" si="70"/>
        <v/>
      </c>
      <c r="Q169" s="40" t="str">
        <f t="shared" si="71"/>
        <v/>
      </c>
      <c r="R169" s="6">
        <f t="shared" si="72"/>
        <v>0</v>
      </c>
      <c r="S169" s="6">
        <f>IF(AND(D169&lt;=L$4,P169&lt;&gt;"Y"),IF(N169&lt;VLOOKUP(O169,Runners!A$3:CT$200,S$1,FALSE),2,0),0)</f>
        <v>0</v>
      </c>
      <c r="T169" s="6">
        <f t="shared" si="73"/>
        <v>0</v>
      </c>
      <c r="U169" s="2"/>
      <c r="V169" s="2" t="str">
        <f>IF(O169&lt;&gt;"",VLOOKUP(O169,Runners!CZ$3:DM$200,V$1,FALSE),"")</f>
        <v/>
      </c>
      <c r="W169" s="19" t="str">
        <f t="shared" si="74"/>
        <v/>
      </c>
    </row>
    <row r="170" spans="3:23" x14ac:dyDescent="0.25">
      <c r="C170" s="3">
        <f>IF(A170&lt;&gt;"",VLOOKUP(A170,Runners!A$3:AS$200,C$1,FALSE),0)</f>
        <v>0</v>
      </c>
      <c r="D170" s="6">
        <f t="shared" si="65"/>
        <v>167</v>
      </c>
      <c r="E170" s="2"/>
      <c r="F170" s="2">
        <f t="shared" si="75"/>
        <v>0</v>
      </c>
      <c r="J170" s="1">
        <f t="shared" si="66"/>
        <v>0</v>
      </c>
      <c r="M170" s="8" t="str">
        <f t="shared" si="67"/>
        <v/>
      </c>
      <c r="N170" s="8" t="str">
        <f t="shared" si="68"/>
        <v/>
      </c>
      <c r="O170" s="1" t="str">
        <f t="shared" si="69"/>
        <v/>
      </c>
      <c r="P170" s="40" t="str">
        <f t="shared" si="70"/>
        <v/>
      </c>
      <c r="Q170" s="40" t="str">
        <f t="shared" si="71"/>
        <v/>
      </c>
      <c r="R170" s="6">
        <f t="shared" si="72"/>
        <v>0</v>
      </c>
      <c r="S170" s="6">
        <f>IF(AND(D170&lt;=L$4,P170&lt;&gt;"Y"),IF(N170&lt;VLOOKUP(O170,Runners!A$3:CT$200,S$1,FALSE),2,0),0)</f>
        <v>0</v>
      </c>
      <c r="T170" s="6">
        <f t="shared" si="73"/>
        <v>0</v>
      </c>
      <c r="U170" s="2"/>
      <c r="V170" s="2" t="str">
        <f>IF(O170&lt;&gt;"",VLOOKUP(O170,Runners!CZ$3:DM$200,V$1,FALSE),"")</f>
        <v/>
      </c>
      <c r="W170" s="19" t="str">
        <f t="shared" si="74"/>
        <v/>
      </c>
    </row>
    <row r="171" spans="3:23" x14ac:dyDescent="0.25">
      <c r="C171" s="3">
        <f>IF(A171&lt;&gt;"",VLOOKUP(A171,Runners!A$3:AS$200,C$1,FALSE),0)</f>
        <v>0</v>
      </c>
      <c r="D171" s="6">
        <f t="shared" ref="D171:D200" si="76">D170+1</f>
        <v>168</v>
      </c>
      <c r="E171" s="2"/>
      <c r="F171" s="2">
        <f t="shared" si="75"/>
        <v>0</v>
      </c>
      <c r="J171" s="1">
        <f t="shared" ref="J171:J197" si="77">A171</f>
        <v>0</v>
      </c>
      <c r="M171" s="8" t="str">
        <f t="shared" ref="M171:M196" si="78">IF(D171&lt;=L$4,SMALL(E$4:E$201,D171),"")</f>
        <v/>
      </c>
      <c r="N171" s="8" t="str">
        <f t="shared" ref="N171:N196" si="79">IF(D171&lt;=L$4,VLOOKUP(M171,E$4:F$201,2,FALSE),"")</f>
        <v/>
      </c>
      <c r="O171" s="1" t="str">
        <f t="shared" ref="O171:O196" si="80">IF(D171&lt;=L$4,VLOOKUP(M171,E$4:J$201,6,FALSE),"")</f>
        <v/>
      </c>
      <c r="P171" s="40" t="str">
        <f t="shared" ref="P171:P196" si="81">IF(D171&lt;=L$4,VLOOKUP(O171,A$4:B$201,2,FALSE),"")</f>
        <v/>
      </c>
      <c r="Q171" s="40" t="str">
        <f t="shared" ref="Q171:Q196" si="82">IF(D171&lt;=L$4,IF(P171="Y",Q170,Q170-1),"")</f>
        <v/>
      </c>
      <c r="R171" s="6">
        <f t="shared" ref="R171:R196" si="83">IF(Q171=Q170,0,Q171)</f>
        <v>0</v>
      </c>
      <c r="S171" s="6">
        <f>IF(AND(D171&lt;=L$4,P171&lt;&gt;"Y"),IF(N171&lt;VLOOKUP(O171,Runners!A$3:CT$200,S$1,FALSE),2,0),0)</f>
        <v>0</v>
      </c>
      <c r="T171" s="6">
        <f t="shared" ref="T171:T196" si="84">IF(AND(D171&lt;=L$4,P171&lt;&gt;"Y"),S171+R171,0)</f>
        <v>0</v>
      </c>
      <c r="U171" s="2"/>
      <c r="V171" s="2" t="str">
        <f>IF(O171&lt;&gt;"",VLOOKUP(O171,Runners!CZ$3:DM$200,V$1,FALSE),"")</f>
        <v/>
      </c>
      <c r="W171" s="19" t="str">
        <f t="shared" ref="W171:W196" si="85">IF(O171&lt;&gt;"",(V171-N171)/V171,"")</f>
        <v/>
      </c>
    </row>
    <row r="172" spans="3:23" x14ac:dyDescent="0.25">
      <c r="C172" s="3">
        <f>IF(A172&lt;&gt;"",VLOOKUP(A172,Runners!A$3:AS$200,C$1,FALSE),0)</f>
        <v>0</v>
      </c>
      <c r="D172" s="6">
        <f t="shared" si="76"/>
        <v>169</v>
      </c>
      <c r="E172" s="2"/>
      <c r="F172" s="2">
        <f t="shared" si="75"/>
        <v>0</v>
      </c>
      <c r="J172" s="1">
        <f t="shared" si="77"/>
        <v>0</v>
      </c>
      <c r="M172" s="8" t="str">
        <f t="shared" si="78"/>
        <v/>
      </c>
      <c r="N172" s="8" t="str">
        <f t="shared" si="79"/>
        <v/>
      </c>
      <c r="O172" s="1" t="str">
        <f t="shared" si="80"/>
        <v/>
      </c>
      <c r="P172" s="40" t="str">
        <f t="shared" si="81"/>
        <v/>
      </c>
      <c r="Q172" s="40" t="str">
        <f t="shared" si="82"/>
        <v/>
      </c>
      <c r="R172" s="6">
        <f t="shared" si="83"/>
        <v>0</v>
      </c>
      <c r="S172" s="6">
        <f>IF(AND(D172&lt;=L$4,P172&lt;&gt;"Y"),IF(N172&lt;VLOOKUP(O172,Runners!A$3:CT$200,S$1,FALSE),2,0),0)</f>
        <v>0</v>
      </c>
      <c r="T172" s="6">
        <f t="shared" si="84"/>
        <v>0</v>
      </c>
      <c r="U172" s="2"/>
      <c r="V172" s="2" t="str">
        <f>IF(O172&lt;&gt;"",VLOOKUP(O172,Runners!CZ$3:DM$200,V$1,FALSE),"")</f>
        <v/>
      </c>
      <c r="W172" s="19" t="str">
        <f t="shared" si="85"/>
        <v/>
      </c>
    </row>
    <row r="173" spans="3:23" x14ac:dyDescent="0.25">
      <c r="C173" s="3">
        <f>IF(A173&lt;&gt;"",VLOOKUP(A173,Runners!A$3:AS$200,C$1,FALSE),0)</f>
        <v>0</v>
      </c>
      <c r="D173" s="6">
        <f t="shared" si="76"/>
        <v>170</v>
      </c>
      <c r="E173" s="2"/>
      <c r="F173" s="2">
        <f t="shared" si="75"/>
        <v>0</v>
      </c>
      <c r="J173" s="1">
        <f t="shared" si="77"/>
        <v>0</v>
      </c>
      <c r="M173" s="8" t="str">
        <f t="shared" si="78"/>
        <v/>
      </c>
      <c r="N173" s="8" t="str">
        <f t="shared" si="79"/>
        <v/>
      </c>
      <c r="O173" s="1" t="str">
        <f t="shared" si="80"/>
        <v/>
      </c>
      <c r="P173" s="40" t="str">
        <f t="shared" si="81"/>
        <v/>
      </c>
      <c r="Q173" s="40" t="str">
        <f t="shared" si="82"/>
        <v/>
      </c>
      <c r="R173" s="6">
        <f t="shared" si="83"/>
        <v>0</v>
      </c>
      <c r="S173" s="6">
        <f>IF(AND(D173&lt;=L$4,P173&lt;&gt;"Y"),IF(N173&lt;VLOOKUP(O173,Runners!A$3:CT$200,S$1,FALSE),2,0),0)</f>
        <v>0</v>
      </c>
      <c r="T173" s="6">
        <f t="shared" si="84"/>
        <v>0</v>
      </c>
      <c r="U173" s="2"/>
      <c r="V173" s="2" t="str">
        <f>IF(O173&lt;&gt;"",VLOOKUP(O173,Runners!CZ$3:DM$200,V$1,FALSE),"")</f>
        <v/>
      </c>
      <c r="W173" s="19" t="str">
        <f t="shared" si="85"/>
        <v/>
      </c>
    </row>
    <row r="174" spans="3:23" x14ac:dyDescent="0.25">
      <c r="C174" s="3">
        <f>IF(A174&lt;&gt;"",VLOOKUP(A174,Runners!A$3:AS$200,C$1,FALSE),0)</f>
        <v>0</v>
      </c>
      <c r="D174" s="6">
        <f t="shared" si="76"/>
        <v>171</v>
      </c>
      <c r="E174" s="2"/>
      <c r="F174" s="2">
        <f t="shared" si="75"/>
        <v>0</v>
      </c>
      <c r="J174" s="1">
        <f t="shared" si="77"/>
        <v>0</v>
      </c>
      <c r="M174" s="8" t="str">
        <f t="shared" si="78"/>
        <v/>
      </c>
      <c r="N174" s="8" t="str">
        <f t="shared" si="79"/>
        <v/>
      </c>
      <c r="O174" s="1" t="str">
        <f t="shared" si="80"/>
        <v/>
      </c>
      <c r="P174" s="40" t="str">
        <f t="shared" si="81"/>
        <v/>
      </c>
      <c r="Q174" s="40" t="str">
        <f t="shared" si="82"/>
        <v/>
      </c>
      <c r="R174" s="6">
        <f t="shared" si="83"/>
        <v>0</v>
      </c>
      <c r="S174" s="6">
        <f>IF(AND(D174&lt;=L$4,P174&lt;&gt;"Y"),IF(N174&lt;VLOOKUP(O174,Runners!A$3:CT$200,S$1,FALSE),2,0),0)</f>
        <v>0</v>
      </c>
      <c r="T174" s="6">
        <f t="shared" si="84"/>
        <v>0</v>
      </c>
      <c r="U174" s="2"/>
      <c r="V174" s="2" t="str">
        <f>IF(O174&lt;&gt;"",VLOOKUP(O174,Runners!CZ$3:DM$200,V$1,FALSE),"")</f>
        <v/>
      </c>
      <c r="W174" s="19" t="str">
        <f t="shared" si="85"/>
        <v/>
      </c>
    </row>
    <row r="175" spans="3:23" x14ac:dyDescent="0.25">
      <c r="C175" s="3">
        <f>IF(A175&lt;&gt;"",VLOOKUP(A175,Runners!A$3:AS$200,C$1,FALSE),0)</f>
        <v>0</v>
      </c>
      <c r="D175" s="6">
        <f t="shared" si="76"/>
        <v>172</v>
      </c>
      <c r="E175" s="2"/>
      <c r="F175" s="2">
        <f t="shared" si="75"/>
        <v>0</v>
      </c>
      <c r="J175" s="1">
        <f t="shared" si="77"/>
        <v>0</v>
      </c>
      <c r="M175" s="8" t="str">
        <f t="shared" si="78"/>
        <v/>
      </c>
      <c r="N175" s="8" t="str">
        <f t="shared" si="79"/>
        <v/>
      </c>
      <c r="O175" s="1" t="str">
        <f t="shared" si="80"/>
        <v/>
      </c>
      <c r="P175" s="40" t="str">
        <f t="shared" si="81"/>
        <v/>
      </c>
      <c r="Q175" s="40" t="str">
        <f t="shared" si="82"/>
        <v/>
      </c>
      <c r="R175" s="6">
        <f t="shared" si="83"/>
        <v>0</v>
      </c>
      <c r="S175" s="6">
        <f>IF(AND(D175&lt;=L$4,P175&lt;&gt;"Y"),IF(N175&lt;VLOOKUP(O175,Runners!A$3:CT$200,S$1,FALSE),2,0),0)</f>
        <v>0</v>
      </c>
      <c r="T175" s="6">
        <f t="shared" si="84"/>
        <v>0</v>
      </c>
      <c r="U175" s="2"/>
      <c r="V175" s="2" t="str">
        <f>IF(O175&lt;&gt;"",VLOOKUP(O175,Runners!CZ$3:DM$200,V$1,FALSE),"")</f>
        <v/>
      </c>
      <c r="W175" s="19" t="str">
        <f t="shared" si="85"/>
        <v/>
      </c>
    </row>
    <row r="176" spans="3:23" x14ac:dyDescent="0.25">
      <c r="C176" s="3">
        <f>IF(A176&lt;&gt;"",VLOOKUP(A176,Runners!A$3:AS$200,C$1,FALSE),0)</f>
        <v>0</v>
      </c>
      <c r="D176" s="6">
        <f t="shared" si="76"/>
        <v>173</v>
      </c>
      <c r="E176" s="2"/>
      <c r="F176" s="2">
        <f t="shared" si="75"/>
        <v>0</v>
      </c>
      <c r="J176" s="1">
        <f t="shared" si="77"/>
        <v>0</v>
      </c>
      <c r="M176" s="8" t="str">
        <f t="shared" si="78"/>
        <v/>
      </c>
      <c r="N176" s="8" t="str">
        <f t="shared" si="79"/>
        <v/>
      </c>
      <c r="O176" s="1" t="str">
        <f t="shared" si="80"/>
        <v/>
      </c>
      <c r="P176" s="40" t="str">
        <f t="shared" si="81"/>
        <v/>
      </c>
      <c r="Q176" s="40" t="str">
        <f t="shared" si="82"/>
        <v/>
      </c>
      <c r="R176" s="6">
        <f t="shared" si="83"/>
        <v>0</v>
      </c>
      <c r="S176" s="6">
        <f>IF(AND(D176&lt;=L$4,P176&lt;&gt;"Y"),IF(N176&lt;VLOOKUP(O176,Runners!A$3:CT$200,S$1,FALSE),2,0),0)</f>
        <v>0</v>
      </c>
      <c r="T176" s="6">
        <f t="shared" si="84"/>
        <v>0</v>
      </c>
      <c r="U176" s="2"/>
      <c r="V176" s="2" t="str">
        <f>IF(O176&lt;&gt;"",VLOOKUP(O176,Runners!CZ$3:DM$200,V$1,FALSE),"")</f>
        <v/>
      </c>
      <c r="W176" s="19" t="str">
        <f t="shared" si="85"/>
        <v/>
      </c>
    </row>
    <row r="177" spans="3:23" x14ac:dyDescent="0.25">
      <c r="C177" s="3">
        <f>IF(A177&lt;&gt;"",VLOOKUP(A177,Runners!A$3:AS$200,C$1,FALSE),0)</f>
        <v>0</v>
      </c>
      <c r="D177" s="6">
        <f t="shared" si="76"/>
        <v>174</v>
      </c>
      <c r="E177" s="2"/>
      <c r="F177" s="2">
        <f t="shared" si="75"/>
        <v>0</v>
      </c>
      <c r="J177" s="1">
        <f t="shared" si="77"/>
        <v>0</v>
      </c>
      <c r="M177" s="8" t="str">
        <f t="shared" si="78"/>
        <v/>
      </c>
      <c r="N177" s="8" t="str">
        <f t="shared" si="79"/>
        <v/>
      </c>
      <c r="O177" s="1" t="str">
        <f t="shared" si="80"/>
        <v/>
      </c>
      <c r="P177" s="40" t="str">
        <f t="shared" si="81"/>
        <v/>
      </c>
      <c r="Q177" s="40" t="str">
        <f t="shared" si="82"/>
        <v/>
      </c>
      <c r="R177" s="6">
        <f t="shared" si="83"/>
        <v>0</v>
      </c>
      <c r="S177" s="6">
        <f>IF(AND(D177&lt;=L$4,P177&lt;&gt;"Y"),IF(N177&lt;VLOOKUP(O177,Runners!A$3:CT$200,S$1,FALSE),2,0),0)</f>
        <v>0</v>
      </c>
      <c r="T177" s="6">
        <f t="shared" si="84"/>
        <v>0</v>
      </c>
      <c r="U177" s="2"/>
      <c r="V177" s="2" t="str">
        <f>IF(O177&lt;&gt;"",VLOOKUP(O177,Runners!CZ$3:DM$200,V$1,FALSE),"")</f>
        <v/>
      </c>
      <c r="W177" s="19" t="str">
        <f t="shared" si="85"/>
        <v/>
      </c>
    </row>
    <row r="178" spans="3:23" x14ac:dyDescent="0.25">
      <c r="C178" s="3">
        <f>IF(A178&lt;&gt;"",VLOOKUP(A178,Runners!A$3:AS$200,C$1,FALSE),0)</f>
        <v>0</v>
      </c>
      <c r="D178" s="6">
        <f t="shared" si="76"/>
        <v>175</v>
      </c>
      <c r="E178" s="2"/>
      <c r="F178" s="2">
        <f t="shared" si="75"/>
        <v>0</v>
      </c>
      <c r="J178" s="1">
        <f t="shared" si="77"/>
        <v>0</v>
      </c>
      <c r="M178" s="8" t="str">
        <f t="shared" si="78"/>
        <v/>
      </c>
      <c r="N178" s="8" t="str">
        <f t="shared" si="79"/>
        <v/>
      </c>
      <c r="O178" s="1" t="str">
        <f t="shared" si="80"/>
        <v/>
      </c>
      <c r="P178" s="40" t="str">
        <f t="shared" si="81"/>
        <v/>
      </c>
      <c r="Q178" s="40" t="str">
        <f t="shared" si="82"/>
        <v/>
      </c>
      <c r="R178" s="6">
        <f t="shared" si="83"/>
        <v>0</v>
      </c>
      <c r="S178" s="6">
        <f>IF(AND(D178&lt;=L$4,P178&lt;&gt;"Y"),IF(N178&lt;VLOOKUP(O178,Runners!A$3:CT$200,S$1,FALSE),2,0),0)</f>
        <v>0</v>
      </c>
      <c r="T178" s="6">
        <f t="shared" si="84"/>
        <v>0</v>
      </c>
      <c r="U178" s="2"/>
      <c r="V178" s="2" t="str">
        <f>IF(O178&lt;&gt;"",VLOOKUP(O178,Runners!CZ$3:DM$200,V$1,FALSE),"")</f>
        <v/>
      </c>
      <c r="W178" s="19" t="str">
        <f t="shared" si="85"/>
        <v/>
      </c>
    </row>
    <row r="179" spans="3:23" x14ac:dyDescent="0.25">
      <c r="C179" s="3">
        <f>IF(A179&lt;&gt;"",VLOOKUP(A179,Runners!A$3:AS$200,C$1,FALSE),0)</f>
        <v>0</v>
      </c>
      <c r="D179" s="6">
        <f t="shared" si="76"/>
        <v>176</v>
      </c>
      <c r="E179" s="2"/>
      <c r="F179" s="2">
        <f t="shared" si="75"/>
        <v>0</v>
      </c>
      <c r="J179" s="1">
        <f t="shared" si="77"/>
        <v>0</v>
      </c>
      <c r="M179" s="8" t="str">
        <f t="shared" si="78"/>
        <v/>
      </c>
      <c r="N179" s="8" t="str">
        <f t="shared" si="79"/>
        <v/>
      </c>
      <c r="O179" s="1" t="str">
        <f t="shared" si="80"/>
        <v/>
      </c>
      <c r="P179" s="40" t="str">
        <f t="shared" si="81"/>
        <v/>
      </c>
      <c r="Q179" s="40" t="str">
        <f t="shared" si="82"/>
        <v/>
      </c>
      <c r="R179" s="6">
        <f t="shared" si="83"/>
        <v>0</v>
      </c>
      <c r="S179" s="6">
        <f>IF(AND(D179&lt;=L$4,P179&lt;&gt;"Y"),IF(N179&lt;VLOOKUP(O179,Runners!A$3:CT$200,S$1,FALSE),2,0),0)</f>
        <v>0</v>
      </c>
      <c r="T179" s="6">
        <f t="shared" si="84"/>
        <v>0</v>
      </c>
      <c r="U179" s="2"/>
      <c r="V179" s="2" t="str">
        <f>IF(O179&lt;&gt;"",VLOOKUP(O179,Runners!CZ$3:DM$200,V$1,FALSE),"")</f>
        <v/>
      </c>
      <c r="W179" s="19" t="str">
        <f t="shared" si="85"/>
        <v/>
      </c>
    </row>
    <row r="180" spans="3:23" x14ac:dyDescent="0.25">
      <c r="C180" s="3">
        <f>IF(A180&lt;&gt;"",VLOOKUP(A180,Runners!A$3:AS$200,C$1,FALSE),0)</f>
        <v>0</v>
      </c>
      <c r="D180" s="6">
        <f t="shared" si="76"/>
        <v>177</v>
      </c>
      <c r="E180" s="2"/>
      <c r="F180" s="2">
        <f t="shared" si="75"/>
        <v>0</v>
      </c>
      <c r="J180" s="1">
        <f t="shared" si="77"/>
        <v>0</v>
      </c>
      <c r="M180" s="8" t="str">
        <f t="shared" si="78"/>
        <v/>
      </c>
      <c r="N180" s="8" t="str">
        <f t="shared" si="79"/>
        <v/>
      </c>
      <c r="O180" s="1" t="str">
        <f t="shared" si="80"/>
        <v/>
      </c>
      <c r="P180" s="40" t="str">
        <f t="shared" si="81"/>
        <v/>
      </c>
      <c r="Q180" s="40" t="str">
        <f t="shared" si="82"/>
        <v/>
      </c>
      <c r="R180" s="6">
        <f t="shared" si="83"/>
        <v>0</v>
      </c>
      <c r="S180" s="6">
        <f>IF(AND(D180&lt;=L$4,P180&lt;&gt;"Y"),IF(N180&lt;VLOOKUP(O180,Runners!A$3:CT$200,S$1,FALSE),2,0),0)</f>
        <v>0</v>
      </c>
      <c r="T180" s="6">
        <f t="shared" si="84"/>
        <v>0</v>
      </c>
      <c r="U180" s="2"/>
      <c r="V180" s="2" t="str">
        <f>IF(O180&lt;&gt;"",VLOOKUP(O180,Runners!CZ$3:DM$200,V$1,FALSE),"")</f>
        <v/>
      </c>
      <c r="W180" s="19" t="str">
        <f t="shared" si="85"/>
        <v/>
      </c>
    </row>
    <row r="181" spans="3:23" x14ac:dyDescent="0.25">
      <c r="C181" s="3">
        <f>IF(A181&lt;&gt;"",VLOOKUP(A181,Runners!A$3:AS$200,C$1,FALSE),0)</f>
        <v>0</v>
      </c>
      <c r="D181" s="6">
        <f t="shared" si="76"/>
        <v>178</v>
      </c>
      <c r="E181" s="2"/>
      <c r="F181" s="2">
        <f t="shared" si="75"/>
        <v>0</v>
      </c>
      <c r="J181" s="1">
        <f t="shared" si="77"/>
        <v>0</v>
      </c>
      <c r="M181" s="8" t="str">
        <f t="shared" si="78"/>
        <v/>
      </c>
      <c r="N181" s="8" t="str">
        <f t="shared" si="79"/>
        <v/>
      </c>
      <c r="O181" s="1" t="str">
        <f t="shared" si="80"/>
        <v/>
      </c>
      <c r="P181" s="40" t="str">
        <f t="shared" si="81"/>
        <v/>
      </c>
      <c r="Q181" s="40" t="str">
        <f t="shared" si="82"/>
        <v/>
      </c>
      <c r="R181" s="6">
        <f t="shared" si="83"/>
        <v>0</v>
      </c>
      <c r="S181" s="6">
        <f>IF(AND(D181&lt;=L$4,P181&lt;&gt;"Y"),IF(N181&lt;VLOOKUP(O181,Runners!A$3:CT$200,S$1,FALSE),2,0),0)</f>
        <v>0</v>
      </c>
      <c r="T181" s="6">
        <f t="shared" si="84"/>
        <v>0</v>
      </c>
      <c r="U181" s="2"/>
      <c r="V181" s="2" t="str">
        <f>IF(O181&lt;&gt;"",VLOOKUP(O181,Runners!CZ$3:DM$200,V$1,FALSE),"")</f>
        <v/>
      </c>
      <c r="W181" s="19" t="str">
        <f t="shared" si="85"/>
        <v/>
      </c>
    </row>
    <row r="182" spans="3:23" x14ac:dyDescent="0.25">
      <c r="C182" s="3">
        <f>IF(A182&lt;&gt;"",VLOOKUP(A182,Runners!A$3:AS$200,C$1,FALSE),0)</f>
        <v>0</v>
      </c>
      <c r="D182" s="6">
        <f t="shared" si="76"/>
        <v>179</v>
      </c>
      <c r="E182" s="2"/>
      <c r="F182" s="2">
        <f t="shared" si="75"/>
        <v>0</v>
      </c>
      <c r="J182" s="1">
        <f t="shared" si="77"/>
        <v>0</v>
      </c>
      <c r="M182" s="8" t="str">
        <f t="shared" si="78"/>
        <v/>
      </c>
      <c r="N182" s="8" t="str">
        <f t="shared" si="79"/>
        <v/>
      </c>
      <c r="O182" s="1" t="str">
        <f t="shared" si="80"/>
        <v/>
      </c>
      <c r="P182" s="40" t="str">
        <f t="shared" si="81"/>
        <v/>
      </c>
      <c r="Q182" s="40" t="str">
        <f t="shared" si="82"/>
        <v/>
      </c>
      <c r="R182" s="6">
        <f t="shared" si="83"/>
        <v>0</v>
      </c>
      <c r="S182" s="6">
        <f>IF(AND(D182&lt;=L$4,P182&lt;&gt;"Y"),IF(N182&lt;VLOOKUP(O182,Runners!A$3:CT$200,S$1,FALSE),2,0),0)</f>
        <v>0</v>
      </c>
      <c r="T182" s="6">
        <f t="shared" si="84"/>
        <v>0</v>
      </c>
      <c r="U182" s="2"/>
      <c r="V182" s="2" t="str">
        <f>IF(O182&lt;&gt;"",VLOOKUP(O182,Runners!CZ$3:DM$200,V$1,FALSE),"")</f>
        <v/>
      </c>
      <c r="W182" s="19" t="str">
        <f t="shared" si="85"/>
        <v/>
      </c>
    </row>
    <row r="183" spans="3:23" x14ac:dyDescent="0.25">
      <c r="C183" s="3">
        <f>IF(A183&lt;&gt;"",VLOOKUP(A183,Runners!A$3:AS$200,C$1,FALSE),0)</f>
        <v>0</v>
      </c>
      <c r="D183" s="6">
        <f t="shared" si="76"/>
        <v>180</v>
      </c>
      <c r="E183" s="2"/>
      <c r="F183" s="2">
        <f t="shared" si="75"/>
        <v>0</v>
      </c>
      <c r="J183" s="1">
        <f t="shared" si="77"/>
        <v>0</v>
      </c>
      <c r="M183" s="8" t="str">
        <f t="shared" si="78"/>
        <v/>
      </c>
      <c r="N183" s="8" t="str">
        <f t="shared" si="79"/>
        <v/>
      </c>
      <c r="O183" s="1" t="str">
        <f t="shared" si="80"/>
        <v/>
      </c>
      <c r="P183" s="40" t="str">
        <f t="shared" si="81"/>
        <v/>
      </c>
      <c r="Q183" s="40" t="str">
        <f t="shared" si="82"/>
        <v/>
      </c>
      <c r="R183" s="6">
        <f t="shared" si="83"/>
        <v>0</v>
      </c>
      <c r="S183" s="6">
        <f>IF(AND(D183&lt;=L$4,P183&lt;&gt;"Y"),IF(N183&lt;VLOOKUP(O183,Runners!A$3:CT$200,S$1,FALSE),2,0),0)</f>
        <v>0</v>
      </c>
      <c r="T183" s="6">
        <f t="shared" si="84"/>
        <v>0</v>
      </c>
      <c r="U183" s="2"/>
      <c r="V183" s="2" t="str">
        <f>IF(O183&lt;&gt;"",VLOOKUP(O183,Runners!CZ$3:DM$200,V$1,FALSE),"")</f>
        <v/>
      </c>
      <c r="W183" s="19" t="str">
        <f t="shared" si="85"/>
        <v/>
      </c>
    </row>
    <row r="184" spans="3:23" x14ac:dyDescent="0.25">
      <c r="C184" s="3">
        <f>IF(A184&lt;&gt;"",VLOOKUP(A184,Runners!A$3:AS$200,C$1,FALSE),0)</f>
        <v>0</v>
      </c>
      <c r="D184" s="6">
        <f t="shared" si="76"/>
        <v>181</v>
      </c>
      <c r="E184" s="2"/>
      <c r="F184" s="2">
        <f t="shared" si="75"/>
        <v>0</v>
      </c>
      <c r="J184" s="1">
        <f t="shared" si="77"/>
        <v>0</v>
      </c>
      <c r="M184" s="8" t="str">
        <f t="shared" si="78"/>
        <v/>
      </c>
      <c r="N184" s="8" t="str">
        <f t="shared" si="79"/>
        <v/>
      </c>
      <c r="O184" s="1" t="str">
        <f t="shared" si="80"/>
        <v/>
      </c>
      <c r="P184" s="40" t="str">
        <f t="shared" si="81"/>
        <v/>
      </c>
      <c r="Q184" s="40" t="str">
        <f t="shared" si="82"/>
        <v/>
      </c>
      <c r="R184" s="6">
        <f t="shared" si="83"/>
        <v>0</v>
      </c>
      <c r="S184" s="6">
        <f>IF(AND(D184&lt;=L$4,P184&lt;&gt;"Y"),IF(N184&lt;VLOOKUP(O184,Runners!A$3:CT$200,S$1,FALSE),2,0),0)</f>
        <v>0</v>
      </c>
      <c r="T184" s="6">
        <f t="shared" si="84"/>
        <v>0</v>
      </c>
      <c r="U184" s="2"/>
      <c r="V184" s="2" t="str">
        <f>IF(O184&lt;&gt;"",VLOOKUP(O184,Runners!CZ$3:DM$200,V$1,FALSE),"")</f>
        <v/>
      </c>
      <c r="W184" s="19" t="str">
        <f t="shared" si="85"/>
        <v/>
      </c>
    </row>
    <row r="185" spans="3:23" x14ac:dyDescent="0.25">
      <c r="C185" s="3">
        <f>IF(A185&lt;&gt;"",VLOOKUP(A185,Runners!A$3:AS$200,C$1,FALSE),0)</f>
        <v>0</v>
      </c>
      <c r="D185" s="6">
        <f t="shared" si="76"/>
        <v>182</v>
      </c>
      <c r="E185" s="2"/>
      <c r="F185" s="2">
        <f t="shared" si="75"/>
        <v>0</v>
      </c>
      <c r="J185" s="1">
        <f t="shared" si="77"/>
        <v>0</v>
      </c>
      <c r="M185" s="8" t="str">
        <f t="shared" si="78"/>
        <v/>
      </c>
      <c r="N185" s="8" t="str">
        <f t="shared" si="79"/>
        <v/>
      </c>
      <c r="O185" s="1" t="str">
        <f t="shared" si="80"/>
        <v/>
      </c>
      <c r="P185" s="40" t="str">
        <f t="shared" si="81"/>
        <v/>
      </c>
      <c r="Q185" s="40" t="str">
        <f t="shared" si="82"/>
        <v/>
      </c>
      <c r="R185" s="6">
        <f t="shared" si="83"/>
        <v>0</v>
      </c>
      <c r="S185" s="6">
        <f>IF(AND(D185&lt;=L$4,P185&lt;&gt;"Y"),IF(N185&lt;VLOOKUP(O185,Runners!A$3:CT$200,S$1,FALSE),2,0),0)</f>
        <v>0</v>
      </c>
      <c r="T185" s="6">
        <f t="shared" si="84"/>
        <v>0</v>
      </c>
      <c r="U185" s="2"/>
      <c r="V185" s="2" t="str">
        <f>IF(O185&lt;&gt;"",VLOOKUP(O185,Runners!CZ$3:DM$200,V$1,FALSE),"")</f>
        <v/>
      </c>
      <c r="W185" s="19" t="str">
        <f t="shared" si="85"/>
        <v/>
      </c>
    </row>
    <row r="186" spans="3:23" x14ac:dyDescent="0.25">
      <c r="C186" s="3">
        <f>IF(A186&lt;&gt;"",VLOOKUP(A186,Runners!A$3:AS$200,C$1,FALSE),0)</f>
        <v>0</v>
      </c>
      <c r="D186" s="6">
        <f t="shared" si="76"/>
        <v>183</v>
      </c>
      <c r="E186" s="2"/>
      <c r="F186" s="2">
        <f t="shared" si="75"/>
        <v>0</v>
      </c>
      <c r="J186" s="1">
        <f t="shared" si="77"/>
        <v>0</v>
      </c>
      <c r="M186" s="8" t="str">
        <f t="shared" si="78"/>
        <v/>
      </c>
      <c r="N186" s="8" t="str">
        <f t="shared" si="79"/>
        <v/>
      </c>
      <c r="O186" s="1" t="str">
        <f t="shared" si="80"/>
        <v/>
      </c>
      <c r="P186" s="40" t="str">
        <f t="shared" si="81"/>
        <v/>
      </c>
      <c r="Q186" s="40" t="str">
        <f t="shared" si="82"/>
        <v/>
      </c>
      <c r="R186" s="6">
        <f t="shared" si="83"/>
        <v>0</v>
      </c>
      <c r="S186" s="6">
        <f>IF(AND(D186&lt;=L$4,P186&lt;&gt;"Y"),IF(N186&lt;VLOOKUP(O186,Runners!A$3:CT$200,S$1,FALSE),2,0),0)</f>
        <v>0</v>
      </c>
      <c r="T186" s="6">
        <f t="shared" si="84"/>
        <v>0</v>
      </c>
      <c r="U186" s="2"/>
      <c r="V186" s="2" t="str">
        <f>IF(O186&lt;&gt;"",VLOOKUP(O186,Runners!CZ$3:DM$200,V$1,FALSE),"")</f>
        <v/>
      </c>
      <c r="W186" s="19" t="str">
        <f t="shared" si="85"/>
        <v/>
      </c>
    </row>
    <row r="187" spans="3:23" x14ac:dyDescent="0.25">
      <c r="C187" s="3">
        <f>IF(A187&lt;&gt;"",VLOOKUP(A187,Runners!A$3:AS$200,C$1,FALSE),0)</f>
        <v>0</v>
      </c>
      <c r="D187" s="6">
        <f t="shared" si="76"/>
        <v>184</v>
      </c>
      <c r="E187" s="2"/>
      <c r="F187" s="2">
        <f t="shared" si="75"/>
        <v>0</v>
      </c>
      <c r="J187" s="1">
        <f t="shared" si="77"/>
        <v>0</v>
      </c>
      <c r="M187" s="8" t="str">
        <f t="shared" si="78"/>
        <v/>
      </c>
      <c r="N187" s="8" t="str">
        <f t="shared" si="79"/>
        <v/>
      </c>
      <c r="O187" s="1" t="str">
        <f t="shared" si="80"/>
        <v/>
      </c>
      <c r="P187" s="40" t="str">
        <f t="shared" si="81"/>
        <v/>
      </c>
      <c r="Q187" s="40" t="str">
        <f t="shared" si="82"/>
        <v/>
      </c>
      <c r="R187" s="6">
        <f t="shared" si="83"/>
        <v>0</v>
      </c>
      <c r="S187" s="6">
        <f>IF(AND(D187&lt;=L$4,P187&lt;&gt;"Y"),IF(N187&lt;VLOOKUP(O187,Runners!A$3:CT$200,S$1,FALSE),2,0),0)</f>
        <v>0</v>
      </c>
      <c r="T187" s="6">
        <f t="shared" si="84"/>
        <v>0</v>
      </c>
      <c r="U187" s="2"/>
      <c r="V187" s="2" t="str">
        <f>IF(O187&lt;&gt;"",VLOOKUP(O187,Runners!CZ$3:DM$200,V$1,FALSE),"")</f>
        <v/>
      </c>
      <c r="W187" s="19" t="str">
        <f t="shared" si="85"/>
        <v/>
      </c>
    </row>
    <row r="188" spans="3:23" x14ac:dyDescent="0.25">
      <c r="C188" s="3">
        <f>IF(A188&lt;&gt;"",VLOOKUP(A188,Runners!A$3:AS$200,C$1,FALSE),0)</f>
        <v>0</v>
      </c>
      <c r="D188" s="6">
        <f t="shared" si="76"/>
        <v>185</v>
      </c>
      <c r="E188" s="2"/>
      <c r="F188" s="2">
        <f t="shared" si="75"/>
        <v>0</v>
      </c>
      <c r="J188" s="1">
        <f t="shared" si="77"/>
        <v>0</v>
      </c>
      <c r="M188" s="8" t="str">
        <f t="shared" si="78"/>
        <v/>
      </c>
      <c r="N188" s="8" t="str">
        <f t="shared" si="79"/>
        <v/>
      </c>
      <c r="O188" s="1" t="str">
        <f t="shared" si="80"/>
        <v/>
      </c>
      <c r="P188" s="40" t="str">
        <f t="shared" si="81"/>
        <v/>
      </c>
      <c r="Q188" s="40" t="str">
        <f t="shared" si="82"/>
        <v/>
      </c>
      <c r="R188" s="6">
        <f t="shared" si="83"/>
        <v>0</v>
      </c>
      <c r="S188" s="6">
        <f>IF(AND(D188&lt;=L$4,P188&lt;&gt;"Y"),IF(N188&lt;VLOOKUP(O188,Runners!A$3:CT$200,S$1,FALSE),2,0),0)</f>
        <v>0</v>
      </c>
      <c r="T188" s="6">
        <f t="shared" si="84"/>
        <v>0</v>
      </c>
      <c r="U188" s="2"/>
      <c r="V188" s="2" t="str">
        <f>IF(O188&lt;&gt;"",VLOOKUP(O188,Runners!CZ$3:DM$200,V$1,FALSE),"")</f>
        <v/>
      </c>
      <c r="W188" s="19" t="str">
        <f t="shared" si="85"/>
        <v/>
      </c>
    </row>
    <row r="189" spans="3:23" x14ac:dyDescent="0.25">
      <c r="C189" s="3">
        <f>IF(A189&lt;&gt;"",VLOOKUP(A189,Runners!A$3:AS$200,C$1,FALSE),0)</f>
        <v>0</v>
      </c>
      <c r="D189" s="6">
        <f t="shared" si="76"/>
        <v>186</v>
      </c>
      <c r="E189" s="2"/>
      <c r="F189" s="2">
        <f t="shared" si="75"/>
        <v>0</v>
      </c>
      <c r="J189" s="1">
        <f t="shared" si="77"/>
        <v>0</v>
      </c>
      <c r="M189" s="8" t="str">
        <f t="shared" si="78"/>
        <v/>
      </c>
      <c r="N189" s="8" t="str">
        <f t="shared" si="79"/>
        <v/>
      </c>
      <c r="O189" s="1" t="str">
        <f t="shared" si="80"/>
        <v/>
      </c>
      <c r="P189" s="40" t="str">
        <f t="shared" si="81"/>
        <v/>
      </c>
      <c r="Q189" s="40" t="str">
        <f t="shared" si="82"/>
        <v/>
      </c>
      <c r="R189" s="6">
        <f t="shared" si="83"/>
        <v>0</v>
      </c>
      <c r="S189" s="6">
        <f>IF(AND(D189&lt;=L$4,P189&lt;&gt;"Y"),IF(N189&lt;VLOOKUP(O189,Runners!A$3:CT$200,S$1,FALSE),2,0),0)</f>
        <v>0</v>
      </c>
      <c r="T189" s="6">
        <f t="shared" si="84"/>
        <v>0</v>
      </c>
      <c r="U189" s="2"/>
      <c r="V189" s="2" t="str">
        <f>IF(O189&lt;&gt;"",VLOOKUP(O189,Runners!CZ$3:DM$200,V$1,FALSE),"")</f>
        <v/>
      </c>
      <c r="W189" s="19" t="str">
        <f t="shared" si="85"/>
        <v/>
      </c>
    </row>
    <row r="190" spans="3:23" x14ac:dyDescent="0.25">
      <c r="C190" s="3">
        <f>IF(A190&lt;&gt;"",VLOOKUP(A190,Runners!A$3:AS$200,C$1,FALSE),0)</f>
        <v>0</v>
      </c>
      <c r="D190" s="6">
        <f t="shared" si="76"/>
        <v>187</v>
      </c>
      <c r="E190" s="2"/>
      <c r="F190" s="2">
        <f t="shared" si="75"/>
        <v>0</v>
      </c>
      <c r="J190" s="1">
        <f t="shared" si="77"/>
        <v>0</v>
      </c>
      <c r="M190" s="8" t="str">
        <f t="shared" si="78"/>
        <v/>
      </c>
      <c r="N190" s="8" t="str">
        <f t="shared" si="79"/>
        <v/>
      </c>
      <c r="O190" s="1" t="str">
        <f t="shared" si="80"/>
        <v/>
      </c>
      <c r="P190" s="40" t="str">
        <f t="shared" si="81"/>
        <v/>
      </c>
      <c r="Q190" s="40" t="str">
        <f t="shared" si="82"/>
        <v/>
      </c>
      <c r="R190" s="6">
        <f t="shared" si="83"/>
        <v>0</v>
      </c>
      <c r="S190" s="6">
        <f>IF(AND(D190&lt;=L$4,P190&lt;&gt;"Y"),IF(N190&lt;VLOOKUP(O190,Runners!A$3:CT$200,S$1,FALSE),2,0),0)</f>
        <v>0</v>
      </c>
      <c r="T190" s="6">
        <f t="shared" si="84"/>
        <v>0</v>
      </c>
      <c r="U190" s="2"/>
      <c r="V190" s="2" t="str">
        <f>IF(O190&lt;&gt;"",VLOOKUP(O190,Runners!CZ$3:DM$200,V$1,FALSE),"")</f>
        <v/>
      </c>
      <c r="W190" s="19" t="str">
        <f t="shared" si="85"/>
        <v/>
      </c>
    </row>
    <row r="191" spans="3:23" x14ac:dyDescent="0.25">
      <c r="C191" s="3">
        <f>IF(A191&lt;&gt;"",VLOOKUP(A191,Runners!A$3:AS$200,C$1,FALSE),0)</f>
        <v>0</v>
      </c>
      <c r="D191" s="6">
        <f t="shared" si="76"/>
        <v>188</v>
      </c>
      <c r="E191" s="2"/>
      <c r="F191" s="2">
        <f t="shared" si="75"/>
        <v>0</v>
      </c>
      <c r="J191" s="1">
        <f t="shared" si="77"/>
        <v>0</v>
      </c>
      <c r="M191" s="8" t="str">
        <f t="shared" si="78"/>
        <v/>
      </c>
      <c r="N191" s="8" t="str">
        <f t="shared" si="79"/>
        <v/>
      </c>
      <c r="O191" s="1" t="str">
        <f t="shared" si="80"/>
        <v/>
      </c>
      <c r="P191" s="40" t="str">
        <f t="shared" si="81"/>
        <v/>
      </c>
      <c r="Q191" s="40" t="str">
        <f t="shared" si="82"/>
        <v/>
      </c>
      <c r="R191" s="6">
        <f t="shared" si="83"/>
        <v>0</v>
      </c>
      <c r="S191" s="6">
        <f>IF(AND(D191&lt;=L$4,P191&lt;&gt;"Y"),IF(N191&lt;VLOOKUP(O191,Runners!A$3:CT$200,S$1,FALSE),2,0),0)</f>
        <v>0</v>
      </c>
      <c r="T191" s="6">
        <f t="shared" si="84"/>
        <v>0</v>
      </c>
      <c r="U191" s="2"/>
      <c r="V191" s="2" t="str">
        <f>IF(O191&lt;&gt;"",VLOOKUP(O191,Runners!CZ$3:DM$200,V$1,FALSE),"")</f>
        <v/>
      </c>
      <c r="W191" s="19" t="str">
        <f t="shared" si="85"/>
        <v/>
      </c>
    </row>
    <row r="192" spans="3:23" x14ac:dyDescent="0.25">
      <c r="C192" s="3">
        <f>IF(A192&lt;&gt;"",VLOOKUP(A192,Runners!A$3:AS$200,C$1,FALSE),0)</f>
        <v>0</v>
      </c>
      <c r="D192" s="6">
        <f t="shared" si="76"/>
        <v>189</v>
      </c>
      <c r="E192" s="2"/>
      <c r="F192" s="2">
        <f t="shared" si="75"/>
        <v>0</v>
      </c>
      <c r="J192" s="1">
        <f t="shared" si="77"/>
        <v>0</v>
      </c>
      <c r="M192" s="8" t="str">
        <f t="shared" si="78"/>
        <v/>
      </c>
      <c r="N192" s="8" t="str">
        <f t="shared" si="79"/>
        <v/>
      </c>
      <c r="O192" s="1" t="str">
        <f t="shared" si="80"/>
        <v/>
      </c>
      <c r="P192" s="40" t="str">
        <f t="shared" si="81"/>
        <v/>
      </c>
      <c r="Q192" s="40" t="str">
        <f t="shared" si="82"/>
        <v/>
      </c>
      <c r="R192" s="6">
        <f t="shared" si="83"/>
        <v>0</v>
      </c>
      <c r="S192" s="6">
        <f>IF(AND(D192&lt;=L$4,P192&lt;&gt;"Y"),IF(N192&lt;VLOOKUP(O192,Runners!A$3:CT$200,S$1,FALSE),2,0),0)</f>
        <v>0</v>
      </c>
      <c r="T192" s="6">
        <f t="shared" si="84"/>
        <v>0</v>
      </c>
      <c r="U192" s="2"/>
      <c r="V192" s="2" t="str">
        <f>IF(O192&lt;&gt;"",VLOOKUP(O192,Runners!CZ$3:DM$200,V$1,FALSE),"")</f>
        <v/>
      </c>
      <c r="W192" s="19" t="str">
        <f t="shared" si="85"/>
        <v/>
      </c>
    </row>
    <row r="193" spans="3:23" x14ac:dyDescent="0.25">
      <c r="C193" s="3">
        <f>IF(A193&lt;&gt;"",VLOOKUP(A193,Runners!A$3:AS$200,C$1,FALSE),0)</f>
        <v>0</v>
      </c>
      <c r="D193" s="6">
        <f t="shared" si="76"/>
        <v>190</v>
      </c>
      <c r="E193" s="2"/>
      <c r="F193" s="2">
        <f t="shared" ref="F193:F197" si="86">IF(E193&gt;0,E193-C193,0)</f>
        <v>0</v>
      </c>
      <c r="J193" s="1">
        <f t="shared" si="77"/>
        <v>0</v>
      </c>
      <c r="M193" s="8" t="str">
        <f t="shared" si="78"/>
        <v/>
      </c>
      <c r="N193" s="8" t="str">
        <f t="shared" si="79"/>
        <v/>
      </c>
      <c r="O193" s="1" t="str">
        <f t="shared" si="80"/>
        <v/>
      </c>
      <c r="P193" s="40" t="str">
        <f t="shared" si="81"/>
        <v/>
      </c>
      <c r="Q193" s="40" t="str">
        <f t="shared" si="82"/>
        <v/>
      </c>
      <c r="R193" s="6">
        <f t="shared" si="83"/>
        <v>0</v>
      </c>
      <c r="S193" s="6">
        <f>IF(AND(D193&lt;=L$4,P193&lt;&gt;"Y"),IF(N193&lt;VLOOKUP(O193,Runners!A$3:CT$200,S$1,FALSE),2,0),0)</f>
        <v>0</v>
      </c>
      <c r="T193" s="6">
        <f t="shared" si="84"/>
        <v>0</v>
      </c>
      <c r="U193" s="2"/>
      <c r="V193" s="2" t="str">
        <f>IF(O193&lt;&gt;"",VLOOKUP(O193,Runners!CZ$3:DM$200,V$1,FALSE),"")</f>
        <v/>
      </c>
      <c r="W193" s="19" t="str">
        <f t="shared" si="85"/>
        <v/>
      </c>
    </row>
    <row r="194" spans="3:23" x14ac:dyDescent="0.25">
      <c r="C194" s="3">
        <f>IF(A194&lt;&gt;"",VLOOKUP(A194,Runners!A$3:AS$200,C$1,FALSE),0)</f>
        <v>0</v>
      </c>
      <c r="D194" s="6">
        <f t="shared" si="76"/>
        <v>191</v>
      </c>
      <c r="E194" s="2"/>
      <c r="F194" s="2">
        <f t="shared" si="86"/>
        <v>0</v>
      </c>
      <c r="J194" s="1">
        <f t="shared" si="77"/>
        <v>0</v>
      </c>
      <c r="M194" s="8" t="str">
        <f t="shared" si="78"/>
        <v/>
      </c>
      <c r="N194" s="8" t="str">
        <f t="shared" si="79"/>
        <v/>
      </c>
      <c r="O194" s="1" t="str">
        <f t="shared" si="80"/>
        <v/>
      </c>
      <c r="P194" s="40" t="str">
        <f t="shared" si="81"/>
        <v/>
      </c>
      <c r="Q194" s="40" t="str">
        <f t="shared" si="82"/>
        <v/>
      </c>
      <c r="R194" s="6">
        <f t="shared" si="83"/>
        <v>0</v>
      </c>
      <c r="S194" s="6">
        <f>IF(AND(D194&lt;=L$4,P194&lt;&gt;"Y"),IF(N194&lt;VLOOKUP(O194,Runners!A$3:CT$200,S$1,FALSE),2,0),0)</f>
        <v>0</v>
      </c>
      <c r="T194" s="6">
        <f t="shared" si="84"/>
        <v>0</v>
      </c>
      <c r="U194" s="2"/>
      <c r="V194" s="2" t="str">
        <f>IF(O194&lt;&gt;"",VLOOKUP(O194,Runners!CZ$3:DM$200,V$1,FALSE),"")</f>
        <v/>
      </c>
      <c r="W194" s="19" t="str">
        <f t="shared" si="85"/>
        <v/>
      </c>
    </row>
    <row r="195" spans="3:23" x14ac:dyDescent="0.25">
      <c r="C195" s="3">
        <f>IF(A195&lt;&gt;"",VLOOKUP(A195,Runners!A$3:AS$200,C$1,FALSE),0)</f>
        <v>0</v>
      </c>
      <c r="D195" s="6">
        <f t="shared" si="76"/>
        <v>192</v>
      </c>
      <c r="E195" s="2"/>
      <c r="F195" s="2">
        <f t="shared" si="86"/>
        <v>0</v>
      </c>
      <c r="J195" s="1">
        <f t="shared" si="77"/>
        <v>0</v>
      </c>
      <c r="M195" s="8" t="str">
        <f t="shared" si="78"/>
        <v/>
      </c>
      <c r="N195" s="8" t="str">
        <f t="shared" si="79"/>
        <v/>
      </c>
      <c r="O195" s="1" t="str">
        <f t="shared" si="80"/>
        <v/>
      </c>
      <c r="P195" s="40" t="str">
        <f t="shared" si="81"/>
        <v/>
      </c>
      <c r="Q195" s="40" t="str">
        <f t="shared" si="82"/>
        <v/>
      </c>
      <c r="R195" s="6">
        <f t="shared" si="83"/>
        <v>0</v>
      </c>
      <c r="S195" s="6">
        <f>IF(AND(D195&lt;=L$4,P195&lt;&gt;"Y"),IF(N195&lt;VLOOKUP(O195,Runners!A$3:CT$200,S$1,FALSE),2,0),0)</f>
        <v>0</v>
      </c>
      <c r="T195" s="6">
        <f t="shared" si="84"/>
        <v>0</v>
      </c>
      <c r="U195" s="2"/>
      <c r="V195" s="2" t="str">
        <f>IF(O195&lt;&gt;"",VLOOKUP(O195,Runners!CZ$3:DM$200,V$1,FALSE),"")</f>
        <v/>
      </c>
      <c r="W195" s="19" t="str">
        <f t="shared" si="85"/>
        <v/>
      </c>
    </row>
    <row r="196" spans="3:23" x14ac:dyDescent="0.25">
      <c r="C196" s="3">
        <f>IF(A196&lt;&gt;"",VLOOKUP(A196,Runners!A$3:AS$200,C$1,FALSE),0)</f>
        <v>0</v>
      </c>
      <c r="D196" s="6">
        <f t="shared" si="76"/>
        <v>193</v>
      </c>
      <c r="E196" s="2"/>
      <c r="F196" s="2">
        <f t="shared" si="86"/>
        <v>0</v>
      </c>
      <c r="J196" s="1">
        <f t="shared" si="77"/>
        <v>0</v>
      </c>
      <c r="M196" s="8" t="str">
        <f t="shared" si="78"/>
        <v/>
      </c>
      <c r="N196" s="8" t="str">
        <f t="shared" si="79"/>
        <v/>
      </c>
      <c r="O196" s="1" t="str">
        <f t="shared" si="80"/>
        <v/>
      </c>
      <c r="P196" s="40" t="str">
        <f t="shared" si="81"/>
        <v/>
      </c>
      <c r="Q196" s="40" t="str">
        <f t="shared" si="82"/>
        <v/>
      </c>
      <c r="R196" s="6">
        <f t="shared" si="83"/>
        <v>0</v>
      </c>
      <c r="S196" s="6">
        <f>IF(AND(D196&lt;=L$4,P196&lt;&gt;"Y"),IF(N196&lt;VLOOKUP(O196,Runners!A$3:CT$200,S$1,FALSE),2,0),0)</f>
        <v>0</v>
      </c>
      <c r="T196" s="6">
        <f t="shared" si="84"/>
        <v>0</v>
      </c>
      <c r="U196" s="2"/>
      <c r="V196" s="2" t="str">
        <f>IF(O196&lt;&gt;"",VLOOKUP(O196,Runners!CZ$3:DM$200,V$1,FALSE),"")</f>
        <v/>
      </c>
      <c r="W196" s="19" t="str">
        <f t="shared" si="85"/>
        <v/>
      </c>
    </row>
    <row r="197" spans="3:23" x14ac:dyDescent="0.25">
      <c r="C197" s="3">
        <f>IF(A197&lt;&gt;"",VLOOKUP(A197,Runners!A$3:AS$200,C$1,FALSE),0)</f>
        <v>0</v>
      </c>
      <c r="D197" s="6">
        <f t="shared" si="76"/>
        <v>194</v>
      </c>
      <c r="E197" s="2"/>
      <c r="F197" s="2">
        <f t="shared" si="86"/>
        <v>0</v>
      </c>
      <c r="J197" s="1">
        <f t="shared" si="77"/>
        <v>0</v>
      </c>
      <c r="M197" s="8" t="str">
        <f t="shared" ref="M197:M200" si="87">IF(D197&lt;=L$4,SMALL(E$4:E$201,D197),"")</f>
        <v/>
      </c>
      <c r="N197" s="8" t="str">
        <f t="shared" ref="N197:N200" si="88">IF(D197&lt;=L$4,VLOOKUP(M197,E$4:F$201,2,FALSE),"")</f>
        <v/>
      </c>
      <c r="O197" s="1" t="str">
        <f t="shared" ref="O197:O200" si="89">IF(D197&lt;=L$4,VLOOKUP(M197,E$4:J$201,6,FALSE),"")</f>
        <v/>
      </c>
      <c r="P197" s="40" t="str">
        <f t="shared" ref="P197:P200" si="90">IF(D197&lt;=L$4,VLOOKUP(O197,A$4:B$201,2,FALSE),"")</f>
        <v/>
      </c>
      <c r="Q197" s="40" t="str">
        <f t="shared" ref="Q197:Q200" si="91">IF(D197&lt;=L$4,IF(P197="Y",Q196,Q196-1),"")</f>
        <v/>
      </c>
      <c r="R197" s="6">
        <f t="shared" ref="R197:R200" si="92">IF(Q197=Q196,0,Q197)</f>
        <v>0</v>
      </c>
      <c r="S197" s="6">
        <f>IF(AND(D197&lt;=L$4,P197&lt;&gt;"Y"),IF(N197&lt;VLOOKUP(O197,Runners!A$3:CT$200,S$1,FALSE),2,0),0)</f>
        <v>0</v>
      </c>
      <c r="T197" s="6">
        <f t="shared" ref="T197:T200" si="93">IF(AND(D197&lt;=L$4,P197&lt;&gt;"Y"),S197+R197,0)</f>
        <v>0</v>
      </c>
      <c r="U197" s="2"/>
      <c r="V197" s="2" t="str">
        <f>IF(O197&lt;&gt;"",VLOOKUP(O197,Runners!CZ$3:DM$200,V$1,FALSE),"")</f>
        <v/>
      </c>
      <c r="W197" s="19" t="str">
        <f t="shared" ref="W197:W200" si="94">IF(O197&lt;&gt;"",(V197-N197)/V197,"")</f>
        <v/>
      </c>
    </row>
    <row r="198" spans="3:23" x14ac:dyDescent="0.25">
      <c r="C198" s="3">
        <f>IF(A198&lt;&gt;"",VLOOKUP(A198,Runners!A$3:AS$200,C$1,FALSE),0)</f>
        <v>0</v>
      </c>
      <c r="D198" s="6">
        <f t="shared" si="76"/>
        <v>195</v>
      </c>
      <c r="E198" s="2"/>
      <c r="F198" s="2">
        <f t="shared" ref="F198:F200" si="95">IF(E198&gt;0,E198-C198,0)</f>
        <v>0</v>
      </c>
      <c r="J198" s="1">
        <f t="shared" ref="J198:J200" si="96">A198</f>
        <v>0</v>
      </c>
      <c r="M198" s="8" t="str">
        <f t="shared" si="87"/>
        <v/>
      </c>
      <c r="N198" s="8" t="str">
        <f t="shared" si="88"/>
        <v/>
      </c>
      <c r="O198" s="1" t="str">
        <f t="shared" si="89"/>
        <v/>
      </c>
      <c r="P198" s="40" t="str">
        <f t="shared" si="90"/>
        <v/>
      </c>
      <c r="Q198" s="40" t="str">
        <f t="shared" si="91"/>
        <v/>
      </c>
      <c r="R198" s="6">
        <f t="shared" si="92"/>
        <v>0</v>
      </c>
      <c r="S198" s="6">
        <f>IF(AND(D198&lt;=L$4,P198&lt;&gt;"Y"),IF(N198&lt;VLOOKUP(O198,Runners!A$3:CT$200,S$1,FALSE),2,0),0)</f>
        <v>0</v>
      </c>
      <c r="T198" s="6">
        <f t="shared" si="93"/>
        <v>0</v>
      </c>
      <c r="U198" s="2"/>
      <c r="V198" s="2" t="str">
        <f>IF(O198&lt;&gt;"",VLOOKUP(O198,Runners!CZ$3:DM$200,V$1,FALSE),"")</f>
        <v/>
      </c>
      <c r="W198" s="19" t="str">
        <f t="shared" si="94"/>
        <v/>
      </c>
    </row>
    <row r="199" spans="3:23" x14ac:dyDescent="0.25">
      <c r="C199" s="3">
        <f>IF(A199&lt;&gt;"",VLOOKUP(A199,Runners!A$3:AS$200,C$1,FALSE),0)</f>
        <v>0</v>
      </c>
      <c r="D199" s="6">
        <f t="shared" si="76"/>
        <v>196</v>
      </c>
      <c r="E199" s="2"/>
      <c r="F199" s="2">
        <f t="shared" si="95"/>
        <v>0</v>
      </c>
      <c r="J199" s="1">
        <f t="shared" si="96"/>
        <v>0</v>
      </c>
      <c r="M199" s="8" t="str">
        <f t="shared" si="87"/>
        <v/>
      </c>
      <c r="N199" s="8" t="str">
        <f t="shared" si="88"/>
        <v/>
      </c>
      <c r="O199" s="1" t="str">
        <f t="shared" si="89"/>
        <v/>
      </c>
      <c r="P199" s="40" t="str">
        <f t="shared" si="90"/>
        <v/>
      </c>
      <c r="Q199" s="40" t="str">
        <f t="shared" si="91"/>
        <v/>
      </c>
      <c r="R199" s="6">
        <f t="shared" si="92"/>
        <v>0</v>
      </c>
      <c r="S199" s="6">
        <f>IF(AND(D199&lt;=L$4,P199&lt;&gt;"Y"),IF(N199&lt;VLOOKUP(O199,Runners!A$3:CT$200,S$1,FALSE),2,0),0)</f>
        <v>0</v>
      </c>
      <c r="T199" s="6">
        <f t="shared" si="93"/>
        <v>0</v>
      </c>
      <c r="U199" s="2"/>
      <c r="V199" s="2" t="str">
        <f>IF(O199&lt;&gt;"",VLOOKUP(O199,Runners!CZ$3:DM$200,V$1,FALSE),"")</f>
        <v/>
      </c>
      <c r="W199" s="19" t="str">
        <f t="shared" si="94"/>
        <v/>
      </c>
    </row>
    <row r="200" spans="3:23" x14ac:dyDescent="0.25">
      <c r="C200" s="3">
        <f>IF(A200&lt;&gt;"",VLOOKUP(A200,Runners!A$3:AS$200,C$1,FALSE),0)</f>
        <v>0</v>
      </c>
      <c r="D200" s="6">
        <f t="shared" si="76"/>
        <v>197</v>
      </c>
      <c r="E200" s="2"/>
      <c r="F200" s="2">
        <f t="shared" si="95"/>
        <v>0</v>
      </c>
      <c r="J200" s="1">
        <f t="shared" si="96"/>
        <v>0</v>
      </c>
      <c r="M200" s="8" t="str">
        <f t="shared" si="87"/>
        <v/>
      </c>
      <c r="N200" s="8" t="str">
        <f t="shared" si="88"/>
        <v/>
      </c>
      <c r="O200" s="1" t="str">
        <f t="shared" si="89"/>
        <v/>
      </c>
      <c r="P200" s="40" t="str">
        <f t="shared" si="90"/>
        <v/>
      </c>
      <c r="Q200" s="40" t="str">
        <f t="shared" si="91"/>
        <v/>
      </c>
      <c r="R200" s="6">
        <f t="shared" si="92"/>
        <v>0</v>
      </c>
      <c r="S200" s="6">
        <f>IF(AND(D200&lt;=L$4,P200&lt;&gt;"Y"),IF(N200&lt;VLOOKUP(O200,Runners!A$3:CT$200,S$1,FALSE),2,0),0)</f>
        <v>0</v>
      </c>
      <c r="T200" s="6">
        <f t="shared" si="93"/>
        <v>0</v>
      </c>
      <c r="U200" s="2"/>
      <c r="V200" s="2" t="str">
        <f>IF(O200&lt;&gt;"",VLOOKUP(O200,Runners!CZ$3:DM$200,V$1,FALSE),"")</f>
        <v/>
      </c>
      <c r="W200" s="19" t="str">
        <f t="shared" si="94"/>
        <v/>
      </c>
    </row>
  </sheetData>
  <sortState ref="A4:CE130">
    <sortCondition ref="A130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E201"/>
  <sheetViews>
    <sheetView showZeros="0" workbookViewId="0">
      <pane xSplit="4" ySplit="2" topLeftCell="E4" activePane="bottomRight" state="frozen"/>
      <selection pane="topRight" activeCell="E1" sqref="E1"/>
      <selection pane="bottomLeft" activeCell="A3" sqref="A3"/>
      <selection pane="bottomRight" activeCell="L5" sqref="L5"/>
    </sheetView>
  </sheetViews>
  <sheetFormatPr defaultRowHeight="12" x14ac:dyDescent="0.25"/>
  <cols>
    <col min="1" max="1" width="16.21875" style="1" customWidth="1"/>
    <col min="2" max="2" width="5.5546875" style="1" customWidth="1"/>
    <col min="3" max="3" width="7.33203125" style="1" customWidth="1"/>
    <col min="4" max="4" width="3.88671875" style="6" hidden="1" customWidth="1"/>
    <col min="5" max="5" width="7.77734375" style="1" customWidth="1"/>
    <col min="6" max="6" width="8.6640625" style="1" customWidth="1"/>
    <col min="7" max="7" width="8.6640625" style="6" customWidth="1"/>
    <col min="8" max="8" width="8.6640625" style="6" hidden="1" customWidth="1"/>
    <col min="9" max="9" width="8.109375" style="1" hidden="1" customWidth="1"/>
    <col min="10" max="10" width="5.77734375" style="1" hidden="1" customWidth="1"/>
    <col min="11" max="11" width="8.6640625" style="8" hidden="1" customWidth="1"/>
    <col min="12" max="12" width="11.109375" style="1" customWidth="1"/>
    <col min="13" max="13" width="8.88671875" style="1" customWidth="1"/>
    <col min="14" max="14" width="8.88671875" style="8" customWidth="1"/>
    <col min="15" max="15" width="16.6640625" style="1" customWidth="1"/>
    <col min="16" max="16" width="5.5546875" style="6" customWidth="1"/>
    <col min="17" max="17" width="5.5546875" style="6" hidden="1" customWidth="1"/>
    <col min="18" max="19" width="5.5546875" style="6" customWidth="1"/>
    <col min="20" max="21" width="5.5546875" style="1" customWidth="1"/>
    <col min="22" max="22" width="3.77734375" style="1" hidden="1" customWidth="1"/>
    <col min="23" max="23" width="6.44140625" style="1" customWidth="1"/>
    <col min="24" max="16384" width="8.88671875" style="1"/>
  </cols>
  <sheetData>
    <row r="1" spans="1:83" s="7" customFormat="1" ht="25.8" hidden="1" customHeight="1" x14ac:dyDescent="0.3">
      <c r="C1" s="7">
        <v>41</v>
      </c>
      <c r="D1" s="5"/>
      <c r="E1" s="4" t="s">
        <v>57</v>
      </c>
      <c r="F1" s="4" t="s">
        <v>45</v>
      </c>
      <c r="G1" s="5"/>
      <c r="H1" s="5"/>
      <c r="K1" s="10"/>
      <c r="N1" s="10"/>
      <c r="P1" s="5"/>
      <c r="Q1" s="5">
        <v>94</v>
      </c>
      <c r="R1" s="5"/>
      <c r="S1" s="5">
        <v>94</v>
      </c>
      <c r="T1" s="7">
        <v>3</v>
      </c>
      <c r="V1" s="7">
        <v>10</v>
      </c>
    </row>
    <row r="2" spans="1:83" s="7" customFormat="1" ht="12" customHeight="1" x14ac:dyDescent="0.3">
      <c r="A2" s="7" t="s">
        <v>27</v>
      </c>
      <c r="B2" s="7" t="s">
        <v>77</v>
      </c>
      <c r="C2" s="7" t="s">
        <v>71</v>
      </c>
      <c r="D2" s="5">
        <v>0</v>
      </c>
      <c r="E2" s="4"/>
      <c r="F2" s="4"/>
      <c r="G2" s="5"/>
      <c r="H2" s="5"/>
      <c r="K2" s="10"/>
      <c r="L2" s="14" t="s">
        <v>151</v>
      </c>
      <c r="M2" s="14" t="s">
        <v>152</v>
      </c>
      <c r="N2" s="24" t="s">
        <v>153</v>
      </c>
      <c r="P2" s="39" t="s">
        <v>77</v>
      </c>
      <c r="Q2" s="39"/>
      <c r="R2" s="5" t="s">
        <v>44</v>
      </c>
      <c r="S2" s="5" t="s">
        <v>131</v>
      </c>
      <c r="T2" s="5" t="s">
        <v>136</v>
      </c>
    </row>
    <row r="3" spans="1:83" s="7" customFormat="1" ht="16.2" hidden="1" customHeight="1" x14ac:dyDescent="0.3">
      <c r="D3" s="5">
        <v>0</v>
      </c>
      <c r="E3" s="4"/>
      <c r="F3" s="4"/>
      <c r="G3" s="5"/>
      <c r="H3" s="5"/>
      <c r="K3" s="10"/>
      <c r="L3" s="14"/>
      <c r="M3" s="14"/>
      <c r="N3" s="24"/>
      <c r="P3" s="39"/>
      <c r="Q3" s="39">
        <v>41</v>
      </c>
      <c r="R3" s="5">
        <v>41</v>
      </c>
      <c r="S3" s="5"/>
      <c r="T3" s="5"/>
    </row>
    <row r="4" spans="1:83" ht="12" customHeight="1" x14ac:dyDescent="0.25">
      <c r="A4" s="1" t="s">
        <v>231</v>
      </c>
      <c r="C4" s="3">
        <f>IF(A4&lt;&gt;"",VLOOKUP(A4,Runners!A$3:AS$200,C$1,FALSE),0)</f>
        <v>1.1458333333333334E-2</v>
      </c>
      <c r="D4" s="6">
        <f t="shared" ref="D4:D35" si="0">D3+1</f>
        <v>1</v>
      </c>
      <c r="E4" s="2"/>
      <c r="F4" s="2">
        <f t="shared" ref="F4:F35" si="1">IF(E4&gt;0,E4-C4,0)</f>
        <v>0</v>
      </c>
      <c r="J4" s="1" t="str">
        <f t="shared" ref="J4:J35" si="2">A4</f>
        <v>Aaron Kirkby</v>
      </c>
      <c r="L4" s="7">
        <f>COUNT(E4:E201)</f>
        <v>15</v>
      </c>
      <c r="M4" s="8">
        <f t="shared" ref="M4:M35" si="3">IF(D4&lt;=L$4,SMALL(E$4:E$201,D4),"")</f>
        <v>2.7256944444444445E-2</v>
      </c>
      <c r="N4" s="8">
        <f t="shared" ref="N4:N35" si="4">IF(D4&lt;=L$4,VLOOKUP(M4,E$4:F$201,2,FALSE),"")</f>
        <v>1.4583333333333335E-2</v>
      </c>
      <c r="O4" s="1" t="str">
        <f t="shared" ref="O4:O35" si="5">IF(D4&lt;=L$4,VLOOKUP(M4,E$4:J$201,6,FALSE),"")</f>
        <v>Dominic Garrett</v>
      </c>
      <c r="P4" s="40">
        <f t="shared" ref="P4:P35" si="6">IF(D4&lt;=L$4,VLOOKUP(O4,A$4:B$201,2,FALSE),"")</f>
        <v>0</v>
      </c>
      <c r="Q4" s="40">
        <f t="shared" ref="Q4:Q35" si="7">IF(D4&lt;=L$4,IF(P4="Y",Q3,Q3-1),"")</f>
        <v>40</v>
      </c>
      <c r="R4" s="6">
        <f t="shared" ref="R4:R35" si="8">IF(Q4=Q3,0,Q4)</f>
        <v>40</v>
      </c>
      <c r="S4" s="6">
        <f>IF(AND(D4&lt;=L$4,P4&lt;&gt;"Y"),IF(N4&lt;VLOOKUP(O4,Runners!A$3:CT$200,S$1,FALSE),2,0),0)</f>
        <v>0</v>
      </c>
      <c r="T4" s="6">
        <f t="shared" ref="T4:T35" si="9">IF(AND(D4&lt;=L$4,P4&lt;&gt;"Y"),S4+R4,0)</f>
        <v>40</v>
      </c>
      <c r="U4" s="2"/>
      <c r="V4" s="2">
        <f>IF(O4&lt;&gt;"",VLOOKUP(O4,Runners!CZ$3:DM$200,V$1,FALSE),"")</f>
        <v>1.5121167344837486E-2</v>
      </c>
      <c r="W4" s="19">
        <f t="shared" ref="W4:W35" si="10">IF(O4&lt;&gt;"",(V4-N4)/V4,"")</f>
        <v>3.5568286445012642E-2</v>
      </c>
    </row>
    <row r="5" spans="1:83" x14ac:dyDescent="0.25">
      <c r="A5" s="1" t="s">
        <v>159</v>
      </c>
      <c r="C5" s="3">
        <f>IF(A5&lt;&gt;"",VLOOKUP(A5,Runners!A$3:AS$200,C$1,FALSE),0)</f>
        <v>8.8541666666666664E-3</v>
      </c>
      <c r="D5" s="6">
        <f t="shared" si="0"/>
        <v>2</v>
      </c>
      <c r="E5" s="2"/>
      <c r="F5" s="2">
        <f t="shared" si="1"/>
        <v>0</v>
      </c>
      <c r="J5" s="1" t="str">
        <f t="shared" si="2"/>
        <v>Adrian Sargent</v>
      </c>
      <c r="L5" s="7"/>
      <c r="M5" s="8">
        <f t="shared" si="3"/>
        <v>2.7453703703703702E-2</v>
      </c>
      <c r="N5" s="8">
        <f t="shared" si="4"/>
        <v>1.9293981481481481E-2</v>
      </c>
      <c r="O5" s="1" t="str">
        <f t="shared" si="5"/>
        <v>Simon Smith</v>
      </c>
      <c r="P5" s="40">
        <f t="shared" si="6"/>
        <v>0</v>
      </c>
      <c r="Q5" s="40">
        <f t="shared" si="7"/>
        <v>39</v>
      </c>
      <c r="R5" s="6">
        <f t="shared" si="8"/>
        <v>39</v>
      </c>
      <c r="S5" s="6">
        <f>IF(AND(D5&lt;=L$4,P5&lt;&gt;"Y"),IF(N5&lt;VLOOKUP(O5,Runners!A$3:CT$200,S$1,FALSE),2,0),0)</f>
        <v>2</v>
      </c>
      <c r="T5" s="6">
        <f t="shared" si="9"/>
        <v>41</v>
      </c>
      <c r="U5" s="2"/>
      <c r="V5" s="2">
        <f>IF(O5&lt;&gt;"",VLOOKUP(O5,Runners!CZ$3:DM$200,V$1,FALSE),"")</f>
        <v>1.9756944444444445E-2</v>
      </c>
      <c r="W5" s="19">
        <f t="shared" si="10"/>
        <v>2.3432923257176365E-2</v>
      </c>
      <c r="X5" s="2" t="s">
        <v>148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</row>
    <row r="6" spans="1:83" x14ac:dyDescent="0.25">
      <c r="A6" s="1" t="s">
        <v>8</v>
      </c>
      <c r="B6" s="3"/>
      <c r="C6" s="3">
        <f>IF(A6&lt;&gt;"",VLOOKUP(A6,Runners!A$3:AS$200,C$1,FALSE),0)</f>
        <v>1.1111111111111112E-2</v>
      </c>
      <c r="D6" s="6">
        <f t="shared" si="0"/>
        <v>3</v>
      </c>
      <c r="E6" s="2"/>
      <c r="F6" s="2">
        <f t="shared" si="1"/>
        <v>0</v>
      </c>
      <c r="J6" s="1" t="str">
        <f t="shared" si="2"/>
        <v>Alan Elstone</v>
      </c>
      <c r="M6" s="8">
        <f t="shared" si="3"/>
        <v>2.75E-2</v>
      </c>
      <c r="N6" s="8">
        <f t="shared" si="4"/>
        <v>1.638888888888889E-2</v>
      </c>
      <c r="O6" s="1" t="str">
        <f t="shared" si="5"/>
        <v>Michael Hall</v>
      </c>
      <c r="P6" s="40">
        <f t="shared" si="6"/>
        <v>0</v>
      </c>
      <c r="Q6" s="40">
        <f t="shared" si="7"/>
        <v>38</v>
      </c>
      <c r="R6" s="6">
        <f t="shared" si="8"/>
        <v>38</v>
      </c>
      <c r="S6" s="6">
        <f>IF(AND(D6&lt;=L$4,P6&lt;&gt;"Y"),IF(N6&lt;VLOOKUP(O6,Runners!A$3:CT$200,S$1,FALSE),2,0),0)</f>
        <v>0</v>
      </c>
      <c r="T6" s="6">
        <f t="shared" si="9"/>
        <v>38</v>
      </c>
      <c r="U6" s="2"/>
      <c r="V6" s="2">
        <f>IF(O6&lt;&gt;"",VLOOKUP(O6,Runners!CZ$3:DM$200,V$1,FALSE),"")</f>
        <v>1.6766706144128622E-2</v>
      </c>
      <c r="W6" s="19">
        <f t="shared" si="10"/>
        <v>2.2533779264213773E-2</v>
      </c>
      <c r="AA6" s="2"/>
    </row>
    <row r="7" spans="1:83" x14ac:dyDescent="0.25">
      <c r="A7" s="1" t="s">
        <v>1</v>
      </c>
      <c r="C7" s="3">
        <f>IF(A7&lt;&gt;"",VLOOKUP(A7,Runners!A$3:AS$200,C$1,FALSE),0)</f>
        <v>1.3715277777777778E-2</v>
      </c>
      <c r="D7" s="6">
        <f t="shared" si="0"/>
        <v>4</v>
      </c>
      <c r="E7" s="2"/>
      <c r="F7" s="2">
        <f t="shared" si="1"/>
        <v>0</v>
      </c>
      <c r="J7" s="1" t="str">
        <f t="shared" si="2"/>
        <v>Alex Tate</v>
      </c>
      <c r="M7" s="8">
        <f t="shared" si="3"/>
        <v>2.8055555555555556E-2</v>
      </c>
      <c r="N7" s="8">
        <f t="shared" si="4"/>
        <v>1.4861111111111111E-2</v>
      </c>
      <c r="O7" s="1" t="str">
        <f t="shared" si="5"/>
        <v>Neil Tate</v>
      </c>
      <c r="P7" s="40">
        <f t="shared" si="6"/>
        <v>0</v>
      </c>
      <c r="Q7" s="40">
        <f t="shared" si="7"/>
        <v>37</v>
      </c>
      <c r="R7" s="6">
        <f t="shared" si="8"/>
        <v>37</v>
      </c>
      <c r="S7" s="6">
        <f>IF(AND(D7&lt;=L$4,P7&lt;&gt;"Y"),IF(N7&lt;VLOOKUP(O7,Runners!A$3:CT$200,S$1,FALSE),2,0),0)</f>
        <v>0</v>
      </c>
      <c r="T7" s="6">
        <f t="shared" si="9"/>
        <v>37</v>
      </c>
      <c r="U7" s="2"/>
      <c r="V7" s="2">
        <f>IF(O7&lt;&gt;"",VLOOKUP(O7,Runners!CZ$3:DM$200,V$1,FALSE),"")</f>
        <v>1.4605268694248915E-2</v>
      </c>
      <c r="W7" s="19">
        <f t="shared" si="10"/>
        <v>-1.75171318116824E-2</v>
      </c>
    </row>
    <row r="8" spans="1:83" x14ac:dyDescent="0.25">
      <c r="A8" s="1" t="s">
        <v>186</v>
      </c>
      <c r="B8" s="3"/>
      <c r="C8" s="3">
        <f>IF(A8&lt;&gt;"",VLOOKUP(A8,Runners!A$3:AS$200,C$1,FALSE),0)</f>
        <v>1.3541666666666667E-2</v>
      </c>
      <c r="D8" s="6">
        <f t="shared" si="0"/>
        <v>5</v>
      </c>
      <c r="E8" s="2"/>
      <c r="F8" s="2">
        <f t="shared" si="1"/>
        <v>0</v>
      </c>
      <c r="J8" s="1" t="str">
        <f t="shared" si="2"/>
        <v>Alistaire Leivers</v>
      </c>
      <c r="M8" s="8">
        <f t="shared" si="3"/>
        <v>2.8101851851851854E-2</v>
      </c>
      <c r="N8" s="8">
        <f t="shared" si="4"/>
        <v>2.011574074074074E-2</v>
      </c>
      <c r="O8" s="1" t="str">
        <f t="shared" si="5"/>
        <v>Peter Thomson</v>
      </c>
      <c r="P8" s="40">
        <f t="shared" si="6"/>
        <v>0</v>
      </c>
      <c r="Q8" s="40">
        <f t="shared" si="7"/>
        <v>36</v>
      </c>
      <c r="R8" s="6">
        <f t="shared" si="8"/>
        <v>36</v>
      </c>
      <c r="S8" s="6">
        <f>IF(AND(D8&lt;=L$4,P8&lt;&gt;"Y"),IF(N8&lt;VLOOKUP(O8,Runners!A$3:CT$200,S$1,FALSE),2,0),0)</f>
        <v>0</v>
      </c>
      <c r="T8" s="6">
        <f t="shared" si="9"/>
        <v>36</v>
      </c>
      <c r="U8" s="2"/>
      <c r="V8" s="2">
        <f>IF(O8&lt;&gt;"",VLOOKUP(O8,Runners!CZ$3:DM$200,V$1,FALSE),"")</f>
        <v>1.9870992851980556E-2</v>
      </c>
      <c r="W8" s="19">
        <f t="shared" si="10"/>
        <v>-1.2316842474018068E-2</v>
      </c>
      <c r="AA8" s="2"/>
    </row>
    <row r="9" spans="1:83" x14ac:dyDescent="0.25">
      <c r="A9" s="1" t="s">
        <v>40</v>
      </c>
      <c r="C9" s="3">
        <f>IF(A9&lt;&gt;"",VLOOKUP(A9,Runners!A$3:AS$200,C$1,FALSE),0)</f>
        <v>9.3749999999999997E-3</v>
      </c>
      <c r="D9" s="6">
        <f t="shared" si="0"/>
        <v>6</v>
      </c>
      <c r="E9" s="2"/>
      <c r="F9" s="2">
        <f t="shared" si="1"/>
        <v>0</v>
      </c>
      <c r="J9" s="1" t="str">
        <f t="shared" si="2"/>
        <v>Als Everest</v>
      </c>
      <c r="M9" s="8">
        <f t="shared" si="3"/>
        <v>2.8321759259259258E-2</v>
      </c>
      <c r="N9" s="8">
        <f t="shared" si="4"/>
        <v>2.1724537037037035E-2</v>
      </c>
      <c r="O9" s="1" t="str">
        <f t="shared" si="5"/>
        <v>Laura Byrne</v>
      </c>
      <c r="P9" s="40">
        <f t="shared" si="6"/>
        <v>0</v>
      </c>
      <c r="Q9" s="40">
        <f t="shared" si="7"/>
        <v>35</v>
      </c>
      <c r="R9" s="6">
        <f t="shared" si="8"/>
        <v>35</v>
      </c>
      <c r="S9" s="6">
        <f>IF(AND(D9&lt;=L$4,P9&lt;&gt;"Y"),IF(N9&lt;VLOOKUP(O9,Runners!A$3:CT$200,S$1,FALSE),2,0),0)</f>
        <v>0</v>
      </c>
      <c r="T9" s="6">
        <f t="shared" si="9"/>
        <v>35</v>
      </c>
      <c r="U9" s="2"/>
      <c r="V9" s="2">
        <f>IF(O9&lt;&gt;"",VLOOKUP(O9,Runners!CZ$3:DM$200,V$1,FALSE),"")</f>
        <v>2.1294161543259384E-2</v>
      </c>
      <c r="W9" s="19">
        <f t="shared" si="10"/>
        <v>-2.021096218807851E-2</v>
      </c>
      <c r="AA9" s="2"/>
    </row>
    <row r="10" spans="1:83" x14ac:dyDescent="0.25">
      <c r="A10" s="1" t="s">
        <v>60</v>
      </c>
      <c r="C10" s="3">
        <f>IF(A10&lt;&gt;"",VLOOKUP(A10,Runners!A$3:AS$200,C$1,FALSE),0)</f>
        <v>1.4583333333333332E-2</v>
      </c>
      <c r="D10" s="6">
        <f t="shared" si="0"/>
        <v>7</v>
      </c>
      <c r="E10" s="2"/>
      <c r="F10" s="2">
        <f t="shared" si="1"/>
        <v>0</v>
      </c>
      <c r="J10" s="1" t="str">
        <f t="shared" si="2"/>
        <v>Andy Draper</v>
      </c>
      <c r="M10" s="8">
        <f t="shared" si="3"/>
        <v>2.8587962962962964E-2</v>
      </c>
      <c r="N10" s="8">
        <f t="shared" si="4"/>
        <v>1.6608796296296299E-2</v>
      </c>
      <c r="O10" s="1" t="str">
        <f t="shared" si="5"/>
        <v>Dom Kirkby</v>
      </c>
      <c r="P10" s="40" t="str">
        <f t="shared" si="6"/>
        <v>Y</v>
      </c>
      <c r="Q10" s="40">
        <f t="shared" si="7"/>
        <v>35</v>
      </c>
      <c r="R10" s="6">
        <f t="shared" si="8"/>
        <v>0</v>
      </c>
      <c r="S10" s="6">
        <f>IF(AND(D10&lt;=L$4,P10&lt;&gt;"Y"),IF(N10&lt;VLOOKUP(O10,Runners!A$3:CT$200,S$1,FALSE),2,0),0)</f>
        <v>0</v>
      </c>
      <c r="T10" s="6">
        <f t="shared" si="9"/>
        <v>0</v>
      </c>
      <c r="U10" s="2"/>
      <c r="V10" s="2">
        <f>IF(O10&lt;&gt;"",VLOOKUP(O10,Runners!CZ$3:DM$200,V$1,FALSE),"")</f>
        <v>1.5806067277515424E-2</v>
      </c>
      <c r="W10" s="19">
        <f t="shared" si="10"/>
        <v>-5.0786131976217723E-2</v>
      </c>
      <c r="AA10" s="2"/>
    </row>
    <row r="11" spans="1:83" x14ac:dyDescent="0.25">
      <c r="A11" s="1" t="s">
        <v>34</v>
      </c>
      <c r="C11" s="3">
        <f>IF(A11&lt;&gt;"",VLOOKUP(A11,Runners!A$3:AS$200,C$1,FALSE),0)</f>
        <v>1.3715277777777778E-2</v>
      </c>
      <c r="D11" s="6">
        <f t="shared" si="0"/>
        <v>8</v>
      </c>
      <c r="E11" s="2"/>
      <c r="F11" s="2">
        <f t="shared" si="1"/>
        <v>0</v>
      </c>
      <c r="J11" s="1" t="str">
        <f t="shared" si="2"/>
        <v>Andy Unsworth</v>
      </c>
      <c r="M11" s="8">
        <f t="shared" si="3"/>
        <v>2.8599537037037034E-2</v>
      </c>
      <c r="N11" s="8">
        <f t="shared" si="4"/>
        <v>1.4016203703703703E-2</v>
      </c>
      <c r="O11" s="1" t="str">
        <f t="shared" si="5"/>
        <v>Tom Howarth</v>
      </c>
      <c r="P11" s="40">
        <f t="shared" si="6"/>
        <v>0</v>
      </c>
      <c r="Q11" s="40">
        <f t="shared" si="7"/>
        <v>34</v>
      </c>
      <c r="R11" s="6">
        <f t="shared" si="8"/>
        <v>34</v>
      </c>
      <c r="S11" s="6">
        <f>IF(AND(D11&lt;=L$4,P11&lt;&gt;"Y"),IF(N11&lt;VLOOKUP(O11,Runners!A$3:CT$200,S$1,FALSE),2,0),0)</f>
        <v>2</v>
      </c>
      <c r="T11" s="6">
        <f t="shared" si="9"/>
        <v>36</v>
      </c>
      <c r="U11" s="2"/>
      <c r="V11" s="2">
        <f>IF(O11&lt;&gt;"",VLOOKUP(O11,Runners!CZ$3:DM$200,V$1,FALSE),"")</f>
        <v>1.3315522067777481E-2</v>
      </c>
      <c r="W11" s="19">
        <f t="shared" si="10"/>
        <v>-5.2621416746536427E-2</v>
      </c>
    </row>
    <row r="12" spans="1:83" x14ac:dyDescent="0.25">
      <c r="A12" s="1" t="s">
        <v>216</v>
      </c>
      <c r="C12" s="3">
        <f>IF(A12&lt;&gt;"",VLOOKUP(A12,Runners!A$3:AS$200,C$1,FALSE),0)</f>
        <v>6.076388888888889E-3</v>
      </c>
      <c r="D12" s="6">
        <f t="shared" si="0"/>
        <v>9</v>
      </c>
      <c r="E12" s="2">
        <v>2.900462962962963E-2</v>
      </c>
      <c r="F12" s="2">
        <f t="shared" si="1"/>
        <v>2.2928240740740742E-2</v>
      </c>
      <c r="J12" s="1" t="str">
        <f t="shared" si="2"/>
        <v>Angela Bremner</v>
      </c>
      <c r="M12" s="8">
        <f t="shared" si="3"/>
        <v>2.8680555555555553E-2</v>
      </c>
      <c r="N12" s="8">
        <f t="shared" si="4"/>
        <v>1.7395833333333333E-2</v>
      </c>
      <c r="O12" s="1" t="str">
        <f t="shared" si="5"/>
        <v>Lewis McAfee</v>
      </c>
      <c r="P12" s="40">
        <f t="shared" si="6"/>
        <v>0</v>
      </c>
      <c r="Q12" s="40">
        <f t="shared" si="7"/>
        <v>33</v>
      </c>
      <c r="R12" s="6">
        <f t="shared" si="8"/>
        <v>33</v>
      </c>
      <c r="S12" s="6">
        <f>IF(AND(D12&lt;=L$4,P12&lt;&gt;"Y"),IF(N12&lt;VLOOKUP(O12,Runners!A$3:CT$200,S$1,FALSE),2,0),0)</f>
        <v>0</v>
      </c>
      <c r="T12" s="6">
        <f t="shared" si="9"/>
        <v>33</v>
      </c>
      <c r="U12" s="2"/>
      <c r="V12" s="2">
        <f>IF(O12&lt;&gt;"",VLOOKUP(O12,Runners!CZ$3:DM$200,V$1,FALSE),"")</f>
        <v>1.65621256447573E-2</v>
      </c>
      <c r="W12" s="19">
        <f t="shared" si="10"/>
        <v>-5.0338205762853916E-2</v>
      </c>
    </row>
    <row r="13" spans="1:83" x14ac:dyDescent="0.25">
      <c r="A13" s="1" t="s">
        <v>26</v>
      </c>
      <c r="C13" s="3">
        <f>IF(A13&lt;&gt;"",VLOOKUP(A13,Runners!A$3:AS$200,C$1,FALSE),0)</f>
        <v>1.0243055555555556E-2</v>
      </c>
      <c r="D13" s="6">
        <f t="shared" si="0"/>
        <v>10</v>
      </c>
      <c r="E13" s="2"/>
      <c r="F13" s="2">
        <f t="shared" si="1"/>
        <v>0</v>
      </c>
      <c r="J13" s="1" t="str">
        <f t="shared" si="2"/>
        <v>Barbara Holmes</v>
      </c>
      <c r="M13" s="8">
        <f t="shared" si="3"/>
        <v>2.8703703703703703E-2</v>
      </c>
      <c r="N13" s="8">
        <f t="shared" si="4"/>
        <v>1.3773148148148147E-2</v>
      </c>
      <c r="O13" s="1" t="str">
        <f t="shared" si="5"/>
        <v>Joe Greenwood</v>
      </c>
      <c r="P13" s="40">
        <f t="shared" si="6"/>
        <v>0</v>
      </c>
      <c r="Q13" s="40">
        <f t="shared" si="7"/>
        <v>32</v>
      </c>
      <c r="R13" s="6">
        <f t="shared" si="8"/>
        <v>32</v>
      </c>
      <c r="S13" s="6">
        <f>IF(AND(D13&lt;=L$4,P13&lt;&gt;"Y"),IF(N13&lt;VLOOKUP(O13,Runners!A$3:CT$200,S$1,FALSE),2,0),0)</f>
        <v>2</v>
      </c>
      <c r="T13" s="6">
        <f t="shared" si="9"/>
        <v>34</v>
      </c>
      <c r="U13" s="2"/>
      <c r="V13" s="2">
        <f>IF(O13&lt;&gt;"",VLOOKUP(O13,Runners!CZ$3:DM$200,V$1,FALSE),"")</f>
        <v>1.2906361069034821E-2</v>
      </c>
      <c r="W13" s="19">
        <f t="shared" si="10"/>
        <v>-6.7159679980822604E-2</v>
      </c>
    </row>
    <row r="14" spans="1:83" x14ac:dyDescent="0.25">
      <c r="A14" s="1" t="s">
        <v>41</v>
      </c>
      <c r="C14" s="3">
        <f>IF(A14&lt;&gt;"",VLOOKUP(A14,Runners!A$3:AS$200,C$1,FALSE),0)</f>
        <v>6.7708333333333336E-3</v>
      </c>
      <c r="D14" s="6">
        <f t="shared" si="0"/>
        <v>11</v>
      </c>
      <c r="E14" s="2"/>
      <c r="F14" s="2">
        <f t="shared" si="1"/>
        <v>0</v>
      </c>
      <c r="J14" s="1" t="str">
        <f t="shared" si="2"/>
        <v>Bec Willetts</v>
      </c>
      <c r="M14" s="8">
        <f t="shared" si="3"/>
        <v>2.8935185185185185E-2</v>
      </c>
      <c r="N14" s="8">
        <f t="shared" si="4"/>
        <v>2.7372685185185184E-2</v>
      </c>
      <c r="O14" s="1" t="str">
        <f t="shared" si="5"/>
        <v>Sarah Bagshaw</v>
      </c>
      <c r="P14" s="40">
        <f t="shared" si="6"/>
        <v>0</v>
      </c>
      <c r="Q14" s="40">
        <f t="shared" si="7"/>
        <v>31</v>
      </c>
      <c r="R14" s="6">
        <f t="shared" si="8"/>
        <v>31</v>
      </c>
      <c r="S14" s="6">
        <f>IF(AND(D14&lt;=L$4,P14&lt;&gt;"Y"),IF(N14&lt;VLOOKUP(O14,Runners!A$3:CT$200,S$1,FALSE),2,0),0)</f>
        <v>0</v>
      </c>
      <c r="T14" s="6">
        <f t="shared" si="9"/>
        <v>31</v>
      </c>
      <c r="U14" s="2"/>
      <c r="V14" s="2">
        <f>IF(O14&lt;&gt;"",VLOOKUP(O14,Runners!CZ$3:DM$200,V$1,FALSE),"")</f>
        <v>2.6232324863623313E-2</v>
      </c>
      <c r="W14" s="19">
        <f t="shared" si="10"/>
        <v>-4.3471569046601072E-2</v>
      </c>
      <c r="AA14" s="2"/>
    </row>
    <row r="15" spans="1:83" x14ac:dyDescent="0.25">
      <c r="A15" s="1" t="s">
        <v>174</v>
      </c>
      <c r="C15" s="3">
        <f>IF(A15&lt;&gt;"",VLOOKUP(A15,Runners!A$3:AS$200,C$1,FALSE),0)</f>
        <v>6.7708333333333336E-3</v>
      </c>
      <c r="D15" s="6">
        <f t="shared" si="0"/>
        <v>12</v>
      </c>
      <c r="E15" s="2"/>
      <c r="F15" s="2">
        <f t="shared" si="1"/>
        <v>0</v>
      </c>
      <c r="J15" s="1" t="str">
        <f t="shared" si="2"/>
        <v>Ben McCabe</v>
      </c>
      <c r="M15" s="8">
        <f t="shared" si="3"/>
        <v>2.900462962962963E-2</v>
      </c>
      <c r="N15" s="8">
        <f t="shared" si="4"/>
        <v>2.2928240740740742E-2</v>
      </c>
      <c r="O15" s="1" t="str">
        <f t="shared" si="5"/>
        <v>Angela Bremner</v>
      </c>
      <c r="P15" s="40">
        <f t="shared" si="6"/>
        <v>0</v>
      </c>
      <c r="Q15" s="40">
        <f t="shared" si="7"/>
        <v>30</v>
      </c>
      <c r="R15" s="6">
        <f t="shared" si="8"/>
        <v>30</v>
      </c>
      <c r="S15" s="6">
        <f>IF(AND(D15&lt;=L$4,P15&lt;&gt;"Y"),IF(N15&lt;VLOOKUP(O15,Runners!A$3:CT$200,S$1,FALSE),2,0),0)</f>
        <v>0</v>
      </c>
      <c r="T15" s="6">
        <f t="shared" si="9"/>
        <v>30</v>
      </c>
      <c r="U15" s="2"/>
      <c r="V15" s="2">
        <f>IF(O15&lt;&gt;"",VLOOKUP(O15,Runners!CZ$3:DM$200,V$1,FALSE),"")</f>
        <v>2.1734860574173114E-2</v>
      </c>
      <c r="W15" s="19">
        <f t="shared" si="10"/>
        <v>-5.4906272000000159E-2</v>
      </c>
      <c r="AA15" s="2"/>
    </row>
    <row r="16" spans="1:83" x14ac:dyDescent="0.25">
      <c r="A16" s="1" t="s">
        <v>164</v>
      </c>
      <c r="B16" s="1" t="s">
        <v>185</v>
      </c>
      <c r="C16" s="3">
        <f>IF(A16&lt;&gt;"",VLOOKUP(A16,Runners!A$3:AS$200,C$1,FALSE),0)</f>
        <v>1.0243055555555556E-2</v>
      </c>
      <c r="D16" s="6">
        <f t="shared" si="0"/>
        <v>13</v>
      </c>
      <c r="E16" s="2"/>
      <c r="F16" s="2">
        <f t="shared" si="1"/>
        <v>0</v>
      </c>
      <c r="J16" s="1" t="str">
        <f t="shared" si="2"/>
        <v>Ben Wrigley</v>
      </c>
      <c r="M16" s="8">
        <f t="shared" si="3"/>
        <v>2.9282407407407406E-2</v>
      </c>
      <c r="N16" s="8">
        <f t="shared" si="4"/>
        <v>1.8344907407407407E-2</v>
      </c>
      <c r="O16" s="1" t="str">
        <f t="shared" si="5"/>
        <v>Gerard Browne</v>
      </c>
      <c r="P16" s="40">
        <f t="shared" si="6"/>
        <v>0</v>
      </c>
      <c r="Q16" s="40">
        <f t="shared" si="7"/>
        <v>29</v>
      </c>
      <c r="R16" s="6">
        <f t="shared" si="8"/>
        <v>29</v>
      </c>
      <c r="S16" s="6">
        <f>IF(AND(D16&lt;=L$4,P16&lt;&gt;"Y"),IF(N16&lt;VLOOKUP(O16,Runners!A$3:CT$200,S$1,FALSE),2,0),0)</f>
        <v>0</v>
      </c>
      <c r="T16" s="6">
        <f t="shared" si="9"/>
        <v>29</v>
      </c>
      <c r="U16" s="2"/>
      <c r="V16" s="2">
        <f>IF(O16&lt;&gt;"",VLOOKUP(O16,Runners!CZ$3:DM$200,V$1,FALSE),"")</f>
        <v>1.6953497034858975E-2</v>
      </c>
      <c r="W16" s="19">
        <f t="shared" si="10"/>
        <v>-8.2072174825493546E-2</v>
      </c>
      <c r="AA16" s="2"/>
    </row>
    <row r="17" spans="1:27" x14ac:dyDescent="0.25">
      <c r="A17" s="1" t="s">
        <v>25</v>
      </c>
      <c r="C17" s="3">
        <f>IF(A17&lt;&gt;"",VLOOKUP(A17,Runners!A$3:AS$200,C$1,FALSE),0)</f>
        <v>6.9444444444444441E-3</v>
      </c>
      <c r="D17" s="6">
        <f t="shared" si="0"/>
        <v>14</v>
      </c>
      <c r="E17" s="2"/>
      <c r="F17" s="2">
        <f t="shared" si="1"/>
        <v>0</v>
      </c>
      <c r="J17" s="1" t="str">
        <f t="shared" si="2"/>
        <v>Bob Clough</v>
      </c>
      <c r="M17" s="8">
        <f t="shared" si="3"/>
        <v>2.9328703703703704E-2</v>
      </c>
      <c r="N17" s="8">
        <f t="shared" si="4"/>
        <v>1.9259259259259261E-2</v>
      </c>
      <c r="O17" s="1" t="str">
        <f t="shared" si="5"/>
        <v>Claire Markham</v>
      </c>
      <c r="P17" s="40">
        <f t="shared" si="6"/>
        <v>0</v>
      </c>
      <c r="Q17" s="40">
        <f t="shared" si="7"/>
        <v>28</v>
      </c>
      <c r="R17" s="6">
        <f t="shared" si="8"/>
        <v>28</v>
      </c>
      <c r="S17" s="6">
        <f>IF(AND(D17&lt;=L$4,P17&lt;&gt;"Y"),IF(N17&lt;VLOOKUP(O17,Runners!A$3:CT$200,S$1,FALSE),2,0),0)</f>
        <v>0</v>
      </c>
      <c r="T17" s="6">
        <f t="shared" si="9"/>
        <v>28</v>
      </c>
      <c r="U17" s="2"/>
      <c r="V17" s="2">
        <f>IF(O17&lt;&gt;"",VLOOKUP(O17,Runners!CZ$3:DM$200,V$1,FALSE),"")</f>
        <v>1.7727345010741833E-2</v>
      </c>
      <c r="W17" s="19">
        <f t="shared" si="10"/>
        <v>-8.6415323196404686E-2</v>
      </c>
      <c r="AA17" s="2"/>
    </row>
    <row r="18" spans="1:27" x14ac:dyDescent="0.25">
      <c r="A18" s="1" t="s">
        <v>201</v>
      </c>
      <c r="C18" s="3">
        <f>IF(A18&lt;&gt;"",VLOOKUP(A18,Runners!A$3:AS$200,C$1,FALSE),0)</f>
        <v>1.0243055555555556E-2</v>
      </c>
      <c r="D18" s="6">
        <f t="shared" si="0"/>
        <v>15</v>
      </c>
      <c r="E18" s="2"/>
      <c r="F18" s="2">
        <f t="shared" si="1"/>
        <v>0</v>
      </c>
      <c r="J18" s="1" t="str">
        <f t="shared" si="2"/>
        <v>Brian Fox</v>
      </c>
      <c r="M18" s="8">
        <f t="shared" si="3"/>
        <v>2.9421296296296296E-2</v>
      </c>
      <c r="N18" s="8">
        <f t="shared" si="4"/>
        <v>2.4386574074074074E-2</v>
      </c>
      <c r="O18" s="1" t="str">
        <f t="shared" si="5"/>
        <v>Jeremy McCandless</v>
      </c>
      <c r="P18" s="40">
        <f t="shared" si="6"/>
        <v>0</v>
      </c>
      <c r="Q18" s="40">
        <f t="shared" si="7"/>
        <v>27</v>
      </c>
      <c r="R18" s="6">
        <f t="shared" si="8"/>
        <v>27</v>
      </c>
      <c r="S18" s="6">
        <f>IF(AND(D18&lt;=L$4,P18&lt;&gt;"Y"),IF(N18&lt;VLOOKUP(O18,Runners!A$3:CT$200,S$1,FALSE),2,0),0)</f>
        <v>0</v>
      </c>
      <c r="T18" s="6">
        <f t="shared" si="9"/>
        <v>27</v>
      </c>
      <c r="U18" s="2"/>
      <c r="V18" s="2">
        <f>IF(O18&lt;&gt;"",VLOOKUP(O18,Runners!CZ$3:DM$200,V$1,FALSE),"")</f>
        <v>2.2841857495025101E-2</v>
      </c>
      <c r="W18" s="19">
        <f t="shared" si="10"/>
        <v>-6.7626574563185535E-2</v>
      </c>
    </row>
    <row r="19" spans="1:27" x14ac:dyDescent="0.25">
      <c r="A19" s="1" t="s">
        <v>222</v>
      </c>
      <c r="C19" s="3">
        <f>IF(A19&lt;&gt;"",VLOOKUP(A19,Runners!A$3:AS$200,C$1,FALSE),0)</f>
        <v>6.076388888888889E-3</v>
      </c>
      <c r="D19" s="6">
        <f t="shared" si="0"/>
        <v>16</v>
      </c>
      <c r="E19" s="2"/>
      <c r="F19" s="2">
        <f t="shared" si="1"/>
        <v>0</v>
      </c>
      <c r="J19" s="1" t="str">
        <f t="shared" si="2"/>
        <v>Carolyn Melvyn</v>
      </c>
      <c r="M19" s="8" t="str">
        <f t="shared" si="3"/>
        <v/>
      </c>
      <c r="N19" s="8" t="str">
        <f t="shared" si="4"/>
        <v/>
      </c>
      <c r="O19" s="1" t="str">
        <f t="shared" si="5"/>
        <v/>
      </c>
      <c r="P19" s="40" t="str">
        <f t="shared" si="6"/>
        <v/>
      </c>
      <c r="Q19" s="40" t="str">
        <f t="shared" si="7"/>
        <v/>
      </c>
      <c r="R19" s="6" t="str">
        <f t="shared" si="8"/>
        <v/>
      </c>
      <c r="S19" s="6">
        <f>IF(AND(D19&lt;=L$4,P19&lt;&gt;"Y"),IF(N19&lt;VLOOKUP(O19,Runners!A$3:CT$200,S$1,FALSE),2,0),0)</f>
        <v>0</v>
      </c>
      <c r="T19" s="6">
        <f t="shared" si="9"/>
        <v>0</v>
      </c>
      <c r="U19" s="2"/>
      <c r="V19" s="2" t="str">
        <f>IF(O19&lt;&gt;"",VLOOKUP(O19,Runners!CZ$3:DM$200,V$1,FALSE),"")</f>
        <v/>
      </c>
      <c r="W19" s="19" t="str">
        <f t="shared" si="10"/>
        <v/>
      </c>
    </row>
    <row r="20" spans="1:27" x14ac:dyDescent="0.25">
      <c r="A20" s="1" t="s">
        <v>147</v>
      </c>
      <c r="B20" s="3"/>
      <c r="C20" s="3">
        <f>IF(A20&lt;&gt;"",VLOOKUP(A20,Runners!A$3:AS$200,C$1,FALSE),0)</f>
        <v>1.3194444444444444E-2</v>
      </c>
      <c r="D20" s="6">
        <f t="shared" si="0"/>
        <v>17</v>
      </c>
      <c r="E20" s="2"/>
      <c r="F20" s="2">
        <f t="shared" si="1"/>
        <v>0</v>
      </c>
      <c r="J20" s="1" t="str">
        <f t="shared" si="2"/>
        <v>Catherine Carrdus</v>
      </c>
      <c r="M20" s="8" t="str">
        <f t="shared" si="3"/>
        <v/>
      </c>
      <c r="N20" s="8" t="str">
        <f t="shared" si="4"/>
        <v/>
      </c>
      <c r="O20" s="1" t="str">
        <f t="shared" si="5"/>
        <v/>
      </c>
      <c r="P20" s="40" t="str">
        <f t="shared" si="6"/>
        <v/>
      </c>
      <c r="Q20" s="40" t="str">
        <f t="shared" si="7"/>
        <v/>
      </c>
      <c r="R20" s="6">
        <f t="shared" si="8"/>
        <v>0</v>
      </c>
      <c r="S20" s="6">
        <f>IF(AND(D20&lt;=L$4,P20&lt;&gt;"Y"),IF(N20&lt;VLOOKUP(O20,Runners!A$3:CT$200,S$1,FALSE),2,0),0)</f>
        <v>0</v>
      </c>
      <c r="T20" s="6">
        <f t="shared" si="9"/>
        <v>0</v>
      </c>
      <c r="U20" s="2"/>
      <c r="V20" s="2" t="str">
        <f>IF(O20&lt;&gt;"",VLOOKUP(O20,Runners!CZ$3:DM$200,V$1,FALSE),"")</f>
        <v/>
      </c>
      <c r="W20" s="19" t="str">
        <f t="shared" si="10"/>
        <v/>
      </c>
    </row>
    <row r="21" spans="1:27" x14ac:dyDescent="0.25">
      <c r="A21" s="1" t="s">
        <v>208</v>
      </c>
      <c r="B21" s="1" t="s">
        <v>185</v>
      </c>
      <c r="C21" s="3">
        <f>IF(A21&lt;&gt;"",VLOOKUP(A21,Runners!A$3:AS$200,C$1,FALSE),0)</f>
        <v>6.2499999999999995E-3</v>
      </c>
      <c r="D21" s="6">
        <f t="shared" si="0"/>
        <v>18</v>
      </c>
      <c r="E21" s="2"/>
      <c r="F21" s="2">
        <f t="shared" si="1"/>
        <v>0</v>
      </c>
      <c r="J21" s="1" t="str">
        <f t="shared" si="2"/>
        <v>Catherine MacLachlan</v>
      </c>
      <c r="M21" s="8" t="str">
        <f t="shared" si="3"/>
        <v/>
      </c>
      <c r="N21" s="8" t="str">
        <f t="shared" si="4"/>
        <v/>
      </c>
      <c r="O21" s="1" t="str">
        <f t="shared" si="5"/>
        <v/>
      </c>
      <c r="P21" s="40" t="str">
        <f t="shared" si="6"/>
        <v/>
      </c>
      <c r="Q21" s="40" t="str">
        <f t="shared" si="7"/>
        <v/>
      </c>
      <c r="R21" s="6">
        <f t="shared" si="8"/>
        <v>0</v>
      </c>
      <c r="S21" s="6">
        <f>IF(AND(D21&lt;=L$4,P21&lt;&gt;"Y"),IF(N21&lt;VLOOKUP(O21,Runners!A$3:CT$200,S$1,FALSE),2,0),0)</f>
        <v>0</v>
      </c>
      <c r="T21" s="6">
        <f t="shared" si="9"/>
        <v>0</v>
      </c>
      <c r="U21" s="2"/>
      <c r="V21" s="2" t="str">
        <f>IF(O21&lt;&gt;"",VLOOKUP(O21,Runners!CZ$3:DM$200,V$1,FALSE),"")</f>
        <v/>
      </c>
      <c r="W21" s="19" t="str">
        <f t="shared" si="10"/>
        <v/>
      </c>
    </row>
    <row r="22" spans="1:27" x14ac:dyDescent="0.25">
      <c r="A22" s="1" t="s">
        <v>161</v>
      </c>
      <c r="C22" s="3">
        <f>IF(A22&lt;&gt;"",VLOOKUP(A22,Runners!A$3:AS$200,C$1,FALSE),0)</f>
        <v>1.0590277777777778E-2</v>
      </c>
      <c r="D22" s="6">
        <f t="shared" si="0"/>
        <v>19</v>
      </c>
      <c r="E22" s="2"/>
      <c r="F22" s="2">
        <f t="shared" si="1"/>
        <v>0</v>
      </c>
      <c r="J22" s="1" t="str">
        <f t="shared" si="2"/>
        <v>Chris Bowker</v>
      </c>
      <c r="M22" s="8" t="str">
        <f t="shared" si="3"/>
        <v/>
      </c>
      <c r="N22" s="8" t="str">
        <f t="shared" si="4"/>
        <v/>
      </c>
      <c r="O22" s="1" t="str">
        <f t="shared" si="5"/>
        <v/>
      </c>
      <c r="P22" s="40" t="str">
        <f t="shared" si="6"/>
        <v/>
      </c>
      <c r="Q22" s="40" t="str">
        <f t="shared" si="7"/>
        <v/>
      </c>
      <c r="R22" s="6">
        <f t="shared" si="8"/>
        <v>0</v>
      </c>
      <c r="S22" s="6">
        <f>IF(AND(D22&lt;=L$4,P22&lt;&gt;"Y"),IF(N22&lt;VLOOKUP(O22,Runners!A$3:CT$200,S$1,FALSE),2,0),0)</f>
        <v>0</v>
      </c>
      <c r="T22" s="6">
        <f t="shared" si="9"/>
        <v>0</v>
      </c>
      <c r="U22" s="2"/>
      <c r="V22" s="2" t="str">
        <f>IF(O22&lt;&gt;"",VLOOKUP(O22,Runners!CZ$3:DM$200,V$1,FALSE),"")</f>
        <v/>
      </c>
      <c r="W22" s="19" t="str">
        <f t="shared" si="10"/>
        <v/>
      </c>
      <c r="AA22" s="2"/>
    </row>
    <row r="23" spans="1:27" x14ac:dyDescent="0.25">
      <c r="A23" s="1" t="s">
        <v>229</v>
      </c>
      <c r="C23" s="3">
        <f>IF(A23&lt;&gt;"",VLOOKUP(A23,Runners!A$3:AS$200,C$1,FALSE),0)</f>
        <v>1.1284722222222222E-2</v>
      </c>
      <c r="D23" s="6">
        <f t="shared" si="0"/>
        <v>20</v>
      </c>
      <c r="E23" s="2"/>
      <c r="F23" s="2">
        <f t="shared" si="1"/>
        <v>0</v>
      </c>
      <c r="J23" s="1" t="str">
        <f t="shared" si="2"/>
        <v>Chris Cottram</v>
      </c>
      <c r="M23" s="8" t="str">
        <f t="shared" si="3"/>
        <v/>
      </c>
      <c r="N23" s="8" t="str">
        <f t="shared" si="4"/>
        <v/>
      </c>
      <c r="O23" s="1" t="str">
        <f t="shared" si="5"/>
        <v/>
      </c>
      <c r="P23" s="40" t="str">
        <f t="shared" si="6"/>
        <v/>
      </c>
      <c r="Q23" s="40" t="str">
        <f t="shared" si="7"/>
        <v/>
      </c>
      <c r="R23" s="6">
        <f t="shared" si="8"/>
        <v>0</v>
      </c>
      <c r="S23" s="6">
        <f>IF(AND(D23&lt;=L$4,P23&lt;&gt;"Y"),IF(N23&lt;VLOOKUP(O23,Runners!A$3:CT$200,S$1,FALSE),2,0),0)</f>
        <v>0</v>
      </c>
      <c r="T23" s="6">
        <f t="shared" si="9"/>
        <v>0</v>
      </c>
      <c r="U23" s="2"/>
      <c r="V23" s="2" t="str">
        <f>IF(O23&lt;&gt;"",VLOOKUP(O23,Runners!CZ$3:DM$200,V$1,FALSE),"")</f>
        <v/>
      </c>
      <c r="W23" s="19" t="str">
        <f t="shared" si="10"/>
        <v/>
      </c>
    </row>
    <row r="24" spans="1:27" x14ac:dyDescent="0.25">
      <c r="A24" s="1" t="s">
        <v>200</v>
      </c>
      <c r="B24" s="3"/>
      <c r="C24" s="3">
        <f>IF(A24&lt;&gt;"",VLOOKUP(A24,Runners!A$3:AS$200,C$1,FALSE),0)</f>
        <v>1.0590277777777777E-2</v>
      </c>
      <c r="D24" s="6">
        <f t="shared" si="0"/>
        <v>21</v>
      </c>
      <c r="E24" s="2"/>
      <c r="F24" s="2">
        <f t="shared" si="1"/>
        <v>0</v>
      </c>
      <c r="J24" s="1" t="str">
        <f t="shared" si="2"/>
        <v>Chris Hastwell</v>
      </c>
      <c r="M24" s="8" t="str">
        <f t="shared" si="3"/>
        <v/>
      </c>
      <c r="N24" s="8" t="str">
        <f t="shared" si="4"/>
        <v/>
      </c>
      <c r="O24" s="1" t="str">
        <f t="shared" si="5"/>
        <v/>
      </c>
      <c r="P24" s="40" t="str">
        <f t="shared" si="6"/>
        <v/>
      </c>
      <c r="Q24" s="40" t="str">
        <f t="shared" si="7"/>
        <v/>
      </c>
      <c r="R24" s="6">
        <f t="shared" si="8"/>
        <v>0</v>
      </c>
      <c r="S24" s="6">
        <f>IF(AND(D24&lt;=L$4,P24&lt;&gt;"Y"),IF(N24&lt;VLOOKUP(O24,Runners!A$3:CT$200,S$1,FALSE),2,0),0)</f>
        <v>0</v>
      </c>
      <c r="T24" s="6">
        <f t="shared" si="9"/>
        <v>0</v>
      </c>
      <c r="U24" s="2"/>
      <c r="V24" s="2" t="str">
        <f>IF(O24&lt;&gt;"",VLOOKUP(O24,Runners!CZ$3:DM$200,V$1,FALSE),"")</f>
        <v/>
      </c>
      <c r="W24" s="19" t="str">
        <f t="shared" si="10"/>
        <v/>
      </c>
      <c r="AA24" s="2"/>
    </row>
    <row r="25" spans="1:27" x14ac:dyDescent="0.25">
      <c r="A25" s="1" t="s">
        <v>228</v>
      </c>
      <c r="C25" s="3">
        <f>IF(A25&lt;&gt;"",VLOOKUP(A25,Runners!A$3:AS$200,C$1,FALSE),0)</f>
        <v>1.4583333333333332E-2</v>
      </c>
      <c r="D25" s="6">
        <f t="shared" si="0"/>
        <v>22</v>
      </c>
      <c r="E25" s="2"/>
      <c r="F25" s="2">
        <f t="shared" si="1"/>
        <v>0</v>
      </c>
      <c r="J25" s="1" t="str">
        <f t="shared" si="2"/>
        <v>Chris McCarthy</v>
      </c>
      <c r="M25" s="8" t="str">
        <f t="shared" si="3"/>
        <v/>
      </c>
      <c r="N25" s="8" t="str">
        <f t="shared" si="4"/>
        <v/>
      </c>
      <c r="O25" s="1" t="str">
        <f t="shared" si="5"/>
        <v/>
      </c>
      <c r="P25" s="40" t="str">
        <f t="shared" si="6"/>
        <v/>
      </c>
      <c r="Q25" s="40" t="str">
        <f t="shared" si="7"/>
        <v/>
      </c>
      <c r="R25" s="6">
        <f t="shared" si="8"/>
        <v>0</v>
      </c>
      <c r="S25" s="6">
        <f>IF(AND(D25&lt;=L$4,P25&lt;&gt;"Y"),IF(N25&lt;VLOOKUP(O25,Runners!A$3:CT$200,S$1,FALSE),2,0),0)</f>
        <v>0</v>
      </c>
      <c r="T25" s="6">
        <f t="shared" si="9"/>
        <v>0</v>
      </c>
      <c r="U25" s="2"/>
      <c r="V25" s="2" t="str">
        <f>IF(O25&lt;&gt;"",VLOOKUP(O25,Runners!CZ$3:DM$200,V$1,FALSE),"")</f>
        <v/>
      </c>
      <c r="W25" s="19" t="str">
        <f t="shared" si="10"/>
        <v/>
      </c>
    </row>
    <row r="26" spans="1:27" x14ac:dyDescent="0.25">
      <c r="A26" s="1" t="s">
        <v>223</v>
      </c>
      <c r="C26" s="3">
        <f>IF(A26&lt;&gt;"",VLOOKUP(A26,Runners!A$3:AS$200,C$1,FALSE),0)</f>
        <v>6.076388888888889E-3</v>
      </c>
      <c r="D26" s="6">
        <f t="shared" si="0"/>
        <v>23</v>
      </c>
      <c r="E26" s="2"/>
      <c r="F26" s="2">
        <f t="shared" si="1"/>
        <v>0</v>
      </c>
      <c r="J26" s="1" t="str">
        <f t="shared" si="2"/>
        <v>Christine Rouse</v>
      </c>
      <c r="M26" s="8" t="str">
        <f t="shared" si="3"/>
        <v/>
      </c>
      <c r="N26" s="8" t="str">
        <f t="shared" si="4"/>
        <v/>
      </c>
      <c r="O26" s="1" t="str">
        <f t="shared" si="5"/>
        <v/>
      </c>
      <c r="P26" s="40" t="str">
        <f t="shared" si="6"/>
        <v/>
      </c>
      <c r="Q26" s="40" t="str">
        <f t="shared" si="7"/>
        <v/>
      </c>
      <c r="R26" s="6">
        <f t="shared" si="8"/>
        <v>0</v>
      </c>
      <c r="S26" s="6">
        <f>IF(AND(D26&lt;=L$4,P26&lt;&gt;"Y"),IF(N26&lt;VLOOKUP(O26,Runners!A$3:CT$200,S$1,FALSE),2,0),0)</f>
        <v>0</v>
      </c>
      <c r="T26" s="6">
        <f t="shared" si="9"/>
        <v>0</v>
      </c>
      <c r="U26" s="2"/>
      <c r="V26" s="2" t="str">
        <f>IF(O26&lt;&gt;"",VLOOKUP(O26,Runners!CZ$3:DM$200,V$1,FALSE),"")</f>
        <v/>
      </c>
      <c r="W26" s="19" t="str">
        <f t="shared" si="10"/>
        <v/>
      </c>
    </row>
    <row r="27" spans="1:27" x14ac:dyDescent="0.25">
      <c r="A27" s="1" t="s">
        <v>17</v>
      </c>
      <c r="C27" s="3">
        <f>IF(A27&lt;&gt;"",VLOOKUP(A27,Runners!A$3:AS$200,C$1,FALSE),0)</f>
        <v>1.0763888888888891E-2</v>
      </c>
      <c r="D27" s="6">
        <f t="shared" si="0"/>
        <v>24</v>
      </c>
      <c r="E27" s="2"/>
      <c r="F27" s="2">
        <f t="shared" si="1"/>
        <v>0</v>
      </c>
      <c r="J27" s="1" t="str">
        <f t="shared" si="2"/>
        <v>Claire England</v>
      </c>
      <c r="M27" s="8" t="str">
        <f t="shared" si="3"/>
        <v/>
      </c>
      <c r="N27" s="8" t="str">
        <f t="shared" si="4"/>
        <v/>
      </c>
      <c r="O27" s="1" t="str">
        <f t="shared" si="5"/>
        <v/>
      </c>
      <c r="P27" s="40" t="str">
        <f t="shared" si="6"/>
        <v/>
      </c>
      <c r="Q27" s="40" t="str">
        <f t="shared" si="7"/>
        <v/>
      </c>
      <c r="R27" s="6">
        <f t="shared" si="8"/>
        <v>0</v>
      </c>
      <c r="S27" s="6">
        <f>IF(AND(D27&lt;=L$4,P27&lt;&gt;"Y"),IF(N27&lt;VLOOKUP(O27,Runners!A$3:CT$200,S$1,FALSE),2,0),0)</f>
        <v>0</v>
      </c>
      <c r="T27" s="6">
        <f t="shared" si="9"/>
        <v>0</v>
      </c>
      <c r="U27" s="2"/>
      <c r="V27" s="2" t="str">
        <f>IF(O27&lt;&gt;"",VLOOKUP(O27,Runners!CZ$3:DM$200,V$1,FALSE),"")</f>
        <v/>
      </c>
      <c r="W27" s="19" t="str">
        <f t="shared" si="10"/>
        <v/>
      </c>
      <c r="AA27" s="2"/>
    </row>
    <row r="28" spans="1:27" x14ac:dyDescent="0.25">
      <c r="A28" s="1" t="s">
        <v>190</v>
      </c>
      <c r="C28" s="3">
        <f>IF(A28&lt;&gt;"",VLOOKUP(A28,Runners!A$3:AS$200,C$1,FALSE),0)</f>
        <v>1.0069444444444445E-2</v>
      </c>
      <c r="D28" s="6">
        <f t="shared" si="0"/>
        <v>25</v>
      </c>
      <c r="E28" s="2">
        <v>2.9328703703703704E-2</v>
      </c>
      <c r="F28" s="2">
        <f t="shared" si="1"/>
        <v>1.9259259259259261E-2</v>
      </c>
      <c r="J28" s="1" t="str">
        <f t="shared" si="2"/>
        <v>Claire Markham</v>
      </c>
      <c r="M28" s="8" t="str">
        <f t="shared" si="3"/>
        <v/>
      </c>
      <c r="N28" s="8" t="str">
        <f t="shared" si="4"/>
        <v/>
      </c>
      <c r="O28" s="1" t="str">
        <f t="shared" si="5"/>
        <v/>
      </c>
      <c r="P28" s="40" t="str">
        <f t="shared" si="6"/>
        <v/>
      </c>
      <c r="Q28" s="40" t="str">
        <f t="shared" si="7"/>
        <v/>
      </c>
      <c r="R28" s="6">
        <f t="shared" si="8"/>
        <v>0</v>
      </c>
      <c r="S28" s="6">
        <f>IF(AND(D28&lt;=L$4,P28&lt;&gt;"Y"),IF(N28&lt;VLOOKUP(O28,Runners!A$3:CT$200,S$1,FALSE),2,0),0)</f>
        <v>0</v>
      </c>
      <c r="T28" s="6">
        <f t="shared" si="9"/>
        <v>0</v>
      </c>
      <c r="U28" s="2"/>
      <c r="V28" s="2" t="str">
        <f>IF(O28&lt;&gt;"",VLOOKUP(O28,Runners!CZ$3:DM$200,V$1,FALSE),"")</f>
        <v/>
      </c>
      <c r="W28" s="19" t="str">
        <f t="shared" si="10"/>
        <v/>
      </c>
      <c r="AA28" s="2"/>
    </row>
    <row r="29" spans="1:27" x14ac:dyDescent="0.25">
      <c r="A29" s="1" t="s">
        <v>2</v>
      </c>
      <c r="B29" s="3"/>
      <c r="C29" s="3">
        <f>IF(A29&lt;&gt;"",VLOOKUP(A29,Runners!A$3:AS$200,C$1,FALSE),0)</f>
        <v>1.3888888888888888E-2</v>
      </c>
      <c r="D29" s="6">
        <f t="shared" si="0"/>
        <v>26</v>
      </c>
      <c r="E29" s="2"/>
      <c r="F29" s="2">
        <f t="shared" si="1"/>
        <v>0</v>
      </c>
      <c r="J29" s="1" t="str">
        <f t="shared" si="2"/>
        <v>Colin Laidlaw</v>
      </c>
      <c r="M29" s="8" t="str">
        <f t="shared" si="3"/>
        <v/>
      </c>
      <c r="N29" s="8" t="str">
        <f t="shared" si="4"/>
        <v/>
      </c>
      <c r="O29" s="1" t="str">
        <f t="shared" si="5"/>
        <v/>
      </c>
      <c r="P29" s="40" t="str">
        <f t="shared" si="6"/>
        <v/>
      </c>
      <c r="Q29" s="40" t="str">
        <f t="shared" si="7"/>
        <v/>
      </c>
      <c r="R29" s="6">
        <f t="shared" si="8"/>
        <v>0</v>
      </c>
      <c r="S29" s="6">
        <f>IF(AND(D29&lt;=L$4,P29&lt;&gt;"Y"),IF(N29&lt;VLOOKUP(O29,Runners!A$3:CT$200,S$1,FALSE),2,0),0)</f>
        <v>0</v>
      </c>
      <c r="T29" s="6">
        <f t="shared" si="9"/>
        <v>0</v>
      </c>
      <c r="U29" s="2"/>
      <c r="V29" s="2" t="str">
        <f>IF(O29&lt;&gt;"",VLOOKUP(O29,Runners!CZ$3:DM$200,V$1,FALSE),"")</f>
        <v/>
      </c>
      <c r="W29" s="19" t="str">
        <f t="shared" si="10"/>
        <v/>
      </c>
      <c r="AA29" s="2"/>
    </row>
    <row r="30" spans="1:27" x14ac:dyDescent="0.25">
      <c r="A30" s="1" t="s">
        <v>193</v>
      </c>
      <c r="C30" s="3">
        <f>IF(A30&lt;&gt;"",VLOOKUP(A30,Runners!A$3:AS$200,C$1,FALSE),0)</f>
        <v>1.0590277777777777E-2</v>
      </c>
      <c r="D30" s="6">
        <f t="shared" si="0"/>
        <v>27</v>
      </c>
      <c r="E30" s="2"/>
      <c r="F30" s="2">
        <f t="shared" si="1"/>
        <v>0</v>
      </c>
      <c r="J30" s="1" t="str">
        <f t="shared" si="2"/>
        <v>Dan Gregson</v>
      </c>
      <c r="M30" s="8" t="str">
        <f t="shared" si="3"/>
        <v/>
      </c>
      <c r="N30" s="8" t="str">
        <f t="shared" si="4"/>
        <v/>
      </c>
      <c r="O30" s="1" t="str">
        <f t="shared" si="5"/>
        <v/>
      </c>
      <c r="P30" s="40" t="str">
        <f t="shared" si="6"/>
        <v/>
      </c>
      <c r="Q30" s="40" t="str">
        <f t="shared" si="7"/>
        <v/>
      </c>
      <c r="R30" s="6">
        <f t="shared" si="8"/>
        <v>0</v>
      </c>
      <c r="S30" s="6">
        <f>IF(AND(D30&lt;=L$4,P30&lt;&gt;"Y"),IF(N30&lt;VLOOKUP(O30,Runners!A$3:CT$200,S$1,FALSE),2,0),0)</f>
        <v>0</v>
      </c>
      <c r="T30" s="6">
        <f t="shared" si="9"/>
        <v>0</v>
      </c>
      <c r="U30" s="2"/>
      <c r="V30" s="2" t="str">
        <f>IF(O30&lt;&gt;"",VLOOKUP(O30,Runners!CZ$3:DM$200,V$1,FALSE),"")</f>
        <v/>
      </c>
      <c r="W30" s="19" t="str">
        <f t="shared" si="10"/>
        <v/>
      </c>
      <c r="AA30" s="2"/>
    </row>
    <row r="31" spans="1:27" x14ac:dyDescent="0.25">
      <c r="A31" s="1" t="s">
        <v>158</v>
      </c>
      <c r="C31" s="3">
        <f>IF(A31&lt;&gt;"",VLOOKUP(A31,Runners!A$3:AS$200,C$1,FALSE),0)</f>
        <v>1.1805555555555555E-2</v>
      </c>
      <c r="D31" s="6">
        <f t="shared" si="0"/>
        <v>28</v>
      </c>
      <c r="E31" s="2"/>
      <c r="F31" s="2">
        <f t="shared" si="1"/>
        <v>0</v>
      </c>
      <c r="J31" s="1" t="str">
        <f t="shared" si="2"/>
        <v>Darran Ames</v>
      </c>
      <c r="M31" s="8" t="str">
        <f t="shared" si="3"/>
        <v/>
      </c>
      <c r="N31" s="8" t="str">
        <f t="shared" si="4"/>
        <v/>
      </c>
      <c r="O31" s="1" t="str">
        <f t="shared" si="5"/>
        <v/>
      </c>
      <c r="P31" s="40" t="str">
        <f t="shared" si="6"/>
        <v/>
      </c>
      <c r="Q31" s="40" t="str">
        <f t="shared" si="7"/>
        <v/>
      </c>
      <c r="R31" s="6">
        <f t="shared" si="8"/>
        <v>0</v>
      </c>
      <c r="S31" s="6">
        <f>IF(AND(D31&lt;=L$4,P31&lt;&gt;"Y"),IF(N31&lt;VLOOKUP(O31,Runners!A$3:CT$200,S$1,FALSE),2,0),0)</f>
        <v>0</v>
      </c>
      <c r="T31" s="6">
        <f t="shared" si="9"/>
        <v>0</v>
      </c>
      <c r="U31" s="2"/>
      <c r="V31" s="2" t="str">
        <f>IF(O31&lt;&gt;"",VLOOKUP(O31,Runners!CZ$3:DM$200,V$1,FALSE),"")</f>
        <v/>
      </c>
      <c r="W31" s="19" t="str">
        <f t="shared" si="10"/>
        <v/>
      </c>
    </row>
    <row r="32" spans="1:27" x14ac:dyDescent="0.25">
      <c r="A32" s="1" t="s">
        <v>192</v>
      </c>
      <c r="C32" s="3">
        <f>IF(A32&lt;&gt;"",VLOOKUP(A32,Runners!A$3:AS$200,C$1,FALSE),0)</f>
        <v>1.2673611111111109E-2</v>
      </c>
      <c r="D32" s="6">
        <f t="shared" si="0"/>
        <v>29</v>
      </c>
      <c r="E32" s="2"/>
      <c r="F32" s="2">
        <f t="shared" si="1"/>
        <v>0</v>
      </c>
      <c r="J32" s="1" t="str">
        <f t="shared" si="2"/>
        <v>Daryl Bentley</v>
      </c>
      <c r="M32" s="8" t="str">
        <f t="shared" si="3"/>
        <v/>
      </c>
      <c r="N32" s="8" t="str">
        <f t="shared" si="4"/>
        <v/>
      </c>
      <c r="O32" s="1" t="str">
        <f t="shared" si="5"/>
        <v/>
      </c>
      <c r="P32" s="40" t="str">
        <f t="shared" si="6"/>
        <v/>
      </c>
      <c r="Q32" s="40" t="str">
        <f t="shared" si="7"/>
        <v/>
      </c>
      <c r="R32" s="6">
        <f t="shared" si="8"/>
        <v>0</v>
      </c>
      <c r="S32" s="6">
        <f>IF(AND(D32&lt;=L$4,P32&lt;&gt;"Y"),IF(N32&lt;VLOOKUP(O32,Runners!A$3:CT$200,S$1,FALSE),2,0),0)</f>
        <v>0</v>
      </c>
      <c r="T32" s="6">
        <f t="shared" si="9"/>
        <v>0</v>
      </c>
      <c r="U32" s="2"/>
      <c r="V32" s="2" t="str">
        <f>IF(O32&lt;&gt;"",VLOOKUP(O32,Runners!CZ$3:DM$200,V$1,FALSE),"")</f>
        <v/>
      </c>
      <c r="W32" s="19" t="str">
        <f t="shared" si="10"/>
        <v/>
      </c>
      <c r="AA32" s="2"/>
    </row>
    <row r="33" spans="1:27" x14ac:dyDescent="0.25">
      <c r="A33" s="1" t="s">
        <v>206</v>
      </c>
      <c r="B33" s="1" t="s">
        <v>185</v>
      </c>
      <c r="C33" s="3">
        <f>IF(A33&lt;&gt;"",VLOOKUP(A33,Runners!A$3:AS$200,C$1,FALSE),0)</f>
        <v>1.2673611111111109E-2</v>
      </c>
      <c r="D33" s="6">
        <f t="shared" si="0"/>
        <v>30</v>
      </c>
      <c r="E33" s="2"/>
      <c r="F33" s="2">
        <f t="shared" si="1"/>
        <v>0</v>
      </c>
      <c r="J33" s="1" t="str">
        <f t="shared" si="2"/>
        <v>David Butler</v>
      </c>
      <c r="M33" s="8" t="str">
        <f t="shared" si="3"/>
        <v/>
      </c>
      <c r="N33" s="8" t="str">
        <f t="shared" si="4"/>
        <v/>
      </c>
      <c r="O33" s="1" t="str">
        <f t="shared" si="5"/>
        <v/>
      </c>
      <c r="P33" s="40" t="str">
        <f t="shared" si="6"/>
        <v/>
      </c>
      <c r="Q33" s="40" t="str">
        <f t="shared" si="7"/>
        <v/>
      </c>
      <c r="R33" s="6">
        <f t="shared" si="8"/>
        <v>0</v>
      </c>
      <c r="S33" s="6">
        <f>IF(AND(D33&lt;=L$4,P33&lt;&gt;"Y"),IF(N33&lt;VLOOKUP(O33,Runners!A$3:CT$200,S$1,FALSE),2,0),0)</f>
        <v>0</v>
      </c>
      <c r="T33" s="6">
        <f t="shared" si="9"/>
        <v>0</v>
      </c>
      <c r="U33" s="2"/>
      <c r="V33" s="2" t="str">
        <f>IF(O33&lt;&gt;"",VLOOKUP(O33,Runners!CZ$3:DM$200,V$1,FALSE),"")</f>
        <v/>
      </c>
      <c r="W33" s="19" t="str">
        <f t="shared" si="10"/>
        <v/>
      </c>
    </row>
    <row r="34" spans="1:27" x14ac:dyDescent="0.25">
      <c r="A34" s="1" t="s">
        <v>13</v>
      </c>
      <c r="C34" s="3">
        <f>IF(A34&lt;&gt;"",VLOOKUP(A34,Runners!A$3:AS$200,C$1,FALSE),0)</f>
        <v>9.0277777777777787E-3</v>
      </c>
      <c r="D34" s="6">
        <f t="shared" si="0"/>
        <v>31</v>
      </c>
      <c r="E34" s="2"/>
      <c r="F34" s="2">
        <f t="shared" si="1"/>
        <v>0</v>
      </c>
      <c r="J34" s="1" t="str">
        <f t="shared" si="2"/>
        <v>Debbie Cooper</v>
      </c>
      <c r="M34" s="8" t="str">
        <f t="shared" si="3"/>
        <v/>
      </c>
      <c r="N34" s="8" t="str">
        <f t="shared" si="4"/>
        <v/>
      </c>
      <c r="O34" s="1" t="str">
        <f t="shared" si="5"/>
        <v/>
      </c>
      <c r="P34" s="40" t="str">
        <f t="shared" si="6"/>
        <v/>
      </c>
      <c r="Q34" s="40" t="str">
        <f t="shared" si="7"/>
        <v/>
      </c>
      <c r="R34" s="6">
        <f t="shared" si="8"/>
        <v>0</v>
      </c>
      <c r="S34" s="6">
        <f>IF(AND(D34&lt;=L$4,P34&lt;&gt;"Y"),IF(N34&lt;VLOOKUP(O34,Runners!A$3:CT$200,S$1,FALSE),2,0),0)</f>
        <v>0</v>
      </c>
      <c r="T34" s="6">
        <f t="shared" si="9"/>
        <v>0</v>
      </c>
      <c r="U34" s="2"/>
      <c r="V34" s="2" t="str">
        <f>IF(O34&lt;&gt;"",VLOOKUP(O34,Runners!CZ$3:DM$200,V$1,FALSE),"")</f>
        <v/>
      </c>
      <c r="W34" s="19" t="str">
        <f t="shared" si="10"/>
        <v/>
      </c>
      <c r="AA34" s="2"/>
    </row>
    <row r="35" spans="1:27" x14ac:dyDescent="0.25">
      <c r="A35" s="1" t="s">
        <v>202</v>
      </c>
      <c r="C35" s="3">
        <f>IF(A35&lt;&gt;"",VLOOKUP(A35,Runners!A$3:AS$200,C$1,FALSE),0)</f>
        <v>6.7708333333333336E-3</v>
      </c>
      <c r="D35" s="6">
        <f t="shared" si="0"/>
        <v>32</v>
      </c>
      <c r="E35" s="2"/>
      <c r="F35" s="2">
        <f t="shared" si="1"/>
        <v>0</v>
      </c>
      <c r="J35" s="1" t="str">
        <f t="shared" si="2"/>
        <v>Debbie Francis</v>
      </c>
      <c r="M35" s="8" t="str">
        <f t="shared" si="3"/>
        <v/>
      </c>
      <c r="N35" s="8" t="str">
        <f t="shared" si="4"/>
        <v/>
      </c>
      <c r="O35" s="1" t="str">
        <f t="shared" si="5"/>
        <v/>
      </c>
      <c r="P35" s="40" t="str">
        <f t="shared" si="6"/>
        <v/>
      </c>
      <c r="Q35" s="40" t="str">
        <f t="shared" si="7"/>
        <v/>
      </c>
      <c r="R35" s="6">
        <f t="shared" si="8"/>
        <v>0</v>
      </c>
      <c r="S35" s="6">
        <f>IF(AND(D35&lt;=L$4,P35&lt;&gt;"Y"),IF(N35&lt;VLOOKUP(O35,Runners!A$3:CT$200,S$1,FALSE),2,0),0)</f>
        <v>0</v>
      </c>
      <c r="T35" s="6">
        <f t="shared" si="9"/>
        <v>0</v>
      </c>
      <c r="U35" s="2"/>
      <c r="V35" s="2" t="str">
        <f>IF(O35&lt;&gt;"",VLOOKUP(O35,Runners!CZ$3:DM$200,V$1,FALSE),"")</f>
        <v/>
      </c>
      <c r="W35" s="19" t="str">
        <f t="shared" si="10"/>
        <v/>
      </c>
    </row>
    <row r="36" spans="1:27" x14ac:dyDescent="0.25">
      <c r="A36" s="1" t="s">
        <v>35</v>
      </c>
      <c r="C36" s="3">
        <f>IF(A36&lt;&gt;"",VLOOKUP(A36,Runners!A$3:AS$200,C$1,FALSE),0)</f>
        <v>8.8541666666666664E-3</v>
      </c>
      <c r="D36" s="6">
        <f t="shared" ref="D36:D67" si="11">D35+1</f>
        <v>33</v>
      </c>
      <c r="E36" s="2"/>
      <c r="F36" s="2">
        <f t="shared" ref="F36:F67" si="12">IF(E36&gt;0,E36-C36,0)</f>
        <v>0</v>
      </c>
      <c r="J36" s="1" t="str">
        <f t="shared" ref="J36:J67" si="13">A36</f>
        <v>Derek Caborn</v>
      </c>
      <c r="M36" s="8" t="str">
        <f t="shared" ref="M36:M67" si="14">IF(D36&lt;=L$4,SMALL(E$4:E$201,D36),"")</f>
        <v/>
      </c>
      <c r="N36" s="8" t="str">
        <f t="shared" ref="N36:N67" si="15">IF(D36&lt;=L$4,VLOOKUP(M36,E$4:F$201,2,FALSE),"")</f>
        <v/>
      </c>
      <c r="O36" s="1" t="str">
        <f t="shared" ref="O36:O67" si="16">IF(D36&lt;=L$4,VLOOKUP(M36,E$4:J$201,6,FALSE),"")</f>
        <v/>
      </c>
      <c r="P36" s="40" t="str">
        <f t="shared" ref="P36:P67" si="17">IF(D36&lt;=L$4,VLOOKUP(O36,A$4:B$201,2,FALSE),"")</f>
        <v/>
      </c>
      <c r="Q36" s="40" t="str">
        <f t="shared" ref="Q36:Q67" si="18">IF(D36&lt;=L$4,IF(P36="Y",Q35,Q35-1),"")</f>
        <v/>
      </c>
      <c r="R36" s="6">
        <f t="shared" ref="R36:R67" si="19">IF(Q36=Q35,0,Q36)</f>
        <v>0</v>
      </c>
      <c r="S36" s="6">
        <f>IF(AND(D36&lt;=L$4,P36&lt;&gt;"Y"),IF(N36&lt;VLOOKUP(O36,Runners!A$3:CT$200,S$1,FALSE),2,0),0)</f>
        <v>0</v>
      </c>
      <c r="T36" s="6">
        <f t="shared" ref="T36:T67" si="20">IF(AND(D36&lt;=L$4,P36&lt;&gt;"Y"),S36+R36,0)</f>
        <v>0</v>
      </c>
      <c r="U36" s="2"/>
      <c r="V36" s="2" t="str">
        <f>IF(O36&lt;&gt;"",VLOOKUP(O36,Runners!CZ$3:DM$200,V$1,FALSE),"")</f>
        <v/>
      </c>
      <c r="W36" s="19" t="str">
        <f t="shared" ref="W36:W67" si="21">IF(O36&lt;&gt;"",(V36-N36)/V36,"")</f>
        <v/>
      </c>
    </row>
    <row r="37" spans="1:27" x14ac:dyDescent="0.25">
      <c r="A37" s="1" t="s">
        <v>184</v>
      </c>
      <c r="B37" s="3"/>
      <c r="C37" s="3">
        <f>IF(A37&lt;&gt;"",VLOOKUP(A37,Runners!A$3:AS$200,C$1,FALSE),0)</f>
        <v>1.0937500000000001E-2</v>
      </c>
      <c r="D37" s="6">
        <f t="shared" si="11"/>
        <v>34</v>
      </c>
      <c r="E37" s="2"/>
      <c r="F37" s="2">
        <f t="shared" si="12"/>
        <v>0</v>
      </c>
      <c r="J37" s="1" t="str">
        <f t="shared" si="13"/>
        <v>Dez Appleton</v>
      </c>
      <c r="M37" s="8" t="str">
        <f t="shared" si="14"/>
        <v/>
      </c>
      <c r="N37" s="8" t="str">
        <f t="shared" si="15"/>
        <v/>
      </c>
      <c r="O37" s="1" t="str">
        <f t="shared" si="16"/>
        <v/>
      </c>
      <c r="P37" s="40" t="str">
        <f t="shared" si="17"/>
        <v/>
      </c>
      <c r="Q37" s="40" t="str">
        <f t="shared" si="18"/>
        <v/>
      </c>
      <c r="R37" s="6">
        <f t="shared" si="19"/>
        <v>0</v>
      </c>
      <c r="S37" s="6">
        <f>IF(AND(D37&lt;=L$4,P37&lt;&gt;"Y"),IF(N37&lt;VLOOKUP(O37,Runners!A$3:CT$200,S$1,FALSE),2,0),0)</f>
        <v>0</v>
      </c>
      <c r="T37" s="6">
        <f t="shared" si="20"/>
        <v>0</v>
      </c>
      <c r="U37" s="2"/>
      <c r="V37" s="2" t="str">
        <f>IF(O37&lt;&gt;"",VLOOKUP(O37,Runners!CZ$3:DM$200,V$1,FALSE),"")</f>
        <v/>
      </c>
      <c r="W37" s="19" t="str">
        <f t="shared" si="21"/>
        <v/>
      </c>
    </row>
    <row r="38" spans="1:27" x14ac:dyDescent="0.25">
      <c r="A38" s="1" t="s">
        <v>205</v>
      </c>
      <c r="B38" s="3" t="s">
        <v>185</v>
      </c>
      <c r="C38" s="3">
        <f>IF(A38&lt;&gt;"",VLOOKUP(A38,Runners!A$3:AS$200,C$1,FALSE),0)</f>
        <v>1.1979166666666666E-2</v>
      </c>
      <c r="D38" s="6">
        <f t="shared" si="11"/>
        <v>35</v>
      </c>
      <c r="E38" s="2">
        <v>2.8587962962962964E-2</v>
      </c>
      <c r="F38" s="2">
        <f t="shared" si="12"/>
        <v>1.6608796296296299E-2</v>
      </c>
      <c r="J38" s="1" t="str">
        <f t="shared" si="13"/>
        <v>Dom Kirkby</v>
      </c>
      <c r="M38" s="8" t="str">
        <f t="shared" si="14"/>
        <v/>
      </c>
      <c r="N38" s="8" t="str">
        <f t="shared" si="15"/>
        <v/>
      </c>
      <c r="O38" s="1" t="str">
        <f t="shared" si="16"/>
        <v/>
      </c>
      <c r="P38" s="40" t="str">
        <f t="shared" si="17"/>
        <v/>
      </c>
      <c r="Q38" s="40" t="str">
        <f t="shared" si="18"/>
        <v/>
      </c>
      <c r="R38" s="6">
        <f t="shared" si="19"/>
        <v>0</v>
      </c>
      <c r="S38" s="6">
        <f>IF(AND(D38&lt;=L$4,P38&lt;&gt;"Y"),IF(N38&lt;VLOOKUP(O38,Runners!A$3:CT$200,S$1,FALSE),2,0),0)</f>
        <v>0</v>
      </c>
      <c r="T38" s="6">
        <f t="shared" si="20"/>
        <v>0</v>
      </c>
      <c r="U38" s="2"/>
      <c r="V38" s="2" t="str">
        <f>IF(O38&lt;&gt;"",VLOOKUP(O38,Runners!CZ$3:DM$200,V$1,FALSE),"")</f>
        <v/>
      </c>
      <c r="W38" s="19" t="str">
        <f t="shared" si="21"/>
        <v/>
      </c>
    </row>
    <row r="39" spans="1:27" x14ac:dyDescent="0.25">
      <c r="A39" s="1" t="s">
        <v>191</v>
      </c>
      <c r="C39" s="3">
        <f>IF(A39&lt;&gt;"",VLOOKUP(A39,Runners!A$3:AS$200,C$1,FALSE),0)</f>
        <v>1.2673611111111109E-2</v>
      </c>
      <c r="D39" s="6">
        <f t="shared" si="11"/>
        <v>36</v>
      </c>
      <c r="E39" s="2">
        <v>2.7256944444444445E-2</v>
      </c>
      <c r="F39" s="2">
        <f t="shared" si="12"/>
        <v>1.4583333333333335E-2</v>
      </c>
      <c r="J39" s="1" t="str">
        <f t="shared" si="13"/>
        <v>Dominic Garrett</v>
      </c>
      <c r="M39" s="8" t="str">
        <f t="shared" si="14"/>
        <v/>
      </c>
      <c r="N39" s="8" t="str">
        <f t="shared" si="15"/>
        <v/>
      </c>
      <c r="O39" s="1" t="str">
        <f t="shared" si="16"/>
        <v/>
      </c>
      <c r="P39" s="40" t="str">
        <f t="shared" si="17"/>
        <v/>
      </c>
      <c r="Q39" s="40" t="str">
        <f t="shared" si="18"/>
        <v/>
      </c>
      <c r="R39" s="6">
        <f t="shared" si="19"/>
        <v>0</v>
      </c>
      <c r="S39" s="6">
        <f>IF(AND(D39&lt;=L$4,P39&lt;&gt;"Y"),IF(N39&lt;VLOOKUP(O39,Runners!A$3:CT$200,S$1,FALSE),2,0),0)</f>
        <v>0</v>
      </c>
      <c r="T39" s="6">
        <f t="shared" si="20"/>
        <v>0</v>
      </c>
      <c r="U39" s="2"/>
      <c r="V39" s="2" t="str">
        <f>IF(O39&lt;&gt;"",VLOOKUP(O39,Runners!CZ$3:DM$200,V$1,FALSE),"")</f>
        <v/>
      </c>
      <c r="W39" s="19" t="str">
        <f t="shared" si="21"/>
        <v/>
      </c>
    </row>
    <row r="40" spans="1:27" x14ac:dyDescent="0.25">
      <c r="A40" s="1" t="s">
        <v>215</v>
      </c>
      <c r="C40" s="3">
        <f>IF(A40&lt;&gt;"",VLOOKUP(A40,Runners!A$3:AS$200,C$1,FALSE),0)</f>
        <v>7.9861111111111122E-3</v>
      </c>
      <c r="D40" s="6">
        <f t="shared" si="11"/>
        <v>37</v>
      </c>
      <c r="E40" s="2"/>
      <c r="F40" s="2">
        <f t="shared" si="12"/>
        <v>0</v>
      </c>
      <c r="J40" s="1" t="str">
        <f t="shared" si="13"/>
        <v>Emma Johnston</v>
      </c>
      <c r="M40" s="8" t="str">
        <f t="shared" si="14"/>
        <v/>
      </c>
      <c r="N40" s="8" t="str">
        <f t="shared" si="15"/>
        <v/>
      </c>
      <c r="O40" s="1" t="str">
        <f t="shared" si="16"/>
        <v/>
      </c>
      <c r="P40" s="40" t="str">
        <f t="shared" si="17"/>
        <v/>
      </c>
      <c r="Q40" s="40" t="str">
        <f t="shared" si="18"/>
        <v/>
      </c>
      <c r="R40" s="6">
        <f t="shared" si="19"/>
        <v>0</v>
      </c>
      <c r="S40" s="6">
        <f>IF(AND(D40&lt;=L$4,P40&lt;&gt;"Y"),IF(N40&lt;VLOOKUP(O40,Runners!A$3:CT$200,S$1,FALSE),2,0),0)</f>
        <v>0</v>
      </c>
      <c r="T40" s="6">
        <f t="shared" si="20"/>
        <v>0</v>
      </c>
      <c r="U40" s="2"/>
      <c r="V40" s="2" t="str">
        <f>IF(O40&lt;&gt;"",VLOOKUP(O40,Runners!CZ$3:DM$200,V$1,FALSE),"")</f>
        <v/>
      </c>
      <c r="W40" s="19" t="str">
        <f t="shared" si="21"/>
        <v/>
      </c>
    </row>
    <row r="41" spans="1:27" x14ac:dyDescent="0.25">
      <c r="A41" s="1" t="s">
        <v>232</v>
      </c>
      <c r="C41" s="3">
        <f>IF(A41&lt;&gt;"",VLOOKUP(A41,Runners!A$3:AS$200,C$1,FALSE),0)</f>
        <v>1.1979166666666666E-2</v>
      </c>
      <c r="D41" s="6">
        <f t="shared" si="11"/>
        <v>38</v>
      </c>
      <c r="E41" s="2"/>
      <c r="F41" s="2">
        <f t="shared" si="12"/>
        <v>0</v>
      </c>
      <c r="J41" s="1" t="str">
        <f t="shared" si="13"/>
        <v>George Thomson</v>
      </c>
      <c r="M41" s="8" t="str">
        <f t="shared" si="14"/>
        <v/>
      </c>
      <c r="N41" s="8" t="str">
        <f t="shared" si="15"/>
        <v/>
      </c>
      <c r="O41" s="1" t="str">
        <f t="shared" si="16"/>
        <v/>
      </c>
      <c r="P41" s="40" t="str">
        <f t="shared" si="17"/>
        <v/>
      </c>
      <c r="Q41" s="40" t="str">
        <f t="shared" si="18"/>
        <v/>
      </c>
      <c r="R41" s="6">
        <f t="shared" si="19"/>
        <v>0</v>
      </c>
      <c r="S41" s="6">
        <f>IF(AND(D41&lt;=L$4,P41&lt;&gt;"Y"),IF(N41&lt;VLOOKUP(O41,Runners!A$3:CT$200,S$1,FALSE),2,0),0)</f>
        <v>0</v>
      </c>
      <c r="T41" s="6">
        <f t="shared" si="20"/>
        <v>0</v>
      </c>
      <c r="U41" s="2"/>
      <c r="V41" s="2" t="str">
        <f>IF(O41&lt;&gt;"",VLOOKUP(O41,Runners!CZ$3:DM$200,V$1,FALSE),"")</f>
        <v/>
      </c>
      <c r="W41" s="19" t="str">
        <f t="shared" si="21"/>
        <v/>
      </c>
    </row>
    <row r="42" spans="1:27" x14ac:dyDescent="0.25">
      <c r="A42" s="1" t="s">
        <v>59</v>
      </c>
      <c r="C42" s="3">
        <f>IF(A42&lt;&gt;"",VLOOKUP(A42,Runners!A$3:AS$200,C$1,FALSE),0)</f>
        <v>1.0937500000000001E-2</v>
      </c>
      <c r="D42" s="6">
        <f t="shared" si="11"/>
        <v>39</v>
      </c>
      <c r="E42" s="2">
        <v>2.9282407407407406E-2</v>
      </c>
      <c r="F42" s="2">
        <f t="shared" si="12"/>
        <v>1.8344907407407407E-2</v>
      </c>
      <c r="J42" s="1" t="str">
        <f t="shared" si="13"/>
        <v>Gerard Browne</v>
      </c>
      <c r="M42" s="8" t="str">
        <f t="shared" si="14"/>
        <v/>
      </c>
      <c r="N42" s="8" t="str">
        <f t="shared" si="15"/>
        <v/>
      </c>
      <c r="O42" s="1" t="str">
        <f t="shared" si="16"/>
        <v/>
      </c>
      <c r="P42" s="40" t="str">
        <f t="shared" si="17"/>
        <v/>
      </c>
      <c r="Q42" s="40" t="str">
        <f t="shared" si="18"/>
        <v/>
      </c>
      <c r="R42" s="6">
        <f t="shared" si="19"/>
        <v>0</v>
      </c>
      <c r="S42" s="6">
        <f>IF(AND(D42&lt;=L$4,P42&lt;&gt;"Y"),IF(N42&lt;VLOOKUP(O42,Runners!A$3:CT$200,S$1,FALSE),2,0),0)</f>
        <v>0</v>
      </c>
      <c r="T42" s="6">
        <f t="shared" si="20"/>
        <v>0</v>
      </c>
      <c r="U42" s="2"/>
      <c r="V42" s="2" t="str">
        <f>IF(O42&lt;&gt;"",VLOOKUP(O42,Runners!CZ$3:DM$200,V$1,FALSE),"")</f>
        <v/>
      </c>
      <c r="W42" s="19" t="str">
        <f t="shared" si="21"/>
        <v/>
      </c>
    </row>
    <row r="43" spans="1:27" x14ac:dyDescent="0.25">
      <c r="A43" s="1" t="s">
        <v>66</v>
      </c>
      <c r="C43" s="3">
        <f>IF(A43&lt;&gt;"",VLOOKUP(A43,Runners!A$3:AS$200,C$1,FALSE),0)</f>
        <v>1.1631944444444445E-2</v>
      </c>
      <c r="D43" s="6">
        <f t="shared" si="11"/>
        <v>40</v>
      </c>
      <c r="E43" s="2"/>
      <c r="F43" s="2">
        <f t="shared" si="12"/>
        <v>0</v>
      </c>
      <c r="J43" s="1" t="str">
        <f t="shared" si="13"/>
        <v>Gill Draper</v>
      </c>
      <c r="M43" s="8" t="str">
        <f t="shared" si="14"/>
        <v/>
      </c>
      <c r="N43" s="8" t="str">
        <f t="shared" si="15"/>
        <v/>
      </c>
      <c r="O43" s="1" t="str">
        <f t="shared" si="16"/>
        <v/>
      </c>
      <c r="P43" s="40" t="str">
        <f t="shared" si="17"/>
        <v/>
      </c>
      <c r="Q43" s="40" t="str">
        <f t="shared" si="18"/>
        <v/>
      </c>
      <c r="R43" s="6">
        <f t="shared" si="19"/>
        <v>0</v>
      </c>
      <c r="S43" s="6">
        <f>IF(AND(D43&lt;=L$4,P43&lt;&gt;"Y"),IF(N43&lt;VLOOKUP(O43,Runners!A$3:CT$200,S$1,FALSE),2,0),0)</f>
        <v>0</v>
      </c>
      <c r="T43" s="6">
        <f t="shared" si="20"/>
        <v>0</v>
      </c>
      <c r="U43" s="2"/>
      <c r="V43" s="2" t="str">
        <f>IF(O43&lt;&gt;"",VLOOKUP(O43,Runners!CZ$3:DM$200,V$1,FALSE),"")</f>
        <v/>
      </c>
      <c r="W43" s="19" t="str">
        <f t="shared" si="21"/>
        <v/>
      </c>
    </row>
    <row r="44" spans="1:27" x14ac:dyDescent="0.25">
      <c r="A44" s="1" t="s">
        <v>4</v>
      </c>
      <c r="C44" s="3">
        <f>IF(A44&lt;&gt;"",VLOOKUP(A44,Runners!A$3:AS$200,C$1,FALSE),0)</f>
        <v>5.0347222222222225E-3</v>
      </c>
      <c r="D44" s="6">
        <f t="shared" si="11"/>
        <v>41</v>
      </c>
      <c r="E44" s="2"/>
      <c r="F44" s="2">
        <f t="shared" si="12"/>
        <v>0</v>
      </c>
      <c r="J44" s="1" t="str">
        <f t="shared" si="13"/>
        <v>Gillian Oliver</v>
      </c>
      <c r="M44" s="8" t="str">
        <f t="shared" si="14"/>
        <v/>
      </c>
      <c r="N44" s="8" t="str">
        <f t="shared" si="15"/>
        <v/>
      </c>
      <c r="O44" s="1" t="str">
        <f t="shared" si="16"/>
        <v/>
      </c>
      <c r="P44" s="40" t="str">
        <f t="shared" si="17"/>
        <v/>
      </c>
      <c r="Q44" s="40" t="str">
        <f t="shared" si="18"/>
        <v/>
      </c>
      <c r="R44" s="6">
        <f t="shared" si="19"/>
        <v>0</v>
      </c>
      <c r="S44" s="6">
        <f>IF(AND(D44&lt;=L$4,P44&lt;&gt;"Y"),IF(N44&lt;VLOOKUP(O44,Runners!A$3:CT$200,S$1,FALSE),2,0),0)</f>
        <v>0</v>
      </c>
      <c r="T44" s="6">
        <f t="shared" si="20"/>
        <v>0</v>
      </c>
      <c r="U44" s="2"/>
      <c r="V44" s="2" t="str">
        <f>IF(O44&lt;&gt;"",VLOOKUP(O44,Runners!CZ$3:DM$200,V$1,FALSE),"")</f>
        <v/>
      </c>
      <c r="W44" s="19" t="str">
        <f t="shared" si="21"/>
        <v/>
      </c>
    </row>
    <row r="45" spans="1:27" x14ac:dyDescent="0.25">
      <c r="A45" s="1" t="s">
        <v>5</v>
      </c>
      <c r="C45" s="3">
        <f>IF(A45&lt;&gt;"",VLOOKUP(A45,Runners!A$3:AS$200,C$1,FALSE),0)</f>
        <v>1.1979166666666666E-2</v>
      </c>
      <c r="D45" s="6">
        <f t="shared" si="11"/>
        <v>42</v>
      </c>
      <c r="E45" s="2"/>
      <c r="F45" s="2">
        <f t="shared" si="12"/>
        <v>0</v>
      </c>
      <c r="J45" s="1" t="str">
        <f t="shared" si="13"/>
        <v>Graham Webster</v>
      </c>
      <c r="M45" s="8" t="str">
        <f t="shared" si="14"/>
        <v/>
      </c>
      <c r="N45" s="8" t="str">
        <f t="shared" si="15"/>
        <v/>
      </c>
      <c r="O45" s="1" t="str">
        <f t="shared" si="16"/>
        <v/>
      </c>
      <c r="P45" s="40" t="str">
        <f t="shared" si="17"/>
        <v/>
      </c>
      <c r="Q45" s="40" t="str">
        <f t="shared" si="18"/>
        <v/>
      </c>
      <c r="R45" s="6">
        <f t="shared" si="19"/>
        <v>0</v>
      </c>
      <c r="S45" s="6">
        <f>IF(AND(D45&lt;=L$4,P45&lt;&gt;"Y"),IF(N45&lt;VLOOKUP(O45,Runners!A$3:CT$200,S$1,FALSE),2,0),0)</f>
        <v>0</v>
      </c>
      <c r="T45" s="6">
        <f t="shared" si="20"/>
        <v>0</v>
      </c>
      <c r="U45" s="2"/>
      <c r="V45" s="2" t="str">
        <f>IF(O45&lt;&gt;"",VLOOKUP(O45,Runners!CZ$3:DM$200,V$1,FALSE),"")</f>
        <v/>
      </c>
      <c r="W45" s="19" t="str">
        <f t="shared" si="21"/>
        <v/>
      </c>
    </row>
    <row r="46" spans="1:27" x14ac:dyDescent="0.25">
      <c r="A46" s="1" t="s">
        <v>195</v>
      </c>
      <c r="C46" s="3">
        <f>IF(A46&lt;&gt;"",VLOOKUP(A46,Runners!A$3:AS$200,C$1,FALSE),0)</f>
        <v>3.645833333333333E-3</v>
      </c>
      <c r="D46" s="6">
        <f t="shared" si="11"/>
        <v>43</v>
      </c>
      <c r="E46" s="2"/>
      <c r="F46" s="2">
        <f t="shared" si="12"/>
        <v>0</v>
      </c>
      <c r="J46" s="1" t="str">
        <f t="shared" si="13"/>
        <v>Graham Young</v>
      </c>
      <c r="M46" s="8" t="str">
        <f t="shared" si="14"/>
        <v/>
      </c>
      <c r="N46" s="8" t="str">
        <f t="shared" si="15"/>
        <v/>
      </c>
      <c r="O46" s="1" t="str">
        <f t="shared" si="16"/>
        <v/>
      </c>
      <c r="P46" s="40" t="str">
        <f t="shared" si="17"/>
        <v/>
      </c>
      <c r="Q46" s="40" t="str">
        <f t="shared" si="18"/>
        <v/>
      </c>
      <c r="R46" s="6">
        <f t="shared" si="19"/>
        <v>0</v>
      </c>
      <c r="S46" s="6">
        <f>IF(AND(D46&lt;=L$4,P46&lt;&gt;"Y"),IF(N46&lt;VLOOKUP(O46,Runners!A$3:CT$200,S$1,FALSE),2,0),0)</f>
        <v>0</v>
      </c>
      <c r="T46" s="6">
        <f t="shared" si="20"/>
        <v>0</v>
      </c>
      <c r="U46" s="2"/>
      <c r="V46" s="2" t="str">
        <f>IF(O46&lt;&gt;"",VLOOKUP(O46,Runners!CZ$3:DM$200,V$1,FALSE),"")</f>
        <v/>
      </c>
      <c r="W46" s="19" t="str">
        <f t="shared" si="21"/>
        <v/>
      </c>
    </row>
    <row r="47" spans="1:27" x14ac:dyDescent="0.25">
      <c r="A47" s="1" t="s">
        <v>10</v>
      </c>
      <c r="C47" s="3">
        <f>IF(A47&lt;&gt;"",VLOOKUP(A47,Runners!A$3:AS$200,C$1,FALSE),0)</f>
        <v>6.9444444444444441E-3</v>
      </c>
      <c r="D47" s="6">
        <f t="shared" si="11"/>
        <v>44</v>
      </c>
      <c r="E47" s="2"/>
      <c r="F47" s="2">
        <f t="shared" si="12"/>
        <v>0</v>
      </c>
      <c r="J47" s="1" t="str">
        <f t="shared" si="13"/>
        <v>Greg Oulton</v>
      </c>
      <c r="M47" s="8" t="str">
        <f t="shared" si="14"/>
        <v/>
      </c>
      <c r="N47" s="8" t="str">
        <f t="shared" si="15"/>
        <v/>
      </c>
      <c r="O47" s="1" t="str">
        <f t="shared" si="16"/>
        <v/>
      </c>
      <c r="P47" s="40" t="str">
        <f t="shared" si="17"/>
        <v/>
      </c>
      <c r="Q47" s="40" t="str">
        <f t="shared" si="18"/>
        <v/>
      </c>
      <c r="R47" s="6">
        <f t="shared" si="19"/>
        <v>0</v>
      </c>
      <c r="S47" s="6">
        <f>IF(AND(D47&lt;=L$4,P47&lt;&gt;"Y"),IF(N47&lt;VLOOKUP(O47,Runners!A$3:CT$200,S$1,FALSE),2,0),0)</f>
        <v>0</v>
      </c>
      <c r="T47" s="6">
        <f t="shared" si="20"/>
        <v>0</v>
      </c>
      <c r="U47" s="2"/>
      <c r="V47" s="2" t="str">
        <f>IF(O47&lt;&gt;"",VLOOKUP(O47,Runners!CZ$3:DM$200,V$1,FALSE),"")</f>
        <v/>
      </c>
      <c r="W47" s="19" t="str">
        <f t="shared" si="21"/>
        <v/>
      </c>
    </row>
    <row r="48" spans="1:27" x14ac:dyDescent="0.25">
      <c r="A48" s="1" t="s">
        <v>197</v>
      </c>
      <c r="C48" s="3">
        <f>IF(A48&lt;&gt;"",VLOOKUP(A48,Runners!A$3:AS$200,C$1,FALSE),0)</f>
        <v>1.5104166666666667E-2</v>
      </c>
      <c r="D48" s="6">
        <f t="shared" si="11"/>
        <v>45</v>
      </c>
      <c r="E48" s="2"/>
      <c r="F48" s="2">
        <f t="shared" si="12"/>
        <v>0</v>
      </c>
      <c r="J48" s="1" t="str">
        <f t="shared" si="13"/>
        <v>Guest 35:00</v>
      </c>
      <c r="M48" s="8" t="str">
        <f t="shared" si="14"/>
        <v/>
      </c>
      <c r="N48" s="8" t="str">
        <f t="shared" si="15"/>
        <v/>
      </c>
      <c r="O48" s="1" t="str">
        <f t="shared" si="16"/>
        <v/>
      </c>
      <c r="P48" s="40" t="str">
        <f t="shared" si="17"/>
        <v/>
      </c>
      <c r="Q48" s="40" t="str">
        <f t="shared" si="18"/>
        <v/>
      </c>
      <c r="R48" s="6">
        <f t="shared" si="19"/>
        <v>0</v>
      </c>
      <c r="S48" s="6">
        <f>IF(AND(D48&lt;=L$4,P48&lt;&gt;"Y"),IF(N48&lt;VLOOKUP(O48,Runners!A$3:CT$200,S$1,FALSE),2,0),0)</f>
        <v>0</v>
      </c>
      <c r="T48" s="6">
        <f t="shared" si="20"/>
        <v>0</v>
      </c>
      <c r="U48" s="2"/>
      <c r="V48" s="2" t="str">
        <f>IF(O48&lt;&gt;"",VLOOKUP(O48,Runners!CZ$3:DM$200,V$1,FALSE),"")</f>
        <v/>
      </c>
      <c r="W48" s="19" t="str">
        <f t="shared" si="21"/>
        <v/>
      </c>
    </row>
    <row r="49" spans="1:23" x14ac:dyDescent="0.25">
      <c r="A49" s="1" t="s">
        <v>196</v>
      </c>
      <c r="B49" s="3"/>
      <c r="C49" s="3">
        <f>IF(A49&lt;&gt;"",VLOOKUP(A49,Runners!A$3:AS$200,C$1,FALSE),0)</f>
        <v>1.4236111111111111E-2</v>
      </c>
      <c r="D49" s="6">
        <f t="shared" si="11"/>
        <v>46</v>
      </c>
      <c r="E49" s="2"/>
      <c r="F49" s="2">
        <f t="shared" si="12"/>
        <v>0</v>
      </c>
      <c r="J49" s="1" t="str">
        <f t="shared" si="13"/>
        <v>Guest 37:30</v>
      </c>
      <c r="M49" s="8" t="str">
        <f t="shared" si="14"/>
        <v/>
      </c>
      <c r="N49" s="8" t="str">
        <f t="shared" si="15"/>
        <v/>
      </c>
      <c r="O49" s="1" t="str">
        <f t="shared" si="16"/>
        <v/>
      </c>
      <c r="P49" s="40" t="str">
        <f t="shared" si="17"/>
        <v/>
      </c>
      <c r="Q49" s="40" t="str">
        <f t="shared" si="18"/>
        <v/>
      </c>
      <c r="R49" s="6">
        <f t="shared" si="19"/>
        <v>0</v>
      </c>
      <c r="S49" s="6">
        <f>IF(AND(D49&lt;=L$4,P49&lt;&gt;"Y"),IF(N49&lt;VLOOKUP(O49,Runners!A$3:CT$200,S$1,FALSE),2,0),0)</f>
        <v>0</v>
      </c>
      <c r="T49" s="6">
        <f t="shared" si="20"/>
        <v>0</v>
      </c>
      <c r="U49" s="2"/>
      <c r="V49" s="2" t="str">
        <f>IF(O49&lt;&gt;"",VLOOKUP(O49,Runners!CZ$3:DM$200,V$1,FALSE),"")</f>
        <v/>
      </c>
      <c r="W49" s="19" t="str">
        <f t="shared" si="21"/>
        <v/>
      </c>
    </row>
    <row r="50" spans="1:23" x14ac:dyDescent="0.25">
      <c r="A50" s="1" t="s">
        <v>176</v>
      </c>
      <c r="C50" s="3">
        <f>IF(A50&lt;&gt;"",VLOOKUP(A50,Runners!A$3:AS$200,C$1,FALSE),0)</f>
        <v>1.3368055555555557E-2</v>
      </c>
      <c r="D50" s="6">
        <f t="shared" si="11"/>
        <v>47</v>
      </c>
      <c r="E50" s="2"/>
      <c r="F50" s="2">
        <f t="shared" si="12"/>
        <v>0</v>
      </c>
      <c r="J50" s="1" t="str">
        <f t="shared" si="13"/>
        <v>Guest 40</v>
      </c>
      <c r="M50" s="8" t="str">
        <f t="shared" si="14"/>
        <v/>
      </c>
      <c r="N50" s="8" t="str">
        <f t="shared" si="15"/>
        <v/>
      </c>
      <c r="O50" s="1" t="str">
        <f t="shared" si="16"/>
        <v/>
      </c>
      <c r="P50" s="40" t="str">
        <f t="shared" si="17"/>
        <v/>
      </c>
      <c r="Q50" s="40" t="str">
        <f t="shared" si="18"/>
        <v/>
      </c>
      <c r="R50" s="6">
        <f t="shared" si="19"/>
        <v>0</v>
      </c>
      <c r="S50" s="6">
        <f>IF(AND(D50&lt;=L$4,P50&lt;&gt;"Y"),IF(N50&lt;VLOOKUP(O50,Runners!A$3:CT$200,S$1,FALSE),2,0),0)</f>
        <v>0</v>
      </c>
      <c r="T50" s="6">
        <f t="shared" si="20"/>
        <v>0</v>
      </c>
      <c r="U50" s="2"/>
      <c r="V50" s="2" t="str">
        <f>IF(O50&lt;&gt;"",VLOOKUP(O50,Runners!CZ$3:DM$200,V$1,FALSE),"")</f>
        <v/>
      </c>
      <c r="W50" s="19" t="str">
        <f t="shared" si="21"/>
        <v/>
      </c>
    </row>
    <row r="51" spans="1:23" x14ac:dyDescent="0.25">
      <c r="A51" s="1" t="s">
        <v>177</v>
      </c>
      <c r="C51" s="3">
        <f>IF(A51&lt;&gt;"",VLOOKUP(A51,Runners!A$3:AS$200,C$1,FALSE),0)</f>
        <v>1.2499999999999999E-2</v>
      </c>
      <c r="D51" s="6">
        <f t="shared" si="11"/>
        <v>48</v>
      </c>
      <c r="E51" s="2"/>
      <c r="F51" s="2">
        <f t="shared" si="12"/>
        <v>0</v>
      </c>
      <c r="J51" s="1" t="str">
        <f t="shared" si="13"/>
        <v>Guest 42:30</v>
      </c>
      <c r="M51" s="8" t="str">
        <f t="shared" si="14"/>
        <v/>
      </c>
      <c r="N51" s="8" t="str">
        <f t="shared" si="15"/>
        <v/>
      </c>
      <c r="O51" s="1" t="str">
        <f t="shared" si="16"/>
        <v/>
      </c>
      <c r="P51" s="40" t="str">
        <f t="shared" si="17"/>
        <v/>
      </c>
      <c r="Q51" s="40" t="str">
        <f t="shared" si="18"/>
        <v/>
      </c>
      <c r="R51" s="6">
        <f t="shared" si="19"/>
        <v>0</v>
      </c>
      <c r="S51" s="6">
        <f>IF(AND(D51&lt;=L$4,P51&lt;&gt;"Y"),IF(N51&lt;VLOOKUP(O51,Runners!A$3:CT$200,S$1,FALSE),2,0),0)</f>
        <v>0</v>
      </c>
      <c r="T51" s="6">
        <f t="shared" si="20"/>
        <v>0</v>
      </c>
      <c r="U51" s="2"/>
      <c r="V51" s="2" t="str">
        <f>IF(O51&lt;&gt;"",VLOOKUP(O51,Runners!CZ$3:DM$200,V$1,FALSE),"")</f>
        <v/>
      </c>
      <c r="W51" s="19" t="str">
        <f t="shared" si="21"/>
        <v/>
      </c>
    </row>
    <row r="52" spans="1:23" x14ac:dyDescent="0.25">
      <c r="A52" s="1" t="s">
        <v>178</v>
      </c>
      <c r="C52" s="3">
        <f>IF(A52&lt;&gt;"",VLOOKUP(A52,Runners!A$3:AS$200,C$1,FALSE),0)</f>
        <v>1.1458333333333334E-2</v>
      </c>
      <c r="D52" s="6">
        <f t="shared" si="11"/>
        <v>49</v>
      </c>
      <c r="E52" s="2"/>
      <c r="F52" s="2">
        <f t="shared" si="12"/>
        <v>0</v>
      </c>
      <c r="J52" s="1" t="str">
        <f t="shared" si="13"/>
        <v>Guest 45</v>
      </c>
      <c r="M52" s="8" t="str">
        <f t="shared" si="14"/>
        <v/>
      </c>
      <c r="N52" s="8" t="str">
        <f t="shared" si="15"/>
        <v/>
      </c>
      <c r="O52" s="1" t="str">
        <f t="shared" si="16"/>
        <v/>
      </c>
      <c r="P52" s="40" t="str">
        <f t="shared" si="17"/>
        <v/>
      </c>
      <c r="Q52" s="40" t="str">
        <f t="shared" si="18"/>
        <v/>
      </c>
      <c r="R52" s="6">
        <f t="shared" si="19"/>
        <v>0</v>
      </c>
      <c r="S52" s="6">
        <f>IF(AND(D52&lt;=L$4,P52&lt;&gt;"Y"),IF(N52&lt;VLOOKUP(O52,Runners!A$3:CT$200,S$1,FALSE),2,0),0)</f>
        <v>0</v>
      </c>
      <c r="T52" s="6">
        <f t="shared" si="20"/>
        <v>0</v>
      </c>
      <c r="U52" s="2"/>
      <c r="V52" s="2" t="str">
        <f>IF(O52&lt;&gt;"",VLOOKUP(O52,Runners!CZ$3:DM$200,V$1,FALSE),"")</f>
        <v/>
      </c>
      <c r="W52" s="19" t="str">
        <f t="shared" si="21"/>
        <v/>
      </c>
    </row>
    <row r="53" spans="1:23" x14ac:dyDescent="0.25">
      <c r="A53" s="1" t="s">
        <v>179</v>
      </c>
      <c r="B53" s="3"/>
      <c r="C53" s="3">
        <f>IF(A53&lt;&gt;"",VLOOKUP(A53,Runners!A$3:AS$200,C$1,FALSE),0)</f>
        <v>1.0590277777777777E-2</v>
      </c>
      <c r="D53" s="6">
        <f t="shared" si="11"/>
        <v>50</v>
      </c>
      <c r="E53" s="2"/>
      <c r="F53" s="2">
        <f t="shared" si="12"/>
        <v>0</v>
      </c>
      <c r="J53" s="1" t="str">
        <f t="shared" si="13"/>
        <v>Guest 47:30</v>
      </c>
      <c r="M53" s="8" t="str">
        <f t="shared" si="14"/>
        <v/>
      </c>
      <c r="N53" s="8" t="str">
        <f t="shared" si="15"/>
        <v/>
      </c>
      <c r="O53" s="1" t="str">
        <f t="shared" si="16"/>
        <v/>
      </c>
      <c r="P53" s="40" t="str">
        <f t="shared" si="17"/>
        <v/>
      </c>
      <c r="Q53" s="40" t="str">
        <f t="shared" si="18"/>
        <v/>
      </c>
      <c r="R53" s="6">
        <f t="shared" si="19"/>
        <v>0</v>
      </c>
      <c r="S53" s="6">
        <f>IF(AND(D53&lt;=L$4,P53&lt;&gt;"Y"),IF(N53&lt;VLOOKUP(O53,Runners!A$3:CT$200,S$1,FALSE),2,0),0)</f>
        <v>0</v>
      </c>
      <c r="T53" s="6">
        <f t="shared" si="20"/>
        <v>0</v>
      </c>
      <c r="U53" s="2"/>
      <c r="V53" s="2" t="str">
        <f>IF(O53&lt;&gt;"",VLOOKUP(O53,Runners!CZ$3:DM$200,V$1,FALSE),"")</f>
        <v/>
      </c>
      <c r="W53" s="19" t="str">
        <f t="shared" si="21"/>
        <v/>
      </c>
    </row>
    <row r="54" spans="1:23" x14ac:dyDescent="0.25">
      <c r="A54" s="1" t="s">
        <v>180</v>
      </c>
      <c r="B54" s="3"/>
      <c r="C54" s="3">
        <f>IF(A54&lt;&gt;"",VLOOKUP(A54,Runners!A$3:AS$200,C$1,FALSE),0)</f>
        <v>9.7222222222222224E-3</v>
      </c>
      <c r="D54" s="6">
        <f t="shared" si="11"/>
        <v>51</v>
      </c>
      <c r="E54" s="2"/>
      <c r="F54" s="2">
        <f t="shared" si="12"/>
        <v>0</v>
      </c>
      <c r="J54" s="1" t="str">
        <f t="shared" si="13"/>
        <v>Guest 50</v>
      </c>
      <c r="M54" s="8" t="str">
        <f t="shared" si="14"/>
        <v/>
      </c>
      <c r="N54" s="8" t="str">
        <f t="shared" si="15"/>
        <v/>
      </c>
      <c r="O54" s="1" t="str">
        <f t="shared" si="16"/>
        <v/>
      </c>
      <c r="P54" s="40" t="str">
        <f t="shared" si="17"/>
        <v/>
      </c>
      <c r="Q54" s="40" t="str">
        <f t="shared" si="18"/>
        <v/>
      </c>
      <c r="R54" s="6">
        <f t="shared" si="19"/>
        <v>0</v>
      </c>
      <c r="S54" s="6">
        <f>IF(AND(D54&lt;=L$4,P54&lt;&gt;"Y"),IF(N54&lt;VLOOKUP(O54,Runners!A$3:CT$200,S$1,FALSE),2,0),0)</f>
        <v>0</v>
      </c>
      <c r="T54" s="6">
        <f t="shared" si="20"/>
        <v>0</v>
      </c>
      <c r="U54" s="2"/>
      <c r="V54" s="2" t="str">
        <f>IF(O54&lt;&gt;"",VLOOKUP(O54,Runners!CZ$3:DM$200,V$1,FALSE),"")</f>
        <v/>
      </c>
      <c r="W54" s="19" t="str">
        <f t="shared" si="21"/>
        <v/>
      </c>
    </row>
    <row r="55" spans="1:23" x14ac:dyDescent="0.25">
      <c r="A55" s="1" t="s">
        <v>181</v>
      </c>
      <c r="C55" s="3">
        <f>IF(A55&lt;&gt;"",VLOOKUP(A55,Runners!A$3:AS$200,C$1,FALSE),0)</f>
        <v>7.9861111111111122E-3</v>
      </c>
      <c r="D55" s="6">
        <f t="shared" si="11"/>
        <v>52</v>
      </c>
      <c r="E55" s="2"/>
      <c r="F55" s="2">
        <f t="shared" si="12"/>
        <v>0</v>
      </c>
      <c r="J55" s="1" t="str">
        <f t="shared" si="13"/>
        <v>Guest 55</v>
      </c>
      <c r="M55" s="8" t="str">
        <f t="shared" si="14"/>
        <v/>
      </c>
      <c r="N55" s="8" t="str">
        <f t="shared" si="15"/>
        <v/>
      </c>
      <c r="O55" s="1" t="str">
        <f t="shared" si="16"/>
        <v/>
      </c>
      <c r="P55" s="40" t="str">
        <f t="shared" si="17"/>
        <v/>
      </c>
      <c r="Q55" s="40" t="str">
        <f t="shared" si="18"/>
        <v/>
      </c>
      <c r="R55" s="6">
        <f t="shared" si="19"/>
        <v>0</v>
      </c>
      <c r="S55" s="6">
        <f>IF(AND(D55&lt;=L$4,P55&lt;&gt;"Y"),IF(N55&lt;VLOOKUP(O55,Runners!A$3:CT$200,S$1,FALSE),2,0),0)</f>
        <v>0</v>
      </c>
      <c r="T55" s="6">
        <f t="shared" si="20"/>
        <v>0</v>
      </c>
      <c r="U55" s="2"/>
      <c r="V55" s="2" t="str">
        <f>IF(O55&lt;&gt;"",VLOOKUP(O55,Runners!CZ$3:DM$200,V$1,FALSE),"")</f>
        <v/>
      </c>
      <c r="W55" s="19" t="str">
        <f t="shared" si="21"/>
        <v/>
      </c>
    </row>
    <row r="56" spans="1:23" x14ac:dyDescent="0.25">
      <c r="A56" s="1" t="s">
        <v>182</v>
      </c>
      <c r="C56" s="3">
        <f>IF(A56&lt;&gt;"",VLOOKUP(A56,Runners!A$3:AS$200,C$1,FALSE),0)</f>
        <v>6.076388888888889E-3</v>
      </c>
      <c r="D56" s="6">
        <f t="shared" si="11"/>
        <v>53</v>
      </c>
      <c r="E56" s="2"/>
      <c r="F56" s="2">
        <f t="shared" si="12"/>
        <v>0</v>
      </c>
      <c r="J56" s="1" t="str">
        <f t="shared" si="13"/>
        <v>Guest 60</v>
      </c>
      <c r="M56" s="8" t="str">
        <f t="shared" si="14"/>
        <v/>
      </c>
      <c r="N56" s="8" t="str">
        <f t="shared" si="15"/>
        <v/>
      </c>
      <c r="O56" s="1" t="str">
        <f t="shared" si="16"/>
        <v/>
      </c>
      <c r="P56" s="40" t="str">
        <f t="shared" si="17"/>
        <v/>
      </c>
      <c r="Q56" s="40" t="str">
        <f t="shared" si="18"/>
        <v/>
      </c>
      <c r="R56" s="6">
        <f t="shared" si="19"/>
        <v>0</v>
      </c>
      <c r="S56" s="6">
        <f>IF(AND(D56&lt;=L$4,P56&lt;&gt;"Y"),IF(N56&lt;VLOOKUP(O56,Runners!A$3:CT$200,S$1,FALSE),2,0),0)</f>
        <v>0</v>
      </c>
      <c r="T56" s="6">
        <f t="shared" si="20"/>
        <v>0</v>
      </c>
      <c r="U56" s="2"/>
      <c r="V56" s="2" t="str">
        <f>IF(O56&lt;&gt;"",VLOOKUP(O56,Runners!CZ$3:DM$200,V$1,FALSE),"")</f>
        <v/>
      </c>
      <c r="W56" s="19" t="str">
        <f t="shared" si="21"/>
        <v/>
      </c>
    </row>
    <row r="57" spans="1:23" x14ac:dyDescent="0.25">
      <c r="A57" s="1" t="s">
        <v>199</v>
      </c>
      <c r="B57" s="3" t="s">
        <v>185</v>
      </c>
      <c r="C57" s="3">
        <f>IF(A57&lt;&gt;"",VLOOKUP(A57,Runners!A$3:AS$200,C$1,FALSE),0)</f>
        <v>8.5069444444444437E-3</v>
      </c>
      <c r="D57" s="6">
        <f t="shared" si="11"/>
        <v>54</v>
      </c>
      <c r="E57" s="2"/>
      <c r="F57" s="2">
        <f t="shared" si="12"/>
        <v>0</v>
      </c>
      <c r="J57" s="1" t="str">
        <f t="shared" si="13"/>
        <v>Hannah McCandless</v>
      </c>
      <c r="M57" s="8" t="str">
        <f t="shared" si="14"/>
        <v/>
      </c>
      <c r="N57" s="8" t="str">
        <f t="shared" si="15"/>
        <v/>
      </c>
      <c r="O57" s="1" t="str">
        <f t="shared" si="16"/>
        <v/>
      </c>
      <c r="P57" s="40" t="str">
        <f t="shared" si="17"/>
        <v/>
      </c>
      <c r="Q57" s="40" t="str">
        <f t="shared" si="18"/>
        <v/>
      </c>
      <c r="R57" s="6">
        <f t="shared" si="19"/>
        <v>0</v>
      </c>
      <c r="S57" s="6">
        <f>IF(AND(D57&lt;=L$4,P57&lt;&gt;"Y"),IF(N57&lt;VLOOKUP(O57,Runners!A$3:CT$200,S$1,FALSE),2,0),0)</f>
        <v>0</v>
      </c>
      <c r="T57" s="6">
        <f t="shared" si="20"/>
        <v>0</v>
      </c>
      <c r="U57" s="2"/>
      <c r="V57" s="2" t="str">
        <f>IF(O57&lt;&gt;"",VLOOKUP(O57,Runners!CZ$3:DM$200,V$1,FALSE),"")</f>
        <v/>
      </c>
      <c r="W57" s="19" t="str">
        <f t="shared" si="21"/>
        <v/>
      </c>
    </row>
    <row r="58" spans="1:23" x14ac:dyDescent="0.25">
      <c r="A58" s="1" t="s">
        <v>172</v>
      </c>
      <c r="C58" s="3">
        <f>IF(A58&lt;&gt;"",VLOOKUP(A58,Runners!A$3:AS$200,C$1,FALSE),0)</f>
        <v>1.0069444444444445E-2</v>
      </c>
      <c r="D58" s="6">
        <f t="shared" si="11"/>
        <v>55</v>
      </c>
      <c r="E58" s="2"/>
      <c r="F58" s="2">
        <f t="shared" si="12"/>
        <v>0</v>
      </c>
      <c r="J58" s="1" t="str">
        <f t="shared" si="13"/>
        <v>Heidi Haigh</v>
      </c>
      <c r="M58" s="8" t="str">
        <f t="shared" si="14"/>
        <v/>
      </c>
      <c r="N58" s="8" t="str">
        <f t="shared" si="15"/>
        <v/>
      </c>
      <c r="O58" s="1" t="str">
        <f t="shared" si="16"/>
        <v/>
      </c>
      <c r="P58" s="40" t="str">
        <f t="shared" si="17"/>
        <v/>
      </c>
      <c r="Q58" s="40" t="str">
        <f t="shared" si="18"/>
        <v/>
      </c>
      <c r="R58" s="6">
        <f t="shared" si="19"/>
        <v>0</v>
      </c>
      <c r="S58" s="6">
        <f>IF(AND(D58&lt;=L$4,P58&lt;&gt;"Y"),IF(N58&lt;VLOOKUP(O58,Runners!A$3:CT$200,S$1,FALSE),2,0),0)</f>
        <v>0</v>
      </c>
      <c r="T58" s="6">
        <f t="shared" si="20"/>
        <v>0</v>
      </c>
      <c r="U58" s="2"/>
      <c r="V58" s="2" t="str">
        <f>IF(O58&lt;&gt;"",VLOOKUP(O58,Runners!CZ$3:DM$200,V$1,FALSE),"")</f>
        <v/>
      </c>
      <c r="W58" s="19" t="str">
        <f t="shared" si="21"/>
        <v/>
      </c>
    </row>
    <row r="59" spans="1:23" x14ac:dyDescent="0.25">
      <c r="A59" s="1" t="s">
        <v>233</v>
      </c>
      <c r="C59" s="3">
        <f>IF(A59&lt;&gt;"",VLOOKUP(A59,Runners!A$3:AS$200,C$1,FALSE),0)</f>
        <v>1.1979166666666666E-2</v>
      </c>
      <c r="D59" s="6">
        <f t="shared" si="11"/>
        <v>56</v>
      </c>
      <c r="E59" s="2"/>
      <c r="F59" s="2">
        <f t="shared" si="12"/>
        <v>0</v>
      </c>
      <c r="J59" s="1" t="str">
        <f t="shared" si="13"/>
        <v>Hugo Love</v>
      </c>
      <c r="M59" s="8" t="str">
        <f t="shared" si="14"/>
        <v/>
      </c>
      <c r="N59" s="8" t="str">
        <f t="shared" si="15"/>
        <v/>
      </c>
      <c r="O59" s="1" t="str">
        <f t="shared" si="16"/>
        <v/>
      </c>
      <c r="P59" s="40" t="str">
        <f t="shared" si="17"/>
        <v/>
      </c>
      <c r="Q59" s="40" t="str">
        <f t="shared" si="18"/>
        <v/>
      </c>
      <c r="R59" s="6">
        <f t="shared" si="19"/>
        <v>0</v>
      </c>
      <c r="S59" s="6">
        <f>IF(AND(D59&lt;=L$4,P59&lt;&gt;"Y"),IF(N59&lt;VLOOKUP(O59,Runners!A$3:CT$200,S$1,FALSE),2,0),0)</f>
        <v>0</v>
      </c>
      <c r="T59" s="6">
        <f t="shared" si="20"/>
        <v>0</v>
      </c>
      <c r="U59" s="2"/>
      <c r="V59" s="2" t="str">
        <f>IF(O59&lt;&gt;"",VLOOKUP(O59,Runners!CZ$3:DM$200,V$1,FALSE),"")</f>
        <v/>
      </c>
      <c r="W59" s="19" t="str">
        <f t="shared" si="21"/>
        <v/>
      </c>
    </row>
    <row r="60" spans="1:23" x14ac:dyDescent="0.25">
      <c r="A60" s="1" t="s">
        <v>165</v>
      </c>
      <c r="C60" s="3">
        <f>IF(A60&lt;&gt;"",VLOOKUP(A60,Runners!A$3:AS$200,C$1,FALSE),0)</f>
        <v>1.1805555555555555E-2</v>
      </c>
      <c r="D60" s="6">
        <f t="shared" si="11"/>
        <v>57</v>
      </c>
      <c r="E60" s="2"/>
      <c r="F60" s="2">
        <f t="shared" si="12"/>
        <v>0</v>
      </c>
      <c r="J60" s="1" t="str">
        <f t="shared" si="13"/>
        <v>Ian Tate</v>
      </c>
      <c r="M60" s="8" t="str">
        <f t="shared" si="14"/>
        <v/>
      </c>
      <c r="N60" s="8" t="str">
        <f t="shared" si="15"/>
        <v/>
      </c>
      <c r="O60" s="1" t="str">
        <f t="shared" si="16"/>
        <v/>
      </c>
      <c r="P60" s="40" t="str">
        <f t="shared" si="17"/>
        <v/>
      </c>
      <c r="Q60" s="40" t="str">
        <f t="shared" si="18"/>
        <v/>
      </c>
      <c r="R60" s="6">
        <f t="shared" si="19"/>
        <v>0</v>
      </c>
      <c r="S60" s="6">
        <f>IF(AND(D60&lt;=L$4,P60&lt;&gt;"Y"),IF(N60&lt;VLOOKUP(O60,Runners!A$3:CT$200,S$1,FALSE),2,0),0)</f>
        <v>0</v>
      </c>
      <c r="T60" s="6">
        <f t="shared" si="20"/>
        <v>0</v>
      </c>
      <c r="U60" s="2"/>
      <c r="V60" s="2" t="str">
        <f>IF(O60&lt;&gt;"",VLOOKUP(O60,Runners!CZ$3:DM$200,V$1,FALSE),"")</f>
        <v/>
      </c>
      <c r="W60" s="19" t="str">
        <f t="shared" si="21"/>
        <v/>
      </c>
    </row>
    <row r="61" spans="1:23" x14ac:dyDescent="0.25">
      <c r="A61" s="1" t="s">
        <v>11</v>
      </c>
      <c r="B61" s="3"/>
      <c r="C61" s="3">
        <f>IF(A61&lt;&gt;"",VLOOKUP(A61,Runners!A$3:AS$200,C$1,FALSE),0)</f>
        <v>5.5555555555555558E-3</v>
      </c>
      <c r="D61" s="6">
        <f t="shared" si="11"/>
        <v>58</v>
      </c>
      <c r="E61" s="2"/>
      <c r="F61" s="2">
        <f t="shared" si="12"/>
        <v>0</v>
      </c>
      <c r="J61" s="1" t="str">
        <f t="shared" si="13"/>
        <v>Jacqui Murray</v>
      </c>
      <c r="M61" s="8" t="str">
        <f t="shared" si="14"/>
        <v/>
      </c>
      <c r="N61" s="8" t="str">
        <f t="shared" si="15"/>
        <v/>
      </c>
      <c r="O61" s="1" t="str">
        <f t="shared" si="16"/>
        <v/>
      </c>
      <c r="P61" s="40" t="str">
        <f t="shared" si="17"/>
        <v/>
      </c>
      <c r="Q61" s="40" t="str">
        <f t="shared" si="18"/>
        <v/>
      </c>
      <c r="R61" s="6">
        <f t="shared" si="19"/>
        <v>0</v>
      </c>
      <c r="S61" s="6">
        <f>IF(AND(D61&lt;=L$4,P61&lt;&gt;"Y"),IF(N61&lt;VLOOKUP(O61,Runners!A$3:CT$200,S$1,FALSE),2,0),0)</f>
        <v>0</v>
      </c>
      <c r="T61" s="6">
        <f t="shared" si="20"/>
        <v>0</v>
      </c>
      <c r="U61" s="2"/>
      <c r="V61" s="2" t="str">
        <f>IF(O61&lt;&gt;"",VLOOKUP(O61,Runners!CZ$3:DM$200,V$1,FALSE),"")</f>
        <v/>
      </c>
      <c r="W61" s="19" t="str">
        <f t="shared" si="21"/>
        <v/>
      </c>
    </row>
    <row r="62" spans="1:23" x14ac:dyDescent="0.25">
      <c r="A62" s="1" t="s">
        <v>157</v>
      </c>
      <c r="C62" s="3">
        <f>IF(A62&lt;&gt;"",VLOOKUP(A62,Runners!A$3:AS$200,C$1,FALSE),0)</f>
        <v>1.0763888888888891E-2</v>
      </c>
      <c r="D62" s="6">
        <f t="shared" si="11"/>
        <v>59</v>
      </c>
      <c r="E62" s="2"/>
      <c r="F62" s="2">
        <f t="shared" si="12"/>
        <v>0</v>
      </c>
      <c r="J62" s="1" t="str">
        <f t="shared" si="13"/>
        <v>James Buckley</v>
      </c>
      <c r="M62" s="8" t="str">
        <f t="shared" si="14"/>
        <v/>
      </c>
      <c r="N62" s="8" t="str">
        <f t="shared" si="15"/>
        <v/>
      </c>
      <c r="O62" s="1" t="str">
        <f t="shared" si="16"/>
        <v/>
      </c>
      <c r="P62" s="40" t="str">
        <f t="shared" si="17"/>
        <v/>
      </c>
      <c r="Q62" s="40" t="str">
        <f t="shared" si="18"/>
        <v/>
      </c>
      <c r="R62" s="6">
        <f t="shared" si="19"/>
        <v>0</v>
      </c>
      <c r="S62" s="6">
        <f>IF(AND(D62&lt;=L$4,P62&lt;&gt;"Y"),IF(N62&lt;VLOOKUP(O62,Runners!A$3:CT$200,S$1,FALSE),2,0),0)</f>
        <v>0</v>
      </c>
      <c r="T62" s="6">
        <f t="shared" si="20"/>
        <v>0</v>
      </c>
      <c r="U62" s="2"/>
      <c r="V62" s="2" t="str">
        <f>IF(O62&lt;&gt;"",VLOOKUP(O62,Runners!CZ$3:DM$200,V$1,FALSE),"")</f>
        <v/>
      </c>
      <c r="W62" s="19" t="str">
        <f t="shared" si="21"/>
        <v/>
      </c>
    </row>
    <row r="63" spans="1:23" x14ac:dyDescent="0.25">
      <c r="A63" s="1" t="s">
        <v>219</v>
      </c>
      <c r="B63" s="3"/>
      <c r="C63" s="3">
        <f>IF(A63&lt;&gt;"",VLOOKUP(A63,Runners!A$3:AS$200,C$1,FALSE),0)</f>
        <v>1.4583333333333332E-2</v>
      </c>
      <c r="D63" s="6">
        <f t="shared" si="11"/>
        <v>60</v>
      </c>
      <c r="E63" s="2"/>
      <c r="F63" s="2">
        <f t="shared" si="12"/>
        <v>0</v>
      </c>
      <c r="J63" s="1" t="str">
        <f t="shared" si="13"/>
        <v>James greenaway</v>
      </c>
      <c r="M63" s="8" t="str">
        <f t="shared" si="14"/>
        <v/>
      </c>
      <c r="N63" s="8" t="str">
        <f t="shared" si="15"/>
        <v/>
      </c>
      <c r="O63" s="1" t="str">
        <f t="shared" si="16"/>
        <v/>
      </c>
      <c r="P63" s="40" t="str">
        <f t="shared" si="17"/>
        <v/>
      </c>
      <c r="Q63" s="40" t="str">
        <f t="shared" si="18"/>
        <v/>
      </c>
      <c r="R63" s="6">
        <f t="shared" si="19"/>
        <v>0</v>
      </c>
      <c r="S63" s="6">
        <f>IF(AND(D63&lt;=L$4,P63&lt;&gt;"Y"),IF(N63&lt;VLOOKUP(O63,Runners!A$3:CT$200,S$1,FALSE),2,0),0)</f>
        <v>0</v>
      </c>
      <c r="T63" s="6">
        <f t="shared" si="20"/>
        <v>0</v>
      </c>
      <c r="U63" s="2"/>
      <c r="V63" s="2" t="str">
        <f>IF(O63&lt;&gt;"",VLOOKUP(O63,Runners!CZ$3:DM$200,V$1,FALSE),"")</f>
        <v/>
      </c>
      <c r="W63" s="19" t="str">
        <f t="shared" si="21"/>
        <v/>
      </c>
    </row>
    <row r="64" spans="1:23" x14ac:dyDescent="0.25">
      <c r="A64" s="1" t="s">
        <v>169</v>
      </c>
      <c r="C64" s="3">
        <f>IF(A64&lt;&gt;"",VLOOKUP(A64,Runners!A$3:AS$200,C$1,FALSE),0)</f>
        <v>1.0069444444444445E-2</v>
      </c>
      <c r="D64" s="6">
        <f t="shared" si="11"/>
        <v>61</v>
      </c>
      <c r="E64" s="2"/>
      <c r="F64" s="2">
        <f t="shared" si="12"/>
        <v>0</v>
      </c>
      <c r="J64" s="1" t="str">
        <f t="shared" si="13"/>
        <v>Jason Sheridan</v>
      </c>
      <c r="M64" s="8" t="str">
        <f t="shared" si="14"/>
        <v/>
      </c>
      <c r="N64" s="8" t="str">
        <f t="shared" si="15"/>
        <v/>
      </c>
      <c r="O64" s="1" t="str">
        <f t="shared" si="16"/>
        <v/>
      </c>
      <c r="P64" s="40" t="str">
        <f t="shared" si="17"/>
        <v/>
      </c>
      <c r="Q64" s="40" t="str">
        <f t="shared" si="18"/>
        <v/>
      </c>
      <c r="R64" s="6">
        <f t="shared" si="19"/>
        <v>0</v>
      </c>
      <c r="S64" s="6">
        <f>IF(AND(D64&lt;=L$4,P64&lt;&gt;"Y"),IF(N64&lt;VLOOKUP(O64,Runners!A$3:CT$200,S$1,FALSE),2,0),0)</f>
        <v>0</v>
      </c>
      <c r="T64" s="6">
        <f t="shared" si="20"/>
        <v>0</v>
      </c>
      <c r="U64" s="2"/>
      <c r="V64" s="2" t="str">
        <f>IF(O64&lt;&gt;"",VLOOKUP(O64,Runners!CZ$3:DM$200,V$1,FALSE),"")</f>
        <v/>
      </c>
      <c r="W64" s="19" t="str">
        <f t="shared" si="21"/>
        <v/>
      </c>
    </row>
    <row r="65" spans="1:23" x14ac:dyDescent="0.25">
      <c r="A65" s="1" t="s">
        <v>203</v>
      </c>
      <c r="C65" s="3">
        <f>IF(A65&lt;&gt;"",VLOOKUP(A65,Runners!A$3:AS$200,C$1,FALSE),0)</f>
        <v>6.2499999999999995E-3</v>
      </c>
      <c r="D65" s="6">
        <f t="shared" si="11"/>
        <v>62</v>
      </c>
      <c r="E65" s="2"/>
      <c r="F65" s="2">
        <f t="shared" si="12"/>
        <v>0</v>
      </c>
      <c r="J65" s="1" t="str">
        <f t="shared" si="13"/>
        <v>Jen Trohear</v>
      </c>
      <c r="M65" s="8" t="str">
        <f t="shared" si="14"/>
        <v/>
      </c>
      <c r="N65" s="8" t="str">
        <f t="shared" si="15"/>
        <v/>
      </c>
      <c r="O65" s="1" t="str">
        <f t="shared" si="16"/>
        <v/>
      </c>
      <c r="P65" s="40" t="str">
        <f t="shared" si="17"/>
        <v/>
      </c>
      <c r="Q65" s="40" t="str">
        <f t="shared" si="18"/>
        <v/>
      </c>
      <c r="R65" s="6">
        <f t="shared" si="19"/>
        <v>0</v>
      </c>
      <c r="S65" s="6">
        <f>IF(AND(D65&lt;=L$4,P65&lt;&gt;"Y"),IF(N65&lt;VLOOKUP(O65,Runners!A$3:CT$200,S$1,FALSE),2,0),0)</f>
        <v>0</v>
      </c>
      <c r="T65" s="6">
        <f t="shared" si="20"/>
        <v>0</v>
      </c>
      <c r="U65" s="2"/>
      <c r="V65" s="2" t="str">
        <f>IF(O65&lt;&gt;"",VLOOKUP(O65,Runners!CZ$3:DM$200,V$1,FALSE),"")</f>
        <v/>
      </c>
      <c r="W65" s="19" t="str">
        <f t="shared" si="21"/>
        <v/>
      </c>
    </row>
    <row r="66" spans="1:23" x14ac:dyDescent="0.25">
      <c r="A66" s="1" t="s">
        <v>9</v>
      </c>
      <c r="C66" s="3">
        <f>IF(A66&lt;&gt;"",VLOOKUP(A66,Runners!A$3:AS$200,C$1,FALSE),0)</f>
        <v>5.0347222222222225E-3</v>
      </c>
      <c r="D66" s="6">
        <f t="shared" si="11"/>
        <v>63</v>
      </c>
      <c r="E66" s="2">
        <v>2.9421296296296296E-2</v>
      </c>
      <c r="F66" s="2">
        <f t="shared" si="12"/>
        <v>2.4386574074074074E-2</v>
      </c>
      <c r="J66" s="1" t="str">
        <f t="shared" si="13"/>
        <v>Jeremy McCandless</v>
      </c>
      <c r="M66" s="8" t="str">
        <f t="shared" si="14"/>
        <v/>
      </c>
      <c r="N66" s="8" t="str">
        <f t="shared" si="15"/>
        <v/>
      </c>
      <c r="O66" s="1" t="str">
        <f t="shared" si="16"/>
        <v/>
      </c>
      <c r="P66" s="40" t="str">
        <f t="shared" si="17"/>
        <v/>
      </c>
      <c r="Q66" s="40" t="str">
        <f t="shared" si="18"/>
        <v/>
      </c>
      <c r="R66" s="6">
        <f t="shared" si="19"/>
        <v>0</v>
      </c>
      <c r="S66" s="6">
        <f>IF(AND(D66&lt;=L$4,P66&lt;&gt;"Y"),IF(N66&lt;VLOOKUP(O66,Runners!A$3:CT$200,S$1,FALSE),2,0),0)</f>
        <v>0</v>
      </c>
      <c r="T66" s="6">
        <f t="shared" si="20"/>
        <v>0</v>
      </c>
      <c r="U66" s="2"/>
      <c r="V66" s="2" t="str">
        <f>IF(O66&lt;&gt;"",VLOOKUP(O66,Runners!CZ$3:DM$200,V$1,FALSE),"")</f>
        <v/>
      </c>
      <c r="W66" s="19" t="str">
        <f t="shared" si="21"/>
        <v/>
      </c>
    </row>
    <row r="67" spans="1:23" x14ac:dyDescent="0.25">
      <c r="A67" s="1" t="s">
        <v>24</v>
      </c>
      <c r="B67" s="3"/>
      <c r="C67" s="3">
        <f>IF(A67&lt;&gt;"",VLOOKUP(A67,Runners!A$3:AS$200,C$1,FALSE),0)</f>
        <v>1.4930555555555556E-2</v>
      </c>
      <c r="D67" s="6">
        <f t="shared" si="11"/>
        <v>64</v>
      </c>
      <c r="E67" s="2">
        <v>2.8703703703703703E-2</v>
      </c>
      <c r="F67" s="2">
        <f t="shared" si="12"/>
        <v>1.3773148148148147E-2</v>
      </c>
      <c r="J67" s="1" t="str">
        <f t="shared" si="13"/>
        <v>Joe Greenwood</v>
      </c>
      <c r="M67" s="8" t="str">
        <f t="shared" si="14"/>
        <v/>
      </c>
      <c r="N67" s="8" t="str">
        <f t="shared" si="15"/>
        <v/>
      </c>
      <c r="O67" s="1" t="str">
        <f t="shared" si="16"/>
        <v/>
      </c>
      <c r="P67" s="40" t="str">
        <f t="shared" si="17"/>
        <v/>
      </c>
      <c r="Q67" s="40" t="str">
        <f t="shared" si="18"/>
        <v/>
      </c>
      <c r="R67" s="6">
        <f t="shared" si="19"/>
        <v>0</v>
      </c>
      <c r="S67" s="6">
        <f>IF(AND(D67&lt;=L$4,P67&lt;&gt;"Y"),IF(N67&lt;VLOOKUP(O67,Runners!A$3:CT$200,S$1,FALSE),2,0),0)</f>
        <v>0</v>
      </c>
      <c r="T67" s="6">
        <f t="shared" si="20"/>
        <v>0</v>
      </c>
      <c r="U67" s="2"/>
      <c r="V67" s="2" t="str">
        <f>IF(O67&lt;&gt;"",VLOOKUP(O67,Runners!CZ$3:DM$200,V$1,FALSE),"")</f>
        <v/>
      </c>
      <c r="W67" s="19" t="str">
        <f t="shared" si="21"/>
        <v/>
      </c>
    </row>
    <row r="68" spans="1:23" x14ac:dyDescent="0.25">
      <c r="A68" s="1" t="s">
        <v>146</v>
      </c>
      <c r="C68" s="3">
        <f>IF(A68&lt;&gt;"",VLOOKUP(A68,Runners!A$3:AS$200,C$1,FALSE),0)</f>
        <v>1.0937500000000001E-2</v>
      </c>
      <c r="D68" s="6">
        <f t="shared" ref="D68:D99" si="22">D67+1</f>
        <v>65</v>
      </c>
      <c r="E68" s="2"/>
      <c r="F68" s="2">
        <f t="shared" ref="F68:F99" si="23">IF(E68&gt;0,E68-C68,0)</f>
        <v>0</v>
      </c>
      <c r="J68" s="1" t="str">
        <f t="shared" ref="J68:J99" si="24">A68</f>
        <v>John Bertenshaw</v>
      </c>
      <c r="M68" s="8" t="str">
        <f t="shared" ref="M68:M99" si="25">IF(D68&lt;=L$4,SMALL(E$4:E$201,D68),"")</f>
        <v/>
      </c>
      <c r="N68" s="8" t="str">
        <f t="shared" ref="N68:N99" si="26">IF(D68&lt;=L$4,VLOOKUP(M68,E$4:F$201,2,FALSE),"")</f>
        <v/>
      </c>
      <c r="O68" s="1" t="str">
        <f t="shared" ref="O68:O99" si="27">IF(D68&lt;=L$4,VLOOKUP(M68,E$4:J$201,6,FALSE),"")</f>
        <v/>
      </c>
      <c r="P68" s="40" t="str">
        <f t="shared" ref="P68:P99" si="28">IF(D68&lt;=L$4,VLOOKUP(O68,A$4:B$201,2,FALSE),"")</f>
        <v/>
      </c>
      <c r="Q68" s="40" t="str">
        <f t="shared" ref="Q68:Q99" si="29">IF(D68&lt;=L$4,IF(P68="Y",Q67,Q67-1),"")</f>
        <v/>
      </c>
      <c r="R68" s="6">
        <f t="shared" ref="R68:R99" si="30">IF(Q68=Q67,0,Q68)</f>
        <v>0</v>
      </c>
      <c r="S68" s="6">
        <f>IF(AND(D68&lt;=L$4,P68&lt;&gt;"Y"),IF(N68&lt;VLOOKUP(O68,Runners!A$3:CT$200,S$1,FALSE),2,0),0)</f>
        <v>0</v>
      </c>
      <c r="T68" s="6">
        <f t="shared" ref="T68:T99" si="31">IF(AND(D68&lt;=L$4,P68&lt;&gt;"Y"),S68+R68,0)</f>
        <v>0</v>
      </c>
      <c r="U68" s="2"/>
      <c r="V68" s="2" t="str">
        <f>IF(O68&lt;&gt;"",VLOOKUP(O68,Runners!CZ$3:DM$200,V$1,FALSE),"")</f>
        <v/>
      </c>
      <c r="W68" s="19" t="str">
        <f t="shared" ref="W68:W99" si="32">IF(O68&lt;&gt;"",(V68-N68)/V68,"")</f>
        <v/>
      </c>
    </row>
    <row r="69" spans="1:23" x14ac:dyDescent="0.25">
      <c r="A69" s="1" t="s">
        <v>168</v>
      </c>
      <c r="C69" s="3">
        <f>IF(A69&lt;&gt;"",VLOOKUP(A69,Runners!A$3:AS$200,C$1,FALSE),0)</f>
        <v>1.3715277777777778E-2</v>
      </c>
      <c r="D69" s="6">
        <f t="shared" si="22"/>
        <v>66</v>
      </c>
      <c r="E69" s="2"/>
      <c r="F69" s="2">
        <f t="shared" si="23"/>
        <v>0</v>
      </c>
      <c r="J69" s="1" t="str">
        <f t="shared" si="24"/>
        <v>Jonathan Tuck</v>
      </c>
      <c r="M69" s="8" t="str">
        <f t="shared" si="25"/>
        <v/>
      </c>
      <c r="N69" s="8" t="str">
        <f t="shared" si="26"/>
        <v/>
      </c>
      <c r="O69" s="1" t="str">
        <f t="shared" si="27"/>
        <v/>
      </c>
      <c r="P69" s="40" t="str">
        <f t="shared" si="28"/>
        <v/>
      </c>
      <c r="Q69" s="40" t="str">
        <f t="shared" si="29"/>
        <v/>
      </c>
      <c r="R69" s="6">
        <f t="shared" si="30"/>
        <v>0</v>
      </c>
      <c r="S69" s="6">
        <f>IF(AND(D69&lt;=L$4,P69&lt;&gt;"Y"),IF(N69&lt;VLOOKUP(O69,Runners!A$3:CT$200,S$1,FALSE),2,0),0)</f>
        <v>0</v>
      </c>
      <c r="T69" s="6">
        <f t="shared" si="31"/>
        <v>0</v>
      </c>
      <c r="U69" s="2"/>
      <c r="V69" s="2" t="str">
        <f>IF(O69&lt;&gt;"",VLOOKUP(O69,Runners!CZ$3:DM$200,V$1,FALSE),"")</f>
        <v/>
      </c>
      <c r="W69" s="19" t="str">
        <f t="shared" si="32"/>
        <v/>
      </c>
    </row>
    <row r="70" spans="1:23" x14ac:dyDescent="0.25">
      <c r="A70" s="41" t="s">
        <v>212</v>
      </c>
      <c r="B70" s="1" t="s">
        <v>185</v>
      </c>
      <c r="C70" s="3">
        <f>IF(A70&lt;&gt;"",VLOOKUP(A70,Runners!A$3:AS$200,C$1,FALSE),0)</f>
        <v>1.2673611111111109E-2</v>
      </c>
      <c r="D70" s="6">
        <f t="shared" si="22"/>
        <v>67</v>
      </c>
      <c r="E70" s="2"/>
      <c r="F70" s="2">
        <f t="shared" si="23"/>
        <v>0</v>
      </c>
      <c r="J70" s="1" t="str">
        <f t="shared" si="24"/>
        <v>Jonny Ladd</v>
      </c>
      <c r="M70" s="8" t="str">
        <f t="shared" si="25"/>
        <v/>
      </c>
      <c r="N70" s="8" t="str">
        <f t="shared" si="26"/>
        <v/>
      </c>
      <c r="O70" s="1" t="str">
        <f t="shared" si="27"/>
        <v/>
      </c>
      <c r="P70" s="40" t="str">
        <f t="shared" si="28"/>
        <v/>
      </c>
      <c r="Q70" s="40" t="str">
        <f t="shared" si="29"/>
        <v/>
      </c>
      <c r="R70" s="6">
        <f t="shared" si="30"/>
        <v>0</v>
      </c>
      <c r="S70" s="6">
        <f>IF(AND(D70&lt;=L$4,P70&lt;&gt;"Y"),IF(N70&lt;VLOOKUP(O70,Runners!A$3:CT$200,S$1,FALSE),2,0),0)</f>
        <v>0</v>
      </c>
      <c r="T70" s="6">
        <f t="shared" si="31"/>
        <v>0</v>
      </c>
      <c r="U70" s="2"/>
      <c r="V70" s="2" t="str">
        <f>IF(O70&lt;&gt;"",VLOOKUP(O70,Runners!CZ$3:DM$200,V$1,FALSE),"")</f>
        <v/>
      </c>
      <c r="W70" s="19" t="str">
        <f t="shared" si="32"/>
        <v/>
      </c>
    </row>
    <row r="71" spans="1:23" x14ac:dyDescent="0.25">
      <c r="A71" s="1" t="s">
        <v>22</v>
      </c>
      <c r="C71" s="3">
        <f>IF(A71&lt;&gt;"",VLOOKUP(A71,Runners!A$3:AS$200,C$1,FALSE),0)</f>
        <v>5.5555555555555558E-3</v>
      </c>
      <c r="D71" s="6">
        <f t="shared" si="22"/>
        <v>68</v>
      </c>
      <c r="E71" s="2"/>
      <c r="F71" s="2">
        <f t="shared" si="23"/>
        <v>0</v>
      </c>
      <c r="J71" s="1" t="str">
        <f t="shared" si="24"/>
        <v>Julia Rolfe</v>
      </c>
      <c r="M71" s="8" t="str">
        <f t="shared" si="25"/>
        <v/>
      </c>
      <c r="N71" s="8" t="str">
        <f t="shared" si="26"/>
        <v/>
      </c>
      <c r="O71" s="1" t="str">
        <f t="shared" si="27"/>
        <v/>
      </c>
      <c r="P71" s="40" t="str">
        <f t="shared" si="28"/>
        <v/>
      </c>
      <c r="Q71" s="40" t="str">
        <f t="shared" si="29"/>
        <v/>
      </c>
      <c r="R71" s="6">
        <f t="shared" si="30"/>
        <v>0</v>
      </c>
      <c r="S71" s="6">
        <f>IF(AND(D71&lt;=L$4,P71&lt;&gt;"Y"),IF(N71&lt;VLOOKUP(O71,Runners!A$3:CT$200,S$1,FALSE),2,0),0)</f>
        <v>0</v>
      </c>
      <c r="T71" s="6">
        <f t="shared" si="31"/>
        <v>0</v>
      </c>
      <c r="U71" s="2"/>
      <c r="V71" s="2" t="str">
        <f>IF(O71&lt;&gt;"",VLOOKUP(O71,Runners!CZ$3:DM$200,V$1,FALSE),"")</f>
        <v/>
      </c>
      <c r="W71" s="19" t="str">
        <f t="shared" si="32"/>
        <v/>
      </c>
    </row>
    <row r="72" spans="1:23" x14ac:dyDescent="0.25">
      <c r="A72" s="1" t="s">
        <v>166</v>
      </c>
      <c r="C72" s="3">
        <f>IF(A72&lt;&gt;"",VLOOKUP(A72,Runners!A$3:AS$200,C$1,FALSE),0)</f>
        <v>4.340277777777778E-3</v>
      </c>
      <c r="D72" s="6">
        <f t="shared" si="22"/>
        <v>69</v>
      </c>
      <c r="E72" s="2"/>
      <c r="F72" s="2">
        <f t="shared" si="23"/>
        <v>0</v>
      </c>
      <c r="J72" s="1" t="str">
        <f t="shared" si="24"/>
        <v>Julie Wiseman</v>
      </c>
      <c r="M72" s="8" t="str">
        <f t="shared" si="25"/>
        <v/>
      </c>
      <c r="N72" s="8" t="str">
        <f t="shared" si="26"/>
        <v/>
      </c>
      <c r="O72" s="1" t="str">
        <f t="shared" si="27"/>
        <v/>
      </c>
      <c r="P72" s="40" t="str">
        <f t="shared" si="28"/>
        <v/>
      </c>
      <c r="Q72" s="40" t="str">
        <f t="shared" si="29"/>
        <v/>
      </c>
      <c r="R72" s="6">
        <f t="shared" si="30"/>
        <v>0</v>
      </c>
      <c r="S72" s="6">
        <f>IF(AND(D72&lt;=L$4,P72&lt;&gt;"Y"),IF(N72&lt;VLOOKUP(O72,Runners!A$3:CT$200,S$1,FALSE),2,0),0)</f>
        <v>0</v>
      </c>
      <c r="T72" s="6">
        <f t="shared" si="31"/>
        <v>0</v>
      </c>
      <c r="U72" s="2"/>
      <c r="V72" s="2" t="str">
        <f>IF(O72&lt;&gt;"",VLOOKUP(O72,Runners!CZ$3:DM$200,V$1,FALSE),"")</f>
        <v/>
      </c>
      <c r="W72" s="19" t="str">
        <f t="shared" si="32"/>
        <v/>
      </c>
    </row>
    <row r="73" spans="1:23" x14ac:dyDescent="0.25">
      <c r="A73" s="1" t="s">
        <v>20</v>
      </c>
      <c r="B73" s="3"/>
      <c r="C73" s="3">
        <f>IF(A73&lt;&gt;"",VLOOKUP(A73,Runners!A$3:AS$200,C$1,FALSE),0)</f>
        <v>6.4236111111111117E-3</v>
      </c>
      <c r="D73" s="6">
        <f t="shared" si="22"/>
        <v>70</v>
      </c>
      <c r="E73" s="2"/>
      <c r="F73" s="2">
        <f t="shared" si="23"/>
        <v>0</v>
      </c>
      <c r="J73" s="1" t="str">
        <f t="shared" si="24"/>
        <v>Karen Lanigan</v>
      </c>
      <c r="M73" s="8" t="str">
        <f t="shared" si="25"/>
        <v/>
      </c>
      <c r="N73" s="8" t="str">
        <f t="shared" si="26"/>
        <v/>
      </c>
      <c r="O73" s="1" t="str">
        <f t="shared" si="27"/>
        <v/>
      </c>
      <c r="P73" s="40" t="str">
        <f t="shared" si="28"/>
        <v/>
      </c>
      <c r="Q73" s="40" t="str">
        <f t="shared" si="29"/>
        <v/>
      </c>
      <c r="R73" s="6">
        <f t="shared" si="30"/>
        <v>0</v>
      </c>
      <c r="S73" s="6">
        <f>IF(AND(D73&lt;=L$4,P73&lt;&gt;"Y"),IF(N73&lt;VLOOKUP(O73,Runners!A$3:CT$200,S$1,FALSE),2,0),0)</f>
        <v>0</v>
      </c>
      <c r="T73" s="6">
        <f t="shared" si="31"/>
        <v>0</v>
      </c>
      <c r="U73" s="2"/>
      <c r="V73" s="2" t="str">
        <f>IF(O73&lt;&gt;"",VLOOKUP(O73,Runners!CZ$3:DM$200,V$1,FALSE),"")</f>
        <v/>
      </c>
      <c r="W73" s="19" t="str">
        <f t="shared" si="32"/>
        <v/>
      </c>
    </row>
    <row r="74" spans="1:23" x14ac:dyDescent="0.25">
      <c r="A74" s="1" t="s">
        <v>21</v>
      </c>
      <c r="B74" s="3"/>
      <c r="C74" s="3">
        <f>IF(A74&lt;&gt;"",VLOOKUP(A74,Runners!A$3:AS$200,C$1,FALSE),0)</f>
        <v>9.7222222222222224E-3</v>
      </c>
      <c r="D74" s="6">
        <f t="shared" si="22"/>
        <v>71</v>
      </c>
      <c r="E74" s="2"/>
      <c r="F74" s="2">
        <f t="shared" si="23"/>
        <v>0</v>
      </c>
      <c r="J74" s="1" t="str">
        <f t="shared" si="24"/>
        <v>Kathy Gaunt</v>
      </c>
      <c r="M74" s="8" t="str">
        <f t="shared" si="25"/>
        <v/>
      </c>
      <c r="N74" s="8" t="str">
        <f t="shared" si="26"/>
        <v/>
      </c>
      <c r="O74" s="1" t="str">
        <f t="shared" si="27"/>
        <v/>
      </c>
      <c r="P74" s="40" t="str">
        <f t="shared" si="28"/>
        <v/>
      </c>
      <c r="Q74" s="40" t="str">
        <f t="shared" si="29"/>
        <v/>
      </c>
      <c r="R74" s="6">
        <f t="shared" si="30"/>
        <v>0</v>
      </c>
      <c r="S74" s="6">
        <f>IF(AND(D74&lt;=L$4,P74&lt;&gt;"Y"),IF(N74&lt;VLOOKUP(O74,Runners!A$3:CT$200,S$1,FALSE),2,0),0)</f>
        <v>0</v>
      </c>
      <c r="T74" s="6">
        <f t="shared" si="31"/>
        <v>0</v>
      </c>
      <c r="U74" s="2"/>
      <c r="V74" s="2" t="str">
        <f>IF(O74&lt;&gt;"",VLOOKUP(O74,Runners!CZ$3:DM$200,V$1,FALSE),"")</f>
        <v/>
      </c>
      <c r="W74" s="19" t="str">
        <f t="shared" si="32"/>
        <v/>
      </c>
    </row>
    <row r="75" spans="1:23" x14ac:dyDescent="0.25">
      <c r="A75" s="1" t="s">
        <v>204</v>
      </c>
      <c r="B75" s="3"/>
      <c r="C75" s="3">
        <f>IF(A75&lt;&gt;"",VLOOKUP(A75,Runners!A$3:AS$200,C$1,FALSE),0)</f>
        <v>9.8958333333333329E-3</v>
      </c>
      <c r="D75" s="6">
        <f t="shared" si="22"/>
        <v>72</v>
      </c>
      <c r="E75" s="2"/>
      <c r="F75" s="2">
        <f t="shared" si="23"/>
        <v>0</v>
      </c>
      <c r="J75" s="1" t="str">
        <f t="shared" si="24"/>
        <v>Katy McIntyre</v>
      </c>
      <c r="M75" s="8" t="str">
        <f t="shared" si="25"/>
        <v/>
      </c>
      <c r="N75" s="8" t="str">
        <f t="shared" si="26"/>
        <v/>
      </c>
      <c r="O75" s="1" t="str">
        <f t="shared" si="27"/>
        <v/>
      </c>
      <c r="P75" s="40" t="str">
        <f t="shared" si="28"/>
        <v/>
      </c>
      <c r="Q75" s="40" t="str">
        <f t="shared" si="29"/>
        <v/>
      </c>
      <c r="R75" s="6">
        <f t="shared" si="30"/>
        <v>0</v>
      </c>
      <c r="S75" s="6">
        <f>IF(AND(D75&lt;=L$4,P75&lt;&gt;"Y"),IF(N75&lt;VLOOKUP(O75,Runners!A$3:CT$200,S$1,FALSE),2,0),0)</f>
        <v>0</v>
      </c>
      <c r="T75" s="6">
        <f t="shared" si="31"/>
        <v>0</v>
      </c>
      <c r="U75" s="2"/>
      <c r="V75" s="2" t="str">
        <f>IF(O75&lt;&gt;"",VLOOKUP(O75,Runners!CZ$3:DM$200,V$1,FALSE),"")</f>
        <v/>
      </c>
      <c r="W75" s="19" t="str">
        <f t="shared" si="32"/>
        <v/>
      </c>
    </row>
    <row r="76" spans="1:23" x14ac:dyDescent="0.25">
      <c r="A76" s="1" t="s">
        <v>167</v>
      </c>
      <c r="B76" s="3"/>
      <c r="C76" s="3">
        <f>IF(A76&lt;&gt;"",VLOOKUP(A76,Runners!A$3:AS$200,C$1,FALSE),0)</f>
        <v>9.7222222222222224E-3</v>
      </c>
      <c r="D76" s="6">
        <f t="shared" si="22"/>
        <v>73</v>
      </c>
      <c r="E76" s="2"/>
      <c r="F76" s="2">
        <f t="shared" si="23"/>
        <v>0</v>
      </c>
      <c r="J76" s="1" t="str">
        <f t="shared" si="24"/>
        <v>Kevin Murray</v>
      </c>
      <c r="M76" s="8" t="str">
        <f t="shared" si="25"/>
        <v/>
      </c>
      <c r="N76" s="8" t="str">
        <f t="shared" si="26"/>
        <v/>
      </c>
      <c r="O76" s="1" t="str">
        <f t="shared" si="27"/>
        <v/>
      </c>
      <c r="P76" s="40" t="str">
        <f t="shared" si="28"/>
        <v/>
      </c>
      <c r="Q76" s="40" t="str">
        <f t="shared" si="29"/>
        <v/>
      </c>
      <c r="R76" s="6">
        <f t="shared" si="30"/>
        <v>0</v>
      </c>
      <c r="S76" s="6">
        <f>IF(AND(D76&lt;=L$4,P76&lt;&gt;"Y"),IF(N76&lt;VLOOKUP(O76,Runners!A$3:CT$200,S$1,FALSE),2,0),0)</f>
        <v>0</v>
      </c>
      <c r="T76" s="6">
        <f t="shared" si="31"/>
        <v>0</v>
      </c>
      <c r="U76" s="2"/>
      <c r="V76" s="2" t="str">
        <f>IF(O76&lt;&gt;"",VLOOKUP(O76,Runners!CZ$3:DM$200,V$1,FALSE),"")</f>
        <v/>
      </c>
      <c r="W76" s="19" t="str">
        <f t="shared" si="32"/>
        <v/>
      </c>
    </row>
    <row r="77" spans="1:23" x14ac:dyDescent="0.25">
      <c r="A77" s="1" t="s">
        <v>16</v>
      </c>
      <c r="C77" s="3">
        <f>IF(A77&lt;&gt;"",VLOOKUP(A77,Runners!A$3:AS$200,C$1,FALSE),0)</f>
        <v>7.4652777777777781E-3</v>
      </c>
      <c r="D77" s="6">
        <f t="shared" si="22"/>
        <v>74</v>
      </c>
      <c r="E77" s="2"/>
      <c r="F77" s="2">
        <f t="shared" si="23"/>
        <v>0</v>
      </c>
      <c r="J77" s="1" t="str">
        <f t="shared" si="24"/>
        <v>Kirsten Burnett</v>
      </c>
      <c r="M77" s="8" t="str">
        <f t="shared" si="25"/>
        <v/>
      </c>
      <c r="N77" s="8" t="str">
        <f t="shared" si="26"/>
        <v/>
      </c>
      <c r="O77" s="1" t="str">
        <f t="shared" si="27"/>
        <v/>
      </c>
      <c r="P77" s="40" t="str">
        <f t="shared" si="28"/>
        <v/>
      </c>
      <c r="Q77" s="40" t="str">
        <f t="shared" si="29"/>
        <v/>
      </c>
      <c r="R77" s="6">
        <f t="shared" si="30"/>
        <v>0</v>
      </c>
      <c r="S77" s="6">
        <f>IF(AND(D77&lt;=L$4,P77&lt;&gt;"Y"),IF(N77&lt;VLOOKUP(O77,Runners!A$3:CT$200,S$1,FALSE),2,0),0)</f>
        <v>0</v>
      </c>
      <c r="T77" s="6">
        <f t="shared" si="31"/>
        <v>0</v>
      </c>
      <c r="U77" s="2"/>
      <c r="V77" s="2" t="str">
        <f>IF(O77&lt;&gt;"",VLOOKUP(O77,Runners!CZ$3:DM$200,V$1,FALSE),"")</f>
        <v/>
      </c>
      <c r="W77" s="19" t="str">
        <f t="shared" si="32"/>
        <v/>
      </c>
    </row>
    <row r="78" spans="1:23" x14ac:dyDescent="0.25">
      <c r="A78" s="1" t="s">
        <v>226</v>
      </c>
      <c r="C78" s="3">
        <f>IF(A78&lt;&gt;"",VLOOKUP(A78,Runners!A$3:AS$200,C$1,FALSE),0)</f>
        <v>1.1284722222222222E-2</v>
      </c>
      <c r="D78" s="6">
        <f t="shared" si="22"/>
        <v>75</v>
      </c>
      <c r="E78" s="2"/>
      <c r="F78" s="2">
        <f t="shared" si="23"/>
        <v>0</v>
      </c>
      <c r="J78" s="1" t="str">
        <f t="shared" si="24"/>
        <v>Laura Bremner</v>
      </c>
      <c r="M78" s="8" t="str">
        <f t="shared" si="25"/>
        <v/>
      </c>
      <c r="N78" s="8" t="str">
        <f t="shared" si="26"/>
        <v/>
      </c>
      <c r="O78" s="1" t="str">
        <f t="shared" si="27"/>
        <v/>
      </c>
      <c r="P78" s="40" t="str">
        <f t="shared" si="28"/>
        <v/>
      </c>
      <c r="Q78" s="40" t="str">
        <f t="shared" si="29"/>
        <v/>
      </c>
      <c r="R78" s="6">
        <f t="shared" si="30"/>
        <v>0</v>
      </c>
      <c r="S78" s="6">
        <f>IF(AND(D78&lt;=L$4,P78&lt;&gt;"Y"),IF(N78&lt;VLOOKUP(O78,Runners!A$3:CT$200,S$1,FALSE),2,0),0)</f>
        <v>0</v>
      </c>
      <c r="T78" s="6">
        <f t="shared" si="31"/>
        <v>0</v>
      </c>
      <c r="U78" s="2"/>
      <c r="V78" s="2" t="str">
        <f>IF(O78&lt;&gt;"",VLOOKUP(O78,Runners!CZ$3:DM$200,V$1,FALSE),"")</f>
        <v/>
      </c>
      <c r="W78" s="19" t="str">
        <f t="shared" si="32"/>
        <v/>
      </c>
    </row>
    <row r="79" spans="1:23" x14ac:dyDescent="0.25">
      <c r="A79" s="1" t="s">
        <v>14</v>
      </c>
      <c r="C79" s="3">
        <f>IF(A79&lt;&gt;"",VLOOKUP(A79,Runners!A$3:AS$200,C$1,FALSE),0)</f>
        <v>6.5972222222222222E-3</v>
      </c>
      <c r="D79" s="6">
        <f t="shared" si="22"/>
        <v>76</v>
      </c>
      <c r="E79" s="2">
        <v>2.8321759259259258E-2</v>
      </c>
      <c r="F79" s="2">
        <f t="shared" si="23"/>
        <v>2.1724537037037035E-2</v>
      </c>
      <c r="J79" s="1" t="str">
        <f t="shared" si="24"/>
        <v>Laura Byrne</v>
      </c>
      <c r="M79" s="8" t="str">
        <f t="shared" si="25"/>
        <v/>
      </c>
      <c r="N79" s="8" t="str">
        <f t="shared" si="26"/>
        <v/>
      </c>
      <c r="O79" s="1" t="str">
        <f t="shared" si="27"/>
        <v/>
      </c>
      <c r="P79" s="40" t="str">
        <f t="shared" si="28"/>
        <v/>
      </c>
      <c r="Q79" s="40" t="str">
        <f t="shared" si="29"/>
        <v/>
      </c>
      <c r="R79" s="6">
        <f t="shared" si="30"/>
        <v>0</v>
      </c>
      <c r="S79" s="6">
        <f>IF(AND(D79&lt;=L$4,P79&lt;&gt;"Y"),IF(N79&lt;VLOOKUP(O79,Runners!A$3:CT$200,S$1,FALSE),2,0),0)</f>
        <v>0</v>
      </c>
      <c r="T79" s="6">
        <f t="shared" si="31"/>
        <v>0</v>
      </c>
      <c r="U79" s="2"/>
      <c r="V79" s="2" t="str">
        <f>IF(O79&lt;&gt;"",VLOOKUP(O79,Runners!CZ$3:DM$200,V$1,FALSE),"")</f>
        <v/>
      </c>
      <c r="W79" s="19" t="str">
        <f t="shared" si="32"/>
        <v/>
      </c>
    </row>
    <row r="80" spans="1:23" x14ac:dyDescent="0.25">
      <c r="A80" s="1" t="s">
        <v>189</v>
      </c>
      <c r="C80" s="3">
        <f>IF(A80&lt;&gt;"",VLOOKUP(A80,Runners!A$3:AS$200,C$1,FALSE),0)</f>
        <v>1.2499999999999999E-2</v>
      </c>
      <c r="D80" s="6">
        <f t="shared" si="22"/>
        <v>77</v>
      </c>
      <c r="E80" s="2"/>
      <c r="F80" s="2">
        <f t="shared" si="23"/>
        <v>0</v>
      </c>
      <c r="J80" s="1" t="str">
        <f t="shared" si="24"/>
        <v>Lee Vaudrey</v>
      </c>
      <c r="M80" s="8" t="str">
        <f t="shared" si="25"/>
        <v/>
      </c>
      <c r="N80" s="8" t="str">
        <f t="shared" si="26"/>
        <v/>
      </c>
      <c r="O80" s="1" t="str">
        <f t="shared" si="27"/>
        <v/>
      </c>
      <c r="P80" s="40" t="str">
        <f t="shared" si="28"/>
        <v/>
      </c>
      <c r="Q80" s="40" t="str">
        <f t="shared" si="29"/>
        <v/>
      </c>
      <c r="R80" s="6">
        <f t="shared" si="30"/>
        <v>0</v>
      </c>
      <c r="S80" s="6">
        <f>IF(AND(D80&lt;=L$4,P80&lt;&gt;"Y"),IF(N80&lt;VLOOKUP(O80,Runners!A$3:CT$200,S$1,FALSE),2,0),0)</f>
        <v>0</v>
      </c>
      <c r="T80" s="6">
        <f t="shared" si="31"/>
        <v>0</v>
      </c>
      <c r="U80" s="2"/>
      <c r="V80" s="2" t="str">
        <f>IF(O80&lt;&gt;"",VLOOKUP(O80,Runners!CZ$3:DM$200,V$1,FALSE),"")</f>
        <v/>
      </c>
      <c r="W80" s="19" t="str">
        <f t="shared" si="32"/>
        <v/>
      </c>
    </row>
    <row r="81" spans="1:23" x14ac:dyDescent="0.25">
      <c r="A81" s="1" t="s">
        <v>187</v>
      </c>
      <c r="C81" s="3">
        <f>IF(A81&lt;&gt;"",VLOOKUP(A81,Runners!A$3:AS$200,C$1,FALSE),0)</f>
        <v>1.1284722222222222E-2</v>
      </c>
      <c r="D81" s="6">
        <f t="shared" si="22"/>
        <v>78</v>
      </c>
      <c r="E81" s="2">
        <v>2.8680555555555553E-2</v>
      </c>
      <c r="F81" s="2">
        <f t="shared" si="23"/>
        <v>1.7395833333333333E-2</v>
      </c>
      <c r="J81" s="1" t="str">
        <f t="shared" si="24"/>
        <v>Lewis McAfee</v>
      </c>
      <c r="M81" s="8" t="str">
        <f t="shared" si="25"/>
        <v/>
      </c>
      <c r="N81" s="8" t="str">
        <f t="shared" si="26"/>
        <v/>
      </c>
      <c r="O81" s="1" t="str">
        <f t="shared" si="27"/>
        <v/>
      </c>
      <c r="P81" s="40" t="str">
        <f t="shared" si="28"/>
        <v/>
      </c>
      <c r="Q81" s="40" t="str">
        <f t="shared" si="29"/>
        <v/>
      </c>
      <c r="R81" s="6">
        <f t="shared" si="30"/>
        <v>0</v>
      </c>
      <c r="S81" s="6">
        <f>IF(AND(D81&lt;=L$4,P81&lt;&gt;"Y"),IF(N81&lt;VLOOKUP(O81,Runners!A$3:CT$200,S$1,FALSE),2,0),0)</f>
        <v>0</v>
      </c>
      <c r="T81" s="6">
        <f t="shared" si="31"/>
        <v>0</v>
      </c>
      <c r="U81" s="2"/>
      <c r="V81" s="2" t="str">
        <f>IF(O81&lt;&gt;"",VLOOKUP(O81,Runners!CZ$3:DM$200,V$1,FALSE),"")</f>
        <v/>
      </c>
      <c r="W81" s="19" t="str">
        <f t="shared" si="32"/>
        <v/>
      </c>
    </row>
    <row r="82" spans="1:23" x14ac:dyDescent="0.25">
      <c r="A82" s="1" t="s">
        <v>224</v>
      </c>
      <c r="C82" s="3">
        <f>IF(A82&lt;&gt;"",VLOOKUP(A82,Runners!A$3:AS$200,C$1,FALSE),0)</f>
        <v>7.9861111111111122E-3</v>
      </c>
      <c r="D82" s="6">
        <f t="shared" si="22"/>
        <v>79</v>
      </c>
      <c r="E82" s="2"/>
      <c r="F82" s="2">
        <f t="shared" si="23"/>
        <v>0</v>
      </c>
      <c r="J82" s="1" t="str">
        <f t="shared" si="24"/>
        <v>Linda Chadderton</v>
      </c>
      <c r="M82" s="8" t="str">
        <f t="shared" si="25"/>
        <v/>
      </c>
      <c r="N82" s="8" t="str">
        <f t="shared" si="26"/>
        <v/>
      </c>
      <c r="O82" s="1" t="str">
        <f t="shared" si="27"/>
        <v/>
      </c>
      <c r="P82" s="40" t="str">
        <f t="shared" si="28"/>
        <v/>
      </c>
      <c r="Q82" s="40" t="str">
        <f t="shared" si="29"/>
        <v/>
      </c>
      <c r="R82" s="6">
        <f t="shared" si="30"/>
        <v>0</v>
      </c>
      <c r="S82" s="6">
        <f>IF(AND(D82&lt;=L$4,P82&lt;&gt;"Y"),IF(N82&lt;VLOOKUP(O82,Runners!A$3:CT$200,S$1,FALSE),2,0),0)</f>
        <v>0</v>
      </c>
      <c r="T82" s="6">
        <f t="shared" si="31"/>
        <v>0</v>
      </c>
      <c r="U82" s="2"/>
      <c r="V82" s="2" t="str">
        <f>IF(O82&lt;&gt;"",VLOOKUP(O82,Runners!CZ$3:DM$200,V$1,FALSE),"")</f>
        <v/>
      </c>
      <c r="W82" s="19" t="str">
        <f t="shared" si="32"/>
        <v/>
      </c>
    </row>
    <row r="83" spans="1:23" x14ac:dyDescent="0.25">
      <c r="A83" s="1" t="s">
        <v>183</v>
      </c>
      <c r="C83" s="3">
        <f>IF(A83&lt;&gt;"",VLOOKUP(A83,Runners!A$3:AS$200,C$1,FALSE),0)</f>
        <v>1.4756944444444446E-2</v>
      </c>
      <c r="D83" s="6">
        <f t="shared" si="22"/>
        <v>80</v>
      </c>
      <c r="E83" s="2"/>
      <c r="F83" s="2">
        <f t="shared" si="23"/>
        <v>0</v>
      </c>
      <c r="J83" s="1" t="str">
        <f t="shared" si="24"/>
        <v>Liz Abbott</v>
      </c>
      <c r="M83" s="8" t="str">
        <f t="shared" si="25"/>
        <v/>
      </c>
      <c r="N83" s="8" t="str">
        <f t="shared" si="26"/>
        <v/>
      </c>
      <c r="O83" s="1" t="str">
        <f t="shared" si="27"/>
        <v/>
      </c>
      <c r="P83" s="40" t="str">
        <f t="shared" si="28"/>
        <v/>
      </c>
      <c r="Q83" s="40" t="str">
        <f t="shared" si="29"/>
        <v/>
      </c>
      <c r="R83" s="6">
        <f t="shared" si="30"/>
        <v>0</v>
      </c>
      <c r="S83" s="6">
        <f>IF(AND(D83&lt;=L$4,P83&lt;&gt;"Y"),IF(N83&lt;VLOOKUP(O83,Runners!A$3:CT$200,S$1,FALSE),2,0),0)</f>
        <v>0</v>
      </c>
      <c r="T83" s="6">
        <f t="shared" si="31"/>
        <v>0</v>
      </c>
      <c r="U83" s="2"/>
      <c r="V83" s="2" t="str">
        <f>IF(O83&lt;&gt;"",VLOOKUP(O83,Runners!CZ$3:DM$200,V$1,FALSE),"")</f>
        <v/>
      </c>
      <c r="W83" s="19" t="str">
        <f t="shared" si="32"/>
        <v/>
      </c>
    </row>
    <row r="84" spans="1:23" x14ac:dyDescent="0.25">
      <c r="A84" s="1" t="s">
        <v>58</v>
      </c>
      <c r="C84" s="3">
        <f>IF(A84&lt;&gt;"",VLOOKUP(A84,Runners!A$3:AS$200,C$1,FALSE),0)</f>
        <v>8.8541666666666664E-3</v>
      </c>
      <c r="D84" s="6">
        <f t="shared" si="22"/>
        <v>81</v>
      </c>
      <c r="E84" s="2"/>
      <c r="F84" s="2">
        <f t="shared" si="23"/>
        <v>0</v>
      </c>
      <c r="J84" s="1" t="str">
        <f t="shared" si="24"/>
        <v>Liz Boon</v>
      </c>
      <c r="M84" s="8" t="str">
        <f t="shared" si="25"/>
        <v/>
      </c>
      <c r="N84" s="8" t="str">
        <f t="shared" si="26"/>
        <v/>
      </c>
      <c r="O84" s="1" t="str">
        <f t="shared" si="27"/>
        <v/>
      </c>
      <c r="P84" s="40" t="str">
        <f t="shared" si="28"/>
        <v/>
      </c>
      <c r="Q84" s="40" t="str">
        <f t="shared" si="29"/>
        <v/>
      </c>
      <c r="R84" s="6">
        <f t="shared" si="30"/>
        <v>0</v>
      </c>
      <c r="S84" s="6">
        <f>IF(AND(D84&lt;=L$4,P84&lt;&gt;"Y"),IF(N84&lt;VLOOKUP(O84,Runners!A$3:CT$200,S$1,FALSE),2,0),0)</f>
        <v>0</v>
      </c>
      <c r="T84" s="6">
        <f t="shared" si="31"/>
        <v>0</v>
      </c>
      <c r="U84" s="2"/>
      <c r="V84" s="2" t="str">
        <f>IF(O84&lt;&gt;"",VLOOKUP(O84,Runners!CZ$3:DM$200,V$1,FALSE),"")</f>
        <v/>
      </c>
      <c r="W84" s="19" t="str">
        <f t="shared" si="32"/>
        <v/>
      </c>
    </row>
    <row r="85" spans="1:23" x14ac:dyDescent="0.25">
      <c r="A85" s="1" t="s">
        <v>175</v>
      </c>
      <c r="C85" s="3">
        <f>IF(A85&lt;&gt;"",VLOOKUP(A85,Runners!A$3:AS$200,C$1,FALSE),0)</f>
        <v>7.1180555555555554E-3</v>
      </c>
      <c r="D85" s="6">
        <f t="shared" si="22"/>
        <v>82</v>
      </c>
      <c r="E85" s="2"/>
      <c r="F85" s="2">
        <f t="shared" si="23"/>
        <v>0</v>
      </c>
      <c r="J85" s="1" t="str">
        <f t="shared" si="24"/>
        <v>Liz Canavan</v>
      </c>
      <c r="M85" s="8" t="str">
        <f t="shared" si="25"/>
        <v/>
      </c>
      <c r="N85" s="8" t="str">
        <f t="shared" si="26"/>
        <v/>
      </c>
      <c r="O85" s="1" t="str">
        <f t="shared" si="27"/>
        <v/>
      </c>
      <c r="P85" s="40" t="str">
        <f t="shared" si="28"/>
        <v/>
      </c>
      <c r="Q85" s="40" t="str">
        <f t="shared" si="29"/>
        <v/>
      </c>
      <c r="R85" s="6">
        <f t="shared" si="30"/>
        <v>0</v>
      </c>
      <c r="S85" s="6">
        <f>IF(AND(D85&lt;=L$4,P85&lt;&gt;"Y"),IF(N85&lt;VLOOKUP(O85,Runners!A$3:CT$200,S$1,FALSE),2,0),0)</f>
        <v>0</v>
      </c>
      <c r="T85" s="6">
        <f t="shared" si="31"/>
        <v>0</v>
      </c>
      <c r="U85" s="2"/>
      <c r="V85" s="2" t="str">
        <f>IF(O85&lt;&gt;"",VLOOKUP(O85,Runners!CZ$3:DM$200,V$1,FALSE),"")</f>
        <v/>
      </c>
      <c r="W85" s="19" t="str">
        <f t="shared" si="32"/>
        <v/>
      </c>
    </row>
    <row r="86" spans="1:23" x14ac:dyDescent="0.25">
      <c r="A86" s="1" t="s">
        <v>207</v>
      </c>
      <c r="C86" s="3">
        <f>IF(A86&lt;&gt;"",VLOOKUP(A86,Runners!A$3:AS$200,C$1,FALSE),0)</f>
        <v>1.0937500000000001E-2</v>
      </c>
      <c r="D86" s="6">
        <f t="shared" si="22"/>
        <v>83</v>
      </c>
      <c r="E86" s="2"/>
      <c r="F86" s="2">
        <f t="shared" si="23"/>
        <v>0</v>
      </c>
      <c r="J86" s="1" t="str">
        <f t="shared" si="24"/>
        <v>Louise Cox</v>
      </c>
      <c r="M86" s="8" t="str">
        <f t="shared" si="25"/>
        <v/>
      </c>
      <c r="N86" s="8" t="str">
        <f t="shared" si="26"/>
        <v/>
      </c>
      <c r="O86" s="1" t="str">
        <f t="shared" si="27"/>
        <v/>
      </c>
      <c r="P86" s="40" t="str">
        <f t="shared" si="28"/>
        <v/>
      </c>
      <c r="Q86" s="40" t="str">
        <f t="shared" si="29"/>
        <v/>
      </c>
      <c r="R86" s="6">
        <f t="shared" si="30"/>
        <v>0</v>
      </c>
      <c r="S86" s="6">
        <f>IF(AND(D86&lt;=L$4,P86&lt;&gt;"Y"),IF(N86&lt;VLOOKUP(O86,Runners!A$3:CT$200,S$1,FALSE),2,0),0)</f>
        <v>0</v>
      </c>
      <c r="T86" s="6">
        <f t="shared" si="31"/>
        <v>0</v>
      </c>
      <c r="U86" s="2"/>
      <c r="V86" s="2" t="str">
        <f>IF(O86&lt;&gt;"",VLOOKUP(O86,Runners!CZ$3:DM$200,V$1,FALSE),"")</f>
        <v/>
      </c>
      <c r="W86" s="19" t="str">
        <f t="shared" si="32"/>
        <v/>
      </c>
    </row>
    <row r="87" spans="1:23" x14ac:dyDescent="0.25">
      <c r="A87" s="41" t="s">
        <v>209</v>
      </c>
      <c r="C87" s="3">
        <f>IF(A87&lt;&gt;"",VLOOKUP(A87,Runners!A$3:AS$200,C$1,FALSE),0)</f>
        <v>1.0243055555555556E-2</v>
      </c>
      <c r="D87" s="6">
        <f t="shared" si="22"/>
        <v>84</v>
      </c>
      <c r="E87" s="2"/>
      <c r="F87" s="2">
        <f t="shared" si="23"/>
        <v>0</v>
      </c>
      <c r="J87" s="1" t="str">
        <f t="shared" si="24"/>
        <v>Maddy Markham</v>
      </c>
      <c r="M87" s="8" t="str">
        <f t="shared" si="25"/>
        <v/>
      </c>
      <c r="N87" s="8" t="str">
        <f t="shared" si="26"/>
        <v/>
      </c>
      <c r="O87" s="1" t="str">
        <f t="shared" si="27"/>
        <v/>
      </c>
      <c r="P87" s="40" t="str">
        <f t="shared" si="28"/>
        <v/>
      </c>
      <c r="Q87" s="40" t="str">
        <f t="shared" si="29"/>
        <v/>
      </c>
      <c r="R87" s="6">
        <f t="shared" si="30"/>
        <v>0</v>
      </c>
      <c r="S87" s="6">
        <f>IF(AND(D87&lt;=L$4,P87&lt;&gt;"Y"),IF(N87&lt;VLOOKUP(O87,Runners!A$3:CT$200,S$1,FALSE),2,0),0)</f>
        <v>0</v>
      </c>
      <c r="T87" s="6">
        <f t="shared" si="31"/>
        <v>0</v>
      </c>
      <c r="U87" s="2"/>
      <c r="V87" s="2" t="str">
        <f>IF(O87&lt;&gt;"",VLOOKUP(O87,Runners!CZ$3:DM$200,V$1,FALSE),"")</f>
        <v/>
      </c>
      <c r="W87" s="19" t="str">
        <f t="shared" si="32"/>
        <v/>
      </c>
    </row>
    <row r="88" spans="1:23" x14ac:dyDescent="0.25">
      <c r="A88" s="1" t="s">
        <v>144</v>
      </c>
      <c r="B88" s="3"/>
      <c r="C88" s="3">
        <f>IF(A88&lt;&gt;"",VLOOKUP(A88,Runners!A$3:AS$200,C$1,FALSE),0)</f>
        <v>5.5555555555555558E-3</v>
      </c>
      <c r="D88" s="6">
        <f t="shared" si="22"/>
        <v>85</v>
      </c>
      <c r="E88" s="2"/>
      <c r="F88" s="2">
        <f t="shared" si="23"/>
        <v>0</v>
      </c>
      <c r="J88" s="1" t="str">
        <f t="shared" si="24"/>
        <v>Maria Tierney</v>
      </c>
      <c r="M88" s="8" t="str">
        <f t="shared" si="25"/>
        <v/>
      </c>
      <c r="N88" s="8" t="str">
        <f t="shared" si="26"/>
        <v/>
      </c>
      <c r="O88" s="1" t="str">
        <f t="shared" si="27"/>
        <v/>
      </c>
      <c r="P88" s="40" t="str">
        <f t="shared" si="28"/>
        <v/>
      </c>
      <c r="Q88" s="40" t="str">
        <f t="shared" si="29"/>
        <v/>
      </c>
      <c r="R88" s="6">
        <f t="shared" si="30"/>
        <v>0</v>
      </c>
      <c r="S88" s="6">
        <f>IF(AND(D88&lt;=L$4,P88&lt;&gt;"Y"),IF(N88&lt;VLOOKUP(O88,Runners!A$3:CT$200,S$1,FALSE),2,0),0)</f>
        <v>0</v>
      </c>
      <c r="T88" s="6">
        <f t="shared" si="31"/>
        <v>0</v>
      </c>
      <c r="U88" s="2"/>
      <c r="V88" s="2" t="str">
        <f>IF(O88&lt;&gt;"",VLOOKUP(O88,Runners!CZ$3:DM$200,V$1,FALSE),"")</f>
        <v/>
      </c>
      <c r="W88" s="19" t="str">
        <f t="shared" si="32"/>
        <v/>
      </c>
    </row>
    <row r="89" spans="1:23" x14ac:dyDescent="0.25">
      <c r="A89" s="1" t="s">
        <v>160</v>
      </c>
      <c r="C89" s="3">
        <f>IF(A89&lt;&gt;"",VLOOKUP(A89,Runners!A$3:AS$200,C$1,FALSE),0)</f>
        <v>7.9861111111111122E-3</v>
      </c>
      <c r="D89" s="6">
        <f t="shared" si="22"/>
        <v>86</v>
      </c>
      <c r="E89" s="2"/>
      <c r="F89" s="2">
        <f t="shared" si="23"/>
        <v>0</v>
      </c>
      <c r="J89" s="1" t="str">
        <f t="shared" si="24"/>
        <v>Mark Hughes</v>
      </c>
      <c r="M89" s="8" t="str">
        <f t="shared" si="25"/>
        <v/>
      </c>
      <c r="N89" s="8" t="str">
        <f t="shared" si="26"/>
        <v/>
      </c>
      <c r="O89" s="1" t="str">
        <f t="shared" si="27"/>
        <v/>
      </c>
      <c r="P89" s="40" t="str">
        <f t="shared" si="28"/>
        <v/>
      </c>
      <c r="Q89" s="40" t="str">
        <f t="shared" si="29"/>
        <v/>
      </c>
      <c r="R89" s="6">
        <f t="shared" si="30"/>
        <v>0</v>
      </c>
      <c r="S89" s="6">
        <f>IF(AND(D89&lt;=L$4,P89&lt;&gt;"Y"),IF(N89&lt;VLOOKUP(O89,Runners!A$3:CT$200,S$1,FALSE),2,0),0)</f>
        <v>0</v>
      </c>
      <c r="T89" s="6">
        <f t="shared" si="31"/>
        <v>0</v>
      </c>
      <c r="U89" s="2"/>
      <c r="V89" s="2" t="str">
        <f>IF(O89&lt;&gt;"",VLOOKUP(O89,Runners!CZ$3:DM$200,V$1,FALSE),"")</f>
        <v/>
      </c>
      <c r="W89" s="19" t="str">
        <f t="shared" si="32"/>
        <v/>
      </c>
    </row>
    <row r="90" spans="1:23" x14ac:dyDescent="0.25">
      <c r="A90" s="1" t="s">
        <v>33</v>
      </c>
      <c r="C90" s="3">
        <f>IF(A90&lt;&gt;"",VLOOKUP(A90,Runners!A$3:AS$200,C$1,FALSE),0)</f>
        <v>1.1979166666666667E-2</v>
      </c>
      <c r="D90" s="6">
        <f t="shared" si="22"/>
        <v>87</v>
      </c>
      <c r="E90" s="2"/>
      <c r="F90" s="2">
        <f t="shared" si="23"/>
        <v>0</v>
      </c>
      <c r="J90" s="1" t="str">
        <f t="shared" si="24"/>
        <v>Mark Selby</v>
      </c>
      <c r="M90" s="8" t="str">
        <f t="shared" si="25"/>
        <v/>
      </c>
      <c r="N90" s="8" t="str">
        <f t="shared" si="26"/>
        <v/>
      </c>
      <c r="O90" s="1" t="str">
        <f t="shared" si="27"/>
        <v/>
      </c>
      <c r="P90" s="40" t="str">
        <f t="shared" si="28"/>
        <v/>
      </c>
      <c r="Q90" s="40" t="str">
        <f t="shared" si="29"/>
        <v/>
      </c>
      <c r="R90" s="6">
        <f t="shared" si="30"/>
        <v>0</v>
      </c>
      <c r="S90" s="6">
        <f>IF(AND(D90&lt;=L$4,P90&lt;&gt;"Y"),IF(N90&lt;VLOOKUP(O90,Runners!A$3:CT$200,S$1,FALSE),2,0),0)</f>
        <v>0</v>
      </c>
      <c r="T90" s="6">
        <f t="shared" si="31"/>
        <v>0</v>
      </c>
      <c r="U90" s="2"/>
      <c r="V90" s="2" t="str">
        <f>IF(O90&lt;&gt;"",VLOOKUP(O90,Runners!CZ$3:DM$200,V$1,FALSE),"")</f>
        <v/>
      </c>
      <c r="W90" s="19" t="str">
        <f t="shared" si="32"/>
        <v/>
      </c>
    </row>
    <row r="91" spans="1:23" x14ac:dyDescent="0.25">
      <c r="A91" s="1" t="s">
        <v>225</v>
      </c>
      <c r="C91" s="3">
        <f>IF(A91&lt;&gt;"",VLOOKUP(A91,Runners!A$3:AS$200,C$1,FALSE),0)</f>
        <v>1.1979166666666666E-2</v>
      </c>
      <c r="D91" s="6">
        <f t="shared" si="22"/>
        <v>88</v>
      </c>
      <c r="E91" s="2"/>
      <c r="F91" s="2">
        <f t="shared" si="23"/>
        <v>0</v>
      </c>
      <c r="J91" s="1" t="str">
        <f t="shared" si="24"/>
        <v>Matthew Holton</v>
      </c>
      <c r="M91" s="8" t="str">
        <f t="shared" si="25"/>
        <v/>
      </c>
      <c r="N91" s="8" t="str">
        <f t="shared" si="26"/>
        <v/>
      </c>
      <c r="O91" s="1" t="str">
        <f t="shared" si="27"/>
        <v/>
      </c>
      <c r="P91" s="40" t="str">
        <f t="shared" si="28"/>
        <v/>
      </c>
      <c r="Q91" s="40" t="str">
        <f t="shared" si="29"/>
        <v/>
      </c>
      <c r="R91" s="6">
        <f t="shared" si="30"/>
        <v>0</v>
      </c>
      <c r="S91" s="6">
        <f>IF(AND(D91&lt;=L$4,P91&lt;&gt;"Y"),IF(N91&lt;VLOOKUP(O91,Runners!A$3:CT$200,S$1,FALSE),2,0),0)</f>
        <v>0</v>
      </c>
      <c r="T91" s="6">
        <f t="shared" si="31"/>
        <v>0</v>
      </c>
      <c r="U91" s="2"/>
      <c r="V91" s="2" t="str">
        <f>IF(O91&lt;&gt;"",VLOOKUP(O91,Runners!CZ$3:DM$200,V$1,FALSE),"")</f>
        <v/>
      </c>
      <c r="W91" s="19" t="str">
        <f t="shared" si="32"/>
        <v/>
      </c>
    </row>
    <row r="92" spans="1:23" x14ac:dyDescent="0.25">
      <c r="A92" s="1" t="s">
        <v>211</v>
      </c>
      <c r="C92" s="3">
        <f>IF(A92&lt;&gt;"",VLOOKUP(A92,Runners!A$3:AS$200,C$1,FALSE),0)</f>
        <v>1.1111111111111112E-2</v>
      </c>
      <c r="D92" s="6">
        <f t="shared" si="22"/>
        <v>89</v>
      </c>
      <c r="E92" s="2">
        <v>2.75E-2</v>
      </c>
      <c r="F92" s="2">
        <f t="shared" si="23"/>
        <v>1.638888888888889E-2</v>
      </c>
      <c r="J92" s="1" t="str">
        <f t="shared" si="24"/>
        <v>Michael Hall</v>
      </c>
      <c r="M92" s="8" t="str">
        <f t="shared" si="25"/>
        <v/>
      </c>
      <c r="N92" s="8" t="str">
        <f t="shared" si="26"/>
        <v/>
      </c>
      <c r="O92" s="1" t="str">
        <f t="shared" si="27"/>
        <v/>
      </c>
      <c r="P92" s="40" t="str">
        <f t="shared" si="28"/>
        <v/>
      </c>
      <c r="Q92" s="40" t="str">
        <f t="shared" si="29"/>
        <v/>
      </c>
      <c r="R92" s="6">
        <f t="shared" si="30"/>
        <v>0</v>
      </c>
      <c r="S92" s="6">
        <f>IF(AND(D92&lt;=L$4,P92&lt;&gt;"Y"),IF(N92&lt;VLOOKUP(O92,Runners!A$3:CT$200,S$1,FALSE),2,0),0)</f>
        <v>0</v>
      </c>
      <c r="T92" s="6">
        <f t="shared" si="31"/>
        <v>0</v>
      </c>
      <c r="U92" s="2"/>
      <c r="V92" s="2" t="str">
        <f>IF(O92&lt;&gt;"",VLOOKUP(O92,Runners!CZ$3:DM$200,V$1,FALSE),"")</f>
        <v/>
      </c>
      <c r="W92" s="19" t="str">
        <f t="shared" si="32"/>
        <v/>
      </c>
    </row>
    <row r="93" spans="1:23" x14ac:dyDescent="0.25">
      <c r="A93" s="1" t="s">
        <v>32</v>
      </c>
      <c r="C93" s="3">
        <f>IF(A93&lt;&gt;"",VLOOKUP(A93,Runners!A$3:AS$200,C$1,FALSE),0)</f>
        <v>1.1111111111111112E-2</v>
      </c>
      <c r="D93" s="6">
        <f t="shared" si="22"/>
        <v>90</v>
      </c>
      <c r="E93" s="2"/>
      <c r="F93" s="2">
        <f t="shared" si="23"/>
        <v>0</v>
      </c>
      <c r="J93" s="1" t="str">
        <f t="shared" si="24"/>
        <v>Michelle Hook</v>
      </c>
      <c r="M93" s="8" t="str">
        <f t="shared" si="25"/>
        <v/>
      </c>
      <c r="N93" s="8" t="str">
        <f t="shared" si="26"/>
        <v/>
      </c>
      <c r="O93" s="1" t="str">
        <f t="shared" si="27"/>
        <v/>
      </c>
      <c r="P93" s="40" t="str">
        <f t="shared" si="28"/>
        <v/>
      </c>
      <c r="Q93" s="40" t="str">
        <f t="shared" si="29"/>
        <v/>
      </c>
      <c r="R93" s="6">
        <f t="shared" si="30"/>
        <v>0</v>
      </c>
      <c r="S93" s="6">
        <f>IF(AND(D93&lt;=L$4,P93&lt;&gt;"Y"),IF(N93&lt;VLOOKUP(O93,Runners!A$3:CT$200,S$1,FALSE),2,0),0)</f>
        <v>0</v>
      </c>
      <c r="T93" s="6">
        <f t="shared" si="31"/>
        <v>0</v>
      </c>
      <c r="U93" s="2"/>
      <c r="V93" s="2" t="str">
        <f>IF(O93&lt;&gt;"",VLOOKUP(O93,Runners!CZ$3:DM$200,V$1,FALSE),"")</f>
        <v/>
      </c>
      <c r="W93" s="19" t="str">
        <f t="shared" si="32"/>
        <v/>
      </c>
    </row>
    <row r="94" spans="1:23" x14ac:dyDescent="0.25">
      <c r="A94" s="1" t="s">
        <v>19</v>
      </c>
      <c r="B94" s="3"/>
      <c r="C94" s="3">
        <f>IF(A94&lt;&gt;"",VLOOKUP(A94,Runners!A$3:AS$200,C$1,FALSE),0)</f>
        <v>4.6874999999999998E-3</v>
      </c>
      <c r="D94" s="6">
        <f t="shared" si="22"/>
        <v>91</v>
      </c>
      <c r="E94" s="2"/>
      <c r="F94" s="2">
        <f t="shared" si="23"/>
        <v>0</v>
      </c>
      <c r="J94" s="1" t="str">
        <f t="shared" si="24"/>
        <v>Michelle Sheridan</v>
      </c>
      <c r="M94" s="8" t="str">
        <f t="shared" si="25"/>
        <v/>
      </c>
      <c r="N94" s="8" t="str">
        <f t="shared" si="26"/>
        <v/>
      </c>
      <c r="O94" s="1" t="str">
        <f t="shared" si="27"/>
        <v/>
      </c>
      <c r="P94" s="40" t="str">
        <f t="shared" si="28"/>
        <v/>
      </c>
      <c r="Q94" s="40" t="str">
        <f t="shared" si="29"/>
        <v/>
      </c>
      <c r="R94" s="6">
        <f t="shared" si="30"/>
        <v>0</v>
      </c>
      <c r="S94" s="6">
        <f>IF(AND(D94&lt;=L$4,P94&lt;&gt;"Y"),IF(N94&lt;VLOOKUP(O94,Runners!A$3:CT$200,S$1,FALSE),2,0),0)</f>
        <v>0</v>
      </c>
      <c r="T94" s="6">
        <f t="shared" si="31"/>
        <v>0</v>
      </c>
      <c r="U94" s="2"/>
      <c r="V94" s="2" t="str">
        <f>IF(O94&lt;&gt;"",VLOOKUP(O94,Runners!CZ$3:DM$200,V$1,FALSE),"")</f>
        <v/>
      </c>
      <c r="W94" s="19" t="str">
        <f t="shared" si="32"/>
        <v/>
      </c>
    </row>
    <row r="95" spans="1:23" x14ac:dyDescent="0.25">
      <c r="A95" s="41" t="s">
        <v>210</v>
      </c>
      <c r="C95" s="3">
        <f>IF(A95&lt;&gt;"",VLOOKUP(A95,Runners!A$3:AS$200,C$1,FALSE),0)</f>
        <v>9.8958333333333329E-3</v>
      </c>
      <c r="D95" s="6">
        <f t="shared" si="22"/>
        <v>92</v>
      </c>
      <c r="E95" s="2"/>
      <c r="F95" s="2">
        <f t="shared" si="23"/>
        <v>0</v>
      </c>
      <c r="J95" s="1" t="str">
        <f t="shared" si="24"/>
        <v>Mick Widdup</v>
      </c>
      <c r="M95" s="8" t="str">
        <f t="shared" si="25"/>
        <v/>
      </c>
      <c r="N95" s="8" t="str">
        <f t="shared" si="26"/>
        <v/>
      </c>
      <c r="O95" s="1" t="str">
        <f t="shared" si="27"/>
        <v/>
      </c>
      <c r="P95" s="40" t="str">
        <f t="shared" si="28"/>
        <v/>
      </c>
      <c r="Q95" s="40" t="str">
        <f t="shared" si="29"/>
        <v/>
      </c>
      <c r="R95" s="6">
        <f t="shared" si="30"/>
        <v>0</v>
      </c>
      <c r="S95" s="6">
        <f>IF(AND(D95&lt;=L$4,P95&lt;&gt;"Y"),IF(N95&lt;VLOOKUP(O95,Runners!A$3:CT$200,S$1,FALSE),2,0),0)</f>
        <v>0</v>
      </c>
      <c r="T95" s="6">
        <f t="shared" si="31"/>
        <v>0</v>
      </c>
      <c r="U95" s="2"/>
      <c r="V95" s="2" t="str">
        <f>IF(O95&lt;&gt;"",VLOOKUP(O95,Runners!CZ$3:DM$200,V$1,FALSE),"")</f>
        <v/>
      </c>
      <c r="W95" s="19" t="str">
        <f t="shared" si="32"/>
        <v/>
      </c>
    </row>
    <row r="96" spans="1:23" x14ac:dyDescent="0.25">
      <c r="A96" s="1" t="s">
        <v>65</v>
      </c>
      <c r="C96" s="3">
        <f>IF(A96&lt;&gt;"",VLOOKUP(A96,Runners!A$3:AS$200,C$1,FALSE),0)</f>
        <v>1.545138888888889E-2</v>
      </c>
      <c r="D96" s="6">
        <f t="shared" si="22"/>
        <v>93</v>
      </c>
      <c r="E96" s="2"/>
      <c r="F96" s="2">
        <f t="shared" si="23"/>
        <v>0</v>
      </c>
      <c r="J96" s="1" t="str">
        <f t="shared" si="24"/>
        <v>Mike Toft</v>
      </c>
      <c r="M96" s="8" t="str">
        <f t="shared" si="25"/>
        <v/>
      </c>
      <c r="N96" s="8" t="str">
        <f t="shared" si="26"/>
        <v/>
      </c>
      <c r="O96" s="1" t="str">
        <f t="shared" si="27"/>
        <v/>
      </c>
      <c r="P96" s="40" t="str">
        <f t="shared" si="28"/>
        <v/>
      </c>
      <c r="Q96" s="40" t="str">
        <f t="shared" si="29"/>
        <v/>
      </c>
      <c r="R96" s="6">
        <f t="shared" si="30"/>
        <v>0</v>
      </c>
      <c r="S96" s="6">
        <f>IF(AND(D96&lt;=L$4,P96&lt;&gt;"Y"),IF(N96&lt;VLOOKUP(O96,Runners!A$3:CT$200,S$1,FALSE),2,0),0)</f>
        <v>0</v>
      </c>
      <c r="T96" s="6">
        <f t="shared" si="31"/>
        <v>0</v>
      </c>
      <c r="U96" s="2"/>
      <c r="V96" s="2" t="str">
        <f>IF(O96&lt;&gt;"",VLOOKUP(O96,Runners!CZ$3:DM$200,V$1,FALSE),"")</f>
        <v/>
      </c>
      <c r="W96" s="19" t="str">
        <f t="shared" si="32"/>
        <v/>
      </c>
    </row>
    <row r="97" spans="1:23" x14ac:dyDescent="0.25">
      <c r="A97" s="1" t="s">
        <v>78</v>
      </c>
      <c r="C97" s="3">
        <f>IF(A97&lt;&gt;"",VLOOKUP(A97,Runners!A$3:AS$200,C$1,FALSE),0)</f>
        <v>4.8611111111111112E-3</v>
      </c>
      <c r="D97" s="6">
        <f t="shared" si="22"/>
        <v>94</v>
      </c>
      <c r="E97" s="2"/>
      <c r="F97" s="2">
        <f t="shared" si="23"/>
        <v>0</v>
      </c>
      <c r="J97" s="1" t="str">
        <f t="shared" si="24"/>
        <v>Natalie Toft</v>
      </c>
      <c r="M97" s="8" t="str">
        <f t="shared" si="25"/>
        <v/>
      </c>
      <c r="N97" s="8" t="str">
        <f t="shared" si="26"/>
        <v/>
      </c>
      <c r="O97" s="1" t="str">
        <f t="shared" si="27"/>
        <v/>
      </c>
      <c r="P97" s="40" t="str">
        <f t="shared" si="28"/>
        <v/>
      </c>
      <c r="Q97" s="40" t="str">
        <f t="shared" si="29"/>
        <v/>
      </c>
      <c r="R97" s="6">
        <f t="shared" si="30"/>
        <v>0</v>
      </c>
      <c r="S97" s="6">
        <f>IF(AND(D97&lt;=L$4,P97&lt;&gt;"Y"),IF(N97&lt;VLOOKUP(O97,Runners!A$3:CT$200,S$1,FALSE),2,0),0)</f>
        <v>0</v>
      </c>
      <c r="T97" s="6">
        <f t="shared" si="31"/>
        <v>0</v>
      </c>
      <c r="U97" s="2"/>
      <c r="V97" s="2" t="str">
        <f>IF(O97&lt;&gt;"",VLOOKUP(O97,Runners!CZ$3:DM$200,V$1,FALSE),"")</f>
        <v/>
      </c>
      <c r="W97" s="19" t="str">
        <f t="shared" si="32"/>
        <v/>
      </c>
    </row>
    <row r="98" spans="1:23" x14ac:dyDescent="0.25">
      <c r="A98" s="1" t="s">
        <v>171</v>
      </c>
      <c r="C98" s="3">
        <f>IF(A98&lt;&gt;"",VLOOKUP(A98,Runners!A$3:AS$200,C$1,FALSE),0)</f>
        <v>1.2326388888888888E-2</v>
      </c>
      <c r="D98" s="6">
        <f t="shared" si="22"/>
        <v>95</v>
      </c>
      <c r="E98" s="2"/>
      <c r="F98" s="2">
        <f t="shared" si="23"/>
        <v>0</v>
      </c>
      <c r="J98" s="1" t="str">
        <f t="shared" si="24"/>
        <v>Neil Bayton-Roberts</v>
      </c>
      <c r="M98" s="8" t="str">
        <f t="shared" si="25"/>
        <v/>
      </c>
      <c r="N98" s="8" t="str">
        <f t="shared" si="26"/>
        <v/>
      </c>
      <c r="O98" s="1" t="str">
        <f t="shared" si="27"/>
        <v/>
      </c>
      <c r="P98" s="40" t="str">
        <f t="shared" si="28"/>
        <v/>
      </c>
      <c r="Q98" s="40" t="str">
        <f t="shared" si="29"/>
        <v/>
      </c>
      <c r="R98" s="6">
        <f t="shared" si="30"/>
        <v>0</v>
      </c>
      <c r="S98" s="6">
        <f>IF(AND(D98&lt;=L$4,P98&lt;&gt;"Y"),IF(N98&lt;VLOOKUP(O98,Runners!A$3:CT$200,S$1,FALSE),2,0),0)</f>
        <v>0</v>
      </c>
      <c r="T98" s="6">
        <f t="shared" si="31"/>
        <v>0</v>
      </c>
      <c r="U98" s="2"/>
      <c r="V98" s="2" t="str">
        <f>IF(O98&lt;&gt;"",VLOOKUP(O98,Runners!CZ$3:DM$200,V$1,FALSE),"")</f>
        <v/>
      </c>
      <c r="W98" s="19" t="str">
        <f t="shared" si="32"/>
        <v/>
      </c>
    </row>
    <row r="99" spans="1:23" x14ac:dyDescent="0.25">
      <c r="A99" s="1" t="s">
        <v>12</v>
      </c>
      <c r="C99" s="3">
        <f>IF(A99&lt;&gt;"",VLOOKUP(A99,Runners!A$3:AS$200,C$1,FALSE),0)</f>
        <v>1.3194444444444444E-2</v>
      </c>
      <c r="D99" s="6">
        <f t="shared" si="22"/>
        <v>96</v>
      </c>
      <c r="E99" s="2">
        <v>2.8055555555555556E-2</v>
      </c>
      <c r="F99" s="2">
        <f t="shared" si="23"/>
        <v>1.4861111111111111E-2</v>
      </c>
      <c r="J99" s="1" t="str">
        <f t="shared" si="24"/>
        <v>Neil Tate</v>
      </c>
      <c r="M99" s="8" t="str">
        <f t="shared" si="25"/>
        <v/>
      </c>
      <c r="N99" s="8" t="str">
        <f t="shared" si="26"/>
        <v/>
      </c>
      <c r="O99" s="1" t="str">
        <f t="shared" si="27"/>
        <v/>
      </c>
      <c r="P99" s="40" t="str">
        <f t="shared" si="28"/>
        <v/>
      </c>
      <c r="Q99" s="40" t="str">
        <f t="shared" si="29"/>
        <v/>
      </c>
      <c r="R99" s="6">
        <f t="shared" si="30"/>
        <v>0</v>
      </c>
      <c r="S99" s="6">
        <f>IF(AND(D99&lt;=L$4,P99&lt;&gt;"Y"),IF(N99&lt;VLOOKUP(O99,Runners!A$3:CT$200,S$1,FALSE),2,0),0)</f>
        <v>0</v>
      </c>
      <c r="T99" s="6">
        <f t="shared" si="31"/>
        <v>0</v>
      </c>
      <c r="U99" s="2"/>
      <c r="V99" s="2" t="str">
        <f>IF(O99&lt;&gt;"",VLOOKUP(O99,Runners!CZ$3:DM$200,V$1,FALSE),"")</f>
        <v/>
      </c>
      <c r="W99" s="19" t="str">
        <f t="shared" si="32"/>
        <v/>
      </c>
    </row>
    <row r="100" spans="1:23" x14ac:dyDescent="0.25">
      <c r="A100" s="1" t="s">
        <v>42</v>
      </c>
      <c r="C100" s="3">
        <f>IF(A100&lt;&gt;"",VLOOKUP(A100,Runners!A$3:AS$200,C$1,FALSE),0)</f>
        <v>1.0069444444444445E-2</v>
      </c>
      <c r="D100" s="6">
        <f t="shared" ref="D100:D130" si="33">D99+1</f>
        <v>97</v>
      </c>
      <c r="E100" s="2"/>
      <c r="F100" s="2">
        <f t="shared" ref="F100:F130" si="34">IF(E100&gt;0,E100-C100,0)</f>
        <v>0</v>
      </c>
      <c r="J100" s="1" t="str">
        <f t="shared" ref="J100:J130" si="35">A100</f>
        <v>Nigel Simpkin</v>
      </c>
      <c r="M100" s="8" t="str">
        <f t="shared" ref="M100:M130" si="36">IF(D100&lt;=L$4,SMALL(E$4:E$201,D100),"")</f>
        <v/>
      </c>
      <c r="N100" s="8" t="str">
        <f t="shared" ref="N100:N130" si="37">IF(D100&lt;=L$4,VLOOKUP(M100,E$4:F$201,2,FALSE),"")</f>
        <v/>
      </c>
      <c r="O100" s="1" t="str">
        <f t="shared" ref="O100:O130" si="38">IF(D100&lt;=L$4,VLOOKUP(M100,E$4:J$201,6,FALSE),"")</f>
        <v/>
      </c>
      <c r="P100" s="40" t="str">
        <f t="shared" ref="P100:P130" si="39">IF(D100&lt;=L$4,VLOOKUP(O100,A$4:B$201,2,FALSE),"")</f>
        <v/>
      </c>
      <c r="Q100" s="40" t="str">
        <f t="shared" ref="Q100:Q130" si="40">IF(D100&lt;=L$4,IF(P100="Y",Q99,Q99-1),"")</f>
        <v/>
      </c>
      <c r="R100" s="6">
        <f t="shared" ref="R100:R130" si="41">IF(Q100=Q99,0,Q100)</f>
        <v>0</v>
      </c>
      <c r="S100" s="6">
        <f>IF(AND(D100&lt;=L$4,P100&lt;&gt;"Y"),IF(N100&lt;VLOOKUP(O100,Runners!A$3:CT$200,S$1,FALSE),2,0),0)</f>
        <v>0</v>
      </c>
      <c r="T100" s="6">
        <f t="shared" ref="T100:T130" si="42">IF(AND(D100&lt;=L$4,P100&lt;&gt;"Y"),S100+R100,0)</f>
        <v>0</v>
      </c>
      <c r="U100" s="2"/>
      <c r="V100" s="2" t="str">
        <f>IF(O100&lt;&gt;"",VLOOKUP(O100,Runners!CZ$3:DM$200,V$1,FALSE),"")</f>
        <v/>
      </c>
      <c r="W100" s="19" t="str">
        <f t="shared" ref="W100:W130" si="43">IF(O100&lt;&gt;"",(V100-N100)/V100,"")</f>
        <v/>
      </c>
    </row>
    <row r="101" spans="1:23" x14ac:dyDescent="0.25">
      <c r="A101" s="1" t="s">
        <v>218</v>
      </c>
      <c r="C101" s="3">
        <f>IF(A101&lt;&gt;"",VLOOKUP(A101,Runners!A$3:AS$200,C$1,FALSE),0)</f>
        <v>1.1284722222222222E-2</v>
      </c>
      <c r="D101" s="6">
        <f t="shared" si="33"/>
        <v>98</v>
      </c>
      <c r="E101" s="2"/>
      <c r="F101" s="2">
        <f t="shared" si="34"/>
        <v>0</v>
      </c>
      <c r="J101" s="1" t="str">
        <f t="shared" si="35"/>
        <v>Oliver Thomson</v>
      </c>
      <c r="M101" s="8" t="str">
        <f t="shared" si="36"/>
        <v/>
      </c>
      <c r="N101" s="8" t="str">
        <f t="shared" si="37"/>
        <v/>
      </c>
      <c r="O101" s="1" t="str">
        <f t="shared" si="38"/>
        <v/>
      </c>
      <c r="P101" s="40" t="str">
        <f t="shared" si="39"/>
        <v/>
      </c>
      <c r="Q101" s="40" t="str">
        <f t="shared" si="40"/>
        <v/>
      </c>
      <c r="R101" s="6">
        <f t="shared" si="41"/>
        <v>0</v>
      </c>
      <c r="S101" s="6">
        <f>IF(AND(D101&lt;=L$4,P101&lt;&gt;"Y"),IF(N101&lt;VLOOKUP(O101,Runners!A$3:CT$200,S$1,FALSE),2,0),0)</f>
        <v>0</v>
      </c>
      <c r="T101" s="6">
        <f t="shared" si="42"/>
        <v>0</v>
      </c>
      <c r="U101" s="2"/>
      <c r="V101" s="2" t="str">
        <f>IF(O101&lt;&gt;"",VLOOKUP(O101,Runners!CZ$3:DM$200,V$1,FALSE),"")</f>
        <v/>
      </c>
      <c r="W101" s="19" t="str">
        <f t="shared" si="43"/>
        <v/>
      </c>
    </row>
    <row r="102" spans="1:23" x14ac:dyDescent="0.25">
      <c r="A102" s="1" t="s">
        <v>18</v>
      </c>
      <c r="C102" s="3">
        <f>IF(A102&lt;&gt;"",VLOOKUP(A102,Runners!A$3:AS$200,C$1,FALSE),0)</f>
        <v>5.5555555555555558E-3</v>
      </c>
      <c r="D102" s="6">
        <f t="shared" si="33"/>
        <v>99</v>
      </c>
      <c r="E102" s="2"/>
      <c r="F102" s="2">
        <f t="shared" si="34"/>
        <v>0</v>
      </c>
      <c r="J102" s="1" t="str">
        <f t="shared" si="35"/>
        <v>Pam Binns</v>
      </c>
      <c r="M102" s="8" t="str">
        <f t="shared" si="36"/>
        <v/>
      </c>
      <c r="N102" s="8" t="str">
        <f t="shared" si="37"/>
        <v/>
      </c>
      <c r="O102" s="1" t="str">
        <f t="shared" si="38"/>
        <v/>
      </c>
      <c r="P102" s="40" t="str">
        <f t="shared" si="39"/>
        <v/>
      </c>
      <c r="Q102" s="40" t="str">
        <f t="shared" si="40"/>
        <v/>
      </c>
      <c r="R102" s="6">
        <f t="shared" si="41"/>
        <v>0</v>
      </c>
      <c r="S102" s="6">
        <f>IF(AND(D102&lt;=L$4,P102&lt;&gt;"Y"),IF(N102&lt;VLOOKUP(O102,Runners!A$3:CT$200,S$1,FALSE),2,0),0)</f>
        <v>0</v>
      </c>
      <c r="T102" s="6">
        <f t="shared" si="42"/>
        <v>0</v>
      </c>
      <c r="U102" s="2"/>
      <c r="V102" s="2" t="str">
        <f>IF(O102&lt;&gt;"",VLOOKUP(O102,Runners!CZ$3:DM$200,V$1,FALSE),"")</f>
        <v/>
      </c>
      <c r="W102" s="19" t="str">
        <f t="shared" si="43"/>
        <v/>
      </c>
    </row>
    <row r="103" spans="1:23" x14ac:dyDescent="0.25">
      <c r="A103" s="1" t="s">
        <v>37</v>
      </c>
      <c r="B103" s="3"/>
      <c r="C103" s="3">
        <f>IF(A103&lt;&gt;"",VLOOKUP(A103,Runners!A$3:AS$200,C$1,FALSE),0)</f>
        <v>9.0277777777777787E-3</v>
      </c>
      <c r="D103" s="6">
        <f t="shared" si="33"/>
        <v>100</v>
      </c>
      <c r="E103" s="2"/>
      <c r="F103" s="2">
        <f t="shared" si="34"/>
        <v>0</v>
      </c>
      <c r="J103" s="1" t="str">
        <f t="shared" si="35"/>
        <v>Pam Hardman</v>
      </c>
      <c r="M103" s="8" t="str">
        <f t="shared" si="36"/>
        <v/>
      </c>
      <c r="N103" s="8" t="str">
        <f t="shared" si="37"/>
        <v/>
      </c>
      <c r="O103" s="1" t="str">
        <f t="shared" si="38"/>
        <v/>
      </c>
      <c r="P103" s="40" t="str">
        <f t="shared" si="39"/>
        <v/>
      </c>
      <c r="Q103" s="40" t="str">
        <f t="shared" si="40"/>
        <v/>
      </c>
      <c r="R103" s="6">
        <f t="shared" si="41"/>
        <v>0</v>
      </c>
      <c r="S103" s="6">
        <f>IF(AND(D103&lt;=L$4,P103&lt;&gt;"Y"),IF(N103&lt;VLOOKUP(O103,Runners!A$3:CT$200,S$1,FALSE),2,0),0)</f>
        <v>0</v>
      </c>
      <c r="T103" s="6">
        <f t="shared" si="42"/>
        <v>0</v>
      </c>
      <c r="U103" s="2"/>
      <c r="V103" s="2" t="str">
        <f>IF(O103&lt;&gt;"",VLOOKUP(O103,Runners!CZ$3:DM$200,V$1,FALSE),"")</f>
        <v/>
      </c>
      <c r="W103" s="19" t="str">
        <f t="shared" si="43"/>
        <v/>
      </c>
    </row>
    <row r="104" spans="1:23" x14ac:dyDescent="0.25">
      <c r="A104" s="1" t="s">
        <v>230</v>
      </c>
      <c r="C104" s="3">
        <f>IF(A104&lt;&gt;"",VLOOKUP(A104,Runners!A$3:AS$200,C$1,FALSE),0)</f>
        <v>7.9861111111111122E-3</v>
      </c>
      <c r="D104" s="6">
        <f t="shared" si="33"/>
        <v>101</v>
      </c>
      <c r="E104" s="2"/>
      <c r="F104" s="2">
        <f t="shared" si="34"/>
        <v>0</v>
      </c>
      <c r="J104" s="1" t="str">
        <f t="shared" si="35"/>
        <v>Paul McAllister</v>
      </c>
      <c r="M104" s="8" t="str">
        <f t="shared" si="36"/>
        <v/>
      </c>
      <c r="N104" s="8" t="str">
        <f t="shared" si="37"/>
        <v/>
      </c>
      <c r="O104" s="1" t="str">
        <f t="shared" si="38"/>
        <v/>
      </c>
      <c r="P104" s="40" t="str">
        <f t="shared" si="39"/>
        <v/>
      </c>
      <c r="Q104" s="40" t="str">
        <f t="shared" si="40"/>
        <v/>
      </c>
      <c r="R104" s="6">
        <f t="shared" si="41"/>
        <v>0</v>
      </c>
      <c r="S104" s="6">
        <f>IF(AND(D104&lt;=L$4,P104&lt;&gt;"Y"),IF(N104&lt;VLOOKUP(O104,Runners!A$3:CT$200,S$1,FALSE),2,0),0)</f>
        <v>0</v>
      </c>
      <c r="T104" s="6">
        <f t="shared" si="42"/>
        <v>0</v>
      </c>
      <c r="U104" s="2"/>
      <c r="V104" s="2" t="str">
        <f>IF(O104&lt;&gt;"",VLOOKUP(O104,Runners!CZ$3:DM$200,V$1,FALSE),"")</f>
        <v/>
      </c>
      <c r="W104" s="19" t="str">
        <f t="shared" si="43"/>
        <v/>
      </c>
    </row>
    <row r="105" spans="1:23" x14ac:dyDescent="0.25">
      <c r="A105" s="1" t="s">
        <v>62</v>
      </c>
      <c r="C105" s="3">
        <f>IF(A105&lt;&gt;"",VLOOKUP(A105,Runners!A$3:AS$200,C$1,FALSE),0)</f>
        <v>1.3541666666666667E-2</v>
      </c>
      <c r="D105" s="6">
        <f t="shared" si="33"/>
        <v>102</v>
      </c>
      <c r="E105" s="2"/>
      <c r="F105" s="2">
        <f t="shared" si="34"/>
        <v>0</v>
      </c>
      <c r="J105" s="1" t="str">
        <f t="shared" si="35"/>
        <v>Paul Veevers</v>
      </c>
      <c r="M105" s="8" t="str">
        <f t="shared" si="36"/>
        <v/>
      </c>
      <c r="N105" s="8" t="str">
        <f t="shared" si="37"/>
        <v/>
      </c>
      <c r="O105" s="1" t="str">
        <f t="shared" si="38"/>
        <v/>
      </c>
      <c r="P105" s="40" t="str">
        <f t="shared" si="39"/>
        <v/>
      </c>
      <c r="Q105" s="40" t="str">
        <f t="shared" si="40"/>
        <v/>
      </c>
      <c r="R105" s="6">
        <f t="shared" si="41"/>
        <v>0</v>
      </c>
      <c r="S105" s="6">
        <f>IF(AND(D105&lt;=L$4,P105&lt;&gt;"Y"),IF(N105&lt;VLOOKUP(O105,Runners!A$3:CT$200,S$1,FALSE),2,0),0)</f>
        <v>0</v>
      </c>
      <c r="T105" s="6">
        <f t="shared" si="42"/>
        <v>0</v>
      </c>
      <c r="U105" s="2"/>
      <c r="V105" s="2" t="str">
        <f>IF(O105&lt;&gt;"",VLOOKUP(O105,Runners!CZ$3:DM$200,V$1,FALSE),"")</f>
        <v/>
      </c>
      <c r="W105" s="19" t="str">
        <f t="shared" si="43"/>
        <v/>
      </c>
    </row>
    <row r="106" spans="1:23" x14ac:dyDescent="0.25">
      <c r="A106" s="41" t="s">
        <v>28</v>
      </c>
      <c r="B106" s="3"/>
      <c r="C106" s="3">
        <f>IF(A106&lt;&gt;"",VLOOKUP(A106,Runners!A$3:AS$200,C$1,FALSE),0)</f>
        <v>1.9097222222222222E-3</v>
      </c>
      <c r="D106" s="6">
        <f t="shared" si="33"/>
        <v>103</v>
      </c>
      <c r="E106" s="2"/>
      <c r="F106" s="2">
        <f t="shared" si="34"/>
        <v>0</v>
      </c>
      <c r="J106" s="1" t="str">
        <f t="shared" si="35"/>
        <v>Paula McCandless</v>
      </c>
      <c r="M106" s="8" t="str">
        <f t="shared" si="36"/>
        <v/>
      </c>
      <c r="N106" s="8" t="str">
        <f t="shared" si="37"/>
        <v/>
      </c>
      <c r="O106" s="1" t="str">
        <f t="shared" si="38"/>
        <v/>
      </c>
      <c r="P106" s="40" t="str">
        <f t="shared" si="39"/>
        <v/>
      </c>
      <c r="Q106" s="40" t="str">
        <f t="shared" si="40"/>
        <v/>
      </c>
      <c r="R106" s="6">
        <f t="shared" si="41"/>
        <v>0</v>
      </c>
      <c r="S106" s="6">
        <f>IF(AND(D106&lt;=L$4,P106&lt;&gt;"Y"),IF(N106&lt;VLOOKUP(O106,Runners!A$3:CT$200,S$1,FALSE),2,0),0)</f>
        <v>0</v>
      </c>
      <c r="T106" s="6">
        <f t="shared" si="42"/>
        <v>0</v>
      </c>
      <c r="U106" s="2"/>
      <c r="V106" s="2" t="str">
        <f>IF(O106&lt;&gt;"",VLOOKUP(O106,Runners!CZ$3:DM$200,V$1,FALSE),"")</f>
        <v/>
      </c>
      <c r="W106" s="19" t="str">
        <f t="shared" si="43"/>
        <v/>
      </c>
    </row>
    <row r="107" spans="1:23" x14ac:dyDescent="0.25">
      <c r="A107" s="1" t="s">
        <v>3</v>
      </c>
      <c r="B107" s="3"/>
      <c r="C107" s="3">
        <f>IF(A107&lt;&gt;"",VLOOKUP(A107,Runners!A$3:AS$200,C$1,FALSE),0)</f>
        <v>9.8958333333333329E-3</v>
      </c>
      <c r="D107" s="6">
        <f t="shared" si="33"/>
        <v>104</v>
      </c>
      <c r="E107" s="2"/>
      <c r="F107" s="2">
        <f t="shared" si="34"/>
        <v>0</v>
      </c>
      <c r="J107" s="1" t="str">
        <f t="shared" si="35"/>
        <v>Peter Reid</v>
      </c>
      <c r="M107" s="8" t="str">
        <f t="shared" si="36"/>
        <v/>
      </c>
      <c r="N107" s="8" t="str">
        <f t="shared" si="37"/>
        <v/>
      </c>
      <c r="O107" s="1" t="str">
        <f t="shared" si="38"/>
        <v/>
      </c>
      <c r="P107" s="40" t="str">
        <f t="shared" si="39"/>
        <v/>
      </c>
      <c r="Q107" s="40" t="str">
        <f t="shared" si="40"/>
        <v/>
      </c>
      <c r="R107" s="6">
        <f t="shared" si="41"/>
        <v>0</v>
      </c>
      <c r="S107" s="6">
        <f>IF(AND(D107&lt;=L$4,P107&lt;&gt;"Y"),IF(N107&lt;VLOOKUP(O107,Runners!A$3:CT$200,S$1,FALSE),2,0),0)</f>
        <v>0</v>
      </c>
      <c r="T107" s="6">
        <f t="shared" si="42"/>
        <v>0</v>
      </c>
      <c r="U107" s="2"/>
      <c r="V107" s="2" t="str">
        <f>IF(O107&lt;&gt;"",VLOOKUP(O107,Runners!CZ$3:DM$200,V$1,FALSE),"")</f>
        <v/>
      </c>
      <c r="W107" s="19" t="str">
        <f t="shared" si="43"/>
        <v/>
      </c>
    </row>
    <row r="108" spans="1:23" x14ac:dyDescent="0.25">
      <c r="A108" s="1" t="s">
        <v>198</v>
      </c>
      <c r="C108" s="3">
        <f>IF(A108&lt;&gt;"",VLOOKUP(A108,Runners!A$3:AS$200,C$1,FALSE),0)</f>
        <v>7.9861111111111122E-3</v>
      </c>
      <c r="D108" s="6">
        <f t="shared" si="33"/>
        <v>105</v>
      </c>
      <c r="E108" s="2">
        <v>2.8101851851851854E-2</v>
      </c>
      <c r="F108" s="2">
        <f t="shared" si="34"/>
        <v>2.011574074074074E-2</v>
      </c>
      <c r="J108" s="1" t="str">
        <f t="shared" si="35"/>
        <v>Peter Thomson</v>
      </c>
      <c r="M108" s="8" t="str">
        <f t="shared" si="36"/>
        <v/>
      </c>
      <c r="N108" s="8" t="str">
        <f t="shared" si="37"/>
        <v/>
      </c>
      <c r="O108" s="1" t="str">
        <f t="shared" si="38"/>
        <v/>
      </c>
      <c r="P108" s="40" t="str">
        <f t="shared" si="39"/>
        <v/>
      </c>
      <c r="Q108" s="40" t="str">
        <f t="shared" si="40"/>
        <v/>
      </c>
      <c r="R108" s="6">
        <f t="shared" si="41"/>
        <v>0</v>
      </c>
      <c r="S108" s="6">
        <f>IF(AND(D108&lt;=L$4,P108&lt;&gt;"Y"),IF(N108&lt;VLOOKUP(O108,Runners!A$3:CT$200,S$1,FALSE),2,0),0)</f>
        <v>0</v>
      </c>
      <c r="T108" s="6">
        <f t="shared" si="42"/>
        <v>0</v>
      </c>
      <c r="U108" s="2"/>
      <c r="V108" s="2" t="str">
        <f>IF(O108&lt;&gt;"",VLOOKUP(O108,Runners!CZ$3:DM$200,V$1,FALSE),"")</f>
        <v/>
      </c>
      <c r="W108" s="19" t="str">
        <f t="shared" si="43"/>
        <v/>
      </c>
    </row>
    <row r="109" spans="1:23" x14ac:dyDescent="0.25">
      <c r="A109" s="1" t="s">
        <v>30</v>
      </c>
      <c r="C109" s="3">
        <f>IF(A109&lt;&gt;"",VLOOKUP(A109,Runners!A$3:AS$200,C$1,FALSE),0)</f>
        <v>7.6388888888888886E-3</v>
      </c>
      <c r="D109" s="6">
        <f t="shared" si="33"/>
        <v>106</v>
      </c>
      <c r="E109" s="2"/>
      <c r="F109" s="2">
        <f t="shared" si="34"/>
        <v>0</v>
      </c>
      <c r="J109" s="1" t="str">
        <f t="shared" si="35"/>
        <v>Rachael Wignall</v>
      </c>
      <c r="M109" s="8" t="str">
        <f t="shared" si="36"/>
        <v/>
      </c>
      <c r="N109" s="8" t="str">
        <f t="shared" si="37"/>
        <v/>
      </c>
      <c r="O109" s="1" t="str">
        <f t="shared" si="38"/>
        <v/>
      </c>
      <c r="P109" s="40" t="str">
        <f t="shared" si="39"/>
        <v/>
      </c>
      <c r="Q109" s="40" t="str">
        <f t="shared" si="40"/>
        <v/>
      </c>
      <c r="R109" s="6">
        <f t="shared" si="41"/>
        <v>0</v>
      </c>
      <c r="S109" s="6">
        <f>IF(AND(D109&lt;=L$4,P109&lt;&gt;"Y"),IF(N109&lt;VLOOKUP(O109,Runners!A$3:CT$200,S$1,FALSE),2,0),0)</f>
        <v>0</v>
      </c>
      <c r="T109" s="6">
        <f t="shared" si="42"/>
        <v>0</v>
      </c>
      <c r="U109" s="2"/>
      <c r="V109" s="2" t="str">
        <f>IF(O109&lt;&gt;"",VLOOKUP(O109,Runners!CZ$3:DM$200,V$1,FALSE),"")</f>
        <v/>
      </c>
      <c r="W109" s="19" t="str">
        <f t="shared" si="43"/>
        <v/>
      </c>
    </row>
    <row r="110" spans="1:23" x14ac:dyDescent="0.25">
      <c r="A110" s="1" t="s">
        <v>31</v>
      </c>
      <c r="B110" s="3"/>
      <c r="C110" s="3">
        <f>IF(A110&lt;&gt;"",VLOOKUP(A110,Runners!A$3:AS$200,C$1,FALSE),0)</f>
        <v>1.0590277777777777E-2</v>
      </c>
      <c r="D110" s="6">
        <f t="shared" si="33"/>
        <v>107</v>
      </c>
      <c r="E110" s="2"/>
      <c r="F110" s="2">
        <f t="shared" si="34"/>
        <v>0</v>
      </c>
      <c r="J110" s="1" t="str">
        <f t="shared" si="35"/>
        <v>Richard Storey</v>
      </c>
      <c r="M110" s="8" t="str">
        <f t="shared" si="36"/>
        <v/>
      </c>
      <c r="N110" s="8" t="str">
        <f t="shared" si="37"/>
        <v/>
      </c>
      <c r="O110" s="1" t="str">
        <f t="shared" si="38"/>
        <v/>
      </c>
      <c r="P110" s="40" t="str">
        <f t="shared" si="39"/>
        <v/>
      </c>
      <c r="Q110" s="40" t="str">
        <f t="shared" si="40"/>
        <v/>
      </c>
      <c r="R110" s="6">
        <f t="shared" si="41"/>
        <v>0</v>
      </c>
      <c r="S110" s="6">
        <f>IF(AND(D110&lt;=L$4,P110&lt;&gt;"Y"),IF(N110&lt;VLOOKUP(O110,Runners!A$3:CT$200,S$1,FALSE),2,0),0)</f>
        <v>0</v>
      </c>
      <c r="T110" s="6">
        <f t="shared" si="42"/>
        <v>0</v>
      </c>
      <c r="U110" s="2"/>
      <c r="V110" s="2" t="str">
        <f>IF(O110&lt;&gt;"",VLOOKUP(O110,Runners!CZ$3:DM$200,V$1,FALSE),"")</f>
        <v/>
      </c>
      <c r="W110" s="19" t="str">
        <f t="shared" si="43"/>
        <v/>
      </c>
    </row>
    <row r="111" spans="1:23" x14ac:dyDescent="0.25">
      <c r="A111" s="1" t="s">
        <v>213</v>
      </c>
      <c r="B111" s="1" t="s">
        <v>185</v>
      </c>
      <c r="C111" s="3">
        <f>IF(A111&lt;&gt;"",VLOOKUP(A111,Runners!A$3:AS$200,C$1,FALSE),0)</f>
        <v>7.9861111111111122E-3</v>
      </c>
      <c r="D111" s="6">
        <f t="shared" si="33"/>
        <v>108</v>
      </c>
      <c r="E111" s="2"/>
      <c r="F111" s="2">
        <f t="shared" si="34"/>
        <v>0</v>
      </c>
      <c r="J111" s="1" t="str">
        <f t="shared" si="35"/>
        <v>Rob Goodall</v>
      </c>
      <c r="M111" s="8" t="str">
        <f t="shared" si="36"/>
        <v/>
      </c>
      <c r="N111" s="8" t="str">
        <f t="shared" si="37"/>
        <v/>
      </c>
      <c r="O111" s="1" t="str">
        <f t="shared" si="38"/>
        <v/>
      </c>
      <c r="P111" s="40" t="str">
        <f t="shared" si="39"/>
        <v/>
      </c>
      <c r="Q111" s="40" t="str">
        <f t="shared" si="40"/>
        <v/>
      </c>
      <c r="R111" s="6">
        <f t="shared" si="41"/>
        <v>0</v>
      </c>
      <c r="S111" s="6">
        <f>IF(AND(D111&lt;=L$4,P111&lt;&gt;"Y"),IF(N111&lt;VLOOKUP(O111,Runners!A$3:CT$200,S$1,FALSE),2,0),0)</f>
        <v>0</v>
      </c>
      <c r="T111" s="6">
        <f t="shared" si="42"/>
        <v>0</v>
      </c>
      <c r="U111" s="2"/>
      <c r="V111" s="2" t="str">
        <f>IF(O111&lt;&gt;"",VLOOKUP(O111,Runners!CZ$3:DM$200,V$1,FALSE),"")</f>
        <v/>
      </c>
      <c r="W111" s="19" t="str">
        <f t="shared" si="43"/>
        <v/>
      </c>
    </row>
    <row r="112" spans="1:23" x14ac:dyDescent="0.25">
      <c r="A112" s="1" t="s">
        <v>64</v>
      </c>
      <c r="B112" s="3"/>
      <c r="C112" s="3">
        <f>IF(A112&lt;&gt;"",VLOOKUP(A112,Runners!A$3:AS$200,C$1,FALSE),0)</f>
        <v>8.8541666666666664E-3</v>
      </c>
      <c r="D112" s="6">
        <f t="shared" si="33"/>
        <v>109</v>
      </c>
      <c r="E112" s="2"/>
      <c r="F112" s="2">
        <f t="shared" si="34"/>
        <v>0</v>
      </c>
      <c r="J112" s="1" t="str">
        <f t="shared" si="35"/>
        <v>Robert Parker</v>
      </c>
      <c r="M112" s="8" t="str">
        <f t="shared" si="36"/>
        <v/>
      </c>
      <c r="N112" s="8" t="str">
        <f t="shared" si="37"/>
        <v/>
      </c>
      <c r="O112" s="1" t="str">
        <f t="shared" si="38"/>
        <v/>
      </c>
      <c r="P112" s="40" t="str">
        <f t="shared" si="39"/>
        <v/>
      </c>
      <c r="Q112" s="40" t="str">
        <f t="shared" si="40"/>
        <v/>
      </c>
      <c r="R112" s="6">
        <f t="shared" si="41"/>
        <v>0</v>
      </c>
      <c r="S112" s="6">
        <f>IF(AND(D112&lt;=L$4,P112&lt;&gt;"Y"),IF(N112&lt;VLOOKUP(O112,Runners!A$3:CT$200,S$1,FALSE),2,0),0)</f>
        <v>0</v>
      </c>
      <c r="T112" s="6">
        <f t="shared" si="42"/>
        <v>0</v>
      </c>
      <c r="U112" s="2"/>
      <c r="V112" s="2" t="str">
        <f>IF(O112&lt;&gt;"",VLOOKUP(O112,Runners!CZ$3:DM$200,V$1,FALSE),"")</f>
        <v/>
      </c>
      <c r="W112" s="19" t="str">
        <f t="shared" si="43"/>
        <v/>
      </c>
    </row>
    <row r="113" spans="1:23" x14ac:dyDescent="0.25">
      <c r="A113" s="1" t="s">
        <v>23</v>
      </c>
      <c r="C113" s="3">
        <f>IF(A113&lt;&gt;"",VLOOKUP(A113,Runners!A$3:AS$200,C$1,FALSE),0)</f>
        <v>1.3541666666666667E-2</v>
      </c>
      <c r="D113" s="6">
        <f t="shared" si="33"/>
        <v>110</v>
      </c>
      <c r="E113" s="2"/>
      <c r="F113" s="2">
        <f t="shared" si="34"/>
        <v>0</v>
      </c>
      <c r="J113" s="1" t="str">
        <f t="shared" si="35"/>
        <v>Ross McKelvie</v>
      </c>
      <c r="M113" s="8" t="str">
        <f t="shared" si="36"/>
        <v/>
      </c>
      <c r="N113" s="8" t="str">
        <f t="shared" si="37"/>
        <v/>
      </c>
      <c r="O113" s="1" t="str">
        <f t="shared" si="38"/>
        <v/>
      </c>
      <c r="P113" s="40" t="str">
        <f t="shared" si="39"/>
        <v/>
      </c>
      <c r="Q113" s="40" t="str">
        <f t="shared" si="40"/>
        <v/>
      </c>
      <c r="R113" s="6">
        <f t="shared" si="41"/>
        <v>0</v>
      </c>
      <c r="S113" s="6">
        <f>IF(AND(D113&lt;=L$4,P113&lt;&gt;"Y"),IF(N113&lt;VLOOKUP(O113,Runners!A$3:CT$200,S$1,FALSE),2,0),0)</f>
        <v>0</v>
      </c>
      <c r="T113" s="6">
        <f t="shared" si="42"/>
        <v>0</v>
      </c>
      <c r="U113" s="2"/>
      <c r="V113" s="2" t="str">
        <f>IF(O113&lt;&gt;"",VLOOKUP(O113,Runners!CZ$3:DM$200,V$1,FALSE),"")</f>
        <v/>
      </c>
      <c r="W113" s="19" t="str">
        <f t="shared" si="43"/>
        <v/>
      </c>
    </row>
    <row r="114" spans="1:23" x14ac:dyDescent="0.25">
      <c r="A114" s="1" t="s">
        <v>36</v>
      </c>
      <c r="B114" s="3"/>
      <c r="C114" s="3">
        <f>IF(A114&lt;&gt;"",VLOOKUP(A114,Runners!A$3:AS$200,C$1,FALSE),0)</f>
        <v>9.3749999999999997E-3</v>
      </c>
      <c r="D114" s="6">
        <f t="shared" si="33"/>
        <v>111</v>
      </c>
      <c r="E114" s="2"/>
      <c r="F114" s="2">
        <f t="shared" si="34"/>
        <v>0</v>
      </c>
      <c r="J114" s="1" t="str">
        <f t="shared" si="35"/>
        <v>Roy Stevens</v>
      </c>
      <c r="M114" s="8" t="str">
        <f t="shared" si="36"/>
        <v/>
      </c>
      <c r="N114" s="8" t="str">
        <f t="shared" si="37"/>
        <v/>
      </c>
      <c r="O114" s="1" t="str">
        <f t="shared" si="38"/>
        <v/>
      </c>
      <c r="P114" s="40" t="str">
        <f t="shared" si="39"/>
        <v/>
      </c>
      <c r="Q114" s="40" t="str">
        <f t="shared" si="40"/>
        <v/>
      </c>
      <c r="R114" s="6">
        <f t="shared" si="41"/>
        <v>0</v>
      </c>
      <c r="S114" s="6">
        <f>IF(AND(D114&lt;=L$4,P114&lt;&gt;"Y"),IF(N114&lt;VLOOKUP(O114,Runners!A$3:CT$200,S$1,FALSE),2,0),0)</f>
        <v>0</v>
      </c>
      <c r="T114" s="6">
        <f t="shared" si="42"/>
        <v>0</v>
      </c>
      <c r="U114" s="2"/>
      <c r="V114" s="2" t="str">
        <f>IF(O114&lt;&gt;"",VLOOKUP(O114,Runners!CZ$3:DM$200,V$1,FALSE),"")</f>
        <v/>
      </c>
      <c r="W114" s="19" t="str">
        <f t="shared" si="43"/>
        <v/>
      </c>
    </row>
    <row r="115" spans="1:23" x14ac:dyDescent="0.25">
      <c r="A115" s="1" t="s">
        <v>43</v>
      </c>
      <c r="C115" s="3">
        <f>IF(A115&lt;&gt;"",VLOOKUP(A115,Runners!A$3:AS$200,C$1,FALSE),0)</f>
        <v>1.0069444444444445E-2</v>
      </c>
      <c r="D115" s="6">
        <f t="shared" si="33"/>
        <v>112</v>
      </c>
      <c r="E115" s="2"/>
      <c r="F115" s="2">
        <f t="shared" si="34"/>
        <v>0</v>
      </c>
      <c r="J115" s="1" t="str">
        <f t="shared" si="35"/>
        <v>Roy Upton</v>
      </c>
      <c r="M115" s="8" t="str">
        <f t="shared" si="36"/>
        <v/>
      </c>
      <c r="N115" s="8" t="str">
        <f t="shared" si="37"/>
        <v/>
      </c>
      <c r="O115" s="1" t="str">
        <f t="shared" si="38"/>
        <v/>
      </c>
      <c r="P115" s="40" t="str">
        <f t="shared" si="39"/>
        <v/>
      </c>
      <c r="Q115" s="40" t="str">
        <f t="shared" si="40"/>
        <v/>
      </c>
      <c r="R115" s="6">
        <f t="shared" si="41"/>
        <v>0</v>
      </c>
      <c r="S115" s="6">
        <f>IF(AND(D115&lt;=L$4,P115&lt;&gt;"Y"),IF(N115&lt;VLOOKUP(O115,Runners!A$3:CT$200,S$1,FALSE),2,0),0)</f>
        <v>0</v>
      </c>
      <c r="T115" s="6">
        <f t="shared" si="42"/>
        <v>0</v>
      </c>
      <c r="U115" s="2"/>
      <c r="V115" s="2" t="str">
        <f>IF(O115&lt;&gt;"",VLOOKUP(O115,Runners!CZ$3:DM$200,V$1,FALSE),"")</f>
        <v/>
      </c>
      <c r="W115" s="19" t="str">
        <f t="shared" si="43"/>
        <v/>
      </c>
    </row>
    <row r="116" spans="1:23" x14ac:dyDescent="0.25">
      <c r="A116" s="1" t="s">
        <v>63</v>
      </c>
      <c r="C116" s="3">
        <f>IF(A116&lt;&gt;"",VLOOKUP(A116,Runners!A$3:AS$200,C$1,FALSE),0)</f>
        <v>4.1666666666666666E-3</v>
      </c>
      <c r="D116" s="6">
        <f t="shared" si="33"/>
        <v>113</v>
      </c>
      <c r="E116" s="2"/>
      <c r="F116" s="2">
        <f t="shared" si="34"/>
        <v>0</v>
      </c>
      <c r="J116" s="1" t="str">
        <f t="shared" si="35"/>
        <v>Ruth Bye</v>
      </c>
      <c r="M116" s="8" t="str">
        <f t="shared" si="36"/>
        <v/>
      </c>
      <c r="N116" s="8" t="str">
        <f t="shared" si="37"/>
        <v/>
      </c>
      <c r="O116" s="1" t="str">
        <f t="shared" si="38"/>
        <v/>
      </c>
      <c r="P116" s="40" t="str">
        <f t="shared" si="39"/>
        <v/>
      </c>
      <c r="Q116" s="40" t="str">
        <f t="shared" si="40"/>
        <v/>
      </c>
      <c r="R116" s="6">
        <f t="shared" si="41"/>
        <v>0</v>
      </c>
      <c r="S116" s="6">
        <f>IF(AND(D116&lt;=L$4,P116&lt;&gt;"Y"),IF(N116&lt;VLOOKUP(O116,Runners!A$3:CT$200,S$1,FALSE),2,0),0)</f>
        <v>0</v>
      </c>
      <c r="T116" s="6">
        <f t="shared" si="42"/>
        <v>0</v>
      </c>
      <c r="U116" s="2"/>
      <c r="V116" s="2" t="str">
        <f>IF(O116&lt;&gt;"",VLOOKUP(O116,Runners!CZ$3:DM$200,V$1,FALSE),"")</f>
        <v/>
      </c>
      <c r="W116" s="19" t="str">
        <f t="shared" si="43"/>
        <v/>
      </c>
    </row>
    <row r="117" spans="1:23" x14ac:dyDescent="0.25">
      <c r="A117" s="1" t="s">
        <v>61</v>
      </c>
      <c r="C117" s="3">
        <f>IF(A117&lt;&gt;"",VLOOKUP(A117,Runners!A$3:AS$200,C$1,FALSE),0)</f>
        <v>8.6805555555555559E-3</v>
      </c>
      <c r="D117" s="6">
        <f t="shared" si="33"/>
        <v>114</v>
      </c>
      <c r="E117" s="2"/>
      <c r="F117" s="2">
        <f t="shared" si="34"/>
        <v>0</v>
      </c>
      <c r="J117" s="1" t="str">
        <f t="shared" si="35"/>
        <v>Ruth Wheatley</v>
      </c>
      <c r="M117" s="8" t="str">
        <f t="shared" si="36"/>
        <v/>
      </c>
      <c r="N117" s="8" t="str">
        <f t="shared" si="37"/>
        <v/>
      </c>
      <c r="O117" s="1" t="str">
        <f t="shared" si="38"/>
        <v/>
      </c>
      <c r="P117" s="40" t="str">
        <f t="shared" si="39"/>
        <v/>
      </c>
      <c r="Q117" s="40" t="str">
        <f t="shared" si="40"/>
        <v/>
      </c>
      <c r="R117" s="6">
        <f t="shared" si="41"/>
        <v>0</v>
      </c>
      <c r="S117" s="6">
        <f>IF(AND(D117&lt;=L$4,P117&lt;&gt;"Y"),IF(N117&lt;VLOOKUP(O117,Runners!A$3:CT$200,S$1,FALSE),2,0),0)</f>
        <v>0</v>
      </c>
      <c r="T117" s="6">
        <f t="shared" si="42"/>
        <v>0</v>
      </c>
      <c r="U117" s="2"/>
      <c r="V117" s="2" t="str">
        <f>IF(O117&lt;&gt;"",VLOOKUP(O117,Runners!CZ$3:DM$200,V$1,FALSE),"")</f>
        <v/>
      </c>
      <c r="W117" s="19" t="str">
        <f t="shared" si="43"/>
        <v/>
      </c>
    </row>
    <row r="118" spans="1:23" x14ac:dyDescent="0.25">
      <c r="A118" s="1" t="s">
        <v>220</v>
      </c>
      <c r="C118" s="3">
        <f>IF(A118&lt;&gt;"",VLOOKUP(A118,Runners!A$3:AS$200,C$1,FALSE),0)</f>
        <v>1.6145833333333335E-2</v>
      </c>
      <c r="D118" s="6">
        <f t="shared" si="33"/>
        <v>115</v>
      </c>
      <c r="E118" s="2"/>
      <c r="F118" s="2">
        <f t="shared" si="34"/>
        <v>0</v>
      </c>
      <c r="J118" s="1" t="str">
        <f t="shared" si="35"/>
        <v>Sam Banner</v>
      </c>
      <c r="M118" s="8" t="str">
        <f t="shared" si="36"/>
        <v/>
      </c>
      <c r="N118" s="8" t="str">
        <f t="shared" si="37"/>
        <v/>
      </c>
      <c r="O118" s="1" t="str">
        <f t="shared" si="38"/>
        <v/>
      </c>
      <c r="P118" s="40" t="str">
        <f t="shared" si="39"/>
        <v/>
      </c>
      <c r="Q118" s="40" t="str">
        <f t="shared" si="40"/>
        <v/>
      </c>
      <c r="R118" s="6">
        <f t="shared" si="41"/>
        <v>0</v>
      </c>
      <c r="S118" s="6">
        <f>IF(AND(D118&lt;=L$4,P118&lt;&gt;"Y"),IF(N118&lt;VLOOKUP(O118,Runners!A$3:CT$200,S$1,FALSE),2,0),0)</f>
        <v>0</v>
      </c>
      <c r="T118" s="6">
        <f t="shared" si="42"/>
        <v>0</v>
      </c>
      <c r="U118" s="2"/>
      <c r="V118" s="2" t="str">
        <f>IF(O118&lt;&gt;"",VLOOKUP(O118,Runners!CZ$3:DM$200,V$1,FALSE),"")</f>
        <v/>
      </c>
      <c r="W118" s="19" t="str">
        <f t="shared" si="43"/>
        <v/>
      </c>
    </row>
    <row r="119" spans="1:23" x14ac:dyDescent="0.25">
      <c r="A119" s="1" t="s">
        <v>234</v>
      </c>
      <c r="C119" s="3">
        <f>IF(A119&lt;&gt;"",VLOOKUP(A119,Runners!A$3:AS$200,C$1,FALSE),0)</f>
        <v>6.076388888888889E-3</v>
      </c>
      <c r="D119" s="6">
        <f t="shared" si="33"/>
        <v>116</v>
      </c>
      <c r="E119" s="2"/>
      <c r="F119" s="2">
        <f t="shared" si="34"/>
        <v>0</v>
      </c>
      <c r="J119" s="1" t="str">
        <f t="shared" si="35"/>
        <v>Sarah Cook</v>
      </c>
      <c r="M119" s="8" t="str">
        <f t="shared" si="36"/>
        <v/>
      </c>
      <c r="N119" s="8" t="str">
        <f t="shared" si="37"/>
        <v/>
      </c>
      <c r="O119" s="1" t="str">
        <f t="shared" si="38"/>
        <v/>
      </c>
      <c r="P119" s="40" t="str">
        <f t="shared" si="39"/>
        <v/>
      </c>
      <c r="Q119" s="40" t="str">
        <f t="shared" si="40"/>
        <v/>
      </c>
      <c r="R119" s="6">
        <f t="shared" si="41"/>
        <v>0</v>
      </c>
      <c r="S119" s="6">
        <f>IF(AND(D119&lt;=L$4,P119&lt;&gt;"Y"),IF(N119&lt;VLOOKUP(O119,Runners!A$3:CT$200,S$1,FALSE),2,0),0)</f>
        <v>0</v>
      </c>
      <c r="T119" s="6">
        <f t="shared" si="42"/>
        <v>0</v>
      </c>
      <c r="U119" s="2"/>
      <c r="V119" s="2" t="str">
        <f>IF(O119&lt;&gt;"",VLOOKUP(O119,Runners!CZ$3:DM$200,V$1,FALSE),"")</f>
        <v/>
      </c>
      <c r="W119" s="19" t="str">
        <f t="shared" si="43"/>
        <v/>
      </c>
    </row>
    <row r="120" spans="1:23" x14ac:dyDescent="0.25">
      <c r="A120" s="1" t="s">
        <v>7</v>
      </c>
      <c r="C120" s="3">
        <f>IF(A120&lt;&gt;"",VLOOKUP(A120,Runners!A$3:AS$200,C$1,FALSE),0)</f>
        <v>1.5624999999999999E-3</v>
      </c>
      <c r="D120" s="6">
        <f t="shared" si="33"/>
        <v>117</v>
      </c>
      <c r="E120" s="2">
        <v>2.8935185185185185E-2</v>
      </c>
      <c r="F120" s="2">
        <f t="shared" si="34"/>
        <v>2.7372685185185184E-2</v>
      </c>
      <c r="J120" s="1" t="str">
        <f t="shared" si="35"/>
        <v>Sarah Bagshaw</v>
      </c>
      <c r="M120" s="8" t="str">
        <f t="shared" si="36"/>
        <v/>
      </c>
      <c r="N120" s="8" t="str">
        <f t="shared" si="37"/>
        <v/>
      </c>
      <c r="O120" s="1" t="str">
        <f t="shared" si="38"/>
        <v/>
      </c>
      <c r="P120" s="40" t="str">
        <f t="shared" si="39"/>
        <v/>
      </c>
      <c r="Q120" s="40" t="str">
        <f t="shared" si="40"/>
        <v/>
      </c>
      <c r="R120" s="6">
        <f t="shared" si="41"/>
        <v>0</v>
      </c>
      <c r="S120" s="6">
        <f>IF(AND(D120&lt;=L$4,P120&lt;&gt;"Y"),IF(N120&lt;VLOOKUP(O120,Runners!A$3:CT$200,S$1,FALSE),2,0),0)</f>
        <v>0</v>
      </c>
      <c r="T120" s="6">
        <f t="shared" si="42"/>
        <v>0</v>
      </c>
      <c r="U120" s="2"/>
      <c r="V120" s="2" t="str">
        <f>IF(O120&lt;&gt;"",VLOOKUP(O120,Runners!CZ$3:DM$200,V$1,FALSE),"")</f>
        <v/>
      </c>
      <c r="W120" s="19" t="str">
        <f t="shared" si="43"/>
        <v/>
      </c>
    </row>
    <row r="121" spans="1:23" x14ac:dyDescent="0.25">
      <c r="A121" s="1" t="s">
        <v>214</v>
      </c>
      <c r="C121" s="3">
        <f>IF(A121&lt;&gt;"",VLOOKUP(A121,Runners!A$3:AS$200,C$1,FALSE),0)</f>
        <v>8.1597222222222227E-3</v>
      </c>
      <c r="D121" s="6">
        <f t="shared" si="33"/>
        <v>118</v>
      </c>
      <c r="E121" s="2">
        <v>2.7453703703703702E-2</v>
      </c>
      <c r="F121" s="2">
        <f t="shared" si="34"/>
        <v>1.9293981481481481E-2</v>
      </c>
      <c r="J121" s="1" t="str">
        <f t="shared" si="35"/>
        <v>Simon Smith</v>
      </c>
      <c r="M121" s="8" t="str">
        <f t="shared" si="36"/>
        <v/>
      </c>
      <c r="N121" s="8" t="str">
        <f t="shared" si="37"/>
        <v/>
      </c>
      <c r="O121" s="1" t="str">
        <f t="shared" si="38"/>
        <v/>
      </c>
      <c r="P121" s="40" t="str">
        <f t="shared" si="39"/>
        <v/>
      </c>
      <c r="Q121" s="40" t="str">
        <f t="shared" si="40"/>
        <v/>
      </c>
      <c r="R121" s="6">
        <f t="shared" si="41"/>
        <v>0</v>
      </c>
      <c r="S121" s="6">
        <f>IF(AND(D121&lt;=L$4,P121&lt;&gt;"Y"),IF(N121&lt;VLOOKUP(O121,Runners!A$3:CT$200,S$1,FALSE),2,0),0)</f>
        <v>0</v>
      </c>
      <c r="T121" s="6">
        <f t="shared" si="42"/>
        <v>0</v>
      </c>
      <c r="U121" s="2"/>
      <c r="V121" s="2" t="str">
        <f>IF(O121&lt;&gt;"",VLOOKUP(O121,Runners!CZ$3:DM$200,V$1,FALSE),"")</f>
        <v/>
      </c>
      <c r="W121" s="19" t="str">
        <f t="shared" si="43"/>
        <v/>
      </c>
    </row>
    <row r="122" spans="1:23" x14ac:dyDescent="0.25">
      <c r="A122" s="1" t="s">
        <v>217</v>
      </c>
      <c r="C122" s="3">
        <f>IF(A122&lt;&gt;"",VLOOKUP(A122,Runners!A$3:AS$200,C$1,FALSE),0)</f>
        <v>1.1458333333333334E-2</v>
      </c>
      <c r="D122" s="6">
        <f t="shared" si="33"/>
        <v>119</v>
      </c>
      <c r="E122" s="2"/>
      <c r="F122" s="2">
        <f t="shared" si="34"/>
        <v>0</v>
      </c>
      <c r="J122" s="1" t="str">
        <f t="shared" si="35"/>
        <v>Sophie Bohannon</v>
      </c>
      <c r="M122" s="8" t="str">
        <f t="shared" si="36"/>
        <v/>
      </c>
      <c r="N122" s="8" t="str">
        <f t="shared" si="37"/>
        <v/>
      </c>
      <c r="O122" s="1" t="str">
        <f t="shared" si="38"/>
        <v/>
      </c>
      <c r="P122" s="40" t="str">
        <f t="shared" si="39"/>
        <v/>
      </c>
      <c r="Q122" s="40" t="str">
        <f t="shared" si="40"/>
        <v/>
      </c>
      <c r="R122" s="6">
        <f t="shared" si="41"/>
        <v>0</v>
      </c>
      <c r="S122" s="6">
        <f>IF(AND(D122&lt;=L$4,P122&lt;&gt;"Y"),IF(N122&lt;VLOOKUP(O122,Runners!A$3:CT$200,S$1,FALSE),2,0),0)</f>
        <v>0</v>
      </c>
      <c r="T122" s="6">
        <f t="shared" si="42"/>
        <v>0</v>
      </c>
      <c r="U122" s="2"/>
      <c r="V122" s="2" t="str">
        <f>IF(O122&lt;&gt;"",VLOOKUP(O122,Runners!CZ$3:DM$200,V$1,FALSE),"")</f>
        <v/>
      </c>
      <c r="W122" s="19" t="str">
        <f t="shared" si="43"/>
        <v/>
      </c>
    </row>
    <row r="123" spans="1:23" x14ac:dyDescent="0.25">
      <c r="A123" s="1" t="s">
        <v>15</v>
      </c>
      <c r="C123" s="3">
        <f>IF(A123&lt;&gt;"",VLOOKUP(A123,Runners!A$3:AS$200,C$1,FALSE),0)</f>
        <v>8.6805555555555559E-3</v>
      </c>
      <c r="D123" s="6">
        <f t="shared" si="33"/>
        <v>120</v>
      </c>
      <c r="E123" s="2"/>
      <c r="F123" s="2">
        <f t="shared" si="34"/>
        <v>0</v>
      </c>
      <c r="J123" s="1" t="str">
        <f t="shared" si="35"/>
        <v>Steve Tate</v>
      </c>
      <c r="M123" s="8" t="str">
        <f t="shared" si="36"/>
        <v/>
      </c>
      <c r="N123" s="8" t="str">
        <f t="shared" si="37"/>
        <v/>
      </c>
      <c r="O123" s="1" t="str">
        <f t="shared" si="38"/>
        <v/>
      </c>
      <c r="P123" s="40" t="str">
        <f t="shared" si="39"/>
        <v/>
      </c>
      <c r="Q123" s="40" t="str">
        <f t="shared" si="40"/>
        <v/>
      </c>
      <c r="R123" s="6">
        <f t="shared" si="41"/>
        <v>0</v>
      </c>
      <c r="S123" s="6">
        <f>IF(AND(D123&lt;=L$4,P123&lt;&gt;"Y"),IF(N123&lt;VLOOKUP(O123,Runners!A$3:CT$200,S$1,FALSE),2,0),0)</f>
        <v>0</v>
      </c>
      <c r="T123" s="6">
        <f t="shared" si="42"/>
        <v>0</v>
      </c>
      <c r="U123" s="2"/>
      <c r="V123" s="2" t="str">
        <f>IF(O123&lt;&gt;"",VLOOKUP(O123,Runners!CZ$3:DM$200,V$1,FALSE),"")</f>
        <v/>
      </c>
      <c r="W123" s="19" t="str">
        <f t="shared" si="43"/>
        <v/>
      </c>
    </row>
    <row r="124" spans="1:23" x14ac:dyDescent="0.25">
      <c r="A124" s="1" t="s">
        <v>227</v>
      </c>
      <c r="C124" s="3">
        <f>IF(A124&lt;&gt;"",VLOOKUP(A124,Runners!A$3:AS$200,C$1,FALSE),0)</f>
        <v>9.7222222222222224E-3</v>
      </c>
      <c r="D124" s="6">
        <f t="shared" si="33"/>
        <v>121</v>
      </c>
      <c r="E124" s="2"/>
      <c r="F124" s="2">
        <f t="shared" si="34"/>
        <v>0</v>
      </c>
      <c r="J124" s="1" t="str">
        <f t="shared" si="35"/>
        <v>Steve Wise</v>
      </c>
      <c r="M124" s="8" t="str">
        <f t="shared" si="36"/>
        <v/>
      </c>
      <c r="N124" s="8" t="str">
        <f t="shared" si="37"/>
        <v/>
      </c>
      <c r="O124" s="1" t="str">
        <f t="shared" si="38"/>
        <v/>
      </c>
      <c r="P124" s="40" t="str">
        <f t="shared" si="39"/>
        <v/>
      </c>
      <c r="Q124" s="40" t="str">
        <f t="shared" si="40"/>
        <v/>
      </c>
      <c r="R124" s="6">
        <f t="shared" si="41"/>
        <v>0</v>
      </c>
      <c r="S124" s="6">
        <f>IF(AND(D124&lt;=L$4,P124&lt;&gt;"Y"),IF(N124&lt;VLOOKUP(O124,Runners!A$3:CT$200,S$1,FALSE),2,0),0)</f>
        <v>0</v>
      </c>
      <c r="T124" s="6">
        <f t="shared" si="42"/>
        <v>0</v>
      </c>
      <c r="U124" s="2"/>
      <c r="V124" s="2" t="str">
        <f>IF(O124&lt;&gt;"",VLOOKUP(O124,Runners!CZ$3:DM$200,V$1,FALSE),"")</f>
        <v/>
      </c>
      <c r="W124" s="19" t="str">
        <f t="shared" si="43"/>
        <v/>
      </c>
    </row>
    <row r="125" spans="1:23" x14ac:dyDescent="0.25">
      <c r="A125" s="1" t="s">
        <v>6</v>
      </c>
      <c r="B125" s="3"/>
      <c r="C125" s="3">
        <f>IF(A125&lt;&gt;"",VLOOKUP(A125,Runners!A$3:AS$200,C$1,FALSE),0)</f>
        <v>7.6388888888888886E-3</v>
      </c>
      <c r="D125" s="6">
        <f t="shared" si="33"/>
        <v>122</v>
      </c>
      <c r="E125" s="2"/>
      <c r="F125" s="2">
        <f t="shared" si="34"/>
        <v>0</v>
      </c>
      <c r="J125" s="1" t="str">
        <f t="shared" si="35"/>
        <v>Sue Hawitt</v>
      </c>
      <c r="M125" s="8" t="str">
        <f t="shared" si="36"/>
        <v/>
      </c>
      <c r="N125" s="8" t="str">
        <f t="shared" si="37"/>
        <v/>
      </c>
      <c r="O125" s="1" t="str">
        <f t="shared" si="38"/>
        <v/>
      </c>
      <c r="P125" s="40" t="str">
        <f t="shared" si="39"/>
        <v/>
      </c>
      <c r="Q125" s="40" t="str">
        <f t="shared" si="40"/>
        <v/>
      </c>
      <c r="R125" s="6">
        <f t="shared" si="41"/>
        <v>0</v>
      </c>
      <c r="S125" s="6">
        <f>IF(AND(D125&lt;=L$4,P125&lt;&gt;"Y"),IF(N125&lt;VLOOKUP(O125,Runners!A$3:CT$200,S$1,FALSE),2,0),0)</f>
        <v>0</v>
      </c>
      <c r="T125" s="6">
        <f t="shared" si="42"/>
        <v>0</v>
      </c>
      <c r="U125" s="2"/>
      <c r="V125" s="2" t="str">
        <f>IF(O125&lt;&gt;"",VLOOKUP(O125,Runners!CZ$3:DM$200,V$1,FALSE),"")</f>
        <v/>
      </c>
      <c r="W125" s="19" t="str">
        <f t="shared" si="43"/>
        <v/>
      </c>
    </row>
    <row r="126" spans="1:23" x14ac:dyDescent="0.25">
      <c r="A126" s="1" t="s">
        <v>194</v>
      </c>
      <c r="C126" s="3">
        <f>IF(A126&lt;&gt;"",VLOOKUP(A126,Runners!A$3:AS$200,C$1,FALSE),0)</f>
        <v>4.340277777777778E-3</v>
      </c>
      <c r="D126" s="6">
        <f t="shared" si="33"/>
        <v>123</v>
      </c>
      <c r="E126" s="2"/>
      <c r="F126" s="2">
        <f t="shared" si="34"/>
        <v>0</v>
      </c>
      <c r="J126" s="1" t="str">
        <f t="shared" si="35"/>
        <v>Sue Henry</v>
      </c>
      <c r="M126" s="8" t="str">
        <f t="shared" si="36"/>
        <v/>
      </c>
      <c r="N126" s="8" t="str">
        <f t="shared" si="37"/>
        <v/>
      </c>
      <c r="O126" s="1" t="str">
        <f t="shared" si="38"/>
        <v/>
      </c>
      <c r="P126" s="40" t="str">
        <f t="shared" si="39"/>
        <v/>
      </c>
      <c r="Q126" s="40" t="str">
        <f t="shared" si="40"/>
        <v/>
      </c>
      <c r="R126" s="6">
        <f t="shared" si="41"/>
        <v>0</v>
      </c>
      <c r="S126" s="6">
        <f>IF(AND(D126&lt;=L$4,P126&lt;&gt;"Y"),IF(N126&lt;VLOOKUP(O126,Runners!A$3:CT$200,S$1,FALSE),2,0),0)</f>
        <v>0</v>
      </c>
      <c r="T126" s="6">
        <f t="shared" si="42"/>
        <v>0</v>
      </c>
      <c r="U126" s="2"/>
      <c r="V126" s="2" t="str">
        <f>IF(O126&lt;&gt;"",VLOOKUP(O126,Runners!CZ$3:DM$200,V$1,FALSE),"")</f>
        <v/>
      </c>
      <c r="W126" s="19" t="str">
        <f t="shared" si="43"/>
        <v/>
      </c>
    </row>
    <row r="127" spans="1:23" x14ac:dyDescent="0.25">
      <c r="A127" s="1" t="s">
        <v>173</v>
      </c>
      <c r="C127" s="3">
        <f>IF(A127&lt;&gt;"",VLOOKUP(A127,Runners!A$3:AS$200,C$1,FALSE),0)</f>
        <v>1.0069444444444445E-2</v>
      </c>
      <c r="D127" s="6">
        <f t="shared" si="33"/>
        <v>124</v>
      </c>
      <c r="E127" s="2"/>
      <c r="F127" s="2">
        <f t="shared" si="34"/>
        <v>0</v>
      </c>
      <c r="J127" s="1" t="str">
        <f t="shared" si="35"/>
        <v>Sue Samme</v>
      </c>
      <c r="M127" s="8" t="str">
        <f t="shared" si="36"/>
        <v/>
      </c>
      <c r="N127" s="8" t="str">
        <f t="shared" si="37"/>
        <v/>
      </c>
      <c r="O127" s="1" t="str">
        <f t="shared" si="38"/>
        <v/>
      </c>
      <c r="P127" s="40" t="str">
        <f t="shared" si="39"/>
        <v/>
      </c>
      <c r="Q127" s="40" t="str">
        <f t="shared" si="40"/>
        <v/>
      </c>
      <c r="R127" s="6">
        <f t="shared" si="41"/>
        <v>0</v>
      </c>
      <c r="S127" s="6">
        <f>IF(AND(D127&lt;=L$4,P127&lt;&gt;"Y"),IF(N127&lt;VLOOKUP(O127,Runners!A$3:CT$200,S$1,FALSE),2,0),0)</f>
        <v>0</v>
      </c>
      <c r="T127" s="6">
        <f t="shared" si="42"/>
        <v>0</v>
      </c>
      <c r="U127" s="2"/>
      <c r="V127" s="2" t="str">
        <f>IF(O127&lt;&gt;"",VLOOKUP(O127,Runners!CZ$3:DM$200,V$1,FALSE),"")</f>
        <v/>
      </c>
      <c r="W127" s="19" t="str">
        <f t="shared" si="43"/>
        <v/>
      </c>
    </row>
    <row r="128" spans="1:23" x14ac:dyDescent="0.25">
      <c r="A128" s="1" t="s">
        <v>29</v>
      </c>
      <c r="C128" s="3">
        <f>IF(A128&lt;&gt;"",VLOOKUP(A128,Runners!A$3:AS$200,C$1,FALSE),0)</f>
        <v>3.472222222222222E-3</v>
      </c>
      <c r="D128" s="6">
        <f t="shared" si="33"/>
        <v>125</v>
      </c>
      <c r="E128" s="2"/>
      <c r="F128" s="2">
        <f t="shared" si="34"/>
        <v>0</v>
      </c>
      <c r="J128" s="1" t="str">
        <f t="shared" si="35"/>
        <v>Sylvia Gittins</v>
      </c>
      <c r="M128" s="8" t="str">
        <f t="shared" si="36"/>
        <v/>
      </c>
      <c r="N128" s="8" t="str">
        <f t="shared" si="37"/>
        <v/>
      </c>
      <c r="O128" s="1" t="str">
        <f t="shared" si="38"/>
        <v/>
      </c>
      <c r="P128" s="40" t="str">
        <f t="shared" si="39"/>
        <v/>
      </c>
      <c r="Q128" s="40" t="str">
        <f t="shared" si="40"/>
        <v/>
      </c>
      <c r="R128" s="6">
        <f t="shared" si="41"/>
        <v>0</v>
      </c>
      <c r="S128" s="6">
        <f>IF(AND(D128&lt;=L$4,P128&lt;&gt;"Y"),IF(N128&lt;VLOOKUP(O128,Runners!A$3:CT$200,S$1,FALSE),2,0),0)</f>
        <v>0</v>
      </c>
      <c r="T128" s="6">
        <f t="shared" si="42"/>
        <v>0</v>
      </c>
      <c r="U128" s="2"/>
      <c r="V128" s="2" t="str">
        <f>IF(O128&lt;&gt;"",VLOOKUP(O128,Runners!CZ$3:DM$200,V$1,FALSE),"")</f>
        <v/>
      </c>
      <c r="W128" s="19" t="str">
        <f t="shared" si="43"/>
        <v/>
      </c>
    </row>
    <row r="129" spans="1:23" x14ac:dyDescent="0.25">
      <c r="A129" s="1" t="s">
        <v>0</v>
      </c>
      <c r="B129" s="3"/>
      <c r="C129" s="3">
        <f>IF(A129&lt;&gt;"",VLOOKUP(A129,Runners!A$3:AS$200,C$1,FALSE),0)</f>
        <v>1.4583333333333332E-2</v>
      </c>
      <c r="D129" s="6">
        <f t="shared" si="33"/>
        <v>126</v>
      </c>
      <c r="E129" s="2">
        <v>2.8599537037037034E-2</v>
      </c>
      <c r="F129" s="2">
        <f t="shared" si="34"/>
        <v>1.4016203703703703E-2</v>
      </c>
      <c r="J129" s="1" t="str">
        <f t="shared" si="35"/>
        <v>Tom Howarth</v>
      </c>
      <c r="M129" s="8" t="str">
        <f t="shared" si="36"/>
        <v/>
      </c>
      <c r="N129" s="8" t="str">
        <f t="shared" si="37"/>
        <v/>
      </c>
      <c r="O129" s="1" t="str">
        <f t="shared" si="38"/>
        <v/>
      </c>
      <c r="P129" s="40" t="str">
        <f t="shared" si="39"/>
        <v/>
      </c>
      <c r="Q129" s="40" t="str">
        <f t="shared" si="40"/>
        <v/>
      </c>
      <c r="R129" s="6">
        <f t="shared" si="41"/>
        <v>0</v>
      </c>
      <c r="S129" s="6">
        <f>IF(AND(D129&lt;=L$4,P129&lt;&gt;"Y"),IF(N129&lt;VLOOKUP(O129,Runners!A$3:CT$200,S$1,FALSE),2,0),0)</f>
        <v>0</v>
      </c>
      <c r="T129" s="6">
        <f t="shared" si="42"/>
        <v>0</v>
      </c>
      <c r="U129" s="2"/>
      <c r="V129" s="2" t="str">
        <f>IF(O129&lt;&gt;"",VLOOKUP(O129,Runners!CZ$3:DM$200,V$1,FALSE),"")</f>
        <v/>
      </c>
      <c r="W129" s="19" t="str">
        <f t="shared" si="43"/>
        <v/>
      </c>
    </row>
    <row r="130" spans="1:23" x14ac:dyDescent="0.25">
      <c r="A130" s="1" t="s">
        <v>188</v>
      </c>
      <c r="C130" s="3">
        <f>IF(A130&lt;&gt;"",VLOOKUP(A130,Runners!A$3:AS$200,C$1,FALSE),0)</f>
        <v>7.6388888888888886E-3</v>
      </c>
      <c r="D130" s="6">
        <f t="shared" si="33"/>
        <v>127</v>
      </c>
      <c r="E130" s="2"/>
      <c r="F130" s="2">
        <f t="shared" si="34"/>
        <v>0</v>
      </c>
      <c r="J130" s="1" t="str">
        <f t="shared" si="35"/>
        <v>Trevor Roberts</v>
      </c>
      <c r="M130" s="8" t="str">
        <f t="shared" si="36"/>
        <v/>
      </c>
      <c r="N130" s="8" t="str">
        <f t="shared" si="37"/>
        <v/>
      </c>
      <c r="O130" s="1" t="str">
        <f t="shared" si="38"/>
        <v/>
      </c>
      <c r="P130" s="40" t="str">
        <f t="shared" si="39"/>
        <v/>
      </c>
      <c r="Q130" s="40" t="str">
        <f t="shared" si="40"/>
        <v/>
      </c>
      <c r="R130" s="6">
        <f t="shared" si="41"/>
        <v>0</v>
      </c>
      <c r="S130" s="6">
        <f>IF(AND(D130&lt;=L$4,P130&lt;&gt;"Y"),IF(N130&lt;VLOOKUP(O130,Runners!A$3:CT$200,S$1,FALSE),2,0),0)</f>
        <v>0</v>
      </c>
      <c r="T130" s="6">
        <f t="shared" si="42"/>
        <v>0</v>
      </c>
      <c r="U130" s="2"/>
      <c r="V130" s="2" t="str">
        <f>IF(O130&lt;&gt;"",VLOOKUP(O130,Runners!CZ$3:DM$200,V$1,FALSE),"")</f>
        <v/>
      </c>
      <c r="W130" s="19" t="str">
        <f t="shared" si="43"/>
        <v/>
      </c>
    </row>
    <row r="131" spans="1:23" x14ac:dyDescent="0.25">
      <c r="C131" s="3">
        <f>IF(A131&lt;&gt;"",VLOOKUP(A131,Runners!A$3:AS$200,C$1,FALSE),0)</f>
        <v>0</v>
      </c>
      <c r="D131" s="6">
        <f t="shared" ref="D131" si="44">D130+1</f>
        <v>128</v>
      </c>
      <c r="E131" s="2"/>
      <c r="F131" s="2">
        <f t="shared" ref="F131:F166" si="45">IF(E131&gt;0,E131-C131,0)</f>
        <v>0</v>
      </c>
      <c r="J131" s="1">
        <f t="shared" ref="J131" si="46">A131</f>
        <v>0</v>
      </c>
      <c r="M131" s="8" t="str">
        <f t="shared" ref="M131" si="47">IF(D131&lt;=L$4,SMALL(E$4:E$201,D131),"")</f>
        <v/>
      </c>
      <c r="N131" s="8" t="str">
        <f t="shared" ref="N131" si="48">IF(D131&lt;=L$4,VLOOKUP(M131,E$4:F$201,2,FALSE),"")</f>
        <v/>
      </c>
      <c r="O131" s="1" t="str">
        <f t="shared" ref="O131" si="49">IF(D131&lt;=L$4,VLOOKUP(M131,E$4:J$201,6,FALSE),"")</f>
        <v/>
      </c>
      <c r="P131" s="40" t="str">
        <f t="shared" ref="P131" si="50">IF(D131&lt;=L$4,VLOOKUP(O131,A$4:B$201,2,FALSE),"")</f>
        <v/>
      </c>
      <c r="Q131" s="40" t="str">
        <f t="shared" ref="Q131" si="51">IF(D131&lt;=L$4,IF(P131="Y",Q130,Q130-1),"")</f>
        <v/>
      </c>
      <c r="R131" s="6">
        <f t="shared" ref="R131" si="52">IF(Q131=Q130,0,Q131)</f>
        <v>0</v>
      </c>
      <c r="S131" s="6">
        <f>IF(AND(D131&lt;=L$4,P131&lt;&gt;"Y"),IF(N131&lt;VLOOKUP(O131,Runners!A$3:CT$200,S$1,FALSE),2,0),0)</f>
        <v>0</v>
      </c>
      <c r="T131" s="6">
        <f t="shared" ref="T131" si="53">IF(AND(D131&lt;=L$4,P131&lt;&gt;"Y"),S131+R131,0)</f>
        <v>0</v>
      </c>
      <c r="U131" s="2"/>
      <c r="V131" s="2" t="str">
        <f>IF(O131&lt;&gt;"",VLOOKUP(O131,Runners!CZ$3:DM$200,V$1,FALSE),"")</f>
        <v/>
      </c>
      <c r="W131" s="19" t="str">
        <f t="shared" ref="W131" si="54">IF(O131&lt;&gt;"",(V131-N131)/V131,"")</f>
        <v/>
      </c>
    </row>
    <row r="132" spans="1:23" x14ac:dyDescent="0.25">
      <c r="C132" s="3">
        <f>IF(A132&lt;&gt;"",VLOOKUP(A132,Runners!A$3:AS$200,C$1,FALSE),0)</f>
        <v>0</v>
      </c>
      <c r="D132" s="6">
        <f t="shared" ref="D132:D163" si="55">D131+1</f>
        <v>129</v>
      </c>
      <c r="E132" s="2"/>
      <c r="F132" s="2">
        <f t="shared" si="45"/>
        <v>0</v>
      </c>
      <c r="J132" s="1">
        <f t="shared" ref="J132:J163" si="56">A132</f>
        <v>0</v>
      </c>
      <c r="M132" s="8" t="str">
        <f t="shared" ref="M132:M163" si="57">IF(D132&lt;=L$4,SMALL(E$4:E$201,D132),"")</f>
        <v/>
      </c>
      <c r="N132" s="8" t="str">
        <f t="shared" ref="N132:N163" si="58">IF(D132&lt;=L$4,VLOOKUP(M132,E$4:F$201,2,FALSE),"")</f>
        <v/>
      </c>
      <c r="O132" s="1" t="str">
        <f t="shared" ref="O132:O163" si="59">IF(D132&lt;=L$4,VLOOKUP(M132,E$4:J$201,6,FALSE),"")</f>
        <v/>
      </c>
      <c r="P132" s="40" t="str">
        <f t="shared" ref="P132:P163" si="60">IF(D132&lt;=L$4,VLOOKUP(O132,A$4:B$201,2,FALSE),"")</f>
        <v/>
      </c>
      <c r="Q132" s="40" t="str">
        <f t="shared" ref="Q132:Q163" si="61">IF(D132&lt;=L$4,IF(P132="Y",Q131,Q131-1),"")</f>
        <v/>
      </c>
      <c r="R132" s="6">
        <f t="shared" ref="R132:R163" si="62">IF(Q132=Q131,0,Q132)</f>
        <v>0</v>
      </c>
      <c r="S132" s="6">
        <f>IF(AND(D132&lt;=L$4,P132&lt;&gt;"Y"),IF(N132&lt;VLOOKUP(O132,Runners!A$3:CT$200,S$1,FALSE),2,0),0)</f>
        <v>0</v>
      </c>
      <c r="T132" s="6">
        <f t="shared" ref="T132:T163" si="63">IF(AND(D132&lt;=L$4,P132&lt;&gt;"Y"),S132+R132,0)</f>
        <v>0</v>
      </c>
      <c r="U132" s="2"/>
      <c r="V132" s="2" t="str">
        <f>IF(O132&lt;&gt;"",VLOOKUP(O132,Runners!CZ$3:DM$200,V$1,FALSE),"")</f>
        <v/>
      </c>
      <c r="W132" s="19" t="str">
        <f t="shared" ref="W132:W163" si="64">IF(O132&lt;&gt;"",(V132-N132)/V132,"")</f>
        <v/>
      </c>
    </row>
    <row r="133" spans="1:23" x14ac:dyDescent="0.25">
      <c r="C133" s="3">
        <f>IF(A133&lt;&gt;"",VLOOKUP(A133,Runners!A$3:AS$200,C$1,FALSE),0)</f>
        <v>0</v>
      </c>
      <c r="D133" s="6">
        <f t="shared" si="55"/>
        <v>130</v>
      </c>
      <c r="E133" s="2"/>
      <c r="F133" s="2">
        <f t="shared" si="45"/>
        <v>0</v>
      </c>
      <c r="J133" s="1">
        <f t="shared" si="56"/>
        <v>0</v>
      </c>
      <c r="M133" s="8" t="str">
        <f t="shared" si="57"/>
        <v/>
      </c>
      <c r="N133" s="8" t="str">
        <f t="shared" si="58"/>
        <v/>
      </c>
      <c r="O133" s="1" t="str">
        <f t="shared" si="59"/>
        <v/>
      </c>
      <c r="P133" s="40" t="str">
        <f t="shared" si="60"/>
        <v/>
      </c>
      <c r="Q133" s="40" t="str">
        <f t="shared" si="61"/>
        <v/>
      </c>
      <c r="R133" s="6">
        <f t="shared" si="62"/>
        <v>0</v>
      </c>
      <c r="S133" s="6">
        <f>IF(AND(D133&lt;=L$4,P133&lt;&gt;"Y"),IF(N133&lt;VLOOKUP(O133,Runners!A$3:CT$200,S$1,FALSE),2,0),0)</f>
        <v>0</v>
      </c>
      <c r="T133" s="6">
        <f t="shared" si="63"/>
        <v>0</v>
      </c>
      <c r="U133" s="2"/>
      <c r="V133" s="2" t="str">
        <f>IF(O133&lt;&gt;"",VLOOKUP(O133,Runners!CZ$3:DM$200,V$1,FALSE),"")</f>
        <v/>
      </c>
      <c r="W133" s="19" t="str">
        <f t="shared" si="64"/>
        <v/>
      </c>
    </row>
    <row r="134" spans="1:23" x14ac:dyDescent="0.25">
      <c r="C134" s="3">
        <f>IF(A134&lt;&gt;"",VLOOKUP(A134,Runners!A$3:AS$200,C$1,FALSE),0)</f>
        <v>0</v>
      </c>
      <c r="D134" s="6">
        <f t="shared" si="55"/>
        <v>131</v>
      </c>
      <c r="E134" s="2"/>
      <c r="F134" s="2">
        <f t="shared" si="45"/>
        <v>0</v>
      </c>
      <c r="J134" s="1">
        <f t="shared" si="56"/>
        <v>0</v>
      </c>
      <c r="M134" s="8" t="str">
        <f t="shared" si="57"/>
        <v/>
      </c>
      <c r="N134" s="8" t="str">
        <f t="shared" si="58"/>
        <v/>
      </c>
      <c r="O134" s="1" t="str">
        <f t="shared" si="59"/>
        <v/>
      </c>
      <c r="P134" s="40" t="str">
        <f t="shared" si="60"/>
        <v/>
      </c>
      <c r="Q134" s="40" t="str">
        <f t="shared" si="61"/>
        <v/>
      </c>
      <c r="R134" s="6">
        <f t="shared" si="62"/>
        <v>0</v>
      </c>
      <c r="S134" s="6">
        <f>IF(AND(D134&lt;=L$4,P134&lt;&gt;"Y"),IF(N134&lt;VLOOKUP(O134,Runners!A$3:CT$200,S$1,FALSE),2,0),0)</f>
        <v>0</v>
      </c>
      <c r="T134" s="6">
        <f t="shared" si="63"/>
        <v>0</v>
      </c>
      <c r="U134" s="2"/>
      <c r="V134" s="2" t="str">
        <f>IF(O134&lt;&gt;"",VLOOKUP(O134,Runners!CZ$3:DM$200,V$1,FALSE),"")</f>
        <v/>
      </c>
      <c r="W134" s="19" t="str">
        <f t="shared" si="64"/>
        <v/>
      </c>
    </row>
    <row r="135" spans="1:23" x14ac:dyDescent="0.25">
      <c r="C135" s="3">
        <f>IF(A135&lt;&gt;"",VLOOKUP(A135,Runners!A$3:AS$200,C$1,FALSE),0)</f>
        <v>0</v>
      </c>
      <c r="D135" s="6">
        <f t="shared" si="55"/>
        <v>132</v>
      </c>
      <c r="E135" s="2"/>
      <c r="F135" s="2">
        <f t="shared" si="45"/>
        <v>0</v>
      </c>
      <c r="J135" s="1">
        <f t="shared" si="56"/>
        <v>0</v>
      </c>
      <c r="M135" s="8" t="str">
        <f t="shared" si="57"/>
        <v/>
      </c>
      <c r="N135" s="8" t="str">
        <f t="shared" si="58"/>
        <v/>
      </c>
      <c r="O135" s="1" t="str">
        <f t="shared" si="59"/>
        <v/>
      </c>
      <c r="P135" s="40" t="str">
        <f t="shared" si="60"/>
        <v/>
      </c>
      <c r="Q135" s="40" t="str">
        <f t="shared" si="61"/>
        <v/>
      </c>
      <c r="R135" s="6">
        <f t="shared" si="62"/>
        <v>0</v>
      </c>
      <c r="S135" s="6">
        <f>IF(AND(D135&lt;=L$4,P135&lt;&gt;"Y"),IF(N135&lt;VLOOKUP(O135,Runners!A$3:CT$200,S$1,FALSE),2,0),0)</f>
        <v>0</v>
      </c>
      <c r="T135" s="6">
        <f t="shared" si="63"/>
        <v>0</v>
      </c>
      <c r="U135" s="2"/>
      <c r="V135" s="2" t="str">
        <f>IF(O135&lt;&gt;"",VLOOKUP(O135,Runners!CZ$3:DM$200,V$1,FALSE),"")</f>
        <v/>
      </c>
      <c r="W135" s="19" t="str">
        <f t="shared" si="64"/>
        <v/>
      </c>
    </row>
    <row r="136" spans="1:23" x14ac:dyDescent="0.25">
      <c r="C136" s="3">
        <f>IF(A136&lt;&gt;"",VLOOKUP(A136,Runners!A$3:AS$200,C$1,FALSE),0)</f>
        <v>0</v>
      </c>
      <c r="D136" s="6">
        <f t="shared" si="55"/>
        <v>133</v>
      </c>
      <c r="E136" s="2"/>
      <c r="F136" s="2">
        <f t="shared" si="45"/>
        <v>0</v>
      </c>
      <c r="J136" s="1">
        <f t="shared" si="56"/>
        <v>0</v>
      </c>
      <c r="M136" s="8" t="str">
        <f t="shared" si="57"/>
        <v/>
      </c>
      <c r="N136" s="8" t="str">
        <f t="shared" si="58"/>
        <v/>
      </c>
      <c r="O136" s="1" t="str">
        <f t="shared" si="59"/>
        <v/>
      </c>
      <c r="P136" s="40" t="str">
        <f t="shared" si="60"/>
        <v/>
      </c>
      <c r="Q136" s="40" t="str">
        <f t="shared" si="61"/>
        <v/>
      </c>
      <c r="R136" s="6">
        <f t="shared" si="62"/>
        <v>0</v>
      </c>
      <c r="S136" s="6">
        <f>IF(AND(D136&lt;=L$4,P136&lt;&gt;"Y"),IF(N136&lt;VLOOKUP(O136,Runners!A$3:CT$200,S$1,FALSE),2,0),0)</f>
        <v>0</v>
      </c>
      <c r="T136" s="6">
        <f t="shared" si="63"/>
        <v>0</v>
      </c>
      <c r="U136" s="2"/>
      <c r="V136" s="2" t="str">
        <f>IF(O136&lt;&gt;"",VLOOKUP(O136,Runners!CZ$3:DM$200,V$1,FALSE),"")</f>
        <v/>
      </c>
      <c r="W136" s="19" t="str">
        <f t="shared" si="64"/>
        <v/>
      </c>
    </row>
    <row r="137" spans="1:23" x14ac:dyDescent="0.25">
      <c r="C137" s="3">
        <f>IF(A137&lt;&gt;"",VLOOKUP(A137,Runners!A$3:AS$200,C$1,FALSE),0)</f>
        <v>0</v>
      </c>
      <c r="D137" s="6">
        <f t="shared" si="55"/>
        <v>134</v>
      </c>
      <c r="E137" s="2"/>
      <c r="F137" s="2">
        <f t="shared" si="45"/>
        <v>0</v>
      </c>
      <c r="J137" s="1">
        <f t="shared" si="56"/>
        <v>0</v>
      </c>
      <c r="M137" s="8" t="str">
        <f t="shared" si="57"/>
        <v/>
      </c>
      <c r="N137" s="8" t="str">
        <f t="shared" si="58"/>
        <v/>
      </c>
      <c r="O137" s="1" t="str">
        <f t="shared" si="59"/>
        <v/>
      </c>
      <c r="P137" s="40" t="str">
        <f t="shared" si="60"/>
        <v/>
      </c>
      <c r="Q137" s="40" t="str">
        <f t="shared" si="61"/>
        <v/>
      </c>
      <c r="R137" s="6">
        <f t="shared" si="62"/>
        <v>0</v>
      </c>
      <c r="S137" s="6">
        <f>IF(AND(D137&lt;=L$4,P137&lt;&gt;"Y"),IF(N137&lt;VLOOKUP(O137,Runners!A$3:CT$200,S$1,FALSE),2,0),0)</f>
        <v>0</v>
      </c>
      <c r="T137" s="6">
        <f t="shared" si="63"/>
        <v>0</v>
      </c>
      <c r="U137" s="2"/>
      <c r="V137" s="2" t="str">
        <f>IF(O137&lt;&gt;"",VLOOKUP(O137,Runners!CZ$3:DM$200,V$1,FALSE),"")</f>
        <v/>
      </c>
      <c r="W137" s="19" t="str">
        <f t="shared" si="64"/>
        <v/>
      </c>
    </row>
    <row r="138" spans="1:23" x14ac:dyDescent="0.25">
      <c r="C138" s="3">
        <f>IF(A138&lt;&gt;"",VLOOKUP(A138,Runners!A$3:AS$200,C$1,FALSE),0)</f>
        <v>0</v>
      </c>
      <c r="D138" s="6">
        <f t="shared" si="55"/>
        <v>135</v>
      </c>
      <c r="E138" s="2"/>
      <c r="F138" s="2">
        <f t="shared" si="45"/>
        <v>0</v>
      </c>
      <c r="J138" s="1">
        <f t="shared" si="56"/>
        <v>0</v>
      </c>
      <c r="M138" s="8" t="str">
        <f t="shared" si="57"/>
        <v/>
      </c>
      <c r="N138" s="8" t="str">
        <f t="shared" si="58"/>
        <v/>
      </c>
      <c r="O138" s="1" t="str">
        <f t="shared" si="59"/>
        <v/>
      </c>
      <c r="P138" s="40" t="str">
        <f t="shared" si="60"/>
        <v/>
      </c>
      <c r="Q138" s="40" t="str">
        <f t="shared" si="61"/>
        <v/>
      </c>
      <c r="R138" s="6">
        <f t="shared" si="62"/>
        <v>0</v>
      </c>
      <c r="S138" s="6">
        <f>IF(AND(D138&lt;=L$4,P138&lt;&gt;"Y"),IF(N138&lt;VLOOKUP(O138,Runners!A$3:CT$200,S$1,FALSE),2,0),0)</f>
        <v>0</v>
      </c>
      <c r="T138" s="6">
        <f t="shared" si="63"/>
        <v>0</v>
      </c>
      <c r="U138" s="2"/>
      <c r="V138" s="2" t="str">
        <f>IF(O138&lt;&gt;"",VLOOKUP(O138,Runners!CZ$3:DM$200,V$1,FALSE),"")</f>
        <v/>
      </c>
      <c r="W138" s="19" t="str">
        <f t="shared" si="64"/>
        <v/>
      </c>
    </row>
    <row r="139" spans="1:23" x14ac:dyDescent="0.25">
      <c r="C139" s="3">
        <f>IF(A139&lt;&gt;"",VLOOKUP(A139,Runners!A$3:AS$200,C$1,FALSE),0)</f>
        <v>0</v>
      </c>
      <c r="D139" s="6">
        <f t="shared" si="55"/>
        <v>136</v>
      </c>
      <c r="E139" s="2"/>
      <c r="F139" s="2">
        <f t="shared" si="45"/>
        <v>0</v>
      </c>
      <c r="J139" s="1">
        <f t="shared" si="56"/>
        <v>0</v>
      </c>
      <c r="M139" s="8" t="str">
        <f t="shared" si="57"/>
        <v/>
      </c>
      <c r="N139" s="8" t="str">
        <f t="shared" si="58"/>
        <v/>
      </c>
      <c r="O139" s="1" t="str">
        <f t="shared" si="59"/>
        <v/>
      </c>
      <c r="P139" s="40" t="str">
        <f t="shared" si="60"/>
        <v/>
      </c>
      <c r="Q139" s="40" t="str">
        <f t="shared" si="61"/>
        <v/>
      </c>
      <c r="R139" s="6">
        <f t="shared" si="62"/>
        <v>0</v>
      </c>
      <c r="S139" s="6">
        <f>IF(AND(D139&lt;=L$4,P139&lt;&gt;"Y"),IF(N139&lt;VLOOKUP(O139,Runners!A$3:CT$200,S$1,FALSE),2,0),0)</f>
        <v>0</v>
      </c>
      <c r="T139" s="6">
        <f t="shared" si="63"/>
        <v>0</v>
      </c>
      <c r="U139" s="2"/>
      <c r="V139" s="2" t="str">
        <f>IF(O139&lt;&gt;"",VLOOKUP(O139,Runners!CZ$3:DM$200,V$1,FALSE),"")</f>
        <v/>
      </c>
      <c r="W139" s="19" t="str">
        <f t="shared" si="64"/>
        <v/>
      </c>
    </row>
    <row r="140" spans="1:23" x14ac:dyDescent="0.25">
      <c r="C140" s="3">
        <f>IF(A140&lt;&gt;"",VLOOKUP(A140,Runners!A$3:AS$200,C$1,FALSE),0)</f>
        <v>0</v>
      </c>
      <c r="D140" s="6">
        <f t="shared" si="55"/>
        <v>137</v>
      </c>
      <c r="E140" s="2"/>
      <c r="F140" s="2">
        <f t="shared" si="45"/>
        <v>0</v>
      </c>
      <c r="J140" s="1">
        <f t="shared" si="56"/>
        <v>0</v>
      </c>
      <c r="M140" s="8" t="str">
        <f t="shared" si="57"/>
        <v/>
      </c>
      <c r="N140" s="8" t="str">
        <f t="shared" si="58"/>
        <v/>
      </c>
      <c r="O140" s="1" t="str">
        <f t="shared" si="59"/>
        <v/>
      </c>
      <c r="P140" s="40" t="str">
        <f t="shared" si="60"/>
        <v/>
      </c>
      <c r="Q140" s="40" t="str">
        <f t="shared" si="61"/>
        <v/>
      </c>
      <c r="R140" s="6">
        <f t="shared" si="62"/>
        <v>0</v>
      </c>
      <c r="S140" s="6">
        <f>IF(AND(D140&lt;=L$4,P140&lt;&gt;"Y"),IF(N140&lt;VLOOKUP(O140,Runners!A$3:CT$200,S$1,FALSE),2,0),0)</f>
        <v>0</v>
      </c>
      <c r="T140" s="6">
        <f t="shared" si="63"/>
        <v>0</v>
      </c>
      <c r="U140" s="2"/>
      <c r="V140" s="2" t="str">
        <f>IF(O140&lt;&gt;"",VLOOKUP(O140,Runners!CZ$3:DM$200,V$1,FALSE),"")</f>
        <v/>
      </c>
      <c r="W140" s="19" t="str">
        <f t="shared" si="64"/>
        <v/>
      </c>
    </row>
    <row r="141" spans="1:23" x14ac:dyDescent="0.25">
      <c r="C141" s="3">
        <f>IF(A141&lt;&gt;"",VLOOKUP(A141,Runners!A$3:AS$200,C$1,FALSE),0)</f>
        <v>0</v>
      </c>
      <c r="D141" s="6">
        <f t="shared" si="55"/>
        <v>138</v>
      </c>
      <c r="E141" s="2"/>
      <c r="F141" s="2">
        <f t="shared" si="45"/>
        <v>0</v>
      </c>
      <c r="J141" s="1">
        <f t="shared" si="56"/>
        <v>0</v>
      </c>
      <c r="M141" s="8" t="str">
        <f t="shared" si="57"/>
        <v/>
      </c>
      <c r="N141" s="8" t="str">
        <f t="shared" si="58"/>
        <v/>
      </c>
      <c r="O141" s="1" t="str">
        <f t="shared" si="59"/>
        <v/>
      </c>
      <c r="P141" s="40" t="str">
        <f t="shared" si="60"/>
        <v/>
      </c>
      <c r="Q141" s="40" t="str">
        <f t="shared" si="61"/>
        <v/>
      </c>
      <c r="R141" s="6">
        <f t="shared" si="62"/>
        <v>0</v>
      </c>
      <c r="S141" s="6">
        <f>IF(AND(D141&lt;=L$4,P141&lt;&gt;"Y"),IF(N141&lt;VLOOKUP(O141,Runners!A$3:CT$200,S$1,FALSE),2,0),0)</f>
        <v>0</v>
      </c>
      <c r="T141" s="6">
        <f t="shared" si="63"/>
        <v>0</v>
      </c>
      <c r="U141" s="2"/>
      <c r="V141" s="2" t="str">
        <f>IF(O141&lt;&gt;"",VLOOKUP(O141,Runners!CZ$3:DM$200,V$1,FALSE),"")</f>
        <v/>
      </c>
      <c r="W141" s="19" t="str">
        <f t="shared" si="64"/>
        <v/>
      </c>
    </row>
    <row r="142" spans="1:23" x14ac:dyDescent="0.25">
      <c r="C142" s="3">
        <f>IF(A142&lt;&gt;"",VLOOKUP(A142,Runners!A$3:AS$200,C$1,FALSE),0)</f>
        <v>0</v>
      </c>
      <c r="D142" s="6">
        <f t="shared" si="55"/>
        <v>139</v>
      </c>
      <c r="E142" s="2"/>
      <c r="F142" s="2">
        <f t="shared" si="45"/>
        <v>0</v>
      </c>
      <c r="J142" s="1">
        <f t="shared" si="56"/>
        <v>0</v>
      </c>
      <c r="M142" s="8" t="str">
        <f t="shared" si="57"/>
        <v/>
      </c>
      <c r="N142" s="8" t="str">
        <f t="shared" si="58"/>
        <v/>
      </c>
      <c r="O142" s="1" t="str">
        <f t="shared" si="59"/>
        <v/>
      </c>
      <c r="P142" s="40" t="str">
        <f t="shared" si="60"/>
        <v/>
      </c>
      <c r="Q142" s="40" t="str">
        <f t="shared" si="61"/>
        <v/>
      </c>
      <c r="R142" s="6">
        <f t="shared" si="62"/>
        <v>0</v>
      </c>
      <c r="S142" s="6">
        <f>IF(AND(D142&lt;=L$4,P142&lt;&gt;"Y"),IF(N142&lt;VLOOKUP(O142,Runners!A$3:CT$200,S$1,FALSE),2,0),0)</f>
        <v>0</v>
      </c>
      <c r="T142" s="6">
        <f t="shared" si="63"/>
        <v>0</v>
      </c>
      <c r="U142" s="2"/>
      <c r="V142" s="2" t="str">
        <f>IF(O142&lt;&gt;"",VLOOKUP(O142,Runners!CZ$3:DM$200,V$1,FALSE),"")</f>
        <v/>
      </c>
      <c r="W142" s="19" t="str">
        <f t="shared" si="64"/>
        <v/>
      </c>
    </row>
    <row r="143" spans="1:23" x14ac:dyDescent="0.25">
      <c r="C143" s="3">
        <f>IF(A143&lt;&gt;"",VLOOKUP(A143,Runners!A$3:AS$200,C$1,FALSE),0)</f>
        <v>0</v>
      </c>
      <c r="D143" s="6">
        <f t="shared" si="55"/>
        <v>140</v>
      </c>
      <c r="E143" s="2"/>
      <c r="F143" s="2">
        <f t="shared" si="45"/>
        <v>0</v>
      </c>
      <c r="J143" s="1">
        <f t="shared" si="56"/>
        <v>0</v>
      </c>
      <c r="M143" s="8" t="str">
        <f t="shared" si="57"/>
        <v/>
      </c>
      <c r="N143" s="8" t="str">
        <f t="shared" si="58"/>
        <v/>
      </c>
      <c r="O143" s="1" t="str">
        <f t="shared" si="59"/>
        <v/>
      </c>
      <c r="P143" s="40" t="str">
        <f t="shared" si="60"/>
        <v/>
      </c>
      <c r="Q143" s="40" t="str">
        <f t="shared" si="61"/>
        <v/>
      </c>
      <c r="R143" s="6">
        <f t="shared" si="62"/>
        <v>0</v>
      </c>
      <c r="S143" s="6">
        <f>IF(AND(D143&lt;=L$4,P143&lt;&gt;"Y"),IF(N143&lt;VLOOKUP(O143,Runners!A$3:CT$200,S$1,FALSE),2,0),0)</f>
        <v>0</v>
      </c>
      <c r="T143" s="6">
        <f t="shared" si="63"/>
        <v>0</v>
      </c>
      <c r="U143" s="2"/>
      <c r="V143" s="2" t="str">
        <f>IF(O143&lt;&gt;"",VLOOKUP(O143,Runners!CZ$3:DM$200,V$1,FALSE),"")</f>
        <v/>
      </c>
      <c r="W143" s="19" t="str">
        <f t="shared" si="64"/>
        <v/>
      </c>
    </row>
    <row r="144" spans="1:23" x14ac:dyDescent="0.25">
      <c r="C144" s="3">
        <f>IF(A144&lt;&gt;"",VLOOKUP(A144,Runners!A$3:AS$200,C$1,FALSE),0)</f>
        <v>0</v>
      </c>
      <c r="D144" s="6">
        <f t="shared" si="55"/>
        <v>141</v>
      </c>
      <c r="E144" s="2"/>
      <c r="F144" s="2">
        <f t="shared" si="45"/>
        <v>0</v>
      </c>
      <c r="J144" s="1">
        <f t="shared" si="56"/>
        <v>0</v>
      </c>
      <c r="M144" s="8" t="str">
        <f t="shared" si="57"/>
        <v/>
      </c>
      <c r="N144" s="8" t="str">
        <f t="shared" si="58"/>
        <v/>
      </c>
      <c r="O144" s="1" t="str">
        <f t="shared" si="59"/>
        <v/>
      </c>
      <c r="P144" s="40" t="str">
        <f t="shared" si="60"/>
        <v/>
      </c>
      <c r="Q144" s="40" t="str">
        <f t="shared" si="61"/>
        <v/>
      </c>
      <c r="R144" s="6">
        <f t="shared" si="62"/>
        <v>0</v>
      </c>
      <c r="S144" s="6">
        <f>IF(AND(D144&lt;=L$4,P144&lt;&gt;"Y"),IF(N144&lt;VLOOKUP(O144,Runners!A$3:CT$200,S$1,FALSE),2,0),0)</f>
        <v>0</v>
      </c>
      <c r="T144" s="6">
        <f t="shared" si="63"/>
        <v>0</v>
      </c>
      <c r="U144" s="2"/>
      <c r="V144" s="2" t="str">
        <f>IF(O144&lt;&gt;"",VLOOKUP(O144,Runners!CZ$3:DM$200,V$1,FALSE),"")</f>
        <v/>
      </c>
      <c r="W144" s="19" t="str">
        <f t="shared" si="64"/>
        <v/>
      </c>
    </row>
    <row r="145" spans="3:23" x14ac:dyDescent="0.25">
      <c r="C145" s="3">
        <f>IF(A145&lt;&gt;"",VLOOKUP(A145,Runners!A$3:AS$200,C$1,FALSE),0)</f>
        <v>0</v>
      </c>
      <c r="D145" s="6">
        <f t="shared" si="55"/>
        <v>142</v>
      </c>
      <c r="E145" s="2"/>
      <c r="F145" s="2">
        <f t="shared" si="45"/>
        <v>0</v>
      </c>
      <c r="J145" s="1">
        <f t="shared" si="56"/>
        <v>0</v>
      </c>
      <c r="M145" s="8" t="str">
        <f t="shared" si="57"/>
        <v/>
      </c>
      <c r="N145" s="8" t="str">
        <f t="shared" si="58"/>
        <v/>
      </c>
      <c r="O145" s="1" t="str">
        <f t="shared" si="59"/>
        <v/>
      </c>
      <c r="P145" s="40" t="str">
        <f t="shared" si="60"/>
        <v/>
      </c>
      <c r="Q145" s="40" t="str">
        <f t="shared" si="61"/>
        <v/>
      </c>
      <c r="R145" s="6">
        <f t="shared" si="62"/>
        <v>0</v>
      </c>
      <c r="S145" s="6">
        <f>IF(AND(D145&lt;=L$4,P145&lt;&gt;"Y"),IF(N145&lt;VLOOKUP(O145,Runners!A$3:CT$200,S$1,FALSE),2,0),0)</f>
        <v>0</v>
      </c>
      <c r="T145" s="6">
        <f t="shared" si="63"/>
        <v>0</v>
      </c>
      <c r="U145" s="2"/>
      <c r="V145" s="2" t="str">
        <f>IF(O145&lt;&gt;"",VLOOKUP(O145,Runners!CZ$3:DM$200,V$1,FALSE),"")</f>
        <v/>
      </c>
      <c r="W145" s="19" t="str">
        <f t="shared" si="64"/>
        <v/>
      </c>
    </row>
    <row r="146" spans="3:23" x14ac:dyDescent="0.25">
      <c r="C146" s="3">
        <f>IF(A146&lt;&gt;"",VLOOKUP(A146,Runners!A$3:AS$200,C$1,FALSE),0)</f>
        <v>0</v>
      </c>
      <c r="D146" s="6">
        <f t="shared" si="55"/>
        <v>143</v>
      </c>
      <c r="E146" s="2"/>
      <c r="F146" s="2">
        <f t="shared" si="45"/>
        <v>0</v>
      </c>
      <c r="J146" s="1">
        <f t="shared" si="56"/>
        <v>0</v>
      </c>
      <c r="M146" s="8" t="str">
        <f t="shared" si="57"/>
        <v/>
      </c>
      <c r="N146" s="8" t="str">
        <f t="shared" si="58"/>
        <v/>
      </c>
      <c r="O146" s="1" t="str">
        <f t="shared" si="59"/>
        <v/>
      </c>
      <c r="P146" s="40" t="str">
        <f t="shared" si="60"/>
        <v/>
      </c>
      <c r="Q146" s="40" t="str">
        <f t="shared" si="61"/>
        <v/>
      </c>
      <c r="R146" s="6">
        <f t="shared" si="62"/>
        <v>0</v>
      </c>
      <c r="S146" s="6">
        <f>IF(AND(D146&lt;=L$4,P146&lt;&gt;"Y"),IF(N146&lt;VLOOKUP(O146,Runners!A$3:CT$200,S$1,FALSE),2,0),0)</f>
        <v>0</v>
      </c>
      <c r="T146" s="6">
        <f t="shared" si="63"/>
        <v>0</v>
      </c>
      <c r="U146" s="2"/>
      <c r="V146" s="2" t="str">
        <f>IF(O146&lt;&gt;"",VLOOKUP(O146,Runners!CZ$3:DM$200,V$1,FALSE),"")</f>
        <v/>
      </c>
      <c r="W146" s="19" t="str">
        <f t="shared" si="64"/>
        <v/>
      </c>
    </row>
    <row r="147" spans="3:23" x14ac:dyDescent="0.25">
      <c r="C147" s="3">
        <f>IF(A147&lt;&gt;"",VLOOKUP(A147,Runners!A$3:AS$200,C$1,FALSE),0)</f>
        <v>0</v>
      </c>
      <c r="D147" s="6">
        <f t="shared" si="55"/>
        <v>144</v>
      </c>
      <c r="E147" s="2"/>
      <c r="F147" s="2">
        <f t="shared" si="45"/>
        <v>0</v>
      </c>
      <c r="J147" s="1">
        <f t="shared" si="56"/>
        <v>0</v>
      </c>
      <c r="M147" s="8" t="str">
        <f t="shared" si="57"/>
        <v/>
      </c>
      <c r="N147" s="8" t="str">
        <f t="shared" si="58"/>
        <v/>
      </c>
      <c r="O147" s="1" t="str">
        <f t="shared" si="59"/>
        <v/>
      </c>
      <c r="P147" s="40" t="str">
        <f t="shared" si="60"/>
        <v/>
      </c>
      <c r="Q147" s="40" t="str">
        <f t="shared" si="61"/>
        <v/>
      </c>
      <c r="R147" s="6">
        <f t="shared" si="62"/>
        <v>0</v>
      </c>
      <c r="S147" s="6">
        <f>IF(AND(D147&lt;=L$4,P147&lt;&gt;"Y"),IF(N147&lt;VLOOKUP(O147,Runners!A$3:CT$200,S$1,FALSE),2,0),0)</f>
        <v>0</v>
      </c>
      <c r="T147" s="6">
        <f t="shared" si="63"/>
        <v>0</v>
      </c>
      <c r="U147" s="2"/>
      <c r="V147" s="2" t="str">
        <f>IF(O147&lt;&gt;"",VLOOKUP(O147,Runners!CZ$3:DM$200,V$1,FALSE),"")</f>
        <v/>
      </c>
      <c r="W147" s="19" t="str">
        <f t="shared" si="64"/>
        <v/>
      </c>
    </row>
    <row r="148" spans="3:23" x14ac:dyDescent="0.25">
      <c r="C148" s="3">
        <f>IF(A148&lt;&gt;"",VLOOKUP(A148,Runners!A$3:AS$200,C$1,FALSE),0)</f>
        <v>0</v>
      </c>
      <c r="D148" s="6">
        <f t="shared" si="55"/>
        <v>145</v>
      </c>
      <c r="E148" s="2"/>
      <c r="F148" s="2">
        <f t="shared" si="45"/>
        <v>0</v>
      </c>
      <c r="J148" s="1">
        <f t="shared" si="56"/>
        <v>0</v>
      </c>
      <c r="M148" s="8" t="str">
        <f t="shared" si="57"/>
        <v/>
      </c>
      <c r="N148" s="8" t="str">
        <f t="shared" si="58"/>
        <v/>
      </c>
      <c r="O148" s="1" t="str">
        <f t="shared" si="59"/>
        <v/>
      </c>
      <c r="P148" s="40" t="str">
        <f t="shared" si="60"/>
        <v/>
      </c>
      <c r="Q148" s="40" t="str">
        <f t="shared" si="61"/>
        <v/>
      </c>
      <c r="R148" s="6">
        <f t="shared" si="62"/>
        <v>0</v>
      </c>
      <c r="S148" s="6">
        <f>IF(AND(D148&lt;=L$4,P148&lt;&gt;"Y"),IF(N148&lt;VLOOKUP(O148,Runners!A$3:CT$200,S$1,FALSE),2,0),0)</f>
        <v>0</v>
      </c>
      <c r="T148" s="6">
        <f t="shared" si="63"/>
        <v>0</v>
      </c>
      <c r="U148" s="2"/>
      <c r="V148" s="2" t="str">
        <f>IF(O148&lt;&gt;"",VLOOKUP(O148,Runners!CZ$3:DM$200,V$1,FALSE),"")</f>
        <v/>
      </c>
      <c r="W148" s="19" t="str">
        <f t="shared" si="64"/>
        <v/>
      </c>
    </row>
    <row r="149" spans="3:23" x14ac:dyDescent="0.25">
      <c r="C149" s="3">
        <f>IF(A149&lt;&gt;"",VLOOKUP(A149,Runners!A$3:AS$200,C$1,FALSE),0)</f>
        <v>0</v>
      </c>
      <c r="D149" s="6">
        <f t="shared" si="55"/>
        <v>146</v>
      </c>
      <c r="E149" s="2"/>
      <c r="F149" s="2">
        <f t="shared" si="45"/>
        <v>0</v>
      </c>
      <c r="J149" s="1">
        <f t="shared" si="56"/>
        <v>0</v>
      </c>
      <c r="M149" s="8" t="str">
        <f t="shared" si="57"/>
        <v/>
      </c>
      <c r="N149" s="8" t="str">
        <f t="shared" si="58"/>
        <v/>
      </c>
      <c r="O149" s="1" t="str">
        <f t="shared" si="59"/>
        <v/>
      </c>
      <c r="P149" s="40" t="str">
        <f t="shared" si="60"/>
        <v/>
      </c>
      <c r="Q149" s="40" t="str">
        <f t="shared" si="61"/>
        <v/>
      </c>
      <c r="R149" s="6">
        <f t="shared" si="62"/>
        <v>0</v>
      </c>
      <c r="S149" s="6">
        <f>IF(AND(D149&lt;=L$4,P149&lt;&gt;"Y"),IF(N149&lt;VLOOKUP(O149,Runners!A$3:CT$200,S$1,FALSE),2,0),0)</f>
        <v>0</v>
      </c>
      <c r="T149" s="6">
        <f t="shared" si="63"/>
        <v>0</v>
      </c>
      <c r="U149" s="2"/>
      <c r="V149" s="2" t="str">
        <f>IF(O149&lt;&gt;"",VLOOKUP(O149,Runners!CZ$3:DM$200,V$1,FALSE),"")</f>
        <v/>
      </c>
      <c r="W149" s="19" t="str">
        <f t="shared" si="64"/>
        <v/>
      </c>
    </row>
    <row r="150" spans="3:23" x14ac:dyDescent="0.25">
      <c r="C150" s="3">
        <f>IF(A150&lt;&gt;"",VLOOKUP(A150,Runners!A$3:AS$200,C$1,FALSE),0)</f>
        <v>0</v>
      </c>
      <c r="D150" s="6">
        <f t="shared" si="55"/>
        <v>147</v>
      </c>
      <c r="E150" s="2"/>
      <c r="F150" s="2">
        <f t="shared" si="45"/>
        <v>0</v>
      </c>
      <c r="J150" s="1">
        <f t="shared" si="56"/>
        <v>0</v>
      </c>
      <c r="M150" s="8" t="str">
        <f t="shared" si="57"/>
        <v/>
      </c>
      <c r="N150" s="8" t="str">
        <f t="shared" si="58"/>
        <v/>
      </c>
      <c r="O150" s="1" t="str">
        <f t="shared" si="59"/>
        <v/>
      </c>
      <c r="P150" s="40" t="str">
        <f t="shared" si="60"/>
        <v/>
      </c>
      <c r="Q150" s="40" t="str">
        <f t="shared" si="61"/>
        <v/>
      </c>
      <c r="R150" s="6">
        <f t="shared" si="62"/>
        <v>0</v>
      </c>
      <c r="S150" s="6">
        <f>IF(AND(D150&lt;=L$4,P150&lt;&gt;"Y"),IF(N150&lt;VLOOKUP(O150,Runners!A$3:CT$200,S$1,FALSE),2,0),0)</f>
        <v>0</v>
      </c>
      <c r="T150" s="6">
        <f t="shared" si="63"/>
        <v>0</v>
      </c>
      <c r="U150" s="2"/>
      <c r="V150" s="2" t="str">
        <f>IF(O150&lt;&gt;"",VLOOKUP(O150,Runners!CZ$3:DM$200,V$1,FALSE),"")</f>
        <v/>
      </c>
      <c r="W150" s="19" t="str">
        <f t="shared" si="64"/>
        <v/>
      </c>
    </row>
    <row r="151" spans="3:23" x14ac:dyDescent="0.25">
      <c r="C151" s="3">
        <f>IF(A151&lt;&gt;"",VLOOKUP(A151,Runners!A$3:AS$200,C$1,FALSE),0)</f>
        <v>0</v>
      </c>
      <c r="D151" s="6">
        <f t="shared" si="55"/>
        <v>148</v>
      </c>
      <c r="E151" s="2"/>
      <c r="F151" s="2">
        <f t="shared" si="45"/>
        <v>0</v>
      </c>
      <c r="J151" s="1">
        <f t="shared" si="56"/>
        <v>0</v>
      </c>
      <c r="M151" s="8" t="str">
        <f t="shared" si="57"/>
        <v/>
      </c>
      <c r="N151" s="8" t="str">
        <f t="shared" si="58"/>
        <v/>
      </c>
      <c r="O151" s="1" t="str">
        <f t="shared" si="59"/>
        <v/>
      </c>
      <c r="P151" s="40" t="str">
        <f t="shared" si="60"/>
        <v/>
      </c>
      <c r="Q151" s="40" t="str">
        <f t="shared" si="61"/>
        <v/>
      </c>
      <c r="R151" s="6">
        <f t="shared" si="62"/>
        <v>0</v>
      </c>
      <c r="S151" s="6">
        <f>IF(AND(D151&lt;=L$4,P151&lt;&gt;"Y"),IF(N151&lt;VLOOKUP(O151,Runners!A$3:CT$200,S$1,FALSE),2,0),0)</f>
        <v>0</v>
      </c>
      <c r="T151" s="6">
        <f t="shared" si="63"/>
        <v>0</v>
      </c>
      <c r="U151" s="2"/>
      <c r="V151" s="2" t="str">
        <f>IF(O151&lt;&gt;"",VLOOKUP(O151,Runners!CZ$3:DM$200,V$1,FALSE),"")</f>
        <v/>
      </c>
      <c r="W151" s="19" t="str">
        <f t="shared" si="64"/>
        <v/>
      </c>
    </row>
    <row r="152" spans="3:23" x14ac:dyDescent="0.25">
      <c r="C152" s="3">
        <f>IF(A152&lt;&gt;"",VLOOKUP(A152,Runners!A$3:AS$200,C$1,FALSE),0)</f>
        <v>0</v>
      </c>
      <c r="D152" s="6">
        <f t="shared" si="55"/>
        <v>149</v>
      </c>
      <c r="E152" s="2"/>
      <c r="F152" s="2">
        <f t="shared" si="45"/>
        <v>0</v>
      </c>
      <c r="J152" s="1">
        <f t="shared" si="56"/>
        <v>0</v>
      </c>
      <c r="M152" s="8" t="str">
        <f t="shared" si="57"/>
        <v/>
      </c>
      <c r="N152" s="8" t="str">
        <f t="shared" si="58"/>
        <v/>
      </c>
      <c r="O152" s="1" t="str">
        <f t="shared" si="59"/>
        <v/>
      </c>
      <c r="P152" s="40" t="str">
        <f t="shared" si="60"/>
        <v/>
      </c>
      <c r="Q152" s="40" t="str">
        <f t="shared" si="61"/>
        <v/>
      </c>
      <c r="R152" s="6">
        <f t="shared" si="62"/>
        <v>0</v>
      </c>
      <c r="S152" s="6">
        <f>IF(AND(D152&lt;=L$4,P152&lt;&gt;"Y"),IF(N152&lt;VLOOKUP(O152,Runners!A$3:CT$200,S$1,FALSE),2,0),0)</f>
        <v>0</v>
      </c>
      <c r="T152" s="6">
        <f t="shared" si="63"/>
        <v>0</v>
      </c>
      <c r="U152" s="2"/>
      <c r="V152" s="2" t="str">
        <f>IF(O152&lt;&gt;"",VLOOKUP(O152,Runners!CZ$3:DM$200,V$1,FALSE),"")</f>
        <v/>
      </c>
      <c r="W152" s="19" t="str">
        <f t="shared" si="64"/>
        <v/>
      </c>
    </row>
    <row r="153" spans="3:23" x14ac:dyDescent="0.25">
      <c r="C153" s="3">
        <f>IF(A153&lt;&gt;"",VLOOKUP(A153,Runners!A$3:AS$200,C$1,FALSE),0)</f>
        <v>0</v>
      </c>
      <c r="D153" s="6">
        <f t="shared" si="55"/>
        <v>150</v>
      </c>
      <c r="E153" s="2"/>
      <c r="F153" s="2">
        <f t="shared" si="45"/>
        <v>0</v>
      </c>
      <c r="J153" s="1">
        <f t="shared" si="56"/>
        <v>0</v>
      </c>
      <c r="M153" s="8" t="str">
        <f t="shared" si="57"/>
        <v/>
      </c>
      <c r="N153" s="8" t="str">
        <f t="shared" si="58"/>
        <v/>
      </c>
      <c r="O153" s="1" t="str">
        <f t="shared" si="59"/>
        <v/>
      </c>
      <c r="P153" s="40" t="str">
        <f t="shared" si="60"/>
        <v/>
      </c>
      <c r="Q153" s="40" t="str">
        <f t="shared" si="61"/>
        <v/>
      </c>
      <c r="R153" s="6">
        <f t="shared" si="62"/>
        <v>0</v>
      </c>
      <c r="S153" s="6">
        <f>IF(AND(D153&lt;=L$4,P153&lt;&gt;"Y"),IF(N153&lt;VLOOKUP(O153,Runners!A$3:CT$200,S$1,FALSE),2,0),0)</f>
        <v>0</v>
      </c>
      <c r="T153" s="6">
        <f t="shared" si="63"/>
        <v>0</v>
      </c>
      <c r="U153" s="2"/>
      <c r="V153" s="2" t="str">
        <f>IF(O153&lt;&gt;"",VLOOKUP(O153,Runners!CZ$3:DM$200,V$1,FALSE),"")</f>
        <v/>
      </c>
      <c r="W153" s="19" t="str">
        <f t="shared" si="64"/>
        <v/>
      </c>
    </row>
    <row r="154" spans="3:23" x14ac:dyDescent="0.25">
      <c r="C154" s="3">
        <f>IF(A154&lt;&gt;"",VLOOKUP(A154,Runners!A$3:AS$200,C$1,FALSE),0)</f>
        <v>0</v>
      </c>
      <c r="D154" s="6">
        <f t="shared" si="55"/>
        <v>151</v>
      </c>
      <c r="E154" s="2"/>
      <c r="F154" s="2">
        <f t="shared" si="45"/>
        <v>0</v>
      </c>
      <c r="J154" s="1">
        <f t="shared" si="56"/>
        <v>0</v>
      </c>
      <c r="M154" s="8" t="str">
        <f t="shared" si="57"/>
        <v/>
      </c>
      <c r="N154" s="8" t="str">
        <f t="shared" si="58"/>
        <v/>
      </c>
      <c r="O154" s="1" t="str">
        <f t="shared" si="59"/>
        <v/>
      </c>
      <c r="P154" s="40" t="str">
        <f t="shared" si="60"/>
        <v/>
      </c>
      <c r="Q154" s="40" t="str">
        <f t="shared" si="61"/>
        <v/>
      </c>
      <c r="R154" s="6">
        <f t="shared" si="62"/>
        <v>0</v>
      </c>
      <c r="S154" s="6">
        <f>IF(AND(D154&lt;=L$4,P154&lt;&gt;"Y"),IF(N154&lt;VLOOKUP(O154,Runners!A$3:CT$200,S$1,FALSE),2,0),0)</f>
        <v>0</v>
      </c>
      <c r="T154" s="6">
        <f t="shared" si="63"/>
        <v>0</v>
      </c>
      <c r="U154" s="2"/>
      <c r="V154" s="2" t="str">
        <f>IF(O154&lt;&gt;"",VLOOKUP(O154,Runners!CZ$3:DM$200,V$1,FALSE),"")</f>
        <v/>
      </c>
      <c r="W154" s="19" t="str">
        <f t="shared" si="64"/>
        <v/>
      </c>
    </row>
    <row r="155" spans="3:23" x14ac:dyDescent="0.25">
      <c r="C155" s="3">
        <f>IF(A155&lt;&gt;"",VLOOKUP(A155,Runners!A$3:AS$200,C$1,FALSE),0)</f>
        <v>0</v>
      </c>
      <c r="D155" s="6">
        <f t="shared" si="55"/>
        <v>152</v>
      </c>
      <c r="E155" s="2"/>
      <c r="F155" s="2">
        <f t="shared" si="45"/>
        <v>0</v>
      </c>
      <c r="J155" s="1">
        <f t="shared" si="56"/>
        <v>0</v>
      </c>
      <c r="M155" s="8" t="str">
        <f t="shared" si="57"/>
        <v/>
      </c>
      <c r="N155" s="8" t="str">
        <f t="shared" si="58"/>
        <v/>
      </c>
      <c r="O155" s="1" t="str">
        <f t="shared" si="59"/>
        <v/>
      </c>
      <c r="P155" s="40" t="str">
        <f t="shared" si="60"/>
        <v/>
      </c>
      <c r="Q155" s="40" t="str">
        <f t="shared" si="61"/>
        <v/>
      </c>
      <c r="R155" s="6">
        <f t="shared" si="62"/>
        <v>0</v>
      </c>
      <c r="S155" s="6">
        <f>IF(AND(D155&lt;=L$4,P155&lt;&gt;"Y"),IF(N155&lt;VLOOKUP(O155,Runners!A$3:CT$200,S$1,FALSE),2,0),0)</f>
        <v>0</v>
      </c>
      <c r="T155" s="6">
        <f t="shared" si="63"/>
        <v>0</v>
      </c>
      <c r="U155" s="2"/>
      <c r="V155" s="2" t="str">
        <f>IF(O155&lt;&gt;"",VLOOKUP(O155,Runners!CZ$3:DM$200,V$1,FALSE),"")</f>
        <v/>
      </c>
      <c r="W155" s="19" t="str">
        <f t="shared" si="64"/>
        <v/>
      </c>
    </row>
    <row r="156" spans="3:23" x14ac:dyDescent="0.25">
      <c r="C156" s="3">
        <f>IF(A156&lt;&gt;"",VLOOKUP(A156,Runners!A$3:AS$200,C$1,FALSE),0)</f>
        <v>0</v>
      </c>
      <c r="D156" s="6">
        <f t="shared" si="55"/>
        <v>153</v>
      </c>
      <c r="E156" s="2"/>
      <c r="F156" s="2">
        <f t="shared" si="45"/>
        <v>0</v>
      </c>
      <c r="J156" s="1">
        <f t="shared" si="56"/>
        <v>0</v>
      </c>
      <c r="M156" s="8" t="str">
        <f t="shared" si="57"/>
        <v/>
      </c>
      <c r="N156" s="8" t="str">
        <f t="shared" si="58"/>
        <v/>
      </c>
      <c r="O156" s="1" t="str">
        <f t="shared" si="59"/>
        <v/>
      </c>
      <c r="P156" s="40" t="str">
        <f t="shared" si="60"/>
        <v/>
      </c>
      <c r="Q156" s="40" t="str">
        <f t="shared" si="61"/>
        <v/>
      </c>
      <c r="R156" s="6">
        <f t="shared" si="62"/>
        <v>0</v>
      </c>
      <c r="S156" s="6">
        <f>IF(AND(D156&lt;=L$4,P156&lt;&gt;"Y"),IF(N156&lt;VLOOKUP(O156,Runners!A$3:CT$200,S$1,FALSE),2,0),0)</f>
        <v>0</v>
      </c>
      <c r="T156" s="6">
        <f t="shared" si="63"/>
        <v>0</v>
      </c>
      <c r="U156" s="2"/>
      <c r="V156" s="2" t="str">
        <f>IF(O156&lt;&gt;"",VLOOKUP(O156,Runners!CZ$3:DM$200,V$1,FALSE),"")</f>
        <v/>
      </c>
      <c r="W156" s="19" t="str">
        <f t="shared" si="64"/>
        <v/>
      </c>
    </row>
    <row r="157" spans="3:23" x14ac:dyDescent="0.25">
      <c r="C157" s="3">
        <f>IF(A157&lt;&gt;"",VLOOKUP(A157,Runners!A$3:AS$200,C$1,FALSE),0)</f>
        <v>0</v>
      </c>
      <c r="D157" s="6">
        <f t="shared" si="55"/>
        <v>154</v>
      </c>
      <c r="E157" s="2"/>
      <c r="F157" s="2">
        <f t="shared" si="45"/>
        <v>0</v>
      </c>
      <c r="J157" s="1">
        <f t="shared" si="56"/>
        <v>0</v>
      </c>
      <c r="M157" s="8" t="str">
        <f t="shared" si="57"/>
        <v/>
      </c>
      <c r="N157" s="8" t="str">
        <f t="shared" si="58"/>
        <v/>
      </c>
      <c r="O157" s="1" t="str">
        <f t="shared" si="59"/>
        <v/>
      </c>
      <c r="P157" s="40" t="str">
        <f t="shared" si="60"/>
        <v/>
      </c>
      <c r="Q157" s="40" t="str">
        <f t="shared" si="61"/>
        <v/>
      </c>
      <c r="R157" s="6">
        <f t="shared" si="62"/>
        <v>0</v>
      </c>
      <c r="S157" s="6">
        <f>IF(AND(D157&lt;=L$4,P157&lt;&gt;"Y"),IF(N157&lt;VLOOKUP(O157,Runners!A$3:CT$200,S$1,FALSE),2,0),0)</f>
        <v>0</v>
      </c>
      <c r="T157" s="6">
        <f t="shared" si="63"/>
        <v>0</v>
      </c>
      <c r="U157" s="2"/>
      <c r="V157" s="2" t="str">
        <f>IF(O157&lt;&gt;"",VLOOKUP(O157,Runners!CZ$3:DM$200,V$1,FALSE),"")</f>
        <v/>
      </c>
      <c r="W157" s="19" t="str">
        <f t="shared" si="64"/>
        <v/>
      </c>
    </row>
    <row r="158" spans="3:23" x14ac:dyDescent="0.25">
      <c r="C158" s="3">
        <f>IF(A158&lt;&gt;"",VLOOKUP(A158,Runners!A$3:AS$200,C$1,FALSE),0)</f>
        <v>0</v>
      </c>
      <c r="D158" s="6">
        <f t="shared" si="55"/>
        <v>155</v>
      </c>
      <c r="E158" s="2"/>
      <c r="F158" s="2">
        <f t="shared" si="45"/>
        <v>0</v>
      </c>
      <c r="J158" s="1">
        <f t="shared" si="56"/>
        <v>0</v>
      </c>
      <c r="M158" s="8" t="str">
        <f t="shared" si="57"/>
        <v/>
      </c>
      <c r="N158" s="8" t="str">
        <f t="shared" si="58"/>
        <v/>
      </c>
      <c r="O158" s="1" t="str">
        <f t="shared" si="59"/>
        <v/>
      </c>
      <c r="P158" s="40" t="str">
        <f t="shared" si="60"/>
        <v/>
      </c>
      <c r="Q158" s="40" t="str">
        <f t="shared" si="61"/>
        <v/>
      </c>
      <c r="R158" s="6">
        <f t="shared" si="62"/>
        <v>0</v>
      </c>
      <c r="S158" s="6">
        <f>IF(AND(D158&lt;=L$4,P158&lt;&gt;"Y"),IF(N158&lt;VLOOKUP(O158,Runners!A$3:CT$200,S$1,FALSE),2,0),0)</f>
        <v>0</v>
      </c>
      <c r="T158" s="6">
        <f t="shared" si="63"/>
        <v>0</v>
      </c>
      <c r="U158" s="2"/>
      <c r="V158" s="2" t="str">
        <f>IF(O158&lt;&gt;"",VLOOKUP(O158,Runners!CZ$3:DM$200,V$1,FALSE),"")</f>
        <v/>
      </c>
      <c r="W158" s="19" t="str">
        <f t="shared" si="64"/>
        <v/>
      </c>
    </row>
    <row r="159" spans="3:23" x14ac:dyDescent="0.25">
      <c r="C159" s="3">
        <f>IF(A159&lt;&gt;"",VLOOKUP(A159,Runners!A$3:AS$200,C$1,FALSE),0)</f>
        <v>0</v>
      </c>
      <c r="D159" s="6">
        <f t="shared" si="55"/>
        <v>156</v>
      </c>
      <c r="E159" s="2"/>
      <c r="F159" s="2">
        <f t="shared" si="45"/>
        <v>0</v>
      </c>
      <c r="J159" s="1">
        <f t="shared" si="56"/>
        <v>0</v>
      </c>
      <c r="M159" s="8" t="str">
        <f t="shared" si="57"/>
        <v/>
      </c>
      <c r="N159" s="8" t="str">
        <f t="shared" si="58"/>
        <v/>
      </c>
      <c r="O159" s="1" t="str">
        <f t="shared" si="59"/>
        <v/>
      </c>
      <c r="P159" s="40" t="str">
        <f t="shared" si="60"/>
        <v/>
      </c>
      <c r="Q159" s="40" t="str">
        <f t="shared" si="61"/>
        <v/>
      </c>
      <c r="R159" s="6">
        <f t="shared" si="62"/>
        <v>0</v>
      </c>
      <c r="S159" s="6">
        <f>IF(AND(D159&lt;=L$4,P159&lt;&gt;"Y"),IF(N159&lt;VLOOKUP(O159,Runners!A$3:CT$200,S$1,FALSE),2,0),0)</f>
        <v>0</v>
      </c>
      <c r="T159" s="6">
        <f t="shared" si="63"/>
        <v>0</v>
      </c>
      <c r="U159" s="2"/>
      <c r="V159" s="2" t="str">
        <f>IF(O159&lt;&gt;"",VLOOKUP(O159,Runners!CZ$3:DM$200,V$1,FALSE),"")</f>
        <v/>
      </c>
      <c r="W159" s="19" t="str">
        <f t="shared" si="64"/>
        <v/>
      </c>
    </row>
    <row r="160" spans="3:23" x14ac:dyDescent="0.25">
      <c r="C160" s="3">
        <f>IF(A160&lt;&gt;"",VLOOKUP(A160,Runners!A$3:AS$200,C$1,FALSE),0)</f>
        <v>0</v>
      </c>
      <c r="D160" s="6">
        <f t="shared" si="55"/>
        <v>157</v>
      </c>
      <c r="E160" s="2"/>
      <c r="F160" s="2">
        <f t="shared" si="45"/>
        <v>0</v>
      </c>
      <c r="J160" s="1">
        <f t="shared" si="56"/>
        <v>0</v>
      </c>
      <c r="M160" s="8" t="str">
        <f t="shared" si="57"/>
        <v/>
      </c>
      <c r="N160" s="8" t="str">
        <f t="shared" si="58"/>
        <v/>
      </c>
      <c r="O160" s="1" t="str">
        <f t="shared" si="59"/>
        <v/>
      </c>
      <c r="P160" s="40" t="str">
        <f t="shared" si="60"/>
        <v/>
      </c>
      <c r="Q160" s="40" t="str">
        <f t="shared" si="61"/>
        <v/>
      </c>
      <c r="R160" s="6">
        <f t="shared" si="62"/>
        <v>0</v>
      </c>
      <c r="S160" s="6">
        <f>IF(AND(D160&lt;=L$4,P160&lt;&gt;"Y"),IF(N160&lt;VLOOKUP(O160,Runners!A$3:CT$200,S$1,FALSE),2,0),0)</f>
        <v>0</v>
      </c>
      <c r="T160" s="6">
        <f t="shared" si="63"/>
        <v>0</v>
      </c>
      <c r="U160" s="2"/>
      <c r="V160" s="2" t="str">
        <f>IF(O160&lt;&gt;"",VLOOKUP(O160,Runners!CZ$3:DM$200,V$1,FALSE),"")</f>
        <v/>
      </c>
      <c r="W160" s="19" t="str">
        <f t="shared" si="64"/>
        <v/>
      </c>
    </row>
    <row r="161" spans="3:23" x14ac:dyDescent="0.25">
      <c r="C161" s="3">
        <f>IF(A161&lt;&gt;"",VLOOKUP(A161,Runners!A$3:AS$200,C$1,FALSE),0)</f>
        <v>0</v>
      </c>
      <c r="D161" s="6">
        <f t="shared" si="55"/>
        <v>158</v>
      </c>
      <c r="E161" s="2"/>
      <c r="F161" s="2">
        <f t="shared" si="45"/>
        <v>0</v>
      </c>
      <c r="J161" s="1">
        <f t="shared" si="56"/>
        <v>0</v>
      </c>
      <c r="M161" s="8" t="str">
        <f t="shared" si="57"/>
        <v/>
      </c>
      <c r="N161" s="8" t="str">
        <f t="shared" si="58"/>
        <v/>
      </c>
      <c r="O161" s="1" t="str">
        <f t="shared" si="59"/>
        <v/>
      </c>
      <c r="P161" s="40" t="str">
        <f t="shared" si="60"/>
        <v/>
      </c>
      <c r="Q161" s="40" t="str">
        <f t="shared" si="61"/>
        <v/>
      </c>
      <c r="R161" s="6">
        <f t="shared" si="62"/>
        <v>0</v>
      </c>
      <c r="S161" s="6">
        <f>IF(AND(D161&lt;=L$4,P161&lt;&gt;"Y"),IF(N161&lt;VLOOKUP(O161,Runners!A$3:CT$200,S$1,FALSE),2,0),0)</f>
        <v>0</v>
      </c>
      <c r="T161" s="6">
        <f t="shared" si="63"/>
        <v>0</v>
      </c>
      <c r="U161" s="2"/>
      <c r="V161" s="2" t="str">
        <f>IF(O161&lt;&gt;"",VLOOKUP(O161,Runners!CZ$3:DM$200,V$1,FALSE),"")</f>
        <v/>
      </c>
      <c r="W161" s="19" t="str">
        <f t="shared" si="64"/>
        <v/>
      </c>
    </row>
    <row r="162" spans="3:23" x14ac:dyDescent="0.25">
      <c r="C162" s="3">
        <f>IF(A162&lt;&gt;"",VLOOKUP(A162,Runners!A$3:AS$200,C$1,FALSE),0)</f>
        <v>0</v>
      </c>
      <c r="D162" s="6">
        <f t="shared" si="55"/>
        <v>159</v>
      </c>
      <c r="E162" s="2"/>
      <c r="F162" s="2">
        <f t="shared" si="45"/>
        <v>0</v>
      </c>
      <c r="J162" s="1">
        <f t="shared" si="56"/>
        <v>0</v>
      </c>
      <c r="M162" s="8" t="str">
        <f t="shared" si="57"/>
        <v/>
      </c>
      <c r="N162" s="8" t="str">
        <f t="shared" si="58"/>
        <v/>
      </c>
      <c r="O162" s="1" t="str">
        <f t="shared" si="59"/>
        <v/>
      </c>
      <c r="P162" s="40" t="str">
        <f t="shared" si="60"/>
        <v/>
      </c>
      <c r="Q162" s="40" t="str">
        <f t="shared" si="61"/>
        <v/>
      </c>
      <c r="R162" s="6">
        <f t="shared" si="62"/>
        <v>0</v>
      </c>
      <c r="S162" s="6">
        <f>IF(AND(D162&lt;=L$4,P162&lt;&gt;"Y"),IF(N162&lt;VLOOKUP(O162,Runners!A$3:CT$200,S$1,FALSE),2,0),0)</f>
        <v>0</v>
      </c>
      <c r="T162" s="6">
        <f t="shared" si="63"/>
        <v>0</v>
      </c>
      <c r="U162" s="2"/>
      <c r="V162" s="2" t="str">
        <f>IF(O162&lt;&gt;"",VLOOKUP(O162,Runners!CZ$3:DM$200,V$1,FALSE),"")</f>
        <v/>
      </c>
      <c r="W162" s="19" t="str">
        <f t="shared" si="64"/>
        <v/>
      </c>
    </row>
    <row r="163" spans="3:23" x14ac:dyDescent="0.25">
      <c r="C163" s="3">
        <f>IF(A163&lt;&gt;"",VLOOKUP(A163,Runners!A$3:AS$200,C$1,FALSE),0)</f>
        <v>0</v>
      </c>
      <c r="D163" s="6">
        <f t="shared" si="55"/>
        <v>160</v>
      </c>
      <c r="E163" s="2"/>
      <c r="F163" s="2">
        <f t="shared" si="45"/>
        <v>0</v>
      </c>
      <c r="J163" s="1">
        <f t="shared" si="56"/>
        <v>0</v>
      </c>
      <c r="M163" s="8" t="str">
        <f t="shared" si="57"/>
        <v/>
      </c>
      <c r="N163" s="8" t="str">
        <f t="shared" si="58"/>
        <v/>
      </c>
      <c r="O163" s="1" t="str">
        <f t="shared" si="59"/>
        <v/>
      </c>
      <c r="P163" s="40" t="str">
        <f t="shared" si="60"/>
        <v/>
      </c>
      <c r="Q163" s="40" t="str">
        <f t="shared" si="61"/>
        <v/>
      </c>
      <c r="R163" s="6">
        <f t="shared" si="62"/>
        <v>0</v>
      </c>
      <c r="S163" s="6">
        <f>IF(AND(D163&lt;=L$4,P163&lt;&gt;"Y"),IF(N163&lt;VLOOKUP(O163,Runners!A$3:CT$200,S$1,FALSE),2,0),0)</f>
        <v>0</v>
      </c>
      <c r="T163" s="6">
        <f t="shared" si="63"/>
        <v>0</v>
      </c>
      <c r="U163" s="2"/>
      <c r="V163" s="2" t="str">
        <f>IF(O163&lt;&gt;"",VLOOKUP(O163,Runners!CZ$3:DM$200,V$1,FALSE),"")</f>
        <v/>
      </c>
      <c r="W163" s="19" t="str">
        <f t="shared" si="64"/>
        <v/>
      </c>
    </row>
    <row r="164" spans="3:23" x14ac:dyDescent="0.25">
      <c r="C164" s="3">
        <f>IF(A164&lt;&gt;"",VLOOKUP(A164,Runners!A$3:AS$200,C$1,FALSE),0)</f>
        <v>0</v>
      </c>
      <c r="D164" s="6">
        <f t="shared" ref="D164:D177" si="65">D163+1</f>
        <v>161</v>
      </c>
      <c r="E164" s="2"/>
      <c r="F164" s="2">
        <f t="shared" si="45"/>
        <v>0</v>
      </c>
      <c r="J164" s="1">
        <f t="shared" ref="J164:J177" si="66">A164</f>
        <v>0</v>
      </c>
      <c r="M164" s="8" t="str">
        <f t="shared" ref="M164:M177" si="67">IF(D164&lt;=L$4,SMALL(E$4:E$201,D164),"")</f>
        <v/>
      </c>
      <c r="N164" s="8" t="str">
        <f t="shared" ref="N164:N177" si="68">IF(D164&lt;=L$4,VLOOKUP(M164,E$4:F$201,2,FALSE),"")</f>
        <v/>
      </c>
      <c r="O164" s="1" t="str">
        <f t="shared" ref="O164:O177" si="69">IF(D164&lt;=L$4,VLOOKUP(M164,E$4:J$201,6,FALSE),"")</f>
        <v/>
      </c>
      <c r="P164" s="40" t="str">
        <f t="shared" ref="P164:P177" si="70">IF(D164&lt;=L$4,VLOOKUP(O164,A$4:B$201,2,FALSE),"")</f>
        <v/>
      </c>
      <c r="Q164" s="40" t="str">
        <f t="shared" ref="Q164:Q177" si="71">IF(D164&lt;=L$4,IF(P164="Y",Q163,Q163-1),"")</f>
        <v/>
      </c>
      <c r="R164" s="6">
        <f t="shared" ref="R164:R177" si="72">IF(Q164=Q163,0,Q164)</f>
        <v>0</v>
      </c>
      <c r="S164" s="6">
        <f>IF(AND(D164&lt;=L$4,P164&lt;&gt;"Y"),IF(N164&lt;VLOOKUP(O164,Runners!A$3:CT$200,S$1,FALSE),2,0),0)</f>
        <v>0</v>
      </c>
      <c r="T164" s="6">
        <f t="shared" ref="T164:T177" si="73">IF(AND(D164&lt;=L$4,P164&lt;&gt;"Y"),S164+R164,0)</f>
        <v>0</v>
      </c>
      <c r="U164" s="2"/>
      <c r="V164" s="2" t="str">
        <f>IF(O164&lt;&gt;"",VLOOKUP(O164,Runners!CZ$3:DM$200,V$1,FALSE),"")</f>
        <v/>
      </c>
      <c r="W164" s="19" t="str">
        <f t="shared" ref="W164:W177" si="74">IF(O164&lt;&gt;"",(V164-N164)/V164,"")</f>
        <v/>
      </c>
    </row>
    <row r="165" spans="3:23" x14ac:dyDescent="0.25">
      <c r="C165" s="3">
        <f>IF(A165&lt;&gt;"",VLOOKUP(A165,Runners!A$3:AS$200,C$1,FALSE),0)</f>
        <v>0</v>
      </c>
      <c r="D165" s="6">
        <f t="shared" si="65"/>
        <v>162</v>
      </c>
      <c r="E165" s="2"/>
      <c r="F165" s="2">
        <f t="shared" si="45"/>
        <v>0</v>
      </c>
      <c r="J165" s="1">
        <f t="shared" si="66"/>
        <v>0</v>
      </c>
      <c r="M165" s="8" t="str">
        <f t="shared" si="67"/>
        <v/>
      </c>
      <c r="N165" s="8" t="str">
        <f t="shared" si="68"/>
        <v/>
      </c>
      <c r="O165" s="1" t="str">
        <f t="shared" si="69"/>
        <v/>
      </c>
      <c r="P165" s="40" t="str">
        <f t="shared" si="70"/>
        <v/>
      </c>
      <c r="Q165" s="40" t="str">
        <f t="shared" si="71"/>
        <v/>
      </c>
      <c r="R165" s="6">
        <f t="shared" si="72"/>
        <v>0</v>
      </c>
      <c r="S165" s="6">
        <f>IF(AND(D165&lt;=L$4,P165&lt;&gt;"Y"),IF(N165&lt;VLOOKUP(O165,Runners!A$3:CT$200,S$1,FALSE),2,0),0)</f>
        <v>0</v>
      </c>
      <c r="T165" s="6">
        <f t="shared" si="73"/>
        <v>0</v>
      </c>
      <c r="U165" s="2"/>
      <c r="V165" s="2" t="str">
        <f>IF(O165&lt;&gt;"",VLOOKUP(O165,Runners!CZ$3:DM$200,V$1,FALSE),"")</f>
        <v/>
      </c>
      <c r="W165" s="19" t="str">
        <f t="shared" si="74"/>
        <v/>
      </c>
    </row>
    <row r="166" spans="3:23" x14ac:dyDescent="0.25">
      <c r="C166" s="3">
        <f>IF(A166&lt;&gt;"",VLOOKUP(A166,Runners!A$3:AS$200,C$1,FALSE),0)</f>
        <v>0</v>
      </c>
      <c r="D166" s="6">
        <f t="shared" si="65"/>
        <v>163</v>
      </c>
      <c r="E166" s="2"/>
      <c r="F166" s="2">
        <f t="shared" si="45"/>
        <v>0</v>
      </c>
      <c r="J166" s="1">
        <f t="shared" si="66"/>
        <v>0</v>
      </c>
      <c r="M166" s="8" t="str">
        <f t="shared" si="67"/>
        <v/>
      </c>
      <c r="N166" s="8" t="str">
        <f t="shared" si="68"/>
        <v/>
      </c>
      <c r="O166" s="1" t="str">
        <f t="shared" si="69"/>
        <v/>
      </c>
      <c r="P166" s="40" t="str">
        <f t="shared" si="70"/>
        <v/>
      </c>
      <c r="Q166" s="40" t="str">
        <f t="shared" si="71"/>
        <v/>
      </c>
      <c r="R166" s="6">
        <f t="shared" si="72"/>
        <v>0</v>
      </c>
      <c r="S166" s="6">
        <f>IF(AND(D166&lt;=L$4,P166&lt;&gt;"Y"),IF(N166&lt;VLOOKUP(O166,Runners!A$3:CT$200,S$1,FALSE),2,0),0)</f>
        <v>0</v>
      </c>
      <c r="T166" s="6">
        <f t="shared" si="73"/>
        <v>0</v>
      </c>
      <c r="U166" s="2"/>
      <c r="V166" s="2" t="str">
        <f>IF(O166&lt;&gt;"",VLOOKUP(O166,Runners!CZ$3:DM$200,V$1,FALSE),"")</f>
        <v/>
      </c>
      <c r="W166" s="19" t="str">
        <f t="shared" si="74"/>
        <v/>
      </c>
    </row>
    <row r="167" spans="3:23" x14ac:dyDescent="0.25">
      <c r="C167" s="3">
        <f>IF(A167&lt;&gt;"",VLOOKUP(A167,Runners!A$3:AS$200,C$1,FALSE),0)</f>
        <v>0</v>
      </c>
      <c r="D167" s="6">
        <f t="shared" si="65"/>
        <v>164</v>
      </c>
      <c r="E167" s="2"/>
      <c r="F167" s="2">
        <f t="shared" ref="F167:F192" si="75">IF(E167&gt;0,E167-C167,0)</f>
        <v>0</v>
      </c>
      <c r="J167" s="1">
        <f t="shared" si="66"/>
        <v>0</v>
      </c>
      <c r="M167" s="8" t="str">
        <f t="shared" si="67"/>
        <v/>
      </c>
      <c r="N167" s="8" t="str">
        <f t="shared" si="68"/>
        <v/>
      </c>
      <c r="O167" s="1" t="str">
        <f t="shared" si="69"/>
        <v/>
      </c>
      <c r="P167" s="40" t="str">
        <f t="shared" si="70"/>
        <v/>
      </c>
      <c r="Q167" s="40" t="str">
        <f t="shared" si="71"/>
        <v/>
      </c>
      <c r="R167" s="6">
        <f t="shared" si="72"/>
        <v>0</v>
      </c>
      <c r="S167" s="6">
        <f>IF(AND(D167&lt;=L$4,P167&lt;&gt;"Y"),IF(N167&lt;VLOOKUP(O167,Runners!A$3:CT$200,S$1,FALSE),2,0),0)</f>
        <v>0</v>
      </c>
      <c r="T167" s="6">
        <f t="shared" si="73"/>
        <v>0</v>
      </c>
      <c r="U167" s="2"/>
      <c r="V167" s="2" t="str">
        <f>IF(O167&lt;&gt;"",VLOOKUP(O167,Runners!CZ$3:DM$200,V$1,FALSE),"")</f>
        <v/>
      </c>
      <c r="W167" s="19" t="str">
        <f t="shared" si="74"/>
        <v/>
      </c>
    </row>
    <row r="168" spans="3:23" x14ac:dyDescent="0.25">
      <c r="C168" s="3">
        <f>IF(A168&lt;&gt;"",VLOOKUP(A168,Runners!A$3:AS$200,C$1,FALSE),0)</f>
        <v>0</v>
      </c>
      <c r="D168" s="6">
        <f t="shared" si="65"/>
        <v>165</v>
      </c>
      <c r="E168" s="2"/>
      <c r="F168" s="2">
        <f t="shared" si="75"/>
        <v>0</v>
      </c>
      <c r="J168" s="1">
        <f t="shared" si="66"/>
        <v>0</v>
      </c>
      <c r="M168" s="8" t="str">
        <f t="shared" si="67"/>
        <v/>
      </c>
      <c r="N168" s="8" t="str">
        <f t="shared" si="68"/>
        <v/>
      </c>
      <c r="O168" s="1" t="str">
        <f t="shared" si="69"/>
        <v/>
      </c>
      <c r="P168" s="40" t="str">
        <f t="shared" si="70"/>
        <v/>
      </c>
      <c r="Q168" s="40" t="str">
        <f t="shared" si="71"/>
        <v/>
      </c>
      <c r="R168" s="6">
        <f t="shared" si="72"/>
        <v>0</v>
      </c>
      <c r="S168" s="6">
        <f>IF(AND(D168&lt;=L$4,P168&lt;&gt;"Y"),IF(N168&lt;VLOOKUP(O168,Runners!A$3:CT$200,S$1,FALSE),2,0),0)</f>
        <v>0</v>
      </c>
      <c r="T168" s="6">
        <f t="shared" si="73"/>
        <v>0</v>
      </c>
      <c r="U168" s="2"/>
      <c r="V168" s="2" t="str">
        <f>IF(O168&lt;&gt;"",VLOOKUP(O168,Runners!CZ$3:DM$200,V$1,FALSE),"")</f>
        <v/>
      </c>
      <c r="W168" s="19" t="str">
        <f t="shared" si="74"/>
        <v/>
      </c>
    </row>
    <row r="169" spans="3:23" x14ac:dyDescent="0.25">
      <c r="C169" s="3">
        <f>IF(A169&lt;&gt;"",VLOOKUP(A169,Runners!A$3:AS$200,C$1,FALSE),0)</f>
        <v>0</v>
      </c>
      <c r="D169" s="6">
        <f t="shared" si="65"/>
        <v>166</v>
      </c>
      <c r="E169" s="2"/>
      <c r="F169" s="2">
        <f t="shared" si="75"/>
        <v>0</v>
      </c>
      <c r="J169" s="1">
        <f t="shared" si="66"/>
        <v>0</v>
      </c>
      <c r="M169" s="8" t="str">
        <f t="shared" si="67"/>
        <v/>
      </c>
      <c r="N169" s="8" t="str">
        <f t="shared" si="68"/>
        <v/>
      </c>
      <c r="O169" s="1" t="str">
        <f t="shared" si="69"/>
        <v/>
      </c>
      <c r="P169" s="40" t="str">
        <f t="shared" si="70"/>
        <v/>
      </c>
      <c r="Q169" s="40" t="str">
        <f t="shared" si="71"/>
        <v/>
      </c>
      <c r="R169" s="6">
        <f t="shared" si="72"/>
        <v>0</v>
      </c>
      <c r="S169" s="6">
        <f>IF(AND(D169&lt;=L$4,P169&lt;&gt;"Y"),IF(N169&lt;VLOOKUP(O169,Runners!A$3:CT$200,S$1,FALSE),2,0),0)</f>
        <v>0</v>
      </c>
      <c r="T169" s="6">
        <f t="shared" si="73"/>
        <v>0</v>
      </c>
      <c r="U169" s="2"/>
      <c r="V169" s="2" t="str">
        <f>IF(O169&lt;&gt;"",VLOOKUP(O169,Runners!CZ$3:DM$200,V$1,FALSE),"")</f>
        <v/>
      </c>
      <c r="W169" s="19" t="str">
        <f t="shared" si="74"/>
        <v/>
      </c>
    </row>
    <row r="170" spans="3:23" x14ac:dyDescent="0.25">
      <c r="C170" s="3">
        <f>IF(A170&lt;&gt;"",VLOOKUP(A170,Runners!A$3:AS$200,C$1,FALSE),0)</f>
        <v>0</v>
      </c>
      <c r="D170" s="6">
        <f t="shared" si="65"/>
        <v>167</v>
      </c>
      <c r="E170" s="2"/>
      <c r="F170" s="2">
        <f t="shared" si="75"/>
        <v>0</v>
      </c>
      <c r="J170" s="1">
        <f t="shared" si="66"/>
        <v>0</v>
      </c>
      <c r="M170" s="8" t="str">
        <f t="shared" si="67"/>
        <v/>
      </c>
      <c r="N170" s="8" t="str">
        <f t="shared" si="68"/>
        <v/>
      </c>
      <c r="O170" s="1" t="str">
        <f t="shared" si="69"/>
        <v/>
      </c>
      <c r="P170" s="40" t="str">
        <f t="shared" si="70"/>
        <v/>
      </c>
      <c r="Q170" s="40" t="str">
        <f t="shared" si="71"/>
        <v/>
      </c>
      <c r="R170" s="6">
        <f t="shared" si="72"/>
        <v>0</v>
      </c>
      <c r="S170" s="6">
        <f>IF(AND(D170&lt;=L$4,P170&lt;&gt;"Y"),IF(N170&lt;VLOOKUP(O170,Runners!A$3:CT$200,S$1,FALSE),2,0),0)</f>
        <v>0</v>
      </c>
      <c r="T170" s="6">
        <f t="shared" si="73"/>
        <v>0</v>
      </c>
      <c r="U170" s="2"/>
      <c r="V170" s="2" t="str">
        <f>IF(O170&lt;&gt;"",VLOOKUP(O170,Runners!CZ$3:DM$200,V$1,FALSE),"")</f>
        <v/>
      </c>
      <c r="W170" s="19" t="str">
        <f t="shared" si="74"/>
        <v/>
      </c>
    </row>
    <row r="171" spans="3:23" x14ac:dyDescent="0.25">
      <c r="C171" s="3">
        <f>IF(A171&lt;&gt;"",VLOOKUP(A171,Runners!A$3:AS$200,C$1,FALSE),0)</f>
        <v>0</v>
      </c>
      <c r="D171" s="6">
        <f t="shared" si="65"/>
        <v>168</v>
      </c>
      <c r="E171" s="2"/>
      <c r="F171" s="2">
        <f t="shared" si="75"/>
        <v>0</v>
      </c>
      <c r="J171" s="1">
        <f t="shared" si="66"/>
        <v>0</v>
      </c>
      <c r="M171" s="8" t="str">
        <f t="shared" si="67"/>
        <v/>
      </c>
      <c r="N171" s="8" t="str">
        <f t="shared" si="68"/>
        <v/>
      </c>
      <c r="O171" s="1" t="str">
        <f t="shared" si="69"/>
        <v/>
      </c>
      <c r="P171" s="40" t="str">
        <f t="shared" si="70"/>
        <v/>
      </c>
      <c r="Q171" s="40" t="str">
        <f t="shared" si="71"/>
        <v/>
      </c>
      <c r="R171" s="6">
        <f t="shared" si="72"/>
        <v>0</v>
      </c>
      <c r="S171" s="6">
        <f>IF(AND(D171&lt;=L$4,P171&lt;&gt;"Y"),IF(N171&lt;VLOOKUP(O171,Runners!A$3:CT$200,S$1,FALSE),2,0),0)</f>
        <v>0</v>
      </c>
      <c r="T171" s="6">
        <f t="shared" si="73"/>
        <v>0</v>
      </c>
      <c r="U171" s="2"/>
      <c r="V171" s="2" t="str">
        <f>IF(O171&lt;&gt;"",VLOOKUP(O171,Runners!CZ$3:DM$200,V$1,FALSE),"")</f>
        <v/>
      </c>
      <c r="W171" s="19" t="str">
        <f t="shared" si="74"/>
        <v/>
      </c>
    </row>
    <row r="172" spans="3:23" x14ac:dyDescent="0.25">
      <c r="C172" s="3">
        <f>IF(A172&lt;&gt;"",VLOOKUP(A172,Runners!A$3:AS$200,C$1,FALSE),0)</f>
        <v>0</v>
      </c>
      <c r="D172" s="6">
        <f t="shared" si="65"/>
        <v>169</v>
      </c>
      <c r="E172" s="2"/>
      <c r="F172" s="2">
        <f t="shared" si="75"/>
        <v>0</v>
      </c>
      <c r="J172" s="1">
        <f t="shared" si="66"/>
        <v>0</v>
      </c>
      <c r="M172" s="8" t="str">
        <f t="shared" si="67"/>
        <v/>
      </c>
      <c r="N172" s="8" t="str">
        <f t="shared" si="68"/>
        <v/>
      </c>
      <c r="O172" s="1" t="str">
        <f t="shared" si="69"/>
        <v/>
      </c>
      <c r="P172" s="40" t="str">
        <f t="shared" si="70"/>
        <v/>
      </c>
      <c r="Q172" s="40" t="str">
        <f t="shared" si="71"/>
        <v/>
      </c>
      <c r="R172" s="6">
        <f t="shared" si="72"/>
        <v>0</v>
      </c>
      <c r="S172" s="6">
        <f>IF(AND(D172&lt;=L$4,P172&lt;&gt;"Y"),IF(N172&lt;VLOOKUP(O172,Runners!A$3:CT$200,S$1,FALSE),2,0),0)</f>
        <v>0</v>
      </c>
      <c r="T172" s="6">
        <f t="shared" si="73"/>
        <v>0</v>
      </c>
      <c r="U172" s="2"/>
      <c r="V172" s="2" t="str">
        <f>IF(O172&lt;&gt;"",VLOOKUP(O172,Runners!CZ$3:DM$200,V$1,FALSE),"")</f>
        <v/>
      </c>
      <c r="W172" s="19" t="str">
        <f t="shared" si="74"/>
        <v/>
      </c>
    </row>
    <row r="173" spans="3:23" x14ac:dyDescent="0.25">
      <c r="C173" s="3">
        <f>IF(A173&lt;&gt;"",VLOOKUP(A173,Runners!A$3:AS$200,C$1,FALSE),0)</f>
        <v>0</v>
      </c>
      <c r="D173" s="6">
        <f t="shared" si="65"/>
        <v>170</v>
      </c>
      <c r="E173" s="2"/>
      <c r="F173" s="2">
        <f t="shared" si="75"/>
        <v>0</v>
      </c>
      <c r="J173" s="1">
        <f t="shared" si="66"/>
        <v>0</v>
      </c>
      <c r="M173" s="8" t="str">
        <f t="shared" si="67"/>
        <v/>
      </c>
      <c r="N173" s="8" t="str">
        <f t="shared" si="68"/>
        <v/>
      </c>
      <c r="O173" s="1" t="str">
        <f t="shared" si="69"/>
        <v/>
      </c>
      <c r="P173" s="40" t="str">
        <f t="shared" si="70"/>
        <v/>
      </c>
      <c r="Q173" s="40" t="str">
        <f t="shared" si="71"/>
        <v/>
      </c>
      <c r="R173" s="6">
        <f t="shared" si="72"/>
        <v>0</v>
      </c>
      <c r="S173" s="6">
        <f>IF(AND(D173&lt;=L$4,P173&lt;&gt;"Y"),IF(N173&lt;VLOOKUP(O173,Runners!A$3:CT$200,S$1,FALSE),2,0),0)</f>
        <v>0</v>
      </c>
      <c r="T173" s="6">
        <f t="shared" si="73"/>
        <v>0</v>
      </c>
      <c r="U173" s="2"/>
      <c r="V173" s="2" t="str">
        <f>IF(O173&lt;&gt;"",VLOOKUP(O173,Runners!CZ$3:DM$200,V$1,FALSE),"")</f>
        <v/>
      </c>
      <c r="W173" s="19" t="str">
        <f t="shared" si="74"/>
        <v/>
      </c>
    </row>
    <row r="174" spans="3:23" x14ac:dyDescent="0.25">
      <c r="C174" s="3">
        <f>IF(A174&lt;&gt;"",VLOOKUP(A174,Runners!A$3:AS$200,C$1,FALSE),0)</f>
        <v>0</v>
      </c>
      <c r="D174" s="6">
        <f t="shared" si="65"/>
        <v>171</v>
      </c>
      <c r="E174" s="2"/>
      <c r="F174" s="2">
        <f t="shared" si="75"/>
        <v>0</v>
      </c>
      <c r="J174" s="1">
        <f t="shared" si="66"/>
        <v>0</v>
      </c>
      <c r="M174" s="8" t="str">
        <f t="shared" si="67"/>
        <v/>
      </c>
      <c r="N174" s="8" t="str">
        <f t="shared" si="68"/>
        <v/>
      </c>
      <c r="O174" s="1" t="str">
        <f t="shared" si="69"/>
        <v/>
      </c>
      <c r="P174" s="40" t="str">
        <f t="shared" si="70"/>
        <v/>
      </c>
      <c r="Q174" s="40" t="str">
        <f t="shared" si="71"/>
        <v/>
      </c>
      <c r="R174" s="6">
        <f t="shared" si="72"/>
        <v>0</v>
      </c>
      <c r="S174" s="6">
        <f>IF(AND(D174&lt;=L$4,P174&lt;&gt;"Y"),IF(N174&lt;VLOOKUP(O174,Runners!A$3:CT$200,S$1,FALSE),2,0),0)</f>
        <v>0</v>
      </c>
      <c r="T174" s="6">
        <f t="shared" si="73"/>
        <v>0</v>
      </c>
      <c r="U174" s="2"/>
      <c r="V174" s="2" t="str">
        <f>IF(O174&lt;&gt;"",VLOOKUP(O174,Runners!CZ$3:DM$200,V$1,FALSE),"")</f>
        <v/>
      </c>
      <c r="W174" s="19" t="str">
        <f t="shared" si="74"/>
        <v/>
      </c>
    </row>
    <row r="175" spans="3:23" x14ac:dyDescent="0.25">
      <c r="C175" s="3">
        <f>IF(A175&lt;&gt;"",VLOOKUP(A175,Runners!A$3:AS$200,C$1,FALSE),0)</f>
        <v>0</v>
      </c>
      <c r="D175" s="6">
        <f t="shared" si="65"/>
        <v>172</v>
      </c>
      <c r="E175" s="2"/>
      <c r="F175" s="2">
        <f t="shared" si="75"/>
        <v>0</v>
      </c>
      <c r="J175" s="1">
        <f t="shared" si="66"/>
        <v>0</v>
      </c>
      <c r="M175" s="8" t="str">
        <f t="shared" si="67"/>
        <v/>
      </c>
      <c r="N175" s="8" t="str">
        <f t="shared" si="68"/>
        <v/>
      </c>
      <c r="O175" s="1" t="str">
        <f t="shared" si="69"/>
        <v/>
      </c>
      <c r="P175" s="40" t="str">
        <f t="shared" si="70"/>
        <v/>
      </c>
      <c r="Q175" s="40" t="str">
        <f t="shared" si="71"/>
        <v/>
      </c>
      <c r="R175" s="6">
        <f t="shared" si="72"/>
        <v>0</v>
      </c>
      <c r="S175" s="6">
        <f>IF(AND(D175&lt;=L$4,P175&lt;&gt;"Y"),IF(N175&lt;VLOOKUP(O175,Runners!A$3:CT$200,S$1,FALSE),2,0),0)</f>
        <v>0</v>
      </c>
      <c r="T175" s="6">
        <f t="shared" si="73"/>
        <v>0</v>
      </c>
      <c r="U175" s="2"/>
      <c r="V175" s="2" t="str">
        <f>IF(O175&lt;&gt;"",VLOOKUP(O175,Runners!CZ$3:DM$200,V$1,FALSE),"")</f>
        <v/>
      </c>
      <c r="W175" s="19" t="str">
        <f t="shared" si="74"/>
        <v/>
      </c>
    </row>
    <row r="176" spans="3:23" x14ac:dyDescent="0.25">
      <c r="C176" s="3">
        <f>IF(A176&lt;&gt;"",VLOOKUP(A176,Runners!A$3:AS$200,C$1,FALSE),0)</f>
        <v>0</v>
      </c>
      <c r="D176" s="6">
        <f t="shared" si="65"/>
        <v>173</v>
      </c>
      <c r="E176" s="2"/>
      <c r="F176" s="2">
        <f t="shared" si="75"/>
        <v>0</v>
      </c>
      <c r="J176" s="1">
        <f t="shared" si="66"/>
        <v>0</v>
      </c>
      <c r="M176" s="8" t="str">
        <f t="shared" si="67"/>
        <v/>
      </c>
      <c r="N176" s="8" t="str">
        <f t="shared" si="68"/>
        <v/>
      </c>
      <c r="O176" s="1" t="str">
        <f t="shared" si="69"/>
        <v/>
      </c>
      <c r="P176" s="40" t="str">
        <f t="shared" si="70"/>
        <v/>
      </c>
      <c r="Q176" s="40" t="str">
        <f t="shared" si="71"/>
        <v/>
      </c>
      <c r="R176" s="6">
        <f t="shared" si="72"/>
        <v>0</v>
      </c>
      <c r="S176" s="6">
        <f>IF(AND(D176&lt;=L$4,P176&lt;&gt;"Y"),IF(N176&lt;VLOOKUP(O176,Runners!A$3:CT$200,S$1,FALSE),2,0),0)</f>
        <v>0</v>
      </c>
      <c r="T176" s="6">
        <f t="shared" si="73"/>
        <v>0</v>
      </c>
      <c r="U176" s="2"/>
      <c r="V176" s="2" t="str">
        <f>IF(O176&lt;&gt;"",VLOOKUP(O176,Runners!CZ$3:DM$200,V$1,FALSE),"")</f>
        <v/>
      </c>
      <c r="W176" s="19" t="str">
        <f t="shared" si="74"/>
        <v/>
      </c>
    </row>
    <row r="177" spans="3:23" x14ac:dyDescent="0.25">
      <c r="C177" s="3">
        <f>IF(A177&lt;&gt;"",VLOOKUP(A177,Runners!A$3:AS$200,C$1,FALSE),0)</f>
        <v>0</v>
      </c>
      <c r="D177" s="6">
        <f t="shared" si="65"/>
        <v>174</v>
      </c>
      <c r="E177" s="2"/>
      <c r="F177" s="2">
        <f t="shared" si="75"/>
        <v>0</v>
      </c>
      <c r="J177" s="1">
        <f t="shared" si="66"/>
        <v>0</v>
      </c>
      <c r="M177" s="8" t="str">
        <f t="shared" si="67"/>
        <v/>
      </c>
      <c r="N177" s="8" t="str">
        <f t="shared" si="68"/>
        <v/>
      </c>
      <c r="O177" s="1" t="str">
        <f t="shared" si="69"/>
        <v/>
      </c>
      <c r="P177" s="40" t="str">
        <f t="shared" si="70"/>
        <v/>
      </c>
      <c r="Q177" s="40" t="str">
        <f t="shared" si="71"/>
        <v/>
      </c>
      <c r="R177" s="6">
        <f t="shared" si="72"/>
        <v>0</v>
      </c>
      <c r="S177" s="6">
        <f>IF(AND(D177&lt;=L$4,P177&lt;&gt;"Y"),IF(N177&lt;VLOOKUP(O177,Runners!A$3:CT$200,S$1,FALSE),2,0),0)</f>
        <v>0</v>
      </c>
      <c r="T177" s="6">
        <f t="shared" si="73"/>
        <v>0</v>
      </c>
      <c r="U177" s="2"/>
      <c r="V177" s="2" t="str">
        <f>IF(O177&lt;&gt;"",VLOOKUP(O177,Runners!CZ$3:DM$200,V$1,FALSE),"")</f>
        <v/>
      </c>
      <c r="W177" s="19" t="str">
        <f t="shared" si="74"/>
        <v/>
      </c>
    </row>
    <row r="178" spans="3:23" x14ac:dyDescent="0.25">
      <c r="C178" s="3">
        <f>IF(A178&lt;&gt;"",VLOOKUP(A178,Runners!A$3:AS$200,C$1,FALSE),0)</f>
        <v>0</v>
      </c>
      <c r="D178" s="6">
        <f t="shared" ref="D178:D200" si="76">D177+1</f>
        <v>175</v>
      </c>
      <c r="E178" s="2"/>
      <c r="F178" s="2">
        <f t="shared" si="75"/>
        <v>0</v>
      </c>
      <c r="J178" s="1">
        <f t="shared" ref="J178:J197" si="77">A178</f>
        <v>0</v>
      </c>
      <c r="M178" s="8" t="str">
        <f t="shared" ref="M178:M196" si="78">IF(D178&lt;=L$4,SMALL(E$4:E$201,D178),"")</f>
        <v/>
      </c>
      <c r="N178" s="8" t="str">
        <f t="shared" ref="N178:N196" si="79">IF(D178&lt;=L$4,VLOOKUP(M178,E$4:F$201,2,FALSE),"")</f>
        <v/>
      </c>
      <c r="O178" s="1" t="str">
        <f t="shared" ref="O178:O196" si="80">IF(D178&lt;=L$4,VLOOKUP(M178,E$4:J$201,6,FALSE),"")</f>
        <v/>
      </c>
      <c r="P178" s="40" t="str">
        <f t="shared" ref="P178:P196" si="81">IF(D178&lt;=L$4,VLOOKUP(O178,A$4:B$201,2,FALSE),"")</f>
        <v/>
      </c>
      <c r="Q178" s="40" t="str">
        <f t="shared" ref="Q178:Q196" si="82">IF(D178&lt;=L$4,IF(P178="Y",Q177,Q177-1),"")</f>
        <v/>
      </c>
      <c r="R178" s="6">
        <f t="shared" ref="R178:R196" si="83">IF(Q178=Q177,0,Q178)</f>
        <v>0</v>
      </c>
      <c r="S178" s="6">
        <f>IF(AND(D178&lt;=L$4,P178&lt;&gt;"Y"),IF(N178&lt;VLOOKUP(O178,Runners!A$3:CT$200,S$1,FALSE),2,0),0)</f>
        <v>0</v>
      </c>
      <c r="T178" s="6">
        <f t="shared" ref="T178:T196" si="84">IF(AND(D178&lt;=L$4,P178&lt;&gt;"Y"),S178+R178,0)</f>
        <v>0</v>
      </c>
      <c r="U178" s="2"/>
      <c r="V178" s="2" t="str">
        <f>IF(O178&lt;&gt;"",VLOOKUP(O178,Runners!CZ$3:DM$200,V$1,FALSE),"")</f>
        <v/>
      </c>
      <c r="W178" s="19" t="str">
        <f t="shared" ref="W178:W196" si="85">IF(O178&lt;&gt;"",(V178-N178)/V178,"")</f>
        <v/>
      </c>
    </row>
    <row r="179" spans="3:23" x14ac:dyDescent="0.25">
      <c r="C179" s="3">
        <f>IF(A179&lt;&gt;"",VLOOKUP(A179,Runners!A$3:AS$200,C$1,FALSE),0)</f>
        <v>0</v>
      </c>
      <c r="D179" s="6">
        <f t="shared" si="76"/>
        <v>176</v>
      </c>
      <c r="E179" s="2"/>
      <c r="F179" s="2">
        <f t="shared" si="75"/>
        <v>0</v>
      </c>
      <c r="J179" s="1">
        <f t="shared" si="77"/>
        <v>0</v>
      </c>
      <c r="M179" s="8" t="str">
        <f t="shared" si="78"/>
        <v/>
      </c>
      <c r="N179" s="8" t="str">
        <f t="shared" si="79"/>
        <v/>
      </c>
      <c r="O179" s="1" t="str">
        <f t="shared" si="80"/>
        <v/>
      </c>
      <c r="P179" s="40" t="str">
        <f t="shared" si="81"/>
        <v/>
      </c>
      <c r="Q179" s="40" t="str">
        <f t="shared" si="82"/>
        <v/>
      </c>
      <c r="R179" s="6">
        <f t="shared" si="83"/>
        <v>0</v>
      </c>
      <c r="S179" s="6">
        <f>IF(AND(D179&lt;=L$4,P179&lt;&gt;"Y"),IF(N179&lt;VLOOKUP(O179,Runners!A$3:CT$200,S$1,FALSE),2,0),0)</f>
        <v>0</v>
      </c>
      <c r="T179" s="6">
        <f t="shared" si="84"/>
        <v>0</v>
      </c>
      <c r="U179" s="2"/>
      <c r="V179" s="2" t="str">
        <f>IF(O179&lt;&gt;"",VLOOKUP(O179,Runners!CZ$3:DM$200,V$1,FALSE),"")</f>
        <v/>
      </c>
      <c r="W179" s="19" t="str">
        <f t="shared" si="85"/>
        <v/>
      </c>
    </row>
    <row r="180" spans="3:23" x14ac:dyDescent="0.25">
      <c r="C180" s="3">
        <f>IF(A180&lt;&gt;"",VLOOKUP(A180,Runners!A$3:AS$200,C$1,FALSE),0)</f>
        <v>0</v>
      </c>
      <c r="D180" s="6">
        <f t="shared" si="76"/>
        <v>177</v>
      </c>
      <c r="E180" s="2"/>
      <c r="F180" s="2">
        <f t="shared" si="75"/>
        <v>0</v>
      </c>
      <c r="J180" s="1">
        <f t="shared" si="77"/>
        <v>0</v>
      </c>
      <c r="M180" s="8" t="str">
        <f t="shared" si="78"/>
        <v/>
      </c>
      <c r="N180" s="8" t="str">
        <f t="shared" si="79"/>
        <v/>
      </c>
      <c r="O180" s="1" t="str">
        <f t="shared" si="80"/>
        <v/>
      </c>
      <c r="P180" s="40" t="str">
        <f t="shared" si="81"/>
        <v/>
      </c>
      <c r="Q180" s="40" t="str">
        <f t="shared" si="82"/>
        <v/>
      </c>
      <c r="R180" s="6">
        <f t="shared" si="83"/>
        <v>0</v>
      </c>
      <c r="S180" s="6">
        <f>IF(AND(D180&lt;=L$4,P180&lt;&gt;"Y"),IF(N180&lt;VLOOKUP(O180,Runners!A$3:CT$200,S$1,FALSE),2,0),0)</f>
        <v>0</v>
      </c>
      <c r="T180" s="6">
        <f t="shared" si="84"/>
        <v>0</v>
      </c>
      <c r="U180" s="2"/>
      <c r="V180" s="2" t="str">
        <f>IF(O180&lt;&gt;"",VLOOKUP(O180,Runners!CZ$3:DM$200,V$1,FALSE),"")</f>
        <v/>
      </c>
      <c r="W180" s="19" t="str">
        <f t="shared" si="85"/>
        <v/>
      </c>
    </row>
    <row r="181" spans="3:23" x14ac:dyDescent="0.25">
      <c r="C181" s="3">
        <f>IF(A181&lt;&gt;"",VLOOKUP(A181,Runners!A$3:AS$200,C$1,FALSE),0)</f>
        <v>0</v>
      </c>
      <c r="D181" s="6">
        <f t="shared" si="76"/>
        <v>178</v>
      </c>
      <c r="E181" s="2"/>
      <c r="F181" s="2">
        <f t="shared" si="75"/>
        <v>0</v>
      </c>
      <c r="J181" s="1">
        <f t="shared" si="77"/>
        <v>0</v>
      </c>
      <c r="M181" s="8" t="str">
        <f t="shared" si="78"/>
        <v/>
      </c>
      <c r="N181" s="8" t="str">
        <f t="shared" si="79"/>
        <v/>
      </c>
      <c r="O181" s="1" t="str">
        <f t="shared" si="80"/>
        <v/>
      </c>
      <c r="P181" s="40" t="str">
        <f t="shared" si="81"/>
        <v/>
      </c>
      <c r="Q181" s="40" t="str">
        <f t="shared" si="82"/>
        <v/>
      </c>
      <c r="R181" s="6">
        <f t="shared" si="83"/>
        <v>0</v>
      </c>
      <c r="S181" s="6">
        <f>IF(AND(D181&lt;=L$4,P181&lt;&gt;"Y"),IF(N181&lt;VLOOKUP(O181,Runners!A$3:CT$200,S$1,FALSE),2,0),0)</f>
        <v>0</v>
      </c>
      <c r="T181" s="6">
        <f t="shared" si="84"/>
        <v>0</v>
      </c>
      <c r="U181" s="2"/>
      <c r="V181" s="2" t="str">
        <f>IF(O181&lt;&gt;"",VLOOKUP(O181,Runners!CZ$3:DM$200,V$1,FALSE),"")</f>
        <v/>
      </c>
      <c r="W181" s="19" t="str">
        <f t="shared" si="85"/>
        <v/>
      </c>
    </row>
    <row r="182" spans="3:23" x14ac:dyDescent="0.25">
      <c r="C182" s="3">
        <f>IF(A182&lt;&gt;"",VLOOKUP(A182,Runners!A$3:AS$200,C$1,FALSE),0)</f>
        <v>0</v>
      </c>
      <c r="D182" s="6">
        <f t="shared" si="76"/>
        <v>179</v>
      </c>
      <c r="E182" s="2"/>
      <c r="F182" s="2">
        <f t="shared" si="75"/>
        <v>0</v>
      </c>
      <c r="J182" s="1">
        <f t="shared" si="77"/>
        <v>0</v>
      </c>
      <c r="M182" s="8" t="str">
        <f t="shared" si="78"/>
        <v/>
      </c>
      <c r="N182" s="8" t="str">
        <f t="shared" si="79"/>
        <v/>
      </c>
      <c r="O182" s="1" t="str">
        <f t="shared" si="80"/>
        <v/>
      </c>
      <c r="P182" s="40" t="str">
        <f t="shared" si="81"/>
        <v/>
      </c>
      <c r="Q182" s="40" t="str">
        <f t="shared" si="82"/>
        <v/>
      </c>
      <c r="R182" s="6">
        <f t="shared" si="83"/>
        <v>0</v>
      </c>
      <c r="S182" s="6">
        <f>IF(AND(D182&lt;=L$4,P182&lt;&gt;"Y"),IF(N182&lt;VLOOKUP(O182,Runners!A$3:CT$200,S$1,FALSE),2,0),0)</f>
        <v>0</v>
      </c>
      <c r="T182" s="6">
        <f t="shared" si="84"/>
        <v>0</v>
      </c>
      <c r="U182" s="2"/>
      <c r="V182" s="2" t="str">
        <f>IF(O182&lt;&gt;"",VLOOKUP(O182,Runners!CZ$3:DM$200,V$1,FALSE),"")</f>
        <v/>
      </c>
      <c r="W182" s="19" t="str">
        <f t="shared" si="85"/>
        <v/>
      </c>
    </row>
    <row r="183" spans="3:23" x14ac:dyDescent="0.25">
      <c r="C183" s="3">
        <f>IF(A183&lt;&gt;"",VLOOKUP(A183,Runners!A$3:AS$200,C$1,FALSE),0)</f>
        <v>0</v>
      </c>
      <c r="D183" s="6">
        <f t="shared" si="76"/>
        <v>180</v>
      </c>
      <c r="E183" s="2"/>
      <c r="F183" s="2">
        <f t="shared" si="75"/>
        <v>0</v>
      </c>
      <c r="J183" s="1">
        <f t="shared" si="77"/>
        <v>0</v>
      </c>
      <c r="M183" s="8" t="str">
        <f t="shared" si="78"/>
        <v/>
      </c>
      <c r="N183" s="8" t="str">
        <f t="shared" si="79"/>
        <v/>
      </c>
      <c r="O183" s="1" t="str">
        <f t="shared" si="80"/>
        <v/>
      </c>
      <c r="P183" s="40" t="str">
        <f t="shared" si="81"/>
        <v/>
      </c>
      <c r="Q183" s="40" t="str">
        <f t="shared" si="82"/>
        <v/>
      </c>
      <c r="R183" s="6">
        <f t="shared" si="83"/>
        <v>0</v>
      </c>
      <c r="S183" s="6">
        <f>IF(AND(D183&lt;=L$4,P183&lt;&gt;"Y"),IF(N183&lt;VLOOKUP(O183,Runners!A$3:CT$200,S$1,FALSE),2,0),0)</f>
        <v>0</v>
      </c>
      <c r="T183" s="6">
        <f t="shared" si="84"/>
        <v>0</v>
      </c>
      <c r="U183" s="2"/>
      <c r="V183" s="2" t="str">
        <f>IF(O183&lt;&gt;"",VLOOKUP(O183,Runners!CZ$3:DM$200,V$1,FALSE),"")</f>
        <v/>
      </c>
      <c r="W183" s="19" t="str">
        <f t="shared" si="85"/>
        <v/>
      </c>
    </row>
    <row r="184" spans="3:23" x14ac:dyDescent="0.25">
      <c r="C184" s="3">
        <f>IF(A184&lt;&gt;"",VLOOKUP(A184,Runners!A$3:AS$200,C$1,FALSE),0)</f>
        <v>0</v>
      </c>
      <c r="D184" s="6">
        <f t="shared" si="76"/>
        <v>181</v>
      </c>
      <c r="E184" s="2"/>
      <c r="F184" s="2">
        <f t="shared" si="75"/>
        <v>0</v>
      </c>
      <c r="J184" s="1">
        <f t="shared" si="77"/>
        <v>0</v>
      </c>
      <c r="M184" s="8" t="str">
        <f t="shared" si="78"/>
        <v/>
      </c>
      <c r="N184" s="8" t="str">
        <f t="shared" si="79"/>
        <v/>
      </c>
      <c r="O184" s="1" t="str">
        <f t="shared" si="80"/>
        <v/>
      </c>
      <c r="P184" s="40" t="str">
        <f t="shared" si="81"/>
        <v/>
      </c>
      <c r="Q184" s="40" t="str">
        <f t="shared" si="82"/>
        <v/>
      </c>
      <c r="R184" s="6">
        <f t="shared" si="83"/>
        <v>0</v>
      </c>
      <c r="S184" s="6">
        <f>IF(AND(D184&lt;=L$4,P184&lt;&gt;"Y"),IF(N184&lt;VLOOKUP(O184,Runners!A$3:CT$200,S$1,FALSE),2,0),0)</f>
        <v>0</v>
      </c>
      <c r="T184" s="6">
        <f t="shared" si="84"/>
        <v>0</v>
      </c>
      <c r="U184" s="2"/>
      <c r="V184" s="2" t="str">
        <f>IF(O184&lt;&gt;"",VLOOKUP(O184,Runners!CZ$3:DM$200,V$1,FALSE),"")</f>
        <v/>
      </c>
      <c r="W184" s="19" t="str">
        <f t="shared" si="85"/>
        <v/>
      </c>
    </row>
    <row r="185" spans="3:23" x14ac:dyDescent="0.25">
      <c r="C185" s="3">
        <f>IF(A185&lt;&gt;"",VLOOKUP(A185,Runners!A$3:AS$200,C$1,FALSE),0)</f>
        <v>0</v>
      </c>
      <c r="D185" s="6">
        <f t="shared" si="76"/>
        <v>182</v>
      </c>
      <c r="E185" s="2"/>
      <c r="F185" s="2">
        <f t="shared" si="75"/>
        <v>0</v>
      </c>
      <c r="J185" s="1">
        <f t="shared" si="77"/>
        <v>0</v>
      </c>
      <c r="M185" s="8" t="str">
        <f t="shared" si="78"/>
        <v/>
      </c>
      <c r="N185" s="8" t="str">
        <f t="shared" si="79"/>
        <v/>
      </c>
      <c r="O185" s="1" t="str">
        <f t="shared" si="80"/>
        <v/>
      </c>
      <c r="P185" s="40" t="str">
        <f t="shared" si="81"/>
        <v/>
      </c>
      <c r="Q185" s="40" t="str">
        <f t="shared" si="82"/>
        <v/>
      </c>
      <c r="R185" s="6">
        <f t="shared" si="83"/>
        <v>0</v>
      </c>
      <c r="S185" s="6">
        <f>IF(AND(D185&lt;=L$4,P185&lt;&gt;"Y"),IF(N185&lt;VLOOKUP(O185,Runners!A$3:CT$200,S$1,FALSE),2,0),0)</f>
        <v>0</v>
      </c>
      <c r="T185" s="6">
        <f t="shared" si="84"/>
        <v>0</v>
      </c>
      <c r="U185" s="2"/>
      <c r="V185" s="2" t="str">
        <f>IF(O185&lt;&gt;"",VLOOKUP(O185,Runners!CZ$3:DM$200,V$1,FALSE),"")</f>
        <v/>
      </c>
      <c r="W185" s="19" t="str">
        <f t="shared" si="85"/>
        <v/>
      </c>
    </row>
    <row r="186" spans="3:23" x14ac:dyDescent="0.25">
      <c r="C186" s="3">
        <f>IF(A186&lt;&gt;"",VLOOKUP(A186,Runners!A$3:AS$200,C$1,FALSE),0)</f>
        <v>0</v>
      </c>
      <c r="D186" s="6">
        <f t="shared" si="76"/>
        <v>183</v>
      </c>
      <c r="E186" s="2"/>
      <c r="F186" s="2">
        <f t="shared" si="75"/>
        <v>0</v>
      </c>
      <c r="J186" s="1">
        <f t="shared" si="77"/>
        <v>0</v>
      </c>
      <c r="M186" s="8" t="str">
        <f t="shared" si="78"/>
        <v/>
      </c>
      <c r="N186" s="8" t="str">
        <f t="shared" si="79"/>
        <v/>
      </c>
      <c r="O186" s="1" t="str">
        <f t="shared" si="80"/>
        <v/>
      </c>
      <c r="P186" s="40" t="str">
        <f t="shared" si="81"/>
        <v/>
      </c>
      <c r="Q186" s="40" t="str">
        <f t="shared" si="82"/>
        <v/>
      </c>
      <c r="R186" s="6">
        <f t="shared" si="83"/>
        <v>0</v>
      </c>
      <c r="S186" s="6">
        <f>IF(AND(D186&lt;=L$4,P186&lt;&gt;"Y"),IF(N186&lt;VLOOKUP(O186,Runners!A$3:CT$200,S$1,FALSE),2,0),0)</f>
        <v>0</v>
      </c>
      <c r="T186" s="6">
        <f t="shared" si="84"/>
        <v>0</v>
      </c>
      <c r="U186" s="2"/>
      <c r="V186" s="2" t="str">
        <f>IF(O186&lt;&gt;"",VLOOKUP(O186,Runners!CZ$3:DM$200,V$1,FALSE),"")</f>
        <v/>
      </c>
      <c r="W186" s="19" t="str">
        <f t="shared" si="85"/>
        <v/>
      </c>
    </row>
    <row r="187" spans="3:23" x14ac:dyDescent="0.25">
      <c r="C187" s="3">
        <f>IF(A187&lt;&gt;"",VLOOKUP(A187,Runners!A$3:AS$200,C$1,FALSE),0)</f>
        <v>0</v>
      </c>
      <c r="D187" s="6">
        <f t="shared" si="76"/>
        <v>184</v>
      </c>
      <c r="E187" s="2"/>
      <c r="F187" s="2">
        <f t="shared" si="75"/>
        <v>0</v>
      </c>
      <c r="J187" s="1">
        <f t="shared" si="77"/>
        <v>0</v>
      </c>
      <c r="M187" s="8" t="str">
        <f t="shared" si="78"/>
        <v/>
      </c>
      <c r="N187" s="8" t="str">
        <f t="shared" si="79"/>
        <v/>
      </c>
      <c r="O187" s="1" t="str">
        <f t="shared" si="80"/>
        <v/>
      </c>
      <c r="P187" s="40" t="str">
        <f t="shared" si="81"/>
        <v/>
      </c>
      <c r="Q187" s="40" t="str">
        <f t="shared" si="82"/>
        <v/>
      </c>
      <c r="R187" s="6">
        <f t="shared" si="83"/>
        <v>0</v>
      </c>
      <c r="S187" s="6">
        <f>IF(AND(D187&lt;=L$4,P187&lt;&gt;"Y"),IF(N187&lt;VLOOKUP(O187,Runners!A$3:CT$200,S$1,FALSE),2,0),0)</f>
        <v>0</v>
      </c>
      <c r="T187" s="6">
        <f t="shared" si="84"/>
        <v>0</v>
      </c>
      <c r="U187" s="2"/>
      <c r="V187" s="2" t="str">
        <f>IF(O187&lt;&gt;"",VLOOKUP(O187,Runners!CZ$3:DM$200,V$1,FALSE),"")</f>
        <v/>
      </c>
      <c r="W187" s="19" t="str">
        <f t="shared" si="85"/>
        <v/>
      </c>
    </row>
    <row r="188" spans="3:23" x14ac:dyDescent="0.25">
      <c r="C188" s="3">
        <f>IF(A188&lt;&gt;"",VLOOKUP(A188,Runners!A$3:AS$200,C$1,FALSE),0)</f>
        <v>0</v>
      </c>
      <c r="D188" s="6">
        <f t="shared" si="76"/>
        <v>185</v>
      </c>
      <c r="E188" s="2"/>
      <c r="F188" s="2">
        <f t="shared" si="75"/>
        <v>0</v>
      </c>
      <c r="J188" s="1">
        <f t="shared" si="77"/>
        <v>0</v>
      </c>
      <c r="M188" s="8" t="str">
        <f t="shared" si="78"/>
        <v/>
      </c>
      <c r="N188" s="8" t="str">
        <f t="shared" si="79"/>
        <v/>
      </c>
      <c r="O188" s="1" t="str">
        <f t="shared" si="80"/>
        <v/>
      </c>
      <c r="P188" s="40" t="str">
        <f t="shared" si="81"/>
        <v/>
      </c>
      <c r="Q188" s="40" t="str">
        <f t="shared" si="82"/>
        <v/>
      </c>
      <c r="R188" s="6">
        <f t="shared" si="83"/>
        <v>0</v>
      </c>
      <c r="S188" s="6">
        <f>IF(AND(D188&lt;=L$4,P188&lt;&gt;"Y"),IF(N188&lt;VLOOKUP(O188,Runners!A$3:CT$200,S$1,FALSE),2,0),0)</f>
        <v>0</v>
      </c>
      <c r="T188" s="6">
        <f t="shared" si="84"/>
        <v>0</v>
      </c>
      <c r="U188" s="2"/>
      <c r="V188" s="2" t="str">
        <f>IF(O188&lt;&gt;"",VLOOKUP(O188,Runners!CZ$3:DM$200,V$1,FALSE),"")</f>
        <v/>
      </c>
      <c r="W188" s="19" t="str">
        <f t="shared" si="85"/>
        <v/>
      </c>
    </row>
    <row r="189" spans="3:23" x14ac:dyDescent="0.25">
      <c r="C189" s="3">
        <f>IF(A189&lt;&gt;"",VLOOKUP(A189,Runners!A$3:AS$200,C$1,FALSE),0)</f>
        <v>0</v>
      </c>
      <c r="D189" s="6">
        <f t="shared" si="76"/>
        <v>186</v>
      </c>
      <c r="E189" s="2"/>
      <c r="F189" s="2">
        <f t="shared" si="75"/>
        <v>0</v>
      </c>
      <c r="J189" s="1">
        <f t="shared" si="77"/>
        <v>0</v>
      </c>
      <c r="M189" s="8" t="str">
        <f t="shared" si="78"/>
        <v/>
      </c>
      <c r="N189" s="8" t="str">
        <f t="shared" si="79"/>
        <v/>
      </c>
      <c r="O189" s="1" t="str">
        <f t="shared" si="80"/>
        <v/>
      </c>
      <c r="P189" s="40" t="str">
        <f t="shared" si="81"/>
        <v/>
      </c>
      <c r="Q189" s="40" t="str">
        <f t="shared" si="82"/>
        <v/>
      </c>
      <c r="R189" s="6">
        <f t="shared" si="83"/>
        <v>0</v>
      </c>
      <c r="S189" s="6">
        <f>IF(AND(D189&lt;=L$4,P189&lt;&gt;"Y"),IF(N189&lt;VLOOKUP(O189,Runners!A$3:CT$200,S$1,FALSE),2,0),0)</f>
        <v>0</v>
      </c>
      <c r="T189" s="6">
        <f t="shared" si="84"/>
        <v>0</v>
      </c>
      <c r="U189" s="2"/>
      <c r="V189" s="2" t="str">
        <f>IF(O189&lt;&gt;"",VLOOKUP(O189,Runners!CZ$3:DM$200,V$1,FALSE),"")</f>
        <v/>
      </c>
      <c r="W189" s="19" t="str">
        <f t="shared" si="85"/>
        <v/>
      </c>
    </row>
    <row r="190" spans="3:23" x14ac:dyDescent="0.25">
      <c r="C190" s="3">
        <f>IF(A190&lt;&gt;"",VLOOKUP(A190,Runners!A$3:AS$200,C$1,FALSE),0)</f>
        <v>0</v>
      </c>
      <c r="D190" s="6">
        <f t="shared" si="76"/>
        <v>187</v>
      </c>
      <c r="E190" s="2"/>
      <c r="F190" s="2">
        <f t="shared" si="75"/>
        <v>0</v>
      </c>
      <c r="J190" s="1">
        <f t="shared" si="77"/>
        <v>0</v>
      </c>
      <c r="M190" s="8" t="str">
        <f t="shared" si="78"/>
        <v/>
      </c>
      <c r="N190" s="8" t="str">
        <f t="shared" si="79"/>
        <v/>
      </c>
      <c r="O190" s="1" t="str">
        <f t="shared" si="80"/>
        <v/>
      </c>
      <c r="P190" s="40" t="str">
        <f t="shared" si="81"/>
        <v/>
      </c>
      <c r="Q190" s="40" t="str">
        <f t="shared" si="82"/>
        <v/>
      </c>
      <c r="R190" s="6">
        <f t="shared" si="83"/>
        <v>0</v>
      </c>
      <c r="S190" s="6">
        <f>IF(AND(D190&lt;=L$4,P190&lt;&gt;"Y"),IF(N190&lt;VLOOKUP(O190,Runners!A$3:CT$200,S$1,FALSE),2,0),0)</f>
        <v>0</v>
      </c>
      <c r="T190" s="6">
        <f t="shared" si="84"/>
        <v>0</v>
      </c>
      <c r="U190" s="2"/>
      <c r="V190" s="2" t="str">
        <f>IF(O190&lt;&gt;"",VLOOKUP(O190,Runners!CZ$3:DM$200,V$1,FALSE),"")</f>
        <v/>
      </c>
      <c r="W190" s="19" t="str">
        <f t="shared" si="85"/>
        <v/>
      </c>
    </row>
    <row r="191" spans="3:23" x14ac:dyDescent="0.25">
      <c r="C191" s="3">
        <f>IF(A191&lt;&gt;"",VLOOKUP(A191,Runners!A$3:AS$200,C$1,FALSE),0)</f>
        <v>0</v>
      </c>
      <c r="D191" s="6">
        <f t="shared" si="76"/>
        <v>188</v>
      </c>
      <c r="E191" s="2"/>
      <c r="F191" s="2">
        <f t="shared" si="75"/>
        <v>0</v>
      </c>
      <c r="J191" s="1">
        <f t="shared" si="77"/>
        <v>0</v>
      </c>
      <c r="M191" s="8" t="str">
        <f t="shared" si="78"/>
        <v/>
      </c>
      <c r="N191" s="8" t="str">
        <f t="shared" si="79"/>
        <v/>
      </c>
      <c r="O191" s="1" t="str">
        <f t="shared" si="80"/>
        <v/>
      </c>
      <c r="P191" s="40" t="str">
        <f t="shared" si="81"/>
        <v/>
      </c>
      <c r="Q191" s="40" t="str">
        <f t="shared" si="82"/>
        <v/>
      </c>
      <c r="R191" s="6">
        <f t="shared" si="83"/>
        <v>0</v>
      </c>
      <c r="S191" s="6">
        <f>IF(AND(D191&lt;=L$4,P191&lt;&gt;"Y"),IF(N191&lt;VLOOKUP(O191,Runners!A$3:CT$200,S$1,FALSE),2,0),0)</f>
        <v>0</v>
      </c>
      <c r="T191" s="6">
        <f t="shared" si="84"/>
        <v>0</v>
      </c>
      <c r="U191" s="2"/>
      <c r="V191" s="2" t="str">
        <f>IF(O191&lt;&gt;"",VLOOKUP(O191,Runners!CZ$3:DM$200,V$1,FALSE),"")</f>
        <v/>
      </c>
      <c r="W191" s="19" t="str">
        <f t="shared" si="85"/>
        <v/>
      </c>
    </row>
    <row r="192" spans="3:23" x14ac:dyDescent="0.25">
      <c r="C192" s="3">
        <f>IF(A192&lt;&gt;"",VLOOKUP(A192,Runners!A$3:AS$200,C$1,FALSE),0)</f>
        <v>0</v>
      </c>
      <c r="D192" s="6">
        <f t="shared" si="76"/>
        <v>189</v>
      </c>
      <c r="E192" s="2"/>
      <c r="F192" s="2">
        <f t="shared" si="75"/>
        <v>0</v>
      </c>
      <c r="J192" s="1">
        <f t="shared" si="77"/>
        <v>0</v>
      </c>
      <c r="M192" s="8" t="str">
        <f t="shared" si="78"/>
        <v/>
      </c>
      <c r="N192" s="8" t="str">
        <f t="shared" si="79"/>
        <v/>
      </c>
      <c r="O192" s="1" t="str">
        <f t="shared" si="80"/>
        <v/>
      </c>
      <c r="P192" s="40" t="str">
        <f t="shared" si="81"/>
        <v/>
      </c>
      <c r="Q192" s="40" t="str">
        <f t="shared" si="82"/>
        <v/>
      </c>
      <c r="R192" s="6">
        <f t="shared" si="83"/>
        <v>0</v>
      </c>
      <c r="S192" s="6">
        <f>IF(AND(D192&lt;=L$4,P192&lt;&gt;"Y"),IF(N192&lt;VLOOKUP(O192,Runners!A$3:CT$200,S$1,FALSE),2,0),0)</f>
        <v>0</v>
      </c>
      <c r="T192" s="6">
        <f t="shared" si="84"/>
        <v>0</v>
      </c>
      <c r="U192" s="2"/>
      <c r="V192" s="2" t="str">
        <f>IF(O192&lt;&gt;"",VLOOKUP(O192,Runners!CZ$3:DM$200,V$1,FALSE),"")</f>
        <v/>
      </c>
      <c r="W192" s="19" t="str">
        <f t="shared" si="85"/>
        <v/>
      </c>
    </row>
    <row r="193" spans="3:23" x14ac:dyDescent="0.25">
      <c r="C193" s="3">
        <f>IF(A193&lt;&gt;"",VLOOKUP(A193,Runners!A$3:AS$200,C$1,FALSE),0)</f>
        <v>0</v>
      </c>
      <c r="D193" s="6">
        <f t="shared" si="76"/>
        <v>190</v>
      </c>
      <c r="E193" s="2"/>
      <c r="F193" s="2">
        <f t="shared" ref="F193:F197" si="86">IF(E193&gt;0,E193-C193,0)</f>
        <v>0</v>
      </c>
      <c r="J193" s="1">
        <f t="shared" si="77"/>
        <v>0</v>
      </c>
      <c r="M193" s="8" t="str">
        <f t="shared" si="78"/>
        <v/>
      </c>
      <c r="N193" s="8" t="str">
        <f t="shared" si="79"/>
        <v/>
      </c>
      <c r="O193" s="1" t="str">
        <f t="shared" si="80"/>
        <v/>
      </c>
      <c r="P193" s="40" t="str">
        <f t="shared" si="81"/>
        <v/>
      </c>
      <c r="Q193" s="40" t="str">
        <f t="shared" si="82"/>
        <v/>
      </c>
      <c r="R193" s="6">
        <f t="shared" si="83"/>
        <v>0</v>
      </c>
      <c r="S193" s="6">
        <f>IF(AND(D193&lt;=L$4,P193&lt;&gt;"Y"),IF(N193&lt;VLOOKUP(O193,Runners!A$3:CT$200,S$1,FALSE),2,0),0)</f>
        <v>0</v>
      </c>
      <c r="T193" s="6">
        <f t="shared" si="84"/>
        <v>0</v>
      </c>
      <c r="U193" s="2"/>
      <c r="V193" s="2" t="str">
        <f>IF(O193&lt;&gt;"",VLOOKUP(O193,Runners!CZ$3:DM$200,V$1,FALSE),"")</f>
        <v/>
      </c>
      <c r="W193" s="19" t="str">
        <f t="shared" si="85"/>
        <v/>
      </c>
    </row>
    <row r="194" spans="3:23" x14ac:dyDescent="0.25">
      <c r="C194" s="3">
        <f>IF(A194&lt;&gt;"",VLOOKUP(A194,Runners!A$3:AS$200,C$1,FALSE),0)</f>
        <v>0</v>
      </c>
      <c r="D194" s="6">
        <f t="shared" si="76"/>
        <v>191</v>
      </c>
      <c r="E194" s="2"/>
      <c r="F194" s="2">
        <f t="shared" si="86"/>
        <v>0</v>
      </c>
      <c r="J194" s="1">
        <f t="shared" si="77"/>
        <v>0</v>
      </c>
      <c r="M194" s="8" t="str">
        <f t="shared" si="78"/>
        <v/>
      </c>
      <c r="N194" s="8" t="str">
        <f t="shared" si="79"/>
        <v/>
      </c>
      <c r="O194" s="1" t="str">
        <f t="shared" si="80"/>
        <v/>
      </c>
      <c r="P194" s="40" t="str">
        <f t="shared" si="81"/>
        <v/>
      </c>
      <c r="Q194" s="40" t="str">
        <f t="shared" si="82"/>
        <v/>
      </c>
      <c r="R194" s="6">
        <f t="shared" si="83"/>
        <v>0</v>
      </c>
      <c r="S194" s="6">
        <f>IF(AND(D194&lt;=L$4,P194&lt;&gt;"Y"),IF(N194&lt;VLOOKUP(O194,Runners!A$3:CT$200,S$1,FALSE),2,0),0)</f>
        <v>0</v>
      </c>
      <c r="T194" s="6">
        <f t="shared" si="84"/>
        <v>0</v>
      </c>
      <c r="U194" s="2"/>
      <c r="V194" s="2" t="str">
        <f>IF(O194&lt;&gt;"",VLOOKUP(O194,Runners!CZ$3:DM$200,V$1,FALSE),"")</f>
        <v/>
      </c>
      <c r="W194" s="19" t="str">
        <f t="shared" si="85"/>
        <v/>
      </c>
    </row>
    <row r="195" spans="3:23" x14ac:dyDescent="0.25">
      <c r="C195" s="3">
        <f>IF(A195&lt;&gt;"",VLOOKUP(A195,Runners!A$3:AS$200,C$1,FALSE),0)</f>
        <v>0</v>
      </c>
      <c r="D195" s="6">
        <f t="shared" si="76"/>
        <v>192</v>
      </c>
      <c r="E195" s="2"/>
      <c r="F195" s="2">
        <f t="shared" si="86"/>
        <v>0</v>
      </c>
      <c r="J195" s="1">
        <f t="shared" si="77"/>
        <v>0</v>
      </c>
      <c r="M195" s="8" t="str">
        <f t="shared" si="78"/>
        <v/>
      </c>
      <c r="N195" s="8" t="str">
        <f t="shared" si="79"/>
        <v/>
      </c>
      <c r="O195" s="1" t="str">
        <f t="shared" si="80"/>
        <v/>
      </c>
      <c r="P195" s="40" t="str">
        <f t="shared" si="81"/>
        <v/>
      </c>
      <c r="Q195" s="40" t="str">
        <f t="shared" si="82"/>
        <v/>
      </c>
      <c r="R195" s="6">
        <f t="shared" si="83"/>
        <v>0</v>
      </c>
      <c r="S195" s="6">
        <f>IF(AND(D195&lt;=L$4,P195&lt;&gt;"Y"),IF(N195&lt;VLOOKUP(O195,Runners!A$3:CT$200,S$1,FALSE),2,0),0)</f>
        <v>0</v>
      </c>
      <c r="T195" s="6">
        <f t="shared" si="84"/>
        <v>0</v>
      </c>
      <c r="U195" s="2"/>
      <c r="V195" s="2" t="str">
        <f>IF(O195&lt;&gt;"",VLOOKUP(O195,Runners!CZ$3:DM$200,V$1,FALSE),"")</f>
        <v/>
      </c>
      <c r="W195" s="19" t="str">
        <f t="shared" si="85"/>
        <v/>
      </c>
    </row>
    <row r="196" spans="3:23" x14ac:dyDescent="0.25">
      <c r="C196" s="3">
        <f>IF(A196&lt;&gt;"",VLOOKUP(A196,Runners!A$3:AS$200,C$1,FALSE),0)</f>
        <v>0</v>
      </c>
      <c r="D196" s="6">
        <f t="shared" si="76"/>
        <v>193</v>
      </c>
      <c r="E196" s="2"/>
      <c r="F196" s="2">
        <f t="shared" si="86"/>
        <v>0</v>
      </c>
      <c r="J196" s="1">
        <f t="shared" si="77"/>
        <v>0</v>
      </c>
      <c r="M196" s="8" t="str">
        <f t="shared" si="78"/>
        <v/>
      </c>
      <c r="N196" s="8" t="str">
        <f t="shared" si="79"/>
        <v/>
      </c>
      <c r="O196" s="1" t="str">
        <f t="shared" si="80"/>
        <v/>
      </c>
      <c r="P196" s="40" t="str">
        <f t="shared" si="81"/>
        <v/>
      </c>
      <c r="Q196" s="40" t="str">
        <f t="shared" si="82"/>
        <v/>
      </c>
      <c r="R196" s="6">
        <f t="shared" si="83"/>
        <v>0</v>
      </c>
      <c r="S196" s="6">
        <f>IF(AND(D196&lt;=L$4,P196&lt;&gt;"Y"),IF(N196&lt;VLOOKUP(O196,Runners!A$3:CT$200,S$1,FALSE),2,0),0)</f>
        <v>0</v>
      </c>
      <c r="T196" s="6">
        <f t="shared" si="84"/>
        <v>0</v>
      </c>
      <c r="U196" s="2"/>
      <c r="V196" s="2" t="str">
        <f>IF(O196&lt;&gt;"",VLOOKUP(O196,Runners!CZ$3:DM$200,V$1,FALSE),"")</f>
        <v/>
      </c>
      <c r="W196" s="19" t="str">
        <f t="shared" si="85"/>
        <v/>
      </c>
    </row>
    <row r="197" spans="3:23" x14ac:dyDescent="0.25">
      <c r="C197" s="3">
        <f>IF(A197&lt;&gt;"",VLOOKUP(A197,Runners!A$3:AS$200,C$1,FALSE),0)</f>
        <v>0</v>
      </c>
      <c r="D197" s="6">
        <f t="shared" si="76"/>
        <v>194</v>
      </c>
      <c r="E197" s="2"/>
      <c r="F197" s="2">
        <f t="shared" si="86"/>
        <v>0</v>
      </c>
      <c r="J197" s="1">
        <f t="shared" si="77"/>
        <v>0</v>
      </c>
      <c r="M197" s="8" t="str">
        <f t="shared" ref="M197:M200" si="87">IF(D197&lt;=L$4,SMALL(E$4:E$201,D197),"")</f>
        <v/>
      </c>
      <c r="N197" s="8" t="str">
        <f t="shared" ref="N197:N200" si="88">IF(D197&lt;=L$4,VLOOKUP(M197,E$4:F$201,2,FALSE),"")</f>
        <v/>
      </c>
      <c r="O197" s="1" t="str">
        <f t="shared" ref="O197:O200" si="89">IF(D197&lt;=L$4,VLOOKUP(M197,E$4:J$201,6,FALSE),"")</f>
        <v/>
      </c>
      <c r="P197" s="40" t="str">
        <f t="shared" ref="P197:P200" si="90">IF(D197&lt;=L$4,VLOOKUP(O197,A$4:B$201,2,FALSE),"")</f>
        <v/>
      </c>
      <c r="Q197" s="40" t="str">
        <f t="shared" ref="Q197:Q200" si="91">IF(D197&lt;=L$4,IF(P197="Y",Q196,Q196-1),"")</f>
        <v/>
      </c>
      <c r="R197" s="6">
        <f t="shared" ref="R197:R200" si="92">IF(Q197=Q196,0,Q197)</f>
        <v>0</v>
      </c>
      <c r="S197" s="6">
        <f>IF(AND(D197&lt;=L$4,P197&lt;&gt;"Y"),IF(N197&lt;VLOOKUP(O197,Runners!A$3:CT$200,S$1,FALSE),2,0),0)</f>
        <v>0</v>
      </c>
      <c r="T197" s="6">
        <f t="shared" ref="T197:T200" si="93">IF(AND(D197&lt;=L$4,P197&lt;&gt;"Y"),S197+R197,0)</f>
        <v>0</v>
      </c>
      <c r="U197" s="2"/>
      <c r="V197" s="2" t="str">
        <f>IF(O197&lt;&gt;"",VLOOKUP(O197,Runners!CZ$3:DM$200,V$1,FALSE),"")</f>
        <v/>
      </c>
      <c r="W197" s="19" t="str">
        <f t="shared" ref="W197:W200" si="94">IF(O197&lt;&gt;"",(V197-N197)/V197,"")</f>
        <v/>
      </c>
    </row>
    <row r="198" spans="3:23" x14ac:dyDescent="0.25">
      <c r="C198" s="3">
        <f>IF(A198&lt;&gt;"",VLOOKUP(A198,Runners!A$3:AS$200,C$1,FALSE),0)</f>
        <v>0</v>
      </c>
      <c r="D198" s="6">
        <f t="shared" si="76"/>
        <v>195</v>
      </c>
      <c r="E198" s="2"/>
      <c r="F198" s="2">
        <f t="shared" ref="F198:F200" si="95">IF(E198&gt;0,E198-C198,0)</f>
        <v>0</v>
      </c>
      <c r="J198" s="1">
        <f t="shared" ref="J198:J200" si="96">A198</f>
        <v>0</v>
      </c>
      <c r="M198" s="8" t="str">
        <f t="shared" si="87"/>
        <v/>
      </c>
      <c r="N198" s="8" t="str">
        <f t="shared" si="88"/>
        <v/>
      </c>
      <c r="O198" s="1" t="str">
        <f t="shared" si="89"/>
        <v/>
      </c>
      <c r="P198" s="40" t="str">
        <f t="shared" si="90"/>
        <v/>
      </c>
      <c r="Q198" s="40" t="str">
        <f t="shared" si="91"/>
        <v/>
      </c>
      <c r="R198" s="6">
        <f t="shared" si="92"/>
        <v>0</v>
      </c>
      <c r="S198" s="6">
        <f>IF(AND(D198&lt;=L$4,P198&lt;&gt;"Y"),IF(N198&lt;VLOOKUP(O198,Runners!A$3:CT$200,S$1,FALSE),2,0),0)</f>
        <v>0</v>
      </c>
      <c r="T198" s="6">
        <f t="shared" si="93"/>
        <v>0</v>
      </c>
      <c r="U198" s="2"/>
      <c r="V198" s="2" t="str">
        <f>IF(O198&lt;&gt;"",VLOOKUP(O198,Runners!CZ$3:DM$200,V$1,FALSE),"")</f>
        <v/>
      </c>
      <c r="W198" s="19" t="str">
        <f t="shared" si="94"/>
        <v/>
      </c>
    </row>
    <row r="199" spans="3:23" x14ac:dyDescent="0.25">
      <c r="C199" s="3">
        <f>IF(A199&lt;&gt;"",VLOOKUP(A199,Runners!A$3:AS$200,C$1,FALSE),0)</f>
        <v>0</v>
      </c>
      <c r="D199" s="6">
        <f t="shared" si="76"/>
        <v>196</v>
      </c>
      <c r="E199" s="2"/>
      <c r="F199" s="2">
        <f t="shared" si="95"/>
        <v>0</v>
      </c>
      <c r="J199" s="1">
        <f t="shared" si="96"/>
        <v>0</v>
      </c>
      <c r="M199" s="8" t="str">
        <f t="shared" si="87"/>
        <v/>
      </c>
      <c r="N199" s="8" t="str">
        <f t="shared" si="88"/>
        <v/>
      </c>
      <c r="O199" s="1" t="str">
        <f t="shared" si="89"/>
        <v/>
      </c>
      <c r="P199" s="40" t="str">
        <f t="shared" si="90"/>
        <v/>
      </c>
      <c r="Q199" s="40" t="str">
        <f t="shared" si="91"/>
        <v/>
      </c>
      <c r="R199" s="6">
        <f t="shared" si="92"/>
        <v>0</v>
      </c>
      <c r="S199" s="6">
        <f>IF(AND(D199&lt;=L$4,P199&lt;&gt;"Y"),IF(N199&lt;VLOOKUP(O199,Runners!A$3:CT$200,S$1,FALSE),2,0),0)</f>
        <v>0</v>
      </c>
      <c r="T199" s="6">
        <f t="shared" si="93"/>
        <v>0</v>
      </c>
      <c r="U199" s="2"/>
      <c r="V199" s="2" t="str">
        <f>IF(O199&lt;&gt;"",VLOOKUP(O199,Runners!CZ$3:DM$200,V$1,FALSE),"")</f>
        <v/>
      </c>
      <c r="W199" s="19" t="str">
        <f t="shared" si="94"/>
        <v/>
      </c>
    </row>
    <row r="200" spans="3:23" x14ac:dyDescent="0.25">
      <c r="C200" s="3">
        <f>IF(A200&lt;&gt;"",VLOOKUP(A200,Runners!A$3:AS$200,C$1,FALSE),0)</f>
        <v>0</v>
      </c>
      <c r="D200" s="6">
        <f t="shared" si="76"/>
        <v>197</v>
      </c>
      <c r="E200" s="2"/>
      <c r="F200" s="2">
        <f t="shared" si="95"/>
        <v>0</v>
      </c>
      <c r="J200" s="1">
        <f t="shared" si="96"/>
        <v>0</v>
      </c>
      <c r="M200" s="8" t="str">
        <f t="shared" si="87"/>
        <v/>
      </c>
      <c r="N200" s="8" t="str">
        <f t="shared" si="88"/>
        <v/>
      </c>
      <c r="O200" s="1" t="str">
        <f t="shared" si="89"/>
        <v/>
      </c>
      <c r="P200" s="40" t="str">
        <f t="shared" si="90"/>
        <v/>
      </c>
      <c r="Q200" s="40" t="str">
        <f t="shared" si="91"/>
        <v/>
      </c>
      <c r="R200" s="6">
        <f t="shared" si="92"/>
        <v>0</v>
      </c>
      <c r="S200" s="6">
        <f>IF(AND(D200&lt;=L$4,P200&lt;&gt;"Y"),IF(N200&lt;VLOOKUP(O200,Runners!A$3:CT$200,S$1,FALSE),2,0),0)</f>
        <v>0</v>
      </c>
      <c r="T200" s="6">
        <f t="shared" si="93"/>
        <v>0</v>
      </c>
      <c r="U200" s="2"/>
      <c r="V200" s="2" t="str">
        <f>IF(O200&lt;&gt;"",VLOOKUP(O200,Runners!CZ$3:DM$200,V$1,FALSE),"")</f>
        <v/>
      </c>
      <c r="W200" s="19" t="str">
        <f t="shared" si="94"/>
        <v/>
      </c>
    </row>
    <row r="201" spans="3:23" x14ac:dyDescent="0.25">
      <c r="S201" s="6" t="e">
        <f>IF(D201&lt;=L$4,IF(N201&lt;VLOOKUP(O201,Runners!A$3:CT$200,S$1,FALSE),2,0),0)</f>
        <v>#N/A</v>
      </c>
    </row>
  </sheetData>
  <sortState ref="A4:CE130">
    <sortCondition ref="A130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E201"/>
  <sheetViews>
    <sheetView showZeros="0" workbookViewId="0">
      <pane xSplit="4" ySplit="2" topLeftCell="E4" activePane="bottomRight" state="frozen"/>
      <selection pane="topRight" activeCell="E1" sqref="E1"/>
      <selection pane="bottomLeft" activeCell="A3" sqref="A3"/>
      <selection pane="bottomRight" activeCell="L5" sqref="L5"/>
    </sheetView>
  </sheetViews>
  <sheetFormatPr defaultRowHeight="12" x14ac:dyDescent="0.25"/>
  <cols>
    <col min="1" max="1" width="16.21875" style="1" customWidth="1"/>
    <col min="2" max="2" width="5.5546875" style="1" customWidth="1"/>
    <col min="3" max="3" width="7.33203125" style="1" customWidth="1"/>
    <col min="4" max="4" width="3.88671875" style="6" hidden="1" customWidth="1"/>
    <col min="5" max="5" width="7.77734375" style="1" customWidth="1"/>
    <col min="6" max="6" width="8.6640625" style="1" customWidth="1"/>
    <col min="7" max="7" width="8.6640625" style="6" customWidth="1"/>
    <col min="8" max="8" width="8.6640625" style="6" hidden="1" customWidth="1"/>
    <col min="9" max="9" width="8.109375" style="1" hidden="1" customWidth="1"/>
    <col min="10" max="10" width="5.77734375" style="1" hidden="1" customWidth="1"/>
    <col min="11" max="11" width="8.6640625" style="8" hidden="1" customWidth="1"/>
    <col min="12" max="12" width="11.109375" style="1" customWidth="1"/>
    <col min="13" max="13" width="8.88671875" style="1" customWidth="1"/>
    <col min="14" max="14" width="8.88671875" style="8" customWidth="1"/>
    <col min="15" max="15" width="16.6640625" style="1" customWidth="1"/>
    <col min="16" max="16" width="5.5546875" style="6" customWidth="1"/>
    <col min="17" max="17" width="5.5546875" style="6" hidden="1" customWidth="1"/>
    <col min="18" max="19" width="5.5546875" style="6" customWidth="1"/>
    <col min="20" max="21" width="5.5546875" style="1" customWidth="1"/>
    <col min="22" max="22" width="8.88671875" style="1" hidden="1" customWidth="1"/>
    <col min="23" max="23" width="6.88671875" style="1" customWidth="1"/>
    <col min="24" max="16384" width="8.88671875" style="1"/>
  </cols>
  <sheetData>
    <row r="1" spans="1:83" s="7" customFormat="1" ht="25.8" hidden="1" customHeight="1" x14ac:dyDescent="0.3">
      <c r="C1" s="7">
        <v>42</v>
      </c>
      <c r="D1" s="5"/>
      <c r="E1" s="4" t="s">
        <v>57</v>
      </c>
      <c r="F1" s="4" t="s">
        <v>45</v>
      </c>
      <c r="G1" s="5"/>
      <c r="H1" s="5"/>
      <c r="K1" s="10"/>
      <c r="N1" s="10"/>
      <c r="P1" s="5"/>
      <c r="Q1" s="5">
        <v>95</v>
      </c>
      <c r="R1" s="5"/>
      <c r="S1" s="5">
        <v>95</v>
      </c>
      <c r="T1" s="7">
        <v>3</v>
      </c>
      <c r="V1" s="7">
        <v>11</v>
      </c>
    </row>
    <row r="2" spans="1:83" s="7" customFormat="1" ht="12" customHeight="1" x14ac:dyDescent="0.3">
      <c r="A2" s="7" t="s">
        <v>27</v>
      </c>
      <c r="B2" s="7" t="s">
        <v>77</v>
      </c>
      <c r="C2" s="7" t="s">
        <v>71</v>
      </c>
      <c r="D2" s="5">
        <v>0</v>
      </c>
      <c r="E2" s="4"/>
      <c r="F2" s="4"/>
      <c r="G2" s="5"/>
      <c r="H2" s="5"/>
      <c r="K2" s="10"/>
      <c r="L2" s="14" t="s">
        <v>151</v>
      </c>
      <c r="M2" s="14" t="s">
        <v>152</v>
      </c>
      <c r="N2" s="24" t="s">
        <v>153</v>
      </c>
      <c r="P2" s="39" t="s">
        <v>77</v>
      </c>
      <c r="Q2" s="39"/>
      <c r="R2" s="5" t="s">
        <v>44</v>
      </c>
      <c r="S2" s="5" t="s">
        <v>131</v>
      </c>
      <c r="T2" s="5" t="s">
        <v>136</v>
      </c>
    </row>
    <row r="3" spans="1:83" s="7" customFormat="1" ht="16.2" hidden="1" customHeight="1" x14ac:dyDescent="0.3">
      <c r="D3" s="5">
        <v>0</v>
      </c>
      <c r="E3" s="4"/>
      <c r="F3" s="4"/>
      <c r="G3" s="5"/>
      <c r="H3" s="5"/>
      <c r="K3" s="10"/>
      <c r="L3" s="14"/>
      <c r="M3" s="14"/>
      <c r="N3" s="24"/>
      <c r="P3" s="39"/>
      <c r="Q3" s="39">
        <v>41</v>
      </c>
      <c r="R3" s="5">
        <v>41</v>
      </c>
      <c r="S3" s="5"/>
      <c r="T3" s="5"/>
    </row>
    <row r="4" spans="1:83" ht="12" customHeight="1" x14ac:dyDescent="0.25">
      <c r="A4" s="1" t="s">
        <v>231</v>
      </c>
      <c r="C4" s="3">
        <f>IF(A4&lt;&gt;"",VLOOKUP(A4,Runners!A$3:AS$200,C$1,FALSE),0)</f>
        <v>1.1458333333333334E-2</v>
      </c>
      <c r="D4" s="6">
        <f t="shared" ref="D4:D35" si="0">D3+1</f>
        <v>1</v>
      </c>
      <c r="E4" s="2"/>
      <c r="F4" s="2">
        <f t="shared" ref="F4:F35" si="1">IF(E4&gt;0,E4-C4,0)</f>
        <v>0</v>
      </c>
      <c r="J4" s="1" t="str">
        <f t="shared" ref="J4:J35" si="2">A4</f>
        <v>Aaron Kirkby</v>
      </c>
      <c r="L4" s="7">
        <f>COUNT(E4:E201)</f>
        <v>23</v>
      </c>
      <c r="M4" s="8">
        <f t="shared" ref="M4:M35" si="3">IF(D4&lt;=L$4,SMALL(E$4:E$201,D4),"")</f>
        <v>2.7060185185185187E-2</v>
      </c>
      <c r="N4" s="8">
        <f t="shared" ref="N4:N35" si="4">IF(D4&lt;=L$4,VLOOKUP(M4,E$4:F$201,2,FALSE),"")</f>
        <v>1.351851851851852E-2</v>
      </c>
      <c r="O4" s="1" t="str">
        <f t="shared" ref="O4:O35" si="5">IF(D4&lt;=L$4,VLOOKUP(M4,E$4:J$201,6,FALSE),"")</f>
        <v>Alistaire Leivers</v>
      </c>
      <c r="P4" s="40" t="str">
        <f t="shared" ref="P4:P35" si="6">IF(D4&lt;=L$4,VLOOKUP(O4,A$4:B$201,2,FALSE),"")</f>
        <v>Y</v>
      </c>
      <c r="Q4" s="40">
        <f t="shared" ref="Q4:Q35" si="7">IF(D4&lt;=L$4,IF(P4="Y",Q3,Q3-1),"")</f>
        <v>41</v>
      </c>
      <c r="R4" s="6">
        <f t="shared" ref="R4:R35" si="8">IF(Q4=Q3,0,Q4)</f>
        <v>0</v>
      </c>
      <c r="S4" s="6">
        <f>IF(AND(D4&lt;=L$4,P4&lt;&gt;"Y"),IF(N4&lt;VLOOKUP(O4,Runners!A$3:CT$200,S$1,FALSE),2,0),0)</f>
        <v>0</v>
      </c>
      <c r="T4" s="6">
        <f t="shared" ref="T4:T35" si="9">IF(AND(D4&lt;=L$4,P4&lt;&gt;"Y"),S4+R4,0)</f>
        <v>0</v>
      </c>
      <c r="U4" s="2"/>
      <c r="V4" s="2">
        <f>IF(O4&lt;&gt;"",VLOOKUP(O4,Runners!CZ$3:DM$200,V$1,FALSE),"")</f>
        <v>1.4276160934390686E-2</v>
      </c>
      <c r="W4" s="19">
        <f t="shared" ref="W4:W35" si="10">IF(O4&lt;&gt;"",(V4-N4)/V4,"")</f>
        <v>5.3070459162941799E-2</v>
      </c>
    </row>
    <row r="5" spans="1:83" x14ac:dyDescent="0.25">
      <c r="A5" s="1" t="s">
        <v>159</v>
      </c>
      <c r="C5" s="3">
        <f>IF(A5&lt;&gt;"",VLOOKUP(A5,Runners!A$3:AS$200,C$1,FALSE),0)</f>
        <v>8.8541666666666664E-3</v>
      </c>
      <c r="D5" s="6">
        <f t="shared" si="0"/>
        <v>2</v>
      </c>
      <c r="E5" s="2"/>
      <c r="F5" s="2">
        <f t="shared" si="1"/>
        <v>0</v>
      </c>
      <c r="J5" s="1" t="str">
        <f t="shared" si="2"/>
        <v>Adrian Sargent</v>
      </c>
      <c r="L5" s="7"/>
      <c r="M5" s="8">
        <f t="shared" si="3"/>
        <v>2.7650462962962963E-2</v>
      </c>
      <c r="N5" s="8">
        <f t="shared" si="4"/>
        <v>1.6192129629629629E-2</v>
      </c>
      <c r="O5" s="1" t="str">
        <f t="shared" si="5"/>
        <v>Sophie Bohannon</v>
      </c>
      <c r="P5" s="40">
        <f t="shared" si="6"/>
        <v>0</v>
      </c>
      <c r="Q5" s="40">
        <f t="shared" si="7"/>
        <v>40</v>
      </c>
      <c r="R5" s="6">
        <f t="shared" si="8"/>
        <v>40</v>
      </c>
      <c r="S5" s="6">
        <f>IF(AND(D5&lt;=L$4,P5&lt;&gt;"Y"),IF(N5&lt;VLOOKUP(O5,Runners!A$3:CT$200,S$1,FALSE),2,0),0)</f>
        <v>0</v>
      </c>
      <c r="T5" s="6">
        <f t="shared" si="9"/>
        <v>40</v>
      </c>
      <c r="U5" s="2"/>
      <c r="V5" s="2">
        <f>IF(O5&lt;&gt;"",VLOOKUP(O5,Runners!CZ$3:DM$200,V$1,FALSE),"")</f>
        <v>1.6301145430629833E-2</v>
      </c>
      <c r="W5" s="19">
        <f t="shared" si="10"/>
        <v>6.6876159999998287E-3</v>
      </c>
      <c r="X5" s="2" t="s">
        <v>148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</row>
    <row r="6" spans="1:83" x14ac:dyDescent="0.25">
      <c r="A6" s="1" t="s">
        <v>8</v>
      </c>
      <c r="B6" s="3"/>
      <c r="C6" s="3">
        <f>IF(A6&lt;&gt;"",VLOOKUP(A6,Runners!A$3:AS$200,C$1,FALSE),0)</f>
        <v>1.1111111111111112E-2</v>
      </c>
      <c r="D6" s="6">
        <f t="shared" si="0"/>
        <v>3</v>
      </c>
      <c r="E6" s="2"/>
      <c r="F6" s="2">
        <f t="shared" si="1"/>
        <v>0</v>
      </c>
      <c r="J6" s="1" t="str">
        <f t="shared" si="2"/>
        <v>Alan Elstone</v>
      </c>
      <c r="M6" s="8">
        <f t="shared" si="3"/>
        <v>2.8229166666666666E-2</v>
      </c>
      <c r="N6" s="8">
        <f t="shared" si="4"/>
        <v>1.6770833333333332E-2</v>
      </c>
      <c r="O6" s="1" t="str">
        <f t="shared" si="5"/>
        <v>Michael Hall</v>
      </c>
      <c r="P6" s="40">
        <f t="shared" si="6"/>
        <v>0</v>
      </c>
      <c r="Q6" s="40">
        <f t="shared" si="7"/>
        <v>39</v>
      </c>
      <c r="R6" s="6">
        <f t="shared" si="8"/>
        <v>39</v>
      </c>
      <c r="S6" s="6">
        <f>IF(AND(D6&lt;=L$4,P6&lt;&gt;"Y"),IF(N6&lt;VLOOKUP(O6,Runners!A$3:CT$200,S$1,FALSE),2,0),0)</f>
        <v>0</v>
      </c>
      <c r="T6" s="6">
        <f t="shared" si="9"/>
        <v>39</v>
      </c>
      <c r="U6" s="2"/>
      <c r="V6" s="2">
        <f>IF(O6&lt;&gt;"",VLOOKUP(O6,Runners!CZ$3:DM$200,V$1,FALSE),"")</f>
        <v>1.638888888888889E-2</v>
      </c>
      <c r="W6" s="19">
        <f t="shared" si="10"/>
        <v>-2.3305084745762542E-2</v>
      </c>
    </row>
    <row r="7" spans="1:83" x14ac:dyDescent="0.25">
      <c r="A7" s="1" t="s">
        <v>1</v>
      </c>
      <c r="C7" s="3">
        <f>IF(A7&lt;&gt;"",VLOOKUP(A7,Runners!A$3:AS$200,C$1,FALSE),0)</f>
        <v>1.3715277777777778E-2</v>
      </c>
      <c r="D7" s="6">
        <f t="shared" si="0"/>
        <v>4</v>
      </c>
      <c r="E7" s="2"/>
      <c r="F7" s="2">
        <f t="shared" si="1"/>
        <v>0</v>
      </c>
      <c r="J7" s="1" t="str">
        <f t="shared" si="2"/>
        <v>Alex Tate</v>
      </c>
      <c r="M7" s="8">
        <f t="shared" si="3"/>
        <v>2.8449074074074075E-2</v>
      </c>
      <c r="N7" s="8">
        <f t="shared" si="4"/>
        <v>1.3518518518518518E-2</v>
      </c>
      <c r="O7" s="1" t="str">
        <f t="shared" si="5"/>
        <v>Joe Greenwood</v>
      </c>
      <c r="P7" s="40">
        <f t="shared" si="6"/>
        <v>0</v>
      </c>
      <c r="Q7" s="40">
        <f t="shared" si="7"/>
        <v>38</v>
      </c>
      <c r="R7" s="6">
        <f t="shared" si="8"/>
        <v>38</v>
      </c>
      <c r="S7" s="6">
        <f>IF(AND(D7&lt;=L$4,P7&lt;&gt;"Y"),IF(N7&lt;VLOOKUP(O7,Runners!A$3:CT$200,S$1,FALSE),2,0),0)</f>
        <v>2</v>
      </c>
      <c r="T7" s="6">
        <f t="shared" si="9"/>
        <v>40</v>
      </c>
      <c r="U7" s="2"/>
      <c r="V7" s="2">
        <f>IF(O7&lt;&gt;"",VLOOKUP(O7,Runners!CZ$3:DM$200,V$1,FALSE),"")</f>
        <v>1.2906361069034821E-2</v>
      </c>
      <c r="W7" s="19">
        <f t="shared" si="10"/>
        <v>-4.7430677493782235E-2</v>
      </c>
    </row>
    <row r="8" spans="1:83" x14ac:dyDescent="0.25">
      <c r="A8" s="1" t="s">
        <v>186</v>
      </c>
      <c r="B8" s="3" t="s">
        <v>185</v>
      </c>
      <c r="C8" s="3">
        <f>IF(A8&lt;&gt;"",VLOOKUP(A8,Runners!A$3:AS$200,C$1,FALSE),0)</f>
        <v>1.3541666666666667E-2</v>
      </c>
      <c r="D8" s="6">
        <f t="shared" si="0"/>
        <v>5</v>
      </c>
      <c r="E8" s="2">
        <v>2.7060185185185187E-2</v>
      </c>
      <c r="F8" s="2">
        <f t="shared" si="1"/>
        <v>1.351851851851852E-2</v>
      </c>
      <c r="J8" s="1" t="str">
        <f t="shared" si="2"/>
        <v>Alistaire Leivers</v>
      </c>
      <c r="M8" s="8">
        <f t="shared" si="3"/>
        <v>2.8460648148148148E-2</v>
      </c>
      <c r="N8" s="8">
        <f t="shared" si="4"/>
        <v>2.2905092592592591E-2</v>
      </c>
      <c r="O8" s="1" t="str">
        <f t="shared" si="5"/>
        <v>Julia Rolfe</v>
      </c>
      <c r="P8" s="40">
        <f t="shared" si="6"/>
        <v>0</v>
      </c>
      <c r="Q8" s="40">
        <f t="shared" si="7"/>
        <v>37</v>
      </c>
      <c r="R8" s="6">
        <f t="shared" si="8"/>
        <v>37</v>
      </c>
      <c r="S8" s="6">
        <f>IF(AND(D8&lt;=L$4,P8&lt;&gt;"Y"),IF(N8&lt;VLOOKUP(O8,Runners!A$3:CT$200,S$1,FALSE),2,0),0)</f>
        <v>0</v>
      </c>
      <c r="T8" s="6">
        <f t="shared" si="9"/>
        <v>37</v>
      </c>
      <c r="U8" s="2"/>
      <c r="V8" s="2">
        <f>IF(O8&lt;&gt;"",VLOOKUP(O8,Runners!CZ$3:DM$200,V$1,FALSE),"")</f>
        <v>2.2334853648757015E-2</v>
      </c>
      <c r="W8" s="19">
        <f t="shared" si="10"/>
        <v>-2.5531349020830117E-2</v>
      </c>
    </row>
    <row r="9" spans="1:83" x14ac:dyDescent="0.25">
      <c r="A9" s="1" t="s">
        <v>40</v>
      </c>
      <c r="C9" s="3">
        <f>IF(A9&lt;&gt;"",VLOOKUP(A9,Runners!A$3:AS$200,C$1,FALSE),0)</f>
        <v>9.3749999999999997E-3</v>
      </c>
      <c r="D9" s="6">
        <f t="shared" si="0"/>
        <v>6</v>
      </c>
      <c r="E9" s="2"/>
      <c r="F9" s="2">
        <f t="shared" si="1"/>
        <v>0</v>
      </c>
      <c r="J9" s="1" t="str">
        <f t="shared" si="2"/>
        <v>Als Everest</v>
      </c>
      <c r="M9" s="8">
        <f t="shared" si="3"/>
        <v>2.8622685185185185E-2</v>
      </c>
      <c r="N9" s="8">
        <f t="shared" si="4"/>
        <v>1.4039351851851853E-2</v>
      </c>
      <c r="O9" s="1" t="str">
        <f t="shared" si="5"/>
        <v>Tom Howarth</v>
      </c>
      <c r="P9" s="40">
        <f t="shared" si="6"/>
        <v>0</v>
      </c>
      <c r="Q9" s="40">
        <f t="shared" si="7"/>
        <v>36</v>
      </c>
      <c r="R9" s="6">
        <f t="shared" si="8"/>
        <v>36</v>
      </c>
      <c r="S9" s="6">
        <f>IF(AND(D9&lt;=L$4,P9&lt;&gt;"Y"),IF(N9&lt;VLOOKUP(O9,Runners!A$3:CT$200,S$1,FALSE),2,0),0)</f>
        <v>0</v>
      </c>
      <c r="T9" s="6">
        <f t="shared" si="9"/>
        <v>36</v>
      </c>
      <c r="U9" s="2"/>
      <c r="V9" s="2">
        <f>IF(O9&lt;&gt;"",VLOOKUP(O9,Runners!CZ$3:DM$200,V$1,FALSE),"")</f>
        <v>1.3315522067777481E-2</v>
      </c>
      <c r="W9" s="19">
        <f t="shared" si="10"/>
        <v>-5.4359850135052776E-2</v>
      </c>
    </row>
    <row r="10" spans="1:83" x14ac:dyDescent="0.25">
      <c r="A10" s="1" t="s">
        <v>60</v>
      </c>
      <c r="C10" s="3">
        <f>IF(A10&lt;&gt;"",VLOOKUP(A10,Runners!A$3:AS$200,C$1,FALSE),0)</f>
        <v>1.4583333333333332E-2</v>
      </c>
      <c r="D10" s="6">
        <f t="shared" si="0"/>
        <v>7</v>
      </c>
      <c r="E10" s="2"/>
      <c r="F10" s="2">
        <f t="shared" si="1"/>
        <v>0</v>
      </c>
      <c r="J10" s="1" t="str">
        <f t="shared" si="2"/>
        <v>Andy Draper</v>
      </c>
      <c r="M10" s="8">
        <f t="shared" si="3"/>
        <v>2.8715277777777781E-2</v>
      </c>
      <c r="N10" s="8">
        <f t="shared" si="4"/>
        <v>1.5520833333333336E-2</v>
      </c>
      <c r="O10" s="1" t="str">
        <f t="shared" si="5"/>
        <v>Catherine Carrdus</v>
      </c>
      <c r="P10" s="40">
        <f t="shared" si="6"/>
        <v>0</v>
      </c>
      <c r="Q10" s="40">
        <f t="shared" si="7"/>
        <v>35</v>
      </c>
      <c r="R10" s="6">
        <f t="shared" si="8"/>
        <v>35</v>
      </c>
      <c r="S10" s="6">
        <f>IF(AND(D10&lt;=L$4,P10&lt;&gt;"Y"),IF(N10&lt;VLOOKUP(O10,Runners!A$3:CT$200,S$1,FALSE),2,0),0)</f>
        <v>0</v>
      </c>
      <c r="T10" s="6">
        <f t="shared" si="9"/>
        <v>35</v>
      </c>
      <c r="U10" s="2"/>
      <c r="V10" s="2">
        <f>IF(O10&lt;&gt;"",VLOOKUP(O10,Runners!CZ$3:DM$200,V$1,FALSE),"")</f>
        <v>1.4631953107210391E-2</v>
      </c>
      <c r="W10" s="19">
        <f t="shared" si="10"/>
        <v>-6.0749253336857607E-2</v>
      </c>
    </row>
    <row r="11" spans="1:83" x14ac:dyDescent="0.25">
      <c r="A11" s="1" t="s">
        <v>34</v>
      </c>
      <c r="C11" s="3">
        <f>IF(A11&lt;&gt;"",VLOOKUP(A11,Runners!A$3:AS$200,C$1,FALSE),0)</f>
        <v>1.3715277777777778E-2</v>
      </c>
      <c r="D11" s="6">
        <f t="shared" si="0"/>
        <v>8</v>
      </c>
      <c r="E11" s="2"/>
      <c r="F11" s="2">
        <f t="shared" si="1"/>
        <v>0</v>
      </c>
      <c r="J11" s="1" t="str">
        <f t="shared" si="2"/>
        <v>Andy Unsworth</v>
      </c>
      <c r="M11" s="8">
        <f t="shared" si="3"/>
        <v>2.8716435185185185E-2</v>
      </c>
      <c r="N11" s="8">
        <f t="shared" si="4"/>
        <v>1.8473379629629631E-2</v>
      </c>
      <c r="O11" s="1" t="str">
        <f t="shared" si="5"/>
        <v>Maddy Markham</v>
      </c>
      <c r="P11" s="40" t="str">
        <f t="shared" si="6"/>
        <v>Y</v>
      </c>
      <c r="Q11" s="40">
        <f t="shared" si="7"/>
        <v>35</v>
      </c>
      <c r="R11" s="6">
        <f t="shared" si="8"/>
        <v>0</v>
      </c>
      <c r="S11" s="6">
        <f>IF(AND(D11&lt;=L$4,P11&lt;&gt;"Y"),IF(N11&lt;VLOOKUP(O11,Runners!A$3:CT$200,S$1,FALSE),2,0),0)</f>
        <v>0</v>
      </c>
      <c r="T11" s="6">
        <f t="shared" si="9"/>
        <v>0</v>
      </c>
      <c r="U11" s="2"/>
      <c r="V11" s="2">
        <f>IF(O11&lt;&gt;"",VLOOKUP(O11,Runners!CZ$3:DM$200,V$1,FALSE),"")</f>
        <v>1.7629502163216411E-2</v>
      </c>
      <c r="W11" s="19">
        <f t="shared" si="10"/>
        <v>-4.7867345237573022E-2</v>
      </c>
    </row>
    <row r="12" spans="1:83" x14ac:dyDescent="0.25">
      <c r="A12" s="1" t="s">
        <v>216</v>
      </c>
      <c r="C12" s="3">
        <f>IF(A12&lt;&gt;"",VLOOKUP(A12,Runners!A$3:AS$200,C$1,FALSE),0)</f>
        <v>6.076388888888889E-3</v>
      </c>
      <c r="D12" s="6">
        <f t="shared" si="0"/>
        <v>9</v>
      </c>
      <c r="E12" s="2"/>
      <c r="F12" s="2">
        <f t="shared" si="1"/>
        <v>0</v>
      </c>
      <c r="J12" s="1" t="str">
        <f t="shared" si="2"/>
        <v>Angela Bremner</v>
      </c>
      <c r="M12" s="8">
        <f t="shared" si="3"/>
        <v>2.8726851851851851E-2</v>
      </c>
      <c r="N12" s="8">
        <f t="shared" si="4"/>
        <v>1.8136574074074076E-2</v>
      </c>
      <c r="O12" s="1" t="str">
        <f t="shared" si="5"/>
        <v>Dan Gregson</v>
      </c>
      <c r="P12" s="40">
        <f t="shared" si="6"/>
        <v>0</v>
      </c>
      <c r="Q12" s="40">
        <f t="shared" si="7"/>
        <v>34</v>
      </c>
      <c r="R12" s="6">
        <f t="shared" si="8"/>
        <v>34</v>
      </c>
      <c r="S12" s="6">
        <f>IF(AND(D12&lt;=L$4,P12&lt;&gt;"Y"),IF(N12&lt;VLOOKUP(O12,Runners!A$3:CT$200,S$1,FALSE),2,0),0)</f>
        <v>0</v>
      </c>
      <c r="T12" s="6">
        <f t="shared" si="9"/>
        <v>34</v>
      </c>
      <c r="U12" s="2"/>
      <c r="V12" s="2">
        <f>IF(O12&lt;&gt;"",VLOOKUP(O12,Runners!CZ$3:DM$200,V$1,FALSE),"")</f>
        <v>1.7327078816319664E-2</v>
      </c>
      <c r="W12" s="19">
        <f t="shared" si="10"/>
        <v>-4.6718507276135988E-2</v>
      </c>
    </row>
    <row r="13" spans="1:83" x14ac:dyDescent="0.25">
      <c r="A13" s="1" t="s">
        <v>26</v>
      </c>
      <c r="C13" s="3">
        <f>IF(A13&lt;&gt;"",VLOOKUP(A13,Runners!A$3:AS$200,C$1,FALSE),0)</f>
        <v>1.0243055555555556E-2</v>
      </c>
      <c r="D13" s="6">
        <f t="shared" si="0"/>
        <v>10</v>
      </c>
      <c r="E13" s="2"/>
      <c r="F13" s="2">
        <f t="shared" si="1"/>
        <v>0</v>
      </c>
      <c r="J13" s="1" t="str">
        <f t="shared" si="2"/>
        <v>Barbara Holmes</v>
      </c>
      <c r="M13" s="8">
        <f t="shared" si="3"/>
        <v>2.8761574074074075E-2</v>
      </c>
      <c r="N13" s="8">
        <f t="shared" si="4"/>
        <v>1.4178240740740743E-2</v>
      </c>
      <c r="O13" s="1" t="str">
        <f t="shared" si="5"/>
        <v>James Greenaway</v>
      </c>
      <c r="P13" s="40" t="str">
        <f t="shared" si="6"/>
        <v>Y</v>
      </c>
      <c r="Q13" s="40">
        <f t="shared" si="7"/>
        <v>34</v>
      </c>
      <c r="R13" s="6">
        <f t="shared" si="8"/>
        <v>0</v>
      </c>
      <c r="S13" s="6">
        <f>IF(AND(D13&lt;=L$4,P13&lt;&gt;"Y"),IF(N13&lt;VLOOKUP(O13,Runners!A$3:CT$200,S$1,FALSE),2,0),0)</f>
        <v>0</v>
      </c>
      <c r="T13" s="6">
        <f t="shared" si="9"/>
        <v>0</v>
      </c>
      <c r="U13" s="2"/>
      <c r="V13" s="2">
        <f>IF(O13&lt;&gt;"",VLOOKUP(O13,Runners!CZ$3:DM$200,V$1,FALSE),"")</f>
        <v>1.3312602101681037E-2</v>
      </c>
      <c r="W13" s="19">
        <f t="shared" si="10"/>
        <v>-6.5023999999999901E-2</v>
      </c>
    </row>
    <row r="14" spans="1:83" x14ac:dyDescent="0.25">
      <c r="A14" s="1" t="s">
        <v>41</v>
      </c>
      <c r="C14" s="3">
        <f>IF(A14&lt;&gt;"",VLOOKUP(A14,Runners!A$3:AS$200,C$1,FALSE),0)</f>
        <v>6.7708333333333336E-3</v>
      </c>
      <c r="D14" s="6">
        <f t="shared" si="0"/>
        <v>11</v>
      </c>
      <c r="E14" s="2"/>
      <c r="F14" s="2">
        <f t="shared" si="1"/>
        <v>0</v>
      </c>
      <c r="J14" s="1" t="str">
        <f t="shared" si="2"/>
        <v>Bec Willetts</v>
      </c>
      <c r="M14" s="8">
        <f t="shared" si="3"/>
        <v>2.8807870370370373E-2</v>
      </c>
      <c r="N14" s="8">
        <f t="shared" si="4"/>
        <v>2.0821759259259262E-2</v>
      </c>
      <c r="O14" s="1" t="str">
        <f t="shared" si="5"/>
        <v>Peter Thomson</v>
      </c>
      <c r="P14" s="40">
        <f t="shared" si="6"/>
        <v>0</v>
      </c>
      <c r="Q14" s="40">
        <f t="shared" si="7"/>
        <v>33</v>
      </c>
      <c r="R14" s="6">
        <f t="shared" si="8"/>
        <v>33</v>
      </c>
      <c r="S14" s="6">
        <f>IF(AND(D14&lt;=L$4,P14&lt;&gt;"Y"),IF(N14&lt;VLOOKUP(O14,Runners!A$3:CT$200,S$1,FALSE),2,0),0)</f>
        <v>0</v>
      </c>
      <c r="T14" s="6">
        <f t="shared" si="9"/>
        <v>33</v>
      </c>
      <c r="U14" s="2"/>
      <c r="V14" s="2">
        <f>IF(O14&lt;&gt;"",VLOOKUP(O14,Runners!CZ$3:DM$200,V$1,FALSE),"")</f>
        <v>1.9870992851980556E-2</v>
      </c>
      <c r="W14" s="19">
        <f t="shared" si="10"/>
        <v>-4.7846950293877359E-2</v>
      </c>
    </row>
    <row r="15" spans="1:83" x14ac:dyDescent="0.25">
      <c r="A15" s="1" t="s">
        <v>174</v>
      </c>
      <c r="C15" s="3">
        <f>IF(A15&lt;&gt;"",VLOOKUP(A15,Runners!A$3:AS$200,C$1,FALSE),0)</f>
        <v>6.7708333333333336E-3</v>
      </c>
      <c r="D15" s="6">
        <f t="shared" si="0"/>
        <v>12</v>
      </c>
      <c r="E15" s="2"/>
      <c r="F15" s="2">
        <f t="shared" si="1"/>
        <v>0</v>
      </c>
      <c r="J15" s="1" t="str">
        <f t="shared" si="2"/>
        <v>Ben McCabe</v>
      </c>
      <c r="M15" s="8">
        <f t="shared" si="3"/>
        <v>2.8877314814814817E-2</v>
      </c>
      <c r="N15" s="8">
        <f t="shared" si="4"/>
        <v>2.0370370370370372E-2</v>
      </c>
      <c r="O15" s="1" t="str">
        <f t="shared" si="5"/>
        <v>Simon Smith</v>
      </c>
      <c r="P15" s="40">
        <f t="shared" si="6"/>
        <v>0</v>
      </c>
      <c r="Q15" s="40">
        <f t="shared" si="7"/>
        <v>32</v>
      </c>
      <c r="R15" s="6">
        <f t="shared" si="8"/>
        <v>32</v>
      </c>
      <c r="S15" s="6">
        <f>IF(AND(D15&lt;=L$4,P15&lt;&gt;"Y"),IF(N15&lt;VLOOKUP(O15,Runners!A$3:CT$200,S$1,FALSE),2,0),0)</f>
        <v>0</v>
      </c>
      <c r="T15" s="6">
        <f t="shared" si="9"/>
        <v>32</v>
      </c>
      <c r="U15" s="2"/>
      <c r="V15" s="2">
        <f>IF(O15&lt;&gt;"",VLOOKUP(O15,Runners!CZ$3:DM$200,V$1,FALSE),"")</f>
        <v>1.9293981481481481E-2</v>
      </c>
      <c r="W15" s="19">
        <f t="shared" si="10"/>
        <v>-5.5788842231553781E-2</v>
      </c>
    </row>
    <row r="16" spans="1:83" x14ac:dyDescent="0.25">
      <c r="A16" s="1" t="s">
        <v>164</v>
      </c>
      <c r="B16" s="1" t="s">
        <v>185</v>
      </c>
      <c r="C16" s="3">
        <f>IF(A16&lt;&gt;"",VLOOKUP(A16,Runners!A$3:AS$200,C$1,FALSE),0)</f>
        <v>1.0243055555555556E-2</v>
      </c>
      <c r="D16" s="6">
        <f t="shared" si="0"/>
        <v>13</v>
      </c>
      <c r="E16" s="2"/>
      <c r="F16" s="2">
        <f t="shared" si="1"/>
        <v>0</v>
      </c>
      <c r="J16" s="1" t="str">
        <f t="shared" si="2"/>
        <v>Ben Wrigley</v>
      </c>
      <c r="M16" s="8">
        <f t="shared" si="3"/>
        <v>2.9027777777777777E-2</v>
      </c>
      <c r="N16" s="8">
        <f t="shared" si="4"/>
        <v>1.7743055555555554E-2</v>
      </c>
      <c r="O16" s="1" t="str">
        <f t="shared" si="5"/>
        <v>Oliver Thomson</v>
      </c>
      <c r="P16" s="40">
        <f t="shared" si="6"/>
        <v>0</v>
      </c>
      <c r="Q16" s="40">
        <f t="shared" si="7"/>
        <v>31</v>
      </c>
      <c r="R16" s="6">
        <f t="shared" si="8"/>
        <v>31</v>
      </c>
      <c r="S16" s="6">
        <f>IF(AND(D16&lt;=L$4,P16&lt;&gt;"Y"),IF(N16&lt;VLOOKUP(O16,Runners!A$3:CT$200,S$1,FALSE),2,0),0)</f>
        <v>0</v>
      </c>
      <c r="T16" s="6">
        <f t="shared" si="9"/>
        <v>31</v>
      </c>
      <c r="U16" s="2"/>
      <c r="V16" s="2">
        <f>IF(O16&lt;&gt;"",VLOOKUP(O16,Runners!CZ$3:DM$200,V$1,FALSE),"")</f>
        <v>1.6482269268747945E-2</v>
      </c>
      <c r="W16" s="19">
        <f t="shared" si="10"/>
        <v>-7.6493489230769179E-2</v>
      </c>
    </row>
    <row r="17" spans="1:23" x14ac:dyDescent="0.25">
      <c r="A17" s="1" t="s">
        <v>25</v>
      </c>
      <c r="C17" s="3">
        <f>IF(A17&lt;&gt;"",VLOOKUP(A17,Runners!A$3:AS$200,C$1,FALSE),0)</f>
        <v>6.9444444444444441E-3</v>
      </c>
      <c r="D17" s="6">
        <f t="shared" si="0"/>
        <v>14</v>
      </c>
      <c r="E17" s="2"/>
      <c r="F17" s="2">
        <f t="shared" si="1"/>
        <v>0</v>
      </c>
      <c r="J17" s="1" t="str">
        <f t="shared" si="2"/>
        <v>Bob Clough</v>
      </c>
      <c r="M17" s="8">
        <f t="shared" si="3"/>
        <v>2.9062500000000002E-2</v>
      </c>
      <c r="N17" s="8">
        <f t="shared" si="4"/>
        <v>1.7777777777777781E-2</v>
      </c>
      <c r="O17" s="1" t="str">
        <f t="shared" si="5"/>
        <v>Lewis McAfee</v>
      </c>
      <c r="P17" s="40">
        <f t="shared" si="6"/>
        <v>0</v>
      </c>
      <c r="Q17" s="40">
        <f t="shared" si="7"/>
        <v>30</v>
      </c>
      <c r="R17" s="6">
        <f t="shared" si="8"/>
        <v>30</v>
      </c>
      <c r="S17" s="6">
        <f>IF(AND(D17&lt;=L$4,P17&lt;&gt;"Y"),IF(N17&lt;VLOOKUP(O17,Runners!A$3:CT$200,S$1,FALSE),2,0),0)</f>
        <v>0</v>
      </c>
      <c r="T17" s="6">
        <f t="shared" si="9"/>
        <v>30</v>
      </c>
      <c r="U17" s="2"/>
      <c r="V17" s="2">
        <f>IF(O17&lt;&gt;"",VLOOKUP(O17,Runners!CZ$3:DM$200,V$1,FALSE),"")</f>
        <v>1.65621256447573E-2</v>
      </c>
      <c r="W17" s="19">
        <f t="shared" si="10"/>
        <v>-7.3399523653854951E-2</v>
      </c>
    </row>
    <row r="18" spans="1:23" x14ac:dyDescent="0.25">
      <c r="A18" s="1" t="s">
        <v>201</v>
      </c>
      <c r="C18" s="3">
        <f>IF(A18&lt;&gt;"",VLOOKUP(A18,Runners!A$3:AS$200,C$1,FALSE),0)</f>
        <v>1.0243055555555556E-2</v>
      </c>
      <c r="D18" s="6">
        <f t="shared" si="0"/>
        <v>15</v>
      </c>
      <c r="E18" s="2"/>
      <c r="F18" s="2">
        <f t="shared" si="1"/>
        <v>0</v>
      </c>
      <c r="J18" s="1" t="str">
        <f t="shared" si="2"/>
        <v>Brian Fox</v>
      </c>
      <c r="M18" s="8">
        <f t="shared" si="3"/>
        <v>2.9108796296296296E-2</v>
      </c>
      <c r="N18" s="8">
        <f t="shared" si="4"/>
        <v>1.435185185185185E-2</v>
      </c>
      <c r="O18" s="1" t="str">
        <f t="shared" si="5"/>
        <v>Liz Abbott</v>
      </c>
      <c r="P18" s="40">
        <f t="shared" si="6"/>
        <v>0</v>
      </c>
      <c r="Q18" s="40">
        <f t="shared" si="7"/>
        <v>29</v>
      </c>
      <c r="R18" s="6">
        <f t="shared" si="8"/>
        <v>29</v>
      </c>
      <c r="S18" s="6">
        <f>IF(AND(D18&lt;=L$4,P18&lt;&gt;"Y"),IF(N18&lt;VLOOKUP(O18,Runners!A$3:CT$200,S$1,FALSE),2,0),0)</f>
        <v>0</v>
      </c>
      <c r="T18" s="6">
        <f t="shared" si="9"/>
        <v>29</v>
      </c>
      <c r="U18" s="2"/>
      <c r="V18" s="2">
        <f>IF(O18&lt;&gt;"",VLOOKUP(O18,Runners!CZ$3:DM$200,V$1,FALSE),"")</f>
        <v>1.300420391656024E-2</v>
      </c>
      <c r="W18" s="19">
        <f t="shared" si="10"/>
        <v>-0.10363171355498695</v>
      </c>
    </row>
    <row r="19" spans="1:23" x14ac:dyDescent="0.25">
      <c r="A19" s="1" t="s">
        <v>222</v>
      </c>
      <c r="C19" s="3">
        <f>IF(A19&lt;&gt;"",VLOOKUP(A19,Runners!A$3:AS$200,C$1,FALSE),0)</f>
        <v>6.076388888888889E-3</v>
      </c>
      <c r="D19" s="6">
        <f t="shared" si="0"/>
        <v>16</v>
      </c>
      <c r="E19" s="2"/>
      <c r="F19" s="2">
        <f t="shared" si="1"/>
        <v>0</v>
      </c>
      <c r="J19" s="1" t="str">
        <f t="shared" si="2"/>
        <v>Carolyn Melvyn</v>
      </c>
      <c r="M19" s="8">
        <f t="shared" si="3"/>
        <v>2.9270833333333333E-2</v>
      </c>
      <c r="N19" s="8">
        <f t="shared" si="4"/>
        <v>2.4236111111111111E-2</v>
      </c>
      <c r="O19" s="1" t="str">
        <f t="shared" si="5"/>
        <v>Jeremy McCandless</v>
      </c>
      <c r="P19" s="40">
        <f t="shared" si="6"/>
        <v>0</v>
      </c>
      <c r="Q19" s="40">
        <f t="shared" si="7"/>
        <v>28</v>
      </c>
      <c r="R19" s="6">
        <f t="shared" si="8"/>
        <v>28</v>
      </c>
      <c r="S19" s="6">
        <f>IF(AND(D19&lt;=L$4,P19&lt;&gt;"Y"),IF(N19&lt;VLOOKUP(O19,Runners!A$3:CT$200,S$1,FALSE),2,0),0)</f>
        <v>2</v>
      </c>
      <c r="T19" s="6">
        <f t="shared" si="9"/>
        <v>30</v>
      </c>
      <c r="U19" s="2"/>
      <c r="V19" s="2">
        <f>IF(O19&lt;&gt;"",VLOOKUP(O19,Runners!CZ$3:DM$200,V$1,FALSE),"")</f>
        <v>2.2841857495025101E-2</v>
      </c>
      <c r="W19" s="19">
        <f t="shared" si="10"/>
        <v>-6.1039414872003081E-2</v>
      </c>
    </row>
    <row r="20" spans="1:23" x14ac:dyDescent="0.25">
      <c r="A20" s="1" t="s">
        <v>147</v>
      </c>
      <c r="B20" s="3"/>
      <c r="C20" s="3">
        <f>IF(A20&lt;&gt;"",VLOOKUP(A20,Runners!A$3:AS$200,C$1,FALSE),0)</f>
        <v>1.3194444444444444E-2</v>
      </c>
      <c r="D20" s="6">
        <f t="shared" si="0"/>
        <v>17</v>
      </c>
      <c r="E20" s="2">
        <v>2.8715277777777781E-2</v>
      </c>
      <c r="F20" s="2">
        <f t="shared" si="1"/>
        <v>1.5520833333333336E-2</v>
      </c>
      <c r="J20" s="1" t="str">
        <f t="shared" si="2"/>
        <v>Catherine Carrdus</v>
      </c>
      <c r="M20" s="8">
        <f t="shared" si="3"/>
        <v>2.9340277777777781E-2</v>
      </c>
      <c r="N20" s="8">
        <f t="shared" si="4"/>
        <v>1.8402777777777782E-2</v>
      </c>
      <c r="O20" s="1" t="str">
        <f t="shared" si="5"/>
        <v>Gerard Browne</v>
      </c>
      <c r="P20" s="40">
        <f t="shared" si="6"/>
        <v>0</v>
      </c>
      <c r="Q20" s="40">
        <f t="shared" si="7"/>
        <v>27</v>
      </c>
      <c r="R20" s="6">
        <f t="shared" si="8"/>
        <v>27</v>
      </c>
      <c r="S20" s="6">
        <f>IF(AND(D20&lt;=L$4,P20&lt;&gt;"Y"),IF(N20&lt;VLOOKUP(O20,Runners!A$3:CT$200,S$1,FALSE),2,0),0)</f>
        <v>0</v>
      </c>
      <c r="T20" s="6">
        <f t="shared" si="9"/>
        <v>27</v>
      </c>
      <c r="U20" s="2"/>
      <c r="V20" s="2">
        <f>IF(O20&lt;&gt;"",VLOOKUP(O20,Runners!CZ$3:DM$200,V$1,FALSE),"")</f>
        <v>1.6953497034858975E-2</v>
      </c>
      <c r="W20" s="19">
        <f t="shared" si="10"/>
        <v>-8.5485651717687794E-2</v>
      </c>
    </row>
    <row r="21" spans="1:23" x14ac:dyDescent="0.25">
      <c r="A21" s="1" t="s">
        <v>208</v>
      </c>
      <c r="C21" s="3">
        <f>IF(A21&lt;&gt;"",VLOOKUP(A21,Runners!A$3:AS$200,C$1,FALSE),0)</f>
        <v>6.2499999999999995E-3</v>
      </c>
      <c r="D21" s="6">
        <f t="shared" si="0"/>
        <v>18</v>
      </c>
      <c r="E21" s="2"/>
      <c r="F21" s="2">
        <f t="shared" si="1"/>
        <v>0</v>
      </c>
      <c r="J21" s="1" t="str">
        <f t="shared" si="2"/>
        <v>Catherine MacLachlan</v>
      </c>
      <c r="M21" s="8">
        <f t="shared" si="3"/>
        <v>2.9537037037037039E-2</v>
      </c>
      <c r="N21" s="8">
        <f t="shared" si="4"/>
        <v>1.9467592592592592E-2</v>
      </c>
      <c r="O21" s="1" t="str">
        <f t="shared" si="5"/>
        <v>Claire Markham</v>
      </c>
      <c r="P21" s="40">
        <f t="shared" si="6"/>
        <v>0</v>
      </c>
      <c r="Q21" s="40">
        <f t="shared" si="7"/>
        <v>26</v>
      </c>
      <c r="R21" s="6">
        <f t="shared" si="8"/>
        <v>26</v>
      </c>
      <c r="S21" s="6">
        <f>IF(AND(D21&lt;=L$4,P21&lt;&gt;"Y"),IF(N21&lt;VLOOKUP(O21,Runners!A$3:CT$200,S$1,FALSE),2,0),0)</f>
        <v>0</v>
      </c>
      <c r="T21" s="6">
        <f t="shared" si="9"/>
        <v>26</v>
      </c>
      <c r="U21" s="2"/>
      <c r="V21" s="2">
        <f>IF(O21&lt;&gt;"",VLOOKUP(O21,Runners!CZ$3:DM$200,V$1,FALSE),"")</f>
        <v>1.7727345010741833E-2</v>
      </c>
      <c r="W21" s="19">
        <f t="shared" si="10"/>
        <v>-9.8167412029057988E-2</v>
      </c>
    </row>
    <row r="22" spans="1:23" x14ac:dyDescent="0.25">
      <c r="A22" s="1" t="s">
        <v>161</v>
      </c>
      <c r="C22" s="3">
        <f>IF(A22&lt;&gt;"",VLOOKUP(A22,Runners!A$3:AS$200,C$1,FALSE),0)</f>
        <v>1.0590277777777778E-2</v>
      </c>
      <c r="D22" s="6">
        <f t="shared" si="0"/>
        <v>19</v>
      </c>
      <c r="E22" s="2"/>
      <c r="F22" s="2">
        <f t="shared" si="1"/>
        <v>0</v>
      </c>
      <c r="J22" s="1" t="str">
        <f t="shared" si="2"/>
        <v>Chris Bowker</v>
      </c>
      <c r="M22" s="8">
        <f t="shared" si="3"/>
        <v>2.97337962962963E-2</v>
      </c>
      <c r="N22" s="8">
        <f t="shared" si="4"/>
        <v>1.6192129629629633E-2</v>
      </c>
      <c r="O22" s="1" t="str">
        <f t="shared" si="5"/>
        <v>Ross McKelvie</v>
      </c>
      <c r="P22" s="40" t="str">
        <f t="shared" si="6"/>
        <v>Y</v>
      </c>
      <c r="Q22" s="40">
        <f t="shared" si="7"/>
        <v>26</v>
      </c>
      <c r="R22" s="6">
        <f t="shared" si="8"/>
        <v>0</v>
      </c>
      <c r="S22" s="6">
        <f>IF(AND(D22&lt;=L$4,P22&lt;&gt;"Y"),IF(N22&lt;VLOOKUP(O22,Runners!A$3:CT$200,S$1,FALSE),2,0),0)</f>
        <v>0</v>
      </c>
      <c r="T22" s="6">
        <f t="shared" si="9"/>
        <v>0</v>
      </c>
      <c r="U22" s="2"/>
      <c r="V22" s="2">
        <f>IF(O22&lt;&gt;"",VLOOKUP(O22,Runners!CZ$3:DM$200,V$1,FALSE),"")</f>
        <v>1.4293950543031673E-2</v>
      </c>
      <c r="W22" s="19">
        <f t="shared" si="10"/>
        <v>-0.13279597413489899</v>
      </c>
    </row>
    <row r="23" spans="1:23" x14ac:dyDescent="0.25">
      <c r="A23" s="1" t="s">
        <v>229</v>
      </c>
      <c r="C23" s="3">
        <f>IF(A23&lt;&gt;"",VLOOKUP(A23,Runners!A$3:AS$200,C$1,FALSE),0)</f>
        <v>1.1284722222222222E-2</v>
      </c>
      <c r="D23" s="6">
        <f t="shared" si="0"/>
        <v>20</v>
      </c>
      <c r="E23" s="2"/>
      <c r="F23" s="2">
        <f t="shared" si="1"/>
        <v>0</v>
      </c>
      <c r="J23" s="1" t="str">
        <f t="shared" si="2"/>
        <v>Chris Cottram</v>
      </c>
      <c r="M23" s="8">
        <f t="shared" si="3"/>
        <v>2.974537037037037E-2</v>
      </c>
      <c r="N23" s="8">
        <f t="shared" si="4"/>
        <v>1.6550925925925927E-2</v>
      </c>
      <c r="O23" s="1" t="str">
        <f t="shared" si="5"/>
        <v>Dominic Garrett</v>
      </c>
      <c r="P23" s="40">
        <f t="shared" si="6"/>
        <v>0</v>
      </c>
      <c r="Q23" s="40">
        <f t="shared" si="7"/>
        <v>25</v>
      </c>
      <c r="R23" s="6">
        <f t="shared" si="8"/>
        <v>25</v>
      </c>
      <c r="S23" s="6">
        <f>IF(AND(D23&lt;=L$4,P23&lt;&gt;"Y"),IF(N23&lt;VLOOKUP(O23,Runners!A$3:CT$200,S$1,FALSE),2,0),0)</f>
        <v>0</v>
      </c>
      <c r="T23" s="6">
        <f t="shared" si="9"/>
        <v>25</v>
      </c>
      <c r="U23" s="2"/>
      <c r="V23" s="2">
        <f>IF(O23&lt;&gt;"",VLOOKUP(O23,Runners!CZ$3:DM$200,V$1,FALSE),"")</f>
        <v>1.4583333333333335E-2</v>
      </c>
      <c r="W23" s="19">
        <f t="shared" si="10"/>
        <v>-0.13492063492063486</v>
      </c>
    </row>
    <row r="24" spans="1:23" x14ac:dyDescent="0.25">
      <c r="A24" s="1" t="s">
        <v>200</v>
      </c>
      <c r="B24" s="3"/>
      <c r="C24" s="3">
        <f>IF(A24&lt;&gt;"",VLOOKUP(A24,Runners!A$3:AS$200,C$1,FALSE),0)</f>
        <v>1.0590277777777777E-2</v>
      </c>
      <c r="D24" s="6">
        <f t="shared" si="0"/>
        <v>21</v>
      </c>
      <c r="E24" s="2"/>
      <c r="F24" s="2">
        <f t="shared" si="1"/>
        <v>0</v>
      </c>
      <c r="J24" s="1" t="str">
        <f t="shared" si="2"/>
        <v>Chris Hastwell</v>
      </c>
      <c r="M24" s="8">
        <f t="shared" si="3"/>
        <v>2.9953703703703705E-2</v>
      </c>
      <c r="N24" s="8">
        <f t="shared" si="4"/>
        <v>1.6238425925925927E-2</v>
      </c>
      <c r="O24" s="1" t="str">
        <f t="shared" si="5"/>
        <v>Jonathan Tuck</v>
      </c>
      <c r="P24" s="40">
        <f t="shared" si="6"/>
        <v>0</v>
      </c>
      <c r="Q24" s="40">
        <f t="shared" si="7"/>
        <v>24</v>
      </c>
      <c r="R24" s="6">
        <f t="shared" si="8"/>
        <v>24</v>
      </c>
      <c r="S24" s="6">
        <f>IF(AND(D24&lt;=L$4,P24&lt;&gt;"Y"),IF(N24&lt;VLOOKUP(O24,Runners!A$3:CT$200,S$1,FALSE),2,0),0)</f>
        <v>0</v>
      </c>
      <c r="T24" s="6">
        <f t="shared" si="9"/>
        <v>24</v>
      </c>
      <c r="U24" s="2"/>
      <c r="V24" s="2">
        <f>IF(O24&lt;&gt;"",VLOOKUP(O24,Runners!CZ$3:DM$200,V$1,FALSE),"")</f>
        <v>1.4053790826378374E-2</v>
      </c>
      <c r="W24" s="19">
        <f t="shared" si="10"/>
        <v>-0.15544810126582254</v>
      </c>
    </row>
    <row r="25" spans="1:23" x14ac:dyDescent="0.25">
      <c r="A25" s="1" t="s">
        <v>228</v>
      </c>
      <c r="C25" s="3">
        <f>IF(A25&lt;&gt;"",VLOOKUP(A25,Runners!A$3:AS$200,C$1,FALSE),0)</f>
        <v>1.4583333333333332E-2</v>
      </c>
      <c r="D25" s="6">
        <f t="shared" si="0"/>
        <v>22</v>
      </c>
      <c r="E25" s="2"/>
      <c r="F25" s="2">
        <f t="shared" si="1"/>
        <v>0</v>
      </c>
      <c r="J25" s="1" t="str">
        <f t="shared" si="2"/>
        <v>Chris McCarthy</v>
      </c>
      <c r="M25" s="8">
        <f t="shared" si="3"/>
        <v>3.0590277777777775E-2</v>
      </c>
      <c r="N25" s="8">
        <f t="shared" si="4"/>
        <v>1.444444444444444E-2</v>
      </c>
      <c r="O25" s="1" t="str">
        <f t="shared" si="5"/>
        <v>Sam Banner</v>
      </c>
      <c r="P25" s="40" t="str">
        <f t="shared" si="6"/>
        <v>Y</v>
      </c>
      <c r="Q25" s="40">
        <f t="shared" si="7"/>
        <v>24</v>
      </c>
      <c r="R25" s="6">
        <f t="shared" si="8"/>
        <v>0</v>
      </c>
      <c r="S25" s="6">
        <f>IF(AND(D25&lt;=L$4,P25&lt;&gt;"Y"),IF(N25&lt;VLOOKUP(O25,Runners!A$3:CT$200,S$1,FALSE),2,0),0)</f>
        <v>0</v>
      </c>
      <c r="T25" s="6">
        <f t="shared" si="9"/>
        <v>0</v>
      </c>
      <c r="U25" s="2"/>
      <c r="V25" s="2">
        <f>IF(O25&lt;&gt;"",VLOOKUP(O25,Runners!CZ$3:DM$200,V$1,FALSE),"")</f>
        <v>1.1741141703050286E-2</v>
      </c>
      <c r="W25" s="19">
        <f t="shared" si="10"/>
        <v>-0.23024189723320093</v>
      </c>
    </row>
    <row r="26" spans="1:23" x14ac:dyDescent="0.25">
      <c r="A26" s="1" t="s">
        <v>223</v>
      </c>
      <c r="C26" s="3">
        <f>IF(A26&lt;&gt;"",VLOOKUP(A26,Runners!A$3:AS$200,C$1,FALSE),0)</f>
        <v>6.076388888888889E-3</v>
      </c>
      <c r="D26" s="6">
        <f t="shared" si="0"/>
        <v>23</v>
      </c>
      <c r="E26" s="2"/>
      <c r="F26" s="2">
        <f t="shared" si="1"/>
        <v>0</v>
      </c>
      <c r="J26" s="1" t="str">
        <f t="shared" si="2"/>
        <v>Christine Rouse</v>
      </c>
      <c r="M26" s="8">
        <f t="shared" si="3"/>
        <v>3.0949074074074077E-2</v>
      </c>
      <c r="N26" s="8">
        <f t="shared" si="4"/>
        <v>1.7754629629629634E-2</v>
      </c>
      <c r="O26" s="1" t="str">
        <f t="shared" si="5"/>
        <v>Neil Tate</v>
      </c>
      <c r="P26" s="40" t="str">
        <f t="shared" si="6"/>
        <v>Y</v>
      </c>
      <c r="Q26" s="40">
        <f t="shared" si="7"/>
        <v>24</v>
      </c>
      <c r="R26" s="6">
        <f t="shared" si="8"/>
        <v>0</v>
      </c>
      <c r="S26" s="6">
        <f>IF(AND(D26&lt;=L$4,P26&lt;&gt;"Y"),IF(N26&lt;VLOOKUP(O26,Runners!A$3:CT$200,S$1,FALSE),2,0),0)</f>
        <v>0</v>
      </c>
      <c r="T26" s="6">
        <f t="shared" si="9"/>
        <v>0</v>
      </c>
      <c r="U26" s="2"/>
      <c r="V26" s="2">
        <f>IF(O26&lt;&gt;"",VLOOKUP(O26,Runners!CZ$3:DM$200,V$1,FALSE),"")</f>
        <v>1.4605268694248915E-2</v>
      </c>
      <c r="W26" s="19">
        <f t="shared" si="10"/>
        <v>-0.21563183816130932</v>
      </c>
    </row>
    <row r="27" spans="1:23" x14ac:dyDescent="0.25">
      <c r="A27" s="1" t="s">
        <v>17</v>
      </c>
      <c r="C27" s="3">
        <f>IF(A27&lt;&gt;"",VLOOKUP(A27,Runners!A$3:AS$200,C$1,FALSE),0)</f>
        <v>1.0763888888888891E-2</v>
      </c>
      <c r="D27" s="6">
        <f t="shared" si="0"/>
        <v>24</v>
      </c>
      <c r="E27" s="2"/>
      <c r="F27" s="2">
        <f t="shared" si="1"/>
        <v>0</v>
      </c>
      <c r="J27" s="1" t="str">
        <f t="shared" si="2"/>
        <v>Claire England</v>
      </c>
      <c r="M27" s="8" t="str">
        <f t="shared" si="3"/>
        <v/>
      </c>
      <c r="N27" s="8" t="str">
        <f t="shared" si="4"/>
        <v/>
      </c>
      <c r="O27" s="1" t="str">
        <f t="shared" si="5"/>
        <v/>
      </c>
      <c r="P27" s="40" t="str">
        <f t="shared" si="6"/>
        <v/>
      </c>
      <c r="Q27" s="40" t="str">
        <f t="shared" si="7"/>
        <v/>
      </c>
      <c r="R27" s="6" t="str">
        <f t="shared" si="8"/>
        <v/>
      </c>
      <c r="S27" s="6">
        <f>IF(AND(D27&lt;=L$4,P27&lt;&gt;"Y"),IF(N27&lt;VLOOKUP(O27,Runners!A$3:CT$200,S$1,FALSE),2,0),0)</f>
        <v>0</v>
      </c>
      <c r="T27" s="6">
        <f t="shared" si="9"/>
        <v>0</v>
      </c>
      <c r="U27" s="2"/>
      <c r="V27" s="2" t="str">
        <f>IF(O27&lt;&gt;"",VLOOKUP(O27,Runners!CZ$3:DM$200,V$1,FALSE),"")</f>
        <v/>
      </c>
      <c r="W27" s="19" t="str">
        <f t="shared" si="10"/>
        <v/>
      </c>
    </row>
    <row r="28" spans="1:23" x14ac:dyDescent="0.25">
      <c r="A28" s="1" t="s">
        <v>190</v>
      </c>
      <c r="C28" s="3">
        <f>IF(A28&lt;&gt;"",VLOOKUP(A28,Runners!A$3:AS$200,C$1,FALSE),0)</f>
        <v>1.0069444444444445E-2</v>
      </c>
      <c r="D28" s="6">
        <f t="shared" si="0"/>
        <v>25</v>
      </c>
      <c r="E28" s="2">
        <v>2.9537037037037039E-2</v>
      </c>
      <c r="F28" s="2">
        <f t="shared" si="1"/>
        <v>1.9467592592592592E-2</v>
      </c>
      <c r="J28" s="1" t="str">
        <f t="shared" si="2"/>
        <v>Claire Markham</v>
      </c>
      <c r="M28" s="8" t="str">
        <f t="shared" si="3"/>
        <v/>
      </c>
      <c r="N28" s="8" t="str">
        <f t="shared" si="4"/>
        <v/>
      </c>
      <c r="O28" s="1" t="str">
        <f t="shared" si="5"/>
        <v/>
      </c>
      <c r="P28" s="40" t="str">
        <f t="shared" si="6"/>
        <v/>
      </c>
      <c r="Q28" s="40" t="str">
        <f t="shared" si="7"/>
        <v/>
      </c>
      <c r="R28" s="6">
        <f t="shared" si="8"/>
        <v>0</v>
      </c>
      <c r="S28" s="6">
        <f>IF(AND(D28&lt;=L$4,P28&lt;&gt;"Y"),IF(N28&lt;VLOOKUP(O28,Runners!A$3:CT$200,S$1,FALSE),2,0),0)</f>
        <v>0</v>
      </c>
      <c r="T28" s="6">
        <f t="shared" si="9"/>
        <v>0</v>
      </c>
      <c r="U28" s="2"/>
      <c r="V28" s="2" t="str">
        <f>IF(O28&lt;&gt;"",VLOOKUP(O28,Runners!CZ$3:DM$200,V$1,FALSE),"")</f>
        <v/>
      </c>
      <c r="W28" s="19" t="str">
        <f t="shared" si="10"/>
        <v/>
      </c>
    </row>
    <row r="29" spans="1:23" x14ac:dyDescent="0.25">
      <c r="A29" s="1" t="s">
        <v>2</v>
      </c>
      <c r="B29" s="3"/>
      <c r="C29" s="3">
        <f>IF(A29&lt;&gt;"",VLOOKUP(A29,Runners!A$3:AS$200,C$1,FALSE),0)</f>
        <v>1.3888888888888888E-2</v>
      </c>
      <c r="D29" s="6">
        <f t="shared" si="0"/>
        <v>26</v>
      </c>
      <c r="E29" s="2"/>
      <c r="F29" s="2">
        <f t="shared" si="1"/>
        <v>0</v>
      </c>
      <c r="J29" s="1" t="str">
        <f t="shared" si="2"/>
        <v>Colin Laidlaw</v>
      </c>
      <c r="M29" s="8" t="str">
        <f t="shared" si="3"/>
        <v/>
      </c>
      <c r="N29" s="8" t="str">
        <f t="shared" si="4"/>
        <v/>
      </c>
      <c r="O29" s="1" t="str">
        <f t="shared" si="5"/>
        <v/>
      </c>
      <c r="P29" s="40" t="str">
        <f t="shared" si="6"/>
        <v/>
      </c>
      <c r="Q29" s="40" t="str">
        <f t="shared" si="7"/>
        <v/>
      </c>
      <c r="R29" s="6">
        <f t="shared" si="8"/>
        <v>0</v>
      </c>
      <c r="S29" s="6">
        <f>IF(AND(D29&lt;=L$4,P29&lt;&gt;"Y"),IF(N29&lt;VLOOKUP(O29,Runners!A$3:CT$200,S$1,FALSE),2,0),0)</f>
        <v>0</v>
      </c>
      <c r="T29" s="6">
        <f t="shared" si="9"/>
        <v>0</v>
      </c>
      <c r="U29" s="2"/>
      <c r="V29" s="2" t="str">
        <f>IF(O29&lt;&gt;"",VLOOKUP(O29,Runners!CZ$3:DM$200,V$1,FALSE),"")</f>
        <v/>
      </c>
      <c r="W29" s="19" t="str">
        <f t="shared" si="10"/>
        <v/>
      </c>
    </row>
    <row r="30" spans="1:23" x14ac:dyDescent="0.25">
      <c r="A30" s="1" t="s">
        <v>193</v>
      </c>
      <c r="C30" s="3">
        <f>IF(A30&lt;&gt;"",VLOOKUP(A30,Runners!A$3:AS$200,C$1,FALSE),0)</f>
        <v>1.0590277777777777E-2</v>
      </c>
      <c r="D30" s="6">
        <f t="shared" si="0"/>
        <v>27</v>
      </c>
      <c r="E30" s="2">
        <v>2.8726851851851851E-2</v>
      </c>
      <c r="F30" s="2">
        <f t="shared" si="1"/>
        <v>1.8136574074074076E-2</v>
      </c>
      <c r="J30" s="1" t="str">
        <f t="shared" si="2"/>
        <v>Dan Gregson</v>
      </c>
      <c r="M30" s="8" t="str">
        <f t="shared" si="3"/>
        <v/>
      </c>
      <c r="N30" s="8" t="str">
        <f t="shared" si="4"/>
        <v/>
      </c>
      <c r="O30" s="1" t="str">
        <f t="shared" si="5"/>
        <v/>
      </c>
      <c r="P30" s="40" t="str">
        <f t="shared" si="6"/>
        <v/>
      </c>
      <c r="Q30" s="40" t="str">
        <f t="shared" si="7"/>
        <v/>
      </c>
      <c r="R30" s="6">
        <f t="shared" si="8"/>
        <v>0</v>
      </c>
      <c r="S30" s="6">
        <f>IF(AND(D30&lt;=L$4,P30&lt;&gt;"Y"),IF(N30&lt;VLOOKUP(O30,Runners!A$3:CT$200,S$1,FALSE),2,0),0)</f>
        <v>0</v>
      </c>
      <c r="T30" s="6">
        <f t="shared" si="9"/>
        <v>0</v>
      </c>
      <c r="U30" s="2"/>
      <c r="V30" s="2" t="str">
        <f>IF(O30&lt;&gt;"",VLOOKUP(O30,Runners!CZ$3:DM$200,V$1,FALSE),"")</f>
        <v/>
      </c>
      <c r="W30" s="19" t="str">
        <f t="shared" si="10"/>
        <v/>
      </c>
    </row>
    <row r="31" spans="1:23" x14ac:dyDescent="0.25">
      <c r="A31" s="1" t="s">
        <v>158</v>
      </c>
      <c r="C31" s="3">
        <f>IF(A31&lt;&gt;"",VLOOKUP(A31,Runners!A$3:AS$200,C$1,FALSE),0)</f>
        <v>1.1805555555555555E-2</v>
      </c>
      <c r="D31" s="6">
        <f t="shared" si="0"/>
        <v>28</v>
      </c>
      <c r="E31" s="2"/>
      <c r="F31" s="2">
        <f t="shared" si="1"/>
        <v>0</v>
      </c>
      <c r="J31" s="1" t="str">
        <f t="shared" si="2"/>
        <v>Darran Ames</v>
      </c>
      <c r="M31" s="8" t="str">
        <f t="shared" si="3"/>
        <v/>
      </c>
      <c r="N31" s="8" t="str">
        <f t="shared" si="4"/>
        <v/>
      </c>
      <c r="O31" s="1" t="str">
        <f t="shared" si="5"/>
        <v/>
      </c>
      <c r="P31" s="40" t="str">
        <f t="shared" si="6"/>
        <v/>
      </c>
      <c r="Q31" s="40" t="str">
        <f t="shared" si="7"/>
        <v/>
      </c>
      <c r="R31" s="6">
        <f t="shared" si="8"/>
        <v>0</v>
      </c>
      <c r="S31" s="6">
        <f>IF(AND(D31&lt;=L$4,P31&lt;&gt;"Y"),IF(N31&lt;VLOOKUP(O31,Runners!A$3:CT$200,S$1,FALSE),2,0),0)</f>
        <v>0</v>
      </c>
      <c r="T31" s="6">
        <f t="shared" si="9"/>
        <v>0</v>
      </c>
      <c r="U31" s="2"/>
      <c r="V31" s="2" t="str">
        <f>IF(O31&lt;&gt;"",VLOOKUP(O31,Runners!CZ$3:DM$200,V$1,FALSE),"")</f>
        <v/>
      </c>
      <c r="W31" s="19" t="str">
        <f t="shared" si="10"/>
        <v/>
      </c>
    </row>
    <row r="32" spans="1:23" x14ac:dyDescent="0.25">
      <c r="A32" s="1" t="s">
        <v>192</v>
      </c>
      <c r="C32" s="3">
        <f>IF(A32&lt;&gt;"",VLOOKUP(A32,Runners!A$3:AS$200,C$1,FALSE),0)</f>
        <v>1.2673611111111109E-2</v>
      </c>
      <c r="D32" s="6">
        <f t="shared" si="0"/>
        <v>29</v>
      </c>
      <c r="E32" s="2"/>
      <c r="F32" s="2">
        <f t="shared" si="1"/>
        <v>0</v>
      </c>
      <c r="J32" s="1" t="str">
        <f t="shared" si="2"/>
        <v>Daryl Bentley</v>
      </c>
      <c r="M32" s="8" t="str">
        <f t="shared" si="3"/>
        <v/>
      </c>
      <c r="N32" s="8" t="str">
        <f t="shared" si="4"/>
        <v/>
      </c>
      <c r="O32" s="1" t="str">
        <f t="shared" si="5"/>
        <v/>
      </c>
      <c r="P32" s="40" t="str">
        <f t="shared" si="6"/>
        <v/>
      </c>
      <c r="Q32" s="40" t="str">
        <f t="shared" si="7"/>
        <v/>
      </c>
      <c r="R32" s="6">
        <f t="shared" si="8"/>
        <v>0</v>
      </c>
      <c r="S32" s="6">
        <f>IF(AND(D32&lt;=L$4,P32&lt;&gt;"Y"),IF(N32&lt;VLOOKUP(O32,Runners!A$3:CT$200,S$1,FALSE),2,0),0)</f>
        <v>0</v>
      </c>
      <c r="T32" s="6">
        <f t="shared" si="9"/>
        <v>0</v>
      </c>
      <c r="U32" s="2"/>
      <c r="V32" s="2" t="str">
        <f>IF(O32&lt;&gt;"",VLOOKUP(O32,Runners!CZ$3:DM$200,V$1,FALSE),"")</f>
        <v/>
      </c>
      <c r="W32" s="19" t="str">
        <f t="shared" si="10"/>
        <v/>
      </c>
    </row>
    <row r="33" spans="1:23" x14ac:dyDescent="0.25">
      <c r="A33" s="1" t="s">
        <v>206</v>
      </c>
      <c r="C33" s="3">
        <f>IF(A33&lt;&gt;"",VLOOKUP(A33,Runners!A$3:AS$200,C$1,FALSE),0)</f>
        <v>1.2673611111111109E-2</v>
      </c>
      <c r="D33" s="6">
        <f t="shared" si="0"/>
        <v>30</v>
      </c>
      <c r="E33" s="2"/>
      <c r="F33" s="2">
        <f t="shared" si="1"/>
        <v>0</v>
      </c>
      <c r="J33" s="1" t="str">
        <f t="shared" si="2"/>
        <v>David Butler</v>
      </c>
      <c r="M33" s="8" t="str">
        <f t="shared" si="3"/>
        <v/>
      </c>
      <c r="N33" s="8" t="str">
        <f t="shared" si="4"/>
        <v/>
      </c>
      <c r="O33" s="1" t="str">
        <f t="shared" si="5"/>
        <v/>
      </c>
      <c r="P33" s="40" t="str">
        <f t="shared" si="6"/>
        <v/>
      </c>
      <c r="Q33" s="40" t="str">
        <f t="shared" si="7"/>
        <v/>
      </c>
      <c r="R33" s="6">
        <f t="shared" si="8"/>
        <v>0</v>
      </c>
      <c r="S33" s="6">
        <f>IF(AND(D33&lt;=L$4,P33&lt;&gt;"Y"),IF(N33&lt;VLOOKUP(O33,Runners!A$3:CT$200,S$1,FALSE),2,0),0)</f>
        <v>0</v>
      </c>
      <c r="T33" s="6">
        <f t="shared" si="9"/>
        <v>0</v>
      </c>
      <c r="U33" s="2"/>
      <c r="V33" s="2" t="str">
        <f>IF(O33&lt;&gt;"",VLOOKUP(O33,Runners!CZ$3:DM$200,V$1,FALSE),"")</f>
        <v/>
      </c>
      <c r="W33" s="19" t="str">
        <f t="shared" si="10"/>
        <v/>
      </c>
    </row>
    <row r="34" spans="1:23" x14ac:dyDescent="0.25">
      <c r="A34" s="1" t="s">
        <v>13</v>
      </c>
      <c r="C34" s="3">
        <f>IF(A34&lt;&gt;"",VLOOKUP(A34,Runners!A$3:AS$200,C$1,FALSE),0)</f>
        <v>9.0277777777777787E-3</v>
      </c>
      <c r="D34" s="6">
        <f t="shared" si="0"/>
        <v>31</v>
      </c>
      <c r="E34" s="2"/>
      <c r="F34" s="2">
        <f t="shared" si="1"/>
        <v>0</v>
      </c>
      <c r="J34" s="1" t="str">
        <f t="shared" si="2"/>
        <v>Debbie Cooper</v>
      </c>
      <c r="M34" s="8" t="str">
        <f t="shared" si="3"/>
        <v/>
      </c>
      <c r="N34" s="8" t="str">
        <f t="shared" si="4"/>
        <v/>
      </c>
      <c r="O34" s="1" t="str">
        <f t="shared" si="5"/>
        <v/>
      </c>
      <c r="P34" s="40" t="str">
        <f t="shared" si="6"/>
        <v/>
      </c>
      <c r="Q34" s="40" t="str">
        <f t="shared" si="7"/>
        <v/>
      </c>
      <c r="R34" s="6">
        <f t="shared" si="8"/>
        <v>0</v>
      </c>
      <c r="S34" s="6">
        <f>IF(AND(D34&lt;=L$4,P34&lt;&gt;"Y"),IF(N34&lt;VLOOKUP(O34,Runners!A$3:CT$200,S$1,FALSE),2,0),0)</f>
        <v>0</v>
      </c>
      <c r="T34" s="6">
        <f t="shared" si="9"/>
        <v>0</v>
      </c>
      <c r="U34" s="2"/>
      <c r="V34" s="2" t="str">
        <f>IF(O34&lt;&gt;"",VLOOKUP(O34,Runners!CZ$3:DM$200,V$1,FALSE),"")</f>
        <v/>
      </c>
      <c r="W34" s="19" t="str">
        <f t="shared" si="10"/>
        <v/>
      </c>
    </row>
    <row r="35" spans="1:23" x14ac:dyDescent="0.25">
      <c r="A35" s="1" t="s">
        <v>202</v>
      </c>
      <c r="C35" s="3">
        <f>IF(A35&lt;&gt;"",VLOOKUP(A35,Runners!A$3:AS$200,C$1,FALSE),0)</f>
        <v>6.7708333333333336E-3</v>
      </c>
      <c r="D35" s="6">
        <f t="shared" si="0"/>
        <v>32</v>
      </c>
      <c r="E35" s="2"/>
      <c r="F35" s="2">
        <f t="shared" si="1"/>
        <v>0</v>
      </c>
      <c r="J35" s="1" t="str">
        <f t="shared" si="2"/>
        <v>Debbie Francis</v>
      </c>
      <c r="M35" s="8" t="str">
        <f t="shared" si="3"/>
        <v/>
      </c>
      <c r="N35" s="8" t="str">
        <f t="shared" si="4"/>
        <v/>
      </c>
      <c r="O35" s="1" t="str">
        <f t="shared" si="5"/>
        <v/>
      </c>
      <c r="P35" s="40" t="str">
        <f t="shared" si="6"/>
        <v/>
      </c>
      <c r="Q35" s="40" t="str">
        <f t="shared" si="7"/>
        <v/>
      </c>
      <c r="R35" s="6">
        <f t="shared" si="8"/>
        <v>0</v>
      </c>
      <c r="S35" s="6">
        <f>IF(AND(D35&lt;=L$4,P35&lt;&gt;"Y"),IF(N35&lt;VLOOKUP(O35,Runners!A$3:CT$200,S$1,FALSE),2,0),0)</f>
        <v>0</v>
      </c>
      <c r="T35" s="6">
        <f t="shared" si="9"/>
        <v>0</v>
      </c>
      <c r="U35" s="2"/>
      <c r="V35" s="2" t="str">
        <f>IF(O35&lt;&gt;"",VLOOKUP(O35,Runners!CZ$3:DM$200,V$1,FALSE),"")</f>
        <v/>
      </c>
      <c r="W35" s="19" t="str">
        <f t="shared" si="10"/>
        <v/>
      </c>
    </row>
    <row r="36" spans="1:23" x14ac:dyDescent="0.25">
      <c r="A36" s="1" t="s">
        <v>35</v>
      </c>
      <c r="C36" s="3">
        <f>IF(A36&lt;&gt;"",VLOOKUP(A36,Runners!A$3:AS$200,C$1,FALSE),0)</f>
        <v>8.8541666666666664E-3</v>
      </c>
      <c r="D36" s="6">
        <f t="shared" ref="D36:D67" si="11">D35+1</f>
        <v>33</v>
      </c>
      <c r="E36" s="2"/>
      <c r="F36" s="2">
        <f t="shared" ref="F36:F67" si="12">IF(E36&gt;0,E36-C36,0)</f>
        <v>0</v>
      </c>
      <c r="J36" s="1" t="str">
        <f t="shared" ref="J36:J67" si="13">A36</f>
        <v>Derek Caborn</v>
      </c>
      <c r="M36" s="8" t="str">
        <f t="shared" ref="M36:M67" si="14">IF(D36&lt;=L$4,SMALL(E$4:E$201,D36),"")</f>
        <v/>
      </c>
      <c r="N36" s="8" t="str">
        <f t="shared" ref="N36:N67" si="15">IF(D36&lt;=L$4,VLOOKUP(M36,E$4:F$201,2,FALSE),"")</f>
        <v/>
      </c>
      <c r="O36" s="1" t="str">
        <f t="shared" ref="O36:O67" si="16">IF(D36&lt;=L$4,VLOOKUP(M36,E$4:J$201,6,FALSE),"")</f>
        <v/>
      </c>
      <c r="P36" s="40" t="str">
        <f t="shared" ref="P36:P67" si="17">IF(D36&lt;=L$4,VLOOKUP(O36,A$4:B$201,2,FALSE),"")</f>
        <v/>
      </c>
      <c r="Q36" s="40" t="str">
        <f t="shared" ref="Q36:Q67" si="18">IF(D36&lt;=L$4,IF(P36="Y",Q35,Q35-1),"")</f>
        <v/>
      </c>
      <c r="R36" s="6">
        <f t="shared" ref="R36:R67" si="19">IF(Q36=Q35,0,Q36)</f>
        <v>0</v>
      </c>
      <c r="S36" s="6">
        <f>IF(AND(D36&lt;=L$4,P36&lt;&gt;"Y"),IF(N36&lt;VLOOKUP(O36,Runners!A$3:CT$200,S$1,FALSE),2,0),0)</f>
        <v>0</v>
      </c>
      <c r="T36" s="6">
        <f t="shared" ref="T36:T67" si="20">IF(AND(D36&lt;=L$4,P36&lt;&gt;"Y"),S36+R36,0)</f>
        <v>0</v>
      </c>
      <c r="U36" s="2"/>
      <c r="V36" s="2" t="str">
        <f>IF(O36&lt;&gt;"",VLOOKUP(O36,Runners!CZ$3:DM$200,V$1,FALSE),"")</f>
        <v/>
      </c>
      <c r="W36" s="19" t="str">
        <f t="shared" ref="W36:W67" si="21">IF(O36&lt;&gt;"",(V36-N36)/V36,"")</f>
        <v/>
      </c>
    </row>
    <row r="37" spans="1:23" x14ac:dyDescent="0.25">
      <c r="A37" s="1" t="s">
        <v>184</v>
      </c>
      <c r="B37" s="3"/>
      <c r="C37" s="3">
        <f>IF(A37&lt;&gt;"",VLOOKUP(A37,Runners!A$3:AS$200,C$1,FALSE),0)</f>
        <v>1.0937500000000001E-2</v>
      </c>
      <c r="D37" s="6">
        <f t="shared" si="11"/>
        <v>34</v>
      </c>
      <c r="E37" s="2"/>
      <c r="F37" s="2">
        <f t="shared" si="12"/>
        <v>0</v>
      </c>
      <c r="J37" s="1" t="str">
        <f t="shared" si="13"/>
        <v>Dez Appleton</v>
      </c>
      <c r="M37" s="8" t="str">
        <f t="shared" si="14"/>
        <v/>
      </c>
      <c r="N37" s="8" t="str">
        <f t="shared" si="15"/>
        <v/>
      </c>
      <c r="O37" s="1" t="str">
        <f t="shared" si="16"/>
        <v/>
      </c>
      <c r="P37" s="40" t="str">
        <f t="shared" si="17"/>
        <v/>
      </c>
      <c r="Q37" s="40" t="str">
        <f t="shared" si="18"/>
        <v/>
      </c>
      <c r="R37" s="6">
        <f t="shared" si="19"/>
        <v>0</v>
      </c>
      <c r="S37" s="6">
        <f>IF(AND(D37&lt;=L$4,P37&lt;&gt;"Y"),IF(N37&lt;VLOOKUP(O37,Runners!A$3:CT$200,S$1,FALSE),2,0),0)</f>
        <v>0</v>
      </c>
      <c r="T37" s="6">
        <f t="shared" si="20"/>
        <v>0</v>
      </c>
      <c r="U37" s="2"/>
      <c r="V37" s="2" t="str">
        <f>IF(O37&lt;&gt;"",VLOOKUP(O37,Runners!CZ$3:DM$200,V$1,FALSE),"")</f>
        <v/>
      </c>
      <c r="W37" s="19" t="str">
        <f t="shared" si="21"/>
        <v/>
      </c>
    </row>
    <row r="38" spans="1:23" x14ac:dyDescent="0.25">
      <c r="A38" s="1" t="s">
        <v>205</v>
      </c>
      <c r="B38" s="3"/>
      <c r="C38" s="3">
        <f>IF(A38&lt;&gt;"",VLOOKUP(A38,Runners!A$3:AS$200,C$1,FALSE),0)</f>
        <v>1.1979166666666666E-2</v>
      </c>
      <c r="D38" s="6">
        <f t="shared" si="11"/>
        <v>35</v>
      </c>
      <c r="E38" s="2"/>
      <c r="F38" s="2">
        <f t="shared" si="12"/>
        <v>0</v>
      </c>
      <c r="J38" s="1" t="str">
        <f t="shared" si="13"/>
        <v>Dom Kirkby</v>
      </c>
      <c r="M38" s="8" t="str">
        <f t="shared" si="14"/>
        <v/>
      </c>
      <c r="N38" s="8" t="str">
        <f t="shared" si="15"/>
        <v/>
      </c>
      <c r="O38" s="1" t="str">
        <f t="shared" si="16"/>
        <v/>
      </c>
      <c r="P38" s="40" t="str">
        <f t="shared" si="17"/>
        <v/>
      </c>
      <c r="Q38" s="40" t="str">
        <f t="shared" si="18"/>
        <v/>
      </c>
      <c r="R38" s="6">
        <f t="shared" si="19"/>
        <v>0</v>
      </c>
      <c r="S38" s="6">
        <f>IF(AND(D38&lt;=L$4,P38&lt;&gt;"Y"),IF(N38&lt;VLOOKUP(O38,Runners!A$3:CT$200,S$1,FALSE),2,0),0)</f>
        <v>0</v>
      </c>
      <c r="T38" s="6">
        <f t="shared" si="20"/>
        <v>0</v>
      </c>
      <c r="U38" s="2"/>
      <c r="V38" s="2" t="str">
        <f>IF(O38&lt;&gt;"",VLOOKUP(O38,Runners!CZ$3:DM$200,V$1,FALSE),"")</f>
        <v/>
      </c>
      <c r="W38" s="19" t="str">
        <f t="shared" si="21"/>
        <v/>
      </c>
    </row>
    <row r="39" spans="1:23" x14ac:dyDescent="0.25">
      <c r="A39" s="1" t="s">
        <v>191</v>
      </c>
      <c r="C39" s="3">
        <f>IF(A39&lt;&gt;"",VLOOKUP(A39,Runners!A$3:AS$200,C$1,FALSE),0)</f>
        <v>1.3194444444444444E-2</v>
      </c>
      <c r="D39" s="6">
        <f t="shared" si="11"/>
        <v>36</v>
      </c>
      <c r="E39" s="2">
        <v>2.974537037037037E-2</v>
      </c>
      <c r="F39" s="2">
        <f t="shared" si="12"/>
        <v>1.6550925925925927E-2</v>
      </c>
      <c r="J39" s="1" t="str">
        <f t="shared" si="13"/>
        <v>Dominic Garrett</v>
      </c>
      <c r="M39" s="8" t="str">
        <f t="shared" si="14"/>
        <v/>
      </c>
      <c r="N39" s="8" t="str">
        <f t="shared" si="15"/>
        <v/>
      </c>
      <c r="O39" s="1" t="str">
        <f t="shared" si="16"/>
        <v/>
      </c>
      <c r="P39" s="40" t="str">
        <f t="shared" si="17"/>
        <v/>
      </c>
      <c r="Q39" s="40" t="str">
        <f t="shared" si="18"/>
        <v/>
      </c>
      <c r="R39" s="6">
        <f t="shared" si="19"/>
        <v>0</v>
      </c>
      <c r="S39" s="6">
        <f>IF(AND(D39&lt;=L$4,P39&lt;&gt;"Y"),IF(N39&lt;VLOOKUP(O39,Runners!A$3:CT$200,S$1,FALSE),2,0),0)</f>
        <v>0</v>
      </c>
      <c r="T39" s="6">
        <f t="shared" si="20"/>
        <v>0</v>
      </c>
      <c r="U39" s="2"/>
      <c r="V39" s="2" t="str">
        <f>IF(O39&lt;&gt;"",VLOOKUP(O39,Runners!CZ$3:DM$200,V$1,FALSE),"")</f>
        <v/>
      </c>
      <c r="W39" s="19" t="str">
        <f t="shared" si="21"/>
        <v/>
      </c>
    </row>
    <row r="40" spans="1:23" x14ac:dyDescent="0.25">
      <c r="A40" s="1" t="s">
        <v>215</v>
      </c>
      <c r="C40" s="3">
        <f>IF(A40&lt;&gt;"",VLOOKUP(A40,Runners!A$3:AS$200,C$1,FALSE),0)</f>
        <v>7.9861111111111122E-3</v>
      </c>
      <c r="D40" s="6">
        <f t="shared" si="11"/>
        <v>37</v>
      </c>
      <c r="E40" s="2"/>
      <c r="F40" s="2">
        <f t="shared" si="12"/>
        <v>0</v>
      </c>
      <c r="J40" s="1" t="str">
        <f t="shared" si="13"/>
        <v>Emma Johnston</v>
      </c>
      <c r="M40" s="8" t="str">
        <f t="shared" si="14"/>
        <v/>
      </c>
      <c r="N40" s="8" t="str">
        <f t="shared" si="15"/>
        <v/>
      </c>
      <c r="O40" s="1" t="str">
        <f t="shared" si="16"/>
        <v/>
      </c>
      <c r="P40" s="40" t="str">
        <f t="shared" si="17"/>
        <v/>
      </c>
      <c r="Q40" s="40" t="str">
        <f t="shared" si="18"/>
        <v/>
      </c>
      <c r="R40" s="6">
        <f t="shared" si="19"/>
        <v>0</v>
      </c>
      <c r="S40" s="6">
        <f>IF(AND(D40&lt;=L$4,P40&lt;&gt;"Y"),IF(N40&lt;VLOOKUP(O40,Runners!A$3:CT$200,S$1,FALSE),2,0),0)</f>
        <v>0</v>
      </c>
      <c r="T40" s="6">
        <f t="shared" si="20"/>
        <v>0</v>
      </c>
      <c r="U40" s="2"/>
      <c r="V40" s="2" t="str">
        <f>IF(O40&lt;&gt;"",VLOOKUP(O40,Runners!CZ$3:DM$200,V$1,FALSE),"")</f>
        <v/>
      </c>
      <c r="W40" s="19" t="str">
        <f t="shared" si="21"/>
        <v/>
      </c>
    </row>
    <row r="41" spans="1:23" x14ac:dyDescent="0.25">
      <c r="A41" s="1" t="s">
        <v>232</v>
      </c>
      <c r="C41" s="3">
        <f>IF(A41&lt;&gt;"",VLOOKUP(A41,Runners!A$3:AS$200,C$1,FALSE),0)</f>
        <v>1.1979166666666666E-2</v>
      </c>
      <c r="D41" s="6">
        <f t="shared" si="11"/>
        <v>38</v>
      </c>
      <c r="E41" s="2"/>
      <c r="F41" s="2">
        <f t="shared" si="12"/>
        <v>0</v>
      </c>
      <c r="J41" s="1" t="str">
        <f t="shared" si="13"/>
        <v>George Thomson</v>
      </c>
      <c r="M41" s="8" t="str">
        <f t="shared" si="14"/>
        <v/>
      </c>
      <c r="N41" s="8" t="str">
        <f t="shared" si="15"/>
        <v/>
      </c>
      <c r="O41" s="1" t="str">
        <f t="shared" si="16"/>
        <v/>
      </c>
      <c r="P41" s="40" t="str">
        <f t="shared" si="17"/>
        <v/>
      </c>
      <c r="Q41" s="40" t="str">
        <f t="shared" si="18"/>
        <v/>
      </c>
      <c r="R41" s="6">
        <f t="shared" si="19"/>
        <v>0</v>
      </c>
      <c r="S41" s="6">
        <f>IF(AND(D41&lt;=L$4,P41&lt;&gt;"Y"),IF(N41&lt;VLOOKUP(O41,Runners!A$3:CT$200,S$1,FALSE),2,0),0)</f>
        <v>0</v>
      </c>
      <c r="T41" s="6">
        <f t="shared" si="20"/>
        <v>0</v>
      </c>
      <c r="U41" s="2"/>
      <c r="V41" s="2" t="str">
        <f>IF(O41&lt;&gt;"",VLOOKUP(O41,Runners!CZ$3:DM$200,V$1,FALSE),"")</f>
        <v/>
      </c>
      <c r="W41" s="19" t="str">
        <f t="shared" si="21"/>
        <v/>
      </c>
    </row>
    <row r="42" spans="1:23" x14ac:dyDescent="0.25">
      <c r="A42" s="1" t="s">
        <v>59</v>
      </c>
      <c r="C42" s="3">
        <f>IF(A42&lt;&gt;"",VLOOKUP(A42,Runners!A$3:AS$200,C$1,FALSE),0)</f>
        <v>1.0937500000000001E-2</v>
      </c>
      <c r="D42" s="6">
        <f t="shared" si="11"/>
        <v>39</v>
      </c>
      <c r="E42" s="2">
        <v>2.9340277777777781E-2</v>
      </c>
      <c r="F42" s="2">
        <f t="shared" si="12"/>
        <v>1.8402777777777782E-2</v>
      </c>
      <c r="J42" s="1" t="str">
        <f t="shared" si="13"/>
        <v>Gerard Browne</v>
      </c>
      <c r="M42" s="8" t="str">
        <f t="shared" si="14"/>
        <v/>
      </c>
      <c r="N42" s="8" t="str">
        <f t="shared" si="15"/>
        <v/>
      </c>
      <c r="O42" s="1" t="str">
        <f t="shared" si="16"/>
        <v/>
      </c>
      <c r="P42" s="40" t="str">
        <f t="shared" si="17"/>
        <v/>
      </c>
      <c r="Q42" s="40" t="str">
        <f t="shared" si="18"/>
        <v/>
      </c>
      <c r="R42" s="6">
        <f t="shared" si="19"/>
        <v>0</v>
      </c>
      <c r="S42" s="6">
        <f>IF(AND(D42&lt;=L$4,P42&lt;&gt;"Y"),IF(N42&lt;VLOOKUP(O42,Runners!A$3:CT$200,S$1,FALSE),2,0),0)</f>
        <v>0</v>
      </c>
      <c r="T42" s="6">
        <f t="shared" si="20"/>
        <v>0</v>
      </c>
      <c r="U42" s="2"/>
      <c r="V42" s="2" t="str">
        <f>IF(O42&lt;&gt;"",VLOOKUP(O42,Runners!CZ$3:DM$200,V$1,FALSE),"")</f>
        <v/>
      </c>
      <c r="W42" s="19" t="str">
        <f t="shared" si="21"/>
        <v/>
      </c>
    </row>
    <row r="43" spans="1:23" x14ac:dyDescent="0.25">
      <c r="A43" s="1" t="s">
        <v>66</v>
      </c>
      <c r="C43" s="3">
        <f>IF(A43&lt;&gt;"",VLOOKUP(A43,Runners!A$3:AS$200,C$1,FALSE),0)</f>
        <v>1.1631944444444445E-2</v>
      </c>
      <c r="D43" s="6">
        <f t="shared" si="11"/>
        <v>40</v>
      </c>
      <c r="E43" s="2"/>
      <c r="F43" s="2">
        <f t="shared" si="12"/>
        <v>0</v>
      </c>
      <c r="J43" s="1" t="str">
        <f t="shared" si="13"/>
        <v>Gill Draper</v>
      </c>
      <c r="M43" s="8" t="str">
        <f t="shared" si="14"/>
        <v/>
      </c>
      <c r="N43" s="8" t="str">
        <f t="shared" si="15"/>
        <v/>
      </c>
      <c r="O43" s="1" t="str">
        <f t="shared" si="16"/>
        <v/>
      </c>
      <c r="P43" s="40" t="str">
        <f t="shared" si="17"/>
        <v/>
      </c>
      <c r="Q43" s="40" t="str">
        <f t="shared" si="18"/>
        <v/>
      </c>
      <c r="R43" s="6">
        <f t="shared" si="19"/>
        <v>0</v>
      </c>
      <c r="S43" s="6">
        <f>IF(AND(D43&lt;=L$4,P43&lt;&gt;"Y"),IF(N43&lt;VLOOKUP(O43,Runners!A$3:CT$200,S$1,FALSE),2,0),0)</f>
        <v>0</v>
      </c>
      <c r="T43" s="6">
        <f t="shared" si="20"/>
        <v>0</v>
      </c>
      <c r="U43" s="2"/>
      <c r="V43" s="2" t="str">
        <f>IF(O43&lt;&gt;"",VLOOKUP(O43,Runners!CZ$3:DM$200,V$1,FALSE),"")</f>
        <v/>
      </c>
      <c r="W43" s="19" t="str">
        <f t="shared" si="21"/>
        <v/>
      </c>
    </row>
    <row r="44" spans="1:23" x14ac:dyDescent="0.25">
      <c r="A44" s="1" t="s">
        <v>4</v>
      </c>
      <c r="C44" s="3">
        <f>IF(A44&lt;&gt;"",VLOOKUP(A44,Runners!A$3:AS$200,C$1,FALSE),0)</f>
        <v>5.0347222222222225E-3</v>
      </c>
      <c r="D44" s="6">
        <f t="shared" si="11"/>
        <v>41</v>
      </c>
      <c r="E44" s="2"/>
      <c r="F44" s="2">
        <f t="shared" si="12"/>
        <v>0</v>
      </c>
      <c r="J44" s="1" t="str">
        <f t="shared" si="13"/>
        <v>Gillian Oliver</v>
      </c>
      <c r="M44" s="8" t="str">
        <f t="shared" si="14"/>
        <v/>
      </c>
      <c r="N44" s="8" t="str">
        <f t="shared" si="15"/>
        <v/>
      </c>
      <c r="O44" s="1" t="str">
        <f t="shared" si="16"/>
        <v/>
      </c>
      <c r="P44" s="40" t="str">
        <f t="shared" si="17"/>
        <v/>
      </c>
      <c r="Q44" s="40" t="str">
        <f t="shared" si="18"/>
        <v/>
      </c>
      <c r="R44" s="6">
        <f t="shared" si="19"/>
        <v>0</v>
      </c>
      <c r="S44" s="6">
        <f>IF(AND(D44&lt;=L$4,P44&lt;&gt;"Y"),IF(N44&lt;VLOOKUP(O44,Runners!A$3:CT$200,S$1,FALSE),2,0),0)</f>
        <v>0</v>
      </c>
      <c r="T44" s="6">
        <f t="shared" si="20"/>
        <v>0</v>
      </c>
      <c r="U44" s="2"/>
      <c r="V44" s="2" t="str">
        <f>IF(O44&lt;&gt;"",VLOOKUP(O44,Runners!CZ$3:DM$200,V$1,FALSE),"")</f>
        <v/>
      </c>
      <c r="W44" s="19" t="str">
        <f t="shared" si="21"/>
        <v/>
      </c>
    </row>
    <row r="45" spans="1:23" x14ac:dyDescent="0.25">
      <c r="A45" s="1" t="s">
        <v>5</v>
      </c>
      <c r="C45" s="3">
        <f>IF(A45&lt;&gt;"",VLOOKUP(A45,Runners!A$3:AS$200,C$1,FALSE),0)</f>
        <v>1.1979166666666666E-2</v>
      </c>
      <c r="D45" s="6">
        <f t="shared" si="11"/>
        <v>42</v>
      </c>
      <c r="E45" s="2"/>
      <c r="F45" s="2">
        <f t="shared" si="12"/>
        <v>0</v>
      </c>
      <c r="J45" s="1" t="str">
        <f t="shared" si="13"/>
        <v>Graham Webster</v>
      </c>
      <c r="M45" s="8" t="str">
        <f t="shared" si="14"/>
        <v/>
      </c>
      <c r="N45" s="8" t="str">
        <f t="shared" si="15"/>
        <v/>
      </c>
      <c r="O45" s="1" t="str">
        <f t="shared" si="16"/>
        <v/>
      </c>
      <c r="P45" s="40" t="str">
        <f t="shared" si="17"/>
        <v/>
      </c>
      <c r="Q45" s="40" t="str">
        <f t="shared" si="18"/>
        <v/>
      </c>
      <c r="R45" s="6">
        <f t="shared" si="19"/>
        <v>0</v>
      </c>
      <c r="S45" s="6">
        <f>IF(AND(D45&lt;=L$4,P45&lt;&gt;"Y"),IF(N45&lt;VLOOKUP(O45,Runners!A$3:CT$200,S$1,FALSE),2,0),0)</f>
        <v>0</v>
      </c>
      <c r="T45" s="6">
        <f t="shared" si="20"/>
        <v>0</v>
      </c>
      <c r="U45" s="2"/>
      <c r="V45" s="2" t="str">
        <f>IF(O45&lt;&gt;"",VLOOKUP(O45,Runners!CZ$3:DM$200,V$1,FALSE),"")</f>
        <v/>
      </c>
      <c r="W45" s="19" t="str">
        <f t="shared" si="21"/>
        <v/>
      </c>
    </row>
    <row r="46" spans="1:23" x14ac:dyDescent="0.25">
      <c r="A46" s="1" t="s">
        <v>195</v>
      </c>
      <c r="C46" s="3">
        <f>IF(A46&lt;&gt;"",VLOOKUP(A46,Runners!A$3:AS$200,C$1,FALSE),0)</f>
        <v>3.645833333333333E-3</v>
      </c>
      <c r="D46" s="6">
        <f t="shared" si="11"/>
        <v>43</v>
      </c>
      <c r="E46" s="2"/>
      <c r="F46" s="2">
        <f t="shared" si="12"/>
        <v>0</v>
      </c>
      <c r="J46" s="1" t="str">
        <f t="shared" si="13"/>
        <v>Graham Young</v>
      </c>
      <c r="M46" s="8" t="str">
        <f t="shared" si="14"/>
        <v/>
      </c>
      <c r="N46" s="8" t="str">
        <f t="shared" si="15"/>
        <v/>
      </c>
      <c r="O46" s="1" t="str">
        <f t="shared" si="16"/>
        <v/>
      </c>
      <c r="P46" s="40" t="str">
        <f t="shared" si="17"/>
        <v/>
      </c>
      <c r="Q46" s="40" t="str">
        <f t="shared" si="18"/>
        <v/>
      </c>
      <c r="R46" s="6">
        <f t="shared" si="19"/>
        <v>0</v>
      </c>
      <c r="S46" s="6">
        <f>IF(AND(D46&lt;=L$4,P46&lt;&gt;"Y"),IF(N46&lt;VLOOKUP(O46,Runners!A$3:CT$200,S$1,FALSE),2,0),0)</f>
        <v>0</v>
      </c>
      <c r="T46" s="6">
        <f t="shared" si="20"/>
        <v>0</v>
      </c>
      <c r="U46" s="2"/>
      <c r="V46" s="2" t="str">
        <f>IF(O46&lt;&gt;"",VLOOKUP(O46,Runners!CZ$3:DM$200,V$1,FALSE),"")</f>
        <v/>
      </c>
      <c r="W46" s="19" t="str">
        <f t="shared" si="21"/>
        <v/>
      </c>
    </row>
    <row r="47" spans="1:23" x14ac:dyDescent="0.25">
      <c r="A47" s="1" t="s">
        <v>10</v>
      </c>
      <c r="C47" s="3">
        <f>IF(A47&lt;&gt;"",VLOOKUP(A47,Runners!A$3:AS$200,C$1,FALSE),0)</f>
        <v>6.9444444444444441E-3</v>
      </c>
      <c r="D47" s="6">
        <f t="shared" si="11"/>
        <v>44</v>
      </c>
      <c r="E47" s="2"/>
      <c r="F47" s="2">
        <f t="shared" si="12"/>
        <v>0</v>
      </c>
      <c r="J47" s="1" t="str">
        <f t="shared" si="13"/>
        <v>Greg Oulton</v>
      </c>
      <c r="M47" s="8" t="str">
        <f t="shared" si="14"/>
        <v/>
      </c>
      <c r="N47" s="8" t="str">
        <f t="shared" si="15"/>
        <v/>
      </c>
      <c r="O47" s="1" t="str">
        <f t="shared" si="16"/>
        <v/>
      </c>
      <c r="P47" s="40" t="str">
        <f t="shared" si="17"/>
        <v/>
      </c>
      <c r="Q47" s="40" t="str">
        <f t="shared" si="18"/>
        <v/>
      </c>
      <c r="R47" s="6">
        <f t="shared" si="19"/>
        <v>0</v>
      </c>
      <c r="S47" s="6">
        <f>IF(AND(D47&lt;=L$4,P47&lt;&gt;"Y"),IF(N47&lt;VLOOKUP(O47,Runners!A$3:CT$200,S$1,FALSE),2,0),0)</f>
        <v>0</v>
      </c>
      <c r="T47" s="6">
        <f t="shared" si="20"/>
        <v>0</v>
      </c>
      <c r="U47" s="2"/>
      <c r="V47" s="2" t="str">
        <f>IF(O47&lt;&gt;"",VLOOKUP(O47,Runners!CZ$3:DM$200,V$1,FALSE),"")</f>
        <v/>
      </c>
      <c r="W47" s="19" t="str">
        <f t="shared" si="21"/>
        <v/>
      </c>
    </row>
    <row r="48" spans="1:23" x14ac:dyDescent="0.25">
      <c r="A48" s="1" t="s">
        <v>197</v>
      </c>
      <c r="C48" s="3">
        <f>IF(A48&lt;&gt;"",VLOOKUP(A48,Runners!A$3:AS$200,C$1,FALSE),0)</f>
        <v>1.5104166666666667E-2</v>
      </c>
      <c r="D48" s="6">
        <f t="shared" si="11"/>
        <v>45</v>
      </c>
      <c r="E48" s="2"/>
      <c r="F48" s="2">
        <f t="shared" si="12"/>
        <v>0</v>
      </c>
      <c r="J48" s="1" t="str">
        <f t="shared" si="13"/>
        <v>Guest 35:00</v>
      </c>
      <c r="M48" s="8" t="str">
        <f t="shared" si="14"/>
        <v/>
      </c>
      <c r="N48" s="8" t="str">
        <f t="shared" si="15"/>
        <v/>
      </c>
      <c r="O48" s="1" t="str">
        <f t="shared" si="16"/>
        <v/>
      </c>
      <c r="P48" s="40" t="str">
        <f t="shared" si="17"/>
        <v/>
      </c>
      <c r="Q48" s="40" t="str">
        <f t="shared" si="18"/>
        <v/>
      </c>
      <c r="R48" s="6">
        <f t="shared" si="19"/>
        <v>0</v>
      </c>
      <c r="S48" s="6">
        <f>IF(AND(D48&lt;=L$4,P48&lt;&gt;"Y"),IF(N48&lt;VLOOKUP(O48,Runners!A$3:CT$200,S$1,FALSE),2,0),0)</f>
        <v>0</v>
      </c>
      <c r="T48" s="6">
        <f t="shared" si="20"/>
        <v>0</v>
      </c>
      <c r="U48" s="2"/>
      <c r="V48" s="2" t="str">
        <f>IF(O48&lt;&gt;"",VLOOKUP(O48,Runners!CZ$3:DM$200,V$1,FALSE),"")</f>
        <v/>
      </c>
      <c r="W48" s="19" t="str">
        <f t="shared" si="21"/>
        <v/>
      </c>
    </row>
    <row r="49" spans="1:23" x14ac:dyDescent="0.25">
      <c r="A49" s="1" t="s">
        <v>196</v>
      </c>
      <c r="B49" s="3"/>
      <c r="C49" s="3">
        <f>IF(A49&lt;&gt;"",VLOOKUP(A49,Runners!A$3:AS$200,C$1,FALSE),0)</f>
        <v>1.4236111111111111E-2</v>
      </c>
      <c r="D49" s="6">
        <f t="shared" si="11"/>
        <v>46</v>
      </c>
      <c r="E49" s="2"/>
      <c r="F49" s="2">
        <f t="shared" si="12"/>
        <v>0</v>
      </c>
      <c r="J49" s="1" t="str">
        <f t="shared" si="13"/>
        <v>Guest 37:30</v>
      </c>
      <c r="M49" s="8" t="str">
        <f t="shared" si="14"/>
        <v/>
      </c>
      <c r="N49" s="8" t="str">
        <f t="shared" si="15"/>
        <v/>
      </c>
      <c r="O49" s="1" t="str">
        <f t="shared" si="16"/>
        <v/>
      </c>
      <c r="P49" s="40" t="str">
        <f t="shared" si="17"/>
        <v/>
      </c>
      <c r="Q49" s="40" t="str">
        <f t="shared" si="18"/>
        <v/>
      </c>
      <c r="R49" s="6">
        <f t="shared" si="19"/>
        <v>0</v>
      </c>
      <c r="S49" s="6">
        <f>IF(AND(D49&lt;=L$4,P49&lt;&gt;"Y"),IF(N49&lt;VLOOKUP(O49,Runners!A$3:CT$200,S$1,FALSE),2,0),0)</f>
        <v>0</v>
      </c>
      <c r="T49" s="6">
        <f t="shared" si="20"/>
        <v>0</v>
      </c>
      <c r="U49" s="2"/>
      <c r="V49" s="2" t="str">
        <f>IF(O49&lt;&gt;"",VLOOKUP(O49,Runners!CZ$3:DM$200,V$1,FALSE),"")</f>
        <v/>
      </c>
      <c r="W49" s="19" t="str">
        <f t="shared" si="21"/>
        <v/>
      </c>
    </row>
    <row r="50" spans="1:23" x14ac:dyDescent="0.25">
      <c r="A50" s="1" t="s">
        <v>176</v>
      </c>
      <c r="C50" s="3">
        <f>IF(A50&lt;&gt;"",VLOOKUP(A50,Runners!A$3:AS$200,C$1,FALSE),0)</f>
        <v>1.3368055555555557E-2</v>
      </c>
      <c r="D50" s="6">
        <f t="shared" si="11"/>
        <v>47</v>
      </c>
      <c r="E50" s="2"/>
      <c r="F50" s="2">
        <f t="shared" si="12"/>
        <v>0</v>
      </c>
      <c r="J50" s="1" t="str">
        <f t="shared" si="13"/>
        <v>Guest 40</v>
      </c>
      <c r="M50" s="8" t="str">
        <f t="shared" si="14"/>
        <v/>
      </c>
      <c r="N50" s="8" t="str">
        <f t="shared" si="15"/>
        <v/>
      </c>
      <c r="O50" s="1" t="str">
        <f t="shared" si="16"/>
        <v/>
      </c>
      <c r="P50" s="40" t="str">
        <f t="shared" si="17"/>
        <v/>
      </c>
      <c r="Q50" s="40" t="str">
        <f t="shared" si="18"/>
        <v/>
      </c>
      <c r="R50" s="6">
        <f t="shared" si="19"/>
        <v>0</v>
      </c>
      <c r="S50" s="6">
        <f>IF(AND(D50&lt;=L$4,P50&lt;&gt;"Y"),IF(N50&lt;VLOOKUP(O50,Runners!A$3:CT$200,S$1,FALSE),2,0),0)</f>
        <v>0</v>
      </c>
      <c r="T50" s="6">
        <f t="shared" si="20"/>
        <v>0</v>
      </c>
      <c r="U50" s="2"/>
      <c r="V50" s="2" t="str">
        <f>IF(O50&lt;&gt;"",VLOOKUP(O50,Runners!CZ$3:DM$200,V$1,FALSE),"")</f>
        <v/>
      </c>
      <c r="W50" s="19" t="str">
        <f t="shared" si="21"/>
        <v/>
      </c>
    </row>
    <row r="51" spans="1:23" x14ac:dyDescent="0.25">
      <c r="A51" s="1" t="s">
        <v>177</v>
      </c>
      <c r="C51" s="3">
        <f>IF(A51&lt;&gt;"",VLOOKUP(A51,Runners!A$3:AS$200,C$1,FALSE),0)</f>
        <v>1.2499999999999999E-2</v>
      </c>
      <c r="D51" s="6">
        <f t="shared" si="11"/>
        <v>48</v>
      </c>
      <c r="E51" s="2"/>
      <c r="F51" s="2">
        <f t="shared" si="12"/>
        <v>0</v>
      </c>
      <c r="J51" s="1" t="str">
        <f t="shared" si="13"/>
        <v>Guest 42:30</v>
      </c>
      <c r="M51" s="8" t="str">
        <f t="shared" si="14"/>
        <v/>
      </c>
      <c r="N51" s="8" t="str">
        <f t="shared" si="15"/>
        <v/>
      </c>
      <c r="O51" s="1" t="str">
        <f t="shared" si="16"/>
        <v/>
      </c>
      <c r="P51" s="40" t="str">
        <f t="shared" si="17"/>
        <v/>
      </c>
      <c r="Q51" s="40" t="str">
        <f t="shared" si="18"/>
        <v/>
      </c>
      <c r="R51" s="6">
        <f t="shared" si="19"/>
        <v>0</v>
      </c>
      <c r="S51" s="6">
        <f>IF(AND(D51&lt;=L$4,P51&lt;&gt;"Y"),IF(N51&lt;VLOOKUP(O51,Runners!A$3:CT$200,S$1,FALSE),2,0),0)</f>
        <v>0</v>
      </c>
      <c r="T51" s="6">
        <f t="shared" si="20"/>
        <v>0</v>
      </c>
      <c r="U51" s="2"/>
      <c r="V51" s="2" t="str">
        <f>IF(O51&lt;&gt;"",VLOOKUP(O51,Runners!CZ$3:DM$200,V$1,FALSE),"")</f>
        <v/>
      </c>
      <c r="W51" s="19" t="str">
        <f t="shared" si="21"/>
        <v/>
      </c>
    </row>
    <row r="52" spans="1:23" x14ac:dyDescent="0.25">
      <c r="A52" s="1" t="s">
        <v>178</v>
      </c>
      <c r="C52" s="3">
        <f>IF(A52&lt;&gt;"",VLOOKUP(A52,Runners!A$3:AS$200,C$1,FALSE),0)</f>
        <v>1.1458333333333334E-2</v>
      </c>
      <c r="D52" s="6">
        <f t="shared" si="11"/>
        <v>49</v>
      </c>
      <c r="E52" s="2"/>
      <c r="F52" s="2">
        <f t="shared" si="12"/>
        <v>0</v>
      </c>
      <c r="J52" s="1" t="str">
        <f t="shared" si="13"/>
        <v>Guest 45</v>
      </c>
      <c r="M52" s="8" t="str">
        <f t="shared" si="14"/>
        <v/>
      </c>
      <c r="N52" s="8" t="str">
        <f t="shared" si="15"/>
        <v/>
      </c>
      <c r="O52" s="1" t="str">
        <f t="shared" si="16"/>
        <v/>
      </c>
      <c r="P52" s="40" t="str">
        <f t="shared" si="17"/>
        <v/>
      </c>
      <c r="Q52" s="40" t="str">
        <f t="shared" si="18"/>
        <v/>
      </c>
      <c r="R52" s="6">
        <f t="shared" si="19"/>
        <v>0</v>
      </c>
      <c r="S52" s="6">
        <f>IF(AND(D52&lt;=L$4,P52&lt;&gt;"Y"),IF(N52&lt;VLOOKUP(O52,Runners!A$3:CT$200,S$1,FALSE),2,0),0)</f>
        <v>0</v>
      </c>
      <c r="T52" s="6">
        <f t="shared" si="20"/>
        <v>0</v>
      </c>
      <c r="U52" s="2"/>
      <c r="V52" s="2" t="str">
        <f>IF(O52&lt;&gt;"",VLOOKUP(O52,Runners!CZ$3:DM$200,V$1,FALSE),"")</f>
        <v/>
      </c>
      <c r="W52" s="19" t="str">
        <f t="shared" si="21"/>
        <v/>
      </c>
    </row>
    <row r="53" spans="1:23" x14ac:dyDescent="0.25">
      <c r="A53" s="1" t="s">
        <v>179</v>
      </c>
      <c r="B53" s="3"/>
      <c r="C53" s="3">
        <f>IF(A53&lt;&gt;"",VLOOKUP(A53,Runners!A$3:AS$200,C$1,FALSE),0)</f>
        <v>1.0590277777777777E-2</v>
      </c>
      <c r="D53" s="6">
        <f t="shared" si="11"/>
        <v>50</v>
      </c>
      <c r="E53" s="2"/>
      <c r="F53" s="2">
        <f t="shared" si="12"/>
        <v>0</v>
      </c>
      <c r="J53" s="1" t="str">
        <f t="shared" si="13"/>
        <v>Guest 47:30</v>
      </c>
      <c r="M53" s="8" t="str">
        <f t="shared" si="14"/>
        <v/>
      </c>
      <c r="N53" s="8" t="str">
        <f t="shared" si="15"/>
        <v/>
      </c>
      <c r="O53" s="1" t="str">
        <f t="shared" si="16"/>
        <v/>
      </c>
      <c r="P53" s="40" t="str">
        <f t="shared" si="17"/>
        <v/>
      </c>
      <c r="Q53" s="40" t="str">
        <f t="shared" si="18"/>
        <v/>
      </c>
      <c r="R53" s="6">
        <f t="shared" si="19"/>
        <v>0</v>
      </c>
      <c r="S53" s="6">
        <f>IF(AND(D53&lt;=L$4,P53&lt;&gt;"Y"),IF(N53&lt;VLOOKUP(O53,Runners!A$3:CT$200,S$1,FALSE),2,0),0)</f>
        <v>0</v>
      </c>
      <c r="T53" s="6">
        <f t="shared" si="20"/>
        <v>0</v>
      </c>
      <c r="U53" s="2"/>
      <c r="V53" s="2" t="str">
        <f>IF(O53&lt;&gt;"",VLOOKUP(O53,Runners!CZ$3:DM$200,V$1,FALSE),"")</f>
        <v/>
      </c>
      <c r="W53" s="19" t="str">
        <f t="shared" si="21"/>
        <v/>
      </c>
    </row>
    <row r="54" spans="1:23" x14ac:dyDescent="0.25">
      <c r="A54" s="1" t="s">
        <v>180</v>
      </c>
      <c r="B54" s="3"/>
      <c r="C54" s="3">
        <f>IF(A54&lt;&gt;"",VLOOKUP(A54,Runners!A$3:AS$200,C$1,FALSE),0)</f>
        <v>9.7222222222222224E-3</v>
      </c>
      <c r="D54" s="6">
        <f t="shared" si="11"/>
        <v>51</v>
      </c>
      <c r="E54" s="2"/>
      <c r="F54" s="2">
        <f t="shared" si="12"/>
        <v>0</v>
      </c>
      <c r="J54" s="1" t="str">
        <f t="shared" si="13"/>
        <v>Guest 50</v>
      </c>
      <c r="M54" s="8" t="str">
        <f t="shared" si="14"/>
        <v/>
      </c>
      <c r="N54" s="8" t="str">
        <f t="shared" si="15"/>
        <v/>
      </c>
      <c r="O54" s="1" t="str">
        <f t="shared" si="16"/>
        <v/>
      </c>
      <c r="P54" s="40" t="str">
        <f t="shared" si="17"/>
        <v/>
      </c>
      <c r="Q54" s="40" t="str">
        <f t="shared" si="18"/>
        <v/>
      </c>
      <c r="R54" s="6">
        <f t="shared" si="19"/>
        <v>0</v>
      </c>
      <c r="S54" s="6">
        <f>IF(AND(D54&lt;=L$4,P54&lt;&gt;"Y"),IF(N54&lt;VLOOKUP(O54,Runners!A$3:CT$200,S$1,FALSE),2,0),0)</f>
        <v>0</v>
      </c>
      <c r="T54" s="6">
        <f t="shared" si="20"/>
        <v>0</v>
      </c>
      <c r="U54" s="2"/>
      <c r="V54" s="2" t="str">
        <f>IF(O54&lt;&gt;"",VLOOKUP(O54,Runners!CZ$3:DM$200,V$1,FALSE),"")</f>
        <v/>
      </c>
      <c r="W54" s="19" t="str">
        <f t="shared" si="21"/>
        <v/>
      </c>
    </row>
    <row r="55" spans="1:23" x14ac:dyDescent="0.25">
      <c r="A55" s="1" t="s">
        <v>181</v>
      </c>
      <c r="C55" s="3">
        <f>IF(A55&lt;&gt;"",VLOOKUP(A55,Runners!A$3:AS$200,C$1,FALSE),0)</f>
        <v>7.9861111111111122E-3</v>
      </c>
      <c r="D55" s="6">
        <f t="shared" si="11"/>
        <v>52</v>
      </c>
      <c r="E55" s="2"/>
      <c r="F55" s="2">
        <f t="shared" si="12"/>
        <v>0</v>
      </c>
      <c r="J55" s="1" t="str">
        <f t="shared" si="13"/>
        <v>Guest 55</v>
      </c>
      <c r="M55" s="8" t="str">
        <f t="shared" si="14"/>
        <v/>
      </c>
      <c r="N55" s="8" t="str">
        <f t="shared" si="15"/>
        <v/>
      </c>
      <c r="O55" s="1" t="str">
        <f t="shared" si="16"/>
        <v/>
      </c>
      <c r="P55" s="40" t="str">
        <f t="shared" si="17"/>
        <v/>
      </c>
      <c r="Q55" s="40" t="str">
        <f t="shared" si="18"/>
        <v/>
      </c>
      <c r="R55" s="6">
        <f t="shared" si="19"/>
        <v>0</v>
      </c>
      <c r="S55" s="6">
        <f>IF(AND(D55&lt;=L$4,P55&lt;&gt;"Y"),IF(N55&lt;VLOOKUP(O55,Runners!A$3:CT$200,S$1,FALSE),2,0),0)</f>
        <v>0</v>
      </c>
      <c r="T55" s="6">
        <f t="shared" si="20"/>
        <v>0</v>
      </c>
      <c r="U55" s="2"/>
      <c r="V55" s="2" t="str">
        <f>IF(O55&lt;&gt;"",VLOOKUP(O55,Runners!CZ$3:DM$200,V$1,FALSE),"")</f>
        <v/>
      </c>
      <c r="W55" s="19" t="str">
        <f t="shared" si="21"/>
        <v/>
      </c>
    </row>
    <row r="56" spans="1:23" x14ac:dyDescent="0.25">
      <c r="A56" s="1" t="s">
        <v>182</v>
      </c>
      <c r="C56" s="3">
        <f>IF(A56&lt;&gt;"",VLOOKUP(A56,Runners!A$3:AS$200,C$1,FALSE),0)</f>
        <v>6.076388888888889E-3</v>
      </c>
      <c r="D56" s="6">
        <f t="shared" si="11"/>
        <v>53</v>
      </c>
      <c r="E56" s="2"/>
      <c r="F56" s="2">
        <f t="shared" si="12"/>
        <v>0</v>
      </c>
      <c r="J56" s="1" t="str">
        <f t="shared" si="13"/>
        <v>Guest 60</v>
      </c>
      <c r="M56" s="8" t="str">
        <f t="shared" si="14"/>
        <v/>
      </c>
      <c r="N56" s="8" t="str">
        <f t="shared" si="15"/>
        <v/>
      </c>
      <c r="O56" s="1" t="str">
        <f t="shared" si="16"/>
        <v/>
      </c>
      <c r="P56" s="40" t="str">
        <f t="shared" si="17"/>
        <v/>
      </c>
      <c r="Q56" s="40" t="str">
        <f t="shared" si="18"/>
        <v/>
      </c>
      <c r="R56" s="6">
        <f t="shared" si="19"/>
        <v>0</v>
      </c>
      <c r="S56" s="6">
        <f>IF(AND(D56&lt;=L$4,P56&lt;&gt;"Y"),IF(N56&lt;VLOOKUP(O56,Runners!A$3:CT$200,S$1,FALSE),2,0),0)</f>
        <v>0</v>
      </c>
      <c r="T56" s="6">
        <f t="shared" si="20"/>
        <v>0</v>
      </c>
      <c r="U56" s="2"/>
      <c r="V56" s="2" t="str">
        <f>IF(O56&lt;&gt;"",VLOOKUP(O56,Runners!CZ$3:DM$200,V$1,FALSE),"")</f>
        <v/>
      </c>
      <c r="W56" s="19" t="str">
        <f t="shared" si="21"/>
        <v/>
      </c>
    </row>
    <row r="57" spans="1:23" x14ac:dyDescent="0.25">
      <c r="A57" s="1" t="s">
        <v>199</v>
      </c>
      <c r="B57" s="3" t="s">
        <v>185</v>
      </c>
      <c r="C57" s="3">
        <f>IF(A57&lt;&gt;"",VLOOKUP(A57,Runners!A$3:AS$200,C$1,FALSE),0)</f>
        <v>8.5069444444444437E-3</v>
      </c>
      <c r="D57" s="6">
        <f t="shared" si="11"/>
        <v>54</v>
      </c>
      <c r="E57" s="2"/>
      <c r="F57" s="2">
        <f t="shared" si="12"/>
        <v>0</v>
      </c>
      <c r="J57" s="1" t="str">
        <f t="shared" si="13"/>
        <v>Hannah McCandless</v>
      </c>
      <c r="M57" s="8" t="str">
        <f t="shared" si="14"/>
        <v/>
      </c>
      <c r="N57" s="8" t="str">
        <f t="shared" si="15"/>
        <v/>
      </c>
      <c r="O57" s="1" t="str">
        <f t="shared" si="16"/>
        <v/>
      </c>
      <c r="P57" s="40" t="str">
        <f t="shared" si="17"/>
        <v/>
      </c>
      <c r="Q57" s="40" t="str">
        <f t="shared" si="18"/>
        <v/>
      </c>
      <c r="R57" s="6">
        <f t="shared" si="19"/>
        <v>0</v>
      </c>
      <c r="S57" s="6">
        <f>IF(AND(D57&lt;=L$4,P57&lt;&gt;"Y"),IF(N57&lt;VLOOKUP(O57,Runners!A$3:CT$200,S$1,FALSE),2,0),0)</f>
        <v>0</v>
      </c>
      <c r="T57" s="6">
        <f t="shared" si="20"/>
        <v>0</v>
      </c>
      <c r="U57" s="2"/>
      <c r="V57" s="2" t="str">
        <f>IF(O57&lt;&gt;"",VLOOKUP(O57,Runners!CZ$3:DM$200,V$1,FALSE),"")</f>
        <v/>
      </c>
      <c r="W57" s="19" t="str">
        <f t="shared" si="21"/>
        <v/>
      </c>
    </row>
    <row r="58" spans="1:23" x14ac:dyDescent="0.25">
      <c r="A58" s="1" t="s">
        <v>172</v>
      </c>
      <c r="C58" s="3">
        <f>IF(A58&lt;&gt;"",VLOOKUP(A58,Runners!A$3:AS$200,C$1,FALSE),0)</f>
        <v>1.0069444444444445E-2</v>
      </c>
      <c r="D58" s="6">
        <f t="shared" si="11"/>
        <v>55</v>
      </c>
      <c r="E58" s="2"/>
      <c r="F58" s="2">
        <f t="shared" si="12"/>
        <v>0</v>
      </c>
      <c r="J58" s="1" t="str">
        <f t="shared" si="13"/>
        <v>Heidi Haigh</v>
      </c>
      <c r="M58" s="8" t="str">
        <f t="shared" si="14"/>
        <v/>
      </c>
      <c r="N58" s="8" t="str">
        <f t="shared" si="15"/>
        <v/>
      </c>
      <c r="O58" s="1" t="str">
        <f t="shared" si="16"/>
        <v/>
      </c>
      <c r="P58" s="40" t="str">
        <f t="shared" si="17"/>
        <v/>
      </c>
      <c r="Q58" s="40" t="str">
        <f t="shared" si="18"/>
        <v/>
      </c>
      <c r="R58" s="6">
        <f t="shared" si="19"/>
        <v>0</v>
      </c>
      <c r="S58" s="6">
        <f>IF(AND(D58&lt;=L$4,P58&lt;&gt;"Y"),IF(N58&lt;VLOOKUP(O58,Runners!A$3:CT$200,S$1,FALSE),2,0),0)</f>
        <v>0</v>
      </c>
      <c r="T58" s="6">
        <f t="shared" si="20"/>
        <v>0</v>
      </c>
      <c r="U58" s="2"/>
      <c r="V58" s="2" t="str">
        <f>IF(O58&lt;&gt;"",VLOOKUP(O58,Runners!CZ$3:DM$200,V$1,FALSE),"")</f>
        <v/>
      </c>
      <c r="W58" s="19" t="str">
        <f t="shared" si="21"/>
        <v/>
      </c>
    </row>
    <row r="59" spans="1:23" x14ac:dyDescent="0.25">
      <c r="A59" s="1" t="s">
        <v>233</v>
      </c>
      <c r="C59" s="3">
        <f>IF(A59&lt;&gt;"",VLOOKUP(A59,Runners!A$3:AS$200,C$1,FALSE),0)</f>
        <v>1.1979166666666666E-2</v>
      </c>
      <c r="D59" s="6">
        <f t="shared" si="11"/>
        <v>56</v>
      </c>
      <c r="E59" s="2"/>
      <c r="F59" s="2">
        <f t="shared" si="12"/>
        <v>0</v>
      </c>
      <c r="J59" s="1" t="str">
        <f t="shared" si="13"/>
        <v>Hugo Love</v>
      </c>
      <c r="M59" s="8" t="str">
        <f t="shared" si="14"/>
        <v/>
      </c>
      <c r="N59" s="8" t="str">
        <f t="shared" si="15"/>
        <v/>
      </c>
      <c r="O59" s="1" t="str">
        <f t="shared" si="16"/>
        <v/>
      </c>
      <c r="P59" s="40" t="str">
        <f t="shared" si="17"/>
        <v/>
      </c>
      <c r="Q59" s="40" t="str">
        <f t="shared" si="18"/>
        <v/>
      </c>
      <c r="R59" s="6">
        <f t="shared" si="19"/>
        <v>0</v>
      </c>
      <c r="S59" s="6">
        <f>IF(AND(D59&lt;=L$4,P59&lt;&gt;"Y"),IF(N59&lt;VLOOKUP(O59,Runners!A$3:CT$200,S$1,FALSE),2,0),0)</f>
        <v>0</v>
      </c>
      <c r="T59" s="6">
        <f t="shared" si="20"/>
        <v>0</v>
      </c>
      <c r="U59" s="2"/>
      <c r="V59" s="2" t="str">
        <f>IF(O59&lt;&gt;"",VLOOKUP(O59,Runners!CZ$3:DM$200,V$1,FALSE),"")</f>
        <v/>
      </c>
      <c r="W59" s="19" t="str">
        <f t="shared" si="21"/>
        <v/>
      </c>
    </row>
    <row r="60" spans="1:23" x14ac:dyDescent="0.25">
      <c r="A60" s="1" t="s">
        <v>165</v>
      </c>
      <c r="C60" s="3">
        <f>IF(A60&lt;&gt;"",VLOOKUP(A60,Runners!A$3:AS$200,C$1,FALSE),0)</f>
        <v>1.1805555555555555E-2</v>
      </c>
      <c r="D60" s="6">
        <f t="shared" si="11"/>
        <v>57</v>
      </c>
      <c r="E60" s="2"/>
      <c r="F60" s="2">
        <f t="shared" si="12"/>
        <v>0</v>
      </c>
      <c r="J60" s="1" t="str">
        <f t="shared" si="13"/>
        <v>Ian Tate</v>
      </c>
      <c r="M60" s="8" t="str">
        <f t="shared" si="14"/>
        <v/>
      </c>
      <c r="N60" s="8" t="str">
        <f t="shared" si="15"/>
        <v/>
      </c>
      <c r="O60" s="1" t="str">
        <f t="shared" si="16"/>
        <v/>
      </c>
      <c r="P60" s="40" t="str">
        <f t="shared" si="17"/>
        <v/>
      </c>
      <c r="Q60" s="40" t="str">
        <f t="shared" si="18"/>
        <v/>
      </c>
      <c r="R60" s="6">
        <f t="shared" si="19"/>
        <v>0</v>
      </c>
      <c r="S60" s="6">
        <f>IF(AND(D60&lt;=L$4,P60&lt;&gt;"Y"),IF(N60&lt;VLOOKUP(O60,Runners!A$3:CT$200,S$1,FALSE),2,0),0)</f>
        <v>0</v>
      </c>
      <c r="T60" s="6">
        <f t="shared" si="20"/>
        <v>0</v>
      </c>
      <c r="U60" s="2"/>
      <c r="V60" s="2" t="str">
        <f>IF(O60&lt;&gt;"",VLOOKUP(O60,Runners!CZ$3:DM$200,V$1,FALSE),"")</f>
        <v/>
      </c>
      <c r="W60" s="19" t="str">
        <f t="shared" si="21"/>
        <v/>
      </c>
    </row>
    <row r="61" spans="1:23" x14ac:dyDescent="0.25">
      <c r="A61" s="1" t="s">
        <v>11</v>
      </c>
      <c r="B61" s="3"/>
      <c r="C61" s="3">
        <f>IF(A61&lt;&gt;"",VLOOKUP(A61,Runners!A$3:AS$200,C$1,FALSE),0)</f>
        <v>5.5555555555555558E-3</v>
      </c>
      <c r="D61" s="6">
        <f t="shared" si="11"/>
        <v>58</v>
      </c>
      <c r="E61" s="2"/>
      <c r="F61" s="2">
        <f t="shared" si="12"/>
        <v>0</v>
      </c>
      <c r="J61" s="1" t="str">
        <f t="shared" si="13"/>
        <v>Jacqui Murray</v>
      </c>
      <c r="M61" s="8" t="str">
        <f t="shared" si="14"/>
        <v/>
      </c>
      <c r="N61" s="8" t="str">
        <f t="shared" si="15"/>
        <v/>
      </c>
      <c r="O61" s="1" t="str">
        <f t="shared" si="16"/>
        <v/>
      </c>
      <c r="P61" s="40" t="str">
        <f t="shared" si="17"/>
        <v/>
      </c>
      <c r="Q61" s="40" t="str">
        <f t="shared" si="18"/>
        <v/>
      </c>
      <c r="R61" s="6">
        <f t="shared" si="19"/>
        <v>0</v>
      </c>
      <c r="S61" s="6">
        <f>IF(AND(D61&lt;=L$4,P61&lt;&gt;"Y"),IF(N61&lt;VLOOKUP(O61,Runners!A$3:CT$200,S$1,FALSE),2,0),0)</f>
        <v>0</v>
      </c>
      <c r="T61" s="6">
        <f t="shared" si="20"/>
        <v>0</v>
      </c>
      <c r="U61" s="2"/>
      <c r="V61" s="2" t="str">
        <f>IF(O61&lt;&gt;"",VLOOKUP(O61,Runners!CZ$3:DM$200,V$1,FALSE),"")</f>
        <v/>
      </c>
      <c r="W61" s="19" t="str">
        <f t="shared" si="21"/>
        <v/>
      </c>
    </row>
    <row r="62" spans="1:23" x14ac:dyDescent="0.25">
      <c r="A62" s="1" t="s">
        <v>157</v>
      </c>
      <c r="C62" s="3">
        <f>IF(A62&lt;&gt;"",VLOOKUP(A62,Runners!A$3:AS$200,C$1,FALSE),0)</f>
        <v>1.0763888888888891E-2</v>
      </c>
      <c r="D62" s="6">
        <f t="shared" si="11"/>
        <v>59</v>
      </c>
      <c r="E62" s="2"/>
      <c r="F62" s="2">
        <f t="shared" si="12"/>
        <v>0</v>
      </c>
      <c r="J62" s="1" t="str">
        <f t="shared" si="13"/>
        <v>James Buckley</v>
      </c>
      <c r="M62" s="8" t="str">
        <f t="shared" si="14"/>
        <v/>
      </c>
      <c r="N62" s="8" t="str">
        <f t="shared" si="15"/>
        <v/>
      </c>
      <c r="O62" s="1" t="str">
        <f t="shared" si="16"/>
        <v/>
      </c>
      <c r="P62" s="40" t="str">
        <f t="shared" si="17"/>
        <v/>
      </c>
      <c r="Q62" s="40" t="str">
        <f t="shared" si="18"/>
        <v/>
      </c>
      <c r="R62" s="6">
        <f t="shared" si="19"/>
        <v>0</v>
      </c>
      <c r="S62" s="6">
        <f>IF(AND(D62&lt;=L$4,P62&lt;&gt;"Y"),IF(N62&lt;VLOOKUP(O62,Runners!A$3:CT$200,S$1,FALSE),2,0),0)</f>
        <v>0</v>
      </c>
      <c r="T62" s="6">
        <f t="shared" si="20"/>
        <v>0</v>
      </c>
      <c r="U62" s="2"/>
      <c r="V62" s="2" t="str">
        <f>IF(O62&lt;&gt;"",VLOOKUP(O62,Runners!CZ$3:DM$200,V$1,FALSE),"")</f>
        <v/>
      </c>
      <c r="W62" s="19" t="str">
        <f t="shared" si="21"/>
        <v/>
      </c>
    </row>
    <row r="63" spans="1:23" x14ac:dyDescent="0.25">
      <c r="A63" s="1" t="s">
        <v>221</v>
      </c>
      <c r="B63" s="3" t="s">
        <v>185</v>
      </c>
      <c r="C63" s="3">
        <f>IF(A63&lt;&gt;"",VLOOKUP(A63,Runners!A$3:AS$200,C$1,FALSE),0)</f>
        <v>1.4583333333333332E-2</v>
      </c>
      <c r="D63" s="6">
        <f t="shared" si="11"/>
        <v>60</v>
      </c>
      <c r="E63" s="2">
        <v>2.8761574074074075E-2</v>
      </c>
      <c r="F63" s="2">
        <f t="shared" si="12"/>
        <v>1.4178240740740743E-2</v>
      </c>
      <c r="J63" s="1" t="str">
        <f t="shared" si="13"/>
        <v>James Greenaway</v>
      </c>
      <c r="M63" s="8" t="str">
        <f t="shared" si="14"/>
        <v/>
      </c>
      <c r="N63" s="8" t="str">
        <f t="shared" si="15"/>
        <v/>
      </c>
      <c r="O63" s="1" t="str">
        <f t="shared" si="16"/>
        <v/>
      </c>
      <c r="P63" s="40" t="str">
        <f t="shared" si="17"/>
        <v/>
      </c>
      <c r="Q63" s="40" t="str">
        <f t="shared" si="18"/>
        <v/>
      </c>
      <c r="R63" s="6">
        <f t="shared" si="19"/>
        <v>0</v>
      </c>
      <c r="S63" s="6">
        <f>IF(AND(D63&lt;=L$4,P63&lt;&gt;"Y"),IF(N63&lt;VLOOKUP(O63,Runners!A$3:CT$200,S$1,FALSE),2,0),0)</f>
        <v>0</v>
      </c>
      <c r="T63" s="6">
        <f t="shared" si="20"/>
        <v>0</v>
      </c>
      <c r="U63" s="2"/>
      <c r="V63" s="2" t="str">
        <f>IF(O63&lt;&gt;"",VLOOKUP(O63,Runners!CZ$3:DM$200,V$1,FALSE),"")</f>
        <v/>
      </c>
      <c r="W63" s="19" t="str">
        <f t="shared" si="21"/>
        <v/>
      </c>
    </row>
    <row r="64" spans="1:23" x14ac:dyDescent="0.25">
      <c r="A64" s="1" t="s">
        <v>169</v>
      </c>
      <c r="C64" s="3">
        <f>IF(A64&lt;&gt;"",VLOOKUP(A64,Runners!A$3:AS$200,C$1,FALSE),0)</f>
        <v>1.0069444444444445E-2</v>
      </c>
      <c r="D64" s="6">
        <f t="shared" si="11"/>
        <v>61</v>
      </c>
      <c r="E64" s="2"/>
      <c r="F64" s="2">
        <f t="shared" si="12"/>
        <v>0</v>
      </c>
      <c r="J64" s="1" t="str">
        <f t="shared" si="13"/>
        <v>Jason Sheridan</v>
      </c>
      <c r="M64" s="8" t="str">
        <f t="shared" si="14"/>
        <v/>
      </c>
      <c r="N64" s="8" t="str">
        <f t="shared" si="15"/>
        <v/>
      </c>
      <c r="O64" s="1" t="str">
        <f t="shared" si="16"/>
        <v/>
      </c>
      <c r="P64" s="40" t="str">
        <f t="shared" si="17"/>
        <v/>
      </c>
      <c r="Q64" s="40" t="str">
        <f t="shared" si="18"/>
        <v/>
      </c>
      <c r="R64" s="6">
        <f t="shared" si="19"/>
        <v>0</v>
      </c>
      <c r="S64" s="6">
        <f>IF(AND(D64&lt;=L$4,P64&lt;&gt;"Y"),IF(N64&lt;VLOOKUP(O64,Runners!A$3:CT$200,S$1,FALSE),2,0),0)</f>
        <v>0</v>
      </c>
      <c r="T64" s="6">
        <f t="shared" si="20"/>
        <v>0</v>
      </c>
      <c r="U64" s="2"/>
      <c r="V64" s="2" t="str">
        <f>IF(O64&lt;&gt;"",VLOOKUP(O64,Runners!CZ$3:DM$200,V$1,FALSE),"")</f>
        <v/>
      </c>
      <c r="W64" s="19" t="str">
        <f t="shared" si="21"/>
        <v/>
      </c>
    </row>
    <row r="65" spans="1:23" x14ac:dyDescent="0.25">
      <c r="A65" s="1" t="s">
        <v>203</v>
      </c>
      <c r="C65" s="3">
        <f>IF(A65&lt;&gt;"",VLOOKUP(A65,Runners!A$3:AS$200,C$1,FALSE),0)</f>
        <v>6.2499999999999995E-3</v>
      </c>
      <c r="D65" s="6">
        <f t="shared" si="11"/>
        <v>62</v>
      </c>
      <c r="E65" s="2"/>
      <c r="F65" s="2">
        <f t="shared" si="12"/>
        <v>0</v>
      </c>
      <c r="J65" s="1" t="str">
        <f t="shared" si="13"/>
        <v>Jen Trohear</v>
      </c>
      <c r="M65" s="8" t="str">
        <f t="shared" si="14"/>
        <v/>
      </c>
      <c r="N65" s="8" t="str">
        <f t="shared" si="15"/>
        <v/>
      </c>
      <c r="O65" s="1" t="str">
        <f t="shared" si="16"/>
        <v/>
      </c>
      <c r="P65" s="40" t="str">
        <f t="shared" si="17"/>
        <v/>
      </c>
      <c r="Q65" s="40" t="str">
        <f t="shared" si="18"/>
        <v/>
      </c>
      <c r="R65" s="6">
        <f t="shared" si="19"/>
        <v>0</v>
      </c>
      <c r="S65" s="6">
        <f>IF(AND(D65&lt;=L$4,P65&lt;&gt;"Y"),IF(N65&lt;VLOOKUP(O65,Runners!A$3:CT$200,S$1,FALSE),2,0),0)</f>
        <v>0</v>
      </c>
      <c r="T65" s="6">
        <f t="shared" si="20"/>
        <v>0</v>
      </c>
      <c r="U65" s="2"/>
      <c r="V65" s="2" t="str">
        <f>IF(O65&lt;&gt;"",VLOOKUP(O65,Runners!CZ$3:DM$200,V$1,FALSE),"")</f>
        <v/>
      </c>
      <c r="W65" s="19" t="str">
        <f t="shared" si="21"/>
        <v/>
      </c>
    </row>
    <row r="66" spans="1:23" x14ac:dyDescent="0.25">
      <c r="A66" s="1" t="s">
        <v>9</v>
      </c>
      <c r="C66" s="3">
        <f>IF(A66&lt;&gt;"",VLOOKUP(A66,Runners!A$3:AS$200,C$1,FALSE),0)</f>
        <v>5.0347222222222225E-3</v>
      </c>
      <c r="D66" s="6">
        <f t="shared" si="11"/>
        <v>63</v>
      </c>
      <c r="E66" s="2">
        <v>2.9270833333333333E-2</v>
      </c>
      <c r="F66" s="2">
        <f t="shared" si="12"/>
        <v>2.4236111111111111E-2</v>
      </c>
      <c r="J66" s="1" t="str">
        <f t="shared" si="13"/>
        <v>Jeremy McCandless</v>
      </c>
      <c r="M66" s="8" t="str">
        <f t="shared" si="14"/>
        <v/>
      </c>
      <c r="N66" s="8" t="str">
        <f t="shared" si="15"/>
        <v/>
      </c>
      <c r="O66" s="1" t="str">
        <f t="shared" si="16"/>
        <v/>
      </c>
      <c r="P66" s="40" t="str">
        <f t="shared" si="17"/>
        <v/>
      </c>
      <c r="Q66" s="40" t="str">
        <f t="shared" si="18"/>
        <v/>
      </c>
      <c r="R66" s="6">
        <f t="shared" si="19"/>
        <v>0</v>
      </c>
      <c r="S66" s="6">
        <f>IF(AND(D66&lt;=L$4,P66&lt;&gt;"Y"),IF(N66&lt;VLOOKUP(O66,Runners!A$3:CT$200,S$1,FALSE),2,0),0)</f>
        <v>0</v>
      </c>
      <c r="T66" s="6">
        <f t="shared" si="20"/>
        <v>0</v>
      </c>
      <c r="U66" s="2"/>
      <c r="V66" s="2" t="str">
        <f>IF(O66&lt;&gt;"",VLOOKUP(O66,Runners!CZ$3:DM$200,V$1,FALSE),"")</f>
        <v/>
      </c>
      <c r="W66" s="19" t="str">
        <f t="shared" si="21"/>
        <v/>
      </c>
    </row>
    <row r="67" spans="1:23" x14ac:dyDescent="0.25">
      <c r="A67" s="1" t="s">
        <v>24</v>
      </c>
      <c r="B67" s="3"/>
      <c r="C67" s="3">
        <f>IF(A67&lt;&gt;"",VLOOKUP(A67,Runners!A$3:AS$200,C$1,FALSE),0)</f>
        <v>1.4930555555555556E-2</v>
      </c>
      <c r="D67" s="6">
        <f t="shared" si="11"/>
        <v>64</v>
      </c>
      <c r="E67" s="2">
        <v>2.8449074074074075E-2</v>
      </c>
      <c r="F67" s="2">
        <f t="shared" si="12"/>
        <v>1.3518518518518518E-2</v>
      </c>
      <c r="J67" s="1" t="str">
        <f t="shared" si="13"/>
        <v>Joe Greenwood</v>
      </c>
      <c r="M67" s="8" t="str">
        <f t="shared" si="14"/>
        <v/>
      </c>
      <c r="N67" s="8" t="str">
        <f t="shared" si="15"/>
        <v/>
      </c>
      <c r="O67" s="1" t="str">
        <f t="shared" si="16"/>
        <v/>
      </c>
      <c r="P67" s="40" t="str">
        <f t="shared" si="17"/>
        <v/>
      </c>
      <c r="Q67" s="40" t="str">
        <f t="shared" si="18"/>
        <v/>
      </c>
      <c r="R67" s="6">
        <f t="shared" si="19"/>
        <v>0</v>
      </c>
      <c r="S67" s="6">
        <f>IF(AND(D67&lt;=L$4,P67&lt;&gt;"Y"),IF(N67&lt;VLOOKUP(O67,Runners!A$3:CT$200,S$1,FALSE),2,0),0)</f>
        <v>0</v>
      </c>
      <c r="T67" s="6">
        <f t="shared" si="20"/>
        <v>0</v>
      </c>
      <c r="U67" s="2"/>
      <c r="V67" s="2" t="str">
        <f>IF(O67&lt;&gt;"",VLOOKUP(O67,Runners!CZ$3:DM$200,V$1,FALSE),"")</f>
        <v/>
      </c>
      <c r="W67" s="19" t="str">
        <f t="shared" si="21"/>
        <v/>
      </c>
    </row>
    <row r="68" spans="1:23" x14ac:dyDescent="0.25">
      <c r="A68" s="1" t="s">
        <v>146</v>
      </c>
      <c r="C68" s="3">
        <f>IF(A68&lt;&gt;"",VLOOKUP(A68,Runners!A$3:AS$200,C$1,FALSE),0)</f>
        <v>1.0937500000000001E-2</v>
      </c>
      <c r="D68" s="6">
        <f t="shared" ref="D68:D99" si="22">D67+1</f>
        <v>65</v>
      </c>
      <c r="E68" s="2"/>
      <c r="F68" s="2">
        <f t="shared" ref="F68:F99" si="23">IF(E68&gt;0,E68-C68,0)</f>
        <v>0</v>
      </c>
      <c r="J68" s="1" t="str">
        <f t="shared" ref="J68:J99" si="24">A68</f>
        <v>John Bertenshaw</v>
      </c>
      <c r="M68" s="8" t="str">
        <f t="shared" ref="M68:M99" si="25">IF(D68&lt;=L$4,SMALL(E$4:E$201,D68),"")</f>
        <v/>
      </c>
      <c r="N68" s="8" t="str">
        <f t="shared" ref="N68:N99" si="26">IF(D68&lt;=L$4,VLOOKUP(M68,E$4:F$201,2,FALSE),"")</f>
        <v/>
      </c>
      <c r="O68" s="1" t="str">
        <f t="shared" ref="O68:O99" si="27">IF(D68&lt;=L$4,VLOOKUP(M68,E$4:J$201,6,FALSE),"")</f>
        <v/>
      </c>
      <c r="P68" s="40" t="str">
        <f t="shared" ref="P68:P99" si="28">IF(D68&lt;=L$4,VLOOKUP(O68,A$4:B$201,2,FALSE),"")</f>
        <v/>
      </c>
      <c r="Q68" s="40" t="str">
        <f t="shared" ref="Q68:Q99" si="29">IF(D68&lt;=L$4,IF(P68="Y",Q67,Q67-1),"")</f>
        <v/>
      </c>
      <c r="R68" s="6">
        <f t="shared" ref="R68:R99" si="30">IF(Q68=Q67,0,Q68)</f>
        <v>0</v>
      </c>
      <c r="S68" s="6">
        <f>IF(AND(D68&lt;=L$4,P68&lt;&gt;"Y"),IF(N68&lt;VLOOKUP(O68,Runners!A$3:CT$200,S$1,FALSE),2,0),0)</f>
        <v>0</v>
      </c>
      <c r="T68" s="6">
        <f t="shared" ref="T68:T99" si="31">IF(AND(D68&lt;=L$4,P68&lt;&gt;"Y"),S68+R68,0)</f>
        <v>0</v>
      </c>
      <c r="U68" s="2"/>
      <c r="V68" s="2" t="str">
        <f>IF(O68&lt;&gt;"",VLOOKUP(O68,Runners!CZ$3:DM$200,V$1,FALSE),"")</f>
        <v/>
      </c>
      <c r="W68" s="19" t="str">
        <f t="shared" ref="W68:W99" si="32">IF(O68&lt;&gt;"",(V68-N68)/V68,"")</f>
        <v/>
      </c>
    </row>
    <row r="69" spans="1:23" x14ac:dyDescent="0.25">
      <c r="A69" s="1" t="s">
        <v>168</v>
      </c>
      <c r="C69" s="3">
        <f>IF(A69&lt;&gt;"",VLOOKUP(A69,Runners!A$3:AS$200,C$1,FALSE),0)</f>
        <v>1.3715277777777778E-2</v>
      </c>
      <c r="D69" s="6">
        <f t="shared" si="22"/>
        <v>66</v>
      </c>
      <c r="E69" s="2">
        <v>2.9953703703703705E-2</v>
      </c>
      <c r="F69" s="2">
        <f t="shared" si="23"/>
        <v>1.6238425925925927E-2</v>
      </c>
      <c r="J69" s="1" t="str">
        <f t="shared" si="24"/>
        <v>Jonathan Tuck</v>
      </c>
      <c r="M69" s="8" t="str">
        <f t="shared" si="25"/>
        <v/>
      </c>
      <c r="N69" s="8" t="str">
        <f t="shared" si="26"/>
        <v/>
      </c>
      <c r="O69" s="1" t="str">
        <f t="shared" si="27"/>
        <v/>
      </c>
      <c r="P69" s="40" t="str">
        <f t="shared" si="28"/>
        <v/>
      </c>
      <c r="Q69" s="40" t="str">
        <f t="shared" si="29"/>
        <v/>
      </c>
      <c r="R69" s="6">
        <f t="shared" si="30"/>
        <v>0</v>
      </c>
      <c r="S69" s="6">
        <f>IF(AND(D69&lt;=L$4,P69&lt;&gt;"Y"),IF(N69&lt;VLOOKUP(O69,Runners!A$3:CT$200,S$1,FALSE),2,0),0)</f>
        <v>0</v>
      </c>
      <c r="T69" s="6">
        <f t="shared" si="31"/>
        <v>0</v>
      </c>
      <c r="U69" s="2"/>
      <c r="V69" s="2" t="str">
        <f>IF(O69&lt;&gt;"",VLOOKUP(O69,Runners!CZ$3:DM$200,V$1,FALSE),"")</f>
        <v/>
      </c>
      <c r="W69" s="19" t="str">
        <f t="shared" si="32"/>
        <v/>
      </c>
    </row>
    <row r="70" spans="1:23" x14ac:dyDescent="0.25">
      <c r="A70" s="41" t="s">
        <v>212</v>
      </c>
      <c r="B70" s="1" t="s">
        <v>185</v>
      </c>
      <c r="C70" s="3">
        <f>IF(A70&lt;&gt;"",VLOOKUP(A70,Runners!A$3:AS$200,C$1,FALSE),0)</f>
        <v>1.2673611111111109E-2</v>
      </c>
      <c r="D70" s="6">
        <f t="shared" si="22"/>
        <v>67</v>
      </c>
      <c r="E70" s="2"/>
      <c r="F70" s="2">
        <f t="shared" si="23"/>
        <v>0</v>
      </c>
      <c r="J70" s="1" t="str">
        <f t="shared" si="24"/>
        <v>Jonny Ladd</v>
      </c>
      <c r="M70" s="8" t="str">
        <f t="shared" si="25"/>
        <v/>
      </c>
      <c r="N70" s="8" t="str">
        <f t="shared" si="26"/>
        <v/>
      </c>
      <c r="O70" s="1" t="str">
        <f t="shared" si="27"/>
        <v/>
      </c>
      <c r="P70" s="40" t="str">
        <f t="shared" si="28"/>
        <v/>
      </c>
      <c r="Q70" s="40" t="str">
        <f t="shared" si="29"/>
        <v/>
      </c>
      <c r="R70" s="6">
        <f t="shared" si="30"/>
        <v>0</v>
      </c>
      <c r="S70" s="6">
        <f>IF(AND(D70&lt;=L$4,P70&lt;&gt;"Y"),IF(N70&lt;VLOOKUP(O70,Runners!A$3:CT$200,S$1,FALSE),2,0),0)</f>
        <v>0</v>
      </c>
      <c r="T70" s="6">
        <f t="shared" si="31"/>
        <v>0</v>
      </c>
      <c r="U70" s="2"/>
      <c r="V70" s="2" t="str">
        <f>IF(O70&lt;&gt;"",VLOOKUP(O70,Runners!CZ$3:DM$200,V$1,FALSE),"")</f>
        <v/>
      </c>
      <c r="W70" s="19" t="str">
        <f t="shared" si="32"/>
        <v/>
      </c>
    </row>
    <row r="71" spans="1:23" x14ac:dyDescent="0.25">
      <c r="A71" s="1" t="s">
        <v>22</v>
      </c>
      <c r="C71" s="3">
        <f>IF(A71&lt;&gt;"",VLOOKUP(A71,Runners!A$3:AS$200,C$1,FALSE),0)</f>
        <v>5.5555555555555558E-3</v>
      </c>
      <c r="D71" s="6">
        <f t="shared" si="22"/>
        <v>68</v>
      </c>
      <c r="E71" s="2">
        <v>2.8460648148148148E-2</v>
      </c>
      <c r="F71" s="2">
        <f t="shared" si="23"/>
        <v>2.2905092592592591E-2</v>
      </c>
      <c r="J71" s="1" t="str">
        <f t="shared" si="24"/>
        <v>Julia Rolfe</v>
      </c>
      <c r="M71" s="8" t="str">
        <f t="shared" si="25"/>
        <v/>
      </c>
      <c r="N71" s="8" t="str">
        <f t="shared" si="26"/>
        <v/>
      </c>
      <c r="O71" s="1" t="str">
        <f t="shared" si="27"/>
        <v/>
      </c>
      <c r="P71" s="40" t="str">
        <f t="shared" si="28"/>
        <v/>
      </c>
      <c r="Q71" s="40" t="str">
        <f t="shared" si="29"/>
        <v/>
      </c>
      <c r="R71" s="6">
        <f t="shared" si="30"/>
        <v>0</v>
      </c>
      <c r="S71" s="6">
        <f>IF(AND(D71&lt;=L$4,P71&lt;&gt;"Y"),IF(N71&lt;VLOOKUP(O71,Runners!A$3:CT$200,S$1,FALSE),2,0),0)</f>
        <v>0</v>
      </c>
      <c r="T71" s="6">
        <f t="shared" si="31"/>
        <v>0</v>
      </c>
      <c r="U71" s="2"/>
      <c r="V71" s="2" t="str">
        <f>IF(O71&lt;&gt;"",VLOOKUP(O71,Runners!CZ$3:DM$200,V$1,FALSE),"")</f>
        <v/>
      </c>
      <c r="W71" s="19" t="str">
        <f t="shared" si="32"/>
        <v/>
      </c>
    </row>
    <row r="72" spans="1:23" x14ac:dyDescent="0.25">
      <c r="A72" s="1" t="s">
        <v>166</v>
      </c>
      <c r="C72" s="3">
        <f>IF(A72&lt;&gt;"",VLOOKUP(A72,Runners!A$3:AS$200,C$1,FALSE),0)</f>
        <v>4.340277777777778E-3</v>
      </c>
      <c r="D72" s="6">
        <f t="shared" si="22"/>
        <v>69</v>
      </c>
      <c r="E72" s="2"/>
      <c r="F72" s="2">
        <f t="shared" si="23"/>
        <v>0</v>
      </c>
      <c r="J72" s="1" t="str">
        <f t="shared" si="24"/>
        <v>Julie Wiseman</v>
      </c>
      <c r="M72" s="8" t="str">
        <f t="shared" si="25"/>
        <v/>
      </c>
      <c r="N72" s="8" t="str">
        <f t="shared" si="26"/>
        <v/>
      </c>
      <c r="O72" s="1" t="str">
        <f t="shared" si="27"/>
        <v/>
      </c>
      <c r="P72" s="40" t="str">
        <f t="shared" si="28"/>
        <v/>
      </c>
      <c r="Q72" s="40" t="str">
        <f t="shared" si="29"/>
        <v/>
      </c>
      <c r="R72" s="6">
        <f t="shared" si="30"/>
        <v>0</v>
      </c>
      <c r="S72" s="6">
        <f>IF(AND(D72&lt;=L$4,P72&lt;&gt;"Y"),IF(N72&lt;VLOOKUP(O72,Runners!A$3:CT$200,S$1,FALSE),2,0),0)</f>
        <v>0</v>
      </c>
      <c r="T72" s="6">
        <f t="shared" si="31"/>
        <v>0</v>
      </c>
      <c r="U72" s="2"/>
      <c r="V72" s="2" t="str">
        <f>IF(O72&lt;&gt;"",VLOOKUP(O72,Runners!CZ$3:DM$200,V$1,FALSE),"")</f>
        <v/>
      </c>
      <c r="W72" s="19" t="str">
        <f t="shared" si="32"/>
        <v/>
      </c>
    </row>
    <row r="73" spans="1:23" x14ac:dyDescent="0.25">
      <c r="A73" s="1" t="s">
        <v>20</v>
      </c>
      <c r="B73" s="3"/>
      <c r="C73" s="3">
        <f>IF(A73&lt;&gt;"",VLOOKUP(A73,Runners!A$3:AS$200,C$1,FALSE),0)</f>
        <v>6.4236111111111117E-3</v>
      </c>
      <c r="D73" s="6">
        <f t="shared" si="22"/>
        <v>70</v>
      </c>
      <c r="E73" s="2"/>
      <c r="F73" s="2">
        <f t="shared" si="23"/>
        <v>0</v>
      </c>
      <c r="J73" s="1" t="str">
        <f t="shared" si="24"/>
        <v>Karen Lanigan</v>
      </c>
      <c r="M73" s="8" t="str">
        <f t="shared" si="25"/>
        <v/>
      </c>
      <c r="N73" s="8" t="str">
        <f t="shared" si="26"/>
        <v/>
      </c>
      <c r="O73" s="1" t="str">
        <f t="shared" si="27"/>
        <v/>
      </c>
      <c r="P73" s="40" t="str">
        <f t="shared" si="28"/>
        <v/>
      </c>
      <c r="Q73" s="40" t="str">
        <f t="shared" si="29"/>
        <v/>
      </c>
      <c r="R73" s="6">
        <f t="shared" si="30"/>
        <v>0</v>
      </c>
      <c r="S73" s="6">
        <f>IF(AND(D73&lt;=L$4,P73&lt;&gt;"Y"),IF(N73&lt;VLOOKUP(O73,Runners!A$3:CT$200,S$1,FALSE),2,0),0)</f>
        <v>0</v>
      </c>
      <c r="T73" s="6">
        <f t="shared" si="31"/>
        <v>0</v>
      </c>
      <c r="U73" s="2"/>
      <c r="V73" s="2" t="str">
        <f>IF(O73&lt;&gt;"",VLOOKUP(O73,Runners!CZ$3:DM$200,V$1,FALSE),"")</f>
        <v/>
      </c>
      <c r="W73" s="19" t="str">
        <f t="shared" si="32"/>
        <v/>
      </c>
    </row>
    <row r="74" spans="1:23" x14ac:dyDescent="0.25">
      <c r="A74" s="1" t="s">
        <v>21</v>
      </c>
      <c r="B74" s="3"/>
      <c r="C74" s="3">
        <f>IF(A74&lt;&gt;"",VLOOKUP(A74,Runners!A$3:AS$200,C$1,FALSE),0)</f>
        <v>9.7222222222222224E-3</v>
      </c>
      <c r="D74" s="6">
        <f t="shared" si="22"/>
        <v>71</v>
      </c>
      <c r="E74" s="2"/>
      <c r="F74" s="2">
        <f t="shared" si="23"/>
        <v>0</v>
      </c>
      <c r="J74" s="1" t="str">
        <f t="shared" si="24"/>
        <v>Kathy Gaunt</v>
      </c>
      <c r="M74" s="8" t="str">
        <f t="shared" si="25"/>
        <v/>
      </c>
      <c r="N74" s="8" t="str">
        <f t="shared" si="26"/>
        <v/>
      </c>
      <c r="O74" s="1" t="str">
        <f t="shared" si="27"/>
        <v/>
      </c>
      <c r="P74" s="40" t="str">
        <f t="shared" si="28"/>
        <v/>
      </c>
      <c r="Q74" s="40" t="str">
        <f t="shared" si="29"/>
        <v/>
      </c>
      <c r="R74" s="6">
        <f t="shared" si="30"/>
        <v>0</v>
      </c>
      <c r="S74" s="6">
        <f>IF(AND(D74&lt;=L$4,P74&lt;&gt;"Y"),IF(N74&lt;VLOOKUP(O74,Runners!A$3:CT$200,S$1,FALSE),2,0),0)</f>
        <v>0</v>
      </c>
      <c r="T74" s="6">
        <f t="shared" si="31"/>
        <v>0</v>
      </c>
      <c r="U74" s="2"/>
      <c r="V74" s="2" t="str">
        <f>IF(O74&lt;&gt;"",VLOOKUP(O74,Runners!CZ$3:DM$200,V$1,FALSE),"")</f>
        <v/>
      </c>
      <c r="W74" s="19" t="str">
        <f t="shared" si="32"/>
        <v/>
      </c>
    </row>
    <row r="75" spans="1:23" x14ac:dyDescent="0.25">
      <c r="A75" s="1" t="s">
        <v>204</v>
      </c>
      <c r="B75" s="3"/>
      <c r="C75" s="3">
        <f>IF(A75&lt;&gt;"",VLOOKUP(A75,Runners!A$3:AS$200,C$1,FALSE),0)</f>
        <v>9.8958333333333329E-3</v>
      </c>
      <c r="D75" s="6">
        <f t="shared" si="22"/>
        <v>72</v>
      </c>
      <c r="E75" s="2"/>
      <c r="F75" s="2">
        <f t="shared" si="23"/>
        <v>0</v>
      </c>
      <c r="J75" s="1" t="str">
        <f t="shared" si="24"/>
        <v>Katy McIntyre</v>
      </c>
      <c r="M75" s="8" t="str">
        <f t="shared" si="25"/>
        <v/>
      </c>
      <c r="N75" s="8" t="str">
        <f t="shared" si="26"/>
        <v/>
      </c>
      <c r="O75" s="1" t="str">
        <f t="shared" si="27"/>
        <v/>
      </c>
      <c r="P75" s="40" t="str">
        <f t="shared" si="28"/>
        <v/>
      </c>
      <c r="Q75" s="40" t="str">
        <f t="shared" si="29"/>
        <v/>
      </c>
      <c r="R75" s="6">
        <f t="shared" si="30"/>
        <v>0</v>
      </c>
      <c r="S75" s="6">
        <f>IF(AND(D75&lt;=L$4,P75&lt;&gt;"Y"),IF(N75&lt;VLOOKUP(O75,Runners!A$3:CT$200,S$1,FALSE),2,0),0)</f>
        <v>0</v>
      </c>
      <c r="T75" s="6">
        <f t="shared" si="31"/>
        <v>0</v>
      </c>
      <c r="U75" s="2"/>
      <c r="V75" s="2" t="str">
        <f>IF(O75&lt;&gt;"",VLOOKUP(O75,Runners!CZ$3:DM$200,V$1,FALSE),"")</f>
        <v/>
      </c>
      <c r="W75" s="19" t="str">
        <f t="shared" si="32"/>
        <v/>
      </c>
    </row>
    <row r="76" spans="1:23" x14ac:dyDescent="0.25">
      <c r="A76" s="1" t="s">
        <v>167</v>
      </c>
      <c r="B76" s="3"/>
      <c r="C76" s="3">
        <f>IF(A76&lt;&gt;"",VLOOKUP(A76,Runners!A$3:AS$200,C$1,FALSE),0)</f>
        <v>9.7222222222222224E-3</v>
      </c>
      <c r="D76" s="6">
        <f t="shared" si="22"/>
        <v>73</v>
      </c>
      <c r="E76" s="2"/>
      <c r="F76" s="2">
        <f t="shared" si="23"/>
        <v>0</v>
      </c>
      <c r="J76" s="1" t="str">
        <f t="shared" si="24"/>
        <v>Kevin Murray</v>
      </c>
      <c r="M76" s="8" t="str">
        <f t="shared" si="25"/>
        <v/>
      </c>
      <c r="N76" s="8" t="str">
        <f t="shared" si="26"/>
        <v/>
      </c>
      <c r="O76" s="1" t="str">
        <f t="shared" si="27"/>
        <v/>
      </c>
      <c r="P76" s="40" t="str">
        <f t="shared" si="28"/>
        <v/>
      </c>
      <c r="Q76" s="40" t="str">
        <f t="shared" si="29"/>
        <v/>
      </c>
      <c r="R76" s="6">
        <f t="shared" si="30"/>
        <v>0</v>
      </c>
      <c r="S76" s="6">
        <f>IF(AND(D76&lt;=L$4,P76&lt;&gt;"Y"),IF(N76&lt;VLOOKUP(O76,Runners!A$3:CT$200,S$1,FALSE),2,0),0)</f>
        <v>0</v>
      </c>
      <c r="T76" s="6">
        <f t="shared" si="31"/>
        <v>0</v>
      </c>
      <c r="U76" s="2"/>
      <c r="V76" s="2" t="str">
        <f>IF(O76&lt;&gt;"",VLOOKUP(O76,Runners!CZ$3:DM$200,V$1,FALSE),"")</f>
        <v/>
      </c>
      <c r="W76" s="19" t="str">
        <f t="shared" si="32"/>
        <v/>
      </c>
    </row>
    <row r="77" spans="1:23" x14ac:dyDescent="0.25">
      <c r="A77" s="1" t="s">
        <v>16</v>
      </c>
      <c r="C77" s="3">
        <f>IF(A77&lt;&gt;"",VLOOKUP(A77,Runners!A$3:AS$200,C$1,FALSE),0)</f>
        <v>7.4652777777777781E-3</v>
      </c>
      <c r="D77" s="6">
        <f t="shared" si="22"/>
        <v>74</v>
      </c>
      <c r="E77" s="2"/>
      <c r="F77" s="2">
        <f t="shared" si="23"/>
        <v>0</v>
      </c>
      <c r="J77" s="1" t="str">
        <f t="shared" si="24"/>
        <v>Kirsten Burnett</v>
      </c>
      <c r="M77" s="8" t="str">
        <f t="shared" si="25"/>
        <v/>
      </c>
      <c r="N77" s="8" t="str">
        <f t="shared" si="26"/>
        <v/>
      </c>
      <c r="O77" s="1" t="str">
        <f t="shared" si="27"/>
        <v/>
      </c>
      <c r="P77" s="40" t="str">
        <f t="shared" si="28"/>
        <v/>
      </c>
      <c r="Q77" s="40" t="str">
        <f t="shared" si="29"/>
        <v/>
      </c>
      <c r="R77" s="6">
        <f t="shared" si="30"/>
        <v>0</v>
      </c>
      <c r="S77" s="6">
        <f>IF(AND(D77&lt;=L$4,P77&lt;&gt;"Y"),IF(N77&lt;VLOOKUP(O77,Runners!A$3:CT$200,S$1,FALSE),2,0),0)</f>
        <v>0</v>
      </c>
      <c r="T77" s="6">
        <f t="shared" si="31"/>
        <v>0</v>
      </c>
      <c r="U77" s="2"/>
      <c r="V77" s="2" t="str">
        <f>IF(O77&lt;&gt;"",VLOOKUP(O77,Runners!CZ$3:DM$200,V$1,FALSE),"")</f>
        <v/>
      </c>
      <c r="W77" s="19" t="str">
        <f t="shared" si="32"/>
        <v/>
      </c>
    </row>
    <row r="78" spans="1:23" x14ac:dyDescent="0.25">
      <c r="A78" s="1" t="s">
        <v>226</v>
      </c>
      <c r="C78" s="3">
        <f>IF(A78&lt;&gt;"",VLOOKUP(A78,Runners!A$3:AS$200,C$1,FALSE),0)</f>
        <v>1.1284722222222222E-2</v>
      </c>
      <c r="D78" s="6">
        <f t="shared" si="22"/>
        <v>75</v>
      </c>
      <c r="E78" s="2"/>
      <c r="F78" s="2">
        <f t="shared" si="23"/>
        <v>0</v>
      </c>
      <c r="J78" s="1" t="str">
        <f t="shared" si="24"/>
        <v>Laura Bremner</v>
      </c>
      <c r="M78" s="8" t="str">
        <f t="shared" si="25"/>
        <v/>
      </c>
      <c r="N78" s="8" t="str">
        <f t="shared" si="26"/>
        <v/>
      </c>
      <c r="O78" s="1" t="str">
        <f t="shared" si="27"/>
        <v/>
      </c>
      <c r="P78" s="40" t="str">
        <f t="shared" si="28"/>
        <v/>
      </c>
      <c r="Q78" s="40" t="str">
        <f t="shared" si="29"/>
        <v/>
      </c>
      <c r="R78" s="6">
        <f t="shared" si="30"/>
        <v>0</v>
      </c>
      <c r="S78" s="6">
        <f>IF(AND(D78&lt;=L$4,P78&lt;&gt;"Y"),IF(N78&lt;VLOOKUP(O78,Runners!A$3:CT$200,S$1,FALSE),2,0),0)</f>
        <v>0</v>
      </c>
      <c r="T78" s="6">
        <f t="shared" si="31"/>
        <v>0</v>
      </c>
      <c r="U78" s="2"/>
      <c r="V78" s="2" t="str">
        <f>IF(O78&lt;&gt;"",VLOOKUP(O78,Runners!CZ$3:DM$200,V$1,FALSE),"")</f>
        <v/>
      </c>
      <c r="W78" s="19" t="str">
        <f t="shared" si="32"/>
        <v/>
      </c>
    </row>
    <row r="79" spans="1:23" x14ac:dyDescent="0.25">
      <c r="A79" s="1" t="s">
        <v>14</v>
      </c>
      <c r="C79" s="3">
        <f>IF(A79&lt;&gt;"",VLOOKUP(A79,Runners!A$3:AS$200,C$1,FALSE),0)</f>
        <v>6.5972222222222222E-3</v>
      </c>
      <c r="D79" s="6">
        <f t="shared" si="22"/>
        <v>76</v>
      </c>
      <c r="E79" s="2"/>
      <c r="F79" s="2">
        <f t="shared" si="23"/>
        <v>0</v>
      </c>
      <c r="J79" s="1" t="str">
        <f t="shared" si="24"/>
        <v>Laura Byrne</v>
      </c>
      <c r="M79" s="8" t="str">
        <f t="shared" si="25"/>
        <v/>
      </c>
      <c r="N79" s="8" t="str">
        <f t="shared" si="26"/>
        <v/>
      </c>
      <c r="O79" s="1" t="str">
        <f t="shared" si="27"/>
        <v/>
      </c>
      <c r="P79" s="40" t="str">
        <f t="shared" si="28"/>
        <v/>
      </c>
      <c r="Q79" s="40" t="str">
        <f t="shared" si="29"/>
        <v/>
      </c>
      <c r="R79" s="6">
        <f t="shared" si="30"/>
        <v>0</v>
      </c>
      <c r="S79" s="6">
        <f>IF(AND(D79&lt;=L$4,P79&lt;&gt;"Y"),IF(N79&lt;VLOOKUP(O79,Runners!A$3:CT$200,S$1,FALSE),2,0),0)</f>
        <v>0</v>
      </c>
      <c r="T79" s="6">
        <f t="shared" si="31"/>
        <v>0</v>
      </c>
      <c r="U79" s="2"/>
      <c r="V79" s="2" t="str">
        <f>IF(O79&lt;&gt;"",VLOOKUP(O79,Runners!CZ$3:DM$200,V$1,FALSE),"")</f>
        <v/>
      </c>
      <c r="W79" s="19" t="str">
        <f t="shared" si="32"/>
        <v/>
      </c>
    </row>
    <row r="80" spans="1:23" x14ac:dyDescent="0.25">
      <c r="A80" s="1" t="s">
        <v>189</v>
      </c>
      <c r="C80" s="3">
        <f>IF(A80&lt;&gt;"",VLOOKUP(A80,Runners!A$3:AS$200,C$1,FALSE),0)</f>
        <v>1.2499999999999999E-2</v>
      </c>
      <c r="D80" s="6">
        <f t="shared" si="22"/>
        <v>77</v>
      </c>
      <c r="E80" s="2"/>
      <c r="F80" s="2">
        <f t="shared" si="23"/>
        <v>0</v>
      </c>
      <c r="J80" s="1" t="str">
        <f t="shared" si="24"/>
        <v>Lee Vaudrey</v>
      </c>
      <c r="M80" s="8" t="str">
        <f t="shared" si="25"/>
        <v/>
      </c>
      <c r="N80" s="8" t="str">
        <f t="shared" si="26"/>
        <v/>
      </c>
      <c r="O80" s="1" t="str">
        <f t="shared" si="27"/>
        <v/>
      </c>
      <c r="P80" s="40" t="str">
        <f t="shared" si="28"/>
        <v/>
      </c>
      <c r="Q80" s="40" t="str">
        <f t="shared" si="29"/>
        <v/>
      </c>
      <c r="R80" s="6">
        <f t="shared" si="30"/>
        <v>0</v>
      </c>
      <c r="S80" s="6">
        <f>IF(AND(D80&lt;=L$4,P80&lt;&gt;"Y"),IF(N80&lt;VLOOKUP(O80,Runners!A$3:CT$200,S$1,FALSE),2,0),0)</f>
        <v>0</v>
      </c>
      <c r="T80" s="6">
        <f t="shared" si="31"/>
        <v>0</v>
      </c>
      <c r="U80" s="2"/>
      <c r="V80" s="2" t="str">
        <f>IF(O80&lt;&gt;"",VLOOKUP(O80,Runners!CZ$3:DM$200,V$1,FALSE),"")</f>
        <v/>
      </c>
      <c r="W80" s="19" t="str">
        <f t="shared" si="32"/>
        <v/>
      </c>
    </row>
    <row r="81" spans="1:23" x14ac:dyDescent="0.25">
      <c r="A81" s="1" t="s">
        <v>187</v>
      </c>
      <c r="C81" s="3">
        <f>IF(A81&lt;&gt;"",VLOOKUP(A81,Runners!A$3:AS$200,C$1,FALSE),0)</f>
        <v>1.1284722222222222E-2</v>
      </c>
      <c r="D81" s="6">
        <f t="shared" si="22"/>
        <v>78</v>
      </c>
      <c r="E81" s="2">
        <v>2.9062500000000002E-2</v>
      </c>
      <c r="F81" s="2">
        <f t="shared" si="23"/>
        <v>1.7777777777777781E-2</v>
      </c>
      <c r="J81" s="1" t="str">
        <f t="shared" si="24"/>
        <v>Lewis McAfee</v>
      </c>
      <c r="M81" s="8" t="str">
        <f t="shared" si="25"/>
        <v/>
      </c>
      <c r="N81" s="8" t="str">
        <f t="shared" si="26"/>
        <v/>
      </c>
      <c r="O81" s="1" t="str">
        <f t="shared" si="27"/>
        <v/>
      </c>
      <c r="P81" s="40" t="str">
        <f t="shared" si="28"/>
        <v/>
      </c>
      <c r="Q81" s="40" t="str">
        <f t="shared" si="29"/>
        <v/>
      </c>
      <c r="R81" s="6">
        <f t="shared" si="30"/>
        <v>0</v>
      </c>
      <c r="S81" s="6">
        <f>IF(AND(D81&lt;=L$4,P81&lt;&gt;"Y"),IF(N81&lt;VLOOKUP(O81,Runners!A$3:CT$200,S$1,FALSE),2,0),0)</f>
        <v>0</v>
      </c>
      <c r="T81" s="6">
        <f t="shared" si="31"/>
        <v>0</v>
      </c>
      <c r="U81" s="2"/>
      <c r="V81" s="2" t="str">
        <f>IF(O81&lt;&gt;"",VLOOKUP(O81,Runners!CZ$3:DM$200,V$1,FALSE),"")</f>
        <v/>
      </c>
      <c r="W81" s="19" t="str">
        <f t="shared" si="32"/>
        <v/>
      </c>
    </row>
    <row r="82" spans="1:23" x14ac:dyDescent="0.25">
      <c r="A82" s="1" t="s">
        <v>224</v>
      </c>
      <c r="C82" s="3">
        <f>IF(A82&lt;&gt;"",VLOOKUP(A82,Runners!A$3:AS$200,C$1,FALSE),0)</f>
        <v>7.9861111111111122E-3</v>
      </c>
      <c r="D82" s="6">
        <f t="shared" si="22"/>
        <v>79</v>
      </c>
      <c r="E82" s="2"/>
      <c r="F82" s="2">
        <f t="shared" si="23"/>
        <v>0</v>
      </c>
      <c r="J82" s="1" t="str">
        <f t="shared" si="24"/>
        <v>Linda Chadderton</v>
      </c>
      <c r="M82" s="8" t="str">
        <f t="shared" si="25"/>
        <v/>
      </c>
      <c r="N82" s="8" t="str">
        <f t="shared" si="26"/>
        <v/>
      </c>
      <c r="O82" s="1" t="str">
        <f t="shared" si="27"/>
        <v/>
      </c>
      <c r="P82" s="40" t="str">
        <f t="shared" si="28"/>
        <v/>
      </c>
      <c r="Q82" s="40" t="str">
        <f t="shared" si="29"/>
        <v/>
      </c>
      <c r="R82" s="6">
        <f t="shared" si="30"/>
        <v>0</v>
      </c>
      <c r="S82" s="6">
        <f>IF(AND(D82&lt;=L$4,P82&lt;&gt;"Y"),IF(N82&lt;VLOOKUP(O82,Runners!A$3:CT$200,S$1,FALSE),2,0),0)</f>
        <v>0</v>
      </c>
      <c r="T82" s="6">
        <f t="shared" si="31"/>
        <v>0</v>
      </c>
      <c r="U82" s="2"/>
      <c r="V82" s="2" t="str">
        <f>IF(O82&lt;&gt;"",VLOOKUP(O82,Runners!CZ$3:DM$200,V$1,FALSE),"")</f>
        <v/>
      </c>
      <c r="W82" s="19" t="str">
        <f t="shared" si="32"/>
        <v/>
      </c>
    </row>
    <row r="83" spans="1:23" x14ac:dyDescent="0.25">
      <c r="A83" s="1" t="s">
        <v>183</v>
      </c>
      <c r="C83" s="3">
        <f>IF(A83&lt;&gt;"",VLOOKUP(A83,Runners!A$3:AS$200,C$1,FALSE),0)</f>
        <v>1.4756944444444446E-2</v>
      </c>
      <c r="D83" s="6">
        <f t="shared" si="22"/>
        <v>80</v>
      </c>
      <c r="E83" s="2">
        <v>2.9108796296296296E-2</v>
      </c>
      <c r="F83" s="2">
        <f t="shared" si="23"/>
        <v>1.435185185185185E-2</v>
      </c>
      <c r="J83" s="1" t="str">
        <f t="shared" si="24"/>
        <v>Liz Abbott</v>
      </c>
      <c r="M83" s="8" t="str">
        <f t="shared" si="25"/>
        <v/>
      </c>
      <c r="N83" s="8" t="str">
        <f t="shared" si="26"/>
        <v/>
      </c>
      <c r="O83" s="1" t="str">
        <f t="shared" si="27"/>
        <v/>
      </c>
      <c r="P83" s="40" t="str">
        <f t="shared" si="28"/>
        <v/>
      </c>
      <c r="Q83" s="40" t="str">
        <f t="shared" si="29"/>
        <v/>
      </c>
      <c r="R83" s="6">
        <f t="shared" si="30"/>
        <v>0</v>
      </c>
      <c r="S83" s="6">
        <f>IF(AND(D83&lt;=L$4,P83&lt;&gt;"Y"),IF(N83&lt;VLOOKUP(O83,Runners!A$3:CT$200,S$1,FALSE),2,0),0)</f>
        <v>0</v>
      </c>
      <c r="T83" s="6">
        <f t="shared" si="31"/>
        <v>0</v>
      </c>
      <c r="U83" s="2"/>
      <c r="V83" s="2" t="str">
        <f>IF(O83&lt;&gt;"",VLOOKUP(O83,Runners!CZ$3:DM$200,V$1,FALSE),"")</f>
        <v/>
      </c>
      <c r="W83" s="19" t="str">
        <f t="shared" si="32"/>
        <v/>
      </c>
    </row>
    <row r="84" spans="1:23" x14ac:dyDescent="0.25">
      <c r="A84" s="1" t="s">
        <v>58</v>
      </c>
      <c r="C84" s="3">
        <f>IF(A84&lt;&gt;"",VLOOKUP(A84,Runners!A$3:AS$200,C$1,FALSE),0)</f>
        <v>8.8541666666666664E-3</v>
      </c>
      <c r="D84" s="6">
        <f t="shared" si="22"/>
        <v>81</v>
      </c>
      <c r="E84" s="2"/>
      <c r="F84" s="2">
        <f t="shared" si="23"/>
        <v>0</v>
      </c>
      <c r="J84" s="1" t="str">
        <f t="shared" si="24"/>
        <v>Liz Boon</v>
      </c>
      <c r="M84" s="8" t="str">
        <f t="shared" si="25"/>
        <v/>
      </c>
      <c r="N84" s="8" t="str">
        <f t="shared" si="26"/>
        <v/>
      </c>
      <c r="O84" s="1" t="str">
        <f t="shared" si="27"/>
        <v/>
      </c>
      <c r="P84" s="40" t="str">
        <f t="shared" si="28"/>
        <v/>
      </c>
      <c r="Q84" s="40" t="str">
        <f t="shared" si="29"/>
        <v/>
      </c>
      <c r="R84" s="6">
        <f t="shared" si="30"/>
        <v>0</v>
      </c>
      <c r="S84" s="6">
        <f>IF(AND(D84&lt;=L$4,P84&lt;&gt;"Y"),IF(N84&lt;VLOOKUP(O84,Runners!A$3:CT$200,S$1,FALSE),2,0),0)</f>
        <v>0</v>
      </c>
      <c r="T84" s="6">
        <f t="shared" si="31"/>
        <v>0</v>
      </c>
      <c r="U84" s="2"/>
      <c r="V84" s="2" t="str">
        <f>IF(O84&lt;&gt;"",VLOOKUP(O84,Runners!CZ$3:DM$200,V$1,FALSE),"")</f>
        <v/>
      </c>
      <c r="W84" s="19" t="str">
        <f t="shared" si="32"/>
        <v/>
      </c>
    </row>
    <row r="85" spans="1:23" x14ac:dyDescent="0.25">
      <c r="A85" s="1" t="s">
        <v>175</v>
      </c>
      <c r="C85" s="3">
        <f>IF(A85&lt;&gt;"",VLOOKUP(A85,Runners!A$3:AS$200,C$1,FALSE),0)</f>
        <v>7.1180555555555554E-3</v>
      </c>
      <c r="D85" s="6">
        <f t="shared" si="22"/>
        <v>82</v>
      </c>
      <c r="E85" s="2"/>
      <c r="F85" s="2">
        <f t="shared" si="23"/>
        <v>0</v>
      </c>
      <c r="J85" s="1" t="str">
        <f t="shared" si="24"/>
        <v>Liz Canavan</v>
      </c>
      <c r="M85" s="8" t="str">
        <f t="shared" si="25"/>
        <v/>
      </c>
      <c r="N85" s="8" t="str">
        <f t="shared" si="26"/>
        <v/>
      </c>
      <c r="O85" s="1" t="str">
        <f t="shared" si="27"/>
        <v/>
      </c>
      <c r="P85" s="40" t="str">
        <f t="shared" si="28"/>
        <v/>
      </c>
      <c r="Q85" s="40" t="str">
        <f t="shared" si="29"/>
        <v/>
      </c>
      <c r="R85" s="6">
        <f t="shared" si="30"/>
        <v>0</v>
      </c>
      <c r="S85" s="6">
        <f>IF(AND(D85&lt;=L$4,P85&lt;&gt;"Y"),IF(N85&lt;VLOOKUP(O85,Runners!A$3:CT$200,S$1,FALSE),2,0),0)</f>
        <v>0</v>
      </c>
      <c r="T85" s="6">
        <f t="shared" si="31"/>
        <v>0</v>
      </c>
      <c r="U85" s="2"/>
      <c r="V85" s="2" t="str">
        <f>IF(O85&lt;&gt;"",VLOOKUP(O85,Runners!CZ$3:DM$200,V$1,FALSE),"")</f>
        <v/>
      </c>
      <c r="W85" s="19" t="str">
        <f t="shared" si="32"/>
        <v/>
      </c>
    </row>
    <row r="86" spans="1:23" x14ac:dyDescent="0.25">
      <c r="A86" s="1" t="s">
        <v>207</v>
      </c>
      <c r="C86" s="3">
        <f>IF(A86&lt;&gt;"",VLOOKUP(A86,Runners!A$3:AS$200,C$1,FALSE),0)</f>
        <v>1.0937500000000001E-2</v>
      </c>
      <c r="D86" s="6">
        <f t="shared" si="22"/>
        <v>83</v>
      </c>
      <c r="E86" s="2"/>
      <c r="F86" s="2">
        <f t="shared" si="23"/>
        <v>0</v>
      </c>
      <c r="J86" s="1" t="str">
        <f t="shared" si="24"/>
        <v>Louise Cox</v>
      </c>
      <c r="M86" s="8" t="str">
        <f t="shared" si="25"/>
        <v/>
      </c>
      <c r="N86" s="8" t="str">
        <f t="shared" si="26"/>
        <v/>
      </c>
      <c r="O86" s="1" t="str">
        <f t="shared" si="27"/>
        <v/>
      </c>
      <c r="P86" s="40" t="str">
        <f t="shared" si="28"/>
        <v/>
      </c>
      <c r="Q86" s="40" t="str">
        <f t="shared" si="29"/>
        <v/>
      </c>
      <c r="R86" s="6">
        <f t="shared" si="30"/>
        <v>0</v>
      </c>
      <c r="S86" s="6">
        <f>IF(AND(D86&lt;=L$4,P86&lt;&gt;"Y"),IF(N86&lt;VLOOKUP(O86,Runners!A$3:CT$200,S$1,FALSE),2,0),0)</f>
        <v>0</v>
      </c>
      <c r="T86" s="6">
        <f t="shared" si="31"/>
        <v>0</v>
      </c>
      <c r="U86" s="2"/>
      <c r="V86" s="2" t="str">
        <f>IF(O86&lt;&gt;"",VLOOKUP(O86,Runners!CZ$3:DM$200,V$1,FALSE),"")</f>
        <v/>
      </c>
      <c r="W86" s="19" t="str">
        <f t="shared" si="32"/>
        <v/>
      </c>
    </row>
    <row r="87" spans="1:23" x14ac:dyDescent="0.25">
      <c r="A87" s="41" t="s">
        <v>209</v>
      </c>
      <c r="B87" s="1" t="s">
        <v>185</v>
      </c>
      <c r="C87" s="3">
        <f>IF(A87&lt;&gt;"",VLOOKUP(A87,Runners!A$3:AS$200,C$1,FALSE),0)</f>
        <v>1.0243055555555556E-2</v>
      </c>
      <c r="D87" s="6">
        <f t="shared" si="22"/>
        <v>84</v>
      </c>
      <c r="E87" s="2">
        <v>2.8716435185185185E-2</v>
      </c>
      <c r="F87" s="2">
        <f t="shared" si="23"/>
        <v>1.8473379629629631E-2</v>
      </c>
      <c r="J87" s="1" t="str">
        <f t="shared" si="24"/>
        <v>Maddy Markham</v>
      </c>
      <c r="M87" s="8" t="str">
        <f t="shared" si="25"/>
        <v/>
      </c>
      <c r="N87" s="8" t="str">
        <f t="shared" si="26"/>
        <v/>
      </c>
      <c r="O87" s="1" t="str">
        <f t="shared" si="27"/>
        <v/>
      </c>
      <c r="P87" s="40" t="str">
        <f t="shared" si="28"/>
        <v/>
      </c>
      <c r="Q87" s="40" t="str">
        <f t="shared" si="29"/>
        <v/>
      </c>
      <c r="R87" s="6">
        <f t="shared" si="30"/>
        <v>0</v>
      </c>
      <c r="S87" s="6">
        <f>IF(AND(D87&lt;=L$4,P87&lt;&gt;"Y"),IF(N87&lt;VLOOKUP(O87,Runners!A$3:CT$200,S$1,FALSE),2,0),0)</f>
        <v>0</v>
      </c>
      <c r="T87" s="6">
        <f t="shared" si="31"/>
        <v>0</v>
      </c>
      <c r="U87" s="2"/>
      <c r="V87" s="2" t="str">
        <f>IF(O87&lt;&gt;"",VLOOKUP(O87,Runners!CZ$3:DM$200,V$1,FALSE),"")</f>
        <v/>
      </c>
      <c r="W87" s="19" t="str">
        <f t="shared" si="32"/>
        <v/>
      </c>
    </row>
    <row r="88" spans="1:23" x14ac:dyDescent="0.25">
      <c r="A88" s="1" t="s">
        <v>144</v>
      </c>
      <c r="B88" s="3"/>
      <c r="C88" s="3">
        <f>IF(A88&lt;&gt;"",VLOOKUP(A88,Runners!A$3:AS$200,C$1,FALSE),0)</f>
        <v>5.5555555555555558E-3</v>
      </c>
      <c r="D88" s="6">
        <f t="shared" si="22"/>
        <v>85</v>
      </c>
      <c r="E88" s="2"/>
      <c r="F88" s="2">
        <f t="shared" si="23"/>
        <v>0</v>
      </c>
      <c r="J88" s="1" t="str">
        <f t="shared" si="24"/>
        <v>Maria Tierney</v>
      </c>
      <c r="M88" s="8" t="str">
        <f t="shared" si="25"/>
        <v/>
      </c>
      <c r="N88" s="8" t="str">
        <f t="shared" si="26"/>
        <v/>
      </c>
      <c r="O88" s="1" t="str">
        <f t="shared" si="27"/>
        <v/>
      </c>
      <c r="P88" s="40" t="str">
        <f t="shared" si="28"/>
        <v/>
      </c>
      <c r="Q88" s="40" t="str">
        <f t="shared" si="29"/>
        <v/>
      </c>
      <c r="R88" s="6">
        <f t="shared" si="30"/>
        <v>0</v>
      </c>
      <c r="S88" s="6">
        <f>IF(AND(D88&lt;=L$4,P88&lt;&gt;"Y"),IF(N88&lt;VLOOKUP(O88,Runners!A$3:CT$200,S$1,FALSE),2,0),0)</f>
        <v>0</v>
      </c>
      <c r="T88" s="6">
        <f t="shared" si="31"/>
        <v>0</v>
      </c>
      <c r="U88" s="2"/>
      <c r="V88" s="2" t="str">
        <f>IF(O88&lt;&gt;"",VLOOKUP(O88,Runners!CZ$3:DM$200,V$1,FALSE),"")</f>
        <v/>
      </c>
      <c r="W88" s="19" t="str">
        <f t="shared" si="32"/>
        <v/>
      </c>
    </row>
    <row r="89" spans="1:23" x14ac:dyDescent="0.25">
      <c r="A89" s="1" t="s">
        <v>160</v>
      </c>
      <c r="C89" s="3">
        <f>IF(A89&lt;&gt;"",VLOOKUP(A89,Runners!A$3:AS$200,C$1,FALSE),0)</f>
        <v>7.9861111111111122E-3</v>
      </c>
      <c r="D89" s="6">
        <f t="shared" si="22"/>
        <v>86</v>
      </c>
      <c r="E89" s="2"/>
      <c r="F89" s="2">
        <f t="shared" si="23"/>
        <v>0</v>
      </c>
      <c r="J89" s="1" t="str">
        <f t="shared" si="24"/>
        <v>Mark Hughes</v>
      </c>
      <c r="M89" s="8" t="str">
        <f t="shared" si="25"/>
        <v/>
      </c>
      <c r="N89" s="8" t="str">
        <f t="shared" si="26"/>
        <v/>
      </c>
      <c r="O89" s="1" t="str">
        <f t="shared" si="27"/>
        <v/>
      </c>
      <c r="P89" s="40" t="str">
        <f t="shared" si="28"/>
        <v/>
      </c>
      <c r="Q89" s="40" t="str">
        <f t="shared" si="29"/>
        <v/>
      </c>
      <c r="R89" s="6">
        <f t="shared" si="30"/>
        <v>0</v>
      </c>
      <c r="S89" s="6">
        <f>IF(AND(D89&lt;=L$4,P89&lt;&gt;"Y"),IF(N89&lt;VLOOKUP(O89,Runners!A$3:CT$200,S$1,FALSE),2,0),0)</f>
        <v>0</v>
      </c>
      <c r="T89" s="6">
        <f t="shared" si="31"/>
        <v>0</v>
      </c>
      <c r="U89" s="2"/>
      <c r="V89" s="2" t="str">
        <f>IF(O89&lt;&gt;"",VLOOKUP(O89,Runners!CZ$3:DM$200,V$1,FALSE),"")</f>
        <v/>
      </c>
      <c r="W89" s="19" t="str">
        <f t="shared" si="32"/>
        <v/>
      </c>
    </row>
    <row r="90" spans="1:23" x14ac:dyDescent="0.25">
      <c r="A90" s="1" t="s">
        <v>33</v>
      </c>
      <c r="C90" s="3">
        <f>IF(A90&lt;&gt;"",VLOOKUP(A90,Runners!A$3:AS$200,C$1,FALSE),0)</f>
        <v>1.1979166666666667E-2</v>
      </c>
      <c r="D90" s="6">
        <f t="shared" si="22"/>
        <v>87</v>
      </c>
      <c r="E90" s="2"/>
      <c r="F90" s="2">
        <f t="shared" si="23"/>
        <v>0</v>
      </c>
      <c r="J90" s="1" t="str">
        <f t="shared" si="24"/>
        <v>Mark Selby</v>
      </c>
      <c r="M90" s="8" t="str">
        <f t="shared" si="25"/>
        <v/>
      </c>
      <c r="N90" s="8" t="str">
        <f t="shared" si="26"/>
        <v/>
      </c>
      <c r="O90" s="1" t="str">
        <f t="shared" si="27"/>
        <v/>
      </c>
      <c r="P90" s="40" t="str">
        <f t="shared" si="28"/>
        <v/>
      </c>
      <c r="Q90" s="40" t="str">
        <f t="shared" si="29"/>
        <v/>
      </c>
      <c r="R90" s="6">
        <f t="shared" si="30"/>
        <v>0</v>
      </c>
      <c r="S90" s="6">
        <f>IF(AND(D90&lt;=L$4,P90&lt;&gt;"Y"),IF(N90&lt;VLOOKUP(O90,Runners!A$3:CT$200,S$1,FALSE),2,0),0)</f>
        <v>0</v>
      </c>
      <c r="T90" s="6">
        <f t="shared" si="31"/>
        <v>0</v>
      </c>
      <c r="U90" s="2"/>
      <c r="V90" s="2" t="str">
        <f>IF(O90&lt;&gt;"",VLOOKUP(O90,Runners!CZ$3:DM$200,V$1,FALSE),"")</f>
        <v/>
      </c>
      <c r="W90" s="19" t="str">
        <f t="shared" si="32"/>
        <v/>
      </c>
    </row>
    <row r="91" spans="1:23" x14ac:dyDescent="0.25">
      <c r="A91" s="1" t="s">
        <v>225</v>
      </c>
      <c r="C91" s="3">
        <f>IF(A91&lt;&gt;"",VLOOKUP(A91,Runners!A$3:AS$200,C$1,FALSE),0)</f>
        <v>1.1979166666666666E-2</v>
      </c>
      <c r="D91" s="6">
        <f t="shared" si="22"/>
        <v>88</v>
      </c>
      <c r="E91" s="2"/>
      <c r="F91" s="2">
        <f t="shared" si="23"/>
        <v>0</v>
      </c>
      <c r="J91" s="1" t="str">
        <f t="shared" si="24"/>
        <v>Matthew Holton</v>
      </c>
      <c r="M91" s="8" t="str">
        <f t="shared" si="25"/>
        <v/>
      </c>
      <c r="N91" s="8" t="str">
        <f t="shared" si="26"/>
        <v/>
      </c>
      <c r="O91" s="1" t="str">
        <f t="shared" si="27"/>
        <v/>
      </c>
      <c r="P91" s="40" t="str">
        <f t="shared" si="28"/>
        <v/>
      </c>
      <c r="Q91" s="40" t="str">
        <f t="shared" si="29"/>
        <v/>
      </c>
      <c r="R91" s="6">
        <f t="shared" si="30"/>
        <v>0</v>
      </c>
      <c r="S91" s="6">
        <f>IF(AND(D91&lt;=L$4,P91&lt;&gt;"Y"),IF(N91&lt;VLOOKUP(O91,Runners!A$3:CT$200,S$1,FALSE),2,0),0)</f>
        <v>0</v>
      </c>
      <c r="T91" s="6">
        <f t="shared" si="31"/>
        <v>0</v>
      </c>
      <c r="U91" s="2"/>
      <c r="V91" s="2" t="str">
        <f>IF(O91&lt;&gt;"",VLOOKUP(O91,Runners!CZ$3:DM$200,V$1,FALSE),"")</f>
        <v/>
      </c>
      <c r="W91" s="19" t="str">
        <f t="shared" si="32"/>
        <v/>
      </c>
    </row>
    <row r="92" spans="1:23" x14ac:dyDescent="0.25">
      <c r="A92" s="1" t="s">
        <v>211</v>
      </c>
      <c r="C92" s="3">
        <f>IF(A92&lt;&gt;"",VLOOKUP(A92,Runners!A$3:AS$200,C$1,FALSE),0)</f>
        <v>1.1458333333333333E-2</v>
      </c>
      <c r="D92" s="6">
        <f t="shared" si="22"/>
        <v>89</v>
      </c>
      <c r="E92" s="2">
        <v>2.8229166666666666E-2</v>
      </c>
      <c r="F92" s="2">
        <f t="shared" si="23"/>
        <v>1.6770833333333332E-2</v>
      </c>
      <c r="J92" s="1" t="str">
        <f t="shared" si="24"/>
        <v>Michael Hall</v>
      </c>
      <c r="M92" s="8" t="str">
        <f t="shared" si="25"/>
        <v/>
      </c>
      <c r="N92" s="8" t="str">
        <f t="shared" si="26"/>
        <v/>
      </c>
      <c r="O92" s="1" t="str">
        <f t="shared" si="27"/>
        <v/>
      </c>
      <c r="P92" s="40" t="str">
        <f t="shared" si="28"/>
        <v/>
      </c>
      <c r="Q92" s="40" t="str">
        <f t="shared" si="29"/>
        <v/>
      </c>
      <c r="R92" s="6">
        <f t="shared" si="30"/>
        <v>0</v>
      </c>
      <c r="S92" s="6">
        <f>IF(AND(D92&lt;=L$4,P92&lt;&gt;"Y"),IF(N92&lt;VLOOKUP(O92,Runners!A$3:CT$200,S$1,FALSE),2,0),0)</f>
        <v>0</v>
      </c>
      <c r="T92" s="6">
        <f t="shared" si="31"/>
        <v>0</v>
      </c>
      <c r="U92" s="2"/>
      <c r="V92" s="2" t="str">
        <f>IF(O92&lt;&gt;"",VLOOKUP(O92,Runners!CZ$3:DM$200,V$1,FALSE),"")</f>
        <v/>
      </c>
      <c r="W92" s="19" t="str">
        <f t="shared" si="32"/>
        <v/>
      </c>
    </row>
    <row r="93" spans="1:23" x14ac:dyDescent="0.25">
      <c r="A93" s="1" t="s">
        <v>32</v>
      </c>
      <c r="C93" s="3">
        <f>IF(A93&lt;&gt;"",VLOOKUP(A93,Runners!A$3:AS$200,C$1,FALSE),0)</f>
        <v>1.1111111111111112E-2</v>
      </c>
      <c r="D93" s="6">
        <f t="shared" si="22"/>
        <v>90</v>
      </c>
      <c r="E93" s="2"/>
      <c r="F93" s="2">
        <f t="shared" si="23"/>
        <v>0</v>
      </c>
      <c r="J93" s="1" t="str">
        <f t="shared" si="24"/>
        <v>Michelle Hook</v>
      </c>
      <c r="M93" s="8" t="str">
        <f t="shared" si="25"/>
        <v/>
      </c>
      <c r="N93" s="8" t="str">
        <f t="shared" si="26"/>
        <v/>
      </c>
      <c r="O93" s="1" t="str">
        <f t="shared" si="27"/>
        <v/>
      </c>
      <c r="P93" s="40" t="str">
        <f t="shared" si="28"/>
        <v/>
      </c>
      <c r="Q93" s="40" t="str">
        <f t="shared" si="29"/>
        <v/>
      </c>
      <c r="R93" s="6">
        <f t="shared" si="30"/>
        <v>0</v>
      </c>
      <c r="S93" s="6">
        <f>IF(AND(D93&lt;=L$4,P93&lt;&gt;"Y"),IF(N93&lt;VLOOKUP(O93,Runners!A$3:CT$200,S$1,FALSE),2,0),0)</f>
        <v>0</v>
      </c>
      <c r="T93" s="6">
        <f t="shared" si="31"/>
        <v>0</v>
      </c>
      <c r="U93" s="2"/>
      <c r="V93" s="2" t="str">
        <f>IF(O93&lt;&gt;"",VLOOKUP(O93,Runners!CZ$3:DM$200,V$1,FALSE),"")</f>
        <v/>
      </c>
      <c r="W93" s="19" t="str">
        <f t="shared" si="32"/>
        <v/>
      </c>
    </row>
    <row r="94" spans="1:23" x14ac:dyDescent="0.25">
      <c r="A94" s="1" t="s">
        <v>19</v>
      </c>
      <c r="B94" s="3"/>
      <c r="C94" s="3">
        <f>IF(A94&lt;&gt;"",VLOOKUP(A94,Runners!A$3:AS$200,C$1,FALSE),0)</f>
        <v>4.6874999999999998E-3</v>
      </c>
      <c r="D94" s="6">
        <f t="shared" si="22"/>
        <v>91</v>
      </c>
      <c r="E94" s="2"/>
      <c r="F94" s="2">
        <f t="shared" si="23"/>
        <v>0</v>
      </c>
      <c r="J94" s="1" t="str">
        <f t="shared" si="24"/>
        <v>Michelle Sheridan</v>
      </c>
      <c r="M94" s="8" t="str">
        <f t="shared" si="25"/>
        <v/>
      </c>
      <c r="N94" s="8" t="str">
        <f t="shared" si="26"/>
        <v/>
      </c>
      <c r="O94" s="1" t="str">
        <f t="shared" si="27"/>
        <v/>
      </c>
      <c r="P94" s="40" t="str">
        <f t="shared" si="28"/>
        <v/>
      </c>
      <c r="Q94" s="40" t="str">
        <f t="shared" si="29"/>
        <v/>
      </c>
      <c r="R94" s="6">
        <f t="shared" si="30"/>
        <v>0</v>
      </c>
      <c r="S94" s="6">
        <f>IF(AND(D94&lt;=L$4,P94&lt;&gt;"Y"),IF(N94&lt;VLOOKUP(O94,Runners!A$3:CT$200,S$1,FALSE),2,0),0)</f>
        <v>0</v>
      </c>
      <c r="T94" s="6">
        <f t="shared" si="31"/>
        <v>0</v>
      </c>
      <c r="U94" s="2"/>
      <c r="V94" s="2" t="str">
        <f>IF(O94&lt;&gt;"",VLOOKUP(O94,Runners!CZ$3:DM$200,V$1,FALSE),"")</f>
        <v/>
      </c>
      <c r="W94" s="19" t="str">
        <f t="shared" si="32"/>
        <v/>
      </c>
    </row>
    <row r="95" spans="1:23" x14ac:dyDescent="0.25">
      <c r="A95" s="41" t="s">
        <v>210</v>
      </c>
      <c r="C95" s="3">
        <f>IF(A95&lt;&gt;"",VLOOKUP(A95,Runners!A$3:AS$200,C$1,FALSE),0)</f>
        <v>9.8958333333333329E-3</v>
      </c>
      <c r="D95" s="6">
        <f t="shared" si="22"/>
        <v>92</v>
      </c>
      <c r="E95" s="2"/>
      <c r="F95" s="2">
        <f t="shared" si="23"/>
        <v>0</v>
      </c>
      <c r="J95" s="1" t="str">
        <f t="shared" si="24"/>
        <v>Mick Widdup</v>
      </c>
      <c r="M95" s="8" t="str">
        <f t="shared" si="25"/>
        <v/>
      </c>
      <c r="N95" s="8" t="str">
        <f t="shared" si="26"/>
        <v/>
      </c>
      <c r="O95" s="1" t="str">
        <f t="shared" si="27"/>
        <v/>
      </c>
      <c r="P95" s="40" t="str">
        <f t="shared" si="28"/>
        <v/>
      </c>
      <c r="Q95" s="40" t="str">
        <f t="shared" si="29"/>
        <v/>
      </c>
      <c r="R95" s="6">
        <f t="shared" si="30"/>
        <v>0</v>
      </c>
      <c r="S95" s="6">
        <f>IF(AND(D95&lt;=L$4,P95&lt;&gt;"Y"),IF(N95&lt;VLOOKUP(O95,Runners!A$3:CT$200,S$1,FALSE),2,0),0)</f>
        <v>0</v>
      </c>
      <c r="T95" s="6">
        <f t="shared" si="31"/>
        <v>0</v>
      </c>
      <c r="U95" s="2"/>
      <c r="V95" s="2" t="str">
        <f>IF(O95&lt;&gt;"",VLOOKUP(O95,Runners!CZ$3:DM$200,V$1,FALSE),"")</f>
        <v/>
      </c>
      <c r="W95" s="19" t="str">
        <f t="shared" si="32"/>
        <v/>
      </c>
    </row>
    <row r="96" spans="1:23" x14ac:dyDescent="0.25">
      <c r="A96" s="1" t="s">
        <v>65</v>
      </c>
      <c r="C96" s="3">
        <f>IF(A96&lt;&gt;"",VLOOKUP(A96,Runners!A$3:AS$200,C$1,FALSE),0)</f>
        <v>1.545138888888889E-2</v>
      </c>
      <c r="D96" s="6">
        <f t="shared" si="22"/>
        <v>93</v>
      </c>
      <c r="E96" s="2"/>
      <c r="F96" s="2">
        <f t="shared" si="23"/>
        <v>0</v>
      </c>
      <c r="J96" s="1" t="str">
        <f t="shared" si="24"/>
        <v>Mike Toft</v>
      </c>
      <c r="M96" s="8" t="str">
        <f t="shared" si="25"/>
        <v/>
      </c>
      <c r="N96" s="8" t="str">
        <f t="shared" si="26"/>
        <v/>
      </c>
      <c r="O96" s="1" t="str">
        <f t="shared" si="27"/>
        <v/>
      </c>
      <c r="P96" s="40" t="str">
        <f t="shared" si="28"/>
        <v/>
      </c>
      <c r="Q96" s="40" t="str">
        <f t="shared" si="29"/>
        <v/>
      </c>
      <c r="R96" s="6">
        <f t="shared" si="30"/>
        <v>0</v>
      </c>
      <c r="S96" s="6">
        <f>IF(AND(D96&lt;=L$4,P96&lt;&gt;"Y"),IF(N96&lt;VLOOKUP(O96,Runners!A$3:CT$200,S$1,FALSE),2,0),0)</f>
        <v>0</v>
      </c>
      <c r="T96" s="6">
        <f t="shared" si="31"/>
        <v>0</v>
      </c>
      <c r="U96" s="2"/>
      <c r="V96" s="2" t="str">
        <f>IF(O96&lt;&gt;"",VLOOKUP(O96,Runners!CZ$3:DM$200,V$1,FALSE),"")</f>
        <v/>
      </c>
      <c r="W96" s="19" t="str">
        <f t="shared" si="32"/>
        <v/>
      </c>
    </row>
    <row r="97" spans="1:23" x14ac:dyDescent="0.25">
      <c r="A97" s="1" t="s">
        <v>78</v>
      </c>
      <c r="C97" s="3">
        <f>IF(A97&lt;&gt;"",VLOOKUP(A97,Runners!A$3:AS$200,C$1,FALSE),0)</f>
        <v>4.8611111111111112E-3</v>
      </c>
      <c r="D97" s="6">
        <f t="shared" si="22"/>
        <v>94</v>
      </c>
      <c r="E97" s="2"/>
      <c r="F97" s="2">
        <f t="shared" si="23"/>
        <v>0</v>
      </c>
      <c r="J97" s="1" t="str">
        <f t="shared" si="24"/>
        <v>Natalie Toft</v>
      </c>
      <c r="M97" s="8" t="str">
        <f t="shared" si="25"/>
        <v/>
      </c>
      <c r="N97" s="8" t="str">
        <f t="shared" si="26"/>
        <v/>
      </c>
      <c r="O97" s="1" t="str">
        <f t="shared" si="27"/>
        <v/>
      </c>
      <c r="P97" s="40" t="str">
        <f t="shared" si="28"/>
        <v/>
      </c>
      <c r="Q97" s="40" t="str">
        <f t="shared" si="29"/>
        <v/>
      </c>
      <c r="R97" s="6">
        <f t="shared" si="30"/>
        <v>0</v>
      </c>
      <c r="S97" s="6">
        <f>IF(AND(D97&lt;=L$4,P97&lt;&gt;"Y"),IF(N97&lt;VLOOKUP(O97,Runners!A$3:CT$200,S$1,FALSE),2,0),0)</f>
        <v>0</v>
      </c>
      <c r="T97" s="6">
        <f t="shared" si="31"/>
        <v>0</v>
      </c>
      <c r="U97" s="2"/>
      <c r="V97" s="2" t="str">
        <f>IF(O97&lt;&gt;"",VLOOKUP(O97,Runners!CZ$3:DM$200,V$1,FALSE),"")</f>
        <v/>
      </c>
      <c r="W97" s="19" t="str">
        <f t="shared" si="32"/>
        <v/>
      </c>
    </row>
    <row r="98" spans="1:23" x14ac:dyDescent="0.25">
      <c r="A98" s="1" t="s">
        <v>171</v>
      </c>
      <c r="C98" s="3">
        <f>IF(A98&lt;&gt;"",VLOOKUP(A98,Runners!A$3:AS$200,C$1,FALSE),0)</f>
        <v>1.2326388888888888E-2</v>
      </c>
      <c r="D98" s="6">
        <f t="shared" si="22"/>
        <v>95</v>
      </c>
      <c r="E98" s="2"/>
      <c r="F98" s="2">
        <f t="shared" si="23"/>
        <v>0</v>
      </c>
      <c r="J98" s="1" t="str">
        <f t="shared" si="24"/>
        <v>Neil Bayton-Roberts</v>
      </c>
      <c r="M98" s="8" t="str">
        <f t="shared" si="25"/>
        <v/>
      </c>
      <c r="N98" s="8" t="str">
        <f t="shared" si="26"/>
        <v/>
      </c>
      <c r="O98" s="1" t="str">
        <f t="shared" si="27"/>
        <v/>
      </c>
      <c r="P98" s="40" t="str">
        <f t="shared" si="28"/>
        <v/>
      </c>
      <c r="Q98" s="40" t="str">
        <f t="shared" si="29"/>
        <v/>
      </c>
      <c r="R98" s="6">
        <f t="shared" si="30"/>
        <v>0</v>
      </c>
      <c r="S98" s="6">
        <f>IF(AND(D98&lt;=L$4,P98&lt;&gt;"Y"),IF(N98&lt;VLOOKUP(O98,Runners!A$3:CT$200,S$1,FALSE),2,0),0)</f>
        <v>0</v>
      </c>
      <c r="T98" s="6">
        <f t="shared" si="31"/>
        <v>0</v>
      </c>
      <c r="U98" s="2"/>
      <c r="V98" s="2" t="str">
        <f>IF(O98&lt;&gt;"",VLOOKUP(O98,Runners!CZ$3:DM$200,V$1,FALSE),"")</f>
        <v/>
      </c>
      <c r="W98" s="19" t="str">
        <f t="shared" si="32"/>
        <v/>
      </c>
    </row>
    <row r="99" spans="1:23" x14ac:dyDescent="0.25">
      <c r="A99" s="1" t="s">
        <v>12</v>
      </c>
      <c r="B99" s="1" t="s">
        <v>185</v>
      </c>
      <c r="C99" s="3">
        <f>IF(A99&lt;&gt;"",VLOOKUP(A99,Runners!A$3:AS$200,C$1,FALSE),0)</f>
        <v>1.3194444444444444E-2</v>
      </c>
      <c r="D99" s="6">
        <f t="shared" si="22"/>
        <v>96</v>
      </c>
      <c r="E99" s="2">
        <v>3.0949074074074077E-2</v>
      </c>
      <c r="F99" s="2">
        <f t="shared" si="23"/>
        <v>1.7754629629629634E-2</v>
      </c>
      <c r="J99" s="1" t="str">
        <f t="shared" si="24"/>
        <v>Neil Tate</v>
      </c>
      <c r="M99" s="8" t="str">
        <f t="shared" si="25"/>
        <v/>
      </c>
      <c r="N99" s="8" t="str">
        <f t="shared" si="26"/>
        <v/>
      </c>
      <c r="O99" s="1" t="str">
        <f t="shared" si="27"/>
        <v/>
      </c>
      <c r="P99" s="40" t="str">
        <f t="shared" si="28"/>
        <v/>
      </c>
      <c r="Q99" s="40" t="str">
        <f t="shared" si="29"/>
        <v/>
      </c>
      <c r="R99" s="6">
        <f t="shared" si="30"/>
        <v>0</v>
      </c>
      <c r="S99" s="6">
        <f>IF(AND(D99&lt;=L$4,P99&lt;&gt;"Y"),IF(N99&lt;VLOOKUP(O99,Runners!A$3:CT$200,S$1,FALSE),2,0),0)</f>
        <v>0</v>
      </c>
      <c r="T99" s="6">
        <f t="shared" si="31"/>
        <v>0</v>
      </c>
      <c r="U99" s="2"/>
      <c r="V99" s="2" t="str">
        <f>IF(O99&lt;&gt;"",VLOOKUP(O99,Runners!CZ$3:DM$200,V$1,FALSE),"")</f>
        <v/>
      </c>
      <c r="W99" s="19" t="str">
        <f t="shared" si="32"/>
        <v/>
      </c>
    </row>
    <row r="100" spans="1:23" x14ac:dyDescent="0.25">
      <c r="A100" s="1" t="s">
        <v>42</v>
      </c>
      <c r="C100" s="3">
        <f>IF(A100&lt;&gt;"",VLOOKUP(A100,Runners!A$3:AS$200,C$1,FALSE),0)</f>
        <v>1.0069444444444445E-2</v>
      </c>
      <c r="D100" s="6">
        <f t="shared" ref="D100:D130" si="33">D99+1</f>
        <v>97</v>
      </c>
      <c r="E100" s="2"/>
      <c r="F100" s="2">
        <f t="shared" ref="F100:F130" si="34">IF(E100&gt;0,E100-C100,0)</f>
        <v>0</v>
      </c>
      <c r="J100" s="1" t="str">
        <f t="shared" ref="J100:J130" si="35">A100</f>
        <v>Nigel Simpkin</v>
      </c>
      <c r="M100" s="8" t="str">
        <f t="shared" ref="M100:M130" si="36">IF(D100&lt;=L$4,SMALL(E$4:E$201,D100),"")</f>
        <v/>
      </c>
      <c r="N100" s="8" t="str">
        <f t="shared" ref="N100:N130" si="37">IF(D100&lt;=L$4,VLOOKUP(M100,E$4:F$201,2,FALSE),"")</f>
        <v/>
      </c>
      <c r="O100" s="1" t="str">
        <f t="shared" ref="O100:O130" si="38">IF(D100&lt;=L$4,VLOOKUP(M100,E$4:J$201,6,FALSE),"")</f>
        <v/>
      </c>
      <c r="P100" s="40" t="str">
        <f t="shared" ref="P100:P130" si="39">IF(D100&lt;=L$4,VLOOKUP(O100,A$4:B$201,2,FALSE),"")</f>
        <v/>
      </c>
      <c r="Q100" s="40" t="str">
        <f t="shared" ref="Q100:Q130" si="40">IF(D100&lt;=L$4,IF(P100="Y",Q99,Q99-1),"")</f>
        <v/>
      </c>
      <c r="R100" s="6">
        <f t="shared" ref="R100:R130" si="41">IF(Q100=Q99,0,Q100)</f>
        <v>0</v>
      </c>
      <c r="S100" s="6">
        <f>IF(AND(D100&lt;=L$4,P100&lt;&gt;"Y"),IF(N100&lt;VLOOKUP(O100,Runners!A$3:CT$200,S$1,FALSE),2,0),0)</f>
        <v>0</v>
      </c>
      <c r="T100" s="6">
        <f t="shared" ref="T100:T130" si="42">IF(AND(D100&lt;=L$4,P100&lt;&gt;"Y"),S100+R100,0)</f>
        <v>0</v>
      </c>
      <c r="U100" s="2"/>
      <c r="V100" s="2" t="str">
        <f>IF(O100&lt;&gt;"",VLOOKUP(O100,Runners!CZ$3:DM$200,V$1,FALSE),"")</f>
        <v/>
      </c>
      <c r="W100" s="19" t="str">
        <f t="shared" ref="W100:W130" si="43">IF(O100&lt;&gt;"",(V100-N100)/V100,"")</f>
        <v/>
      </c>
    </row>
    <row r="101" spans="1:23" x14ac:dyDescent="0.25">
      <c r="A101" s="1" t="s">
        <v>218</v>
      </c>
      <c r="C101" s="3">
        <f>IF(A101&lt;&gt;"",VLOOKUP(A101,Runners!A$3:AS$200,C$1,FALSE),0)</f>
        <v>1.1284722222222222E-2</v>
      </c>
      <c r="D101" s="6">
        <f t="shared" si="33"/>
        <v>98</v>
      </c>
      <c r="E101" s="2">
        <v>2.9027777777777777E-2</v>
      </c>
      <c r="F101" s="2">
        <f t="shared" si="34"/>
        <v>1.7743055555555554E-2</v>
      </c>
      <c r="J101" s="1" t="str">
        <f t="shared" si="35"/>
        <v>Oliver Thomson</v>
      </c>
      <c r="M101" s="8" t="str">
        <f t="shared" si="36"/>
        <v/>
      </c>
      <c r="N101" s="8" t="str">
        <f t="shared" si="37"/>
        <v/>
      </c>
      <c r="O101" s="1" t="str">
        <f t="shared" si="38"/>
        <v/>
      </c>
      <c r="P101" s="40" t="str">
        <f t="shared" si="39"/>
        <v/>
      </c>
      <c r="Q101" s="40" t="str">
        <f t="shared" si="40"/>
        <v/>
      </c>
      <c r="R101" s="6">
        <f t="shared" si="41"/>
        <v>0</v>
      </c>
      <c r="S101" s="6">
        <f>IF(AND(D101&lt;=L$4,P101&lt;&gt;"Y"),IF(N101&lt;VLOOKUP(O101,Runners!A$3:CT$200,S$1,FALSE),2,0),0)</f>
        <v>0</v>
      </c>
      <c r="T101" s="6">
        <f t="shared" si="42"/>
        <v>0</v>
      </c>
      <c r="U101" s="2"/>
      <c r="V101" s="2" t="str">
        <f>IF(O101&lt;&gt;"",VLOOKUP(O101,Runners!CZ$3:DM$200,V$1,FALSE),"")</f>
        <v/>
      </c>
      <c r="W101" s="19" t="str">
        <f t="shared" si="43"/>
        <v/>
      </c>
    </row>
    <row r="102" spans="1:23" x14ac:dyDescent="0.25">
      <c r="A102" s="1" t="s">
        <v>18</v>
      </c>
      <c r="C102" s="3">
        <f>IF(A102&lt;&gt;"",VLOOKUP(A102,Runners!A$3:AS$200,C$1,FALSE),0)</f>
        <v>5.5555555555555558E-3</v>
      </c>
      <c r="D102" s="6">
        <f t="shared" si="33"/>
        <v>99</v>
      </c>
      <c r="E102" s="2"/>
      <c r="F102" s="2">
        <f t="shared" si="34"/>
        <v>0</v>
      </c>
      <c r="J102" s="1" t="str">
        <f t="shared" si="35"/>
        <v>Pam Binns</v>
      </c>
      <c r="M102" s="8" t="str">
        <f t="shared" si="36"/>
        <v/>
      </c>
      <c r="N102" s="8" t="str">
        <f t="shared" si="37"/>
        <v/>
      </c>
      <c r="O102" s="1" t="str">
        <f t="shared" si="38"/>
        <v/>
      </c>
      <c r="P102" s="40" t="str">
        <f t="shared" si="39"/>
        <v/>
      </c>
      <c r="Q102" s="40" t="str">
        <f t="shared" si="40"/>
        <v/>
      </c>
      <c r="R102" s="6">
        <f t="shared" si="41"/>
        <v>0</v>
      </c>
      <c r="S102" s="6">
        <f>IF(AND(D102&lt;=L$4,P102&lt;&gt;"Y"),IF(N102&lt;VLOOKUP(O102,Runners!A$3:CT$200,S$1,FALSE),2,0),0)</f>
        <v>0</v>
      </c>
      <c r="T102" s="6">
        <f t="shared" si="42"/>
        <v>0</v>
      </c>
      <c r="U102" s="2"/>
      <c r="V102" s="2" t="str">
        <f>IF(O102&lt;&gt;"",VLOOKUP(O102,Runners!CZ$3:DM$200,V$1,FALSE),"")</f>
        <v/>
      </c>
      <c r="W102" s="19" t="str">
        <f t="shared" si="43"/>
        <v/>
      </c>
    </row>
    <row r="103" spans="1:23" x14ac:dyDescent="0.25">
      <c r="A103" s="1" t="s">
        <v>37</v>
      </c>
      <c r="B103" s="3"/>
      <c r="C103" s="3">
        <f>IF(A103&lt;&gt;"",VLOOKUP(A103,Runners!A$3:AS$200,C$1,FALSE),0)</f>
        <v>9.0277777777777787E-3</v>
      </c>
      <c r="D103" s="6">
        <f t="shared" si="33"/>
        <v>100</v>
      </c>
      <c r="E103" s="2"/>
      <c r="F103" s="2">
        <f t="shared" si="34"/>
        <v>0</v>
      </c>
      <c r="J103" s="1" t="str">
        <f t="shared" si="35"/>
        <v>Pam Hardman</v>
      </c>
      <c r="M103" s="8" t="str">
        <f t="shared" si="36"/>
        <v/>
      </c>
      <c r="N103" s="8" t="str">
        <f t="shared" si="37"/>
        <v/>
      </c>
      <c r="O103" s="1" t="str">
        <f t="shared" si="38"/>
        <v/>
      </c>
      <c r="P103" s="40" t="str">
        <f t="shared" si="39"/>
        <v/>
      </c>
      <c r="Q103" s="40" t="str">
        <f t="shared" si="40"/>
        <v/>
      </c>
      <c r="R103" s="6">
        <f t="shared" si="41"/>
        <v>0</v>
      </c>
      <c r="S103" s="6">
        <f>IF(AND(D103&lt;=L$4,P103&lt;&gt;"Y"),IF(N103&lt;VLOOKUP(O103,Runners!A$3:CT$200,S$1,FALSE),2,0),0)</f>
        <v>0</v>
      </c>
      <c r="T103" s="6">
        <f t="shared" si="42"/>
        <v>0</v>
      </c>
      <c r="U103" s="2"/>
      <c r="V103" s="2" t="str">
        <f>IF(O103&lt;&gt;"",VLOOKUP(O103,Runners!CZ$3:DM$200,V$1,FALSE),"")</f>
        <v/>
      </c>
      <c r="W103" s="19" t="str">
        <f t="shared" si="43"/>
        <v/>
      </c>
    </row>
    <row r="104" spans="1:23" x14ac:dyDescent="0.25">
      <c r="A104" s="1" t="s">
        <v>230</v>
      </c>
      <c r="C104" s="3">
        <f>IF(A104&lt;&gt;"",VLOOKUP(A104,Runners!A$3:AS$200,C$1,FALSE),0)</f>
        <v>7.9861111111111122E-3</v>
      </c>
      <c r="D104" s="6">
        <f t="shared" si="33"/>
        <v>101</v>
      </c>
      <c r="E104" s="2"/>
      <c r="F104" s="2">
        <f t="shared" si="34"/>
        <v>0</v>
      </c>
      <c r="J104" s="1" t="str">
        <f t="shared" si="35"/>
        <v>Paul McAllister</v>
      </c>
      <c r="M104" s="8" t="str">
        <f t="shared" si="36"/>
        <v/>
      </c>
      <c r="N104" s="8" t="str">
        <f t="shared" si="37"/>
        <v/>
      </c>
      <c r="O104" s="1" t="str">
        <f t="shared" si="38"/>
        <v/>
      </c>
      <c r="P104" s="40" t="str">
        <f t="shared" si="39"/>
        <v/>
      </c>
      <c r="Q104" s="40" t="str">
        <f t="shared" si="40"/>
        <v/>
      </c>
      <c r="R104" s="6">
        <f t="shared" si="41"/>
        <v>0</v>
      </c>
      <c r="S104" s="6">
        <f>IF(AND(D104&lt;=L$4,P104&lt;&gt;"Y"),IF(N104&lt;VLOOKUP(O104,Runners!A$3:CT$200,S$1,FALSE),2,0),0)</f>
        <v>0</v>
      </c>
      <c r="T104" s="6">
        <f t="shared" si="42"/>
        <v>0</v>
      </c>
      <c r="U104" s="2"/>
      <c r="V104" s="2" t="str">
        <f>IF(O104&lt;&gt;"",VLOOKUP(O104,Runners!CZ$3:DM$200,V$1,FALSE),"")</f>
        <v/>
      </c>
      <c r="W104" s="19" t="str">
        <f t="shared" si="43"/>
        <v/>
      </c>
    </row>
    <row r="105" spans="1:23" x14ac:dyDescent="0.25">
      <c r="A105" s="1" t="s">
        <v>62</v>
      </c>
      <c r="C105" s="3">
        <f>IF(A105&lt;&gt;"",VLOOKUP(A105,Runners!A$3:AS$200,C$1,FALSE),0)</f>
        <v>1.3541666666666667E-2</v>
      </c>
      <c r="D105" s="6">
        <f t="shared" si="33"/>
        <v>102</v>
      </c>
      <c r="E105" s="2"/>
      <c r="F105" s="2">
        <f t="shared" si="34"/>
        <v>0</v>
      </c>
      <c r="J105" s="1" t="str">
        <f t="shared" si="35"/>
        <v>Paul Veevers</v>
      </c>
      <c r="M105" s="8" t="str">
        <f t="shared" si="36"/>
        <v/>
      </c>
      <c r="N105" s="8" t="str">
        <f t="shared" si="37"/>
        <v/>
      </c>
      <c r="O105" s="1" t="str">
        <f t="shared" si="38"/>
        <v/>
      </c>
      <c r="P105" s="40" t="str">
        <f t="shared" si="39"/>
        <v/>
      </c>
      <c r="Q105" s="40" t="str">
        <f t="shared" si="40"/>
        <v/>
      </c>
      <c r="R105" s="6">
        <f t="shared" si="41"/>
        <v>0</v>
      </c>
      <c r="S105" s="6">
        <f>IF(AND(D105&lt;=L$4,P105&lt;&gt;"Y"),IF(N105&lt;VLOOKUP(O105,Runners!A$3:CT$200,S$1,FALSE),2,0),0)</f>
        <v>0</v>
      </c>
      <c r="T105" s="6">
        <f t="shared" si="42"/>
        <v>0</v>
      </c>
      <c r="U105" s="2"/>
      <c r="V105" s="2" t="str">
        <f>IF(O105&lt;&gt;"",VLOOKUP(O105,Runners!CZ$3:DM$200,V$1,FALSE),"")</f>
        <v/>
      </c>
      <c r="W105" s="19" t="str">
        <f t="shared" si="43"/>
        <v/>
      </c>
    </row>
    <row r="106" spans="1:23" x14ac:dyDescent="0.25">
      <c r="A106" s="41" t="s">
        <v>28</v>
      </c>
      <c r="B106" s="3"/>
      <c r="C106" s="3">
        <f>IF(A106&lt;&gt;"",VLOOKUP(A106,Runners!A$3:AS$200,C$1,FALSE),0)</f>
        <v>1.9097222222222222E-3</v>
      </c>
      <c r="D106" s="6">
        <f t="shared" si="33"/>
        <v>103</v>
      </c>
      <c r="E106" s="2"/>
      <c r="F106" s="2">
        <f t="shared" si="34"/>
        <v>0</v>
      </c>
      <c r="J106" s="1" t="str">
        <f t="shared" si="35"/>
        <v>Paula McCandless</v>
      </c>
      <c r="M106" s="8" t="str">
        <f t="shared" si="36"/>
        <v/>
      </c>
      <c r="N106" s="8" t="str">
        <f t="shared" si="37"/>
        <v/>
      </c>
      <c r="O106" s="1" t="str">
        <f t="shared" si="38"/>
        <v/>
      </c>
      <c r="P106" s="40" t="str">
        <f t="shared" si="39"/>
        <v/>
      </c>
      <c r="Q106" s="40" t="str">
        <f t="shared" si="40"/>
        <v/>
      </c>
      <c r="R106" s="6">
        <f t="shared" si="41"/>
        <v>0</v>
      </c>
      <c r="S106" s="6">
        <f>IF(AND(D106&lt;=L$4,P106&lt;&gt;"Y"),IF(N106&lt;VLOOKUP(O106,Runners!A$3:CT$200,S$1,FALSE),2,0),0)</f>
        <v>0</v>
      </c>
      <c r="T106" s="6">
        <f t="shared" si="42"/>
        <v>0</v>
      </c>
      <c r="U106" s="2"/>
      <c r="V106" s="2" t="str">
        <f>IF(O106&lt;&gt;"",VLOOKUP(O106,Runners!CZ$3:DM$200,V$1,FALSE),"")</f>
        <v/>
      </c>
      <c r="W106" s="19" t="str">
        <f t="shared" si="43"/>
        <v/>
      </c>
    </row>
    <row r="107" spans="1:23" x14ac:dyDescent="0.25">
      <c r="A107" s="1" t="s">
        <v>3</v>
      </c>
      <c r="B107" s="3"/>
      <c r="C107" s="3">
        <f>IF(A107&lt;&gt;"",VLOOKUP(A107,Runners!A$3:AS$200,C$1,FALSE),0)</f>
        <v>9.8958333333333329E-3</v>
      </c>
      <c r="D107" s="6">
        <f t="shared" si="33"/>
        <v>104</v>
      </c>
      <c r="E107" s="2"/>
      <c r="F107" s="2">
        <f t="shared" si="34"/>
        <v>0</v>
      </c>
      <c r="J107" s="1" t="str">
        <f t="shared" si="35"/>
        <v>Peter Reid</v>
      </c>
      <c r="M107" s="8" t="str">
        <f t="shared" si="36"/>
        <v/>
      </c>
      <c r="N107" s="8" t="str">
        <f t="shared" si="37"/>
        <v/>
      </c>
      <c r="O107" s="1" t="str">
        <f t="shared" si="38"/>
        <v/>
      </c>
      <c r="P107" s="40" t="str">
        <f t="shared" si="39"/>
        <v/>
      </c>
      <c r="Q107" s="40" t="str">
        <f t="shared" si="40"/>
        <v/>
      </c>
      <c r="R107" s="6">
        <f t="shared" si="41"/>
        <v>0</v>
      </c>
      <c r="S107" s="6">
        <f>IF(AND(D107&lt;=L$4,P107&lt;&gt;"Y"),IF(N107&lt;VLOOKUP(O107,Runners!A$3:CT$200,S$1,FALSE),2,0),0)</f>
        <v>0</v>
      </c>
      <c r="T107" s="6">
        <f t="shared" si="42"/>
        <v>0</v>
      </c>
      <c r="U107" s="2"/>
      <c r="V107" s="2" t="str">
        <f>IF(O107&lt;&gt;"",VLOOKUP(O107,Runners!CZ$3:DM$200,V$1,FALSE),"")</f>
        <v/>
      </c>
      <c r="W107" s="19" t="str">
        <f t="shared" si="43"/>
        <v/>
      </c>
    </row>
    <row r="108" spans="1:23" x14ac:dyDescent="0.25">
      <c r="A108" s="1" t="s">
        <v>198</v>
      </c>
      <c r="C108" s="3">
        <f>IF(A108&lt;&gt;"",VLOOKUP(A108,Runners!A$3:AS$200,C$1,FALSE),0)</f>
        <v>7.9861111111111122E-3</v>
      </c>
      <c r="D108" s="6">
        <f t="shared" si="33"/>
        <v>105</v>
      </c>
      <c r="E108" s="2">
        <v>2.8807870370370373E-2</v>
      </c>
      <c r="F108" s="2">
        <f t="shared" si="34"/>
        <v>2.0821759259259262E-2</v>
      </c>
      <c r="J108" s="1" t="str">
        <f t="shared" si="35"/>
        <v>Peter Thomson</v>
      </c>
      <c r="M108" s="8" t="str">
        <f t="shared" si="36"/>
        <v/>
      </c>
      <c r="N108" s="8" t="str">
        <f t="shared" si="37"/>
        <v/>
      </c>
      <c r="O108" s="1" t="str">
        <f t="shared" si="38"/>
        <v/>
      </c>
      <c r="P108" s="40" t="str">
        <f t="shared" si="39"/>
        <v/>
      </c>
      <c r="Q108" s="40" t="str">
        <f t="shared" si="40"/>
        <v/>
      </c>
      <c r="R108" s="6">
        <f t="shared" si="41"/>
        <v>0</v>
      </c>
      <c r="S108" s="6">
        <f>IF(AND(D108&lt;=L$4,P108&lt;&gt;"Y"),IF(N108&lt;VLOOKUP(O108,Runners!A$3:CT$200,S$1,FALSE),2,0),0)</f>
        <v>0</v>
      </c>
      <c r="T108" s="6">
        <f t="shared" si="42"/>
        <v>0</v>
      </c>
      <c r="U108" s="2"/>
      <c r="V108" s="2" t="str">
        <f>IF(O108&lt;&gt;"",VLOOKUP(O108,Runners!CZ$3:DM$200,V$1,FALSE),"")</f>
        <v/>
      </c>
      <c r="W108" s="19" t="str">
        <f t="shared" si="43"/>
        <v/>
      </c>
    </row>
    <row r="109" spans="1:23" x14ac:dyDescent="0.25">
      <c r="A109" s="1" t="s">
        <v>30</v>
      </c>
      <c r="C109" s="3">
        <f>IF(A109&lt;&gt;"",VLOOKUP(A109,Runners!A$3:AS$200,C$1,FALSE),0)</f>
        <v>7.6388888888888886E-3</v>
      </c>
      <c r="D109" s="6">
        <f t="shared" si="33"/>
        <v>106</v>
      </c>
      <c r="E109" s="2"/>
      <c r="F109" s="2">
        <f t="shared" si="34"/>
        <v>0</v>
      </c>
      <c r="J109" s="1" t="str">
        <f t="shared" si="35"/>
        <v>Rachael Wignall</v>
      </c>
      <c r="M109" s="8" t="str">
        <f t="shared" si="36"/>
        <v/>
      </c>
      <c r="N109" s="8" t="str">
        <f t="shared" si="37"/>
        <v/>
      </c>
      <c r="O109" s="1" t="str">
        <f t="shared" si="38"/>
        <v/>
      </c>
      <c r="P109" s="40" t="str">
        <f t="shared" si="39"/>
        <v/>
      </c>
      <c r="Q109" s="40" t="str">
        <f t="shared" si="40"/>
        <v/>
      </c>
      <c r="R109" s="6">
        <f t="shared" si="41"/>
        <v>0</v>
      </c>
      <c r="S109" s="6">
        <f>IF(AND(D109&lt;=L$4,P109&lt;&gt;"Y"),IF(N109&lt;VLOOKUP(O109,Runners!A$3:CT$200,S$1,FALSE),2,0),0)</f>
        <v>0</v>
      </c>
      <c r="T109" s="6">
        <f t="shared" si="42"/>
        <v>0</v>
      </c>
      <c r="U109" s="2"/>
      <c r="V109" s="2" t="str">
        <f>IF(O109&lt;&gt;"",VLOOKUP(O109,Runners!CZ$3:DM$200,V$1,FALSE),"")</f>
        <v/>
      </c>
      <c r="W109" s="19" t="str">
        <f t="shared" si="43"/>
        <v/>
      </c>
    </row>
    <row r="110" spans="1:23" x14ac:dyDescent="0.25">
      <c r="A110" s="1" t="s">
        <v>31</v>
      </c>
      <c r="B110" s="3"/>
      <c r="C110" s="3">
        <f>IF(A110&lt;&gt;"",VLOOKUP(A110,Runners!A$3:AS$200,C$1,FALSE),0)</f>
        <v>1.0590277777777777E-2</v>
      </c>
      <c r="D110" s="6">
        <f t="shared" si="33"/>
        <v>107</v>
      </c>
      <c r="E110" s="2"/>
      <c r="F110" s="2">
        <f t="shared" si="34"/>
        <v>0</v>
      </c>
      <c r="J110" s="1" t="str">
        <f t="shared" si="35"/>
        <v>Richard Storey</v>
      </c>
      <c r="M110" s="8" t="str">
        <f t="shared" si="36"/>
        <v/>
      </c>
      <c r="N110" s="8" t="str">
        <f t="shared" si="37"/>
        <v/>
      </c>
      <c r="O110" s="1" t="str">
        <f t="shared" si="38"/>
        <v/>
      </c>
      <c r="P110" s="40" t="str">
        <f t="shared" si="39"/>
        <v/>
      </c>
      <c r="Q110" s="40" t="str">
        <f t="shared" si="40"/>
        <v/>
      </c>
      <c r="R110" s="6">
        <f t="shared" si="41"/>
        <v>0</v>
      </c>
      <c r="S110" s="6">
        <f>IF(AND(D110&lt;=L$4,P110&lt;&gt;"Y"),IF(N110&lt;VLOOKUP(O110,Runners!A$3:CT$200,S$1,FALSE),2,0),0)</f>
        <v>0</v>
      </c>
      <c r="T110" s="6">
        <f t="shared" si="42"/>
        <v>0</v>
      </c>
      <c r="U110" s="2"/>
      <c r="V110" s="2" t="str">
        <f>IF(O110&lt;&gt;"",VLOOKUP(O110,Runners!CZ$3:DM$200,V$1,FALSE),"")</f>
        <v/>
      </c>
      <c r="W110" s="19" t="str">
        <f t="shared" si="43"/>
        <v/>
      </c>
    </row>
    <row r="111" spans="1:23" x14ac:dyDescent="0.25">
      <c r="A111" s="1" t="s">
        <v>213</v>
      </c>
      <c r="B111" s="1" t="s">
        <v>185</v>
      </c>
      <c r="C111" s="3">
        <f>IF(A111&lt;&gt;"",VLOOKUP(A111,Runners!A$3:AS$200,C$1,FALSE),0)</f>
        <v>7.9861111111111122E-3</v>
      </c>
      <c r="D111" s="6">
        <f t="shared" si="33"/>
        <v>108</v>
      </c>
      <c r="E111" s="2"/>
      <c r="F111" s="2">
        <f t="shared" si="34"/>
        <v>0</v>
      </c>
      <c r="J111" s="1" t="str">
        <f t="shared" si="35"/>
        <v>Rob Goodall</v>
      </c>
      <c r="M111" s="8" t="str">
        <f t="shared" si="36"/>
        <v/>
      </c>
      <c r="N111" s="8" t="str">
        <f t="shared" si="37"/>
        <v/>
      </c>
      <c r="O111" s="1" t="str">
        <f t="shared" si="38"/>
        <v/>
      </c>
      <c r="P111" s="40" t="str">
        <f t="shared" si="39"/>
        <v/>
      </c>
      <c r="Q111" s="40" t="str">
        <f t="shared" si="40"/>
        <v/>
      </c>
      <c r="R111" s="6">
        <f t="shared" si="41"/>
        <v>0</v>
      </c>
      <c r="S111" s="6">
        <f>IF(AND(D111&lt;=L$4,P111&lt;&gt;"Y"),IF(N111&lt;VLOOKUP(O111,Runners!A$3:CT$200,S$1,FALSE),2,0),0)</f>
        <v>0</v>
      </c>
      <c r="T111" s="6">
        <f t="shared" si="42"/>
        <v>0</v>
      </c>
      <c r="U111" s="2"/>
      <c r="V111" s="2" t="str">
        <f>IF(O111&lt;&gt;"",VLOOKUP(O111,Runners!CZ$3:DM$200,V$1,FALSE),"")</f>
        <v/>
      </c>
      <c r="W111" s="19" t="str">
        <f t="shared" si="43"/>
        <v/>
      </c>
    </row>
    <row r="112" spans="1:23" x14ac:dyDescent="0.25">
      <c r="A112" s="1" t="s">
        <v>64</v>
      </c>
      <c r="B112" s="3"/>
      <c r="C112" s="3">
        <f>IF(A112&lt;&gt;"",VLOOKUP(A112,Runners!A$3:AS$200,C$1,FALSE),0)</f>
        <v>8.8541666666666664E-3</v>
      </c>
      <c r="D112" s="6">
        <f t="shared" si="33"/>
        <v>109</v>
      </c>
      <c r="E112" s="2"/>
      <c r="F112" s="2">
        <f t="shared" si="34"/>
        <v>0</v>
      </c>
      <c r="J112" s="1" t="str">
        <f t="shared" si="35"/>
        <v>Robert Parker</v>
      </c>
      <c r="M112" s="8" t="str">
        <f t="shared" si="36"/>
        <v/>
      </c>
      <c r="N112" s="8" t="str">
        <f t="shared" si="37"/>
        <v/>
      </c>
      <c r="O112" s="1" t="str">
        <f t="shared" si="38"/>
        <v/>
      </c>
      <c r="P112" s="40" t="str">
        <f t="shared" si="39"/>
        <v/>
      </c>
      <c r="Q112" s="40" t="str">
        <f t="shared" si="40"/>
        <v/>
      </c>
      <c r="R112" s="6">
        <f t="shared" si="41"/>
        <v>0</v>
      </c>
      <c r="S112" s="6">
        <f>IF(AND(D112&lt;=L$4,P112&lt;&gt;"Y"),IF(N112&lt;VLOOKUP(O112,Runners!A$3:CT$200,S$1,FALSE),2,0),0)</f>
        <v>0</v>
      </c>
      <c r="T112" s="6">
        <f t="shared" si="42"/>
        <v>0</v>
      </c>
      <c r="U112" s="2"/>
      <c r="V112" s="2" t="str">
        <f>IF(O112&lt;&gt;"",VLOOKUP(O112,Runners!CZ$3:DM$200,V$1,FALSE),"")</f>
        <v/>
      </c>
      <c r="W112" s="19" t="str">
        <f t="shared" si="43"/>
        <v/>
      </c>
    </row>
    <row r="113" spans="1:23" x14ac:dyDescent="0.25">
      <c r="A113" s="1" t="s">
        <v>23</v>
      </c>
      <c r="B113" s="1" t="s">
        <v>185</v>
      </c>
      <c r="C113" s="3">
        <f>IF(A113&lt;&gt;"",VLOOKUP(A113,Runners!A$3:AS$200,C$1,FALSE),0)</f>
        <v>1.3541666666666667E-2</v>
      </c>
      <c r="D113" s="6">
        <f t="shared" si="33"/>
        <v>110</v>
      </c>
      <c r="E113" s="2">
        <v>2.97337962962963E-2</v>
      </c>
      <c r="F113" s="2">
        <f t="shared" si="34"/>
        <v>1.6192129629629633E-2</v>
      </c>
      <c r="J113" s="1" t="str">
        <f t="shared" si="35"/>
        <v>Ross McKelvie</v>
      </c>
      <c r="M113" s="8" t="str">
        <f t="shared" si="36"/>
        <v/>
      </c>
      <c r="N113" s="8" t="str">
        <f t="shared" si="37"/>
        <v/>
      </c>
      <c r="O113" s="1" t="str">
        <f t="shared" si="38"/>
        <v/>
      </c>
      <c r="P113" s="40" t="str">
        <f t="shared" si="39"/>
        <v/>
      </c>
      <c r="Q113" s="40" t="str">
        <f t="shared" si="40"/>
        <v/>
      </c>
      <c r="R113" s="6">
        <f t="shared" si="41"/>
        <v>0</v>
      </c>
      <c r="S113" s="6">
        <f>IF(AND(D113&lt;=L$4,P113&lt;&gt;"Y"),IF(N113&lt;VLOOKUP(O113,Runners!A$3:CT$200,S$1,FALSE),2,0),0)</f>
        <v>0</v>
      </c>
      <c r="T113" s="6">
        <f t="shared" si="42"/>
        <v>0</v>
      </c>
      <c r="U113" s="2"/>
      <c r="V113" s="2" t="str">
        <f>IF(O113&lt;&gt;"",VLOOKUP(O113,Runners!CZ$3:DM$200,V$1,FALSE),"")</f>
        <v/>
      </c>
      <c r="W113" s="19" t="str">
        <f t="shared" si="43"/>
        <v/>
      </c>
    </row>
    <row r="114" spans="1:23" x14ac:dyDescent="0.25">
      <c r="A114" s="1" t="s">
        <v>36</v>
      </c>
      <c r="B114" s="3"/>
      <c r="C114" s="3">
        <f>IF(A114&lt;&gt;"",VLOOKUP(A114,Runners!A$3:AS$200,C$1,FALSE),0)</f>
        <v>9.3749999999999997E-3</v>
      </c>
      <c r="D114" s="6">
        <f t="shared" si="33"/>
        <v>111</v>
      </c>
      <c r="E114" s="2"/>
      <c r="F114" s="2">
        <f t="shared" si="34"/>
        <v>0</v>
      </c>
      <c r="J114" s="1" t="str">
        <f t="shared" si="35"/>
        <v>Roy Stevens</v>
      </c>
      <c r="M114" s="8" t="str">
        <f t="shared" si="36"/>
        <v/>
      </c>
      <c r="N114" s="8" t="str">
        <f t="shared" si="37"/>
        <v/>
      </c>
      <c r="O114" s="1" t="str">
        <f t="shared" si="38"/>
        <v/>
      </c>
      <c r="P114" s="40" t="str">
        <f t="shared" si="39"/>
        <v/>
      </c>
      <c r="Q114" s="40" t="str">
        <f t="shared" si="40"/>
        <v/>
      </c>
      <c r="R114" s="6">
        <f t="shared" si="41"/>
        <v>0</v>
      </c>
      <c r="S114" s="6">
        <f>IF(AND(D114&lt;=L$4,P114&lt;&gt;"Y"),IF(N114&lt;VLOOKUP(O114,Runners!A$3:CT$200,S$1,FALSE),2,0),0)</f>
        <v>0</v>
      </c>
      <c r="T114" s="6">
        <f t="shared" si="42"/>
        <v>0</v>
      </c>
      <c r="U114" s="2"/>
      <c r="V114" s="2" t="str">
        <f>IF(O114&lt;&gt;"",VLOOKUP(O114,Runners!CZ$3:DM$200,V$1,FALSE),"")</f>
        <v/>
      </c>
      <c r="W114" s="19" t="str">
        <f t="shared" si="43"/>
        <v/>
      </c>
    </row>
    <row r="115" spans="1:23" x14ac:dyDescent="0.25">
      <c r="A115" s="1" t="s">
        <v>43</v>
      </c>
      <c r="C115" s="3">
        <f>IF(A115&lt;&gt;"",VLOOKUP(A115,Runners!A$3:AS$200,C$1,FALSE),0)</f>
        <v>1.0069444444444445E-2</v>
      </c>
      <c r="D115" s="6">
        <f t="shared" si="33"/>
        <v>112</v>
      </c>
      <c r="E115" s="2"/>
      <c r="F115" s="2">
        <f t="shared" si="34"/>
        <v>0</v>
      </c>
      <c r="J115" s="1" t="str">
        <f t="shared" si="35"/>
        <v>Roy Upton</v>
      </c>
      <c r="M115" s="8" t="str">
        <f t="shared" si="36"/>
        <v/>
      </c>
      <c r="N115" s="8" t="str">
        <f t="shared" si="37"/>
        <v/>
      </c>
      <c r="O115" s="1" t="str">
        <f t="shared" si="38"/>
        <v/>
      </c>
      <c r="P115" s="40" t="str">
        <f t="shared" si="39"/>
        <v/>
      </c>
      <c r="Q115" s="40" t="str">
        <f t="shared" si="40"/>
        <v/>
      </c>
      <c r="R115" s="6">
        <f t="shared" si="41"/>
        <v>0</v>
      </c>
      <c r="S115" s="6">
        <f>IF(AND(D115&lt;=L$4,P115&lt;&gt;"Y"),IF(N115&lt;VLOOKUP(O115,Runners!A$3:CT$200,S$1,FALSE),2,0),0)</f>
        <v>0</v>
      </c>
      <c r="T115" s="6">
        <f t="shared" si="42"/>
        <v>0</v>
      </c>
      <c r="U115" s="2"/>
      <c r="V115" s="2" t="str">
        <f>IF(O115&lt;&gt;"",VLOOKUP(O115,Runners!CZ$3:DM$200,V$1,FALSE),"")</f>
        <v/>
      </c>
      <c r="W115" s="19" t="str">
        <f t="shared" si="43"/>
        <v/>
      </c>
    </row>
    <row r="116" spans="1:23" x14ac:dyDescent="0.25">
      <c r="A116" s="1" t="s">
        <v>63</v>
      </c>
      <c r="C116" s="3">
        <f>IF(A116&lt;&gt;"",VLOOKUP(A116,Runners!A$3:AS$200,C$1,FALSE),0)</f>
        <v>4.1666666666666666E-3</v>
      </c>
      <c r="D116" s="6">
        <f t="shared" si="33"/>
        <v>113</v>
      </c>
      <c r="E116" s="2"/>
      <c r="F116" s="2">
        <f t="shared" si="34"/>
        <v>0</v>
      </c>
      <c r="J116" s="1" t="str">
        <f t="shared" si="35"/>
        <v>Ruth Bye</v>
      </c>
      <c r="M116" s="8" t="str">
        <f t="shared" si="36"/>
        <v/>
      </c>
      <c r="N116" s="8" t="str">
        <f t="shared" si="37"/>
        <v/>
      </c>
      <c r="O116" s="1" t="str">
        <f t="shared" si="38"/>
        <v/>
      </c>
      <c r="P116" s="40" t="str">
        <f t="shared" si="39"/>
        <v/>
      </c>
      <c r="Q116" s="40" t="str">
        <f t="shared" si="40"/>
        <v/>
      </c>
      <c r="R116" s="6">
        <f t="shared" si="41"/>
        <v>0</v>
      </c>
      <c r="S116" s="6">
        <f>IF(AND(D116&lt;=L$4,P116&lt;&gt;"Y"),IF(N116&lt;VLOOKUP(O116,Runners!A$3:CT$200,S$1,FALSE),2,0),0)</f>
        <v>0</v>
      </c>
      <c r="T116" s="6">
        <f t="shared" si="42"/>
        <v>0</v>
      </c>
      <c r="U116" s="2"/>
      <c r="V116" s="2" t="str">
        <f>IF(O116&lt;&gt;"",VLOOKUP(O116,Runners!CZ$3:DM$200,V$1,FALSE),"")</f>
        <v/>
      </c>
      <c r="W116" s="19" t="str">
        <f t="shared" si="43"/>
        <v/>
      </c>
    </row>
    <row r="117" spans="1:23" x14ac:dyDescent="0.25">
      <c r="A117" s="1" t="s">
        <v>61</v>
      </c>
      <c r="C117" s="3">
        <f>IF(A117&lt;&gt;"",VLOOKUP(A117,Runners!A$3:AS$200,C$1,FALSE),0)</f>
        <v>8.6805555555555559E-3</v>
      </c>
      <c r="D117" s="6">
        <f t="shared" si="33"/>
        <v>114</v>
      </c>
      <c r="E117" s="2"/>
      <c r="F117" s="2">
        <f t="shared" si="34"/>
        <v>0</v>
      </c>
      <c r="J117" s="1" t="str">
        <f t="shared" si="35"/>
        <v>Ruth Wheatley</v>
      </c>
      <c r="M117" s="8" t="str">
        <f t="shared" si="36"/>
        <v/>
      </c>
      <c r="N117" s="8" t="str">
        <f t="shared" si="37"/>
        <v/>
      </c>
      <c r="O117" s="1" t="str">
        <f t="shared" si="38"/>
        <v/>
      </c>
      <c r="P117" s="40" t="str">
        <f t="shared" si="39"/>
        <v/>
      </c>
      <c r="Q117" s="40" t="str">
        <f t="shared" si="40"/>
        <v/>
      </c>
      <c r="R117" s="6">
        <f t="shared" si="41"/>
        <v>0</v>
      </c>
      <c r="S117" s="6">
        <f>IF(AND(D117&lt;=L$4,P117&lt;&gt;"Y"),IF(N117&lt;VLOOKUP(O117,Runners!A$3:CT$200,S$1,FALSE),2,0),0)</f>
        <v>0</v>
      </c>
      <c r="T117" s="6">
        <f t="shared" si="42"/>
        <v>0</v>
      </c>
      <c r="U117" s="2"/>
      <c r="V117" s="2" t="str">
        <f>IF(O117&lt;&gt;"",VLOOKUP(O117,Runners!CZ$3:DM$200,V$1,FALSE),"")</f>
        <v/>
      </c>
      <c r="W117" s="19" t="str">
        <f t="shared" si="43"/>
        <v/>
      </c>
    </row>
    <row r="118" spans="1:23" x14ac:dyDescent="0.25">
      <c r="A118" s="1" t="s">
        <v>220</v>
      </c>
      <c r="B118" s="1" t="s">
        <v>185</v>
      </c>
      <c r="C118" s="3">
        <f>IF(A118&lt;&gt;"",VLOOKUP(A118,Runners!A$3:AS$200,C$1,FALSE),0)</f>
        <v>1.6145833333333335E-2</v>
      </c>
      <c r="D118" s="6">
        <f t="shared" si="33"/>
        <v>115</v>
      </c>
      <c r="E118" s="2">
        <v>3.0590277777777775E-2</v>
      </c>
      <c r="F118" s="2">
        <f t="shared" si="34"/>
        <v>1.444444444444444E-2</v>
      </c>
      <c r="J118" s="1" t="str">
        <f t="shared" si="35"/>
        <v>Sam Banner</v>
      </c>
      <c r="M118" s="8" t="str">
        <f t="shared" si="36"/>
        <v/>
      </c>
      <c r="N118" s="8" t="str">
        <f t="shared" si="37"/>
        <v/>
      </c>
      <c r="O118" s="1" t="str">
        <f t="shared" si="38"/>
        <v/>
      </c>
      <c r="P118" s="40" t="str">
        <f t="shared" si="39"/>
        <v/>
      </c>
      <c r="Q118" s="40" t="str">
        <f t="shared" si="40"/>
        <v/>
      </c>
      <c r="R118" s="6">
        <f t="shared" si="41"/>
        <v>0</v>
      </c>
      <c r="S118" s="6">
        <f>IF(AND(D118&lt;=L$4,P118&lt;&gt;"Y"),IF(N118&lt;VLOOKUP(O118,Runners!A$3:CT$200,S$1,FALSE),2,0),0)</f>
        <v>0</v>
      </c>
      <c r="T118" s="6">
        <f t="shared" si="42"/>
        <v>0</v>
      </c>
      <c r="U118" s="2"/>
      <c r="V118" s="2" t="str">
        <f>IF(O118&lt;&gt;"",VLOOKUP(O118,Runners!CZ$3:DM$200,V$1,FALSE),"")</f>
        <v/>
      </c>
      <c r="W118" s="19" t="str">
        <f t="shared" si="43"/>
        <v/>
      </c>
    </row>
    <row r="119" spans="1:23" x14ac:dyDescent="0.25">
      <c r="A119" s="1" t="s">
        <v>234</v>
      </c>
      <c r="C119" s="3">
        <f>IF(A119&lt;&gt;"",VLOOKUP(A119,Runners!A$3:AS$200,C$1,FALSE),0)</f>
        <v>6.076388888888889E-3</v>
      </c>
      <c r="D119" s="6">
        <f t="shared" si="33"/>
        <v>116</v>
      </c>
      <c r="E119" s="2"/>
      <c r="F119" s="2">
        <f t="shared" si="34"/>
        <v>0</v>
      </c>
      <c r="J119" s="1" t="str">
        <f t="shared" si="35"/>
        <v>Sarah Cook</v>
      </c>
      <c r="M119" s="8" t="str">
        <f t="shared" si="36"/>
        <v/>
      </c>
      <c r="N119" s="8" t="str">
        <f t="shared" si="37"/>
        <v/>
      </c>
      <c r="O119" s="1" t="str">
        <f t="shared" si="38"/>
        <v/>
      </c>
      <c r="P119" s="40" t="str">
        <f t="shared" si="39"/>
        <v/>
      </c>
      <c r="Q119" s="40" t="str">
        <f t="shared" si="40"/>
        <v/>
      </c>
      <c r="R119" s="6">
        <f t="shared" si="41"/>
        <v>0</v>
      </c>
      <c r="S119" s="6">
        <f>IF(AND(D119&lt;=L$4,P119&lt;&gt;"Y"),IF(N119&lt;VLOOKUP(O119,Runners!A$3:CT$200,S$1,FALSE),2,0),0)</f>
        <v>0</v>
      </c>
      <c r="T119" s="6">
        <f t="shared" si="42"/>
        <v>0</v>
      </c>
      <c r="U119" s="2"/>
      <c r="V119" s="2" t="str">
        <f>IF(O119&lt;&gt;"",VLOOKUP(O119,Runners!CZ$3:DM$200,V$1,FALSE),"")</f>
        <v/>
      </c>
      <c r="W119" s="19" t="str">
        <f t="shared" si="43"/>
        <v/>
      </c>
    </row>
    <row r="120" spans="1:23" x14ac:dyDescent="0.25">
      <c r="A120" s="1" t="s">
        <v>7</v>
      </c>
      <c r="C120" s="3">
        <f>IF(A120&lt;&gt;"",VLOOKUP(A120,Runners!A$3:AS$200,C$1,FALSE),0)</f>
        <v>1.5624999999999999E-3</v>
      </c>
      <c r="D120" s="6">
        <f t="shared" si="33"/>
        <v>117</v>
      </c>
      <c r="E120" s="2"/>
      <c r="F120" s="2">
        <f t="shared" si="34"/>
        <v>0</v>
      </c>
      <c r="J120" s="1" t="str">
        <f t="shared" si="35"/>
        <v>Sarah Bagshaw</v>
      </c>
      <c r="M120" s="8" t="str">
        <f t="shared" si="36"/>
        <v/>
      </c>
      <c r="N120" s="8" t="str">
        <f t="shared" si="37"/>
        <v/>
      </c>
      <c r="O120" s="1" t="str">
        <f t="shared" si="38"/>
        <v/>
      </c>
      <c r="P120" s="40" t="str">
        <f t="shared" si="39"/>
        <v/>
      </c>
      <c r="Q120" s="40" t="str">
        <f t="shared" si="40"/>
        <v/>
      </c>
      <c r="R120" s="6">
        <f t="shared" si="41"/>
        <v>0</v>
      </c>
      <c r="S120" s="6">
        <f>IF(AND(D120&lt;=L$4,P120&lt;&gt;"Y"),IF(N120&lt;VLOOKUP(O120,Runners!A$3:CT$200,S$1,FALSE),2,0),0)</f>
        <v>0</v>
      </c>
      <c r="T120" s="6">
        <f t="shared" si="42"/>
        <v>0</v>
      </c>
      <c r="U120" s="2"/>
      <c r="V120" s="2" t="str">
        <f>IF(O120&lt;&gt;"",VLOOKUP(O120,Runners!CZ$3:DM$200,V$1,FALSE),"")</f>
        <v/>
      </c>
      <c r="W120" s="19" t="str">
        <f t="shared" si="43"/>
        <v/>
      </c>
    </row>
    <row r="121" spans="1:23" x14ac:dyDescent="0.25">
      <c r="A121" s="1" t="s">
        <v>214</v>
      </c>
      <c r="C121" s="3">
        <f>IF(A121&lt;&gt;"",VLOOKUP(A121,Runners!A$3:AS$200,C$1,FALSE),0)</f>
        <v>8.5069444444444437E-3</v>
      </c>
      <c r="D121" s="6">
        <f t="shared" si="33"/>
        <v>118</v>
      </c>
      <c r="E121" s="2">
        <v>2.8877314814814817E-2</v>
      </c>
      <c r="F121" s="2">
        <f t="shared" si="34"/>
        <v>2.0370370370370372E-2</v>
      </c>
      <c r="J121" s="1" t="str">
        <f t="shared" si="35"/>
        <v>Simon Smith</v>
      </c>
      <c r="M121" s="8" t="str">
        <f t="shared" si="36"/>
        <v/>
      </c>
      <c r="N121" s="8" t="str">
        <f t="shared" si="37"/>
        <v/>
      </c>
      <c r="O121" s="1" t="str">
        <f t="shared" si="38"/>
        <v/>
      </c>
      <c r="P121" s="40" t="str">
        <f t="shared" si="39"/>
        <v/>
      </c>
      <c r="Q121" s="40" t="str">
        <f t="shared" si="40"/>
        <v/>
      </c>
      <c r="R121" s="6">
        <f t="shared" si="41"/>
        <v>0</v>
      </c>
      <c r="S121" s="6">
        <f>IF(AND(D121&lt;=L$4,P121&lt;&gt;"Y"),IF(N121&lt;VLOOKUP(O121,Runners!A$3:CT$200,S$1,FALSE),2,0),0)</f>
        <v>0</v>
      </c>
      <c r="T121" s="6">
        <f t="shared" si="42"/>
        <v>0</v>
      </c>
      <c r="U121" s="2"/>
      <c r="V121" s="2" t="str">
        <f>IF(O121&lt;&gt;"",VLOOKUP(O121,Runners!CZ$3:DM$200,V$1,FALSE),"")</f>
        <v/>
      </c>
      <c r="W121" s="19" t="str">
        <f t="shared" si="43"/>
        <v/>
      </c>
    </row>
    <row r="122" spans="1:23" x14ac:dyDescent="0.25">
      <c r="A122" s="1" t="s">
        <v>217</v>
      </c>
      <c r="C122" s="3">
        <f>IF(A122&lt;&gt;"",VLOOKUP(A122,Runners!A$3:AS$200,C$1,FALSE),0)</f>
        <v>1.1458333333333334E-2</v>
      </c>
      <c r="D122" s="6">
        <f t="shared" si="33"/>
        <v>119</v>
      </c>
      <c r="E122" s="2">
        <v>2.7650462962962963E-2</v>
      </c>
      <c r="F122" s="2">
        <f t="shared" si="34"/>
        <v>1.6192129629629629E-2</v>
      </c>
      <c r="J122" s="1" t="str">
        <f t="shared" si="35"/>
        <v>Sophie Bohannon</v>
      </c>
      <c r="M122" s="8" t="str">
        <f t="shared" si="36"/>
        <v/>
      </c>
      <c r="N122" s="8" t="str">
        <f t="shared" si="37"/>
        <v/>
      </c>
      <c r="O122" s="1" t="str">
        <f t="shared" si="38"/>
        <v/>
      </c>
      <c r="P122" s="40" t="str">
        <f t="shared" si="39"/>
        <v/>
      </c>
      <c r="Q122" s="40" t="str">
        <f t="shared" si="40"/>
        <v/>
      </c>
      <c r="R122" s="6">
        <f t="shared" si="41"/>
        <v>0</v>
      </c>
      <c r="S122" s="6">
        <f>IF(AND(D122&lt;=L$4,P122&lt;&gt;"Y"),IF(N122&lt;VLOOKUP(O122,Runners!A$3:CT$200,S$1,FALSE),2,0),0)</f>
        <v>0</v>
      </c>
      <c r="T122" s="6">
        <f t="shared" si="42"/>
        <v>0</v>
      </c>
      <c r="U122" s="2"/>
      <c r="V122" s="2" t="str">
        <f>IF(O122&lt;&gt;"",VLOOKUP(O122,Runners!CZ$3:DM$200,V$1,FALSE),"")</f>
        <v/>
      </c>
      <c r="W122" s="19" t="str">
        <f t="shared" si="43"/>
        <v/>
      </c>
    </row>
    <row r="123" spans="1:23" x14ac:dyDescent="0.25">
      <c r="A123" s="1" t="s">
        <v>15</v>
      </c>
      <c r="C123" s="3">
        <f>IF(A123&lt;&gt;"",VLOOKUP(A123,Runners!A$3:AS$200,C$1,FALSE),0)</f>
        <v>8.6805555555555559E-3</v>
      </c>
      <c r="D123" s="6">
        <f t="shared" si="33"/>
        <v>120</v>
      </c>
      <c r="E123" s="2"/>
      <c r="F123" s="2">
        <f t="shared" si="34"/>
        <v>0</v>
      </c>
      <c r="J123" s="1" t="str">
        <f t="shared" si="35"/>
        <v>Steve Tate</v>
      </c>
      <c r="M123" s="8" t="str">
        <f t="shared" si="36"/>
        <v/>
      </c>
      <c r="N123" s="8" t="str">
        <f t="shared" si="37"/>
        <v/>
      </c>
      <c r="O123" s="1" t="str">
        <f t="shared" si="38"/>
        <v/>
      </c>
      <c r="P123" s="40" t="str">
        <f t="shared" si="39"/>
        <v/>
      </c>
      <c r="Q123" s="40" t="str">
        <f t="shared" si="40"/>
        <v/>
      </c>
      <c r="R123" s="6">
        <f t="shared" si="41"/>
        <v>0</v>
      </c>
      <c r="S123" s="6">
        <f>IF(AND(D123&lt;=L$4,P123&lt;&gt;"Y"),IF(N123&lt;VLOOKUP(O123,Runners!A$3:CT$200,S$1,FALSE),2,0),0)</f>
        <v>0</v>
      </c>
      <c r="T123" s="6">
        <f t="shared" si="42"/>
        <v>0</v>
      </c>
      <c r="U123" s="2"/>
      <c r="V123" s="2" t="str">
        <f>IF(O123&lt;&gt;"",VLOOKUP(O123,Runners!CZ$3:DM$200,V$1,FALSE),"")</f>
        <v/>
      </c>
      <c r="W123" s="19" t="str">
        <f t="shared" si="43"/>
        <v/>
      </c>
    </row>
    <row r="124" spans="1:23" x14ac:dyDescent="0.25">
      <c r="A124" s="1" t="s">
        <v>227</v>
      </c>
      <c r="C124" s="3">
        <f>IF(A124&lt;&gt;"",VLOOKUP(A124,Runners!A$3:AS$200,C$1,FALSE),0)</f>
        <v>9.7222222222222224E-3</v>
      </c>
      <c r="D124" s="6">
        <f t="shared" si="33"/>
        <v>121</v>
      </c>
      <c r="E124" s="2"/>
      <c r="F124" s="2">
        <f t="shared" si="34"/>
        <v>0</v>
      </c>
      <c r="J124" s="1" t="str">
        <f t="shared" si="35"/>
        <v>Steve Wise</v>
      </c>
      <c r="M124" s="8" t="str">
        <f t="shared" si="36"/>
        <v/>
      </c>
      <c r="N124" s="8" t="str">
        <f t="shared" si="37"/>
        <v/>
      </c>
      <c r="O124" s="1" t="str">
        <f t="shared" si="38"/>
        <v/>
      </c>
      <c r="P124" s="40" t="str">
        <f t="shared" si="39"/>
        <v/>
      </c>
      <c r="Q124" s="40" t="str">
        <f t="shared" si="40"/>
        <v/>
      </c>
      <c r="R124" s="6">
        <f t="shared" si="41"/>
        <v>0</v>
      </c>
      <c r="S124" s="6">
        <f>IF(AND(D124&lt;=L$4,P124&lt;&gt;"Y"),IF(N124&lt;VLOOKUP(O124,Runners!A$3:CT$200,S$1,FALSE),2,0),0)</f>
        <v>0</v>
      </c>
      <c r="T124" s="6">
        <f t="shared" si="42"/>
        <v>0</v>
      </c>
      <c r="U124" s="2"/>
      <c r="V124" s="2" t="str">
        <f>IF(O124&lt;&gt;"",VLOOKUP(O124,Runners!CZ$3:DM$200,V$1,FALSE),"")</f>
        <v/>
      </c>
      <c r="W124" s="19" t="str">
        <f t="shared" si="43"/>
        <v/>
      </c>
    </row>
    <row r="125" spans="1:23" x14ac:dyDescent="0.25">
      <c r="A125" s="1" t="s">
        <v>6</v>
      </c>
      <c r="B125" s="3"/>
      <c r="C125" s="3">
        <f>IF(A125&lt;&gt;"",VLOOKUP(A125,Runners!A$3:AS$200,C$1,FALSE),0)</f>
        <v>7.6388888888888886E-3</v>
      </c>
      <c r="D125" s="6">
        <f t="shared" si="33"/>
        <v>122</v>
      </c>
      <c r="E125" s="2"/>
      <c r="F125" s="2">
        <f t="shared" si="34"/>
        <v>0</v>
      </c>
      <c r="J125" s="1" t="str">
        <f t="shared" si="35"/>
        <v>Sue Hawitt</v>
      </c>
      <c r="M125" s="8" t="str">
        <f t="shared" si="36"/>
        <v/>
      </c>
      <c r="N125" s="8" t="str">
        <f t="shared" si="37"/>
        <v/>
      </c>
      <c r="O125" s="1" t="str">
        <f t="shared" si="38"/>
        <v/>
      </c>
      <c r="P125" s="40" t="str">
        <f t="shared" si="39"/>
        <v/>
      </c>
      <c r="Q125" s="40" t="str">
        <f t="shared" si="40"/>
        <v/>
      </c>
      <c r="R125" s="6">
        <f t="shared" si="41"/>
        <v>0</v>
      </c>
      <c r="S125" s="6">
        <f>IF(AND(D125&lt;=L$4,P125&lt;&gt;"Y"),IF(N125&lt;VLOOKUP(O125,Runners!A$3:CT$200,S$1,FALSE),2,0),0)</f>
        <v>0</v>
      </c>
      <c r="T125" s="6">
        <f t="shared" si="42"/>
        <v>0</v>
      </c>
      <c r="U125" s="2"/>
      <c r="V125" s="2" t="str">
        <f>IF(O125&lt;&gt;"",VLOOKUP(O125,Runners!CZ$3:DM$200,V$1,FALSE),"")</f>
        <v/>
      </c>
      <c r="W125" s="19" t="str">
        <f t="shared" si="43"/>
        <v/>
      </c>
    </row>
    <row r="126" spans="1:23" x14ac:dyDescent="0.25">
      <c r="A126" s="1" t="s">
        <v>194</v>
      </c>
      <c r="C126" s="3">
        <f>IF(A126&lt;&gt;"",VLOOKUP(A126,Runners!A$3:AS$200,C$1,FALSE),0)</f>
        <v>4.340277777777778E-3</v>
      </c>
      <c r="D126" s="6">
        <f t="shared" si="33"/>
        <v>123</v>
      </c>
      <c r="E126" s="2"/>
      <c r="F126" s="2">
        <f t="shared" si="34"/>
        <v>0</v>
      </c>
      <c r="J126" s="1" t="str">
        <f t="shared" si="35"/>
        <v>Sue Henry</v>
      </c>
      <c r="M126" s="8" t="str">
        <f t="shared" si="36"/>
        <v/>
      </c>
      <c r="N126" s="8" t="str">
        <f t="shared" si="37"/>
        <v/>
      </c>
      <c r="O126" s="1" t="str">
        <f t="shared" si="38"/>
        <v/>
      </c>
      <c r="P126" s="40" t="str">
        <f t="shared" si="39"/>
        <v/>
      </c>
      <c r="Q126" s="40" t="str">
        <f t="shared" si="40"/>
        <v/>
      </c>
      <c r="R126" s="6">
        <f t="shared" si="41"/>
        <v>0</v>
      </c>
      <c r="S126" s="6">
        <f>IF(AND(D126&lt;=L$4,P126&lt;&gt;"Y"),IF(N126&lt;VLOOKUP(O126,Runners!A$3:CT$200,S$1,FALSE),2,0),0)</f>
        <v>0</v>
      </c>
      <c r="T126" s="6">
        <f t="shared" si="42"/>
        <v>0</v>
      </c>
      <c r="U126" s="2"/>
      <c r="V126" s="2" t="str">
        <f>IF(O126&lt;&gt;"",VLOOKUP(O126,Runners!CZ$3:DM$200,V$1,FALSE),"")</f>
        <v/>
      </c>
      <c r="W126" s="19" t="str">
        <f t="shared" si="43"/>
        <v/>
      </c>
    </row>
    <row r="127" spans="1:23" x14ac:dyDescent="0.25">
      <c r="A127" s="1" t="s">
        <v>173</v>
      </c>
      <c r="C127" s="3">
        <f>IF(A127&lt;&gt;"",VLOOKUP(A127,Runners!A$3:AS$200,C$1,FALSE),0)</f>
        <v>1.0069444444444445E-2</v>
      </c>
      <c r="D127" s="6">
        <f t="shared" si="33"/>
        <v>124</v>
      </c>
      <c r="E127" s="2"/>
      <c r="F127" s="2">
        <f t="shared" si="34"/>
        <v>0</v>
      </c>
      <c r="J127" s="1" t="str">
        <f t="shared" si="35"/>
        <v>Sue Samme</v>
      </c>
      <c r="M127" s="8" t="str">
        <f t="shared" si="36"/>
        <v/>
      </c>
      <c r="N127" s="8" t="str">
        <f t="shared" si="37"/>
        <v/>
      </c>
      <c r="O127" s="1" t="str">
        <f t="shared" si="38"/>
        <v/>
      </c>
      <c r="P127" s="40" t="str">
        <f t="shared" si="39"/>
        <v/>
      </c>
      <c r="Q127" s="40" t="str">
        <f t="shared" si="40"/>
        <v/>
      </c>
      <c r="R127" s="6">
        <f t="shared" si="41"/>
        <v>0</v>
      </c>
      <c r="S127" s="6">
        <f>IF(AND(D127&lt;=L$4,P127&lt;&gt;"Y"),IF(N127&lt;VLOOKUP(O127,Runners!A$3:CT$200,S$1,FALSE),2,0),0)</f>
        <v>0</v>
      </c>
      <c r="T127" s="6">
        <f t="shared" si="42"/>
        <v>0</v>
      </c>
      <c r="U127" s="2"/>
      <c r="V127" s="2" t="str">
        <f>IF(O127&lt;&gt;"",VLOOKUP(O127,Runners!CZ$3:DM$200,V$1,FALSE),"")</f>
        <v/>
      </c>
      <c r="W127" s="19" t="str">
        <f t="shared" si="43"/>
        <v/>
      </c>
    </row>
    <row r="128" spans="1:23" x14ac:dyDescent="0.25">
      <c r="A128" s="1" t="s">
        <v>29</v>
      </c>
      <c r="C128" s="3">
        <f>IF(A128&lt;&gt;"",VLOOKUP(A128,Runners!A$3:AS$200,C$1,FALSE),0)</f>
        <v>3.472222222222222E-3</v>
      </c>
      <c r="D128" s="6">
        <f t="shared" si="33"/>
        <v>125</v>
      </c>
      <c r="E128" s="2"/>
      <c r="F128" s="2">
        <f t="shared" si="34"/>
        <v>0</v>
      </c>
      <c r="J128" s="1" t="str">
        <f t="shared" si="35"/>
        <v>Sylvia Gittins</v>
      </c>
      <c r="M128" s="8" t="str">
        <f t="shared" si="36"/>
        <v/>
      </c>
      <c r="N128" s="8" t="str">
        <f t="shared" si="37"/>
        <v/>
      </c>
      <c r="O128" s="1" t="str">
        <f t="shared" si="38"/>
        <v/>
      </c>
      <c r="P128" s="40" t="str">
        <f t="shared" si="39"/>
        <v/>
      </c>
      <c r="Q128" s="40" t="str">
        <f t="shared" si="40"/>
        <v/>
      </c>
      <c r="R128" s="6">
        <f t="shared" si="41"/>
        <v>0</v>
      </c>
      <c r="S128" s="6">
        <f>IF(AND(D128&lt;=L$4,P128&lt;&gt;"Y"),IF(N128&lt;VLOOKUP(O128,Runners!A$3:CT$200,S$1,FALSE),2,0),0)</f>
        <v>0</v>
      </c>
      <c r="T128" s="6">
        <f t="shared" si="42"/>
        <v>0</v>
      </c>
      <c r="U128" s="2"/>
      <c r="V128" s="2" t="str">
        <f>IF(O128&lt;&gt;"",VLOOKUP(O128,Runners!CZ$3:DM$200,V$1,FALSE),"")</f>
        <v/>
      </c>
      <c r="W128" s="19" t="str">
        <f t="shared" si="43"/>
        <v/>
      </c>
    </row>
    <row r="129" spans="1:23" x14ac:dyDescent="0.25">
      <c r="A129" s="1" t="s">
        <v>0</v>
      </c>
      <c r="B129" s="3"/>
      <c r="C129" s="3">
        <f>IF(A129&lt;&gt;"",VLOOKUP(A129,Runners!A$3:AS$200,C$1,FALSE),0)</f>
        <v>1.4583333333333332E-2</v>
      </c>
      <c r="D129" s="6">
        <f t="shared" si="33"/>
        <v>126</v>
      </c>
      <c r="E129" s="2">
        <v>2.8622685185185185E-2</v>
      </c>
      <c r="F129" s="2">
        <f t="shared" si="34"/>
        <v>1.4039351851851853E-2</v>
      </c>
      <c r="J129" s="1" t="str">
        <f t="shared" si="35"/>
        <v>Tom Howarth</v>
      </c>
      <c r="M129" s="8" t="str">
        <f t="shared" si="36"/>
        <v/>
      </c>
      <c r="N129" s="8" t="str">
        <f t="shared" si="37"/>
        <v/>
      </c>
      <c r="O129" s="1" t="str">
        <f t="shared" si="38"/>
        <v/>
      </c>
      <c r="P129" s="40" t="str">
        <f t="shared" si="39"/>
        <v/>
      </c>
      <c r="Q129" s="40" t="str">
        <f t="shared" si="40"/>
        <v/>
      </c>
      <c r="R129" s="6">
        <f t="shared" si="41"/>
        <v>0</v>
      </c>
      <c r="S129" s="6">
        <f>IF(AND(D129&lt;=L$4,P129&lt;&gt;"Y"),IF(N129&lt;VLOOKUP(O129,Runners!A$3:CT$200,S$1,FALSE),2,0),0)</f>
        <v>0</v>
      </c>
      <c r="T129" s="6">
        <f t="shared" si="42"/>
        <v>0</v>
      </c>
      <c r="U129" s="2"/>
      <c r="V129" s="2" t="str">
        <f>IF(O129&lt;&gt;"",VLOOKUP(O129,Runners!CZ$3:DM$200,V$1,FALSE),"")</f>
        <v/>
      </c>
      <c r="W129" s="19" t="str">
        <f t="shared" si="43"/>
        <v/>
      </c>
    </row>
    <row r="130" spans="1:23" x14ac:dyDescent="0.25">
      <c r="A130" s="1" t="s">
        <v>188</v>
      </c>
      <c r="C130" s="3">
        <f>IF(A130&lt;&gt;"",VLOOKUP(A130,Runners!A$3:AS$200,C$1,FALSE),0)</f>
        <v>7.6388888888888886E-3</v>
      </c>
      <c r="D130" s="6">
        <f t="shared" si="33"/>
        <v>127</v>
      </c>
      <c r="E130" s="2"/>
      <c r="F130" s="2">
        <f t="shared" si="34"/>
        <v>0</v>
      </c>
      <c r="J130" s="1" t="str">
        <f t="shared" si="35"/>
        <v>Trevor Roberts</v>
      </c>
      <c r="M130" s="8" t="str">
        <f t="shared" si="36"/>
        <v/>
      </c>
      <c r="N130" s="8" t="str">
        <f t="shared" si="37"/>
        <v/>
      </c>
      <c r="O130" s="1" t="str">
        <f t="shared" si="38"/>
        <v/>
      </c>
      <c r="P130" s="40" t="str">
        <f t="shared" si="39"/>
        <v/>
      </c>
      <c r="Q130" s="40" t="str">
        <f t="shared" si="40"/>
        <v/>
      </c>
      <c r="R130" s="6">
        <f t="shared" si="41"/>
        <v>0</v>
      </c>
      <c r="S130" s="6">
        <f>IF(AND(D130&lt;=L$4,P130&lt;&gt;"Y"),IF(N130&lt;VLOOKUP(O130,Runners!A$3:CT$200,S$1,FALSE),2,0),0)</f>
        <v>0</v>
      </c>
      <c r="T130" s="6">
        <f t="shared" si="42"/>
        <v>0</v>
      </c>
      <c r="U130" s="2"/>
      <c r="V130" s="2" t="str">
        <f>IF(O130&lt;&gt;"",VLOOKUP(O130,Runners!CZ$3:DM$200,V$1,FALSE),"")</f>
        <v/>
      </c>
      <c r="W130" s="19" t="str">
        <f t="shared" si="43"/>
        <v/>
      </c>
    </row>
    <row r="131" spans="1:23" x14ac:dyDescent="0.25">
      <c r="C131" s="3">
        <f>IF(A131&lt;&gt;"",VLOOKUP(A131,Runners!A$3:AS$200,C$1,FALSE),0)</f>
        <v>0</v>
      </c>
      <c r="D131" s="6">
        <f t="shared" ref="D131" si="44">D130+1</f>
        <v>128</v>
      </c>
      <c r="E131" s="2"/>
      <c r="F131" s="2">
        <f t="shared" ref="F131:F166" si="45">IF(E131&gt;0,E131-C131,0)</f>
        <v>0</v>
      </c>
      <c r="J131" s="1">
        <f t="shared" ref="J131" si="46">A131</f>
        <v>0</v>
      </c>
      <c r="M131" s="8" t="str">
        <f t="shared" ref="M131" si="47">IF(D131&lt;=L$4,SMALL(E$4:E$201,D131),"")</f>
        <v/>
      </c>
      <c r="N131" s="8" t="str">
        <f t="shared" ref="N131" si="48">IF(D131&lt;=L$4,VLOOKUP(M131,E$4:F$201,2,FALSE),"")</f>
        <v/>
      </c>
      <c r="O131" s="1" t="str">
        <f t="shared" ref="O131" si="49">IF(D131&lt;=L$4,VLOOKUP(M131,E$4:J$201,6,FALSE),"")</f>
        <v/>
      </c>
      <c r="P131" s="40" t="str">
        <f t="shared" ref="P131" si="50">IF(D131&lt;=L$4,VLOOKUP(O131,A$4:B$201,2,FALSE),"")</f>
        <v/>
      </c>
      <c r="Q131" s="40" t="str">
        <f t="shared" ref="Q131" si="51">IF(D131&lt;=L$4,IF(P131="Y",Q130,Q130-1),"")</f>
        <v/>
      </c>
      <c r="R131" s="6">
        <f t="shared" ref="R131" si="52">IF(Q131=Q130,0,Q131)</f>
        <v>0</v>
      </c>
      <c r="S131" s="6">
        <f>IF(AND(D131&lt;=L$4,P131&lt;&gt;"Y"),IF(N131&lt;VLOOKUP(O131,Runners!A$3:CT$200,S$1,FALSE),2,0),0)</f>
        <v>0</v>
      </c>
      <c r="T131" s="6">
        <f t="shared" ref="T131" si="53">IF(AND(D131&lt;=L$4,P131&lt;&gt;"Y"),S131+R131,0)</f>
        <v>0</v>
      </c>
      <c r="U131" s="2"/>
      <c r="V131" s="2" t="str">
        <f>IF(O131&lt;&gt;"",VLOOKUP(O131,Runners!CZ$3:DM$200,V$1,FALSE),"")</f>
        <v/>
      </c>
      <c r="W131" s="19" t="str">
        <f t="shared" ref="W131" si="54">IF(O131&lt;&gt;"",(V131-N131)/V131,"")</f>
        <v/>
      </c>
    </row>
    <row r="132" spans="1:23" x14ac:dyDescent="0.25">
      <c r="C132" s="3">
        <f>IF(A132&lt;&gt;"",VLOOKUP(A132,Runners!A$3:AS$200,C$1,FALSE),0)</f>
        <v>0</v>
      </c>
      <c r="D132" s="6">
        <f t="shared" ref="D132:D163" si="55">D131+1</f>
        <v>129</v>
      </c>
      <c r="E132" s="2"/>
      <c r="F132" s="2">
        <f t="shared" si="45"/>
        <v>0</v>
      </c>
      <c r="J132" s="1">
        <f t="shared" ref="J132:J163" si="56">A132</f>
        <v>0</v>
      </c>
      <c r="M132" s="8" t="str">
        <f t="shared" ref="M132:M163" si="57">IF(D132&lt;=L$4,SMALL(E$4:E$201,D132),"")</f>
        <v/>
      </c>
      <c r="N132" s="8" t="str">
        <f t="shared" ref="N132:N163" si="58">IF(D132&lt;=L$4,VLOOKUP(M132,E$4:F$201,2,FALSE),"")</f>
        <v/>
      </c>
      <c r="O132" s="1" t="str">
        <f t="shared" ref="O132:O163" si="59">IF(D132&lt;=L$4,VLOOKUP(M132,E$4:J$201,6,FALSE),"")</f>
        <v/>
      </c>
      <c r="P132" s="40" t="str">
        <f t="shared" ref="P132:P163" si="60">IF(D132&lt;=L$4,VLOOKUP(O132,A$4:B$201,2,FALSE),"")</f>
        <v/>
      </c>
      <c r="Q132" s="40" t="str">
        <f t="shared" ref="Q132:Q163" si="61">IF(D132&lt;=L$4,IF(P132="Y",Q131,Q131-1),"")</f>
        <v/>
      </c>
      <c r="R132" s="6">
        <f t="shared" ref="R132:R163" si="62">IF(Q132=Q131,0,Q132)</f>
        <v>0</v>
      </c>
      <c r="S132" s="6">
        <f>IF(AND(D132&lt;=L$4,P132&lt;&gt;"Y"),IF(N132&lt;VLOOKUP(O132,Runners!A$3:CT$200,S$1,FALSE),2,0),0)</f>
        <v>0</v>
      </c>
      <c r="T132" s="6">
        <f t="shared" ref="T132:T163" si="63">IF(AND(D132&lt;=L$4,P132&lt;&gt;"Y"),S132+R132,0)</f>
        <v>0</v>
      </c>
      <c r="U132" s="2"/>
      <c r="V132" s="2" t="str">
        <f>IF(O132&lt;&gt;"",VLOOKUP(O132,Runners!CZ$3:DM$200,V$1,FALSE),"")</f>
        <v/>
      </c>
      <c r="W132" s="19" t="str">
        <f t="shared" ref="W132:W163" si="64">IF(O132&lt;&gt;"",(V132-N132)/V132,"")</f>
        <v/>
      </c>
    </row>
    <row r="133" spans="1:23" x14ac:dyDescent="0.25">
      <c r="C133" s="3">
        <f>IF(A133&lt;&gt;"",VLOOKUP(A133,Runners!A$3:AS$200,C$1,FALSE),0)</f>
        <v>0</v>
      </c>
      <c r="D133" s="6">
        <f t="shared" si="55"/>
        <v>130</v>
      </c>
      <c r="E133" s="2"/>
      <c r="F133" s="2">
        <f t="shared" si="45"/>
        <v>0</v>
      </c>
      <c r="J133" s="1">
        <f t="shared" si="56"/>
        <v>0</v>
      </c>
      <c r="M133" s="8" t="str">
        <f t="shared" si="57"/>
        <v/>
      </c>
      <c r="N133" s="8" t="str">
        <f t="shared" si="58"/>
        <v/>
      </c>
      <c r="O133" s="1" t="str">
        <f t="shared" si="59"/>
        <v/>
      </c>
      <c r="P133" s="40" t="str">
        <f t="shared" si="60"/>
        <v/>
      </c>
      <c r="Q133" s="40" t="str">
        <f t="shared" si="61"/>
        <v/>
      </c>
      <c r="R133" s="6">
        <f t="shared" si="62"/>
        <v>0</v>
      </c>
      <c r="S133" s="6">
        <f>IF(AND(D133&lt;=L$4,P133&lt;&gt;"Y"),IF(N133&lt;VLOOKUP(O133,Runners!A$3:CT$200,S$1,FALSE),2,0),0)</f>
        <v>0</v>
      </c>
      <c r="T133" s="6">
        <f t="shared" si="63"/>
        <v>0</v>
      </c>
      <c r="U133" s="2"/>
      <c r="V133" s="2" t="str">
        <f>IF(O133&lt;&gt;"",VLOOKUP(O133,Runners!CZ$3:DM$200,V$1,FALSE),"")</f>
        <v/>
      </c>
      <c r="W133" s="19" t="str">
        <f t="shared" si="64"/>
        <v/>
      </c>
    </row>
    <row r="134" spans="1:23" x14ac:dyDescent="0.25">
      <c r="C134" s="3">
        <f>IF(A134&lt;&gt;"",VLOOKUP(A134,Runners!A$3:AS$200,C$1,FALSE),0)</f>
        <v>0</v>
      </c>
      <c r="D134" s="6">
        <f t="shared" si="55"/>
        <v>131</v>
      </c>
      <c r="E134" s="2"/>
      <c r="F134" s="2">
        <f t="shared" si="45"/>
        <v>0</v>
      </c>
      <c r="J134" s="1">
        <f t="shared" si="56"/>
        <v>0</v>
      </c>
      <c r="M134" s="8" t="str">
        <f t="shared" si="57"/>
        <v/>
      </c>
      <c r="N134" s="8" t="str">
        <f t="shared" si="58"/>
        <v/>
      </c>
      <c r="O134" s="1" t="str">
        <f t="shared" si="59"/>
        <v/>
      </c>
      <c r="P134" s="40" t="str">
        <f t="shared" si="60"/>
        <v/>
      </c>
      <c r="Q134" s="40" t="str">
        <f t="shared" si="61"/>
        <v/>
      </c>
      <c r="R134" s="6">
        <f t="shared" si="62"/>
        <v>0</v>
      </c>
      <c r="S134" s="6">
        <f>IF(AND(D134&lt;=L$4,P134&lt;&gt;"Y"),IF(N134&lt;VLOOKUP(O134,Runners!A$3:CT$200,S$1,FALSE),2,0),0)</f>
        <v>0</v>
      </c>
      <c r="T134" s="6">
        <f t="shared" si="63"/>
        <v>0</v>
      </c>
      <c r="U134" s="2"/>
      <c r="V134" s="2" t="str">
        <f>IF(O134&lt;&gt;"",VLOOKUP(O134,Runners!CZ$3:DM$200,V$1,FALSE),"")</f>
        <v/>
      </c>
      <c r="W134" s="19" t="str">
        <f t="shared" si="64"/>
        <v/>
      </c>
    </row>
    <row r="135" spans="1:23" x14ac:dyDescent="0.25">
      <c r="C135" s="3">
        <f>IF(A135&lt;&gt;"",VLOOKUP(A135,Runners!A$3:AS$200,C$1,FALSE),0)</f>
        <v>0</v>
      </c>
      <c r="D135" s="6">
        <f t="shared" si="55"/>
        <v>132</v>
      </c>
      <c r="E135" s="2"/>
      <c r="F135" s="2">
        <f t="shared" si="45"/>
        <v>0</v>
      </c>
      <c r="J135" s="1">
        <f t="shared" si="56"/>
        <v>0</v>
      </c>
      <c r="M135" s="8" t="str">
        <f t="shared" si="57"/>
        <v/>
      </c>
      <c r="N135" s="8" t="str">
        <f t="shared" si="58"/>
        <v/>
      </c>
      <c r="O135" s="1" t="str">
        <f t="shared" si="59"/>
        <v/>
      </c>
      <c r="P135" s="40" t="str">
        <f t="shared" si="60"/>
        <v/>
      </c>
      <c r="Q135" s="40" t="str">
        <f t="shared" si="61"/>
        <v/>
      </c>
      <c r="R135" s="6">
        <f t="shared" si="62"/>
        <v>0</v>
      </c>
      <c r="S135" s="6">
        <f>IF(AND(D135&lt;=L$4,P135&lt;&gt;"Y"),IF(N135&lt;VLOOKUP(O135,Runners!A$3:CT$200,S$1,FALSE),2,0),0)</f>
        <v>0</v>
      </c>
      <c r="T135" s="6">
        <f t="shared" si="63"/>
        <v>0</v>
      </c>
      <c r="U135" s="2"/>
      <c r="V135" s="2" t="str">
        <f>IF(O135&lt;&gt;"",VLOOKUP(O135,Runners!CZ$3:DM$200,V$1,FALSE),"")</f>
        <v/>
      </c>
      <c r="W135" s="19" t="str">
        <f t="shared" si="64"/>
        <v/>
      </c>
    </row>
    <row r="136" spans="1:23" x14ac:dyDescent="0.25">
      <c r="C136" s="3">
        <f>IF(A136&lt;&gt;"",VLOOKUP(A136,Runners!A$3:AS$200,C$1,FALSE),0)</f>
        <v>0</v>
      </c>
      <c r="D136" s="6">
        <f t="shared" si="55"/>
        <v>133</v>
      </c>
      <c r="E136" s="2"/>
      <c r="F136" s="2">
        <f t="shared" si="45"/>
        <v>0</v>
      </c>
      <c r="J136" s="1">
        <f t="shared" si="56"/>
        <v>0</v>
      </c>
      <c r="M136" s="8" t="str">
        <f t="shared" si="57"/>
        <v/>
      </c>
      <c r="N136" s="8" t="str">
        <f t="shared" si="58"/>
        <v/>
      </c>
      <c r="O136" s="1" t="str">
        <f t="shared" si="59"/>
        <v/>
      </c>
      <c r="P136" s="40" t="str">
        <f t="shared" si="60"/>
        <v/>
      </c>
      <c r="Q136" s="40" t="str">
        <f t="shared" si="61"/>
        <v/>
      </c>
      <c r="R136" s="6">
        <f t="shared" si="62"/>
        <v>0</v>
      </c>
      <c r="S136" s="6">
        <f>IF(AND(D136&lt;=L$4,P136&lt;&gt;"Y"),IF(N136&lt;VLOOKUP(O136,Runners!A$3:CT$200,S$1,FALSE),2,0),0)</f>
        <v>0</v>
      </c>
      <c r="T136" s="6">
        <f t="shared" si="63"/>
        <v>0</v>
      </c>
      <c r="U136" s="2"/>
      <c r="V136" s="2" t="str">
        <f>IF(O136&lt;&gt;"",VLOOKUP(O136,Runners!CZ$3:DM$200,V$1,FALSE),"")</f>
        <v/>
      </c>
      <c r="W136" s="19" t="str">
        <f t="shared" si="64"/>
        <v/>
      </c>
    </row>
    <row r="137" spans="1:23" x14ac:dyDescent="0.25">
      <c r="C137" s="3">
        <f>IF(A137&lt;&gt;"",VLOOKUP(A137,Runners!A$3:AS$200,C$1,FALSE),0)</f>
        <v>0</v>
      </c>
      <c r="D137" s="6">
        <f t="shared" si="55"/>
        <v>134</v>
      </c>
      <c r="E137" s="2"/>
      <c r="F137" s="2">
        <f t="shared" si="45"/>
        <v>0</v>
      </c>
      <c r="J137" s="1">
        <f t="shared" si="56"/>
        <v>0</v>
      </c>
      <c r="M137" s="8" t="str">
        <f t="shared" si="57"/>
        <v/>
      </c>
      <c r="N137" s="8" t="str">
        <f t="shared" si="58"/>
        <v/>
      </c>
      <c r="O137" s="1" t="str">
        <f t="shared" si="59"/>
        <v/>
      </c>
      <c r="P137" s="40" t="str">
        <f t="shared" si="60"/>
        <v/>
      </c>
      <c r="Q137" s="40" t="str">
        <f t="shared" si="61"/>
        <v/>
      </c>
      <c r="R137" s="6">
        <f t="shared" si="62"/>
        <v>0</v>
      </c>
      <c r="S137" s="6">
        <f>IF(AND(D137&lt;=L$4,P137&lt;&gt;"Y"),IF(N137&lt;VLOOKUP(O137,Runners!A$3:CT$200,S$1,FALSE),2,0),0)</f>
        <v>0</v>
      </c>
      <c r="T137" s="6">
        <f t="shared" si="63"/>
        <v>0</v>
      </c>
      <c r="U137" s="2"/>
      <c r="V137" s="2" t="str">
        <f>IF(O137&lt;&gt;"",VLOOKUP(O137,Runners!CZ$3:DM$200,V$1,FALSE),"")</f>
        <v/>
      </c>
      <c r="W137" s="19" t="str">
        <f t="shared" si="64"/>
        <v/>
      </c>
    </row>
    <row r="138" spans="1:23" x14ac:dyDescent="0.25">
      <c r="C138" s="3">
        <f>IF(A138&lt;&gt;"",VLOOKUP(A138,Runners!A$3:AS$200,C$1,FALSE),0)</f>
        <v>0</v>
      </c>
      <c r="D138" s="6">
        <f t="shared" si="55"/>
        <v>135</v>
      </c>
      <c r="E138" s="2"/>
      <c r="F138" s="2">
        <f t="shared" si="45"/>
        <v>0</v>
      </c>
      <c r="J138" s="1">
        <f t="shared" si="56"/>
        <v>0</v>
      </c>
      <c r="M138" s="8" t="str">
        <f t="shared" si="57"/>
        <v/>
      </c>
      <c r="N138" s="8" t="str">
        <f t="shared" si="58"/>
        <v/>
      </c>
      <c r="O138" s="1" t="str">
        <f t="shared" si="59"/>
        <v/>
      </c>
      <c r="P138" s="40" t="str">
        <f t="shared" si="60"/>
        <v/>
      </c>
      <c r="Q138" s="40" t="str">
        <f t="shared" si="61"/>
        <v/>
      </c>
      <c r="R138" s="6">
        <f t="shared" si="62"/>
        <v>0</v>
      </c>
      <c r="S138" s="6">
        <f>IF(AND(D138&lt;=L$4,P138&lt;&gt;"Y"),IF(N138&lt;VLOOKUP(O138,Runners!A$3:CT$200,S$1,FALSE),2,0),0)</f>
        <v>0</v>
      </c>
      <c r="T138" s="6">
        <f t="shared" si="63"/>
        <v>0</v>
      </c>
      <c r="U138" s="2"/>
      <c r="V138" s="2" t="str">
        <f>IF(O138&lt;&gt;"",VLOOKUP(O138,Runners!CZ$3:DM$200,V$1,FALSE),"")</f>
        <v/>
      </c>
      <c r="W138" s="19" t="str">
        <f t="shared" si="64"/>
        <v/>
      </c>
    </row>
    <row r="139" spans="1:23" x14ac:dyDescent="0.25">
      <c r="C139" s="3">
        <f>IF(A139&lt;&gt;"",VLOOKUP(A139,Runners!A$3:AS$200,C$1,FALSE),0)</f>
        <v>0</v>
      </c>
      <c r="D139" s="6">
        <f t="shared" si="55"/>
        <v>136</v>
      </c>
      <c r="E139" s="2"/>
      <c r="F139" s="2">
        <f t="shared" si="45"/>
        <v>0</v>
      </c>
      <c r="J139" s="1">
        <f t="shared" si="56"/>
        <v>0</v>
      </c>
      <c r="M139" s="8" t="str">
        <f t="shared" si="57"/>
        <v/>
      </c>
      <c r="N139" s="8" t="str">
        <f t="shared" si="58"/>
        <v/>
      </c>
      <c r="O139" s="1" t="str">
        <f t="shared" si="59"/>
        <v/>
      </c>
      <c r="P139" s="40" t="str">
        <f t="shared" si="60"/>
        <v/>
      </c>
      <c r="Q139" s="40" t="str">
        <f t="shared" si="61"/>
        <v/>
      </c>
      <c r="R139" s="6">
        <f t="shared" si="62"/>
        <v>0</v>
      </c>
      <c r="S139" s="6">
        <f>IF(AND(D139&lt;=L$4,P139&lt;&gt;"Y"),IF(N139&lt;VLOOKUP(O139,Runners!A$3:CT$200,S$1,FALSE),2,0),0)</f>
        <v>0</v>
      </c>
      <c r="T139" s="6">
        <f t="shared" si="63"/>
        <v>0</v>
      </c>
      <c r="U139" s="2"/>
      <c r="V139" s="2" t="str">
        <f>IF(O139&lt;&gt;"",VLOOKUP(O139,Runners!CZ$3:DM$200,V$1,FALSE),"")</f>
        <v/>
      </c>
      <c r="W139" s="19" t="str">
        <f t="shared" si="64"/>
        <v/>
      </c>
    </row>
    <row r="140" spans="1:23" x14ac:dyDescent="0.25">
      <c r="C140" s="3">
        <f>IF(A140&lt;&gt;"",VLOOKUP(A140,Runners!A$3:AS$200,C$1,FALSE),0)</f>
        <v>0</v>
      </c>
      <c r="D140" s="6">
        <f t="shared" si="55"/>
        <v>137</v>
      </c>
      <c r="E140" s="2"/>
      <c r="F140" s="2">
        <f t="shared" si="45"/>
        <v>0</v>
      </c>
      <c r="J140" s="1">
        <f t="shared" si="56"/>
        <v>0</v>
      </c>
      <c r="M140" s="8" t="str">
        <f t="shared" si="57"/>
        <v/>
      </c>
      <c r="N140" s="8" t="str">
        <f t="shared" si="58"/>
        <v/>
      </c>
      <c r="O140" s="1" t="str">
        <f t="shared" si="59"/>
        <v/>
      </c>
      <c r="P140" s="40" t="str">
        <f t="shared" si="60"/>
        <v/>
      </c>
      <c r="Q140" s="40" t="str">
        <f t="shared" si="61"/>
        <v/>
      </c>
      <c r="R140" s="6">
        <f t="shared" si="62"/>
        <v>0</v>
      </c>
      <c r="S140" s="6">
        <f>IF(AND(D140&lt;=L$4,P140&lt;&gt;"Y"),IF(N140&lt;VLOOKUP(O140,Runners!A$3:CT$200,S$1,FALSE),2,0),0)</f>
        <v>0</v>
      </c>
      <c r="T140" s="6">
        <f t="shared" si="63"/>
        <v>0</v>
      </c>
      <c r="U140" s="2"/>
      <c r="V140" s="2" t="str">
        <f>IF(O140&lt;&gt;"",VLOOKUP(O140,Runners!CZ$3:DM$200,V$1,FALSE),"")</f>
        <v/>
      </c>
      <c r="W140" s="19" t="str">
        <f t="shared" si="64"/>
        <v/>
      </c>
    </row>
    <row r="141" spans="1:23" x14ac:dyDescent="0.25">
      <c r="C141" s="3">
        <f>IF(A141&lt;&gt;"",VLOOKUP(A141,Runners!A$3:AS$200,C$1,FALSE),0)</f>
        <v>0</v>
      </c>
      <c r="D141" s="6">
        <f t="shared" si="55"/>
        <v>138</v>
      </c>
      <c r="E141" s="2"/>
      <c r="F141" s="2">
        <f t="shared" si="45"/>
        <v>0</v>
      </c>
      <c r="J141" s="1">
        <f t="shared" si="56"/>
        <v>0</v>
      </c>
      <c r="M141" s="8" t="str">
        <f t="shared" si="57"/>
        <v/>
      </c>
      <c r="N141" s="8" t="str">
        <f t="shared" si="58"/>
        <v/>
      </c>
      <c r="O141" s="1" t="str">
        <f t="shared" si="59"/>
        <v/>
      </c>
      <c r="P141" s="40" t="str">
        <f t="shared" si="60"/>
        <v/>
      </c>
      <c r="Q141" s="40" t="str">
        <f t="shared" si="61"/>
        <v/>
      </c>
      <c r="R141" s="6">
        <f t="shared" si="62"/>
        <v>0</v>
      </c>
      <c r="S141" s="6">
        <f>IF(AND(D141&lt;=L$4,P141&lt;&gt;"Y"),IF(N141&lt;VLOOKUP(O141,Runners!A$3:CT$200,S$1,FALSE),2,0),0)</f>
        <v>0</v>
      </c>
      <c r="T141" s="6">
        <f t="shared" si="63"/>
        <v>0</v>
      </c>
      <c r="U141" s="2"/>
      <c r="V141" s="2" t="str">
        <f>IF(O141&lt;&gt;"",VLOOKUP(O141,Runners!CZ$3:DM$200,V$1,FALSE),"")</f>
        <v/>
      </c>
      <c r="W141" s="19" t="str">
        <f t="shared" si="64"/>
        <v/>
      </c>
    </row>
    <row r="142" spans="1:23" x14ac:dyDescent="0.25">
      <c r="C142" s="3">
        <f>IF(A142&lt;&gt;"",VLOOKUP(A142,Runners!A$3:AS$200,C$1,FALSE),0)</f>
        <v>0</v>
      </c>
      <c r="D142" s="6">
        <f t="shared" si="55"/>
        <v>139</v>
      </c>
      <c r="E142" s="2"/>
      <c r="F142" s="2">
        <f t="shared" si="45"/>
        <v>0</v>
      </c>
      <c r="J142" s="1">
        <f t="shared" si="56"/>
        <v>0</v>
      </c>
      <c r="M142" s="8" t="str">
        <f t="shared" si="57"/>
        <v/>
      </c>
      <c r="N142" s="8" t="str">
        <f t="shared" si="58"/>
        <v/>
      </c>
      <c r="O142" s="1" t="str">
        <f t="shared" si="59"/>
        <v/>
      </c>
      <c r="P142" s="40" t="str">
        <f t="shared" si="60"/>
        <v/>
      </c>
      <c r="Q142" s="40" t="str">
        <f t="shared" si="61"/>
        <v/>
      </c>
      <c r="R142" s="6">
        <f t="shared" si="62"/>
        <v>0</v>
      </c>
      <c r="S142" s="6">
        <f>IF(AND(D142&lt;=L$4,P142&lt;&gt;"Y"),IF(N142&lt;VLOOKUP(O142,Runners!A$3:CT$200,S$1,FALSE),2,0),0)</f>
        <v>0</v>
      </c>
      <c r="T142" s="6">
        <f t="shared" si="63"/>
        <v>0</v>
      </c>
      <c r="U142" s="2"/>
      <c r="V142" s="2" t="str">
        <f>IF(O142&lt;&gt;"",VLOOKUP(O142,Runners!CZ$3:DM$200,V$1,FALSE),"")</f>
        <v/>
      </c>
      <c r="W142" s="19" t="str">
        <f t="shared" si="64"/>
        <v/>
      </c>
    </row>
    <row r="143" spans="1:23" x14ac:dyDescent="0.25">
      <c r="C143" s="3">
        <f>IF(A143&lt;&gt;"",VLOOKUP(A143,Runners!A$3:AS$200,C$1,FALSE),0)</f>
        <v>0</v>
      </c>
      <c r="D143" s="6">
        <f t="shared" si="55"/>
        <v>140</v>
      </c>
      <c r="E143" s="2"/>
      <c r="F143" s="2">
        <f t="shared" si="45"/>
        <v>0</v>
      </c>
      <c r="J143" s="1">
        <f t="shared" si="56"/>
        <v>0</v>
      </c>
      <c r="M143" s="8" t="str">
        <f t="shared" si="57"/>
        <v/>
      </c>
      <c r="N143" s="8" t="str">
        <f t="shared" si="58"/>
        <v/>
      </c>
      <c r="O143" s="1" t="str">
        <f t="shared" si="59"/>
        <v/>
      </c>
      <c r="P143" s="40" t="str">
        <f t="shared" si="60"/>
        <v/>
      </c>
      <c r="Q143" s="40" t="str">
        <f t="shared" si="61"/>
        <v/>
      </c>
      <c r="R143" s="6">
        <f t="shared" si="62"/>
        <v>0</v>
      </c>
      <c r="S143" s="6">
        <f>IF(AND(D143&lt;=L$4,P143&lt;&gt;"Y"),IF(N143&lt;VLOOKUP(O143,Runners!A$3:CT$200,S$1,FALSE),2,0),0)</f>
        <v>0</v>
      </c>
      <c r="T143" s="6">
        <f t="shared" si="63"/>
        <v>0</v>
      </c>
      <c r="U143" s="2"/>
      <c r="V143" s="2" t="str">
        <f>IF(O143&lt;&gt;"",VLOOKUP(O143,Runners!CZ$3:DM$200,V$1,FALSE),"")</f>
        <v/>
      </c>
      <c r="W143" s="19" t="str">
        <f t="shared" si="64"/>
        <v/>
      </c>
    </row>
    <row r="144" spans="1:23" x14ac:dyDescent="0.25">
      <c r="C144" s="3">
        <f>IF(A144&lt;&gt;"",VLOOKUP(A144,Runners!A$3:AS$200,C$1,FALSE),0)</f>
        <v>0</v>
      </c>
      <c r="D144" s="6">
        <f t="shared" si="55"/>
        <v>141</v>
      </c>
      <c r="E144" s="2"/>
      <c r="F144" s="2">
        <f t="shared" si="45"/>
        <v>0</v>
      </c>
      <c r="J144" s="1">
        <f t="shared" si="56"/>
        <v>0</v>
      </c>
      <c r="M144" s="8" t="str">
        <f t="shared" si="57"/>
        <v/>
      </c>
      <c r="N144" s="8" t="str">
        <f t="shared" si="58"/>
        <v/>
      </c>
      <c r="O144" s="1" t="str">
        <f t="shared" si="59"/>
        <v/>
      </c>
      <c r="P144" s="40" t="str">
        <f t="shared" si="60"/>
        <v/>
      </c>
      <c r="Q144" s="40" t="str">
        <f t="shared" si="61"/>
        <v/>
      </c>
      <c r="R144" s="6">
        <f t="shared" si="62"/>
        <v>0</v>
      </c>
      <c r="S144" s="6">
        <f>IF(AND(D144&lt;=L$4,P144&lt;&gt;"Y"),IF(N144&lt;VLOOKUP(O144,Runners!A$3:CT$200,S$1,FALSE),2,0),0)</f>
        <v>0</v>
      </c>
      <c r="T144" s="6">
        <f t="shared" si="63"/>
        <v>0</v>
      </c>
      <c r="U144" s="2"/>
      <c r="V144" s="2" t="str">
        <f>IF(O144&lt;&gt;"",VLOOKUP(O144,Runners!CZ$3:DM$200,V$1,FALSE),"")</f>
        <v/>
      </c>
      <c r="W144" s="19" t="str">
        <f t="shared" si="64"/>
        <v/>
      </c>
    </row>
    <row r="145" spans="3:23" x14ac:dyDescent="0.25">
      <c r="C145" s="3">
        <f>IF(A145&lt;&gt;"",VLOOKUP(A145,Runners!A$3:AS$200,C$1,FALSE),0)</f>
        <v>0</v>
      </c>
      <c r="D145" s="6">
        <f t="shared" si="55"/>
        <v>142</v>
      </c>
      <c r="E145" s="2"/>
      <c r="F145" s="2">
        <f t="shared" si="45"/>
        <v>0</v>
      </c>
      <c r="J145" s="1">
        <f t="shared" si="56"/>
        <v>0</v>
      </c>
      <c r="M145" s="8" t="str">
        <f t="shared" si="57"/>
        <v/>
      </c>
      <c r="N145" s="8" t="str">
        <f t="shared" si="58"/>
        <v/>
      </c>
      <c r="O145" s="1" t="str">
        <f t="shared" si="59"/>
        <v/>
      </c>
      <c r="P145" s="40" t="str">
        <f t="shared" si="60"/>
        <v/>
      </c>
      <c r="Q145" s="40" t="str">
        <f t="shared" si="61"/>
        <v/>
      </c>
      <c r="R145" s="6">
        <f t="shared" si="62"/>
        <v>0</v>
      </c>
      <c r="S145" s="6">
        <f>IF(AND(D145&lt;=L$4,P145&lt;&gt;"Y"),IF(N145&lt;VLOOKUP(O145,Runners!A$3:CT$200,S$1,FALSE),2,0),0)</f>
        <v>0</v>
      </c>
      <c r="T145" s="6">
        <f t="shared" si="63"/>
        <v>0</v>
      </c>
      <c r="U145" s="2"/>
      <c r="V145" s="2" t="str">
        <f>IF(O145&lt;&gt;"",VLOOKUP(O145,Runners!CZ$3:DM$200,V$1,FALSE),"")</f>
        <v/>
      </c>
      <c r="W145" s="19" t="str">
        <f t="shared" si="64"/>
        <v/>
      </c>
    </row>
    <row r="146" spans="3:23" x14ac:dyDescent="0.25">
      <c r="C146" s="3">
        <f>IF(A146&lt;&gt;"",VLOOKUP(A146,Runners!A$3:AS$200,C$1,FALSE),0)</f>
        <v>0</v>
      </c>
      <c r="D146" s="6">
        <f t="shared" si="55"/>
        <v>143</v>
      </c>
      <c r="E146" s="2"/>
      <c r="F146" s="2">
        <f t="shared" si="45"/>
        <v>0</v>
      </c>
      <c r="J146" s="1">
        <f t="shared" si="56"/>
        <v>0</v>
      </c>
      <c r="M146" s="8" t="str">
        <f t="shared" si="57"/>
        <v/>
      </c>
      <c r="N146" s="8" t="str">
        <f t="shared" si="58"/>
        <v/>
      </c>
      <c r="O146" s="1" t="str">
        <f t="shared" si="59"/>
        <v/>
      </c>
      <c r="P146" s="40" t="str">
        <f t="shared" si="60"/>
        <v/>
      </c>
      <c r="Q146" s="40" t="str">
        <f t="shared" si="61"/>
        <v/>
      </c>
      <c r="R146" s="6">
        <f t="shared" si="62"/>
        <v>0</v>
      </c>
      <c r="S146" s="6">
        <f>IF(AND(D146&lt;=L$4,P146&lt;&gt;"Y"),IF(N146&lt;VLOOKUP(O146,Runners!A$3:CT$200,S$1,FALSE),2,0),0)</f>
        <v>0</v>
      </c>
      <c r="T146" s="6">
        <f t="shared" si="63"/>
        <v>0</v>
      </c>
      <c r="U146" s="2"/>
      <c r="V146" s="2" t="str">
        <f>IF(O146&lt;&gt;"",VLOOKUP(O146,Runners!CZ$3:DM$200,V$1,FALSE),"")</f>
        <v/>
      </c>
      <c r="W146" s="19" t="str">
        <f t="shared" si="64"/>
        <v/>
      </c>
    </row>
    <row r="147" spans="3:23" x14ac:dyDescent="0.25">
      <c r="C147" s="3">
        <f>IF(A147&lt;&gt;"",VLOOKUP(A147,Runners!A$3:AS$200,C$1,FALSE),0)</f>
        <v>0</v>
      </c>
      <c r="D147" s="6">
        <f t="shared" si="55"/>
        <v>144</v>
      </c>
      <c r="E147" s="2"/>
      <c r="F147" s="2">
        <f t="shared" si="45"/>
        <v>0</v>
      </c>
      <c r="J147" s="1">
        <f t="shared" si="56"/>
        <v>0</v>
      </c>
      <c r="M147" s="8" t="str">
        <f t="shared" si="57"/>
        <v/>
      </c>
      <c r="N147" s="8" t="str">
        <f t="shared" si="58"/>
        <v/>
      </c>
      <c r="O147" s="1" t="str">
        <f t="shared" si="59"/>
        <v/>
      </c>
      <c r="P147" s="40" t="str">
        <f t="shared" si="60"/>
        <v/>
      </c>
      <c r="Q147" s="40" t="str">
        <f t="shared" si="61"/>
        <v/>
      </c>
      <c r="R147" s="6">
        <f t="shared" si="62"/>
        <v>0</v>
      </c>
      <c r="S147" s="6">
        <f>IF(AND(D147&lt;=L$4,P147&lt;&gt;"Y"),IF(N147&lt;VLOOKUP(O147,Runners!A$3:CT$200,S$1,FALSE),2,0),0)</f>
        <v>0</v>
      </c>
      <c r="T147" s="6">
        <f t="shared" si="63"/>
        <v>0</v>
      </c>
      <c r="U147" s="2"/>
      <c r="V147" s="2" t="str">
        <f>IF(O147&lt;&gt;"",VLOOKUP(O147,Runners!CZ$3:DM$200,V$1,FALSE),"")</f>
        <v/>
      </c>
      <c r="W147" s="19" t="str">
        <f t="shared" si="64"/>
        <v/>
      </c>
    </row>
    <row r="148" spans="3:23" x14ac:dyDescent="0.25">
      <c r="C148" s="3">
        <f>IF(A148&lt;&gt;"",VLOOKUP(A148,Runners!A$3:AS$200,C$1,FALSE),0)</f>
        <v>0</v>
      </c>
      <c r="D148" s="6">
        <f t="shared" si="55"/>
        <v>145</v>
      </c>
      <c r="E148" s="2"/>
      <c r="F148" s="2">
        <f t="shared" si="45"/>
        <v>0</v>
      </c>
      <c r="J148" s="1">
        <f t="shared" si="56"/>
        <v>0</v>
      </c>
      <c r="M148" s="8" t="str">
        <f t="shared" si="57"/>
        <v/>
      </c>
      <c r="N148" s="8" t="str">
        <f t="shared" si="58"/>
        <v/>
      </c>
      <c r="O148" s="1" t="str">
        <f t="shared" si="59"/>
        <v/>
      </c>
      <c r="P148" s="40" t="str">
        <f t="shared" si="60"/>
        <v/>
      </c>
      <c r="Q148" s="40" t="str">
        <f t="shared" si="61"/>
        <v/>
      </c>
      <c r="R148" s="6">
        <f t="shared" si="62"/>
        <v>0</v>
      </c>
      <c r="S148" s="6">
        <f>IF(AND(D148&lt;=L$4,P148&lt;&gt;"Y"),IF(N148&lt;VLOOKUP(O148,Runners!A$3:CT$200,S$1,FALSE),2,0),0)</f>
        <v>0</v>
      </c>
      <c r="T148" s="6">
        <f t="shared" si="63"/>
        <v>0</v>
      </c>
      <c r="U148" s="2"/>
      <c r="V148" s="2" t="str">
        <f>IF(O148&lt;&gt;"",VLOOKUP(O148,Runners!CZ$3:DM$200,V$1,FALSE),"")</f>
        <v/>
      </c>
      <c r="W148" s="19" t="str">
        <f t="shared" si="64"/>
        <v/>
      </c>
    </row>
    <row r="149" spans="3:23" x14ac:dyDescent="0.25">
      <c r="C149" s="3">
        <f>IF(A149&lt;&gt;"",VLOOKUP(A149,Runners!A$3:AS$200,C$1,FALSE),0)</f>
        <v>0</v>
      </c>
      <c r="D149" s="6">
        <f t="shared" si="55"/>
        <v>146</v>
      </c>
      <c r="E149" s="2"/>
      <c r="F149" s="2">
        <f t="shared" si="45"/>
        <v>0</v>
      </c>
      <c r="J149" s="1">
        <f t="shared" si="56"/>
        <v>0</v>
      </c>
      <c r="M149" s="8" t="str">
        <f t="shared" si="57"/>
        <v/>
      </c>
      <c r="N149" s="8" t="str">
        <f t="shared" si="58"/>
        <v/>
      </c>
      <c r="O149" s="1" t="str">
        <f t="shared" si="59"/>
        <v/>
      </c>
      <c r="P149" s="40" t="str">
        <f t="shared" si="60"/>
        <v/>
      </c>
      <c r="Q149" s="40" t="str">
        <f t="shared" si="61"/>
        <v/>
      </c>
      <c r="R149" s="6">
        <f t="shared" si="62"/>
        <v>0</v>
      </c>
      <c r="S149" s="6">
        <f>IF(AND(D149&lt;=L$4,P149&lt;&gt;"Y"),IF(N149&lt;VLOOKUP(O149,Runners!A$3:CT$200,S$1,FALSE),2,0),0)</f>
        <v>0</v>
      </c>
      <c r="T149" s="6">
        <f t="shared" si="63"/>
        <v>0</v>
      </c>
      <c r="U149" s="2"/>
      <c r="V149" s="2" t="str">
        <f>IF(O149&lt;&gt;"",VLOOKUP(O149,Runners!CZ$3:DM$200,V$1,FALSE),"")</f>
        <v/>
      </c>
      <c r="W149" s="19" t="str">
        <f t="shared" si="64"/>
        <v/>
      </c>
    </row>
    <row r="150" spans="3:23" x14ac:dyDescent="0.25">
      <c r="C150" s="3">
        <f>IF(A150&lt;&gt;"",VLOOKUP(A150,Runners!A$3:AS$200,C$1,FALSE),0)</f>
        <v>0</v>
      </c>
      <c r="D150" s="6">
        <f t="shared" si="55"/>
        <v>147</v>
      </c>
      <c r="E150" s="2"/>
      <c r="F150" s="2">
        <f t="shared" si="45"/>
        <v>0</v>
      </c>
      <c r="J150" s="1">
        <f t="shared" si="56"/>
        <v>0</v>
      </c>
      <c r="M150" s="8" t="str">
        <f t="shared" si="57"/>
        <v/>
      </c>
      <c r="N150" s="8" t="str">
        <f t="shared" si="58"/>
        <v/>
      </c>
      <c r="O150" s="1" t="str">
        <f t="shared" si="59"/>
        <v/>
      </c>
      <c r="P150" s="40" t="str">
        <f t="shared" si="60"/>
        <v/>
      </c>
      <c r="Q150" s="40" t="str">
        <f t="shared" si="61"/>
        <v/>
      </c>
      <c r="R150" s="6">
        <f t="shared" si="62"/>
        <v>0</v>
      </c>
      <c r="S150" s="6">
        <f>IF(AND(D150&lt;=L$4,P150&lt;&gt;"Y"),IF(N150&lt;VLOOKUP(O150,Runners!A$3:CT$200,S$1,FALSE),2,0),0)</f>
        <v>0</v>
      </c>
      <c r="T150" s="6">
        <f t="shared" si="63"/>
        <v>0</v>
      </c>
      <c r="U150" s="2"/>
      <c r="V150" s="2" t="str">
        <f>IF(O150&lt;&gt;"",VLOOKUP(O150,Runners!CZ$3:DM$200,V$1,FALSE),"")</f>
        <v/>
      </c>
      <c r="W150" s="19" t="str">
        <f t="shared" si="64"/>
        <v/>
      </c>
    </row>
    <row r="151" spans="3:23" x14ac:dyDescent="0.25">
      <c r="C151" s="3">
        <f>IF(A151&lt;&gt;"",VLOOKUP(A151,Runners!A$3:AS$200,C$1,FALSE),0)</f>
        <v>0</v>
      </c>
      <c r="D151" s="6">
        <f t="shared" si="55"/>
        <v>148</v>
      </c>
      <c r="E151" s="2"/>
      <c r="F151" s="2">
        <f t="shared" si="45"/>
        <v>0</v>
      </c>
      <c r="J151" s="1">
        <f t="shared" si="56"/>
        <v>0</v>
      </c>
      <c r="M151" s="8" t="str">
        <f t="shared" si="57"/>
        <v/>
      </c>
      <c r="N151" s="8" t="str">
        <f t="shared" si="58"/>
        <v/>
      </c>
      <c r="O151" s="1" t="str">
        <f t="shared" si="59"/>
        <v/>
      </c>
      <c r="P151" s="40" t="str">
        <f t="shared" si="60"/>
        <v/>
      </c>
      <c r="Q151" s="40" t="str">
        <f t="shared" si="61"/>
        <v/>
      </c>
      <c r="R151" s="6">
        <f t="shared" si="62"/>
        <v>0</v>
      </c>
      <c r="S151" s="6">
        <f>IF(AND(D151&lt;=L$4,P151&lt;&gt;"Y"),IF(N151&lt;VLOOKUP(O151,Runners!A$3:CT$200,S$1,FALSE),2,0),0)</f>
        <v>0</v>
      </c>
      <c r="T151" s="6">
        <f t="shared" si="63"/>
        <v>0</v>
      </c>
      <c r="U151" s="2"/>
      <c r="V151" s="2" t="str">
        <f>IF(O151&lt;&gt;"",VLOOKUP(O151,Runners!CZ$3:DM$200,V$1,FALSE),"")</f>
        <v/>
      </c>
      <c r="W151" s="19" t="str">
        <f t="shared" si="64"/>
        <v/>
      </c>
    </row>
    <row r="152" spans="3:23" x14ac:dyDescent="0.25">
      <c r="C152" s="3">
        <f>IF(A152&lt;&gt;"",VLOOKUP(A152,Runners!A$3:AS$200,C$1,FALSE),0)</f>
        <v>0</v>
      </c>
      <c r="D152" s="6">
        <f t="shared" si="55"/>
        <v>149</v>
      </c>
      <c r="E152" s="2"/>
      <c r="F152" s="2">
        <f t="shared" si="45"/>
        <v>0</v>
      </c>
      <c r="J152" s="1">
        <f t="shared" si="56"/>
        <v>0</v>
      </c>
      <c r="M152" s="8" t="str">
        <f t="shared" si="57"/>
        <v/>
      </c>
      <c r="N152" s="8" t="str">
        <f t="shared" si="58"/>
        <v/>
      </c>
      <c r="O152" s="1" t="str">
        <f t="shared" si="59"/>
        <v/>
      </c>
      <c r="P152" s="40" t="str">
        <f t="shared" si="60"/>
        <v/>
      </c>
      <c r="Q152" s="40" t="str">
        <f t="shared" si="61"/>
        <v/>
      </c>
      <c r="R152" s="6">
        <f t="shared" si="62"/>
        <v>0</v>
      </c>
      <c r="S152" s="6">
        <f>IF(AND(D152&lt;=L$4,P152&lt;&gt;"Y"),IF(N152&lt;VLOOKUP(O152,Runners!A$3:CT$200,S$1,FALSE),2,0),0)</f>
        <v>0</v>
      </c>
      <c r="T152" s="6">
        <f t="shared" si="63"/>
        <v>0</v>
      </c>
      <c r="U152" s="2"/>
      <c r="V152" s="2" t="str">
        <f>IF(O152&lt;&gt;"",VLOOKUP(O152,Runners!CZ$3:DM$200,V$1,FALSE),"")</f>
        <v/>
      </c>
      <c r="W152" s="19" t="str">
        <f t="shared" si="64"/>
        <v/>
      </c>
    </row>
    <row r="153" spans="3:23" x14ac:dyDescent="0.25">
      <c r="C153" s="3">
        <f>IF(A153&lt;&gt;"",VLOOKUP(A153,Runners!A$3:AS$200,C$1,FALSE),0)</f>
        <v>0</v>
      </c>
      <c r="D153" s="6">
        <f t="shared" si="55"/>
        <v>150</v>
      </c>
      <c r="E153" s="2"/>
      <c r="F153" s="2">
        <f t="shared" si="45"/>
        <v>0</v>
      </c>
      <c r="J153" s="1">
        <f t="shared" si="56"/>
        <v>0</v>
      </c>
      <c r="M153" s="8" t="str">
        <f t="shared" si="57"/>
        <v/>
      </c>
      <c r="N153" s="8" t="str">
        <f t="shared" si="58"/>
        <v/>
      </c>
      <c r="O153" s="1" t="str">
        <f t="shared" si="59"/>
        <v/>
      </c>
      <c r="P153" s="40" t="str">
        <f t="shared" si="60"/>
        <v/>
      </c>
      <c r="Q153" s="40" t="str">
        <f t="shared" si="61"/>
        <v/>
      </c>
      <c r="R153" s="6">
        <f t="shared" si="62"/>
        <v>0</v>
      </c>
      <c r="S153" s="6">
        <f>IF(AND(D153&lt;=L$4,P153&lt;&gt;"Y"),IF(N153&lt;VLOOKUP(O153,Runners!A$3:CT$200,S$1,FALSE),2,0),0)</f>
        <v>0</v>
      </c>
      <c r="T153" s="6">
        <f t="shared" si="63"/>
        <v>0</v>
      </c>
      <c r="U153" s="2"/>
      <c r="V153" s="2" t="str">
        <f>IF(O153&lt;&gt;"",VLOOKUP(O153,Runners!CZ$3:DM$200,V$1,FALSE),"")</f>
        <v/>
      </c>
      <c r="W153" s="19" t="str">
        <f t="shared" si="64"/>
        <v/>
      </c>
    </row>
    <row r="154" spans="3:23" x14ac:dyDescent="0.25">
      <c r="C154" s="3">
        <f>IF(A154&lt;&gt;"",VLOOKUP(A154,Runners!A$3:AS$200,C$1,FALSE),0)</f>
        <v>0</v>
      </c>
      <c r="D154" s="6">
        <f t="shared" si="55"/>
        <v>151</v>
      </c>
      <c r="E154" s="2"/>
      <c r="F154" s="2">
        <f t="shared" si="45"/>
        <v>0</v>
      </c>
      <c r="J154" s="1">
        <f t="shared" si="56"/>
        <v>0</v>
      </c>
      <c r="M154" s="8" t="str">
        <f t="shared" si="57"/>
        <v/>
      </c>
      <c r="N154" s="8" t="str">
        <f t="shared" si="58"/>
        <v/>
      </c>
      <c r="O154" s="1" t="str">
        <f t="shared" si="59"/>
        <v/>
      </c>
      <c r="P154" s="40" t="str">
        <f t="shared" si="60"/>
        <v/>
      </c>
      <c r="Q154" s="40" t="str">
        <f t="shared" si="61"/>
        <v/>
      </c>
      <c r="R154" s="6">
        <f t="shared" si="62"/>
        <v>0</v>
      </c>
      <c r="S154" s="6">
        <f>IF(AND(D154&lt;=L$4,P154&lt;&gt;"Y"),IF(N154&lt;VLOOKUP(O154,Runners!A$3:CT$200,S$1,FALSE),2,0),0)</f>
        <v>0</v>
      </c>
      <c r="T154" s="6">
        <f t="shared" si="63"/>
        <v>0</v>
      </c>
      <c r="U154" s="2"/>
      <c r="V154" s="2" t="str">
        <f>IF(O154&lt;&gt;"",VLOOKUP(O154,Runners!CZ$3:DM$200,V$1,FALSE),"")</f>
        <v/>
      </c>
      <c r="W154" s="19" t="str">
        <f t="shared" si="64"/>
        <v/>
      </c>
    </row>
    <row r="155" spans="3:23" x14ac:dyDescent="0.25">
      <c r="C155" s="3">
        <f>IF(A155&lt;&gt;"",VLOOKUP(A155,Runners!A$3:AS$200,C$1,FALSE),0)</f>
        <v>0</v>
      </c>
      <c r="D155" s="6">
        <f t="shared" si="55"/>
        <v>152</v>
      </c>
      <c r="E155" s="2"/>
      <c r="F155" s="2">
        <f t="shared" si="45"/>
        <v>0</v>
      </c>
      <c r="J155" s="1">
        <f t="shared" si="56"/>
        <v>0</v>
      </c>
      <c r="M155" s="8" t="str">
        <f t="shared" si="57"/>
        <v/>
      </c>
      <c r="N155" s="8" t="str">
        <f t="shared" si="58"/>
        <v/>
      </c>
      <c r="O155" s="1" t="str">
        <f t="shared" si="59"/>
        <v/>
      </c>
      <c r="P155" s="40" t="str">
        <f t="shared" si="60"/>
        <v/>
      </c>
      <c r="Q155" s="40" t="str">
        <f t="shared" si="61"/>
        <v/>
      </c>
      <c r="R155" s="6">
        <f t="shared" si="62"/>
        <v>0</v>
      </c>
      <c r="S155" s="6">
        <f>IF(AND(D155&lt;=L$4,P155&lt;&gt;"Y"),IF(N155&lt;VLOOKUP(O155,Runners!A$3:CT$200,S$1,FALSE),2,0),0)</f>
        <v>0</v>
      </c>
      <c r="T155" s="6">
        <f t="shared" si="63"/>
        <v>0</v>
      </c>
      <c r="U155" s="2"/>
      <c r="V155" s="2" t="str">
        <f>IF(O155&lt;&gt;"",VLOOKUP(O155,Runners!CZ$3:DM$200,V$1,FALSE),"")</f>
        <v/>
      </c>
      <c r="W155" s="19" t="str">
        <f t="shared" si="64"/>
        <v/>
      </c>
    </row>
    <row r="156" spans="3:23" x14ac:dyDescent="0.25">
      <c r="C156" s="3">
        <f>IF(A156&lt;&gt;"",VLOOKUP(A156,Runners!A$3:AS$200,C$1,FALSE),0)</f>
        <v>0</v>
      </c>
      <c r="D156" s="6">
        <f t="shared" si="55"/>
        <v>153</v>
      </c>
      <c r="E156" s="2"/>
      <c r="F156" s="2">
        <f t="shared" si="45"/>
        <v>0</v>
      </c>
      <c r="J156" s="1">
        <f t="shared" si="56"/>
        <v>0</v>
      </c>
      <c r="M156" s="8" t="str">
        <f t="shared" si="57"/>
        <v/>
      </c>
      <c r="N156" s="8" t="str">
        <f t="shared" si="58"/>
        <v/>
      </c>
      <c r="O156" s="1" t="str">
        <f t="shared" si="59"/>
        <v/>
      </c>
      <c r="P156" s="40" t="str">
        <f t="shared" si="60"/>
        <v/>
      </c>
      <c r="Q156" s="40" t="str">
        <f t="shared" si="61"/>
        <v/>
      </c>
      <c r="R156" s="6">
        <f t="shared" si="62"/>
        <v>0</v>
      </c>
      <c r="S156" s="6">
        <f>IF(AND(D156&lt;=L$4,P156&lt;&gt;"Y"),IF(N156&lt;VLOOKUP(O156,Runners!A$3:CT$200,S$1,FALSE),2,0),0)</f>
        <v>0</v>
      </c>
      <c r="T156" s="6">
        <f t="shared" si="63"/>
        <v>0</v>
      </c>
      <c r="U156" s="2"/>
      <c r="V156" s="2" t="str">
        <f>IF(O156&lt;&gt;"",VLOOKUP(O156,Runners!CZ$3:DM$200,V$1,FALSE),"")</f>
        <v/>
      </c>
      <c r="W156" s="19" t="str">
        <f t="shared" si="64"/>
        <v/>
      </c>
    </row>
    <row r="157" spans="3:23" x14ac:dyDescent="0.25">
      <c r="C157" s="3">
        <f>IF(A157&lt;&gt;"",VLOOKUP(A157,Runners!A$3:AS$200,C$1,FALSE),0)</f>
        <v>0</v>
      </c>
      <c r="D157" s="6">
        <f t="shared" si="55"/>
        <v>154</v>
      </c>
      <c r="E157" s="2"/>
      <c r="F157" s="2">
        <f t="shared" si="45"/>
        <v>0</v>
      </c>
      <c r="J157" s="1">
        <f t="shared" si="56"/>
        <v>0</v>
      </c>
      <c r="M157" s="8" t="str">
        <f t="shared" si="57"/>
        <v/>
      </c>
      <c r="N157" s="8" t="str">
        <f t="shared" si="58"/>
        <v/>
      </c>
      <c r="O157" s="1" t="str">
        <f t="shared" si="59"/>
        <v/>
      </c>
      <c r="P157" s="40" t="str">
        <f t="shared" si="60"/>
        <v/>
      </c>
      <c r="Q157" s="40" t="str">
        <f t="shared" si="61"/>
        <v/>
      </c>
      <c r="R157" s="6">
        <f t="shared" si="62"/>
        <v>0</v>
      </c>
      <c r="S157" s="6">
        <f>IF(AND(D157&lt;=L$4,P157&lt;&gt;"Y"),IF(N157&lt;VLOOKUP(O157,Runners!A$3:CT$200,S$1,FALSE),2,0),0)</f>
        <v>0</v>
      </c>
      <c r="T157" s="6">
        <f t="shared" si="63"/>
        <v>0</v>
      </c>
      <c r="U157" s="2"/>
      <c r="V157" s="2" t="str">
        <f>IF(O157&lt;&gt;"",VLOOKUP(O157,Runners!CZ$3:DM$200,V$1,FALSE),"")</f>
        <v/>
      </c>
      <c r="W157" s="19" t="str">
        <f t="shared" si="64"/>
        <v/>
      </c>
    </row>
    <row r="158" spans="3:23" x14ac:dyDescent="0.25">
      <c r="C158" s="3">
        <f>IF(A158&lt;&gt;"",VLOOKUP(A158,Runners!A$3:AS$200,C$1,FALSE),0)</f>
        <v>0</v>
      </c>
      <c r="D158" s="6">
        <f t="shared" si="55"/>
        <v>155</v>
      </c>
      <c r="E158" s="2"/>
      <c r="F158" s="2">
        <f t="shared" si="45"/>
        <v>0</v>
      </c>
      <c r="J158" s="1">
        <f t="shared" si="56"/>
        <v>0</v>
      </c>
      <c r="M158" s="8" t="str">
        <f t="shared" si="57"/>
        <v/>
      </c>
      <c r="N158" s="8" t="str">
        <f t="shared" si="58"/>
        <v/>
      </c>
      <c r="O158" s="1" t="str">
        <f t="shared" si="59"/>
        <v/>
      </c>
      <c r="P158" s="40" t="str">
        <f t="shared" si="60"/>
        <v/>
      </c>
      <c r="Q158" s="40" t="str">
        <f t="shared" si="61"/>
        <v/>
      </c>
      <c r="R158" s="6">
        <f t="shared" si="62"/>
        <v>0</v>
      </c>
      <c r="S158" s="6">
        <f>IF(AND(D158&lt;=L$4,P158&lt;&gt;"Y"),IF(N158&lt;VLOOKUP(O158,Runners!A$3:CT$200,S$1,FALSE),2,0),0)</f>
        <v>0</v>
      </c>
      <c r="T158" s="6">
        <f t="shared" si="63"/>
        <v>0</v>
      </c>
      <c r="U158" s="2"/>
      <c r="V158" s="2" t="str">
        <f>IF(O158&lt;&gt;"",VLOOKUP(O158,Runners!CZ$3:DM$200,V$1,FALSE),"")</f>
        <v/>
      </c>
      <c r="W158" s="19" t="str">
        <f t="shared" si="64"/>
        <v/>
      </c>
    </row>
    <row r="159" spans="3:23" x14ac:dyDescent="0.25">
      <c r="C159" s="3">
        <f>IF(A159&lt;&gt;"",VLOOKUP(A159,Runners!A$3:AS$200,C$1,FALSE),0)</f>
        <v>0</v>
      </c>
      <c r="D159" s="6">
        <f t="shared" si="55"/>
        <v>156</v>
      </c>
      <c r="E159" s="2"/>
      <c r="F159" s="2">
        <f t="shared" si="45"/>
        <v>0</v>
      </c>
      <c r="J159" s="1">
        <f t="shared" si="56"/>
        <v>0</v>
      </c>
      <c r="M159" s="8" t="str">
        <f t="shared" si="57"/>
        <v/>
      </c>
      <c r="N159" s="8" t="str">
        <f t="shared" si="58"/>
        <v/>
      </c>
      <c r="O159" s="1" t="str">
        <f t="shared" si="59"/>
        <v/>
      </c>
      <c r="P159" s="40" t="str">
        <f t="shared" si="60"/>
        <v/>
      </c>
      <c r="Q159" s="40" t="str">
        <f t="shared" si="61"/>
        <v/>
      </c>
      <c r="R159" s="6">
        <f t="shared" si="62"/>
        <v>0</v>
      </c>
      <c r="S159" s="6">
        <f>IF(AND(D159&lt;=L$4,P159&lt;&gt;"Y"),IF(N159&lt;VLOOKUP(O159,Runners!A$3:CT$200,S$1,FALSE),2,0),0)</f>
        <v>0</v>
      </c>
      <c r="T159" s="6">
        <f t="shared" si="63"/>
        <v>0</v>
      </c>
      <c r="U159" s="2"/>
      <c r="V159" s="2" t="str">
        <f>IF(O159&lt;&gt;"",VLOOKUP(O159,Runners!CZ$3:DM$200,V$1,FALSE),"")</f>
        <v/>
      </c>
      <c r="W159" s="19" t="str">
        <f t="shared" si="64"/>
        <v/>
      </c>
    </row>
    <row r="160" spans="3:23" x14ac:dyDescent="0.25">
      <c r="C160" s="3">
        <f>IF(A160&lt;&gt;"",VLOOKUP(A160,Runners!A$3:AS$200,C$1,FALSE),0)</f>
        <v>0</v>
      </c>
      <c r="D160" s="6">
        <f t="shared" si="55"/>
        <v>157</v>
      </c>
      <c r="E160" s="2"/>
      <c r="F160" s="2">
        <f t="shared" si="45"/>
        <v>0</v>
      </c>
      <c r="J160" s="1">
        <f t="shared" si="56"/>
        <v>0</v>
      </c>
      <c r="M160" s="8" t="str">
        <f t="shared" si="57"/>
        <v/>
      </c>
      <c r="N160" s="8" t="str">
        <f t="shared" si="58"/>
        <v/>
      </c>
      <c r="O160" s="1" t="str">
        <f t="shared" si="59"/>
        <v/>
      </c>
      <c r="P160" s="40" t="str">
        <f t="shared" si="60"/>
        <v/>
      </c>
      <c r="Q160" s="40" t="str">
        <f t="shared" si="61"/>
        <v/>
      </c>
      <c r="R160" s="6">
        <f t="shared" si="62"/>
        <v>0</v>
      </c>
      <c r="S160" s="6">
        <f>IF(AND(D160&lt;=L$4,P160&lt;&gt;"Y"),IF(N160&lt;VLOOKUP(O160,Runners!A$3:CT$200,S$1,FALSE),2,0),0)</f>
        <v>0</v>
      </c>
      <c r="T160" s="6">
        <f t="shared" si="63"/>
        <v>0</v>
      </c>
      <c r="U160" s="2"/>
      <c r="V160" s="2" t="str">
        <f>IF(O160&lt;&gt;"",VLOOKUP(O160,Runners!CZ$3:DM$200,V$1,FALSE),"")</f>
        <v/>
      </c>
      <c r="W160" s="19" t="str">
        <f t="shared" si="64"/>
        <v/>
      </c>
    </row>
    <row r="161" spans="3:23" x14ac:dyDescent="0.25">
      <c r="C161" s="3">
        <f>IF(A161&lt;&gt;"",VLOOKUP(A161,Runners!A$3:AS$200,C$1,FALSE),0)</f>
        <v>0</v>
      </c>
      <c r="D161" s="6">
        <f t="shared" si="55"/>
        <v>158</v>
      </c>
      <c r="E161" s="2"/>
      <c r="F161" s="2">
        <f t="shared" si="45"/>
        <v>0</v>
      </c>
      <c r="J161" s="1">
        <f t="shared" si="56"/>
        <v>0</v>
      </c>
      <c r="M161" s="8" t="str">
        <f t="shared" si="57"/>
        <v/>
      </c>
      <c r="N161" s="8" t="str">
        <f t="shared" si="58"/>
        <v/>
      </c>
      <c r="O161" s="1" t="str">
        <f t="shared" si="59"/>
        <v/>
      </c>
      <c r="P161" s="40" t="str">
        <f t="shared" si="60"/>
        <v/>
      </c>
      <c r="Q161" s="40" t="str">
        <f t="shared" si="61"/>
        <v/>
      </c>
      <c r="R161" s="6">
        <f t="shared" si="62"/>
        <v>0</v>
      </c>
      <c r="S161" s="6">
        <f>IF(AND(D161&lt;=L$4,P161&lt;&gt;"Y"),IF(N161&lt;VLOOKUP(O161,Runners!A$3:CT$200,S$1,FALSE),2,0),0)</f>
        <v>0</v>
      </c>
      <c r="T161" s="6">
        <f t="shared" si="63"/>
        <v>0</v>
      </c>
      <c r="U161" s="2"/>
      <c r="V161" s="2" t="str">
        <f>IF(O161&lt;&gt;"",VLOOKUP(O161,Runners!CZ$3:DM$200,V$1,FALSE),"")</f>
        <v/>
      </c>
      <c r="W161" s="19" t="str">
        <f t="shared" si="64"/>
        <v/>
      </c>
    </row>
    <row r="162" spans="3:23" x14ac:dyDescent="0.25">
      <c r="C162" s="3">
        <f>IF(A162&lt;&gt;"",VLOOKUP(A162,Runners!A$3:AS$200,C$1,FALSE),0)</f>
        <v>0</v>
      </c>
      <c r="D162" s="6">
        <f t="shared" si="55"/>
        <v>159</v>
      </c>
      <c r="E162" s="2"/>
      <c r="F162" s="2">
        <f t="shared" si="45"/>
        <v>0</v>
      </c>
      <c r="J162" s="1">
        <f t="shared" si="56"/>
        <v>0</v>
      </c>
      <c r="M162" s="8" t="str">
        <f t="shared" si="57"/>
        <v/>
      </c>
      <c r="N162" s="8" t="str">
        <f t="shared" si="58"/>
        <v/>
      </c>
      <c r="O162" s="1" t="str">
        <f t="shared" si="59"/>
        <v/>
      </c>
      <c r="P162" s="40" t="str">
        <f t="shared" si="60"/>
        <v/>
      </c>
      <c r="Q162" s="40" t="str">
        <f t="shared" si="61"/>
        <v/>
      </c>
      <c r="R162" s="6">
        <f t="shared" si="62"/>
        <v>0</v>
      </c>
      <c r="S162" s="6">
        <f>IF(AND(D162&lt;=L$4,P162&lt;&gt;"Y"),IF(N162&lt;VLOOKUP(O162,Runners!A$3:CT$200,S$1,FALSE),2,0),0)</f>
        <v>0</v>
      </c>
      <c r="T162" s="6">
        <f t="shared" si="63"/>
        <v>0</v>
      </c>
      <c r="U162" s="2"/>
      <c r="V162" s="2" t="str">
        <f>IF(O162&lt;&gt;"",VLOOKUP(O162,Runners!CZ$3:DM$200,V$1,FALSE),"")</f>
        <v/>
      </c>
      <c r="W162" s="19" t="str">
        <f t="shared" si="64"/>
        <v/>
      </c>
    </row>
    <row r="163" spans="3:23" x14ac:dyDescent="0.25">
      <c r="C163" s="3">
        <f>IF(A163&lt;&gt;"",VLOOKUP(A163,Runners!A$3:AS$200,C$1,FALSE),0)</f>
        <v>0</v>
      </c>
      <c r="D163" s="6">
        <f t="shared" si="55"/>
        <v>160</v>
      </c>
      <c r="E163" s="2"/>
      <c r="F163" s="2">
        <f t="shared" si="45"/>
        <v>0</v>
      </c>
      <c r="J163" s="1">
        <f t="shared" si="56"/>
        <v>0</v>
      </c>
      <c r="M163" s="8" t="str">
        <f t="shared" si="57"/>
        <v/>
      </c>
      <c r="N163" s="8" t="str">
        <f t="shared" si="58"/>
        <v/>
      </c>
      <c r="O163" s="1" t="str">
        <f t="shared" si="59"/>
        <v/>
      </c>
      <c r="P163" s="40" t="str">
        <f t="shared" si="60"/>
        <v/>
      </c>
      <c r="Q163" s="40" t="str">
        <f t="shared" si="61"/>
        <v/>
      </c>
      <c r="R163" s="6">
        <f t="shared" si="62"/>
        <v>0</v>
      </c>
      <c r="S163" s="6">
        <f>IF(AND(D163&lt;=L$4,P163&lt;&gt;"Y"),IF(N163&lt;VLOOKUP(O163,Runners!A$3:CT$200,S$1,FALSE),2,0),0)</f>
        <v>0</v>
      </c>
      <c r="T163" s="6">
        <f t="shared" si="63"/>
        <v>0</v>
      </c>
      <c r="U163" s="2"/>
      <c r="V163" s="2" t="str">
        <f>IF(O163&lt;&gt;"",VLOOKUP(O163,Runners!CZ$3:DM$200,V$1,FALSE),"")</f>
        <v/>
      </c>
      <c r="W163" s="19" t="str">
        <f t="shared" si="64"/>
        <v/>
      </c>
    </row>
    <row r="164" spans="3:23" x14ac:dyDescent="0.25">
      <c r="C164" s="3">
        <f>IF(A164&lt;&gt;"",VLOOKUP(A164,Runners!A$3:AS$200,C$1,FALSE),0)</f>
        <v>0</v>
      </c>
      <c r="D164" s="6">
        <f t="shared" ref="D164:D190" si="65">D163+1</f>
        <v>161</v>
      </c>
      <c r="E164" s="2"/>
      <c r="F164" s="2">
        <f t="shared" si="45"/>
        <v>0</v>
      </c>
      <c r="J164" s="1">
        <f t="shared" ref="J164:J190" si="66">A164</f>
        <v>0</v>
      </c>
      <c r="M164" s="8" t="str">
        <f t="shared" ref="M164:M190" si="67">IF(D164&lt;=L$4,SMALL(E$4:E$201,D164),"")</f>
        <v/>
      </c>
      <c r="N164" s="8" t="str">
        <f t="shared" ref="N164:N190" si="68">IF(D164&lt;=L$4,VLOOKUP(M164,E$4:F$201,2,FALSE),"")</f>
        <v/>
      </c>
      <c r="O164" s="1" t="str">
        <f t="shared" ref="O164:O190" si="69">IF(D164&lt;=L$4,VLOOKUP(M164,E$4:J$201,6,FALSE),"")</f>
        <v/>
      </c>
      <c r="P164" s="40" t="str">
        <f t="shared" ref="P164:P190" si="70">IF(D164&lt;=L$4,VLOOKUP(O164,A$4:B$201,2,FALSE),"")</f>
        <v/>
      </c>
      <c r="Q164" s="40" t="str">
        <f t="shared" ref="Q164:Q190" si="71">IF(D164&lt;=L$4,IF(P164="Y",Q163,Q163-1),"")</f>
        <v/>
      </c>
      <c r="R164" s="6">
        <f t="shared" ref="R164:R190" si="72">IF(Q164=Q163,0,Q164)</f>
        <v>0</v>
      </c>
      <c r="S164" s="6">
        <f>IF(AND(D164&lt;=L$4,P164&lt;&gt;"Y"),IF(N164&lt;VLOOKUP(O164,Runners!A$3:CT$200,S$1,FALSE),2,0),0)</f>
        <v>0</v>
      </c>
      <c r="T164" s="6">
        <f t="shared" ref="T164:T190" si="73">IF(AND(D164&lt;=L$4,P164&lt;&gt;"Y"),S164+R164,0)</f>
        <v>0</v>
      </c>
      <c r="U164" s="2"/>
      <c r="V164" s="2" t="str">
        <f>IF(O164&lt;&gt;"",VLOOKUP(O164,Runners!CZ$3:DM$200,V$1,FALSE),"")</f>
        <v/>
      </c>
      <c r="W164" s="19" t="str">
        <f t="shared" ref="W164:W190" si="74">IF(O164&lt;&gt;"",(V164-N164)/V164,"")</f>
        <v/>
      </c>
    </row>
    <row r="165" spans="3:23" x14ac:dyDescent="0.25">
      <c r="C165" s="3">
        <f>IF(A165&lt;&gt;"",VLOOKUP(A165,Runners!A$3:AS$200,C$1,FALSE),0)</f>
        <v>0</v>
      </c>
      <c r="D165" s="6">
        <f t="shared" si="65"/>
        <v>162</v>
      </c>
      <c r="E165" s="2"/>
      <c r="F165" s="2">
        <f t="shared" si="45"/>
        <v>0</v>
      </c>
      <c r="J165" s="1">
        <f t="shared" si="66"/>
        <v>0</v>
      </c>
      <c r="M165" s="8" t="str">
        <f t="shared" si="67"/>
        <v/>
      </c>
      <c r="N165" s="8" t="str">
        <f t="shared" si="68"/>
        <v/>
      </c>
      <c r="O165" s="1" t="str">
        <f t="shared" si="69"/>
        <v/>
      </c>
      <c r="P165" s="40" t="str">
        <f t="shared" si="70"/>
        <v/>
      </c>
      <c r="Q165" s="40" t="str">
        <f t="shared" si="71"/>
        <v/>
      </c>
      <c r="R165" s="6">
        <f t="shared" si="72"/>
        <v>0</v>
      </c>
      <c r="S165" s="6">
        <f>IF(AND(D165&lt;=L$4,P165&lt;&gt;"Y"),IF(N165&lt;VLOOKUP(O165,Runners!A$3:CT$200,S$1,FALSE),2,0),0)</f>
        <v>0</v>
      </c>
      <c r="T165" s="6">
        <f t="shared" si="73"/>
        <v>0</v>
      </c>
      <c r="U165" s="2"/>
      <c r="V165" s="2" t="str">
        <f>IF(O165&lt;&gt;"",VLOOKUP(O165,Runners!CZ$3:DM$200,V$1,FALSE),"")</f>
        <v/>
      </c>
      <c r="W165" s="19" t="str">
        <f t="shared" si="74"/>
        <v/>
      </c>
    </row>
    <row r="166" spans="3:23" x14ac:dyDescent="0.25">
      <c r="C166" s="3">
        <f>IF(A166&lt;&gt;"",VLOOKUP(A166,Runners!A$3:AS$200,C$1,FALSE),0)</f>
        <v>0</v>
      </c>
      <c r="D166" s="6">
        <f t="shared" si="65"/>
        <v>163</v>
      </c>
      <c r="E166" s="2"/>
      <c r="F166" s="2">
        <f t="shared" si="45"/>
        <v>0</v>
      </c>
      <c r="J166" s="1">
        <f t="shared" si="66"/>
        <v>0</v>
      </c>
      <c r="M166" s="8" t="str">
        <f t="shared" si="67"/>
        <v/>
      </c>
      <c r="N166" s="8" t="str">
        <f t="shared" si="68"/>
        <v/>
      </c>
      <c r="O166" s="1" t="str">
        <f t="shared" si="69"/>
        <v/>
      </c>
      <c r="P166" s="40" t="str">
        <f t="shared" si="70"/>
        <v/>
      </c>
      <c r="Q166" s="40" t="str">
        <f t="shared" si="71"/>
        <v/>
      </c>
      <c r="R166" s="6">
        <f t="shared" si="72"/>
        <v>0</v>
      </c>
      <c r="S166" s="6">
        <f>IF(AND(D166&lt;=L$4,P166&lt;&gt;"Y"),IF(N166&lt;VLOOKUP(O166,Runners!A$3:CT$200,S$1,FALSE),2,0),0)</f>
        <v>0</v>
      </c>
      <c r="T166" s="6">
        <f t="shared" si="73"/>
        <v>0</v>
      </c>
      <c r="U166" s="2"/>
      <c r="V166" s="2" t="str">
        <f>IF(O166&lt;&gt;"",VLOOKUP(O166,Runners!CZ$3:DM$200,V$1,FALSE),"")</f>
        <v/>
      </c>
      <c r="W166" s="19" t="str">
        <f t="shared" si="74"/>
        <v/>
      </c>
    </row>
    <row r="167" spans="3:23" x14ac:dyDescent="0.25">
      <c r="C167" s="3">
        <f>IF(A167&lt;&gt;"",VLOOKUP(A167,Runners!A$3:AS$200,C$1,FALSE),0)</f>
        <v>0</v>
      </c>
      <c r="D167" s="6">
        <f t="shared" si="65"/>
        <v>164</v>
      </c>
      <c r="E167" s="2"/>
      <c r="F167" s="2">
        <f t="shared" ref="F167:F192" si="75">IF(E167&gt;0,E167-C167,0)</f>
        <v>0</v>
      </c>
      <c r="J167" s="1">
        <f t="shared" si="66"/>
        <v>0</v>
      </c>
      <c r="M167" s="8" t="str">
        <f t="shared" si="67"/>
        <v/>
      </c>
      <c r="N167" s="8" t="str">
        <f t="shared" si="68"/>
        <v/>
      </c>
      <c r="O167" s="1" t="str">
        <f t="shared" si="69"/>
        <v/>
      </c>
      <c r="P167" s="40" t="str">
        <f t="shared" si="70"/>
        <v/>
      </c>
      <c r="Q167" s="40" t="str">
        <f t="shared" si="71"/>
        <v/>
      </c>
      <c r="R167" s="6">
        <f t="shared" si="72"/>
        <v>0</v>
      </c>
      <c r="S167" s="6">
        <f>IF(AND(D167&lt;=L$4,P167&lt;&gt;"Y"),IF(N167&lt;VLOOKUP(O167,Runners!A$3:CT$200,S$1,FALSE),2,0),0)</f>
        <v>0</v>
      </c>
      <c r="T167" s="6">
        <f t="shared" si="73"/>
        <v>0</v>
      </c>
      <c r="U167" s="2"/>
      <c r="V167" s="2" t="str">
        <f>IF(O167&lt;&gt;"",VLOOKUP(O167,Runners!CZ$3:DM$200,V$1,FALSE),"")</f>
        <v/>
      </c>
      <c r="W167" s="19" t="str">
        <f t="shared" si="74"/>
        <v/>
      </c>
    </row>
    <row r="168" spans="3:23" x14ac:dyDescent="0.25">
      <c r="C168" s="3">
        <f>IF(A168&lt;&gt;"",VLOOKUP(A168,Runners!A$3:AS$200,C$1,FALSE),0)</f>
        <v>0</v>
      </c>
      <c r="D168" s="6">
        <f t="shared" si="65"/>
        <v>165</v>
      </c>
      <c r="E168" s="2"/>
      <c r="F168" s="2">
        <f t="shared" si="75"/>
        <v>0</v>
      </c>
      <c r="J168" s="1">
        <f t="shared" si="66"/>
        <v>0</v>
      </c>
      <c r="M168" s="8" t="str">
        <f t="shared" si="67"/>
        <v/>
      </c>
      <c r="N168" s="8" t="str">
        <f t="shared" si="68"/>
        <v/>
      </c>
      <c r="O168" s="1" t="str">
        <f t="shared" si="69"/>
        <v/>
      </c>
      <c r="P168" s="40" t="str">
        <f t="shared" si="70"/>
        <v/>
      </c>
      <c r="Q168" s="40" t="str">
        <f t="shared" si="71"/>
        <v/>
      </c>
      <c r="R168" s="6">
        <f t="shared" si="72"/>
        <v>0</v>
      </c>
      <c r="S168" s="6">
        <f>IF(AND(D168&lt;=L$4,P168&lt;&gt;"Y"),IF(N168&lt;VLOOKUP(O168,Runners!A$3:CT$200,S$1,FALSE),2,0),0)</f>
        <v>0</v>
      </c>
      <c r="T168" s="6">
        <f t="shared" si="73"/>
        <v>0</v>
      </c>
      <c r="U168" s="2"/>
      <c r="V168" s="2" t="str">
        <f>IF(O168&lt;&gt;"",VLOOKUP(O168,Runners!CZ$3:DM$200,V$1,FALSE),"")</f>
        <v/>
      </c>
      <c r="W168" s="19" t="str">
        <f t="shared" si="74"/>
        <v/>
      </c>
    </row>
    <row r="169" spans="3:23" x14ac:dyDescent="0.25">
      <c r="C169" s="3">
        <f>IF(A169&lt;&gt;"",VLOOKUP(A169,Runners!A$3:AS$200,C$1,FALSE),0)</f>
        <v>0</v>
      </c>
      <c r="D169" s="6">
        <f t="shared" si="65"/>
        <v>166</v>
      </c>
      <c r="E169" s="2"/>
      <c r="F169" s="2">
        <f t="shared" si="75"/>
        <v>0</v>
      </c>
      <c r="J169" s="1">
        <f t="shared" si="66"/>
        <v>0</v>
      </c>
      <c r="M169" s="8" t="str">
        <f t="shared" si="67"/>
        <v/>
      </c>
      <c r="N169" s="8" t="str">
        <f t="shared" si="68"/>
        <v/>
      </c>
      <c r="O169" s="1" t="str">
        <f t="shared" si="69"/>
        <v/>
      </c>
      <c r="P169" s="40" t="str">
        <f t="shared" si="70"/>
        <v/>
      </c>
      <c r="Q169" s="40" t="str">
        <f t="shared" si="71"/>
        <v/>
      </c>
      <c r="R169" s="6">
        <f t="shared" si="72"/>
        <v>0</v>
      </c>
      <c r="S169" s="6">
        <f>IF(AND(D169&lt;=L$4,P169&lt;&gt;"Y"),IF(N169&lt;VLOOKUP(O169,Runners!A$3:CT$200,S$1,FALSE),2,0),0)</f>
        <v>0</v>
      </c>
      <c r="T169" s="6">
        <f t="shared" si="73"/>
        <v>0</v>
      </c>
      <c r="U169" s="2"/>
      <c r="V169" s="2" t="str">
        <f>IF(O169&lt;&gt;"",VLOOKUP(O169,Runners!CZ$3:DM$200,V$1,FALSE),"")</f>
        <v/>
      </c>
      <c r="W169" s="19" t="str">
        <f t="shared" si="74"/>
        <v/>
      </c>
    </row>
    <row r="170" spans="3:23" x14ac:dyDescent="0.25">
      <c r="C170" s="3">
        <f>IF(A170&lt;&gt;"",VLOOKUP(A170,Runners!A$3:AS$200,C$1,FALSE),0)</f>
        <v>0</v>
      </c>
      <c r="D170" s="6">
        <f t="shared" si="65"/>
        <v>167</v>
      </c>
      <c r="E170" s="2"/>
      <c r="F170" s="2">
        <f t="shared" si="75"/>
        <v>0</v>
      </c>
      <c r="J170" s="1">
        <f t="shared" si="66"/>
        <v>0</v>
      </c>
      <c r="M170" s="8" t="str">
        <f t="shared" si="67"/>
        <v/>
      </c>
      <c r="N170" s="8" t="str">
        <f t="shared" si="68"/>
        <v/>
      </c>
      <c r="O170" s="1" t="str">
        <f t="shared" si="69"/>
        <v/>
      </c>
      <c r="P170" s="40" t="str">
        <f t="shared" si="70"/>
        <v/>
      </c>
      <c r="Q170" s="40" t="str">
        <f t="shared" si="71"/>
        <v/>
      </c>
      <c r="R170" s="6">
        <f t="shared" si="72"/>
        <v>0</v>
      </c>
      <c r="S170" s="6">
        <f>IF(AND(D170&lt;=L$4,P170&lt;&gt;"Y"),IF(N170&lt;VLOOKUP(O170,Runners!A$3:CT$200,S$1,FALSE),2,0),0)</f>
        <v>0</v>
      </c>
      <c r="T170" s="6">
        <f t="shared" si="73"/>
        <v>0</v>
      </c>
      <c r="U170" s="2"/>
      <c r="V170" s="2" t="str">
        <f>IF(O170&lt;&gt;"",VLOOKUP(O170,Runners!CZ$3:DM$200,V$1,FALSE),"")</f>
        <v/>
      </c>
      <c r="W170" s="19" t="str">
        <f t="shared" si="74"/>
        <v/>
      </c>
    </row>
    <row r="171" spans="3:23" x14ac:dyDescent="0.25">
      <c r="C171" s="3">
        <f>IF(A171&lt;&gt;"",VLOOKUP(A171,Runners!A$3:AS$200,C$1,FALSE),0)</f>
        <v>0</v>
      </c>
      <c r="D171" s="6">
        <f t="shared" si="65"/>
        <v>168</v>
      </c>
      <c r="E171" s="2"/>
      <c r="F171" s="2">
        <f t="shared" si="75"/>
        <v>0</v>
      </c>
      <c r="J171" s="1">
        <f t="shared" si="66"/>
        <v>0</v>
      </c>
      <c r="M171" s="8" t="str">
        <f t="shared" si="67"/>
        <v/>
      </c>
      <c r="N171" s="8" t="str">
        <f t="shared" si="68"/>
        <v/>
      </c>
      <c r="O171" s="1" t="str">
        <f t="shared" si="69"/>
        <v/>
      </c>
      <c r="P171" s="40" t="str">
        <f t="shared" si="70"/>
        <v/>
      </c>
      <c r="Q171" s="40" t="str">
        <f t="shared" si="71"/>
        <v/>
      </c>
      <c r="R171" s="6">
        <f t="shared" si="72"/>
        <v>0</v>
      </c>
      <c r="S171" s="6">
        <f>IF(AND(D171&lt;=L$4,P171&lt;&gt;"Y"),IF(N171&lt;VLOOKUP(O171,Runners!A$3:CT$200,S$1,FALSE),2,0),0)</f>
        <v>0</v>
      </c>
      <c r="T171" s="6">
        <f t="shared" si="73"/>
        <v>0</v>
      </c>
      <c r="U171" s="2"/>
      <c r="V171" s="2" t="str">
        <f>IF(O171&lt;&gt;"",VLOOKUP(O171,Runners!CZ$3:DM$200,V$1,FALSE),"")</f>
        <v/>
      </c>
      <c r="W171" s="19" t="str">
        <f t="shared" si="74"/>
        <v/>
      </c>
    </row>
    <row r="172" spans="3:23" x14ac:dyDescent="0.25">
      <c r="C172" s="3">
        <f>IF(A172&lt;&gt;"",VLOOKUP(A172,Runners!A$3:AS$200,C$1,FALSE),0)</f>
        <v>0</v>
      </c>
      <c r="D172" s="6">
        <f t="shared" si="65"/>
        <v>169</v>
      </c>
      <c r="E172" s="2"/>
      <c r="F172" s="2">
        <f t="shared" si="75"/>
        <v>0</v>
      </c>
      <c r="J172" s="1">
        <f t="shared" si="66"/>
        <v>0</v>
      </c>
      <c r="M172" s="8" t="str">
        <f t="shared" si="67"/>
        <v/>
      </c>
      <c r="N172" s="8" t="str">
        <f t="shared" si="68"/>
        <v/>
      </c>
      <c r="O172" s="1" t="str">
        <f t="shared" si="69"/>
        <v/>
      </c>
      <c r="P172" s="40" t="str">
        <f t="shared" si="70"/>
        <v/>
      </c>
      <c r="Q172" s="40" t="str">
        <f t="shared" si="71"/>
        <v/>
      </c>
      <c r="R172" s="6">
        <f t="shared" si="72"/>
        <v>0</v>
      </c>
      <c r="S172" s="6">
        <f>IF(AND(D172&lt;=L$4,P172&lt;&gt;"Y"),IF(N172&lt;VLOOKUP(O172,Runners!A$3:CT$200,S$1,FALSE),2,0),0)</f>
        <v>0</v>
      </c>
      <c r="T172" s="6">
        <f t="shared" si="73"/>
        <v>0</v>
      </c>
      <c r="U172" s="2"/>
      <c r="V172" s="2" t="str">
        <f>IF(O172&lt;&gt;"",VLOOKUP(O172,Runners!CZ$3:DM$200,V$1,FALSE),"")</f>
        <v/>
      </c>
      <c r="W172" s="19" t="str">
        <f t="shared" si="74"/>
        <v/>
      </c>
    </row>
    <row r="173" spans="3:23" x14ac:dyDescent="0.25">
      <c r="C173" s="3">
        <f>IF(A173&lt;&gt;"",VLOOKUP(A173,Runners!A$3:AS$200,C$1,FALSE),0)</f>
        <v>0</v>
      </c>
      <c r="D173" s="6">
        <f t="shared" si="65"/>
        <v>170</v>
      </c>
      <c r="E173" s="2"/>
      <c r="F173" s="2">
        <f t="shared" si="75"/>
        <v>0</v>
      </c>
      <c r="J173" s="1">
        <f t="shared" si="66"/>
        <v>0</v>
      </c>
      <c r="M173" s="8" t="str">
        <f t="shared" si="67"/>
        <v/>
      </c>
      <c r="N173" s="8" t="str">
        <f t="shared" si="68"/>
        <v/>
      </c>
      <c r="O173" s="1" t="str">
        <f t="shared" si="69"/>
        <v/>
      </c>
      <c r="P173" s="40" t="str">
        <f t="shared" si="70"/>
        <v/>
      </c>
      <c r="Q173" s="40" t="str">
        <f t="shared" si="71"/>
        <v/>
      </c>
      <c r="R173" s="6">
        <f t="shared" si="72"/>
        <v>0</v>
      </c>
      <c r="S173" s="6">
        <f>IF(AND(D173&lt;=L$4,P173&lt;&gt;"Y"),IF(N173&lt;VLOOKUP(O173,Runners!A$3:CT$200,S$1,FALSE),2,0),0)</f>
        <v>0</v>
      </c>
      <c r="T173" s="6">
        <f t="shared" si="73"/>
        <v>0</v>
      </c>
      <c r="U173" s="2"/>
      <c r="V173" s="2" t="str">
        <f>IF(O173&lt;&gt;"",VLOOKUP(O173,Runners!CZ$3:DM$200,V$1,FALSE),"")</f>
        <v/>
      </c>
      <c r="W173" s="19" t="str">
        <f t="shared" si="74"/>
        <v/>
      </c>
    </row>
    <row r="174" spans="3:23" x14ac:dyDescent="0.25">
      <c r="C174" s="3">
        <f>IF(A174&lt;&gt;"",VLOOKUP(A174,Runners!A$3:AS$200,C$1,FALSE),0)</f>
        <v>0</v>
      </c>
      <c r="D174" s="6">
        <f t="shared" si="65"/>
        <v>171</v>
      </c>
      <c r="E174" s="2"/>
      <c r="F174" s="2">
        <f t="shared" si="75"/>
        <v>0</v>
      </c>
      <c r="J174" s="1">
        <f t="shared" si="66"/>
        <v>0</v>
      </c>
      <c r="M174" s="8" t="str">
        <f t="shared" si="67"/>
        <v/>
      </c>
      <c r="N174" s="8" t="str">
        <f t="shared" si="68"/>
        <v/>
      </c>
      <c r="O174" s="1" t="str">
        <f t="shared" si="69"/>
        <v/>
      </c>
      <c r="P174" s="40" t="str">
        <f t="shared" si="70"/>
        <v/>
      </c>
      <c r="Q174" s="40" t="str">
        <f t="shared" si="71"/>
        <v/>
      </c>
      <c r="R174" s="6">
        <f t="shared" si="72"/>
        <v>0</v>
      </c>
      <c r="S174" s="6">
        <f>IF(AND(D174&lt;=L$4,P174&lt;&gt;"Y"),IF(N174&lt;VLOOKUP(O174,Runners!A$3:CT$200,S$1,FALSE),2,0),0)</f>
        <v>0</v>
      </c>
      <c r="T174" s="6">
        <f t="shared" si="73"/>
        <v>0</v>
      </c>
      <c r="U174" s="2"/>
      <c r="V174" s="2" t="str">
        <f>IF(O174&lt;&gt;"",VLOOKUP(O174,Runners!CZ$3:DM$200,V$1,FALSE),"")</f>
        <v/>
      </c>
      <c r="W174" s="19" t="str">
        <f t="shared" si="74"/>
        <v/>
      </c>
    </row>
    <row r="175" spans="3:23" x14ac:dyDescent="0.25">
      <c r="C175" s="3">
        <f>IF(A175&lt;&gt;"",VLOOKUP(A175,Runners!A$3:AS$200,C$1,FALSE),0)</f>
        <v>0</v>
      </c>
      <c r="D175" s="6">
        <f t="shared" si="65"/>
        <v>172</v>
      </c>
      <c r="E175" s="2"/>
      <c r="F175" s="2">
        <f t="shared" si="75"/>
        <v>0</v>
      </c>
      <c r="J175" s="1">
        <f t="shared" si="66"/>
        <v>0</v>
      </c>
      <c r="M175" s="8" t="str">
        <f t="shared" si="67"/>
        <v/>
      </c>
      <c r="N175" s="8" t="str">
        <f t="shared" si="68"/>
        <v/>
      </c>
      <c r="O175" s="1" t="str">
        <f t="shared" si="69"/>
        <v/>
      </c>
      <c r="P175" s="40" t="str">
        <f t="shared" si="70"/>
        <v/>
      </c>
      <c r="Q175" s="40" t="str">
        <f t="shared" si="71"/>
        <v/>
      </c>
      <c r="R175" s="6">
        <f t="shared" si="72"/>
        <v>0</v>
      </c>
      <c r="S175" s="6">
        <f>IF(AND(D175&lt;=L$4,P175&lt;&gt;"Y"),IF(N175&lt;VLOOKUP(O175,Runners!A$3:CT$200,S$1,FALSE),2,0),0)</f>
        <v>0</v>
      </c>
      <c r="T175" s="6">
        <f t="shared" si="73"/>
        <v>0</v>
      </c>
      <c r="U175" s="2"/>
      <c r="V175" s="2" t="str">
        <f>IF(O175&lt;&gt;"",VLOOKUP(O175,Runners!CZ$3:DM$200,V$1,FALSE),"")</f>
        <v/>
      </c>
      <c r="W175" s="19" t="str">
        <f t="shared" si="74"/>
        <v/>
      </c>
    </row>
    <row r="176" spans="3:23" x14ac:dyDescent="0.25">
      <c r="C176" s="3">
        <f>IF(A176&lt;&gt;"",VLOOKUP(A176,Runners!A$3:AS$200,C$1,FALSE),0)</f>
        <v>0</v>
      </c>
      <c r="D176" s="6">
        <f t="shared" si="65"/>
        <v>173</v>
      </c>
      <c r="E176" s="2"/>
      <c r="F176" s="2">
        <f t="shared" si="75"/>
        <v>0</v>
      </c>
      <c r="J176" s="1">
        <f t="shared" si="66"/>
        <v>0</v>
      </c>
      <c r="M176" s="8" t="str">
        <f t="shared" si="67"/>
        <v/>
      </c>
      <c r="N176" s="8" t="str">
        <f t="shared" si="68"/>
        <v/>
      </c>
      <c r="O176" s="1" t="str">
        <f t="shared" si="69"/>
        <v/>
      </c>
      <c r="P176" s="40" t="str">
        <f t="shared" si="70"/>
        <v/>
      </c>
      <c r="Q176" s="40" t="str">
        <f t="shared" si="71"/>
        <v/>
      </c>
      <c r="R176" s="6">
        <f t="shared" si="72"/>
        <v>0</v>
      </c>
      <c r="S176" s="6">
        <f>IF(AND(D176&lt;=L$4,P176&lt;&gt;"Y"),IF(N176&lt;VLOOKUP(O176,Runners!A$3:CT$200,S$1,FALSE),2,0),0)</f>
        <v>0</v>
      </c>
      <c r="T176" s="6">
        <f t="shared" si="73"/>
        <v>0</v>
      </c>
      <c r="U176" s="2"/>
      <c r="V176" s="2" t="str">
        <f>IF(O176&lt;&gt;"",VLOOKUP(O176,Runners!CZ$3:DM$200,V$1,FALSE),"")</f>
        <v/>
      </c>
      <c r="W176" s="19" t="str">
        <f t="shared" si="74"/>
        <v/>
      </c>
    </row>
    <row r="177" spans="3:23" x14ac:dyDescent="0.25">
      <c r="C177" s="3">
        <f>IF(A177&lt;&gt;"",VLOOKUP(A177,Runners!A$3:AS$200,C$1,FALSE),0)</f>
        <v>0</v>
      </c>
      <c r="D177" s="6">
        <f t="shared" si="65"/>
        <v>174</v>
      </c>
      <c r="E177" s="2"/>
      <c r="F177" s="2">
        <f t="shared" si="75"/>
        <v>0</v>
      </c>
      <c r="J177" s="1">
        <f t="shared" si="66"/>
        <v>0</v>
      </c>
      <c r="M177" s="8" t="str">
        <f t="shared" si="67"/>
        <v/>
      </c>
      <c r="N177" s="8" t="str">
        <f t="shared" si="68"/>
        <v/>
      </c>
      <c r="O177" s="1" t="str">
        <f t="shared" si="69"/>
        <v/>
      </c>
      <c r="P177" s="40" t="str">
        <f t="shared" si="70"/>
        <v/>
      </c>
      <c r="Q177" s="40" t="str">
        <f t="shared" si="71"/>
        <v/>
      </c>
      <c r="R177" s="6">
        <f t="shared" si="72"/>
        <v>0</v>
      </c>
      <c r="S177" s="6">
        <f>IF(AND(D177&lt;=L$4,P177&lt;&gt;"Y"),IF(N177&lt;VLOOKUP(O177,Runners!A$3:CT$200,S$1,FALSE),2,0),0)</f>
        <v>0</v>
      </c>
      <c r="T177" s="6">
        <f t="shared" si="73"/>
        <v>0</v>
      </c>
      <c r="U177" s="2"/>
      <c r="V177" s="2" t="str">
        <f>IF(O177&lt;&gt;"",VLOOKUP(O177,Runners!CZ$3:DM$200,V$1,FALSE),"")</f>
        <v/>
      </c>
      <c r="W177" s="19" t="str">
        <f t="shared" si="74"/>
        <v/>
      </c>
    </row>
    <row r="178" spans="3:23" x14ac:dyDescent="0.25">
      <c r="C178" s="3">
        <f>IF(A178&lt;&gt;"",VLOOKUP(A178,Runners!A$3:AS$200,C$1,FALSE),0)</f>
        <v>0</v>
      </c>
      <c r="D178" s="6">
        <f t="shared" si="65"/>
        <v>175</v>
      </c>
      <c r="E178" s="2"/>
      <c r="F178" s="2">
        <f t="shared" si="75"/>
        <v>0</v>
      </c>
      <c r="J178" s="1">
        <f t="shared" si="66"/>
        <v>0</v>
      </c>
      <c r="M178" s="8" t="str">
        <f t="shared" si="67"/>
        <v/>
      </c>
      <c r="N178" s="8" t="str">
        <f t="shared" si="68"/>
        <v/>
      </c>
      <c r="O178" s="1" t="str">
        <f t="shared" si="69"/>
        <v/>
      </c>
      <c r="P178" s="40" t="str">
        <f t="shared" si="70"/>
        <v/>
      </c>
      <c r="Q178" s="40" t="str">
        <f t="shared" si="71"/>
        <v/>
      </c>
      <c r="R178" s="6">
        <f t="shared" si="72"/>
        <v>0</v>
      </c>
      <c r="S178" s="6">
        <f>IF(AND(D178&lt;=L$4,P178&lt;&gt;"Y"),IF(N178&lt;VLOOKUP(O178,Runners!A$3:CT$200,S$1,FALSE),2,0),0)</f>
        <v>0</v>
      </c>
      <c r="T178" s="6">
        <f t="shared" si="73"/>
        <v>0</v>
      </c>
      <c r="U178" s="2"/>
      <c r="V178" s="2" t="str">
        <f>IF(O178&lt;&gt;"",VLOOKUP(O178,Runners!CZ$3:DM$200,V$1,FALSE),"")</f>
        <v/>
      </c>
      <c r="W178" s="19" t="str">
        <f t="shared" si="74"/>
        <v/>
      </c>
    </row>
    <row r="179" spans="3:23" x14ac:dyDescent="0.25">
      <c r="C179" s="3">
        <f>IF(A179&lt;&gt;"",VLOOKUP(A179,Runners!A$3:AS$200,C$1,FALSE),0)</f>
        <v>0</v>
      </c>
      <c r="D179" s="6">
        <f t="shared" si="65"/>
        <v>176</v>
      </c>
      <c r="E179" s="2"/>
      <c r="F179" s="2">
        <f t="shared" si="75"/>
        <v>0</v>
      </c>
      <c r="J179" s="1">
        <f t="shared" si="66"/>
        <v>0</v>
      </c>
      <c r="M179" s="8" t="str">
        <f t="shared" si="67"/>
        <v/>
      </c>
      <c r="N179" s="8" t="str">
        <f t="shared" si="68"/>
        <v/>
      </c>
      <c r="O179" s="1" t="str">
        <f t="shared" si="69"/>
        <v/>
      </c>
      <c r="P179" s="40" t="str">
        <f t="shared" si="70"/>
        <v/>
      </c>
      <c r="Q179" s="40" t="str">
        <f t="shared" si="71"/>
        <v/>
      </c>
      <c r="R179" s="6">
        <f t="shared" si="72"/>
        <v>0</v>
      </c>
      <c r="S179" s="6">
        <f>IF(AND(D179&lt;=L$4,P179&lt;&gt;"Y"),IF(N179&lt;VLOOKUP(O179,Runners!A$3:CT$200,S$1,FALSE),2,0),0)</f>
        <v>0</v>
      </c>
      <c r="T179" s="6">
        <f t="shared" si="73"/>
        <v>0</v>
      </c>
      <c r="U179" s="2"/>
      <c r="V179" s="2" t="str">
        <f>IF(O179&lt;&gt;"",VLOOKUP(O179,Runners!CZ$3:DM$200,V$1,FALSE),"")</f>
        <v/>
      </c>
      <c r="W179" s="19" t="str">
        <f t="shared" si="74"/>
        <v/>
      </c>
    </row>
    <row r="180" spans="3:23" x14ac:dyDescent="0.25">
      <c r="C180" s="3">
        <f>IF(A180&lt;&gt;"",VLOOKUP(A180,Runners!A$3:AS$200,C$1,FALSE),0)</f>
        <v>0</v>
      </c>
      <c r="D180" s="6">
        <f t="shared" si="65"/>
        <v>177</v>
      </c>
      <c r="E180" s="2"/>
      <c r="F180" s="2">
        <f t="shared" si="75"/>
        <v>0</v>
      </c>
      <c r="J180" s="1">
        <f t="shared" si="66"/>
        <v>0</v>
      </c>
      <c r="M180" s="8" t="str">
        <f t="shared" si="67"/>
        <v/>
      </c>
      <c r="N180" s="8" t="str">
        <f t="shared" si="68"/>
        <v/>
      </c>
      <c r="O180" s="1" t="str">
        <f t="shared" si="69"/>
        <v/>
      </c>
      <c r="P180" s="40" t="str">
        <f t="shared" si="70"/>
        <v/>
      </c>
      <c r="Q180" s="40" t="str">
        <f t="shared" si="71"/>
        <v/>
      </c>
      <c r="R180" s="6">
        <f t="shared" si="72"/>
        <v>0</v>
      </c>
      <c r="S180" s="6">
        <f>IF(AND(D180&lt;=L$4,P180&lt;&gt;"Y"),IF(N180&lt;VLOOKUP(O180,Runners!A$3:CT$200,S$1,FALSE),2,0),0)</f>
        <v>0</v>
      </c>
      <c r="T180" s="6">
        <f t="shared" si="73"/>
        <v>0</v>
      </c>
      <c r="U180" s="2"/>
      <c r="V180" s="2" t="str">
        <f>IF(O180&lt;&gt;"",VLOOKUP(O180,Runners!CZ$3:DM$200,V$1,FALSE),"")</f>
        <v/>
      </c>
      <c r="W180" s="19" t="str">
        <f t="shared" si="74"/>
        <v/>
      </c>
    </row>
    <row r="181" spans="3:23" x14ac:dyDescent="0.25">
      <c r="C181" s="3">
        <f>IF(A181&lt;&gt;"",VLOOKUP(A181,Runners!A$3:AS$200,C$1,FALSE),0)</f>
        <v>0</v>
      </c>
      <c r="D181" s="6">
        <f t="shared" si="65"/>
        <v>178</v>
      </c>
      <c r="E181" s="2"/>
      <c r="F181" s="2">
        <f t="shared" si="75"/>
        <v>0</v>
      </c>
      <c r="J181" s="1">
        <f t="shared" si="66"/>
        <v>0</v>
      </c>
      <c r="M181" s="8" t="str">
        <f t="shared" si="67"/>
        <v/>
      </c>
      <c r="N181" s="8" t="str">
        <f t="shared" si="68"/>
        <v/>
      </c>
      <c r="O181" s="1" t="str">
        <f t="shared" si="69"/>
        <v/>
      </c>
      <c r="P181" s="40" t="str">
        <f t="shared" si="70"/>
        <v/>
      </c>
      <c r="Q181" s="40" t="str">
        <f t="shared" si="71"/>
        <v/>
      </c>
      <c r="R181" s="6">
        <f t="shared" si="72"/>
        <v>0</v>
      </c>
      <c r="S181" s="6">
        <f>IF(AND(D181&lt;=L$4,P181&lt;&gt;"Y"),IF(N181&lt;VLOOKUP(O181,Runners!A$3:CT$200,S$1,FALSE),2,0),0)</f>
        <v>0</v>
      </c>
      <c r="T181" s="6">
        <f t="shared" si="73"/>
        <v>0</v>
      </c>
      <c r="U181" s="2"/>
      <c r="V181" s="2" t="str">
        <f>IF(O181&lt;&gt;"",VLOOKUP(O181,Runners!CZ$3:DM$200,V$1,FALSE),"")</f>
        <v/>
      </c>
      <c r="W181" s="19" t="str">
        <f t="shared" si="74"/>
        <v/>
      </c>
    </row>
    <row r="182" spans="3:23" x14ac:dyDescent="0.25">
      <c r="C182" s="3">
        <f>IF(A182&lt;&gt;"",VLOOKUP(A182,Runners!A$3:AS$200,C$1,FALSE),0)</f>
        <v>0</v>
      </c>
      <c r="D182" s="6">
        <f t="shared" si="65"/>
        <v>179</v>
      </c>
      <c r="E182" s="2"/>
      <c r="F182" s="2">
        <f t="shared" si="75"/>
        <v>0</v>
      </c>
      <c r="J182" s="1">
        <f t="shared" si="66"/>
        <v>0</v>
      </c>
      <c r="M182" s="8" t="str">
        <f t="shared" si="67"/>
        <v/>
      </c>
      <c r="N182" s="8" t="str">
        <f t="shared" si="68"/>
        <v/>
      </c>
      <c r="O182" s="1" t="str">
        <f t="shared" si="69"/>
        <v/>
      </c>
      <c r="P182" s="40" t="str">
        <f t="shared" si="70"/>
        <v/>
      </c>
      <c r="Q182" s="40" t="str">
        <f t="shared" si="71"/>
        <v/>
      </c>
      <c r="R182" s="6">
        <f t="shared" si="72"/>
        <v>0</v>
      </c>
      <c r="S182" s="6">
        <f>IF(AND(D182&lt;=L$4,P182&lt;&gt;"Y"),IF(N182&lt;VLOOKUP(O182,Runners!A$3:CT$200,S$1,FALSE),2,0),0)</f>
        <v>0</v>
      </c>
      <c r="T182" s="6">
        <f t="shared" si="73"/>
        <v>0</v>
      </c>
      <c r="U182" s="2"/>
      <c r="V182" s="2" t="str">
        <f>IF(O182&lt;&gt;"",VLOOKUP(O182,Runners!CZ$3:DM$200,V$1,FALSE),"")</f>
        <v/>
      </c>
      <c r="W182" s="19" t="str">
        <f t="shared" si="74"/>
        <v/>
      </c>
    </row>
    <row r="183" spans="3:23" x14ac:dyDescent="0.25">
      <c r="C183" s="3">
        <f>IF(A183&lt;&gt;"",VLOOKUP(A183,Runners!A$3:AS$200,C$1,FALSE),0)</f>
        <v>0</v>
      </c>
      <c r="D183" s="6">
        <f t="shared" si="65"/>
        <v>180</v>
      </c>
      <c r="E183" s="2"/>
      <c r="F183" s="2">
        <f t="shared" si="75"/>
        <v>0</v>
      </c>
      <c r="J183" s="1">
        <f t="shared" si="66"/>
        <v>0</v>
      </c>
      <c r="M183" s="8" t="str">
        <f t="shared" si="67"/>
        <v/>
      </c>
      <c r="N183" s="8" t="str">
        <f t="shared" si="68"/>
        <v/>
      </c>
      <c r="O183" s="1" t="str">
        <f t="shared" si="69"/>
        <v/>
      </c>
      <c r="P183" s="40" t="str">
        <f t="shared" si="70"/>
        <v/>
      </c>
      <c r="Q183" s="40" t="str">
        <f t="shared" si="71"/>
        <v/>
      </c>
      <c r="R183" s="6">
        <f t="shared" si="72"/>
        <v>0</v>
      </c>
      <c r="S183" s="6">
        <f>IF(AND(D183&lt;=L$4,P183&lt;&gt;"Y"),IF(N183&lt;VLOOKUP(O183,Runners!A$3:CT$200,S$1,FALSE),2,0),0)</f>
        <v>0</v>
      </c>
      <c r="T183" s="6">
        <f t="shared" si="73"/>
        <v>0</v>
      </c>
      <c r="U183" s="2"/>
      <c r="V183" s="2" t="str">
        <f>IF(O183&lt;&gt;"",VLOOKUP(O183,Runners!CZ$3:DM$200,V$1,FALSE),"")</f>
        <v/>
      </c>
      <c r="W183" s="19" t="str">
        <f t="shared" si="74"/>
        <v/>
      </c>
    </row>
    <row r="184" spans="3:23" x14ac:dyDescent="0.25">
      <c r="C184" s="3">
        <f>IF(A184&lt;&gt;"",VLOOKUP(A184,Runners!A$3:AS$200,C$1,FALSE),0)</f>
        <v>0</v>
      </c>
      <c r="D184" s="6">
        <f t="shared" si="65"/>
        <v>181</v>
      </c>
      <c r="E184" s="2"/>
      <c r="F184" s="2">
        <f t="shared" si="75"/>
        <v>0</v>
      </c>
      <c r="J184" s="1">
        <f t="shared" si="66"/>
        <v>0</v>
      </c>
      <c r="M184" s="8" t="str">
        <f t="shared" si="67"/>
        <v/>
      </c>
      <c r="N184" s="8" t="str">
        <f t="shared" si="68"/>
        <v/>
      </c>
      <c r="O184" s="1" t="str">
        <f t="shared" si="69"/>
        <v/>
      </c>
      <c r="P184" s="40" t="str">
        <f t="shared" si="70"/>
        <v/>
      </c>
      <c r="Q184" s="40" t="str">
        <f t="shared" si="71"/>
        <v/>
      </c>
      <c r="R184" s="6">
        <f t="shared" si="72"/>
        <v>0</v>
      </c>
      <c r="S184" s="6">
        <f>IF(AND(D184&lt;=L$4,P184&lt;&gt;"Y"),IF(N184&lt;VLOOKUP(O184,Runners!A$3:CT$200,S$1,FALSE),2,0),0)</f>
        <v>0</v>
      </c>
      <c r="T184" s="6">
        <f t="shared" si="73"/>
        <v>0</v>
      </c>
      <c r="U184" s="2"/>
      <c r="V184" s="2" t="str">
        <f>IF(O184&lt;&gt;"",VLOOKUP(O184,Runners!CZ$3:DM$200,V$1,FALSE),"")</f>
        <v/>
      </c>
      <c r="W184" s="19" t="str">
        <f t="shared" si="74"/>
        <v/>
      </c>
    </row>
    <row r="185" spans="3:23" x14ac:dyDescent="0.25">
      <c r="C185" s="3">
        <f>IF(A185&lt;&gt;"",VLOOKUP(A185,Runners!A$3:AS$200,C$1,FALSE),0)</f>
        <v>0</v>
      </c>
      <c r="D185" s="6">
        <f t="shared" si="65"/>
        <v>182</v>
      </c>
      <c r="E185" s="2"/>
      <c r="F185" s="2">
        <f t="shared" si="75"/>
        <v>0</v>
      </c>
      <c r="J185" s="1">
        <f t="shared" si="66"/>
        <v>0</v>
      </c>
      <c r="M185" s="8" t="str">
        <f t="shared" si="67"/>
        <v/>
      </c>
      <c r="N185" s="8" t="str">
        <f t="shared" si="68"/>
        <v/>
      </c>
      <c r="O185" s="1" t="str">
        <f t="shared" si="69"/>
        <v/>
      </c>
      <c r="P185" s="40" t="str">
        <f t="shared" si="70"/>
        <v/>
      </c>
      <c r="Q185" s="40" t="str">
        <f t="shared" si="71"/>
        <v/>
      </c>
      <c r="R185" s="6">
        <f t="shared" si="72"/>
        <v>0</v>
      </c>
      <c r="S185" s="6">
        <f>IF(AND(D185&lt;=L$4,P185&lt;&gt;"Y"),IF(N185&lt;VLOOKUP(O185,Runners!A$3:CT$200,S$1,FALSE),2,0),0)</f>
        <v>0</v>
      </c>
      <c r="T185" s="6">
        <f t="shared" si="73"/>
        <v>0</v>
      </c>
      <c r="U185" s="2"/>
      <c r="V185" s="2" t="str">
        <f>IF(O185&lt;&gt;"",VLOOKUP(O185,Runners!CZ$3:DM$200,V$1,FALSE),"")</f>
        <v/>
      </c>
      <c r="W185" s="19" t="str">
        <f t="shared" si="74"/>
        <v/>
      </c>
    </row>
    <row r="186" spans="3:23" x14ac:dyDescent="0.25">
      <c r="C186" s="3">
        <f>IF(A186&lt;&gt;"",VLOOKUP(A186,Runners!A$3:AS$200,C$1,FALSE),0)</f>
        <v>0</v>
      </c>
      <c r="D186" s="6">
        <f t="shared" si="65"/>
        <v>183</v>
      </c>
      <c r="E186" s="2"/>
      <c r="F186" s="2">
        <f t="shared" si="75"/>
        <v>0</v>
      </c>
      <c r="J186" s="1">
        <f t="shared" si="66"/>
        <v>0</v>
      </c>
      <c r="M186" s="8" t="str">
        <f t="shared" si="67"/>
        <v/>
      </c>
      <c r="N186" s="8" t="str">
        <f t="shared" si="68"/>
        <v/>
      </c>
      <c r="O186" s="1" t="str">
        <f t="shared" si="69"/>
        <v/>
      </c>
      <c r="P186" s="40" t="str">
        <f t="shared" si="70"/>
        <v/>
      </c>
      <c r="Q186" s="40" t="str">
        <f t="shared" si="71"/>
        <v/>
      </c>
      <c r="R186" s="6">
        <f t="shared" si="72"/>
        <v>0</v>
      </c>
      <c r="S186" s="6">
        <f>IF(AND(D186&lt;=L$4,P186&lt;&gt;"Y"),IF(N186&lt;VLOOKUP(O186,Runners!A$3:CT$200,S$1,FALSE),2,0),0)</f>
        <v>0</v>
      </c>
      <c r="T186" s="6">
        <f t="shared" si="73"/>
        <v>0</v>
      </c>
      <c r="U186" s="2"/>
      <c r="V186" s="2" t="str">
        <f>IF(O186&lt;&gt;"",VLOOKUP(O186,Runners!CZ$3:DM$200,V$1,FALSE),"")</f>
        <v/>
      </c>
      <c r="W186" s="19" t="str">
        <f t="shared" si="74"/>
        <v/>
      </c>
    </row>
    <row r="187" spans="3:23" x14ac:dyDescent="0.25">
      <c r="C187" s="3">
        <f>IF(A187&lt;&gt;"",VLOOKUP(A187,Runners!A$3:AS$200,C$1,FALSE),0)</f>
        <v>0</v>
      </c>
      <c r="D187" s="6">
        <f t="shared" si="65"/>
        <v>184</v>
      </c>
      <c r="E187" s="2"/>
      <c r="F187" s="2">
        <f t="shared" si="75"/>
        <v>0</v>
      </c>
      <c r="J187" s="1">
        <f t="shared" si="66"/>
        <v>0</v>
      </c>
      <c r="M187" s="8" t="str">
        <f t="shared" si="67"/>
        <v/>
      </c>
      <c r="N187" s="8" t="str">
        <f t="shared" si="68"/>
        <v/>
      </c>
      <c r="O187" s="1" t="str">
        <f t="shared" si="69"/>
        <v/>
      </c>
      <c r="P187" s="40" t="str">
        <f t="shared" si="70"/>
        <v/>
      </c>
      <c r="Q187" s="40" t="str">
        <f t="shared" si="71"/>
        <v/>
      </c>
      <c r="R187" s="6">
        <f t="shared" si="72"/>
        <v>0</v>
      </c>
      <c r="S187" s="6">
        <f>IF(AND(D187&lt;=L$4,P187&lt;&gt;"Y"),IF(N187&lt;VLOOKUP(O187,Runners!A$3:CT$200,S$1,FALSE),2,0),0)</f>
        <v>0</v>
      </c>
      <c r="T187" s="6">
        <f t="shared" si="73"/>
        <v>0</v>
      </c>
      <c r="U187" s="2"/>
      <c r="V187" s="2" t="str">
        <f>IF(O187&lt;&gt;"",VLOOKUP(O187,Runners!CZ$3:DM$200,V$1,FALSE),"")</f>
        <v/>
      </c>
      <c r="W187" s="19" t="str">
        <f t="shared" si="74"/>
        <v/>
      </c>
    </row>
    <row r="188" spans="3:23" x14ac:dyDescent="0.25">
      <c r="C188" s="3">
        <f>IF(A188&lt;&gt;"",VLOOKUP(A188,Runners!A$3:AS$200,C$1,FALSE),0)</f>
        <v>0</v>
      </c>
      <c r="D188" s="6">
        <f t="shared" si="65"/>
        <v>185</v>
      </c>
      <c r="E188" s="2"/>
      <c r="F188" s="2">
        <f t="shared" si="75"/>
        <v>0</v>
      </c>
      <c r="J188" s="1">
        <f t="shared" si="66"/>
        <v>0</v>
      </c>
      <c r="M188" s="8" t="str">
        <f t="shared" si="67"/>
        <v/>
      </c>
      <c r="N188" s="8" t="str">
        <f t="shared" si="68"/>
        <v/>
      </c>
      <c r="O188" s="1" t="str">
        <f t="shared" si="69"/>
        <v/>
      </c>
      <c r="P188" s="40" t="str">
        <f t="shared" si="70"/>
        <v/>
      </c>
      <c r="Q188" s="40" t="str">
        <f t="shared" si="71"/>
        <v/>
      </c>
      <c r="R188" s="6">
        <f t="shared" si="72"/>
        <v>0</v>
      </c>
      <c r="S188" s="6">
        <f>IF(AND(D188&lt;=L$4,P188&lt;&gt;"Y"),IF(N188&lt;VLOOKUP(O188,Runners!A$3:CT$200,S$1,FALSE),2,0),0)</f>
        <v>0</v>
      </c>
      <c r="T188" s="6">
        <f t="shared" si="73"/>
        <v>0</v>
      </c>
      <c r="U188" s="2"/>
      <c r="V188" s="2" t="str">
        <f>IF(O188&lt;&gt;"",VLOOKUP(O188,Runners!CZ$3:DM$200,V$1,FALSE),"")</f>
        <v/>
      </c>
      <c r="W188" s="19" t="str">
        <f t="shared" si="74"/>
        <v/>
      </c>
    </row>
    <row r="189" spans="3:23" x14ac:dyDescent="0.25">
      <c r="C189" s="3">
        <f>IF(A189&lt;&gt;"",VLOOKUP(A189,Runners!A$3:AS$200,C$1,FALSE),0)</f>
        <v>0</v>
      </c>
      <c r="D189" s="6">
        <f t="shared" si="65"/>
        <v>186</v>
      </c>
      <c r="E189" s="2"/>
      <c r="F189" s="2">
        <f t="shared" si="75"/>
        <v>0</v>
      </c>
      <c r="J189" s="1">
        <f t="shared" si="66"/>
        <v>0</v>
      </c>
      <c r="M189" s="8" t="str">
        <f t="shared" si="67"/>
        <v/>
      </c>
      <c r="N189" s="8" t="str">
        <f t="shared" si="68"/>
        <v/>
      </c>
      <c r="O189" s="1" t="str">
        <f t="shared" si="69"/>
        <v/>
      </c>
      <c r="P189" s="40" t="str">
        <f t="shared" si="70"/>
        <v/>
      </c>
      <c r="Q189" s="40" t="str">
        <f t="shared" si="71"/>
        <v/>
      </c>
      <c r="R189" s="6">
        <f t="shared" si="72"/>
        <v>0</v>
      </c>
      <c r="S189" s="6">
        <f>IF(AND(D189&lt;=L$4,P189&lt;&gt;"Y"),IF(N189&lt;VLOOKUP(O189,Runners!A$3:CT$200,S$1,FALSE),2,0),0)</f>
        <v>0</v>
      </c>
      <c r="T189" s="6">
        <f t="shared" si="73"/>
        <v>0</v>
      </c>
      <c r="U189" s="2"/>
      <c r="V189" s="2" t="str">
        <f>IF(O189&lt;&gt;"",VLOOKUP(O189,Runners!CZ$3:DM$200,V$1,FALSE),"")</f>
        <v/>
      </c>
      <c r="W189" s="19" t="str">
        <f t="shared" si="74"/>
        <v/>
      </c>
    </row>
    <row r="190" spans="3:23" x14ac:dyDescent="0.25">
      <c r="C190" s="3">
        <f>IF(A190&lt;&gt;"",VLOOKUP(A190,Runners!A$3:AS$200,C$1,FALSE),0)</f>
        <v>0</v>
      </c>
      <c r="D190" s="6">
        <f t="shared" si="65"/>
        <v>187</v>
      </c>
      <c r="E190" s="2"/>
      <c r="F190" s="2">
        <f t="shared" si="75"/>
        <v>0</v>
      </c>
      <c r="J190" s="1">
        <f t="shared" si="66"/>
        <v>0</v>
      </c>
      <c r="M190" s="8" t="str">
        <f t="shared" si="67"/>
        <v/>
      </c>
      <c r="N190" s="8" t="str">
        <f t="shared" si="68"/>
        <v/>
      </c>
      <c r="O190" s="1" t="str">
        <f t="shared" si="69"/>
        <v/>
      </c>
      <c r="P190" s="40" t="str">
        <f t="shared" si="70"/>
        <v/>
      </c>
      <c r="Q190" s="40" t="str">
        <f t="shared" si="71"/>
        <v/>
      </c>
      <c r="R190" s="6">
        <f t="shared" si="72"/>
        <v>0</v>
      </c>
      <c r="S190" s="6">
        <f>IF(AND(D190&lt;=L$4,P190&lt;&gt;"Y"),IF(N190&lt;VLOOKUP(O190,Runners!A$3:CT$200,S$1,FALSE),2,0),0)</f>
        <v>0</v>
      </c>
      <c r="T190" s="6">
        <f t="shared" si="73"/>
        <v>0</v>
      </c>
      <c r="U190" s="2"/>
      <c r="V190" s="2" t="str">
        <f>IF(O190&lt;&gt;"",VLOOKUP(O190,Runners!CZ$3:DM$200,V$1,FALSE),"")</f>
        <v/>
      </c>
      <c r="W190" s="19" t="str">
        <f t="shared" si="74"/>
        <v/>
      </c>
    </row>
    <row r="191" spans="3:23" x14ac:dyDescent="0.25">
      <c r="C191" s="3">
        <f>IF(A191&lt;&gt;"",VLOOKUP(A191,Runners!A$3:AS$200,C$1,FALSE),0)</f>
        <v>0</v>
      </c>
      <c r="D191" s="6">
        <f t="shared" ref="D191:D200" si="76">D190+1</f>
        <v>188</v>
      </c>
      <c r="E191" s="2"/>
      <c r="F191" s="2">
        <f t="shared" si="75"/>
        <v>0</v>
      </c>
      <c r="J191" s="1">
        <f t="shared" ref="J191:J197" si="77">A191</f>
        <v>0</v>
      </c>
      <c r="M191" s="8" t="str">
        <f t="shared" ref="M191:M196" si="78">IF(D191&lt;=L$4,SMALL(E$4:E$201,D191),"")</f>
        <v/>
      </c>
      <c r="N191" s="8" t="str">
        <f t="shared" ref="N191:N196" si="79">IF(D191&lt;=L$4,VLOOKUP(M191,E$4:F$201,2,FALSE),"")</f>
        <v/>
      </c>
      <c r="O191" s="1" t="str">
        <f t="shared" ref="O191:O196" si="80">IF(D191&lt;=L$4,VLOOKUP(M191,E$4:J$201,6,FALSE),"")</f>
        <v/>
      </c>
      <c r="P191" s="40" t="str">
        <f t="shared" ref="P191:P196" si="81">IF(D191&lt;=L$4,VLOOKUP(O191,A$4:B$201,2,FALSE),"")</f>
        <v/>
      </c>
      <c r="Q191" s="40" t="str">
        <f t="shared" ref="Q191:Q196" si="82">IF(D191&lt;=L$4,IF(P191="Y",Q190,Q190-1),"")</f>
        <v/>
      </c>
      <c r="R191" s="6">
        <f t="shared" ref="R191:R196" si="83">IF(Q191=Q190,0,Q191)</f>
        <v>0</v>
      </c>
      <c r="S191" s="6">
        <f>IF(AND(D191&lt;=L$4,P191&lt;&gt;"Y"),IF(N191&lt;VLOOKUP(O191,Runners!A$3:CT$200,S$1,FALSE),2,0),0)</f>
        <v>0</v>
      </c>
      <c r="T191" s="6">
        <f t="shared" ref="T191:T196" si="84">IF(AND(D191&lt;=L$4,P191&lt;&gt;"Y"),S191+R191,0)</f>
        <v>0</v>
      </c>
      <c r="U191" s="2"/>
      <c r="V191" s="2" t="str">
        <f>IF(O191&lt;&gt;"",VLOOKUP(O191,Runners!CZ$3:DM$200,V$1,FALSE),"")</f>
        <v/>
      </c>
      <c r="W191" s="19" t="str">
        <f t="shared" ref="W191:W196" si="85">IF(O191&lt;&gt;"",(V191-N191)/V191,"")</f>
        <v/>
      </c>
    </row>
    <row r="192" spans="3:23" x14ac:dyDescent="0.25">
      <c r="C192" s="3">
        <f>IF(A192&lt;&gt;"",VLOOKUP(A192,Runners!A$3:AS$200,C$1,FALSE),0)</f>
        <v>0</v>
      </c>
      <c r="D192" s="6">
        <f t="shared" si="76"/>
        <v>189</v>
      </c>
      <c r="E192" s="2"/>
      <c r="F192" s="2">
        <f t="shared" si="75"/>
        <v>0</v>
      </c>
      <c r="J192" s="1">
        <f t="shared" si="77"/>
        <v>0</v>
      </c>
      <c r="M192" s="8" t="str">
        <f t="shared" si="78"/>
        <v/>
      </c>
      <c r="N192" s="8" t="str">
        <f t="shared" si="79"/>
        <v/>
      </c>
      <c r="O192" s="1" t="str">
        <f t="shared" si="80"/>
        <v/>
      </c>
      <c r="P192" s="40" t="str">
        <f t="shared" si="81"/>
        <v/>
      </c>
      <c r="Q192" s="40" t="str">
        <f t="shared" si="82"/>
        <v/>
      </c>
      <c r="R192" s="6">
        <f t="shared" si="83"/>
        <v>0</v>
      </c>
      <c r="S192" s="6">
        <f>IF(AND(D192&lt;=L$4,P192&lt;&gt;"Y"),IF(N192&lt;VLOOKUP(O192,Runners!A$3:CT$200,S$1,FALSE),2,0),0)</f>
        <v>0</v>
      </c>
      <c r="T192" s="6">
        <f t="shared" si="84"/>
        <v>0</v>
      </c>
      <c r="U192" s="2"/>
      <c r="V192" s="2" t="str">
        <f>IF(O192&lt;&gt;"",VLOOKUP(O192,Runners!CZ$3:DM$200,V$1,FALSE),"")</f>
        <v/>
      </c>
      <c r="W192" s="19" t="str">
        <f t="shared" si="85"/>
        <v/>
      </c>
    </row>
    <row r="193" spans="3:23" x14ac:dyDescent="0.25">
      <c r="C193" s="3">
        <f>IF(A193&lt;&gt;"",VLOOKUP(A193,Runners!A$3:AS$200,C$1,FALSE),0)</f>
        <v>0</v>
      </c>
      <c r="D193" s="6">
        <f t="shared" si="76"/>
        <v>190</v>
      </c>
      <c r="E193" s="2"/>
      <c r="F193" s="2">
        <f t="shared" ref="F193:F197" si="86">IF(E193&gt;0,E193-C193,0)</f>
        <v>0</v>
      </c>
      <c r="J193" s="1">
        <f t="shared" si="77"/>
        <v>0</v>
      </c>
      <c r="M193" s="8" t="str">
        <f t="shared" si="78"/>
        <v/>
      </c>
      <c r="N193" s="8" t="str">
        <f t="shared" si="79"/>
        <v/>
      </c>
      <c r="O193" s="1" t="str">
        <f t="shared" si="80"/>
        <v/>
      </c>
      <c r="P193" s="40" t="str">
        <f t="shared" si="81"/>
        <v/>
      </c>
      <c r="Q193" s="40" t="str">
        <f t="shared" si="82"/>
        <v/>
      </c>
      <c r="R193" s="6">
        <f t="shared" si="83"/>
        <v>0</v>
      </c>
      <c r="S193" s="6">
        <f>IF(AND(D193&lt;=L$4,P193&lt;&gt;"Y"),IF(N193&lt;VLOOKUP(O193,Runners!A$3:CT$200,S$1,FALSE),2,0),0)</f>
        <v>0</v>
      </c>
      <c r="T193" s="6">
        <f t="shared" si="84"/>
        <v>0</v>
      </c>
      <c r="U193" s="2"/>
      <c r="V193" s="2" t="str">
        <f>IF(O193&lt;&gt;"",VLOOKUP(O193,Runners!CZ$3:DM$200,V$1,FALSE),"")</f>
        <v/>
      </c>
      <c r="W193" s="19" t="str">
        <f t="shared" si="85"/>
        <v/>
      </c>
    </row>
    <row r="194" spans="3:23" x14ac:dyDescent="0.25">
      <c r="C194" s="3">
        <f>IF(A194&lt;&gt;"",VLOOKUP(A194,Runners!A$3:AS$200,C$1,FALSE),0)</f>
        <v>0</v>
      </c>
      <c r="D194" s="6">
        <f t="shared" si="76"/>
        <v>191</v>
      </c>
      <c r="E194" s="2"/>
      <c r="F194" s="2">
        <f t="shared" si="86"/>
        <v>0</v>
      </c>
      <c r="J194" s="1">
        <f t="shared" si="77"/>
        <v>0</v>
      </c>
      <c r="M194" s="8" t="str">
        <f t="shared" si="78"/>
        <v/>
      </c>
      <c r="N194" s="8" t="str">
        <f t="shared" si="79"/>
        <v/>
      </c>
      <c r="O194" s="1" t="str">
        <f t="shared" si="80"/>
        <v/>
      </c>
      <c r="P194" s="40" t="str">
        <f t="shared" si="81"/>
        <v/>
      </c>
      <c r="Q194" s="40" t="str">
        <f t="shared" si="82"/>
        <v/>
      </c>
      <c r="R194" s="6">
        <f t="shared" si="83"/>
        <v>0</v>
      </c>
      <c r="S194" s="6">
        <f>IF(AND(D194&lt;=L$4,P194&lt;&gt;"Y"),IF(N194&lt;VLOOKUP(O194,Runners!A$3:CT$200,S$1,FALSE),2,0),0)</f>
        <v>0</v>
      </c>
      <c r="T194" s="6">
        <f t="shared" si="84"/>
        <v>0</v>
      </c>
      <c r="U194" s="2"/>
      <c r="V194" s="2" t="str">
        <f>IF(O194&lt;&gt;"",VLOOKUP(O194,Runners!CZ$3:DM$200,V$1,FALSE),"")</f>
        <v/>
      </c>
      <c r="W194" s="19" t="str">
        <f t="shared" si="85"/>
        <v/>
      </c>
    </row>
    <row r="195" spans="3:23" x14ac:dyDescent="0.25">
      <c r="C195" s="3">
        <f>IF(A195&lt;&gt;"",VLOOKUP(A195,Runners!A$3:AS$200,C$1,FALSE),0)</f>
        <v>0</v>
      </c>
      <c r="D195" s="6">
        <f t="shared" si="76"/>
        <v>192</v>
      </c>
      <c r="E195" s="2"/>
      <c r="F195" s="2">
        <f t="shared" si="86"/>
        <v>0</v>
      </c>
      <c r="J195" s="1">
        <f t="shared" si="77"/>
        <v>0</v>
      </c>
      <c r="M195" s="8" t="str">
        <f t="shared" si="78"/>
        <v/>
      </c>
      <c r="N195" s="8" t="str">
        <f t="shared" si="79"/>
        <v/>
      </c>
      <c r="O195" s="1" t="str">
        <f t="shared" si="80"/>
        <v/>
      </c>
      <c r="P195" s="40" t="str">
        <f t="shared" si="81"/>
        <v/>
      </c>
      <c r="Q195" s="40" t="str">
        <f t="shared" si="82"/>
        <v/>
      </c>
      <c r="R195" s="6">
        <f t="shared" si="83"/>
        <v>0</v>
      </c>
      <c r="S195" s="6">
        <f>IF(AND(D195&lt;=L$4,P195&lt;&gt;"Y"),IF(N195&lt;VLOOKUP(O195,Runners!A$3:CT$200,S$1,FALSE),2,0),0)</f>
        <v>0</v>
      </c>
      <c r="T195" s="6">
        <f t="shared" si="84"/>
        <v>0</v>
      </c>
      <c r="U195" s="2"/>
      <c r="V195" s="2" t="str">
        <f>IF(O195&lt;&gt;"",VLOOKUP(O195,Runners!CZ$3:DM$200,V$1,FALSE),"")</f>
        <v/>
      </c>
      <c r="W195" s="19" t="str">
        <f t="shared" si="85"/>
        <v/>
      </c>
    </row>
    <row r="196" spans="3:23" x14ac:dyDescent="0.25">
      <c r="C196" s="3">
        <f>IF(A196&lt;&gt;"",VLOOKUP(A196,Runners!A$3:AS$200,C$1,FALSE),0)</f>
        <v>0</v>
      </c>
      <c r="D196" s="6">
        <f t="shared" si="76"/>
        <v>193</v>
      </c>
      <c r="E196" s="2"/>
      <c r="F196" s="2">
        <f t="shared" si="86"/>
        <v>0</v>
      </c>
      <c r="J196" s="1">
        <f t="shared" si="77"/>
        <v>0</v>
      </c>
      <c r="M196" s="8" t="str">
        <f t="shared" si="78"/>
        <v/>
      </c>
      <c r="N196" s="8" t="str">
        <f t="shared" si="79"/>
        <v/>
      </c>
      <c r="O196" s="1" t="str">
        <f t="shared" si="80"/>
        <v/>
      </c>
      <c r="P196" s="40" t="str">
        <f t="shared" si="81"/>
        <v/>
      </c>
      <c r="Q196" s="40" t="str">
        <f t="shared" si="82"/>
        <v/>
      </c>
      <c r="R196" s="6">
        <f t="shared" si="83"/>
        <v>0</v>
      </c>
      <c r="S196" s="6">
        <f>IF(AND(D196&lt;=L$4,P196&lt;&gt;"Y"),IF(N196&lt;VLOOKUP(O196,Runners!A$3:CT$200,S$1,FALSE),2,0),0)</f>
        <v>0</v>
      </c>
      <c r="T196" s="6">
        <f t="shared" si="84"/>
        <v>0</v>
      </c>
      <c r="U196" s="2"/>
      <c r="V196" s="2" t="str">
        <f>IF(O196&lt;&gt;"",VLOOKUP(O196,Runners!CZ$3:DM$200,V$1,FALSE),"")</f>
        <v/>
      </c>
      <c r="W196" s="19" t="str">
        <f t="shared" si="85"/>
        <v/>
      </c>
    </row>
    <row r="197" spans="3:23" x14ac:dyDescent="0.25">
      <c r="C197" s="3">
        <f>IF(A197&lt;&gt;"",VLOOKUP(A197,Runners!A$3:AS$200,C$1,FALSE),0)</f>
        <v>0</v>
      </c>
      <c r="D197" s="6">
        <f t="shared" si="76"/>
        <v>194</v>
      </c>
      <c r="E197" s="2"/>
      <c r="F197" s="2">
        <f t="shared" si="86"/>
        <v>0</v>
      </c>
      <c r="J197" s="1">
        <f t="shared" si="77"/>
        <v>0</v>
      </c>
      <c r="M197" s="8" t="str">
        <f t="shared" ref="M197:M200" si="87">IF(D197&lt;=L$4,SMALL(E$4:E$201,D197),"")</f>
        <v/>
      </c>
      <c r="N197" s="8" t="str">
        <f t="shared" ref="N197:N200" si="88">IF(D197&lt;=L$4,VLOOKUP(M197,E$4:F$201,2,FALSE),"")</f>
        <v/>
      </c>
      <c r="O197" s="1" t="str">
        <f t="shared" ref="O197:O200" si="89">IF(D197&lt;=L$4,VLOOKUP(M197,E$4:J$201,6,FALSE),"")</f>
        <v/>
      </c>
      <c r="P197" s="40" t="str">
        <f t="shared" ref="P197:P200" si="90">IF(D197&lt;=L$4,VLOOKUP(O197,A$4:B$201,2,FALSE),"")</f>
        <v/>
      </c>
      <c r="Q197" s="40" t="str">
        <f t="shared" ref="Q197:Q200" si="91">IF(D197&lt;=L$4,IF(P197="Y",Q196,Q196-1),"")</f>
        <v/>
      </c>
      <c r="R197" s="6">
        <f t="shared" ref="R197:R200" si="92">IF(Q197=Q196,0,Q197)</f>
        <v>0</v>
      </c>
      <c r="S197" s="6">
        <f>IF(AND(D197&lt;=L$4,P197&lt;&gt;"Y"),IF(N197&lt;VLOOKUP(O197,Runners!A$3:CT$200,S$1,FALSE),2,0),0)</f>
        <v>0</v>
      </c>
      <c r="T197" s="6">
        <f t="shared" ref="T197:T200" si="93">IF(AND(D197&lt;=L$4,P197&lt;&gt;"Y"),S197+R197,0)</f>
        <v>0</v>
      </c>
      <c r="U197" s="2"/>
      <c r="V197" s="2" t="str">
        <f>IF(O197&lt;&gt;"",VLOOKUP(O197,Runners!CZ$3:DM$200,V$1,FALSE),"")</f>
        <v/>
      </c>
      <c r="W197" s="19" t="str">
        <f t="shared" ref="W197:W200" si="94">IF(O197&lt;&gt;"",(V197-N197)/V197,"")</f>
        <v/>
      </c>
    </row>
    <row r="198" spans="3:23" x14ac:dyDescent="0.25">
      <c r="C198" s="3">
        <f>IF(A198&lt;&gt;"",VLOOKUP(A198,Runners!A$3:AS$200,C$1,FALSE),0)</f>
        <v>0</v>
      </c>
      <c r="D198" s="6">
        <f t="shared" si="76"/>
        <v>195</v>
      </c>
      <c r="E198" s="2"/>
      <c r="F198" s="2">
        <f t="shared" ref="F198:F200" si="95">IF(E198&gt;0,E198-C198,0)</f>
        <v>0</v>
      </c>
      <c r="J198" s="1">
        <f t="shared" ref="J198:J200" si="96">A198</f>
        <v>0</v>
      </c>
      <c r="M198" s="8" t="str">
        <f t="shared" si="87"/>
        <v/>
      </c>
      <c r="N198" s="8" t="str">
        <f t="shared" si="88"/>
        <v/>
      </c>
      <c r="O198" s="1" t="str">
        <f t="shared" si="89"/>
        <v/>
      </c>
      <c r="P198" s="40" t="str">
        <f t="shared" si="90"/>
        <v/>
      </c>
      <c r="Q198" s="40" t="str">
        <f t="shared" si="91"/>
        <v/>
      </c>
      <c r="R198" s="6">
        <f t="shared" si="92"/>
        <v>0</v>
      </c>
      <c r="S198" s="6">
        <f>IF(AND(D198&lt;=L$4,P198&lt;&gt;"Y"),IF(N198&lt;VLOOKUP(O198,Runners!A$3:CT$200,S$1,FALSE),2,0),0)</f>
        <v>0</v>
      </c>
      <c r="T198" s="6">
        <f t="shared" si="93"/>
        <v>0</v>
      </c>
      <c r="U198" s="2"/>
      <c r="V198" s="2" t="str">
        <f>IF(O198&lt;&gt;"",VLOOKUP(O198,Runners!CZ$3:DM$200,V$1,FALSE),"")</f>
        <v/>
      </c>
      <c r="W198" s="19" t="str">
        <f t="shared" si="94"/>
        <v/>
      </c>
    </row>
    <row r="199" spans="3:23" x14ac:dyDescent="0.25">
      <c r="C199" s="3">
        <f>IF(A199&lt;&gt;"",VLOOKUP(A199,Runners!A$3:AS$200,C$1,FALSE),0)</f>
        <v>0</v>
      </c>
      <c r="D199" s="6">
        <f t="shared" si="76"/>
        <v>196</v>
      </c>
      <c r="E199" s="2"/>
      <c r="F199" s="2">
        <f t="shared" si="95"/>
        <v>0</v>
      </c>
      <c r="J199" s="1">
        <f t="shared" si="96"/>
        <v>0</v>
      </c>
      <c r="M199" s="8" t="str">
        <f t="shared" si="87"/>
        <v/>
      </c>
      <c r="N199" s="8" t="str">
        <f t="shared" si="88"/>
        <v/>
      </c>
      <c r="O199" s="1" t="str">
        <f t="shared" si="89"/>
        <v/>
      </c>
      <c r="P199" s="40" t="str">
        <f t="shared" si="90"/>
        <v/>
      </c>
      <c r="Q199" s="40" t="str">
        <f t="shared" si="91"/>
        <v/>
      </c>
      <c r="R199" s="6">
        <f t="shared" si="92"/>
        <v>0</v>
      </c>
      <c r="S199" s="6">
        <f>IF(AND(D199&lt;=L$4,P199&lt;&gt;"Y"),IF(N199&lt;VLOOKUP(O199,Runners!A$3:CT$200,S$1,FALSE),2,0),0)</f>
        <v>0</v>
      </c>
      <c r="T199" s="6">
        <f t="shared" si="93"/>
        <v>0</v>
      </c>
      <c r="U199" s="2"/>
      <c r="V199" s="2" t="str">
        <f>IF(O199&lt;&gt;"",VLOOKUP(O199,Runners!CZ$3:DM$200,V$1,FALSE),"")</f>
        <v/>
      </c>
      <c r="W199" s="19" t="str">
        <f t="shared" si="94"/>
        <v/>
      </c>
    </row>
    <row r="200" spans="3:23" x14ac:dyDescent="0.25">
      <c r="C200" s="3">
        <f>IF(A200&lt;&gt;"",VLOOKUP(A200,Runners!A$3:AS$200,C$1,FALSE),0)</f>
        <v>0</v>
      </c>
      <c r="D200" s="6">
        <f t="shared" si="76"/>
        <v>197</v>
      </c>
      <c r="E200" s="2"/>
      <c r="F200" s="2">
        <f t="shared" si="95"/>
        <v>0</v>
      </c>
      <c r="J200" s="1">
        <f t="shared" si="96"/>
        <v>0</v>
      </c>
      <c r="M200" s="8" t="str">
        <f t="shared" si="87"/>
        <v/>
      </c>
      <c r="N200" s="8" t="str">
        <f t="shared" si="88"/>
        <v/>
      </c>
      <c r="O200" s="1" t="str">
        <f t="shared" si="89"/>
        <v/>
      </c>
      <c r="P200" s="40" t="str">
        <f t="shared" si="90"/>
        <v/>
      </c>
      <c r="Q200" s="40" t="str">
        <f t="shared" si="91"/>
        <v/>
      </c>
      <c r="R200" s="6">
        <f t="shared" si="92"/>
        <v>0</v>
      </c>
      <c r="S200" s="6">
        <f>IF(AND(D200&lt;=L$4,P200&lt;&gt;"Y"),IF(N200&lt;VLOOKUP(O200,Runners!A$3:CT$200,S$1,FALSE),2,0),0)</f>
        <v>0</v>
      </c>
      <c r="T200" s="6">
        <f t="shared" si="93"/>
        <v>0</v>
      </c>
      <c r="U200" s="2"/>
      <c r="V200" s="2" t="str">
        <f>IF(O200&lt;&gt;"",VLOOKUP(O200,Runners!CZ$3:DM$200,V$1,FALSE),"")</f>
        <v/>
      </c>
      <c r="W200" s="19" t="str">
        <f t="shared" si="94"/>
        <v/>
      </c>
    </row>
    <row r="201" spans="3:23" x14ac:dyDescent="0.25">
      <c r="S201" s="6" t="e">
        <f>IF(D201&lt;=L$4,IF(N201&lt;VLOOKUP(O201,Runners!A$3:CT$200,S$1,FALSE),2,0),0)</f>
        <v>#N/A</v>
      </c>
    </row>
  </sheetData>
  <sortState ref="A4:CE130">
    <sortCondition ref="A130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E201"/>
  <sheetViews>
    <sheetView showZeros="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33" sqref="B33"/>
    </sheetView>
  </sheetViews>
  <sheetFormatPr defaultRowHeight="12" x14ac:dyDescent="0.25"/>
  <cols>
    <col min="1" max="1" width="16.21875" style="1" customWidth="1"/>
    <col min="2" max="2" width="5.5546875" style="1" customWidth="1"/>
    <col min="3" max="3" width="7.33203125" style="1" customWidth="1"/>
    <col min="4" max="4" width="3.88671875" style="6" hidden="1" customWidth="1"/>
    <col min="5" max="5" width="7.77734375" style="1" customWidth="1"/>
    <col min="6" max="6" width="8.6640625" style="1" customWidth="1"/>
    <col min="7" max="7" width="8.6640625" style="6" customWidth="1"/>
    <col min="8" max="8" width="8.6640625" style="6" hidden="1" customWidth="1"/>
    <col min="9" max="9" width="8.109375" style="1" hidden="1" customWidth="1"/>
    <col min="10" max="10" width="5.77734375" style="1" hidden="1" customWidth="1"/>
    <col min="11" max="11" width="8.6640625" style="8" hidden="1" customWidth="1"/>
    <col min="12" max="12" width="11.109375" style="1" customWidth="1"/>
    <col min="13" max="13" width="8.88671875" style="1" customWidth="1"/>
    <col min="14" max="14" width="8.88671875" style="8" customWidth="1"/>
    <col min="15" max="15" width="16.6640625" style="1" customWidth="1"/>
    <col min="16" max="16" width="5.6640625" style="6" customWidth="1"/>
    <col min="17" max="17" width="5.5546875" style="6" hidden="1" customWidth="1"/>
    <col min="18" max="19" width="5.5546875" style="6" customWidth="1"/>
    <col min="20" max="21" width="5.5546875" style="1" customWidth="1"/>
    <col min="22" max="22" width="8.88671875" style="1" hidden="1" customWidth="1"/>
    <col min="23" max="23" width="6.109375" style="1" customWidth="1"/>
    <col min="24" max="16384" width="8.88671875" style="1"/>
  </cols>
  <sheetData>
    <row r="1" spans="1:83" s="7" customFormat="1" ht="25.8" hidden="1" customHeight="1" x14ac:dyDescent="0.3">
      <c r="C1" s="7">
        <v>43</v>
      </c>
      <c r="D1" s="5"/>
      <c r="E1" s="4" t="s">
        <v>57</v>
      </c>
      <c r="F1" s="4" t="s">
        <v>45</v>
      </c>
      <c r="G1" s="5"/>
      <c r="H1" s="5"/>
      <c r="K1" s="10"/>
      <c r="N1" s="10"/>
      <c r="P1" s="5"/>
      <c r="Q1" s="5">
        <v>96</v>
      </c>
      <c r="R1" s="5"/>
      <c r="S1" s="5">
        <v>96</v>
      </c>
      <c r="T1" s="7">
        <v>3</v>
      </c>
      <c r="V1" s="7">
        <v>12</v>
      </c>
    </row>
    <row r="2" spans="1:83" s="7" customFormat="1" ht="12" customHeight="1" x14ac:dyDescent="0.3">
      <c r="A2" s="7" t="s">
        <v>27</v>
      </c>
      <c r="B2" s="7" t="s">
        <v>77</v>
      </c>
      <c r="C2" s="7" t="s">
        <v>71</v>
      </c>
      <c r="D2" s="5">
        <v>0</v>
      </c>
      <c r="E2" s="4"/>
      <c r="F2" s="4"/>
      <c r="G2" s="5"/>
      <c r="H2" s="5"/>
      <c r="K2" s="10"/>
      <c r="L2" s="14" t="s">
        <v>151</v>
      </c>
      <c r="M2" s="14" t="s">
        <v>152</v>
      </c>
      <c r="N2" s="24" t="s">
        <v>153</v>
      </c>
      <c r="P2" s="39" t="s">
        <v>77</v>
      </c>
      <c r="Q2" s="39"/>
      <c r="R2" s="5" t="s">
        <v>44</v>
      </c>
      <c r="S2" s="5" t="s">
        <v>131</v>
      </c>
      <c r="T2" s="5" t="s">
        <v>136</v>
      </c>
    </row>
    <row r="3" spans="1:83" s="7" customFormat="1" ht="16.2" hidden="1" customHeight="1" x14ac:dyDescent="0.3">
      <c r="D3" s="5">
        <v>0</v>
      </c>
      <c r="E3" s="4"/>
      <c r="F3" s="4"/>
      <c r="G3" s="5"/>
      <c r="H3" s="5"/>
      <c r="K3" s="10"/>
      <c r="L3" s="14"/>
      <c r="M3" s="14"/>
      <c r="N3" s="24"/>
      <c r="P3" s="39"/>
      <c r="Q3" s="39">
        <v>41</v>
      </c>
      <c r="R3" s="5">
        <v>41</v>
      </c>
      <c r="S3" s="5"/>
      <c r="T3" s="5"/>
    </row>
    <row r="4" spans="1:83" ht="12" customHeight="1" x14ac:dyDescent="0.25">
      <c r="A4" s="1" t="s">
        <v>231</v>
      </c>
      <c r="C4" s="3">
        <f>IF(A4&lt;&gt;"",VLOOKUP(A4,Runners!A$3:AS$200,C$1,FALSE),0)</f>
        <v>1.1458333333333334E-2</v>
      </c>
      <c r="D4" s="6">
        <f t="shared" ref="D4:D35" si="0">D3+1</f>
        <v>1</v>
      </c>
      <c r="E4" s="2"/>
      <c r="F4" s="2">
        <f t="shared" ref="F4:F35" si="1">IF(E4&gt;0,E4-C4,0)</f>
        <v>0</v>
      </c>
      <c r="J4" s="1" t="str">
        <f t="shared" ref="J4:J35" si="2">A4</f>
        <v>Aaron Kirkby</v>
      </c>
      <c r="L4" s="7">
        <f>COUNT(E4:E201)</f>
        <v>31</v>
      </c>
      <c r="M4" s="8">
        <f t="shared" ref="M4:M35" si="3">IF(D4&lt;=L$4,SMALL(E$4:E$201,D4),"")</f>
        <v>2.7534722222222221E-2</v>
      </c>
      <c r="N4" s="8">
        <f t="shared" ref="N4:N35" si="4">IF(D4&lt;=L$4,VLOOKUP(M4,E$4:F$201,2,FALSE),"")</f>
        <v>1.607638888888889E-2</v>
      </c>
      <c r="O4" s="1" t="str">
        <f t="shared" ref="O4:O35" si="5">IF(D4&lt;=L$4,VLOOKUP(M4,E$4:J$201,6,FALSE),"")</f>
        <v>Michael Hall</v>
      </c>
      <c r="P4" s="40">
        <f t="shared" ref="P4:P35" si="6">IF(D4&lt;=L$4,VLOOKUP(O4,A$4:B$201,2,FALSE),"")</f>
        <v>0</v>
      </c>
      <c r="Q4" s="40">
        <f t="shared" ref="Q4:Q35" si="7">IF(D4&lt;=L$4,IF(P4="Y",Q3,Q3-1),"")</f>
        <v>40</v>
      </c>
      <c r="R4" s="6">
        <f t="shared" ref="R4:R35" si="8">IF(Q4=Q3,0,Q4)</f>
        <v>40</v>
      </c>
      <c r="S4" s="6">
        <f>IF(AND(D4&lt;=L$4,P4&lt;&gt;"Y"),IF(N4&lt;VLOOKUP(O4,Runners!A$3:CT$200,S$1,FALSE),2,0),0)</f>
        <v>2</v>
      </c>
      <c r="T4" s="6">
        <f t="shared" ref="T4:T35" si="9">IF(AND(D4&lt;=L$4,P4&lt;&gt;"Y"),S4+R4,0)</f>
        <v>42</v>
      </c>
      <c r="U4" s="2"/>
      <c r="V4" s="2">
        <f>IF(O4&lt;&gt;"",VLOOKUP(O4,Runners!CZ$3:DM$200,V$1,FALSE),"")</f>
        <v>1.638888888888889E-2</v>
      </c>
      <c r="W4" s="19">
        <f t="shared" ref="W4:W35" si="10">IF(O4&lt;&gt;"",(V4-N4)/V4,"")</f>
        <v>1.9067796610169507E-2</v>
      </c>
    </row>
    <row r="5" spans="1:83" x14ac:dyDescent="0.25">
      <c r="A5" s="1" t="s">
        <v>159</v>
      </c>
      <c r="C5" s="3">
        <f>IF(A5&lt;&gt;"",VLOOKUP(A5,Runners!A$3:AS$200,C$1,FALSE),0)</f>
        <v>8.8541666666666664E-3</v>
      </c>
      <c r="D5" s="6">
        <f t="shared" si="0"/>
        <v>2</v>
      </c>
      <c r="E5" s="2"/>
      <c r="F5" s="2">
        <f t="shared" si="1"/>
        <v>0</v>
      </c>
      <c r="J5" s="1" t="str">
        <f t="shared" si="2"/>
        <v>Adrian Sargent</v>
      </c>
      <c r="L5" s="7"/>
      <c r="M5" s="8">
        <f t="shared" si="3"/>
        <v>2.7673611111111111E-2</v>
      </c>
      <c r="N5" s="8">
        <f t="shared" si="4"/>
        <v>1.6041666666666666E-2</v>
      </c>
      <c r="O5" s="1" t="str">
        <f t="shared" si="5"/>
        <v>Sophie Bohannon</v>
      </c>
      <c r="P5" s="40">
        <f t="shared" si="6"/>
        <v>0</v>
      </c>
      <c r="Q5" s="40">
        <f t="shared" si="7"/>
        <v>39</v>
      </c>
      <c r="R5" s="6">
        <f t="shared" si="8"/>
        <v>39</v>
      </c>
      <c r="S5" s="6">
        <f>IF(AND(D5&lt;=L$4,P5&lt;&gt;"Y"),IF(N5&lt;VLOOKUP(O5,Runners!A$3:CT$200,S$1,FALSE),2,0),0)</f>
        <v>2</v>
      </c>
      <c r="T5" s="6">
        <f t="shared" si="9"/>
        <v>41</v>
      </c>
      <c r="U5" s="2"/>
      <c r="V5" s="2">
        <f>IF(O5&lt;&gt;"",VLOOKUP(O5,Runners!CZ$3:DM$200,V$1,FALSE),"")</f>
        <v>1.6192129629629629E-2</v>
      </c>
      <c r="W5" s="19">
        <f t="shared" si="10"/>
        <v>9.2923516797712904E-3</v>
      </c>
      <c r="X5" s="2" t="s">
        <v>148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</row>
    <row r="6" spans="1:83" x14ac:dyDescent="0.25">
      <c r="A6" s="1" t="s">
        <v>8</v>
      </c>
      <c r="B6" s="3"/>
      <c r="C6" s="3">
        <f>IF(A6&lt;&gt;"",VLOOKUP(A6,Runners!A$3:AS$200,C$1,FALSE),0)</f>
        <v>1.1111111111111112E-2</v>
      </c>
      <c r="D6" s="6">
        <f t="shared" si="0"/>
        <v>3</v>
      </c>
      <c r="E6" s="2"/>
      <c r="F6" s="2">
        <f t="shared" si="1"/>
        <v>0</v>
      </c>
      <c r="J6" s="1" t="str">
        <f t="shared" si="2"/>
        <v>Alan Elstone</v>
      </c>
      <c r="M6" s="8">
        <f t="shared" si="3"/>
        <v>2.8125000000000001E-2</v>
      </c>
      <c r="N6" s="8">
        <f t="shared" si="4"/>
        <v>1.6145833333333335E-2</v>
      </c>
      <c r="O6" s="1" t="str">
        <f t="shared" si="5"/>
        <v>Dom Kirkby</v>
      </c>
      <c r="P6" s="40" t="str">
        <f t="shared" si="6"/>
        <v>Y</v>
      </c>
      <c r="Q6" s="40">
        <f t="shared" si="7"/>
        <v>39</v>
      </c>
      <c r="R6" s="6">
        <f t="shared" si="8"/>
        <v>0</v>
      </c>
      <c r="S6" s="6">
        <f>IF(AND(D6&lt;=L$4,P6&lt;&gt;"Y"),IF(N6&lt;VLOOKUP(O6,Runners!A$3:CT$200,S$1,FALSE),2,0),0)</f>
        <v>0</v>
      </c>
      <c r="T6" s="6">
        <f t="shared" si="9"/>
        <v>0</v>
      </c>
      <c r="U6" s="2"/>
      <c r="V6" s="2">
        <f>IF(O6&lt;&gt;"",VLOOKUP(O6,Runners!CZ$3:DM$200,V$1,FALSE),"")</f>
        <v>1.5806067277515424E-2</v>
      </c>
      <c r="W6" s="19">
        <f t="shared" si="10"/>
        <v>-2.1495926206845765E-2</v>
      </c>
    </row>
    <row r="7" spans="1:83" x14ac:dyDescent="0.25">
      <c r="A7" s="1" t="s">
        <v>1</v>
      </c>
      <c r="C7" s="3">
        <f>IF(A7&lt;&gt;"",VLOOKUP(A7,Runners!A$3:AS$200,C$1,FALSE),0)</f>
        <v>1.3715277777777778E-2</v>
      </c>
      <c r="D7" s="6">
        <f t="shared" si="0"/>
        <v>4</v>
      </c>
      <c r="E7" s="2"/>
      <c r="F7" s="2">
        <f t="shared" si="1"/>
        <v>0</v>
      </c>
      <c r="J7" s="1" t="str">
        <f t="shared" si="2"/>
        <v>Alex Tate</v>
      </c>
      <c r="M7" s="8">
        <f t="shared" si="3"/>
        <v>2.8182870370370372E-2</v>
      </c>
      <c r="N7" s="8">
        <f t="shared" si="4"/>
        <v>1.4988425925925928E-2</v>
      </c>
      <c r="O7" s="1" t="str">
        <f t="shared" si="5"/>
        <v>Neil Tate</v>
      </c>
      <c r="P7" s="40">
        <f t="shared" si="6"/>
        <v>0</v>
      </c>
      <c r="Q7" s="40">
        <f t="shared" si="7"/>
        <v>38</v>
      </c>
      <c r="R7" s="6">
        <f t="shared" si="8"/>
        <v>38</v>
      </c>
      <c r="S7" s="6">
        <f>IF(AND(D7&lt;=L$4,P7&lt;&gt;"Y"),IF(N7&lt;VLOOKUP(O7,Runners!A$3:CT$200,S$1,FALSE),2,0),0)</f>
        <v>0</v>
      </c>
      <c r="T7" s="6">
        <f t="shared" si="9"/>
        <v>38</v>
      </c>
      <c r="U7" s="2"/>
      <c r="V7" s="2">
        <f>IF(O7&lt;&gt;"",VLOOKUP(O7,Runners!CZ$3:DM$200,V$1,FALSE),"")</f>
        <v>1.4605268694248915E-2</v>
      </c>
      <c r="W7" s="19">
        <f t="shared" si="10"/>
        <v>-2.6234178891066065E-2</v>
      </c>
    </row>
    <row r="8" spans="1:83" x14ac:dyDescent="0.25">
      <c r="A8" s="1" t="s">
        <v>186</v>
      </c>
      <c r="B8" s="3"/>
      <c r="C8" s="3">
        <f>IF(A8&lt;&gt;"",VLOOKUP(A8,Runners!A$3:AS$200,C$1,FALSE),0)</f>
        <v>1.4236111111111111E-2</v>
      </c>
      <c r="D8" s="6">
        <f t="shared" si="0"/>
        <v>5</v>
      </c>
      <c r="E8" s="2"/>
      <c r="F8" s="2">
        <f t="shared" si="1"/>
        <v>0</v>
      </c>
      <c r="J8" s="1" t="str">
        <f t="shared" si="2"/>
        <v>Alistaire Leivers</v>
      </c>
      <c r="M8" s="8">
        <f t="shared" si="3"/>
        <v>2.8240740740740736E-2</v>
      </c>
      <c r="N8" s="8">
        <f t="shared" si="4"/>
        <v>1.5046296296296292E-2</v>
      </c>
      <c r="O8" s="1" t="str">
        <f t="shared" si="5"/>
        <v>Dominic Garrett</v>
      </c>
      <c r="P8" s="40">
        <f t="shared" si="6"/>
        <v>0</v>
      </c>
      <c r="Q8" s="40">
        <f t="shared" si="7"/>
        <v>37</v>
      </c>
      <c r="R8" s="6">
        <f t="shared" si="8"/>
        <v>37</v>
      </c>
      <c r="S8" s="6">
        <f>IF(AND(D8&lt;=L$4,P8&lt;&gt;"Y"),IF(N8&lt;VLOOKUP(O8,Runners!A$3:CT$200,S$1,FALSE),2,0),0)</f>
        <v>0</v>
      </c>
      <c r="T8" s="6">
        <f t="shared" si="9"/>
        <v>37</v>
      </c>
      <c r="U8" s="2"/>
      <c r="V8" s="2">
        <f>IF(O8&lt;&gt;"",VLOOKUP(O8,Runners!CZ$3:DM$200,V$1,FALSE),"")</f>
        <v>1.4583333333333335E-2</v>
      </c>
      <c r="W8" s="19">
        <f t="shared" si="10"/>
        <v>-3.1746031746031314E-2</v>
      </c>
    </row>
    <row r="9" spans="1:83" x14ac:dyDescent="0.25">
      <c r="A9" s="1" t="s">
        <v>40</v>
      </c>
      <c r="C9" s="3">
        <f>IF(A9&lt;&gt;"",VLOOKUP(A9,Runners!A$3:AS$200,C$1,FALSE),0)</f>
        <v>9.3749999999999997E-3</v>
      </c>
      <c r="D9" s="6">
        <f t="shared" si="0"/>
        <v>6</v>
      </c>
      <c r="E9" s="2"/>
      <c r="F9" s="2">
        <f t="shared" si="1"/>
        <v>0</v>
      </c>
      <c r="J9" s="1" t="str">
        <f t="shared" si="2"/>
        <v>Als Everest</v>
      </c>
      <c r="M9" s="8">
        <f t="shared" si="3"/>
        <v>2.8333333333333332E-2</v>
      </c>
      <c r="N9" s="8">
        <f t="shared" si="4"/>
        <v>2.2256944444444444E-2</v>
      </c>
      <c r="O9" s="1" t="str">
        <f t="shared" si="5"/>
        <v>Sarah Cook</v>
      </c>
      <c r="P9" s="40">
        <f t="shared" si="6"/>
        <v>0</v>
      </c>
      <c r="Q9" s="40">
        <f t="shared" si="7"/>
        <v>36</v>
      </c>
      <c r="R9" s="6">
        <f t="shared" si="8"/>
        <v>36</v>
      </c>
      <c r="S9" s="6">
        <f>IF(AND(D9&lt;=L$4,P9&lt;&gt;"Y"),IF(N9&lt;VLOOKUP(O9,Runners!A$3:CT$200,S$1,FALSE),2,0),0)</f>
        <v>0</v>
      </c>
      <c r="T9" s="6">
        <f t="shared" si="9"/>
        <v>36</v>
      </c>
      <c r="U9" s="2"/>
      <c r="V9" s="2">
        <f>IF(O9&lt;&gt;"",VLOOKUP(O9,Runners!CZ$3:DM$200,V$1,FALSE),"")</f>
        <v>2.1734860574173114E-2</v>
      </c>
      <c r="W9" s="19">
        <f t="shared" si="10"/>
        <v>-2.4020576000000061E-2</v>
      </c>
    </row>
    <row r="10" spans="1:83" x14ac:dyDescent="0.25">
      <c r="A10" s="1" t="s">
        <v>60</v>
      </c>
      <c r="C10" s="3">
        <f>IF(A10&lt;&gt;"",VLOOKUP(A10,Runners!A$3:AS$200,C$1,FALSE),0)</f>
        <v>1.4583333333333332E-2</v>
      </c>
      <c r="D10" s="6">
        <f t="shared" si="0"/>
        <v>7</v>
      </c>
      <c r="E10" s="2"/>
      <c r="F10" s="2">
        <f t="shared" si="1"/>
        <v>0</v>
      </c>
      <c r="J10" s="1" t="str">
        <f t="shared" si="2"/>
        <v>Andy Draper</v>
      </c>
      <c r="M10" s="8">
        <f t="shared" si="3"/>
        <v>2.8344907407407412E-2</v>
      </c>
      <c r="N10" s="8">
        <f t="shared" si="4"/>
        <v>2.0358796296296298E-2</v>
      </c>
      <c r="O10" s="1" t="str">
        <f t="shared" si="5"/>
        <v>Emma Johnston</v>
      </c>
      <c r="P10" s="40">
        <f t="shared" si="6"/>
        <v>0</v>
      </c>
      <c r="Q10" s="40">
        <f t="shared" si="7"/>
        <v>35</v>
      </c>
      <c r="R10" s="6">
        <f t="shared" si="8"/>
        <v>35</v>
      </c>
      <c r="S10" s="6">
        <f>IF(AND(D10&lt;=L$4,P10&lt;&gt;"Y"),IF(N10&lt;VLOOKUP(O10,Runners!A$3:CT$200,S$1,FALSE),2,0),0)</f>
        <v>0</v>
      </c>
      <c r="T10" s="6">
        <f t="shared" si="9"/>
        <v>35</v>
      </c>
      <c r="U10" s="2"/>
      <c r="V10" s="2">
        <f>IF(O10&lt;&gt;"",VLOOKUP(O10,Runners!CZ$3:DM$200,V$1,FALSE),"")</f>
        <v>1.9923622192992013E-2</v>
      </c>
      <c r="W10" s="19">
        <f t="shared" si="10"/>
        <v>-2.1842117818182405E-2</v>
      </c>
    </row>
    <row r="11" spans="1:83" x14ac:dyDescent="0.25">
      <c r="A11" s="1" t="s">
        <v>34</v>
      </c>
      <c r="C11" s="3">
        <f>IF(A11&lt;&gt;"",VLOOKUP(A11,Runners!A$3:AS$200,C$1,FALSE),0)</f>
        <v>1.3715277777777778E-2</v>
      </c>
      <c r="D11" s="6">
        <f t="shared" si="0"/>
        <v>8</v>
      </c>
      <c r="E11" s="2"/>
      <c r="F11" s="2">
        <f t="shared" si="1"/>
        <v>0</v>
      </c>
      <c r="J11" s="1" t="str">
        <f t="shared" si="2"/>
        <v>Andy Unsworth</v>
      </c>
      <c r="M11" s="8">
        <f t="shared" si="3"/>
        <v>2.8414351851851847E-2</v>
      </c>
      <c r="N11" s="8">
        <f t="shared" si="4"/>
        <v>2.0428240740740733E-2</v>
      </c>
      <c r="O11" s="1" t="str">
        <f t="shared" si="5"/>
        <v>Mark Hughes</v>
      </c>
      <c r="P11" s="40">
        <f t="shared" si="6"/>
        <v>0</v>
      </c>
      <c r="Q11" s="40">
        <f t="shared" si="7"/>
        <v>34</v>
      </c>
      <c r="R11" s="6">
        <f t="shared" si="8"/>
        <v>34</v>
      </c>
      <c r="S11" s="6">
        <f>IF(AND(D11&lt;=L$4,P11&lt;&gt;"Y"),IF(N11&lt;VLOOKUP(O11,Runners!A$3:CT$200,S$1,FALSE),2,0),0)</f>
        <v>0</v>
      </c>
      <c r="T11" s="6">
        <f t="shared" si="9"/>
        <v>34</v>
      </c>
      <c r="U11" s="2"/>
      <c r="V11" s="2">
        <f>IF(O11&lt;&gt;"",VLOOKUP(O11,Runners!CZ$3:DM$200,V$1,FALSE),"")</f>
        <v>1.9782044808775632E-2</v>
      </c>
      <c r="W11" s="19">
        <f t="shared" si="10"/>
        <v>-3.2665780419142421E-2</v>
      </c>
    </row>
    <row r="12" spans="1:83" x14ac:dyDescent="0.25">
      <c r="A12" s="1" t="s">
        <v>216</v>
      </c>
      <c r="C12" s="3">
        <f>IF(A12&lt;&gt;"",VLOOKUP(A12,Runners!A$3:AS$200,C$1,FALSE),0)</f>
        <v>6.076388888888889E-3</v>
      </c>
      <c r="D12" s="6">
        <f t="shared" si="0"/>
        <v>9</v>
      </c>
      <c r="E12" s="2">
        <v>2.8495370370370369E-2</v>
      </c>
      <c r="F12" s="2">
        <f t="shared" si="1"/>
        <v>2.2418981481481481E-2</v>
      </c>
      <c r="J12" s="1" t="str">
        <f t="shared" si="2"/>
        <v>Angela Bremner</v>
      </c>
      <c r="M12" s="8">
        <f t="shared" si="3"/>
        <v>2.8483796296296295E-2</v>
      </c>
      <c r="N12" s="8">
        <f t="shared" si="4"/>
        <v>2.1365740740740741E-2</v>
      </c>
      <c r="O12" s="1" t="str">
        <f t="shared" si="5"/>
        <v>Liz Canavan</v>
      </c>
      <c r="P12" s="40">
        <f t="shared" si="6"/>
        <v>0</v>
      </c>
      <c r="Q12" s="40">
        <f t="shared" si="7"/>
        <v>33</v>
      </c>
      <c r="R12" s="6">
        <f t="shared" si="8"/>
        <v>33</v>
      </c>
      <c r="S12" s="6">
        <f>IF(AND(D12&lt;=L$4,P12&lt;&gt;"Y"),IF(N12&lt;VLOOKUP(O12,Runners!A$3:CT$200,S$1,FALSE),2,0),0)</f>
        <v>2</v>
      </c>
      <c r="T12" s="6">
        <f t="shared" si="9"/>
        <v>35</v>
      </c>
      <c r="U12" s="2"/>
      <c r="V12" s="2">
        <f>IF(O12&lt;&gt;"",VLOOKUP(O12,Runners!CZ$3:DM$200,V$1,FALSE),"")</f>
        <v>2.0764505976663874E-2</v>
      </c>
      <c r="W12" s="19">
        <f t="shared" si="10"/>
        <v>-2.8954927449396709E-2</v>
      </c>
    </row>
    <row r="13" spans="1:83" x14ac:dyDescent="0.25">
      <c r="A13" s="1" t="s">
        <v>26</v>
      </c>
      <c r="C13" s="3">
        <f>IF(A13&lt;&gt;"",VLOOKUP(A13,Runners!A$3:AS$200,C$1,FALSE),0)</f>
        <v>1.0243055555555556E-2</v>
      </c>
      <c r="D13" s="6">
        <f t="shared" si="0"/>
        <v>10</v>
      </c>
      <c r="E13" s="2"/>
      <c r="F13" s="2">
        <f t="shared" si="1"/>
        <v>0</v>
      </c>
      <c r="J13" s="1" t="str">
        <f t="shared" si="2"/>
        <v>Barbara Holmes</v>
      </c>
      <c r="M13" s="8">
        <f t="shared" si="3"/>
        <v>2.8495370370370369E-2</v>
      </c>
      <c r="N13" s="8">
        <f t="shared" si="4"/>
        <v>2.2418981481481481E-2</v>
      </c>
      <c r="O13" s="1" t="str">
        <f t="shared" si="5"/>
        <v>Angela Bremner</v>
      </c>
      <c r="P13" s="40">
        <f t="shared" si="6"/>
        <v>0</v>
      </c>
      <c r="Q13" s="40">
        <f t="shared" si="7"/>
        <v>32</v>
      </c>
      <c r="R13" s="6">
        <f t="shared" si="8"/>
        <v>32</v>
      </c>
      <c r="S13" s="6">
        <f>IF(AND(D13&lt;=L$4,P13&lt;&gt;"Y"),IF(N13&lt;VLOOKUP(O13,Runners!A$3:CT$200,S$1,FALSE),2,0),0)</f>
        <v>2</v>
      </c>
      <c r="T13" s="6">
        <f t="shared" si="9"/>
        <v>34</v>
      </c>
      <c r="U13" s="2"/>
      <c r="V13" s="2">
        <f>IF(O13&lt;&gt;"",VLOOKUP(O13,Runners!CZ$3:DM$200,V$1,FALSE),"")</f>
        <v>2.1734860574173114E-2</v>
      </c>
      <c r="W13" s="19">
        <f t="shared" si="10"/>
        <v>-3.1475744000000055E-2</v>
      </c>
    </row>
    <row r="14" spans="1:83" x14ac:dyDescent="0.25">
      <c r="A14" s="1" t="s">
        <v>41</v>
      </c>
      <c r="C14" s="3">
        <f>IF(A14&lt;&gt;"",VLOOKUP(A14,Runners!A$3:AS$200,C$1,FALSE),0)</f>
        <v>6.7708333333333336E-3</v>
      </c>
      <c r="D14" s="6">
        <f t="shared" si="0"/>
        <v>11</v>
      </c>
      <c r="E14" s="2"/>
      <c r="F14" s="2">
        <f t="shared" si="1"/>
        <v>0</v>
      </c>
      <c r="J14" s="1" t="str">
        <f t="shared" si="2"/>
        <v>Bec Willetts</v>
      </c>
      <c r="M14" s="8">
        <f t="shared" si="3"/>
        <v>2.8506944444444442E-2</v>
      </c>
      <c r="N14" s="8">
        <f t="shared" si="4"/>
        <v>2.2430555555555554E-2</v>
      </c>
      <c r="O14" s="1" t="str">
        <f t="shared" si="5"/>
        <v>Carolyn Melvyn</v>
      </c>
      <c r="P14" s="40">
        <f t="shared" si="6"/>
        <v>0</v>
      </c>
      <c r="Q14" s="40">
        <f t="shared" si="7"/>
        <v>31</v>
      </c>
      <c r="R14" s="6">
        <f t="shared" si="8"/>
        <v>31</v>
      </c>
      <c r="S14" s="6">
        <f>IF(AND(D14&lt;=L$4,P14&lt;&gt;"Y"),IF(N14&lt;VLOOKUP(O14,Runners!A$3:CT$200,S$1,FALSE),2,0),0)</f>
        <v>0</v>
      </c>
      <c r="T14" s="6">
        <f t="shared" si="9"/>
        <v>31</v>
      </c>
      <c r="U14" s="2"/>
      <c r="V14" s="2">
        <f>IF(O14&lt;&gt;"",VLOOKUP(O14,Runners!CZ$3:DM$200,V$1,FALSE),"")</f>
        <v>2.1734860574173114E-2</v>
      </c>
      <c r="W14" s="19">
        <f t="shared" si="10"/>
        <v>-3.2008256000000034E-2</v>
      </c>
    </row>
    <row r="15" spans="1:83" x14ac:dyDescent="0.25">
      <c r="A15" s="1" t="s">
        <v>174</v>
      </c>
      <c r="C15" s="3">
        <f>IF(A15&lt;&gt;"",VLOOKUP(A15,Runners!A$3:AS$200,C$1,FALSE),0)</f>
        <v>6.7708333333333336E-3</v>
      </c>
      <c r="D15" s="6">
        <f t="shared" si="0"/>
        <v>12</v>
      </c>
      <c r="E15" s="2"/>
      <c r="F15" s="2">
        <f t="shared" si="1"/>
        <v>0</v>
      </c>
      <c r="J15" s="1" t="str">
        <f t="shared" si="2"/>
        <v>Ben McCabe</v>
      </c>
      <c r="M15" s="8">
        <f t="shared" si="3"/>
        <v>2.850810185185185E-2</v>
      </c>
      <c r="N15" s="8">
        <f t="shared" si="4"/>
        <v>2.2431712962962962E-2</v>
      </c>
      <c r="O15" s="1" t="str">
        <f t="shared" si="5"/>
        <v>Christine Rouse</v>
      </c>
      <c r="P15" s="40">
        <f t="shared" si="6"/>
        <v>0</v>
      </c>
      <c r="Q15" s="40">
        <f t="shared" si="7"/>
        <v>30</v>
      </c>
      <c r="R15" s="6">
        <f t="shared" si="8"/>
        <v>30</v>
      </c>
      <c r="S15" s="6">
        <f>IF(AND(D15&lt;=L$4,P15&lt;&gt;"Y"),IF(N15&lt;VLOOKUP(O15,Runners!A$3:CT$200,S$1,FALSE),2,0),0)</f>
        <v>0</v>
      </c>
      <c r="T15" s="6">
        <f t="shared" si="9"/>
        <v>30</v>
      </c>
      <c r="U15" s="2"/>
      <c r="V15" s="2">
        <f>IF(O15&lt;&gt;"",VLOOKUP(O15,Runners!CZ$3:DM$200,V$1,FALSE),"")</f>
        <v>2.1734860574173114E-2</v>
      </c>
      <c r="W15" s="19">
        <f t="shared" si="10"/>
        <v>-3.2061507200000061E-2</v>
      </c>
    </row>
    <row r="16" spans="1:83" x14ac:dyDescent="0.25">
      <c r="A16" s="1" t="s">
        <v>164</v>
      </c>
      <c r="B16" s="1" t="s">
        <v>185</v>
      </c>
      <c r="C16" s="3">
        <f>IF(A16&lt;&gt;"",VLOOKUP(A16,Runners!A$3:AS$200,C$1,FALSE),0)</f>
        <v>1.0243055555555556E-2</v>
      </c>
      <c r="D16" s="6">
        <f t="shared" si="0"/>
        <v>13</v>
      </c>
      <c r="E16" s="2"/>
      <c r="F16" s="2">
        <f t="shared" si="1"/>
        <v>0</v>
      </c>
      <c r="J16" s="1" t="str">
        <f t="shared" si="2"/>
        <v>Ben Wrigley</v>
      </c>
      <c r="M16" s="8">
        <f t="shared" si="3"/>
        <v>2.8564814814814817E-2</v>
      </c>
      <c r="N16" s="8">
        <f t="shared" si="4"/>
        <v>2.0578703703703703E-2</v>
      </c>
      <c r="O16" s="1" t="str">
        <f t="shared" si="5"/>
        <v>Linda Chadderton</v>
      </c>
      <c r="P16" s="40">
        <f t="shared" si="6"/>
        <v>0</v>
      </c>
      <c r="Q16" s="40">
        <f t="shared" si="7"/>
        <v>29</v>
      </c>
      <c r="R16" s="6">
        <f t="shared" si="8"/>
        <v>29</v>
      </c>
      <c r="S16" s="6">
        <f>IF(AND(D16&lt;=L$4,P16&lt;&gt;"Y"),IF(N16&lt;VLOOKUP(O16,Runners!A$3:CT$200,S$1,FALSE),2,0),0)</f>
        <v>0</v>
      </c>
      <c r="T16" s="6">
        <f t="shared" si="9"/>
        <v>29</v>
      </c>
      <c r="U16" s="2"/>
      <c r="V16" s="2">
        <f>IF(O16&lt;&gt;"",VLOOKUP(O16,Runners!CZ$3:DM$200,V$1,FALSE),"")</f>
        <v>1.9923622192992013E-2</v>
      </c>
      <c r="W16" s="19">
        <f t="shared" si="10"/>
        <v>-3.2879639272727731E-2</v>
      </c>
    </row>
    <row r="17" spans="1:23" x14ac:dyDescent="0.25">
      <c r="A17" s="1" t="s">
        <v>25</v>
      </c>
      <c r="C17" s="3">
        <f>IF(A17&lt;&gt;"",VLOOKUP(A17,Runners!A$3:AS$200,C$1,FALSE),0)</f>
        <v>6.9444444444444441E-3</v>
      </c>
      <c r="D17" s="6">
        <f t="shared" si="0"/>
        <v>14</v>
      </c>
      <c r="E17" s="2"/>
      <c r="F17" s="2">
        <f t="shared" si="1"/>
        <v>0</v>
      </c>
      <c r="J17" s="1" t="str">
        <f t="shared" si="2"/>
        <v>Bob Clough</v>
      </c>
      <c r="M17" s="8">
        <f t="shared" si="3"/>
        <v>2.8576388888888887E-2</v>
      </c>
      <c r="N17" s="8">
        <f t="shared" si="4"/>
        <v>2.0590277777777777E-2</v>
      </c>
      <c r="O17" s="1" t="str">
        <f t="shared" si="5"/>
        <v>Peter Thomson</v>
      </c>
      <c r="P17" s="40">
        <f t="shared" si="6"/>
        <v>0</v>
      </c>
      <c r="Q17" s="40">
        <f t="shared" si="7"/>
        <v>28</v>
      </c>
      <c r="R17" s="6">
        <f t="shared" si="8"/>
        <v>28</v>
      </c>
      <c r="S17" s="6">
        <f>IF(AND(D17&lt;=L$4,P17&lt;&gt;"Y"),IF(N17&lt;VLOOKUP(O17,Runners!A$3:CT$200,S$1,FALSE),2,0),0)</f>
        <v>0</v>
      </c>
      <c r="T17" s="6">
        <f t="shared" si="9"/>
        <v>28</v>
      </c>
      <c r="U17" s="2"/>
      <c r="V17" s="2">
        <f>IF(O17&lt;&gt;"",VLOOKUP(O17,Runners!CZ$3:DM$200,V$1,FALSE),"")</f>
        <v>1.9870992851980556E-2</v>
      </c>
      <c r="W17" s="19">
        <f t="shared" si="10"/>
        <v>-3.6197734615234844E-2</v>
      </c>
    </row>
    <row r="18" spans="1:23" x14ac:dyDescent="0.25">
      <c r="A18" s="1" t="s">
        <v>201</v>
      </c>
      <c r="C18" s="3">
        <f>IF(A18&lt;&gt;"",VLOOKUP(A18,Runners!A$3:AS$200,C$1,FALSE),0)</f>
        <v>1.0243055555555556E-2</v>
      </c>
      <c r="D18" s="6">
        <f t="shared" si="0"/>
        <v>15</v>
      </c>
      <c r="E18" s="2"/>
      <c r="F18" s="2">
        <f t="shared" si="1"/>
        <v>0</v>
      </c>
      <c r="J18" s="1" t="str">
        <f t="shared" si="2"/>
        <v>Brian Fox</v>
      </c>
      <c r="M18" s="8">
        <f t="shared" si="3"/>
        <v>2.8599537037037034E-2</v>
      </c>
      <c r="N18" s="8">
        <f t="shared" si="4"/>
        <v>1.6099537037037037E-2</v>
      </c>
      <c r="O18" s="1" t="str">
        <f t="shared" si="5"/>
        <v>Lee Vaudrey</v>
      </c>
      <c r="P18" s="40">
        <f t="shared" si="6"/>
        <v>0</v>
      </c>
      <c r="Q18" s="40">
        <f t="shared" si="7"/>
        <v>27</v>
      </c>
      <c r="R18" s="6">
        <f t="shared" si="8"/>
        <v>27</v>
      </c>
      <c r="S18" s="6">
        <f>IF(AND(D18&lt;=L$4,P18&lt;&gt;"Y"),IF(N18&lt;VLOOKUP(O18,Runners!A$3:CT$200,S$1,FALSE),2,0),0)</f>
        <v>0</v>
      </c>
      <c r="T18" s="6">
        <f t="shared" si="9"/>
        <v>27</v>
      </c>
      <c r="U18" s="2"/>
      <c r="V18" s="2">
        <f>IF(O18&lt;&gt;"",VLOOKUP(O18,Runners!CZ$3:DM$200,V$1,FALSE),"")</f>
        <v>1.5272379018285862E-2</v>
      </c>
      <c r="W18" s="19">
        <f t="shared" si="10"/>
        <v>-5.4160390975158894E-2</v>
      </c>
    </row>
    <row r="19" spans="1:23" x14ac:dyDescent="0.25">
      <c r="A19" s="1" t="s">
        <v>222</v>
      </c>
      <c r="C19" s="3">
        <f>IF(A19&lt;&gt;"",VLOOKUP(A19,Runners!A$3:AS$200,C$1,FALSE),0)</f>
        <v>6.076388888888889E-3</v>
      </c>
      <c r="D19" s="6">
        <f t="shared" si="0"/>
        <v>16</v>
      </c>
      <c r="E19" s="2">
        <v>2.8506944444444442E-2</v>
      </c>
      <c r="F19" s="2">
        <f t="shared" si="1"/>
        <v>2.2430555555555554E-2</v>
      </c>
      <c r="J19" s="1" t="str">
        <f t="shared" si="2"/>
        <v>Carolyn Melvyn</v>
      </c>
      <c r="M19" s="8">
        <f t="shared" si="3"/>
        <v>2.8645833333333332E-2</v>
      </c>
      <c r="N19" s="8">
        <f t="shared" si="4"/>
        <v>1.3715277777777776E-2</v>
      </c>
      <c r="O19" s="1" t="str">
        <f t="shared" si="5"/>
        <v>Joe Greenwood</v>
      </c>
      <c r="P19" s="40">
        <f t="shared" si="6"/>
        <v>0</v>
      </c>
      <c r="Q19" s="40">
        <f t="shared" si="7"/>
        <v>26</v>
      </c>
      <c r="R19" s="6">
        <f t="shared" si="8"/>
        <v>26</v>
      </c>
      <c r="S19" s="6">
        <f>IF(AND(D19&lt;=L$4,P19&lt;&gt;"Y"),IF(N19&lt;VLOOKUP(O19,Runners!A$3:CT$200,S$1,FALSE),2,0),0)</f>
        <v>0</v>
      </c>
      <c r="T19" s="6">
        <f t="shared" si="9"/>
        <v>26</v>
      </c>
      <c r="U19" s="2"/>
      <c r="V19" s="2">
        <f>IF(O19&lt;&gt;"",VLOOKUP(O19,Runners!CZ$3:DM$200,V$1,FALSE),"")</f>
        <v>1.2906361069034821E-2</v>
      </c>
      <c r="W19" s="19">
        <f t="shared" si="10"/>
        <v>-6.2675815779222432E-2</v>
      </c>
    </row>
    <row r="20" spans="1:23" x14ac:dyDescent="0.25">
      <c r="A20" s="1" t="s">
        <v>147</v>
      </c>
      <c r="B20" s="3"/>
      <c r="C20" s="3">
        <f>IF(A20&lt;&gt;"",VLOOKUP(A20,Runners!A$3:AS$200,C$1,FALSE),0)</f>
        <v>1.3194444444444444E-2</v>
      </c>
      <c r="D20" s="6">
        <f t="shared" si="0"/>
        <v>17</v>
      </c>
      <c r="E20" s="2">
        <v>3.0914351851851849E-2</v>
      </c>
      <c r="F20" s="2">
        <f t="shared" si="1"/>
        <v>1.7719907407407406E-2</v>
      </c>
      <c r="J20" s="1" t="str">
        <f t="shared" si="2"/>
        <v>Catherine Carrdus</v>
      </c>
      <c r="M20" s="8">
        <f t="shared" si="3"/>
        <v>2.8657407407407406E-2</v>
      </c>
      <c r="N20" s="8">
        <f t="shared" si="4"/>
        <v>1.667824074074074E-2</v>
      </c>
      <c r="O20" s="1" t="str">
        <f t="shared" si="5"/>
        <v>Matthew Holton</v>
      </c>
      <c r="P20" s="40">
        <f t="shared" si="6"/>
        <v>0</v>
      </c>
      <c r="Q20" s="40">
        <f t="shared" si="7"/>
        <v>25</v>
      </c>
      <c r="R20" s="6">
        <f t="shared" si="8"/>
        <v>25</v>
      </c>
      <c r="S20" s="6">
        <f>IF(AND(D20&lt;=L$4,P20&lt;&gt;"Y"),IF(N20&lt;VLOOKUP(O20,Runners!A$3:CT$200,S$1,FALSE),2,0),0)</f>
        <v>0</v>
      </c>
      <c r="T20" s="6">
        <f t="shared" si="9"/>
        <v>25</v>
      </c>
      <c r="U20" s="2"/>
      <c r="V20" s="2">
        <f>IF(O20&lt;&gt;"",VLOOKUP(O20,Runners!CZ$3:DM$200,V$1,FALSE),"")</f>
        <v>1.5848335835334564E-2</v>
      </c>
      <c r="W20" s="19">
        <f t="shared" si="10"/>
        <v>-5.2365429028571372E-2</v>
      </c>
    </row>
    <row r="21" spans="1:23" x14ac:dyDescent="0.25">
      <c r="A21" s="1" t="s">
        <v>208</v>
      </c>
      <c r="C21" s="3">
        <f>IF(A21&lt;&gt;"",VLOOKUP(A21,Runners!A$3:AS$200,C$1,FALSE),0)</f>
        <v>6.2499999999999995E-3</v>
      </c>
      <c r="D21" s="6">
        <f t="shared" si="0"/>
        <v>18</v>
      </c>
      <c r="E21" s="2"/>
      <c r="F21" s="2">
        <f t="shared" si="1"/>
        <v>0</v>
      </c>
      <c r="J21" s="1" t="str">
        <f t="shared" si="2"/>
        <v>Catherine MacLachlan</v>
      </c>
      <c r="M21" s="8">
        <f t="shared" si="3"/>
        <v>2.8680555555555553E-2</v>
      </c>
      <c r="N21" s="8">
        <f t="shared" si="4"/>
        <v>2.5208333333333333E-2</v>
      </c>
      <c r="O21" s="1" t="str">
        <f t="shared" si="5"/>
        <v>Sylvia Gittins</v>
      </c>
      <c r="P21" s="40">
        <f t="shared" si="6"/>
        <v>0</v>
      </c>
      <c r="Q21" s="40">
        <f t="shared" si="7"/>
        <v>24</v>
      </c>
      <c r="R21" s="6">
        <f t="shared" si="8"/>
        <v>24</v>
      </c>
      <c r="S21" s="6">
        <f>IF(AND(D21&lt;=L$4,P21&lt;&gt;"Y"),IF(N21&lt;VLOOKUP(O21,Runners!A$3:CT$200,S$1,FALSE),2,0),0)</f>
        <v>0</v>
      </c>
      <c r="T21" s="6">
        <f t="shared" si="9"/>
        <v>24</v>
      </c>
      <c r="U21" s="2"/>
      <c r="V21" s="2">
        <f>IF(O21&lt;&gt;"",VLOOKUP(O21,Runners!CZ$3:DM$200,V$1,FALSE),"")</f>
        <v>2.4309500207906395E-2</v>
      </c>
      <c r="W21" s="19">
        <f t="shared" si="10"/>
        <v>-3.6974562115209691E-2</v>
      </c>
    </row>
    <row r="22" spans="1:23" x14ac:dyDescent="0.25">
      <c r="A22" s="1" t="s">
        <v>161</v>
      </c>
      <c r="C22" s="3">
        <f>IF(A22&lt;&gt;"",VLOOKUP(A22,Runners!A$3:AS$200,C$1,FALSE),0)</f>
        <v>1.0590277777777778E-2</v>
      </c>
      <c r="D22" s="6">
        <f t="shared" si="0"/>
        <v>19</v>
      </c>
      <c r="E22" s="2"/>
      <c r="F22" s="2">
        <f t="shared" si="1"/>
        <v>0</v>
      </c>
      <c r="J22" s="1" t="str">
        <f t="shared" si="2"/>
        <v>Chris Bowker</v>
      </c>
      <c r="M22" s="8">
        <f t="shared" si="3"/>
        <v>2.8703703703703703E-2</v>
      </c>
      <c r="N22" s="8">
        <f t="shared" si="4"/>
        <v>1.4120370370370372E-2</v>
      </c>
      <c r="O22" s="1" t="str">
        <f t="shared" si="5"/>
        <v>Tom Howarth</v>
      </c>
      <c r="P22" s="40">
        <f t="shared" si="6"/>
        <v>0</v>
      </c>
      <c r="Q22" s="40">
        <f t="shared" si="7"/>
        <v>23</v>
      </c>
      <c r="R22" s="6">
        <f t="shared" si="8"/>
        <v>23</v>
      </c>
      <c r="S22" s="6">
        <f>IF(AND(D22&lt;=L$4,P22&lt;&gt;"Y"),IF(N22&lt;VLOOKUP(O22,Runners!A$3:CT$200,S$1,FALSE),2,0),0)</f>
        <v>0</v>
      </c>
      <c r="T22" s="6">
        <f t="shared" si="9"/>
        <v>23</v>
      </c>
      <c r="U22" s="2"/>
      <c r="V22" s="2">
        <f>IF(O22&lt;&gt;"",VLOOKUP(O22,Runners!CZ$3:DM$200,V$1,FALSE),"")</f>
        <v>1.3315522067777481E-2</v>
      </c>
      <c r="W22" s="19">
        <f t="shared" si="10"/>
        <v>-6.044436699485934E-2</v>
      </c>
    </row>
    <row r="23" spans="1:23" x14ac:dyDescent="0.25">
      <c r="A23" s="1" t="s">
        <v>229</v>
      </c>
      <c r="C23" s="3">
        <f>IF(A23&lt;&gt;"",VLOOKUP(A23,Runners!A$3:AS$200,C$1,FALSE),0)</f>
        <v>1.1284722222222222E-2</v>
      </c>
      <c r="D23" s="6">
        <f t="shared" si="0"/>
        <v>20</v>
      </c>
      <c r="E23" s="2">
        <v>2.90162037037037E-2</v>
      </c>
      <c r="F23" s="2">
        <f t="shared" si="1"/>
        <v>1.773148148148148E-2</v>
      </c>
      <c r="J23" s="1" t="str">
        <f t="shared" si="2"/>
        <v>Chris Cottram</v>
      </c>
      <c r="M23" s="8">
        <f t="shared" si="3"/>
        <v>2.90162037037037E-2</v>
      </c>
      <c r="N23" s="8">
        <f t="shared" si="4"/>
        <v>1.773148148148148E-2</v>
      </c>
      <c r="O23" s="1" t="str">
        <f t="shared" si="5"/>
        <v>Chris Cottram</v>
      </c>
      <c r="P23" s="40">
        <f t="shared" si="6"/>
        <v>0</v>
      </c>
      <c r="Q23" s="40">
        <f t="shared" si="7"/>
        <v>22</v>
      </c>
      <c r="R23" s="6">
        <f t="shared" si="8"/>
        <v>22</v>
      </c>
      <c r="S23" s="6">
        <f>IF(AND(D23&lt;=L$4,P23&lt;&gt;"Y"),IF(N23&lt;VLOOKUP(O23,Runners!A$3:CT$200,S$1,FALSE),2,0),0)</f>
        <v>0</v>
      </c>
      <c r="T23" s="6">
        <f t="shared" si="9"/>
        <v>22</v>
      </c>
      <c r="U23" s="2"/>
      <c r="V23" s="2">
        <f>IF(O23&lt;&gt;"",VLOOKUP(O23,Runners!CZ$3:DM$200,V$1,FALSE),"")</f>
        <v>1.6482269268747945E-2</v>
      </c>
      <c r="W23" s="19">
        <f t="shared" si="10"/>
        <v>-7.579127560439558E-2</v>
      </c>
    </row>
    <row r="24" spans="1:23" x14ac:dyDescent="0.25">
      <c r="A24" s="1" t="s">
        <v>200</v>
      </c>
      <c r="B24" s="3"/>
      <c r="C24" s="3">
        <f>IF(A24&lt;&gt;"",VLOOKUP(A24,Runners!A$3:AS$200,C$1,FALSE),0)</f>
        <v>1.0590277777777777E-2</v>
      </c>
      <c r="D24" s="6">
        <f t="shared" si="0"/>
        <v>21</v>
      </c>
      <c r="E24" s="2"/>
      <c r="F24" s="2">
        <f t="shared" si="1"/>
        <v>0</v>
      </c>
      <c r="J24" s="1" t="str">
        <f t="shared" si="2"/>
        <v>Chris Hastwell</v>
      </c>
      <c r="M24" s="8">
        <f t="shared" si="3"/>
        <v>2.9085648148148149E-2</v>
      </c>
      <c r="N24" s="8">
        <f t="shared" si="4"/>
        <v>2.5439814814814814E-2</v>
      </c>
      <c r="O24" s="1" t="str">
        <f t="shared" si="5"/>
        <v>Graham Young</v>
      </c>
      <c r="P24" s="40" t="str">
        <f t="shared" si="6"/>
        <v>Y</v>
      </c>
      <c r="Q24" s="40">
        <f t="shared" si="7"/>
        <v>22</v>
      </c>
      <c r="R24" s="6">
        <f t="shared" si="8"/>
        <v>0</v>
      </c>
      <c r="S24" s="6">
        <f>IF(AND(D24&lt;=L$4,P24&lt;&gt;"Y"),IF(N24&lt;VLOOKUP(O24,Runners!A$3:CT$200,S$1,FALSE),2,0),0)</f>
        <v>0</v>
      </c>
      <c r="T24" s="6">
        <f t="shared" si="9"/>
        <v>0</v>
      </c>
      <c r="U24" s="2"/>
      <c r="V24" s="2">
        <f>IF(O24&lt;&gt;"",VLOOKUP(O24,Runners!CZ$3:DM$200,V$1,FALSE),"")</f>
        <v>2.417994544932529E-2</v>
      </c>
      <c r="W24" s="19">
        <f t="shared" si="10"/>
        <v>-5.210389610389627E-2</v>
      </c>
    </row>
    <row r="25" spans="1:23" x14ac:dyDescent="0.25">
      <c r="A25" s="1" t="s">
        <v>228</v>
      </c>
      <c r="C25" s="3">
        <f>IF(A25&lt;&gt;"",VLOOKUP(A25,Runners!A$3:AS$200,C$1,FALSE),0)</f>
        <v>1.4583333333333332E-2</v>
      </c>
      <c r="D25" s="6">
        <f t="shared" si="0"/>
        <v>22</v>
      </c>
      <c r="E25" s="2">
        <v>2.9548611111111109E-2</v>
      </c>
      <c r="F25" s="2">
        <f t="shared" si="1"/>
        <v>1.4965277777777777E-2</v>
      </c>
      <c r="J25" s="1" t="str">
        <f t="shared" si="2"/>
        <v>Chris McCarthy</v>
      </c>
      <c r="M25" s="8">
        <f t="shared" si="3"/>
        <v>2.9120370370370366E-2</v>
      </c>
      <c r="N25" s="8">
        <f t="shared" si="4"/>
        <v>1.436342592592592E-2</v>
      </c>
      <c r="O25" s="1" t="str">
        <f t="shared" si="5"/>
        <v>Liz Abbott</v>
      </c>
      <c r="P25" s="40">
        <f t="shared" si="6"/>
        <v>0</v>
      </c>
      <c r="Q25" s="40">
        <f t="shared" si="7"/>
        <v>21</v>
      </c>
      <c r="R25" s="6">
        <f t="shared" si="8"/>
        <v>21</v>
      </c>
      <c r="S25" s="6">
        <f>IF(AND(D25&lt;=L$4,P25&lt;&gt;"Y"),IF(N25&lt;VLOOKUP(O25,Runners!A$3:CT$200,S$1,FALSE),2,0),0)</f>
        <v>0</v>
      </c>
      <c r="T25" s="6">
        <f t="shared" si="9"/>
        <v>21</v>
      </c>
      <c r="U25" s="2"/>
      <c r="V25" s="2">
        <f>IF(O25&lt;&gt;"",VLOOKUP(O25,Runners!CZ$3:DM$200,V$1,FALSE),"")</f>
        <v>1.300420391656024E-2</v>
      </c>
      <c r="W25" s="19">
        <f t="shared" si="10"/>
        <v>-0.10452173913043422</v>
      </c>
    </row>
    <row r="26" spans="1:23" x14ac:dyDescent="0.25">
      <c r="A26" s="1" t="s">
        <v>223</v>
      </c>
      <c r="C26" s="3">
        <f>IF(A26&lt;&gt;"",VLOOKUP(A26,Runners!A$3:AS$200,C$1,FALSE),0)</f>
        <v>6.076388888888889E-3</v>
      </c>
      <c r="D26" s="6">
        <f t="shared" si="0"/>
        <v>23</v>
      </c>
      <c r="E26" s="2">
        <v>2.850810185185185E-2</v>
      </c>
      <c r="F26" s="2">
        <f t="shared" si="1"/>
        <v>2.2431712962962962E-2</v>
      </c>
      <c r="J26" s="1" t="str">
        <f t="shared" si="2"/>
        <v>Christine Rouse</v>
      </c>
      <c r="M26" s="8">
        <f t="shared" si="3"/>
        <v>2.9259259259259259E-2</v>
      </c>
      <c r="N26" s="8">
        <f t="shared" si="4"/>
        <v>1.7974537037037039E-2</v>
      </c>
      <c r="O26" s="1" t="str">
        <f t="shared" si="5"/>
        <v>Laura Bremner</v>
      </c>
      <c r="P26" s="40">
        <f t="shared" si="6"/>
        <v>0</v>
      </c>
      <c r="Q26" s="40">
        <f t="shared" si="7"/>
        <v>20</v>
      </c>
      <c r="R26" s="6">
        <f t="shared" si="8"/>
        <v>20</v>
      </c>
      <c r="S26" s="6">
        <f>IF(AND(D26&lt;=L$4,P26&lt;&gt;"Y"),IF(N26&lt;VLOOKUP(O26,Runners!A$3:CT$200,S$1,FALSE),2,0),0)</f>
        <v>0</v>
      </c>
      <c r="T26" s="6">
        <f t="shared" si="9"/>
        <v>20</v>
      </c>
      <c r="U26" s="2"/>
      <c r="V26" s="2">
        <f>IF(O26&lt;&gt;"",VLOOKUP(O26,Runners!CZ$3:DM$200,V$1,FALSE),"")</f>
        <v>1.6482269268747945E-2</v>
      </c>
      <c r="W26" s="19">
        <f t="shared" si="10"/>
        <v>-9.0537761758241936E-2</v>
      </c>
    </row>
    <row r="27" spans="1:23" x14ac:dyDescent="0.25">
      <c r="A27" s="1" t="s">
        <v>17</v>
      </c>
      <c r="C27" s="3">
        <f>IF(A27&lt;&gt;"",VLOOKUP(A27,Runners!A$3:AS$200,C$1,FALSE),0)</f>
        <v>1.0763888888888891E-2</v>
      </c>
      <c r="D27" s="6">
        <f t="shared" si="0"/>
        <v>24</v>
      </c>
      <c r="E27" s="2"/>
      <c r="F27" s="2">
        <f t="shared" si="1"/>
        <v>0</v>
      </c>
      <c r="J27" s="1" t="str">
        <f t="shared" si="2"/>
        <v>Claire England</v>
      </c>
      <c r="M27" s="8">
        <f t="shared" si="3"/>
        <v>2.9328703703703704E-2</v>
      </c>
      <c r="N27" s="8">
        <f t="shared" si="4"/>
        <v>1.804398148148148E-2</v>
      </c>
      <c r="O27" s="1" t="str">
        <f t="shared" si="5"/>
        <v>Lewis McAfee</v>
      </c>
      <c r="P27" s="40">
        <f t="shared" si="6"/>
        <v>0</v>
      </c>
      <c r="Q27" s="40">
        <f t="shared" si="7"/>
        <v>19</v>
      </c>
      <c r="R27" s="6">
        <f t="shared" si="8"/>
        <v>19</v>
      </c>
      <c r="S27" s="6">
        <f>IF(AND(D27&lt;=L$4,P27&lt;&gt;"Y"),IF(N27&lt;VLOOKUP(O27,Runners!A$3:CT$200,S$1,FALSE),2,0),0)</f>
        <v>0</v>
      </c>
      <c r="T27" s="6">
        <f t="shared" si="9"/>
        <v>19</v>
      </c>
      <c r="U27" s="2"/>
      <c r="V27" s="2">
        <f>IF(O27&lt;&gt;"",VLOOKUP(O27,Runners!CZ$3:DM$200,V$1,FALSE),"")</f>
        <v>1.65621256447573E-2</v>
      </c>
      <c r="W27" s="19">
        <f t="shared" si="10"/>
        <v>-8.9472563396067337E-2</v>
      </c>
    </row>
    <row r="28" spans="1:23" x14ac:dyDescent="0.25">
      <c r="A28" s="1" t="s">
        <v>190</v>
      </c>
      <c r="C28" s="3">
        <f>IF(A28&lt;&gt;"",VLOOKUP(A28,Runners!A$3:AS$200,C$1,FALSE),0)</f>
        <v>1.0069444444444445E-2</v>
      </c>
      <c r="D28" s="6">
        <f t="shared" si="0"/>
        <v>25</v>
      </c>
      <c r="E28" s="2"/>
      <c r="F28" s="2">
        <f t="shared" si="1"/>
        <v>0</v>
      </c>
      <c r="J28" s="1" t="str">
        <f t="shared" si="2"/>
        <v>Claire Markham</v>
      </c>
      <c r="M28" s="8">
        <f t="shared" si="3"/>
        <v>2.9398148148148149E-2</v>
      </c>
      <c r="N28" s="8">
        <f t="shared" si="4"/>
        <v>1.9675925925925927E-2</v>
      </c>
      <c r="O28" s="1" t="str">
        <f t="shared" si="5"/>
        <v>Steve Wise</v>
      </c>
      <c r="P28" s="40">
        <f t="shared" si="6"/>
        <v>0</v>
      </c>
      <c r="Q28" s="40">
        <f t="shared" si="7"/>
        <v>18</v>
      </c>
      <c r="R28" s="6">
        <f t="shared" si="8"/>
        <v>18</v>
      </c>
      <c r="S28" s="6">
        <f>IF(AND(D28&lt;=L$4,P28&lt;&gt;"Y"),IF(N28&lt;VLOOKUP(O28,Runners!A$3:CT$200,S$1,FALSE),2,0),0)</f>
        <v>0</v>
      </c>
      <c r="T28" s="6">
        <f t="shared" si="9"/>
        <v>18</v>
      </c>
      <c r="U28" s="2"/>
      <c r="V28" s="2">
        <f>IF(O28&lt;&gt;"",VLOOKUP(O28,Runners!CZ$3:DM$200,V$1,FALSE),"")</f>
        <v>1.8112383811810927E-2</v>
      </c>
      <c r="W28" s="19">
        <f t="shared" si="10"/>
        <v>-8.6324480000000203E-2</v>
      </c>
    </row>
    <row r="29" spans="1:23" x14ac:dyDescent="0.25">
      <c r="A29" s="1" t="s">
        <v>2</v>
      </c>
      <c r="B29" s="3"/>
      <c r="C29" s="3">
        <f>IF(A29&lt;&gt;"",VLOOKUP(A29,Runners!A$3:AS$200,C$1,FALSE),0)</f>
        <v>1.3888888888888888E-2</v>
      </c>
      <c r="D29" s="6">
        <f t="shared" si="0"/>
        <v>26</v>
      </c>
      <c r="E29" s="2"/>
      <c r="F29" s="2">
        <f t="shared" si="1"/>
        <v>0</v>
      </c>
      <c r="J29" s="1" t="str">
        <f t="shared" si="2"/>
        <v>Colin Laidlaw</v>
      </c>
      <c r="M29" s="8">
        <f t="shared" si="3"/>
        <v>2.9502314814814815E-2</v>
      </c>
      <c r="N29" s="8">
        <f t="shared" si="4"/>
        <v>1.7696759259259259E-2</v>
      </c>
      <c r="O29" s="1" t="str">
        <f t="shared" si="5"/>
        <v>Darran Ames</v>
      </c>
      <c r="P29" s="40">
        <f t="shared" si="6"/>
        <v>0</v>
      </c>
      <c r="Q29" s="40">
        <f t="shared" si="7"/>
        <v>17</v>
      </c>
      <c r="R29" s="6">
        <f t="shared" si="8"/>
        <v>17</v>
      </c>
      <c r="S29" s="6">
        <f>IF(AND(D29&lt;=L$4,P29&lt;&gt;"Y"),IF(N29&lt;VLOOKUP(O29,Runners!A$3:CT$200,S$1,FALSE),2,0),0)</f>
        <v>0</v>
      </c>
      <c r="T29" s="6">
        <f t="shared" si="9"/>
        <v>17</v>
      </c>
      <c r="U29" s="2"/>
      <c r="V29" s="2">
        <f>IF(O29&lt;&gt;"",VLOOKUP(O29,Runners!CZ$3:DM$200,V$1,FALSE),"")</f>
        <v>1.6037718920470855E-2</v>
      </c>
      <c r="W29" s="19">
        <f t="shared" si="10"/>
        <v>-0.10344615384615408</v>
      </c>
    </row>
    <row r="30" spans="1:23" x14ac:dyDescent="0.25">
      <c r="A30" s="1" t="s">
        <v>193</v>
      </c>
      <c r="C30" s="3">
        <f>IF(A30&lt;&gt;"",VLOOKUP(A30,Runners!A$3:AS$200,C$1,FALSE),0)</f>
        <v>1.0590277777777777E-2</v>
      </c>
      <c r="D30" s="6">
        <f t="shared" si="0"/>
        <v>27</v>
      </c>
      <c r="E30" s="2"/>
      <c r="F30" s="2">
        <f t="shared" si="1"/>
        <v>0</v>
      </c>
      <c r="J30" s="1" t="str">
        <f t="shared" si="2"/>
        <v>Dan Gregson</v>
      </c>
      <c r="M30" s="8">
        <f t="shared" si="3"/>
        <v>2.9548611111111109E-2</v>
      </c>
      <c r="N30" s="8">
        <f t="shared" si="4"/>
        <v>1.4965277777777777E-2</v>
      </c>
      <c r="O30" s="1" t="str">
        <f t="shared" si="5"/>
        <v>Chris McCarthy</v>
      </c>
      <c r="P30" s="40">
        <f t="shared" si="6"/>
        <v>0</v>
      </c>
      <c r="Q30" s="40">
        <f t="shared" si="7"/>
        <v>16</v>
      </c>
      <c r="R30" s="6">
        <f t="shared" si="8"/>
        <v>16</v>
      </c>
      <c r="S30" s="6">
        <f>IF(AND(D30&lt;=L$4,P30&lt;&gt;"Y"),IF(N30&lt;VLOOKUP(O30,Runners!A$3:CT$200,S$1,FALSE),2,0),0)</f>
        <v>0</v>
      </c>
      <c r="T30" s="6">
        <f t="shared" si="9"/>
        <v>16</v>
      </c>
      <c r="U30" s="2"/>
      <c r="V30" s="2">
        <f>IF(O30&lt;&gt;"",VLOOKUP(O30,Runners!CZ$3:DM$200,V$1,FALSE),"")</f>
        <v>1.3222040182621976E-2</v>
      </c>
      <c r="W30" s="19">
        <f t="shared" si="10"/>
        <v>-0.13184331397260293</v>
      </c>
    </row>
    <row r="31" spans="1:23" x14ac:dyDescent="0.25">
      <c r="A31" s="1" t="s">
        <v>158</v>
      </c>
      <c r="C31" s="3">
        <f>IF(A31&lt;&gt;"",VLOOKUP(A31,Runners!A$3:AS$200,C$1,FALSE),0)</f>
        <v>1.1805555555555555E-2</v>
      </c>
      <c r="D31" s="6">
        <f t="shared" si="0"/>
        <v>28</v>
      </c>
      <c r="E31" s="2">
        <v>2.9502314814814815E-2</v>
      </c>
      <c r="F31" s="2">
        <f t="shared" si="1"/>
        <v>1.7696759259259259E-2</v>
      </c>
      <c r="J31" s="1" t="str">
        <f t="shared" si="2"/>
        <v>Darran Ames</v>
      </c>
      <c r="M31" s="8">
        <f t="shared" si="3"/>
        <v>3.037037037037037E-2</v>
      </c>
      <c r="N31" s="8">
        <f t="shared" si="4"/>
        <v>2.5335648148148149E-2</v>
      </c>
      <c r="O31" s="1" t="str">
        <f t="shared" si="5"/>
        <v>Jeremy McCandless</v>
      </c>
      <c r="P31" s="40">
        <f t="shared" si="6"/>
        <v>0</v>
      </c>
      <c r="Q31" s="40">
        <f t="shared" si="7"/>
        <v>15</v>
      </c>
      <c r="R31" s="6">
        <f t="shared" si="8"/>
        <v>15</v>
      </c>
      <c r="S31" s="6">
        <f>IF(AND(D31&lt;=L$4,P31&lt;&gt;"Y"),IF(N31&lt;VLOOKUP(O31,Runners!A$3:CT$200,S$1,FALSE),2,0),0)</f>
        <v>0</v>
      </c>
      <c r="T31" s="6">
        <f t="shared" si="9"/>
        <v>15</v>
      </c>
      <c r="U31" s="2"/>
      <c r="V31" s="2">
        <f>IF(O31&lt;&gt;"",VLOOKUP(O31,Runners!CZ$3:DM$200,V$1,FALSE),"")</f>
        <v>2.2841857495025101E-2</v>
      </c>
      <c r="W31" s="19">
        <f t="shared" si="10"/>
        <v>-0.10917635107679791</v>
      </c>
    </row>
    <row r="32" spans="1:23" x14ac:dyDescent="0.25">
      <c r="A32" s="1" t="s">
        <v>192</v>
      </c>
      <c r="C32" s="3">
        <f>IF(A32&lt;&gt;"",VLOOKUP(A32,Runners!A$3:AS$200,C$1,FALSE),0)</f>
        <v>1.2673611111111109E-2</v>
      </c>
      <c r="D32" s="6">
        <f t="shared" si="0"/>
        <v>29</v>
      </c>
      <c r="E32" s="2"/>
      <c r="F32" s="2">
        <f t="shared" si="1"/>
        <v>0</v>
      </c>
      <c r="J32" s="1" t="str">
        <f t="shared" si="2"/>
        <v>Daryl Bentley</v>
      </c>
      <c r="M32" s="8">
        <f t="shared" si="3"/>
        <v>3.0914351851851849E-2</v>
      </c>
      <c r="N32" s="8">
        <f t="shared" si="4"/>
        <v>1.7719907407407406E-2</v>
      </c>
      <c r="O32" s="1" t="str">
        <f t="shared" si="5"/>
        <v>Catherine Carrdus</v>
      </c>
      <c r="P32" s="40">
        <f t="shared" si="6"/>
        <v>0</v>
      </c>
      <c r="Q32" s="40">
        <f t="shared" si="7"/>
        <v>14</v>
      </c>
      <c r="R32" s="6">
        <f t="shared" si="8"/>
        <v>14</v>
      </c>
      <c r="S32" s="6">
        <f>IF(AND(D32&lt;=L$4,P32&lt;&gt;"Y"),IF(N32&lt;VLOOKUP(O32,Runners!A$3:CT$200,S$1,FALSE),2,0),0)</f>
        <v>0</v>
      </c>
      <c r="T32" s="6">
        <f t="shared" si="9"/>
        <v>14</v>
      </c>
      <c r="U32" s="2"/>
      <c r="V32" s="2">
        <f>IF(O32&lt;&gt;"",VLOOKUP(O32,Runners!CZ$3:DM$200,V$1,FALSE),"")</f>
        <v>1.4631953107210391E-2</v>
      </c>
      <c r="W32" s="19">
        <f t="shared" si="10"/>
        <v>-0.21104183956653885</v>
      </c>
    </row>
    <row r="33" spans="1:23" x14ac:dyDescent="0.25">
      <c r="A33" s="1" t="s">
        <v>206</v>
      </c>
      <c r="C33" s="3">
        <f>IF(A33&lt;&gt;"",VLOOKUP(A33,Runners!A$3:AS$200,C$1,FALSE),0)</f>
        <v>1.2673611111111109E-2</v>
      </c>
      <c r="D33" s="6">
        <f t="shared" si="0"/>
        <v>30</v>
      </c>
      <c r="E33" s="2"/>
      <c r="F33" s="2">
        <f t="shared" si="1"/>
        <v>0</v>
      </c>
      <c r="J33" s="1" t="str">
        <f t="shared" si="2"/>
        <v>David Butler</v>
      </c>
      <c r="M33" s="8">
        <f t="shared" si="3"/>
        <v>3.3206018518518517E-2</v>
      </c>
      <c r="N33" s="8">
        <f t="shared" si="4"/>
        <v>2.765046296296296E-2</v>
      </c>
      <c r="O33" s="1" t="str">
        <f t="shared" si="5"/>
        <v>Pam Binns</v>
      </c>
      <c r="P33" s="40">
        <f t="shared" si="6"/>
        <v>0</v>
      </c>
      <c r="Q33" s="40">
        <f t="shared" si="7"/>
        <v>13</v>
      </c>
      <c r="R33" s="6">
        <f t="shared" si="8"/>
        <v>13</v>
      </c>
      <c r="S33" s="6">
        <f>IF(AND(D33&lt;=L$4,P33&lt;&gt;"Y"),IF(N33&lt;VLOOKUP(O33,Runners!A$3:CT$200,S$1,FALSE),2,0),0)</f>
        <v>0</v>
      </c>
      <c r="T33" s="6">
        <f t="shared" si="9"/>
        <v>13</v>
      </c>
      <c r="U33" s="2"/>
      <c r="V33" s="2">
        <f>IF(O33&lt;&gt;"",VLOOKUP(O33,Runners!CZ$3:DM$200,V$1,FALSE),"")</f>
        <v>2.2201431583949636E-2</v>
      </c>
      <c r="W33" s="19">
        <f t="shared" si="10"/>
        <v>-0.24543603678929704</v>
      </c>
    </row>
    <row r="34" spans="1:23" x14ac:dyDescent="0.25">
      <c r="A34" s="1" t="s">
        <v>13</v>
      </c>
      <c r="C34" s="3">
        <f>IF(A34&lt;&gt;"",VLOOKUP(A34,Runners!A$3:AS$200,C$1,FALSE),0)</f>
        <v>9.0277777777777787E-3</v>
      </c>
      <c r="D34" s="6">
        <f t="shared" si="0"/>
        <v>31</v>
      </c>
      <c r="E34" s="2"/>
      <c r="F34" s="2">
        <f t="shared" si="1"/>
        <v>0</v>
      </c>
      <c r="J34" s="1" t="str">
        <f t="shared" si="2"/>
        <v>Debbie Cooper</v>
      </c>
      <c r="M34" s="8">
        <f t="shared" si="3"/>
        <v>3.3252314814814811E-2</v>
      </c>
      <c r="N34" s="8">
        <f t="shared" si="4"/>
        <v>2.4571759259259255E-2</v>
      </c>
      <c r="O34" s="1" t="str">
        <f t="shared" si="5"/>
        <v>Steve Tate</v>
      </c>
      <c r="P34" s="40">
        <f t="shared" si="6"/>
        <v>0</v>
      </c>
      <c r="Q34" s="40">
        <f t="shared" si="7"/>
        <v>12</v>
      </c>
      <c r="R34" s="6">
        <f t="shared" si="8"/>
        <v>12</v>
      </c>
      <c r="S34" s="6">
        <f>IF(AND(D34&lt;=L$4,P34&lt;&gt;"Y"),IF(N34&lt;VLOOKUP(O34,Runners!A$3:CT$200,S$1,FALSE),2,0),0)</f>
        <v>0</v>
      </c>
      <c r="T34" s="6">
        <f t="shared" si="9"/>
        <v>12</v>
      </c>
      <c r="U34" s="2"/>
      <c r="V34" s="2">
        <f>IF(O34&lt;&gt;"",VLOOKUP(O34,Runners!CZ$3:DM$200,V$1,FALSE),"")</f>
        <v>1.9132724093379669E-2</v>
      </c>
      <c r="W34" s="19">
        <f t="shared" si="10"/>
        <v>-0.28427918258443963</v>
      </c>
    </row>
    <row r="35" spans="1:23" x14ac:dyDescent="0.25">
      <c r="A35" s="1" t="s">
        <v>202</v>
      </c>
      <c r="C35" s="3">
        <f>IF(A35&lt;&gt;"",VLOOKUP(A35,Runners!A$3:AS$200,C$1,FALSE),0)</f>
        <v>6.7708333333333336E-3</v>
      </c>
      <c r="D35" s="6">
        <f t="shared" si="0"/>
        <v>32</v>
      </c>
      <c r="E35" s="2"/>
      <c r="F35" s="2">
        <f t="shared" si="1"/>
        <v>0</v>
      </c>
      <c r="J35" s="1" t="str">
        <f t="shared" si="2"/>
        <v>Debbie Francis</v>
      </c>
      <c r="M35" s="8" t="str">
        <f t="shared" si="3"/>
        <v/>
      </c>
      <c r="N35" s="8" t="str">
        <f t="shared" si="4"/>
        <v/>
      </c>
      <c r="O35" s="1" t="str">
        <f t="shared" si="5"/>
        <v/>
      </c>
      <c r="P35" s="40" t="str">
        <f t="shared" si="6"/>
        <v/>
      </c>
      <c r="Q35" s="40" t="str">
        <f t="shared" si="7"/>
        <v/>
      </c>
      <c r="R35" s="6" t="str">
        <f t="shared" si="8"/>
        <v/>
      </c>
      <c r="S35" s="6">
        <f>IF(AND(D35&lt;=L$4,P35&lt;&gt;"Y"),IF(N35&lt;VLOOKUP(O35,Runners!A$3:CT$200,S$1,FALSE),2,0),0)</f>
        <v>0</v>
      </c>
      <c r="T35" s="6">
        <f t="shared" si="9"/>
        <v>0</v>
      </c>
      <c r="U35" s="2"/>
      <c r="V35" s="2" t="str">
        <f>IF(O35&lt;&gt;"",VLOOKUP(O35,Runners!CZ$3:DM$200,V$1,FALSE),"")</f>
        <v/>
      </c>
      <c r="W35" s="19" t="str">
        <f t="shared" si="10"/>
        <v/>
      </c>
    </row>
    <row r="36" spans="1:23" x14ac:dyDescent="0.25">
      <c r="A36" s="1" t="s">
        <v>35</v>
      </c>
      <c r="C36" s="3">
        <f>IF(A36&lt;&gt;"",VLOOKUP(A36,Runners!A$3:AS$200,C$1,FALSE),0)</f>
        <v>8.8541666666666664E-3</v>
      </c>
      <c r="D36" s="6">
        <f t="shared" ref="D36:D67" si="11">D35+1</f>
        <v>33</v>
      </c>
      <c r="E36" s="2"/>
      <c r="F36" s="2">
        <f t="shared" ref="F36:F67" si="12">IF(E36&gt;0,E36-C36,0)</f>
        <v>0</v>
      </c>
      <c r="J36" s="1" t="str">
        <f t="shared" ref="J36:J67" si="13">A36</f>
        <v>Derek Caborn</v>
      </c>
      <c r="M36" s="8" t="str">
        <f t="shared" ref="M36:M67" si="14">IF(D36&lt;=L$4,SMALL(E$4:E$201,D36),"")</f>
        <v/>
      </c>
      <c r="N36" s="8" t="str">
        <f t="shared" ref="N36:N67" si="15">IF(D36&lt;=L$4,VLOOKUP(M36,E$4:F$201,2,FALSE),"")</f>
        <v/>
      </c>
      <c r="O36" s="1" t="str">
        <f t="shared" ref="O36:O67" si="16">IF(D36&lt;=L$4,VLOOKUP(M36,E$4:J$201,6,FALSE),"")</f>
        <v/>
      </c>
      <c r="P36" s="40" t="str">
        <f t="shared" ref="P36:P67" si="17">IF(D36&lt;=L$4,VLOOKUP(O36,A$4:B$201,2,FALSE),"")</f>
        <v/>
      </c>
      <c r="Q36" s="40" t="str">
        <f t="shared" ref="Q36:Q67" si="18">IF(D36&lt;=L$4,IF(P36="Y",Q35,Q35-1),"")</f>
        <v/>
      </c>
      <c r="R36" s="6">
        <f t="shared" ref="R36:R67" si="19">IF(Q36=Q35,0,Q36)</f>
        <v>0</v>
      </c>
      <c r="S36" s="6">
        <f>IF(AND(D36&lt;=L$4,P36&lt;&gt;"Y"),IF(N36&lt;VLOOKUP(O36,Runners!A$3:CT$200,S$1,FALSE),2,0),0)</f>
        <v>0</v>
      </c>
      <c r="T36" s="6">
        <f t="shared" ref="T36:T67" si="20">IF(AND(D36&lt;=L$4,P36&lt;&gt;"Y"),S36+R36,0)</f>
        <v>0</v>
      </c>
      <c r="U36" s="2"/>
      <c r="V36" s="2" t="str">
        <f>IF(O36&lt;&gt;"",VLOOKUP(O36,Runners!CZ$3:DM$200,V$1,FALSE),"")</f>
        <v/>
      </c>
      <c r="W36" s="19" t="str">
        <f t="shared" ref="W36:W67" si="21">IF(O36&lt;&gt;"",(V36-N36)/V36,"")</f>
        <v/>
      </c>
    </row>
    <row r="37" spans="1:23" x14ac:dyDescent="0.25">
      <c r="A37" s="1" t="s">
        <v>184</v>
      </c>
      <c r="B37" s="3"/>
      <c r="C37" s="3">
        <f>IF(A37&lt;&gt;"",VLOOKUP(A37,Runners!A$3:AS$200,C$1,FALSE),0)</f>
        <v>1.0937500000000001E-2</v>
      </c>
      <c r="D37" s="6">
        <f t="shared" si="11"/>
        <v>34</v>
      </c>
      <c r="E37" s="2"/>
      <c r="F37" s="2">
        <f t="shared" si="12"/>
        <v>0</v>
      </c>
      <c r="J37" s="1" t="str">
        <f t="shared" si="13"/>
        <v>Dez Appleton</v>
      </c>
      <c r="M37" s="8" t="str">
        <f t="shared" si="14"/>
        <v/>
      </c>
      <c r="N37" s="8" t="str">
        <f t="shared" si="15"/>
        <v/>
      </c>
      <c r="O37" s="1" t="str">
        <f t="shared" si="16"/>
        <v/>
      </c>
      <c r="P37" s="40" t="str">
        <f t="shared" si="17"/>
        <v/>
      </c>
      <c r="Q37" s="40" t="str">
        <f t="shared" si="18"/>
        <v/>
      </c>
      <c r="R37" s="6">
        <f t="shared" si="19"/>
        <v>0</v>
      </c>
      <c r="S37" s="6">
        <f>IF(AND(D37&lt;=L$4,P37&lt;&gt;"Y"),IF(N37&lt;VLOOKUP(O37,Runners!A$3:CT$200,S$1,FALSE),2,0),0)</f>
        <v>0</v>
      </c>
      <c r="T37" s="6">
        <f t="shared" si="20"/>
        <v>0</v>
      </c>
      <c r="U37" s="2"/>
      <c r="V37" s="2" t="str">
        <f>IF(O37&lt;&gt;"",VLOOKUP(O37,Runners!CZ$3:DM$200,V$1,FALSE),"")</f>
        <v/>
      </c>
      <c r="W37" s="19" t="str">
        <f t="shared" si="21"/>
        <v/>
      </c>
    </row>
    <row r="38" spans="1:23" x14ac:dyDescent="0.25">
      <c r="A38" s="1" t="s">
        <v>205</v>
      </c>
      <c r="B38" s="3" t="s">
        <v>185</v>
      </c>
      <c r="C38" s="3">
        <f>IF(A38&lt;&gt;"",VLOOKUP(A38,Runners!A$3:AS$200,C$1,FALSE),0)</f>
        <v>1.1979166666666666E-2</v>
      </c>
      <c r="D38" s="6">
        <f t="shared" si="11"/>
        <v>35</v>
      </c>
      <c r="E38" s="2">
        <v>2.8125000000000001E-2</v>
      </c>
      <c r="F38" s="2">
        <f t="shared" si="12"/>
        <v>1.6145833333333335E-2</v>
      </c>
      <c r="J38" s="1" t="str">
        <f t="shared" si="13"/>
        <v>Dom Kirkby</v>
      </c>
      <c r="M38" s="8" t="str">
        <f t="shared" si="14"/>
        <v/>
      </c>
      <c r="N38" s="8" t="str">
        <f t="shared" si="15"/>
        <v/>
      </c>
      <c r="O38" s="1" t="str">
        <f t="shared" si="16"/>
        <v/>
      </c>
      <c r="P38" s="40" t="str">
        <f t="shared" si="17"/>
        <v/>
      </c>
      <c r="Q38" s="40" t="str">
        <f t="shared" si="18"/>
        <v/>
      </c>
      <c r="R38" s="6">
        <f t="shared" si="19"/>
        <v>0</v>
      </c>
      <c r="S38" s="6">
        <f>IF(AND(D38&lt;=L$4,P38&lt;&gt;"Y"),IF(N38&lt;VLOOKUP(O38,Runners!A$3:CT$200,S$1,FALSE),2,0),0)</f>
        <v>0</v>
      </c>
      <c r="T38" s="6">
        <f t="shared" si="20"/>
        <v>0</v>
      </c>
      <c r="U38" s="2"/>
      <c r="V38" s="2" t="str">
        <f>IF(O38&lt;&gt;"",VLOOKUP(O38,Runners!CZ$3:DM$200,V$1,FALSE),"")</f>
        <v/>
      </c>
      <c r="W38" s="19" t="str">
        <f t="shared" si="21"/>
        <v/>
      </c>
    </row>
    <row r="39" spans="1:23" x14ac:dyDescent="0.25">
      <c r="A39" s="1" t="s">
        <v>191</v>
      </c>
      <c r="C39" s="3">
        <f>IF(A39&lt;&gt;"",VLOOKUP(A39,Runners!A$3:AS$200,C$1,FALSE),0)</f>
        <v>1.3194444444444444E-2</v>
      </c>
      <c r="D39" s="6">
        <f t="shared" si="11"/>
        <v>36</v>
      </c>
      <c r="E39" s="2">
        <v>2.8240740740740736E-2</v>
      </c>
      <c r="F39" s="2">
        <f t="shared" si="12"/>
        <v>1.5046296296296292E-2</v>
      </c>
      <c r="J39" s="1" t="str">
        <f t="shared" si="13"/>
        <v>Dominic Garrett</v>
      </c>
      <c r="M39" s="8" t="str">
        <f t="shared" si="14"/>
        <v/>
      </c>
      <c r="N39" s="8" t="str">
        <f t="shared" si="15"/>
        <v/>
      </c>
      <c r="O39" s="1" t="str">
        <f t="shared" si="16"/>
        <v/>
      </c>
      <c r="P39" s="40" t="str">
        <f t="shared" si="17"/>
        <v/>
      </c>
      <c r="Q39" s="40" t="str">
        <f t="shared" si="18"/>
        <v/>
      </c>
      <c r="R39" s="6">
        <f t="shared" si="19"/>
        <v>0</v>
      </c>
      <c r="S39" s="6">
        <f>IF(AND(D39&lt;=L$4,P39&lt;&gt;"Y"),IF(N39&lt;VLOOKUP(O39,Runners!A$3:CT$200,S$1,FALSE),2,0),0)</f>
        <v>0</v>
      </c>
      <c r="T39" s="6">
        <f t="shared" si="20"/>
        <v>0</v>
      </c>
      <c r="U39" s="2"/>
      <c r="V39" s="2" t="str">
        <f>IF(O39&lt;&gt;"",VLOOKUP(O39,Runners!CZ$3:DM$200,V$1,FALSE),"")</f>
        <v/>
      </c>
      <c r="W39" s="19" t="str">
        <f t="shared" si="21"/>
        <v/>
      </c>
    </row>
    <row r="40" spans="1:23" x14ac:dyDescent="0.25">
      <c r="A40" s="1" t="s">
        <v>215</v>
      </c>
      <c r="C40" s="3">
        <f>IF(A40&lt;&gt;"",VLOOKUP(A40,Runners!A$3:AS$200,C$1,FALSE),0)</f>
        <v>7.9861111111111122E-3</v>
      </c>
      <c r="D40" s="6">
        <f t="shared" si="11"/>
        <v>37</v>
      </c>
      <c r="E40" s="2">
        <v>2.8344907407407412E-2</v>
      </c>
      <c r="F40" s="2">
        <f t="shared" si="12"/>
        <v>2.0358796296296298E-2</v>
      </c>
      <c r="J40" s="1" t="str">
        <f t="shared" si="13"/>
        <v>Emma Johnston</v>
      </c>
      <c r="M40" s="8" t="str">
        <f t="shared" si="14"/>
        <v/>
      </c>
      <c r="N40" s="8" t="str">
        <f t="shared" si="15"/>
        <v/>
      </c>
      <c r="O40" s="1" t="str">
        <f t="shared" si="16"/>
        <v/>
      </c>
      <c r="P40" s="40" t="str">
        <f t="shared" si="17"/>
        <v/>
      </c>
      <c r="Q40" s="40" t="str">
        <f t="shared" si="18"/>
        <v/>
      </c>
      <c r="R40" s="6">
        <f t="shared" si="19"/>
        <v>0</v>
      </c>
      <c r="S40" s="6">
        <f>IF(AND(D40&lt;=L$4,P40&lt;&gt;"Y"),IF(N40&lt;VLOOKUP(O40,Runners!A$3:CT$200,S$1,FALSE),2,0),0)</f>
        <v>0</v>
      </c>
      <c r="T40" s="6">
        <f t="shared" si="20"/>
        <v>0</v>
      </c>
      <c r="U40" s="2"/>
      <c r="V40" s="2" t="str">
        <f>IF(O40&lt;&gt;"",VLOOKUP(O40,Runners!CZ$3:DM$200,V$1,FALSE),"")</f>
        <v/>
      </c>
      <c r="W40" s="19" t="str">
        <f t="shared" si="21"/>
        <v/>
      </c>
    </row>
    <row r="41" spans="1:23" x14ac:dyDescent="0.25">
      <c r="A41" s="1" t="s">
        <v>232</v>
      </c>
      <c r="C41" s="3">
        <f>IF(A41&lt;&gt;"",VLOOKUP(A41,Runners!A$3:AS$200,C$1,FALSE),0)</f>
        <v>1.1979166666666666E-2</v>
      </c>
      <c r="D41" s="6">
        <f t="shared" si="11"/>
        <v>38</v>
      </c>
      <c r="E41" s="2"/>
      <c r="F41" s="2">
        <f t="shared" si="12"/>
        <v>0</v>
      </c>
      <c r="J41" s="1" t="str">
        <f t="shared" si="13"/>
        <v>George Thomson</v>
      </c>
      <c r="M41" s="8" t="str">
        <f t="shared" si="14"/>
        <v/>
      </c>
      <c r="N41" s="8" t="str">
        <f t="shared" si="15"/>
        <v/>
      </c>
      <c r="O41" s="1" t="str">
        <f t="shared" si="16"/>
        <v/>
      </c>
      <c r="P41" s="40" t="str">
        <f t="shared" si="17"/>
        <v/>
      </c>
      <c r="Q41" s="40" t="str">
        <f t="shared" si="18"/>
        <v/>
      </c>
      <c r="R41" s="6">
        <f t="shared" si="19"/>
        <v>0</v>
      </c>
      <c r="S41" s="6">
        <f>IF(AND(D41&lt;=L$4,P41&lt;&gt;"Y"),IF(N41&lt;VLOOKUP(O41,Runners!A$3:CT$200,S$1,FALSE),2,0),0)</f>
        <v>0</v>
      </c>
      <c r="T41" s="6">
        <f t="shared" si="20"/>
        <v>0</v>
      </c>
      <c r="U41" s="2"/>
      <c r="V41" s="2" t="str">
        <f>IF(O41&lt;&gt;"",VLOOKUP(O41,Runners!CZ$3:DM$200,V$1,FALSE),"")</f>
        <v/>
      </c>
      <c r="W41" s="19" t="str">
        <f t="shared" si="21"/>
        <v/>
      </c>
    </row>
    <row r="42" spans="1:23" x14ac:dyDescent="0.25">
      <c r="A42" s="1" t="s">
        <v>59</v>
      </c>
      <c r="C42" s="3">
        <f>IF(A42&lt;&gt;"",VLOOKUP(A42,Runners!A$3:AS$200,C$1,FALSE),0)</f>
        <v>1.0937500000000001E-2</v>
      </c>
      <c r="D42" s="6">
        <f t="shared" si="11"/>
        <v>39</v>
      </c>
      <c r="E42" s="2"/>
      <c r="F42" s="2">
        <f t="shared" si="12"/>
        <v>0</v>
      </c>
      <c r="J42" s="1" t="str">
        <f t="shared" si="13"/>
        <v>Gerard Browne</v>
      </c>
      <c r="M42" s="8" t="str">
        <f t="shared" si="14"/>
        <v/>
      </c>
      <c r="N42" s="8" t="str">
        <f t="shared" si="15"/>
        <v/>
      </c>
      <c r="O42" s="1" t="str">
        <f t="shared" si="16"/>
        <v/>
      </c>
      <c r="P42" s="40" t="str">
        <f t="shared" si="17"/>
        <v/>
      </c>
      <c r="Q42" s="40" t="str">
        <f t="shared" si="18"/>
        <v/>
      </c>
      <c r="R42" s="6">
        <f t="shared" si="19"/>
        <v>0</v>
      </c>
      <c r="S42" s="6">
        <f>IF(AND(D42&lt;=L$4,P42&lt;&gt;"Y"),IF(N42&lt;VLOOKUP(O42,Runners!A$3:CT$200,S$1,FALSE),2,0),0)</f>
        <v>0</v>
      </c>
      <c r="T42" s="6">
        <f t="shared" si="20"/>
        <v>0</v>
      </c>
      <c r="U42" s="2"/>
      <c r="V42" s="2" t="str">
        <f>IF(O42&lt;&gt;"",VLOOKUP(O42,Runners!CZ$3:DM$200,V$1,FALSE),"")</f>
        <v/>
      </c>
      <c r="W42" s="19" t="str">
        <f t="shared" si="21"/>
        <v/>
      </c>
    </row>
    <row r="43" spans="1:23" x14ac:dyDescent="0.25">
      <c r="A43" s="1" t="s">
        <v>66</v>
      </c>
      <c r="C43" s="3">
        <f>IF(A43&lt;&gt;"",VLOOKUP(A43,Runners!A$3:AS$200,C$1,FALSE),0)</f>
        <v>1.1631944444444445E-2</v>
      </c>
      <c r="D43" s="6">
        <f t="shared" si="11"/>
        <v>40</v>
      </c>
      <c r="E43" s="2"/>
      <c r="F43" s="2">
        <f t="shared" si="12"/>
        <v>0</v>
      </c>
      <c r="J43" s="1" t="str">
        <f t="shared" si="13"/>
        <v>Gill Draper</v>
      </c>
      <c r="M43" s="8" t="str">
        <f t="shared" si="14"/>
        <v/>
      </c>
      <c r="N43" s="8" t="str">
        <f t="shared" si="15"/>
        <v/>
      </c>
      <c r="O43" s="1" t="str">
        <f t="shared" si="16"/>
        <v/>
      </c>
      <c r="P43" s="40" t="str">
        <f t="shared" si="17"/>
        <v/>
      </c>
      <c r="Q43" s="40" t="str">
        <f t="shared" si="18"/>
        <v/>
      </c>
      <c r="R43" s="6">
        <f t="shared" si="19"/>
        <v>0</v>
      </c>
      <c r="S43" s="6">
        <f>IF(AND(D43&lt;=L$4,P43&lt;&gt;"Y"),IF(N43&lt;VLOOKUP(O43,Runners!A$3:CT$200,S$1,FALSE),2,0),0)</f>
        <v>0</v>
      </c>
      <c r="T43" s="6">
        <f t="shared" si="20"/>
        <v>0</v>
      </c>
      <c r="U43" s="2"/>
      <c r="V43" s="2" t="str">
        <f>IF(O43&lt;&gt;"",VLOOKUP(O43,Runners!CZ$3:DM$200,V$1,FALSE),"")</f>
        <v/>
      </c>
      <c r="W43" s="19" t="str">
        <f t="shared" si="21"/>
        <v/>
      </c>
    </row>
    <row r="44" spans="1:23" x14ac:dyDescent="0.25">
      <c r="A44" s="1" t="s">
        <v>4</v>
      </c>
      <c r="C44" s="3">
        <f>IF(A44&lt;&gt;"",VLOOKUP(A44,Runners!A$3:AS$200,C$1,FALSE),0)</f>
        <v>5.0347222222222225E-3</v>
      </c>
      <c r="D44" s="6">
        <f t="shared" si="11"/>
        <v>41</v>
      </c>
      <c r="E44" s="2"/>
      <c r="F44" s="2">
        <f t="shared" si="12"/>
        <v>0</v>
      </c>
      <c r="J44" s="1" t="str">
        <f t="shared" si="13"/>
        <v>Gillian Oliver</v>
      </c>
      <c r="M44" s="8" t="str">
        <f t="shared" si="14"/>
        <v/>
      </c>
      <c r="N44" s="8" t="str">
        <f t="shared" si="15"/>
        <v/>
      </c>
      <c r="O44" s="1" t="str">
        <f t="shared" si="16"/>
        <v/>
      </c>
      <c r="P44" s="40" t="str">
        <f t="shared" si="17"/>
        <v/>
      </c>
      <c r="Q44" s="40" t="str">
        <f t="shared" si="18"/>
        <v/>
      </c>
      <c r="R44" s="6">
        <f t="shared" si="19"/>
        <v>0</v>
      </c>
      <c r="S44" s="6">
        <f>IF(AND(D44&lt;=L$4,P44&lt;&gt;"Y"),IF(N44&lt;VLOOKUP(O44,Runners!A$3:CT$200,S$1,FALSE),2,0),0)</f>
        <v>0</v>
      </c>
      <c r="T44" s="6">
        <f t="shared" si="20"/>
        <v>0</v>
      </c>
      <c r="U44" s="2"/>
      <c r="V44" s="2" t="str">
        <f>IF(O44&lt;&gt;"",VLOOKUP(O44,Runners!CZ$3:DM$200,V$1,FALSE),"")</f>
        <v/>
      </c>
      <c r="W44" s="19" t="str">
        <f t="shared" si="21"/>
        <v/>
      </c>
    </row>
    <row r="45" spans="1:23" x14ac:dyDescent="0.25">
      <c r="A45" s="1" t="s">
        <v>5</v>
      </c>
      <c r="C45" s="3">
        <f>IF(A45&lt;&gt;"",VLOOKUP(A45,Runners!A$3:AS$200,C$1,FALSE),0)</f>
        <v>1.1979166666666666E-2</v>
      </c>
      <c r="D45" s="6">
        <f t="shared" si="11"/>
        <v>42</v>
      </c>
      <c r="E45" s="2"/>
      <c r="F45" s="2">
        <f t="shared" si="12"/>
        <v>0</v>
      </c>
      <c r="J45" s="1" t="str">
        <f t="shared" si="13"/>
        <v>Graham Webster</v>
      </c>
      <c r="M45" s="8" t="str">
        <f t="shared" si="14"/>
        <v/>
      </c>
      <c r="N45" s="8" t="str">
        <f t="shared" si="15"/>
        <v/>
      </c>
      <c r="O45" s="1" t="str">
        <f t="shared" si="16"/>
        <v/>
      </c>
      <c r="P45" s="40" t="str">
        <f t="shared" si="17"/>
        <v/>
      </c>
      <c r="Q45" s="40" t="str">
        <f t="shared" si="18"/>
        <v/>
      </c>
      <c r="R45" s="6">
        <f t="shared" si="19"/>
        <v>0</v>
      </c>
      <c r="S45" s="6">
        <f>IF(AND(D45&lt;=L$4,P45&lt;&gt;"Y"),IF(N45&lt;VLOOKUP(O45,Runners!A$3:CT$200,S$1,FALSE),2,0),0)</f>
        <v>0</v>
      </c>
      <c r="T45" s="6">
        <f t="shared" si="20"/>
        <v>0</v>
      </c>
      <c r="U45" s="2"/>
      <c r="V45" s="2" t="str">
        <f>IF(O45&lt;&gt;"",VLOOKUP(O45,Runners!CZ$3:DM$200,V$1,FALSE),"")</f>
        <v/>
      </c>
      <c r="W45" s="19" t="str">
        <f t="shared" si="21"/>
        <v/>
      </c>
    </row>
    <row r="46" spans="1:23" x14ac:dyDescent="0.25">
      <c r="A46" s="1" t="s">
        <v>195</v>
      </c>
      <c r="B46" s="1" t="s">
        <v>185</v>
      </c>
      <c r="C46" s="3">
        <f>IF(A46&lt;&gt;"",VLOOKUP(A46,Runners!A$3:AS$200,C$1,FALSE),0)</f>
        <v>3.645833333333333E-3</v>
      </c>
      <c r="D46" s="6">
        <f t="shared" si="11"/>
        <v>43</v>
      </c>
      <c r="E46" s="2">
        <v>2.9085648148148149E-2</v>
      </c>
      <c r="F46" s="2">
        <f t="shared" si="12"/>
        <v>2.5439814814814814E-2</v>
      </c>
      <c r="J46" s="1" t="str">
        <f t="shared" si="13"/>
        <v>Graham Young</v>
      </c>
      <c r="M46" s="8" t="str">
        <f t="shared" si="14"/>
        <v/>
      </c>
      <c r="N46" s="8" t="str">
        <f t="shared" si="15"/>
        <v/>
      </c>
      <c r="O46" s="1" t="str">
        <f t="shared" si="16"/>
        <v/>
      </c>
      <c r="P46" s="40" t="str">
        <f t="shared" si="17"/>
        <v/>
      </c>
      <c r="Q46" s="40" t="str">
        <f t="shared" si="18"/>
        <v/>
      </c>
      <c r="R46" s="6">
        <f t="shared" si="19"/>
        <v>0</v>
      </c>
      <c r="S46" s="6">
        <f>IF(AND(D46&lt;=L$4,P46&lt;&gt;"Y"),IF(N46&lt;VLOOKUP(O46,Runners!A$3:CT$200,S$1,FALSE),2,0),0)</f>
        <v>0</v>
      </c>
      <c r="T46" s="6">
        <f t="shared" si="20"/>
        <v>0</v>
      </c>
      <c r="U46" s="2"/>
      <c r="V46" s="2" t="str">
        <f>IF(O46&lt;&gt;"",VLOOKUP(O46,Runners!CZ$3:DM$200,V$1,FALSE),"")</f>
        <v/>
      </c>
      <c r="W46" s="19" t="str">
        <f t="shared" si="21"/>
        <v/>
      </c>
    </row>
    <row r="47" spans="1:23" x14ac:dyDescent="0.25">
      <c r="A47" s="1" t="s">
        <v>10</v>
      </c>
      <c r="C47" s="3">
        <f>IF(A47&lt;&gt;"",VLOOKUP(A47,Runners!A$3:AS$200,C$1,FALSE),0)</f>
        <v>6.9444444444444441E-3</v>
      </c>
      <c r="D47" s="6">
        <f t="shared" si="11"/>
        <v>44</v>
      </c>
      <c r="E47" s="2"/>
      <c r="F47" s="2">
        <f t="shared" si="12"/>
        <v>0</v>
      </c>
      <c r="J47" s="1" t="str">
        <f t="shared" si="13"/>
        <v>Greg Oulton</v>
      </c>
      <c r="M47" s="8" t="str">
        <f t="shared" si="14"/>
        <v/>
      </c>
      <c r="N47" s="8" t="str">
        <f t="shared" si="15"/>
        <v/>
      </c>
      <c r="O47" s="1" t="str">
        <f t="shared" si="16"/>
        <v/>
      </c>
      <c r="P47" s="40" t="str">
        <f t="shared" si="17"/>
        <v/>
      </c>
      <c r="Q47" s="40" t="str">
        <f t="shared" si="18"/>
        <v/>
      </c>
      <c r="R47" s="6">
        <f t="shared" si="19"/>
        <v>0</v>
      </c>
      <c r="S47" s="6">
        <f>IF(AND(D47&lt;=L$4,P47&lt;&gt;"Y"),IF(N47&lt;VLOOKUP(O47,Runners!A$3:CT$200,S$1,FALSE),2,0),0)</f>
        <v>0</v>
      </c>
      <c r="T47" s="6">
        <f t="shared" si="20"/>
        <v>0</v>
      </c>
      <c r="U47" s="2"/>
      <c r="V47" s="2" t="str">
        <f>IF(O47&lt;&gt;"",VLOOKUP(O47,Runners!CZ$3:DM$200,V$1,FALSE),"")</f>
        <v/>
      </c>
      <c r="W47" s="19" t="str">
        <f t="shared" si="21"/>
        <v/>
      </c>
    </row>
    <row r="48" spans="1:23" x14ac:dyDescent="0.25">
      <c r="A48" s="1" t="s">
        <v>197</v>
      </c>
      <c r="C48" s="3">
        <f>IF(A48&lt;&gt;"",VLOOKUP(A48,Runners!A$3:AS$200,C$1,FALSE),0)</f>
        <v>1.5104166666666667E-2</v>
      </c>
      <c r="D48" s="6">
        <f t="shared" si="11"/>
        <v>45</v>
      </c>
      <c r="E48" s="2"/>
      <c r="F48" s="2">
        <f t="shared" si="12"/>
        <v>0</v>
      </c>
      <c r="J48" s="1" t="str">
        <f t="shared" si="13"/>
        <v>Guest 35:00</v>
      </c>
      <c r="M48" s="8" t="str">
        <f t="shared" si="14"/>
        <v/>
      </c>
      <c r="N48" s="8" t="str">
        <f t="shared" si="15"/>
        <v/>
      </c>
      <c r="O48" s="1" t="str">
        <f t="shared" si="16"/>
        <v/>
      </c>
      <c r="P48" s="40" t="str">
        <f t="shared" si="17"/>
        <v/>
      </c>
      <c r="Q48" s="40" t="str">
        <f t="shared" si="18"/>
        <v/>
      </c>
      <c r="R48" s="6">
        <f t="shared" si="19"/>
        <v>0</v>
      </c>
      <c r="S48" s="6">
        <f>IF(AND(D48&lt;=L$4,P48&lt;&gt;"Y"),IF(N48&lt;VLOOKUP(O48,Runners!A$3:CT$200,S$1,FALSE),2,0),0)</f>
        <v>0</v>
      </c>
      <c r="T48" s="6">
        <f t="shared" si="20"/>
        <v>0</v>
      </c>
      <c r="U48" s="2"/>
      <c r="V48" s="2" t="str">
        <f>IF(O48&lt;&gt;"",VLOOKUP(O48,Runners!CZ$3:DM$200,V$1,FALSE),"")</f>
        <v/>
      </c>
      <c r="W48" s="19" t="str">
        <f t="shared" si="21"/>
        <v/>
      </c>
    </row>
    <row r="49" spans="1:23" x14ac:dyDescent="0.25">
      <c r="A49" s="1" t="s">
        <v>196</v>
      </c>
      <c r="B49" s="3"/>
      <c r="C49" s="3">
        <f>IF(A49&lt;&gt;"",VLOOKUP(A49,Runners!A$3:AS$200,C$1,FALSE),0)</f>
        <v>1.4236111111111111E-2</v>
      </c>
      <c r="D49" s="6">
        <f t="shared" si="11"/>
        <v>46</v>
      </c>
      <c r="E49" s="2"/>
      <c r="F49" s="2">
        <f t="shared" si="12"/>
        <v>0</v>
      </c>
      <c r="J49" s="1" t="str">
        <f t="shared" si="13"/>
        <v>Guest 37:30</v>
      </c>
      <c r="M49" s="8" t="str">
        <f t="shared" si="14"/>
        <v/>
      </c>
      <c r="N49" s="8" t="str">
        <f t="shared" si="15"/>
        <v/>
      </c>
      <c r="O49" s="1" t="str">
        <f t="shared" si="16"/>
        <v/>
      </c>
      <c r="P49" s="40" t="str">
        <f t="shared" si="17"/>
        <v/>
      </c>
      <c r="Q49" s="40" t="str">
        <f t="shared" si="18"/>
        <v/>
      </c>
      <c r="R49" s="6">
        <f t="shared" si="19"/>
        <v>0</v>
      </c>
      <c r="S49" s="6">
        <f>IF(AND(D49&lt;=L$4,P49&lt;&gt;"Y"),IF(N49&lt;VLOOKUP(O49,Runners!A$3:CT$200,S$1,FALSE),2,0),0)</f>
        <v>0</v>
      </c>
      <c r="T49" s="6">
        <f t="shared" si="20"/>
        <v>0</v>
      </c>
      <c r="U49" s="2"/>
      <c r="V49" s="2" t="str">
        <f>IF(O49&lt;&gt;"",VLOOKUP(O49,Runners!CZ$3:DM$200,V$1,FALSE),"")</f>
        <v/>
      </c>
      <c r="W49" s="19" t="str">
        <f t="shared" si="21"/>
        <v/>
      </c>
    </row>
    <row r="50" spans="1:23" x14ac:dyDescent="0.25">
      <c r="A50" s="1" t="s">
        <v>176</v>
      </c>
      <c r="C50" s="3">
        <f>IF(A50&lt;&gt;"",VLOOKUP(A50,Runners!A$3:AS$200,C$1,FALSE),0)</f>
        <v>1.3368055555555557E-2</v>
      </c>
      <c r="D50" s="6">
        <f t="shared" si="11"/>
        <v>47</v>
      </c>
      <c r="E50" s="2"/>
      <c r="F50" s="2">
        <f t="shared" si="12"/>
        <v>0</v>
      </c>
      <c r="J50" s="1" t="str">
        <f t="shared" si="13"/>
        <v>Guest 40</v>
      </c>
      <c r="M50" s="8" t="str">
        <f t="shared" si="14"/>
        <v/>
      </c>
      <c r="N50" s="8" t="str">
        <f t="shared" si="15"/>
        <v/>
      </c>
      <c r="O50" s="1" t="str">
        <f t="shared" si="16"/>
        <v/>
      </c>
      <c r="P50" s="40" t="str">
        <f t="shared" si="17"/>
        <v/>
      </c>
      <c r="Q50" s="40" t="str">
        <f t="shared" si="18"/>
        <v/>
      </c>
      <c r="R50" s="6">
        <f t="shared" si="19"/>
        <v>0</v>
      </c>
      <c r="S50" s="6">
        <f>IF(AND(D50&lt;=L$4,P50&lt;&gt;"Y"),IF(N50&lt;VLOOKUP(O50,Runners!A$3:CT$200,S$1,FALSE),2,0),0)</f>
        <v>0</v>
      </c>
      <c r="T50" s="6">
        <f t="shared" si="20"/>
        <v>0</v>
      </c>
      <c r="U50" s="2"/>
      <c r="V50" s="2" t="str">
        <f>IF(O50&lt;&gt;"",VLOOKUP(O50,Runners!CZ$3:DM$200,V$1,FALSE),"")</f>
        <v/>
      </c>
      <c r="W50" s="19" t="str">
        <f t="shared" si="21"/>
        <v/>
      </c>
    </row>
    <row r="51" spans="1:23" x14ac:dyDescent="0.25">
      <c r="A51" s="1" t="s">
        <v>177</v>
      </c>
      <c r="C51" s="3">
        <f>IF(A51&lt;&gt;"",VLOOKUP(A51,Runners!A$3:AS$200,C$1,FALSE),0)</f>
        <v>1.2499999999999999E-2</v>
      </c>
      <c r="D51" s="6">
        <f t="shared" si="11"/>
        <v>48</v>
      </c>
      <c r="E51" s="2"/>
      <c r="F51" s="2">
        <f t="shared" si="12"/>
        <v>0</v>
      </c>
      <c r="J51" s="1" t="str">
        <f t="shared" si="13"/>
        <v>Guest 42:30</v>
      </c>
      <c r="M51" s="8" t="str">
        <f t="shared" si="14"/>
        <v/>
      </c>
      <c r="N51" s="8" t="str">
        <f t="shared" si="15"/>
        <v/>
      </c>
      <c r="O51" s="1" t="str">
        <f t="shared" si="16"/>
        <v/>
      </c>
      <c r="P51" s="40" t="str">
        <f t="shared" si="17"/>
        <v/>
      </c>
      <c r="Q51" s="40" t="str">
        <f t="shared" si="18"/>
        <v/>
      </c>
      <c r="R51" s="6">
        <f t="shared" si="19"/>
        <v>0</v>
      </c>
      <c r="S51" s="6">
        <f>IF(AND(D51&lt;=L$4,P51&lt;&gt;"Y"),IF(N51&lt;VLOOKUP(O51,Runners!A$3:CT$200,S$1,FALSE),2,0),0)</f>
        <v>0</v>
      </c>
      <c r="T51" s="6">
        <f t="shared" si="20"/>
        <v>0</v>
      </c>
      <c r="U51" s="2"/>
      <c r="V51" s="2" t="str">
        <f>IF(O51&lt;&gt;"",VLOOKUP(O51,Runners!CZ$3:DM$200,V$1,FALSE),"")</f>
        <v/>
      </c>
      <c r="W51" s="19" t="str">
        <f t="shared" si="21"/>
        <v/>
      </c>
    </row>
    <row r="52" spans="1:23" x14ac:dyDescent="0.25">
      <c r="A52" s="1" t="s">
        <v>178</v>
      </c>
      <c r="C52" s="3">
        <f>IF(A52&lt;&gt;"",VLOOKUP(A52,Runners!A$3:AS$200,C$1,FALSE),0)</f>
        <v>1.1458333333333334E-2</v>
      </c>
      <c r="D52" s="6">
        <f t="shared" si="11"/>
        <v>49</v>
      </c>
      <c r="E52" s="2"/>
      <c r="F52" s="2">
        <f t="shared" si="12"/>
        <v>0</v>
      </c>
      <c r="J52" s="1" t="str">
        <f t="shared" si="13"/>
        <v>Guest 45</v>
      </c>
      <c r="M52" s="8" t="str">
        <f t="shared" si="14"/>
        <v/>
      </c>
      <c r="N52" s="8" t="str">
        <f t="shared" si="15"/>
        <v/>
      </c>
      <c r="O52" s="1" t="str">
        <f t="shared" si="16"/>
        <v/>
      </c>
      <c r="P52" s="40" t="str">
        <f t="shared" si="17"/>
        <v/>
      </c>
      <c r="Q52" s="40" t="str">
        <f t="shared" si="18"/>
        <v/>
      </c>
      <c r="R52" s="6">
        <f t="shared" si="19"/>
        <v>0</v>
      </c>
      <c r="S52" s="6">
        <f>IF(AND(D52&lt;=L$4,P52&lt;&gt;"Y"),IF(N52&lt;VLOOKUP(O52,Runners!A$3:CT$200,S$1,FALSE),2,0),0)</f>
        <v>0</v>
      </c>
      <c r="T52" s="6">
        <f t="shared" si="20"/>
        <v>0</v>
      </c>
      <c r="U52" s="2"/>
      <c r="V52" s="2" t="str">
        <f>IF(O52&lt;&gt;"",VLOOKUP(O52,Runners!CZ$3:DM$200,V$1,FALSE),"")</f>
        <v/>
      </c>
      <c r="W52" s="19" t="str">
        <f t="shared" si="21"/>
        <v/>
      </c>
    </row>
    <row r="53" spans="1:23" x14ac:dyDescent="0.25">
      <c r="A53" s="1" t="s">
        <v>179</v>
      </c>
      <c r="B53" s="3"/>
      <c r="C53" s="3">
        <f>IF(A53&lt;&gt;"",VLOOKUP(A53,Runners!A$3:AS$200,C$1,FALSE),0)</f>
        <v>1.0590277777777777E-2</v>
      </c>
      <c r="D53" s="6">
        <f t="shared" si="11"/>
        <v>50</v>
      </c>
      <c r="E53" s="2"/>
      <c r="F53" s="2">
        <f t="shared" si="12"/>
        <v>0</v>
      </c>
      <c r="J53" s="1" t="str">
        <f t="shared" si="13"/>
        <v>Guest 47:30</v>
      </c>
      <c r="M53" s="8" t="str">
        <f t="shared" si="14"/>
        <v/>
      </c>
      <c r="N53" s="8" t="str">
        <f t="shared" si="15"/>
        <v/>
      </c>
      <c r="O53" s="1" t="str">
        <f t="shared" si="16"/>
        <v/>
      </c>
      <c r="P53" s="40" t="str">
        <f t="shared" si="17"/>
        <v/>
      </c>
      <c r="Q53" s="40" t="str">
        <f t="shared" si="18"/>
        <v/>
      </c>
      <c r="R53" s="6">
        <f t="shared" si="19"/>
        <v>0</v>
      </c>
      <c r="S53" s="6">
        <f>IF(AND(D53&lt;=L$4,P53&lt;&gt;"Y"),IF(N53&lt;VLOOKUP(O53,Runners!A$3:CT$200,S$1,FALSE),2,0),0)</f>
        <v>0</v>
      </c>
      <c r="T53" s="6">
        <f t="shared" si="20"/>
        <v>0</v>
      </c>
      <c r="U53" s="2"/>
      <c r="V53" s="2" t="str">
        <f>IF(O53&lt;&gt;"",VLOOKUP(O53,Runners!CZ$3:DM$200,V$1,FALSE),"")</f>
        <v/>
      </c>
      <c r="W53" s="19" t="str">
        <f t="shared" si="21"/>
        <v/>
      </c>
    </row>
    <row r="54" spans="1:23" x14ac:dyDescent="0.25">
      <c r="A54" s="1" t="s">
        <v>180</v>
      </c>
      <c r="B54" s="3"/>
      <c r="C54" s="3">
        <f>IF(A54&lt;&gt;"",VLOOKUP(A54,Runners!A$3:AS$200,C$1,FALSE),0)</f>
        <v>9.7222222222222224E-3</v>
      </c>
      <c r="D54" s="6">
        <f t="shared" si="11"/>
        <v>51</v>
      </c>
      <c r="E54" s="2"/>
      <c r="F54" s="2">
        <f t="shared" si="12"/>
        <v>0</v>
      </c>
      <c r="J54" s="1" t="str">
        <f t="shared" si="13"/>
        <v>Guest 50</v>
      </c>
      <c r="M54" s="8" t="str">
        <f t="shared" si="14"/>
        <v/>
      </c>
      <c r="N54" s="8" t="str">
        <f t="shared" si="15"/>
        <v/>
      </c>
      <c r="O54" s="1" t="str">
        <f t="shared" si="16"/>
        <v/>
      </c>
      <c r="P54" s="40" t="str">
        <f t="shared" si="17"/>
        <v/>
      </c>
      <c r="Q54" s="40" t="str">
        <f t="shared" si="18"/>
        <v/>
      </c>
      <c r="R54" s="6">
        <f t="shared" si="19"/>
        <v>0</v>
      </c>
      <c r="S54" s="6">
        <f>IF(AND(D54&lt;=L$4,P54&lt;&gt;"Y"),IF(N54&lt;VLOOKUP(O54,Runners!A$3:CT$200,S$1,FALSE),2,0),0)</f>
        <v>0</v>
      </c>
      <c r="T54" s="6">
        <f t="shared" si="20"/>
        <v>0</v>
      </c>
      <c r="U54" s="2"/>
      <c r="V54" s="2" t="str">
        <f>IF(O54&lt;&gt;"",VLOOKUP(O54,Runners!CZ$3:DM$200,V$1,FALSE),"")</f>
        <v/>
      </c>
      <c r="W54" s="19" t="str">
        <f t="shared" si="21"/>
        <v/>
      </c>
    </row>
    <row r="55" spans="1:23" x14ac:dyDescent="0.25">
      <c r="A55" s="1" t="s">
        <v>181</v>
      </c>
      <c r="C55" s="3">
        <f>IF(A55&lt;&gt;"",VLOOKUP(A55,Runners!A$3:AS$200,C$1,FALSE),0)</f>
        <v>7.9861111111111122E-3</v>
      </c>
      <c r="D55" s="6">
        <f t="shared" si="11"/>
        <v>52</v>
      </c>
      <c r="E55" s="2"/>
      <c r="F55" s="2">
        <f t="shared" si="12"/>
        <v>0</v>
      </c>
      <c r="J55" s="1" t="str">
        <f t="shared" si="13"/>
        <v>Guest 55</v>
      </c>
      <c r="M55" s="8" t="str">
        <f t="shared" si="14"/>
        <v/>
      </c>
      <c r="N55" s="8" t="str">
        <f t="shared" si="15"/>
        <v/>
      </c>
      <c r="O55" s="1" t="str">
        <f t="shared" si="16"/>
        <v/>
      </c>
      <c r="P55" s="40" t="str">
        <f t="shared" si="17"/>
        <v/>
      </c>
      <c r="Q55" s="40" t="str">
        <f t="shared" si="18"/>
        <v/>
      </c>
      <c r="R55" s="6">
        <f t="shared" si="19"/>
        <v>0</v>
      </c>
      <c r="S55" s="6">
        <f>IF(AND(D55&lt;=L$4,P55&lt;&gt;"Y"),IF(N55&lt;VLOOKUP(O55,Runners!A$3:CT$200,S$1,FALSE),2,0),0)</f>
        <v>0</v>
      </c>
      <c r="T55" s="6">
        <f t="shared" si="20"/>
        <v>0</v>
      </c>
      <c r="U55" s="2"/>
      <c r="V55" s="2" t="str">
        <f>IF(O55&lt;&gt;"",VLOOKUP(O55,Runners!CZ$3:DM$200,V$1,FALSE),"")</f>
        <v/>
      </c>
      <c r="W55" s="19" t="str">
        <f t="shared" si="21"/>
        <v/>
      </c>
    </row>
    <row r="56" spans="1:23" x14ac:dyDescent="0.25">
      <c r="A56" s="1" t="s">
        <v>182</v>
      </c>
      <c r="C56" s="3">
        <f>IF(A56&lt;&gt;"",VLOOKUP(A56,Runners!A$3:AS$200,C$1,FALSE),0)</f>
        <v>6.076388888888889E-3</v>
      </c>
      <c r="D56" s="6">
        <f t="shared" si="11"/>
        <v>53</v>
      </c>
      <c r="E56" s="2"/>
      <c r="F56" s="2">
        <f t="shared" si="12"/>
        <v>0</v>
      </c>
      <c r="J56" s="1" t="str">
        <f t="shared" si="13"/>
        <v>Guest 60</v>
      </c>
      <c r="M56" s="8" t="str">
        <f t="shared" si="14"/>
        <v/>
      </c>
      <c r="N56" s="8" t="str">
        <f t="shared" si="15"/>
        <v/>
      </c>
      <c r="O56" s="1" t="str">
        <f t="shared" si="16"/>
        <v/>
      </c>
      <c r="P56" s="40" t="str">
        <f t="shared" si="17"/>
        <v/>
      </c>
      <c r="Q56" s="40" t="str">
        <f t="shared" si="18"/>
        <v/>
      </c>
      <c r="R56" s="6">
        <f t="shared" si="19"/>
        <v>0</v>
      </c>
      <c r="S56" s="6">
        <f>IF(AND(D56&lt;=L$4,P56&lt;&gt;"Y"),IF(N56&lt;VLOOKUP(O56,Runners!A$3:CT$200,S$1,FALSE),2,0),0)</f>
        <v>0</v>
      </c>
      <c r="T56" s="6">
        <f t="shared" si="20"/>
        <v>0</v>
      </c>
      <c r="U56" s="2"/>
      <c r="V56" s="2" t="str">
        <f>IF(O56&lt;&gt;"",VLOOKUP(O56,Runners!CZ$3:DM$200,V$1,FALSE),"")</f>
        <v/>
      </c>
      <c r="W56" s="19" t="str">
        <f t="shared" si="21"/>
        <v/>
      </c>
    </row>
    <row r="57" spans="1:23" x14ac:dyDescent="0.25">
      <c r="A57" s="1" t="s">
        <v>199</v>
      </c>
      <c r="B57" s="3" t="s">
        <v>185</v>
      </c>
      <c r="C57" s="3">
        <f>IF(A57&lt;&gt;"",VLOOKUP(A57,Runners!A$3:AS$200,C$1,FALSE),0)</f>
        <v>8.5069444444444437E-3</v>
      </c>
      <c r="D57" s="6">
        <f t="shared" si="11"/>
        <v>54</v>
      </c>
      <c r="E57" s="2"/>
      <c r="F57" s="2">
        <f t="shared" si="12"/>
        <v>0</v>
      </c>
      <c r="J57" s="1" t="str">
        <f t="shared" si="13"/>
        <v>Hannah McCandless</v>
      </c>
      <c r="M57" s="8" t="str">
        <f t="shared" si="14"/>
        <v/>
      </c>
      <c r="N57" s="8" t="str">
        <f t="shared" si="15"/>
        <v/>
      </c>
      <c r="O57" s="1" t="str">
        <f t="shared" si="16"/>
        <v/>
      </c>
      <c r="P57" s="40" t="str">
        <f t="shared" si="17"/>
        <v/>
      </c>
      <c r="Q57" s="40" t="str">
        <f t="shared" si="18"/>
        <v/>
      </c>
      <c r="R57" s="6">
        <f t="shared" si="19"/>
        <v>0</v>
      </c>
      <c r="S57" s="6">
        <f>IF(AND(D57&lt;=L$4,P57&lt;&gt;"Y"),IF(N57&lt;VLOOKUP(O57,Runners!A$3:CT$200,S$1,FALSE),2,0),0)</f>
        <v>0</v>
      </c>
      <c r="T57" s="6">
        <f t="shared" si="20"/>
        <v>0</v>
      </c>
      <c r="U57" s="2"/>
      <c r="V57" s="2" t="str">
        <f>IF(O57&lt;&gt;"",VLOOKUP(O57,Runners!CZ$3:DM$200,V$1,FALSE),"")</f>
        <v/>
      </c>
      <c r="W57" s="19" t="str">
        <f t="shared" si="21"/>
        <v/>
      </c>
    </row>
    <row r="58" spans="1:23" x14ac:dyDescent="0.25">
      <c r="A58" s="1" t="s">
        <v>172</v>
      </c>
      <c r="C58" s="3">
        <f>IF(A58&lt;&gt;"",VLOOKUP(A58,Runners!A$3:AS$200,C$1,FALSE),0)</f>
        <v>1.0069444444444445E-2</v>
      </c>
      <c r="D58" s="6">
        <f t="shared" si="11"/>
        <v>55</v>
      </c>
      <c r="E58" s="2"/>
      <c r="F58" s="2">
        <f t="shared" si="12"/>
        <v>0</v>
      </c>
      <c r="J58" s="1" t="str">
        <f t="shared" si="13"/>
        <v>Heidi Haigh</v>
      </c>
      <c r="M58" s="8" t="str">
        <f t="shared" si="14"/>
        <v/>
      </c>
      <c r="N58" s="8" t="str">
        <f t="shared" si="15"/>
        <v/>
      </c>
      <c r="O58" s="1" t="str">
        <f t="shared" si="16"/>
        <v/>
      </c>
      <c r="P58" s="40" t="str">
        <f t="shared" si="17"/>
        <v/>
      </c>
      <c r="Q58" s="40" t="str">
        <f t="shared" si="18"/>
        <v/>
      </c>
      <c r="R58" s="6">
        <f t="shared" si="19"/>
        <v>0</v>
      </c>
      <c r="S58" s="6">
        <f>IF(AND(D58&lt;=L$4,P58&lt;&gt;"Y"),IF(N58&lt;VLOOKUP(O58,Runners!A$3:CT$200,S$1,FALSE),2,0),0)</f>
        <v>0</v>
      </c>
      <c r="T58" s="6">
        <f t="shared" si="20"/>
        <v>0</v>
      </c>
      <c r="U58" s="2"/>
      <c r="V58" s="2" t="str">
        <f>IF(O58&lt;&gt;"",VLOOKUP(O58,Runners!CZ$3:DM$200,V$1,FALSE),"")</f>
        <v/>
      </c>
      <c r="W58" s="19" t="str">
        <f t="shared" si="21"/>
        <v/>
      </c>
    </row>
    <row r="59" spans="1:23" x14ac:dyDescent="0.25">
      <c r="A59" s="1" t="s">
        <v>233</v>
      </c>
      <c r="C59" s="3">
        <f>IF(A59&lt;&gt;"",VLOOKUP(A59,Runners!A$3:AS$200,C$1,FALSE),0)</f>
        <v>1.1979166666666666E-2</v>
      </c>
      <c r="D59" s="6">
        <f t="shared" si="11"/>
        <v>56</v>
      </c>
      <c r="E59" s="2"/>
      <c r="F59" s="2">
        <f t="shared" si="12"/>
        <v>0</v>
      </c>
      <c r="J59" s="1" t="str">
        <f t="shared" si="13"/>
        <v>Hugo Love</v>
      </c>
      <c r="M59" s="8" t="str">
        <f t="shared" si="14"/>
        <v/>
      </c>
      <c r="N59" s="8" t="str">
        <f t="shared" si="15"/>
        <v/>
      </c>
      <c r="O59" s="1" t="str">
        <f t="shared" si="16"/>
        <v/>
      </c>
      <c r="P59" s="40" t="str">
        <f t="shared" si="17"/>
        <v/>
      </c>
      <c r="Q59" s="40" t="str">
        <f t="shared" si="18"/>
        <v/>
      </c>
      <c r="R59" s="6">
        <f t="shared" si="19"/>
        <v>0</v>
      </c>
      <c r="S59" s="6">
        <f>IF(AND(D59&lt;=L$4,P59&lt;&gt;"Y"),IF(N59&lt;VLOOKUP(O59,Runners!A$3:CT$200,S$1,FALSE),2,0),0)</f>
        <v>0</v>
      </c>
      <c r="T59" s="6">
        <f t="shared" si="20"/>
        <v>0</v>
      </c>
      <c r="U59" s="2"/>
      <c r="V59" s="2" t="str">
        <f>IF(O59&lt;&gt;"",VLOOKUP(O59,Runners!CZ$3:DM$200,V$1,FALSE),"")</f>
        <v/>
      </c>
      <c r="W59" s="19" t="str">
        <f t="shared" si="21"/>
        <v/>
      </c>
    </row>
    <row r="60" spans="1:23" x14ac:dyDescent="0.25">
      <c r="A60" s="1" t="s">
        <v>165</v>
      </c>
      <c r="C60" s="3">
        <f>IF(A60&lt;&gt;"",VLOOKUP(A60,Runners!A$3:AS$200,C$1,FALSE),0)</f>
        <v>1.1805555555555555E-2</v>
      </c>
      <c r="D60" s="6">
        <f t="shared" si="11"/>
        <v>57</v>
      </c>
      <c r="E60" s="2"/>
      <c r="F60" s="2">
        <f t="shared" si="12"/>
        <v>0</v>
      </c>
      <c r="J60" s="1" t="str">
        <f t="shared" si="13"/>
        <v>Ian Tate</v>
      </c>
      <c r="M60" s="8" t="str">
        <f t="shared" si="14"/>
        <v/>
      </c>
      <c r="N60" s="8" t="str">
        <f t="shared" si="15"/>
        <v/>
      </c>
      <c r="O60" s="1" t="str">
        <f t="shared" si="16"/>
        <v/>
      </c>
      <c r="P60" s="40" t="str">
        <f t="shared" si="17"/>
        <v/>
      </c>
      <c r="Q60" s="40" t="str">
        <f t="shared" si="18"/>
        <v/>
      </c>
      <c r="R60" s="6">
        <f t="shared" si="19"/>
        <v>0</v>
      </c>
      <c r="S60" s="6">
        <f>IF(AND(D60&lt;=L$4,P60&lt;&gt;"Y"),IF(N60&lt;VLOOKUP(O60,Runners!A$3:CT$200,S$1,FALSE),2,0),0)</f>
        <v>0</v>
      </c>
      <c r="T60" s="6">
        <f t="shared" si="20"/>
        <v>0</v>
      </c>
      <c r="U60" s="2"/>
      <c r="V60" s="2" t="str">
        <f>IF(O60&lt;&gt;"",VLOOKUP(O60,Runners!CZ$3:DM$200,V$1,FALSE),"")</f>
        <v/>
      </c>
      <c r="W60" s="19" t="str">
        <f t="shared" si="21"/>
        <v/>
      </c>
    </row>
    <row r="61" spans="1:23" x14ac:dyDescent="0.25">
      <c r="A61" s="1" t="s">
        <v>11</v>
      </c>
      <c r="B61" s="3"/>
      <c r="C61" s="3">
        <f>IF(A61&lt;&gt;"",VLOOKUP(A61,Runners!A$3:AS$200,C$1,FALSE),0)</f>
        <v>5.5555555555555558E-3</v>
      </c>
      <c r="D61" s="6">
        <f t="shared" si="11"/>
        <v>58</v>
      </c>
      <c r="E61" s="2"/>
      <c r="F61" s="2">
        <f t="shared" si="12"/>
        <v>0</v>
      </c>
      <c r="J61" s="1" t="str">
        <f t="shared" si="13"/>
        <v>Jacqui Murray</v>
      </c>
      <c r="M61" s="8" t="str">
        <f t="shared" si="14"/>
        <v/>
      </c>
      <c r="N61" s="8" t="str">
        <f t="shared" si="15"/>
        <v/>
      </c>
      <c r="O61" s="1" t="str">
        <f t="shared" si="16"/>
        <v/>
      </c>
      <c r="P61" s="40" t="str">
        <f t="shared" si="17"/>
        <v/>
      </c>
      <c r="Q61" s="40" t="str">
        <f t="shared" si="18"/>
        <v/>
      </c>
      <c r="R61" s="6">
        <f t="shared" si="19"/>
        <v>0</v>
      </c>
      <c r="S61" s="6">
        <f>IF(AND(D61&lt;=L$4,P61&lt;&gt;"Y"),IF(N61&lt;VLOOKUP(O61,Runners!A$3:CT$200,S$1,FALSE),2,0),0)</f>
        <v>0</v>
      </c>
      <c r="T61" s="6">
        <f t="shared" si="20"/>
        <v>0</v>
      </c>
      <c r="U61" s="2"/>
      <c r="V61" s="2" t="str">
        <f>IF(O61&lt;&gt;"",VLOOKUP(O61,Runners!CZ$3:DM$200,V$1,FALSE),"")</f>
        <v/>
      </c>
      <c r="W61" s="19" t="str">
        <f t="shared" si="21"/>
        <v/>
      </c>
    </row>
    <row r="62" spans="1:23" x14ac:dyDescent="0.25">
      <c r="A62" s="1" t="s">
        <v>157</v>
      </c>
      <c r="C62" s="3">
        <f>IF(A62&lt;&gt;"",VLOOKUP(A62,Runners!A$3:AS$200,C$1,FALSE),0)</f>
        <v>1.0763888888888891E-2</v>
      </c>
      <c r="D62" s="6">
        <f t="shared" si="11"/>
        <v>59</v>
      </c>
      <c r="E62" s="2"/>
      <c r="F62" s="2">
        <f t="shared" si="12"/>
        <v>0</v>
      </c>
      <c r="J62" s="1" t="str">
        <f t="shared" si="13"/>
        <v>James Buckley</v>
      </c>
      <c r="M62" s="8" t="str">
        <f t="shared" si="14"/>
        <v/>
      </c>
      <c r="N62" s="8" t="str">
        <f t="shared" si="15"/>
        <v/>
      </c>
      <c r="O62" s="1" t="str">
        <f t="shared" si="16"/>
        <v/>
      </c>
      <c r="P62" s="40" t="str">
        <f t="shared" si="17"/>
        <v/>
      </c>
      <c r="Q62" s="40" t="str">
        <f t="shared" si="18"/>
        <v/>
      </c>
      <c r="R62" s="6">
        <f t="shared" si="19"/>
        <v>0</v>
      </c>
      <c r="S62" s="6">
        <f>IF(AND(D62&lt;=L$4,P62&lt;&gt;"Y"),IF(N62&lt;VLOOKUP(O62,Runners!A$3:CT$200,S$1,FALSE),2,0),0)</f>
        <v>0</v>
      </c>
      <c r="T62" s="6">
        <f t="shared" si="20"/>
        <v>0</v>
      </c>
      <c r="U62" s="2"/>
      <c r="V62" s="2" t="str">
        <f>IF(O62&lt;&gt;"",VLOOKUP(O62,Runners!CZ$3:DM$200,V$1,FALSE),"")</f>
        <v/>
      </c>
      <c r="W62" s="19" t="str">
        <f t="shared" si="21"/>
        <v/>
      </c>
    </row>
    <row r="63" spans="1:23" x14ac:dyDescent="0.25">
      <c r="A63" s="1" t="s">
        <v>219</v>
      </c>
      <c r="B63" s="3"/>
      <c r="C63" s="3">
        <f>IF(A63&lt;&gt;"",VLOOKUP(A63,Runners!A$3:AS$200,C$1,FALSE),0)</f>
        <v>1.4583333333333332E-2</v>
      </c>
      <c r="D63" s="6">
        <f t="shared" si="11"/>
        <v>60</v>
      </c>
      <c r="E63" s="2"/>
      <c r="F63" s="2">
        <f t="shared" si="12"/>
        <v>0</v>
      </c>
      <c r="J63" s="1" t="str">
        <f t="shared" si="13"/>
        <v>James greenaway</v>
      </c>
      <c r="M63" s="8" t="str">
        <f t="shared" si="14"/>
        <v/>
      </c>
      <c r="N63" s="8" t="str">
        <f t="shared" si="15"/>
        <v/>
      </c>
      <c r="O63" s="1" t="str">
        <f t="shared" si="16"/>
        <v/>
      </c>
      <c r="P63" s="40" t="str">
        <f t="shared" si="17"/>
        <v/>
      </c>
      <c r="Q63" s="40" t="str">
        <f t="shared" si="18"/>
        <v/>
      </c>
      <c r="R63" s="6">
        <f t="shared" si="19"/>
        <v>0</v>
      </c>
      <c r="S63" s="6">
        <f>IF(AND(D63&lt;=L$4,P63&lt;&gt;"Y"),IF(N63&lt;VLOOKUP(O63,Runners!A$3:CT$200,S$1,FALSE),2,0),0)</f>
        <v>0</v>
      </c>
      <c r="T63" s="6">
        <f t="shared" si="20"/>
        <v>0</v>
      </c>
      <c r="U63" s="2"/>
      <c r="V63" s="2" t="str">
        <f>IF(O63&lt;&gt;"",VLOOKUP(O63,Runners!CZ$3:DM$200,V$1,FALSE),"")</f>
        <v/>
      </c>
      <c r="W63" s="19" t="str">
        <f t="shared" si="21"/>
        <v/>
      </c>
    </row>
    <row r="64" spans="1:23" x14ac:dyDescent="0.25">
      <c r="A64" s="1" t="s">
        <v>169</v>
      </c>
      <c r="C64" s="3">
        <f>IF(A64&lt;&gt;"",VLOOKUP(A64,Runners!A$3:AS$200,C$1,FALSE),0)</f>
        <v>1.0069444444444445E-2</v>
      </c>
      <c r="D64" s="6">
        <f t="shared" si="11"/>
        <v>61</v>
      </c>
      <c r="E64" s="2"/>
      <c r="F64" s="2">
        <f t="shared" si="12"/>
        <v>0</v>
      </c>
      <c r="J64" s="1" t="str">
        <f t="shared" si="13"/>
        <v>Jason Sheridan</v>
      </c>
      <c r="M64" s="8" t="str">
        <f t="shared" si="14"/>
        <v/>
      </c>
      <c r="N64" s="8" t="str">
        <f t="shared" si="15"/>
        <v/>
      </c>
      <c r="O64" s="1" t="str">
        <f t="shared" si="16"/>
        <v/>
      </c>
      <c r="P64" s="40" t="str">
        <f t="shared" si="17"/>
        <v/>
      </c>
      <c r="Q64" s="40" t="str">
        <f t="shared" si="18"/>
        <v/>
      </c>
      <c r="R64" s="6">
        <f t="shared" si="19"/>
        <v>0</v>
      </c>
      <c r="S64" s="6">
        <f>IF(AND(D64&lt;=L$4,P64&lt;&gt;"Y"),IF(N64&lt;VLOOKUP(O64,Runners!A$3:CT$200,S$1,FALSE),2,0),0)</f>
        <v>0</v>
      </c>
      <c r="T64" s="6">
        <f t="shared" si="20"/>
        <v>0</v>
      </c>
      <c r="U64" s="2"/>
      <c r="V64" s="2" t="str">
        <f>IF(O64&lt;&gt;"",VLOOKUP(O64,Runners!CZ$3:DM$200,V$1,FALSE),"")</f>
        <v/>
      </c>
      <c r="W64" s="19" t="str">
        <f t="shared" si="21"/>
        <v/>
      </c>
    </row>
    <row r="65" spans="1:23" x14ac:dyDescent="0.25">
      <c r="A65" s="1" t="s">
        <v>203</v>
      </c>
      <c r="C65" s="3">
        <f>IF(A65&lt;&gt;"",VLOOKUP(A65,Runners!A$3:AS$200,C$1,FALSE),0)</f>
        <v>6.2499999999999995E-3</v>
      </c>
      <c r="D65" s="6">
        <f t="shared" si="11"/>
        <v>62</v>
      </c>
      <c r="E65" s="2"/>
      <c r="F65" s="2">
        <f t="shared" si="12"/>
        <v>0</v>
      </c>
      <c r="J65" s="1" t="str">
        <f t="shared" si="13"/>
        <v>Jen Trohear</v>
      </c>
      <c r="M65" s="8" t="str">
        <f t="shared" si="14"/>
        <v/>
      </c>
      <c r="N65" s="8" t="str">
        <f t="shared" si="15"/>
        <v/>
      </c>
      <c r="O65" s="1" t="str">
        <f t="shared" si="16"/>
        <v/>
      </c>
      <c r="P65" s="40" t="str">
        <f t="shared" si="17"/>
        <v/>
      </c>
      <c r="Q65" s="40" t="str">
        <f t="shared" si="18"/>
        <v/>
      </c>
      <c r="R65" s="6">
        <f t="shared" si="19"/>
        <v>0</v>
      </c>
      <c r="S65" s="6">
        <f>IF(AND(D65&lt;=L$4,P65&lt;&gt;"Y"),IF(N65&lt;VLOOKUP(O65,Runners!A$3:CT$200,S$1,FALSE),2,0),0)</f>
        <v>0</v>
      </c>
      <c r="T65" s="6">
        <f t="shared" si="20"/>
        <v>0</v>
      </c>
      <c r="U65" s="2"/>
      <c r="V65" s="2" t="str">
        <f>IF(O65&lt;&gt;"",VLOOKUP(O65,Runners!CZ$3:DM$200,V$1,FALSE),"")</f>
        <v/>
      </c>
      <c r="W65" s="19" t="str">
        <f t="shared" si="21"/>
        <v/>
      </c>
    </row>
    <row r="66" spans="1:23" x14ac:dyDescent="0.25">
      <c r="A66" s="1" t="s">
        <v>9</v>
      </c>
      <c r="C66" s="3">
        <f>IF(A66&lt;&gt;"",VLOOKUP(A66,Runners!A$3:AS$200,C$1,FALSE),0)</f>
        <v>5.0347222222222225E-3</v>
      </c>
      <c r="D66" s="6">
        <f t="shared" si="11"/>
        <v>63</v>
      </c>
      <c r="E66" s="2">
        <v>3.037037037037037E-2</v>
      </c>
      <c r="F66" s="2">
        <f t="shared" si="12"/>
        <v>2.5335648148148149E-2</v>
      </c>
      <c r="J66" s="1" t="str">
        <f t="shared" si="13"/>
        <v>Jeremy McCandless</v>
      </c>
      <c r="M66" s="8" t="str">
        <f t="shared" si="14"/>
        <v/>
      </c>
      <c r="N66" s="8" t="str">
        <f t="shared" si="15"/>
        <v/>
      </c>
      <c r="O66" s="1" t="str">
        <f t="shared" si="16"/>
        <v/>
      </c>
      <c r="P66" s="40" t="str">
        <f t="shared" si="17"/>
        <v/>
      </c>
      <c r="Q66" s="40" t="str">
        <f t="shared" si="18"/>
        <v/>
      </c>
      <c r="R66" s="6">
        <f t="shared" si="19"/>
        <v>0</v>
      </c>
      <c r="S66" s="6">
        <f>IF(AND(D66&lt;=L$4,P66&lt;&gt;"Y"),IF(N66&lt;VLOOKUP(O66,Runners!A$3:CT$200,S$1,FALSE),2,0),0)</f>
        <v>0</v>
      </c>
      <c r="T66" s="6">
        <f t="shared" si="20"/>
        <v>0</v>
      </c>
      <c r="U66" s="2"/>
      <c r="V66" s="2" t="str">
        <f>IF(O66&lt;&gt;"",VLOOKUP(O66,Runners!CZ$3:DM$200,V$1,FALSE),"")</f>
        <v/>
      </c>
      <c r="W66" s="19" t="str">
        <f t="shared" si="21"/>
        <v/>
      </c>
    </row>
    <row r="67" spans="1:23" x14ac:dyDescent="0.25">
      <c r="A67" s="1" t="s">
        <v>24</v>
      </c>
      <c r="B67" s="3"/>
      <c r="C67" s="3">
        <f>IF(A67&lt;&gt;"",VLOOKUP(A67,Runners!A$3:AS$200,C$1,FALSE),0)</f>
        <v>1.4930555555555556E-2</v>
      </c>
      <c r="D67" s="6">
        <f t="shared" si="11"/>
        <v>64</v>
      </c>
      <c r="E67" s="2">
        <v>2.8645833333333332E-2</v>
      </c>
      <c r="F67" s="2">
        <f t="shared" si="12"/>
        <v>1.3715277777777776E-2</v>
      </c>
      <c r="J67" s="1" t="str">
        <f t="shared" si="13"/>
        <v>Joe Greenwood</v>
      </c>
      <c r="M67" s="8" t="str">
        <f t="shared" si="14"/>
        <v/>
      </c>
      <c r="N67" s="8" t="str">
        <f t="shared" si="15"/>
        <v/>
      </c>
      <c r="O67" s="1" t="str">
        <f t="shared" si="16"/>
        <v/>
      </c>
      <c r="P67" s="40" t="str">
        <f t="shared" si="17"/>
        <v/>
      </c>
      <c r="Q67" s="40" t="str">
        <f t="shared" si="18"/>
        <v/>
      </c>
      <c r="R67" s="6">
        <f t="shared" si="19"/>
        <v>0</v>
      </c>
      <c r="S67" s="6">
        <f>IF(AND(D67&lt;=L$4,P67&lt;&gt;"Y"),IF(N67&lt;VLOOKUP(O67,Runners!A$3:CT$200,S$1,FALSE),2,0),0)</f>
        <v>0</v>
      </c>
      <c r="T67" s="6">
        <f t="shared" si="20"/>
        <v>0</v>
      </c>
      <c r="U67" s="2"/>
      <c r="V67" s="2" t="str">
        <f>IF(O67&lt;&gt;"",VLOOKUP(O67,Runners!CZ$3:DM$200,V$1,FALSE),"")</f>
        <v/>
      </c>
      <c r="W67" s="19" t="str">
        <f t="shared" si="21"/>
        <v/>
      </c>
    </row>
    <row r="68" spans="1:23" x14ac:dyDescent="0.25">
      <c r="A68" s="1" t="s">
        <v>146</v>
      </c>
      <c r="C68" s="3">
        <f>IF(A68&lt;&gt;"",VLOOKUP(A68,Runners!A$3:AS$200,C$1,FALSE),0)</f>
        <v>1.0937500000000001E-2</v>
      </c>
      <c r="D68" s="6">
        <f t="shared" ref="D68:D99" si="22">D67+1</f>
        <v>65</v>
      </c>
      <c r="E68" s="2"/>
      <c r="F68" s="2">
        <f t="shared" ref="F68:F99" si="23">IF(E68&gt;0,E68-C68,0)</f>
        <v>0</v>
      </c>
      <c r="J68" s="1" t="str">
        <f t="shared" ref="J68:J99" si="24">A68</f>
        <v>John Bertenshaw</v>
      </c>
      <c r="M68" s="8" t="str">
        <f t="shared" ref="M68:M99" si="25">IF(D68&lt;=L$4,SMALL(E$4:E$201,D68),"")</f>
        <v/>
      </c>
      <c r="N68" s="8" t="str">
        <f t="shared" ref="N68:N99" si="26">IF(D68&lt;=L$4,VLOOKUP(M68,E$4:F$201,2,FALSE),"")</f>
        <v/>
      </c>
      <c r="O68" s="1" t="str">
        <f t="shared" ref="O68:O99" si="27">IF(D68&lt;=L$4,VLOOKUP(M68,E$4:J$201,6,FALSE),"")</f>
        <v/>
      </c>
      <c r="P68" s="40" t="str">
        <f t="shared" ref="P68:P99" si="28">IF(D68&lt;=L$4,VLOOKUP(O68,A$4:B$201,2,FALSE),"")</f>
        <v/>
      </c>
      <c r="Q68" s="40" t="str">
        <f t="shared" ref="Q68:Q99" si="29">IF(D68&lt;=L$4,IF(P68="Y",Q67,Q67-1),"")</f>
        <v/>
      </c>
      <c r="R68" s="6">
        <f t="shared" ref="R68:R99" si="30">IF(Q68=Q67,0,Q68)</f>
        <v>0</v>
      </c>
      <c r="S68" s="6">
        <f>IF(AND(D68&lt;=L$4,P68&lt;&gt;"Y"),IF(N68&lt;VLOOKUP(O68,Runners!A$3:CT$200,S$1,FALSE),2,0),0)</f>
        <v>0</v>
      </c>
      <c r="T68" s="6">
        <f t="shared" ref="T68:T99" si="31">IF(AND(D68&lt;=L$4,P68&lt;&gt;"Y"),S68+R68,0)</f>
        <v>0</v>
      </c>
      <c r="U68" s="2"/>
      <c r="V68" s="2" t="str">
        <f>IF(O68&lt;&gt;"",VLOOKUP(O68,Runners!CZ$3:DM$200,V$1,FALSE),"")</f>
        <v/>
      </c>
      <c r="W68" s="19" t="str">
        <f t="shared" ref="W68:W99" si="32">IF(O68&lt;&gt;"",(V68-N68)/V68,"")</f>
        <v/>
      </c>
    </row>
    <row r="69" spans="1:23" x14ac:dyDescent="0.25">
      <c r="A69" s="1" t="s">
        <v>168</v>
      </c>
      <c r="C69" s="3">
        <f>IF(A69&lt;&gt;"",VLOOKUP(A69,Runners!A$3:AS$200,C$1,FALSE),0)</f>
        <v>1.3715277777777778E-2</v>
      </c>
      <c r="D69" s="6">
        <f t="shared" si="22"/>
        <v>66</v>
      </c>
      <c r="E69" s="2"/>
      <c r="F69" s="2">
        <f t="shared" si="23"/>
        <v>0</v>
      </c>
      <c r="J69" s="1" t="str">
        <f t="shared" si="24"/>
        <v>Jonathan Tuck</v>
      </c>
      <c r="M69" s="8" t="str">
        <f t="shared" si="25"/>
        <v/>
      </c>
      <c r="N69" s="8" t="str">
        <f t="shared" si="26"/>
        <v/>
      </c>
      <c r="O69" s="1" t="str">
        <f t="shared" si="27"/>
        <v/>
      </c>
      <c r="P69" s="40" t="str">
        <f t="shared" si="28"/>
        <v/>
      </c>
      <c r="Q69" s="40" t="str">
        <f t="shared" si="29"/>
        <v/>
      </c>
      <c r="R69" s="6">
        <f t="shared" si="30"/>
        <v>0</v>
      </c>
      <c r="S69" s="6">
        <f>IF(AND(D69&lt;=L$4,P69&lt;&gt;"Y"),IF(N69&lt;VLOOKUP(O69,Runners!A$3:CT$200,S$1,FALSE),2,0),0)</f>
        <v>0</v>
      </c>
      <c r="T69" s="6">
        <f t="shared" si="31"/>
        <v>0</v>
      </c>
      <c r="U69" s="2"/>
      <c r="V69" s="2" t="str">
        <f>IF(O69&lt;&gt;"",VLOOKUP(O69,Runners!CZ$3:DM$200,V$1,FALSE),"")</f>
        <v/>
      </c>
      <c r="W69" s="19" t="str">
        <f t="shared" si="32"/>
        <v/>
      </c>
    </row>
    <row r="70" spans="1:23" x14ac:dyDescent="0.25">
      <c r="A70" s="41" t="s">
        <v>212</v>
      </c>
      <c r="B70" s="1" t="s">
        <v>185</v>
      </c>
      <c r="C70" s="3">
        <f>IF(A70&lt;&gt;"",VLOOKUP(A70,Runners!A$3:AS$200,C$1,FALSE),0)</f>
        <v>1.2673611111111109E-2</v>
      </c>
      <c r="D70" s="6">
        <f t="shared" si="22"/>
        <v>67</v>
      </c>
      <c r="E70" s="2"/>
      <c r="F70" s="2">
        <f t="shared" si="23"/>
        <v>0</v>
      </c>
      <c r="J70" s="1" t="str">
        <f t="shared" si="24"/>
        <v>Jonny Ladd</v>
      </c>
      <c r="M70" s="8" t="str">
        <f t="shared" si="25"/>
        <v/>
      </c>
      <c r="N70" s="8" t="str">
        <f t="shared" si="26"/>
        <v/>
      </c>
      <c r="O70" s="1" t="str">
        <f t="shared" si="27"/>
        <v/>
      </c>
      <c r="P70" s="40" t="str">
        <f t="shared" si="28"/>
        <v/>
      </c>
      <c r="Q70" s="40" t="str">
        <f t="shared" si="29"/>
        <v/>
      </c>
      <c r="R70" s="6">
        <f t="shared" si="30"/>
        <v>0</v>
      </c>
      <c r="S70" s="6">
        <f>IF(AND(D70&lt;=L$4,P70&lt;&gt;"Y"),IF(N70&lt;VLOOKUP(O70,Runners!A$3:CT$200,S$1,FALSE),2,0),0)</f>
        <v>0</v>
      </c>
      <c r="T70" s="6">
        <f t="shared" si="31"/>
        <v>0</v>
      </c>
      <c r="U70" s="2"/>
      <c r="V70" s="2" t="str">
        <f>IF(O70&lt;&gt;"",VLOOKUP(O70,Runners!CZ$3:DM$200,V$1,FALSE),"")</f>
        <v/>
      </c>
      <c r="W70" s="19" t="str">
        <f t="shared" si="32"/>
        <v/>
      </c>
    </row>
    <row r="71" spans="1:23" x14ac:dyDescent="0.25">
      <c r="A71" s="1" t="s">
        <v>22</v>
      </c>
      <c r="C71" s="3">
        <f>IF(A71&lt;&gt;"",VLOOKUP(A71,Runners!A$3:AS$200,C$1,FALSE),0)</f>
        <v>5.5555555555555558E-3</v>
      </c>
      <c r="D71" s="6">
        <f t="shared" si="22"/>
        <v>68</v>
      </c>
      <c r="E71" s="2"/>
      <c r="F71" s="2">
        <f t="shared" si="23"/>
        <v>0</v>
      </c>
      <c r="J71" s="1" t="str">
        <f t="shared" si="24"/>
        <v>Julia Rolfe</v>
      </c>
      <c r="M71" s="8" t="str">
        <f t="shared" si="25"/>
        <v/>
      </c>
      <c r="N71" s="8" t="str">
        <f t="shared" si="26"/>
        <v/>
      </c>
      <c r="O71" s="1" t="str">
        <f t="shared" si="27"/>
        <v/>
      </c>
      <c r="P71" s="40" t="str">
        <f t="shared" si="28"/>
        <v/>
      </c>
      <c r="Q71" s="40" t="str">
        <f t="shared" si="29"/>
        <v/>
      </c>
      <c r="R71" s="6">
        <f t="shared" si="30"/>
        <v>0</v>
      </c>
      <c r="S71" s="6">
        <f>IF(AND(D71&lt;=L$4,P71&lt;&gt;"Y"),IF(N71&lt;VLOOKUP(O71,Runners!A$3:CT$200,S$1,FALSE),2,0),0)</f>
        <v>0</v>
      </c>
      <c r="T71" s="6">
        <f t="shared" si="31"/>
        <v>0</v>
      </c>
      <c r="U71" s="2"/>
      <c r="V71" s="2" t="str">
        <f>IF(O71&lt;&gt;"",VLOOKUP(O71,Runners!CZ$3:DM$200,V$1,FALSE),"")</f>
        <v/>
      </c>
      <c r="W71" s="19" t="str">
        <f t="shared" si="32"/>
        <v/>
      </c>
    </row>
    <row r="72" spans="1:23" x14ac:dyDescent="0.25">
      <c r="A72" s="1" t="s">
        <v>166</v>
      </c>
      <c r="C72" s="3">
        <f>IF(A72&lt;&gt;"",VLOOKUP(A72,Runners!A$3:AS$200,C$1,FALSE),0)</f>
        <v>4.340277777777778E-3</v>
      </c>
      <c r="D72" s="6">
        <f t="shared" si="22"/>
        <v>69</v>
      </c>
      <c r="E72" s="2"/>
      <c r="F72" s="2">
        <f t="shared" si="23"/>
        <v>0</v>
      </c>
      <c r="J72" s="1" t="str">
        <f t="shared" si="24"/>
        <v>Julie Wiseman</v>
      </c>
      <c r="M72" s="8" t="str">
        <f t="shared" si="25"/>
        <v/>
      </c>
      <c r="N72" s="8" t="str">
        <f t="shared" si="26"/>
        <v/>
      </c>
      <c r="O72" s="1" t="str">
        <f t="shared" si="27"/>
        <v/>
      </c>
      <c r="P72" s="40" t="str">
        <f t="shared" si="28"/>
        <v/>
      </c>
      <c r="Q72" s="40" t="str">
        <f t="shared" si="29"/>
        <v/>
      </c>
      <c r="R72" s="6">
        <f t="shared" si="30"/>
        <v>0</v>
      </c>
      <c r="S72" s="6">
        <f>IF(AND(D72&lt;=L$4,P72&lt;&gt;"Y"),IF(N72&lt;VLOOKUP(O72,Runners!A$3:CT$200,S$1,FALSE),2,0),0)</f>
        <v>0</v>
      </c>
      <c r="T72" s="6">
        <f t="shared" si="31"/>
        <v>0</v>
      </c>
      <c r="U72" s="2"/>
      <c r="V72" s="2" t="str">
        <f>IF(O72&lt;&gt;"",VLOOKUP(O72,Runners!CZ$3:DM$200,V$1,FALSE),"")</f>
        <v/>
      </c>
      <c r="W72" s="19" t="str">
        <f t="shared" si="32"/>
        <v/>
      </c>
    </row>
    <row r="73" spans="1:23" x14ac:dyDescent="0.25">
      <c r="A73" s="1" t="s">
        <v>20</v>
      </c>
      <c r="B73" s="3"/>
      <c r="C73" s="3">
        <f>IF(A73&lt;&gt;"",VLOOKUP(A73,Runners!A$3:AS$200,C$1,FALSE),0)</f>
        <v>6.4236111111111117E-3</v>
      </c>
      <c r="D73" s="6">
        <f t="shared" si="22"/>
        <v>70</v>
      </c>
      <c r="E73" s="2"/>
      <c r="F73" s="2">
        <f t="shared" si="23"/>
        <v>0</v>
      </c>
      <c r="J73" s="1" t="str">
        <f t="shared" si="24"/>
        <v>Karen Lanigan</v>
      </c>
      <c r="M73" s="8" t="str">
        <f t="shared" si="25"/>
        <v/>
      </c>
      <c r="N73" s="8" t="str">
        <f t="shared" si="26"/>
        <v/>
      </c>
      <c r="O73" s="1" t="str">
        <f t="shared" si="27"/>
        <v/>
      </c>
      <c r="P73" s="40" t="str">
        <f t="shared" si="28"/>
        <v/>
      </c>
      <c r="Q73" s="40" t="str">
        <f t="shared" si="29"/>
        <v/>
      </c>
      <c r="R73" s="6">
        <f t="shared" si="30"/>
        <v>0</v>
      </c>
      <c r="S73" s="6">
        <f>IF(AND(D73&lt;=L$4,P73&lt;&gt;"Y"),IF(N73&lt;VLOOKUP(O73,Runners!A$3:CT$200,S$1,FALSE),2,0),0)</f>
        <v>0</v>
      </c>
      <c r="T73" s="6">
        <f t="shared" si="31"/>
        <v>0</v>
      </c>
      <c r="U73" s="2"/>
      <c r="V73" s="2" t="str">
        <f>IF(O73&lt;&gt;"",VLOOKUP(O73,Runners!CZ$3:DM$200,V$1,FALSE),"")</f>
        <v/>
      </c>
      <c r="W73" s="19" t="str">
        <f t="shared" si="32"/>
        <v/>
      </c>
    </row>
    <row r="74" spans="1:23" x14ac:dyDescent="0.25">
      <c r="A74" s="1" t="s">
        <v>21</v>
      </c>
      <c r="B74" s="3"/>
      <c r="C74" s="3">
        <f>IF(A74&lt;&gt;"",VLOOKUP(A74,Runners!A$3:AS$200,C$1,FALSE),0)</f>
        <v>9.7222222222222224E-3</v>
      </c>
      <c r="D74" s="6">
        <f t="shared" si="22"/>
        <v>71</v>
      </c>
      <c r="E74" s="2"/>
      <c r="F74" s="2">
        <f t="shared" si="23"/>
        <v>0</v>
      </c>
      <c r="J74" s="1" t="str">
        <f t="shared" si="24"/>
        <v>Kathy Gaunt</v>
      </c>
      <c r="M74" s="8" t="str">
        <f t="shared" si="25"/>
        <v/>
      </c>
      <c r="N74" s="8" t="str">
        <f t="shared" si="26"/>
        <v/>
      </c>
      <c r="O74" s="1" t="str">
        <f t="shared" si="27"/>
        <v/>
      </c>
      <c r="P74" s="40" t="str">
        <f t="shared" si="28"/>
        <v/>
      </c>
      <c r="Q74" s="40" t="str">
        <f t="shared" si="29"/>
        <v/>
      </c>
      <c r="R74" s="6">
        <f t="shared" si="30"/>
        <v>0</v>
      </c>
      <c r="S74" s="6">
        <f>IF(AND(D74&lt;=L$4,P74&lt;&gt;"Y"),IF(N74&lt;VLOOKUP(O74,Runners!A$3:CT$200,S$1,FALSE),2,0),0)</f>
        <v>0</v>
      </c>
      <c r="T74" s="6">
        <f t="shared" si="31"/>
        <v>0</v>
      </c>
      <c r="U74" s="2"/>
      <c r="V74" s="2" t="str">
        <f>IF(O74&lt;&gt;"",VLOOKUP(O74,Runners!CZ$3:DM$200,V$1,FALSE),"")</f>
        <v/>
      </c>
      <c r="W74" s="19" t="str">
        <f t="shared" si="32"/>
        <v/>
      </c>
    </row>
    <row r="75" spans="1:23" x14ac:dyDescent="0.25">
      <c r="A75" s="1" t="s">
        <v>204</v>
      </c>
      <c r="B75" s="3"/>
      <c r="C75" s="3">
        <f>IF(A75&lt;&gt;"",VLOOKUP(A75,Runners!A$3:AS$200,C$1,FALSE),0)</f>
        <v>9.8958333333333329E-3</v>
      </c>
      <c r="D75" s="6">
        <f t="shared" si="22"/>
        <v>72</v>
      </c>
      <c r="E75" s="2"/>
      <c r="F75" s="2">
        <f t="shared" si="23"/>
        <v>0</v>
      </c>
      <c r="J75" s="1" t="str">
        <f t="shared" si="24"/>
        <v>Katy McIntyre</v>
      </c>
      <c r="M75" s="8" t="str">
        <f t="shared" si="25"/>
        <v/>
      </c>
      <c r="N75" s="8" t="str">
        <f t="shared" si="26"/>
        <v/>
      </c>
      <c r="O75" s="1" t="str">
        <f t="shared" si="27"/>
        <v/>
      </c>
      <c r="P75" s="40" t="str">
        <f t="shared" si="28"/>
        <v/>
      </c>
      <c r="Q75" s="40" t="str">
        <f t="shared" si="29"/>
        <v/>
      </c>
      <c r="R75" s="6">
        <f t="shared" si="30"/>
        <v>0</v>
      </c>
      <c r="S75" s="6">
        <f>IF(AND(D75&lt;=L$4,P75&lt;&gt;"Y"),IF(N75&lt;VLOOKUP(O75,Runners!A$3:CT$200,S$1,FALSE),2,0),0)</f>
        <v>0</v>
      </c>
      <c r="T75" s="6">
        <f t="shared" si="31"/>
        <v>0</v>
      </c>
      <c r="U75" s="2"/>
      <c r="V75" s="2" t="str">
        <f>IF(O75&lt;&gt;"",VLOOKUP(O75,Runners!CZ$3:DM$200,V$1,FALSE),"")</f>
        <v/>
      </c>
      <c r="W75" s="19" t="str">
        <f t="shared" si="32"/>
        <v/>
      </c>
    </row>
    <row r="76" spans="1:23" x14ac:dyDescent="0.25">
      <c r="A76" s="1" t="s">
        <v>167</v>
      </c>
      <c r="B76" s="3"/>
      <c r="C76" s="3">
        <f>IF(A76&lt;&gt;"",VLOOKUP(A76,Runners!A$3:AS$200,C$1,FALSE),0)</f>
        <v>9.7222222222222224E-3</v>
      </c>
      <c r="D76" s="6">
        <f t="shared" si="22"/>
        <v>73</v>
      </c>
      <c r="E76" s="2"/>
      <c r="F76" s="2">
        <f t="shared" si="23"/>
        <v>0</v>
      </c>
      <c r="J76" s="1" t="str">
        <f t="shared" si="24"/>
        <v>Kevin Murray</v>
      </c>
      <c r="M76" s="8" t="str">
        <f t="shared" si="25"/>
        <v/>
      </c>
      <c r="N76" s="8" t="str">
        <f t="shared" si="26"/>
        <v/>
      </c>
      <c r="O76" s="1" t="str">
        <f t="shared" si="27"/>
        <v/>
      </c>
      <c r="P76" s="40" t="str">
        <f t="shared" si="28"/>
        <v/>
      </c>
      <c r="Q76" s="40" t="str">
        <f t="shared" si="29"/>
        <v/>
      </c>
      <c r="R76" s="6">
        <f t="shared" si="30"/>
        <v>0</v>
      </c>
      <c r="S76" s="6">
        <f>IF(AND(D76&lt;=L$4,P76&lt;&gt;"Y"),IF(N76&lt;VLOOKUP(O76,Runners!A$3:CT$200,S$1,FALSE),2,0),0)</f>
        <v>0</v>
      </c>
      <c r="T76" s="6">
        <f t="shared" si="31"/>
        <v>0</v>
      </c>
      <c r="U76" s="2"/>
      <c r="V76" s="2" t="str">
        <f>IF(O76&lt;&gt;"",VLOOKUP(O76,Runners!CZ$3:DM$200,V$1,FALSE),"")</f>
        <v/>
      </c>
      <c r="W76" s="19" t="str">
        <f t="shared" si="32"/>
        <v/>
      </c>
    </row>
    <row r="77" spans="1:23" x14ac:dyDescent="0.25">
      <c r="A77" s="1" t="s">
        <v>16</v>
      </c>
      <c r="C77" s="3">
        <f>IF(A77&lt;&gt;"",VLOOKUP(A77,Runners!A$3:AS$200,C$1,FALSE),0)</f>
        <v>7.4652777777777781E-3</v>
      </c>
      <c r="D77" s="6">
        <f t="shared" si="22"/>
        <v>74</v>
      </c>
      <c r="E77" s="2"/>
      <c r="F77" s="2">
        <f t="shared" si="23"/>
        <v>0</v>
      </c>
      <c r="J77" s="1" t="str">
        <f t="shared" si="24"/>
        <v>Kirsten Burnett</v>
      </c>
      <c r="M77" s="8" t="str">
        <f t="shared" si="25"/>
        <v/>
      </c>
      <c r="N77" s="8" t="str">
        <f t="shared" si="26"/>
        <v/>
      </c>
      <c r="O77" s="1" t="str">
        <f t="shared" si="27"/>
        <v/>
      </c>
      <c r="P77" s="40" t="str">
        <f t="shared" si="28"/>
        <v/>
      </c>
      <c r="Q77" s="40" t="str">
        <f t="shared" si="29"/>
        <v/>
      </c>
      <c r="R77" s="6">
        <f t="shared" si="30"/>
        <v>0</v>
      </c>
      <c r="S77" s="6">
        <f>IF(AND(D77&lt;=L$4,P77&lt;&gt;"Y"),IF(N77&lt;VLOOKUP(O77,Runners!A$3:CT$200,S$1,FALSE),2,0),0)</f>
        <v>0</v>
      </c>
      <c r="T77" s="6">
        <f t="shared" si="31"/>
        <v>0</v>
      </c>
      <c r="U77" s="2"/>
      <c r="V77" s="2" t="str">
        <f>IF(O77&lt;&gt;"",VLOOKUP(O77,Runners!CZ$3:DM$200,V$1,FALSE),"")</f>
        <v/>
      </c>
      <c r="W77" s="19" t="str">
        <f t="shared" si="32"/>
        <v/>
      </c>
    </row>
    <row r="78" spans="1:23" x14ac:dyDescent="0.25">
      <c r="A78" s="1" t="s">
        <v>226</v>
      </c>
      <c r="C78" s="3">
        <f>IF(A78&lt;&gt;"",VLOOKUP(A78,Runners!A$3:AS$200,C$1,FALSE),0)</f>
        <v>1.1284722222222222E-2</v>
      </c>
      <c r="D78" s="6">
        <f t="shared" si="22"/>
        <v>75</v>
      </c>
      <c r="E78" s="2">
        <v>2.9259259259259259E-2</v>
      </c>
      <c r="F78" s="2">
        <f t="shared" si="23"/>
        <v>1.7974537037037039E-2</v>
      </c>
      <c r="J78" s="1" t="str">
        <f t="shared" si="24"/>
        <v>Laura Bremner</v>
      </c>
      <c r="M78" s="8" t="str">
        <f t="shared" si="25"/>
        <v/>
      </c>
      <c r="N78" s="8" t="str">
        <f t="shared" si="26"/>
        <v/>
      </c>
      <c r="O78" s="1" t="str">
        <f t="shared" si="27"/>
        <v/>
      </c>
      <c r="P78" s="40" t="str">
        <f t="shared" si="28"/>
        <v/>
      </c>
      <c r="Q78" s="40" t="str">
        <f t="shared" si="29"/>
        <v/>
      </c>
      <c r="R78" s="6">
        <f t="shared" si="30"/>
        <v>0</v>
      </c>
      <c r="S78" s="6">
        <f>IF(AND(D78&lt;=L$4,P78&lt;&gt;"Y"),IF(N78&lt;VLOOKUP(O78,Runners!A$3:CT$200,S$1,FALSE),2,0),0)</f>
        <v>0</v>
      </c>
      <c r="T78" s="6">
        <f t="shared" si="31"/>
        <v>0</v>
      </c>
      <c r="U78" s="2"/>
      <c r="V78" s="2" t="str">
        <f>IF(O78&lt;&gt;"",VLOOKUP(O78,Runners!CZ$3:DM$200,V$1,FALSE),"")</f>
        <v/>
      </c>
      <c r="W78" s="19" t="str">
        <f t="shared" si="32"/>
        <v/>
      </c>
    </row>
    <row r="79" spans="1:23" x14ac:dyDescent="0.25">
      <c r="A79" s="1" t="s">
        <v>14</v>
      </c>
      <c r="C79" s="3">
        <f>IF(A79&lt;&gt;"",VLOOKUP(A79,Runners!A$3:AS$200,C$1,FALSE),0)</f>
        <v>6.5972222222222222E-3</v>
      </c>
      <c r="D79" s="6">
        <f t="shared" si="22"/>
        <v>76</v>
      </c>
      <c r="E79" s="2"/>
      <c r="F79" s="2">
        <f t="shared" si="23"/>
        <v>0</v>
      </c>
      <c r="J79" s="1" t="str">
        <f t="shared" si="24"/>
        <v>Laura Byrne</v>
      </c>
      <c r="M79" s="8" t="str">
        <f t="shared" si="25"/>
        <v/>
      </c>
      <c r="N79" s="8" t="str">
        <f t="shared" si="26"/>
        <v/>
      </c>
      <c r="O79" s="1" t="str">
        <f t="shared" si="27"/>
        <v/>
      </c>
      <c r="P79" s="40" t="str">
        <f t="shared" si="28"/>
        <v/>
      </c>
      <c r="Q79" s="40" t="str">
        <f t="shared" si="29"/>
        <v/>
      </c>
      <c r="R79" s="6">
        <f t="shared" si="30"/>
        <v>0</v>
      </c>
      <c r="S79" s="6">
        <f>IF(AND(D79&lt;=L$4,P79&lt;&gt;"Y"),IF(N79&lt;VLOOKUP(O79,Runners!A$3:CT$200,S$1,FALSE),2,0),0)</f>
        <v>0</v>
      </c>
      <c r="T79" s="6">
        <f t="shared" si="31"/>
        <v>0</v>
      </c>
      <c r="U79" s="2"/>
      <c r="V79" s="2" t="str">
        <f>IF(O79&lt;&gt;"",VLOOKUP(O79,Runners!CZ$3:DM$200,V$1,FALSE),"")</f>
        <v/>
      </c>
      <c r="W79" s="19" t="str">
        <f t="shared" si="32"/>
        <v/>
      </c>
    </row>
    <row r="80" spans="1:23" x14ac:dyDescent="0.25">
      <c r="A80" s="1" t="s">
        <v>189</v>
      </c>
      <c r="C80" s="3">
        <f>IF(A80&lt;&gt;"",VLOOKUP(A80,Runners!A$3:AS$200,C$1,FALSE),0)</f>
        <v>1.2499999999999999E-2</v>
      </c>
      <c r="D80" s="6">
        <f t="shared" si="22"/>
        <v>77</v>
      </c>
      <c r="E80" s="2">
        <v>2.8599537037037034E-2</v>
      </c>
      <c r="F80" s="2">
        <f t="shared" si="23"/>
        <v>1.6099537037037037E-2</v>
      </c>
      <c r="J80" s="1" t="str">
        <f t="shared" si="24"/>
        <v>Lee Vaudrey</v>
      </c>
      <c r="M80" s="8" t="str">
        <f t="shared" si="25"/>
        <v/>
      </c>
      <c r="N80" s="8" t="str">
        <f t="shared" si="26"/>
        <v/>
      </c>
      <c r="O80" s="1" t="str">
        <f t="shared" si="27"/>
        <v/>
      </c>
      <c r="P80" s="40" t="str">
        <f t="shared" si="28"/>
        <v/>
      </c>
      <c r="Q80" s="40" t="str">
        <f t="shared" si="29"/>
        <v/>
      </c>
      <c r="R80" s="6">
        <f t="shared" si="30"/>
        <v>0</v>
      </c>
      <c r="S80" s="6">
        <f>IF(AND(D80&lt;=L$4,P80&lt;&gt;"Y"),IF(N80&lt;VLOOKUP(O80,Runners!A$3:CT$200,S$1,FALSE),2,0),0)</f>
        <v>0</v>
      </c>
      <c r="T80" s="6">
        <f t="shared" si="31"/>
        <v>0</v>
      </c>
      <c r="U80" s="2"/>
      <c r="V80" s="2" t="str">
        <f>IF(O80&lt;&gt;"",VLOOKUP(O80,Runners!CZ$3:DM$200,V$1,FALSE),"")</f>
        <v/>
      </c>
      <c r="W80" s="19" t="str">
        <f t="shared" si="32"/>
        <v/>
      </c>
    </row>
    <row r="81" spans="1:25" x14ac:dyDescent="0.25">
      <c r="A81" s="1" t="s">
        <v>187</v>
      </c>
      <c r="C81" s="3">
        <f>IF(A81&lt;&gt;"",VLOOKUP(A81,Runners!A$3:AS$200,C$1,FALSE),0)</f>
        <v>1.1284722222222222E-2</v>
      </c>
      <c r="D81" s="6">
        <f t="shared" si="22"/>
        <v>78</v>
      </c>
      <c r="E81" s="2">
        <v>2.9328703703703704E-2</v>
      </c>
      <c r="F81" s="2">
        <f t="shared" si="23"/>
        <v>1.804398148148148E-2</v>
      </c>
      <c r="J81" s="1" t="str">
        <f t="shared" si="24"/>
        <v>Lewis McAfee</v>
      </c>
      <c r="M81" s="8" t="str">
        <f t="shared" si="25"/>
        <v/>
      </c>
      <c r="N81" s="8" t="str">
        <f t="shared" si="26"/>
        <v/>
      </c>
      <c r="O81" s="1" t="str">
        <f t="shared" si="27"/>
        <v/>
      </c>
      <c r="P81" s="40" t="str">
        <f t="shared" si="28"/>
        <v/>
      </c>
      <c r="Q81" s="40" t="str">
        <f t="shared" si="29"/>
        <v/>
      </c>
      <c r="R81" s="6">
        <f t="shared" si="30"/>
        <v>0</v>
      </c>
      <c r="S81" s="6">
        <f>IF(AND(D81&lt;=L$4,P81&lt;&gt;"Y"),IF(N81&lt;VLOOKUP(O81,Runners!A$3:CT$200,S$1,FALSE),2,0),0)</f>
        <v>0</v>
      </c>
      <c r="T81" s="6">
        <f t="shared" si="31"/>
        <v>0</v>
      </c>
      <c r="U81" s="2"/>
      <c r="V81" s="2" t="str">
        <f>IF(O81&lt;&gt;"",VLOOKUP(O81,Runners!CZ$3:DM$200,V$1,FALSE),"")</f>
        <v/>
      </c>
      <c r="W81" s="19" t="str">
        <f t="shared" si="32"/>
        <v/>
      </c>
    </row>
    <row r="82" spans="1:25" x14ac:dyDescent="0.25">
      <c r="A82" s="1" t="s">
        <v>224</v>
      </c>
      <c r="C82" s="3">
        <f>IF(A82&lt;&gt;"",VLOOKUP(A82,Runners!A$3:AS$200,C$1,FALSE),0)</f>
        <v>7.9861111111111122E-3</v>
      </c>
      <c r="D82" s="6">
        <f t="shared" si="22"/>
        <v>79</v>
      </c>
      <c r="E82" s="2">
        <v>2.8564814814814817E-2</v>
      </c>
      <c r="F82" s="2">
        <f t="shared" si="23"/>
        <v>2.0578703703703703E-2</v>
      </c>
      <c r="J82" s="1" t="str">
        <f t="shared" si="24"/>
        <v>Linda Chadderton</v>
      </c>
      <c r="M82" s="8" t="str">
        <f t="shared" si="25"/>
        <v/>
      </c>
      <c r="N82" s="8" t="str">
        <f t="shared" si="26"/>
        <v/>
      </c>
      <c r="O82" s="1" t="str">
        <f t="shared" si="27"/>
        <v/>
      </c>
      <c r="P82" s="40" t="str">
        <f t="shared" si="28"/>
        <v/>
      </c>
      <c r="Q82" s="40" t="str">
        <f t="shared" si="29"/>
        <v/>
      </c>
      <c r="R82" s="6">
        <f t="shared" si="30"/>
        <v>0</v>
      </c>
      <c r="S82" s="6">
        <f>IF(AND(D82&lt;=L$4,P82&lt;&gt;"Y"),IF(N82&lt;VLOOKUP(O82,Runners!A$3:CT$200,S$1,FALSE),2,0),0)</f>
        <v>0</v>
      </c>
      <c r="T82" s="6">
        <f t="shared" si="31"/>
        <v>0</v>
      </c>
      <c r="U82" s="2"/>
      <c r="V82" s="2" t="str">
        <f>IF(O82&lt;&gt;"",VLOOKUP(O82,Runners!CZ$3:DM$200,V$1,FALSE),"")</f>
        <v/>
      </c>
      <c r="W82" s="19" t="str">
        <f t="shared" si="32"/>
        <v/>
      </c>
    </row>
    <row r="83" spans="1:25" x14ac:dyDescent="0.25">
      <c r="A83" s="1" t="s">
        <v>183</v>
      </c>
      <c r="C83" s="3">
        <f>IF(A83&lt;&gt;"",VLOOKUP(A83,Runners!A$3:AS$200,C$1,FALSE),0)</f>
        <v>1.4756944444444446E-2</v>
      </c>
      <c r="D83" s="6">
        <f t="shared" si="22"/>
        <v>80</v>
      </c>
      <c r="E83" s="2">
        <v>2.9120370370370366E-2</v>
      </c>
      <c r="F83" s="2">
        <f t="shared" si="23"/>
        <v>1.436342592592592E-2</v>
      </c>
      <c r="J83" s="1" t="str">
        <f t="shared" si="24"/>
        <v>Liz Abbott</v>
      </c>
      <c r="M83" s="8" t="str">
        <f t="shared" si="25"/>
        <v/>
      </c>
      <c r="N83" s="8" t="str">
        <f t="shared" si="26"/>
        <v/>
      </c>
      <c r="O83" s="1" t="str">
        <f t="shared" si="27"/>
        <v/>
      </c>
      <c r="P83" s="40" t="str">
        <f t="shared" si="28"/>
        <v/>
      </c>
      <c r="Q83" s="40" t="str">
        <f t="shared" si="29"/>
        <v/>
      </c>
      <c r="R83" s="6">
        <f t="shared" si="30"/>
        <v>0</v>
      </c>
      <c r="S83" s="6">
        <f>IF(AND(D83&lt;=L$4,P83&lt;&gt;"Y"),IF(N83&lt;VLOOKUP(O83,Runners!A$3:CT$200,S$1,FALSE),2,0),0)</f>
        <v>0</v>
      </c>
      <c r="T83" s="6">
        <f t="shared" si="31"/>
        <v>0</v>
      </c>
      <c r="U83" s="2"/>
      <c r="V83" s="2" t="str">
        <f>IF(O83&lt;&gt;"",VLOOKUP(O83,Runners!CZ$3:DM$200,V$1,FALSE),"")</f>
        <v/>
      </c>
      <c r="W83" s="19" t="str">
        <f t="shared" si="32"/>
        <v/>
      </c>
    </row>
    <row r="84" spans="1:25" x14ac:dyDescent="0.25">
      <c r="A84" s="1" t="s">
        <v>58</v>
      </c>
      <c r="C84" s="3">
        <f>IF(A84&lt;&gt;"",VLOOKUP(A84,Runners!A$3:AS$200,C$1,FALSE),0)</f>
        <v>8.8541666666666664E-3</v>
      </c>
      <c r="D84" s="6">
        <f t="shared" si="22"/>
        <v>81</v>
      </c>
      <c r="E84" s="2"/>
      <c r="F84" s="2">
        <f t="shared" si="23"/>
        <v>0</v>
      </c>
      <c r="J84" s="1" t="str">
        <f t="shared" si="24"/>
        <v>Liz Boon</v>
      </c>
      <c r="M84" s="8" t="str">
        <f t="shared" si="25"/>
        <v/>
      </c>
      <c r="N84" s="8" t="str">
        <f t="shared" si="26"/>
        <v/>
      </c>
      <c r="O84" s="1" t="str">
        <f t="shared" si="27"/>
        <v/>
      </c>
      <c r="P84" s="40" t="str">
        <f t="shared" si="28"/>
        <v/>
      </c>
      <c r="Q84" s="40" t="str">
        <f t="shared" si="29"/>
        <v/>
      </c>
      <c r="R84" s="6">
        <f t="shared" si="30"/>
        <v>0</v>
      </c>
      <c r="S84" s="6">
        <f>IF(AND(D84&lt;=L$4,P84&lt;&gt;"Y"),IF(N84&lt;VLOOKUP(O84,Runners!A$3:CT$200,S$1,FALSE),2,0),0)</f>
        <v>0</v>
      </c>
      <c r="T84" s="6">
        <f t="shared" si="31"/>
        <v>0</v>
      </c>
      <c r="U84" s="2"/>
      <c r="V84" s="2" t="str">
        <f>IF(O84&lt;&gt;"",VLOOKUP(O84,Runners!CZ$3:DM$200,V$1,FALSE),"")</f>
        <v/>
      </c>
      <c r="W84" s="19" t="str">
        <f t="shared" si="32"/>
        <v/>
      </c>
    </row>
    <row r="85" spans="1:25" x14ac:dyDescent="0.25">
      <c r="A85" s="1" t="s">
        <v>175</v>
      </c>
      <c r="C85" s="3">
        <f>IF(A85&lt;&gt;"",VLOOKUP(A85,Runners!A$3:AS$200,C$1,FALSE),0)</f>
        <v>7.1180555555555554E-3</v>
      </c>
      <c r="D85" s="6">
        <f t="shared" si="22"/>
        <v>82</v>
      </c>
      <c r="E85" s="2">
        <v>2.8483796296296295E-2</v>
      </c>
      <c r="F85" s="2">
        <f t="shared" si="23"/>
        <v>2.1365740740740741E-2</v>
      </c>
      <c r="J85" s="1" t="str">
        <f t="shared" si="24"/>
        <v>Liz Canavan</v>
      </c>
      <c r="M85" s="8" t="str">
        <f t="shared" si="25"/>
        <v/>
      </c>
      <c r="N85" s="8" t="str">
        <f t="shared" si="26"/>
        <v/>
      </c>
      <c r="O85" s="1" t="str">
        <f t="shared" si="27"/>
        <v/>
      </c>
      <c r="P85" s="40" t="str">
        <f t="shared" si="28"/>
        <v/>
      </c>
      <c r="Q85" s="40" t="str">
        <f t="shared" si="29"/>
        <v/>
      </c>
      <c r="R85" s="6">
        <f t="shared" si="30"/>
        <v>0</v>
      </c>
      <c r="S85" s="6">
        <f>IF(AND(D85&lt;=L$4,P85&lt;&gt;"Y"),IF(N85&lt;VLOOKUP(O85,Runners!A$3:CT$200,S$1,FALSE),2,0),0)</f>
        <v>0</v>
      </c>
      <c r="T85" s="6">
        <f t="shared" si="31"/>
        <v>0</v>
      </c>
      <c r="U85" s="2"/>
      <c r="V85" s="2" t="str">
        <f>IF(O85&lt;&gt;"",VLOOKUP(O85,Runners!CZ$3:DM$200,V$1,FALSE),"")</f>
        <v/>
      </c>
      <c r="W85" s="19" t="str">
        <f t="shared" si="32"/>
        <v/>
      </c>
    </row>
    <row r="86" spans="1:25" x14ac:dyDescent="0.25">
      <c r="A86" s="1" t="s">
        <v>207</v>
      </c>
      <c r="C86" s="3">
        <f>IF(A86&lt;&gt;"",VLOOKUP(A86,Runners!A$3:AS$200,C$1,FALSE),0)</f>
        <v>1.0937500000000001E-2</v>
      </c>
      <c r="D86" s="6">
        <f t="shared" si="22"/>
        <v>83</v>
      </c>
      <c r="E86" s="2"/>
      <c r="F86" s="2">
        <f t="shared" si="23"/>
        <v>0</v>
      </c>
      <c r="J86" s="1" t="str">
        <f t="shared" si="24"/>
        <v>Louise Cox</v>
      </c>
      <c r="M86" s="8" t="str">
        <f t="shared" si="25"/>
        <v/>
      </c>
      <c r="N86" s="8" t="str">
        <f t="shared" si="26"/>
        <v/>
      </c>
      <c r="O86" s="1" t="str">
        <f t="shared" si="27"/>
        <v/>
      </c>
      <c r="P86" s="40" t="str">
        <f t="shared" si="28"/>
        <v/>
      </c>
      <c r="Q86" s="40" t="str">
        <f t="shared" si="29"/>
        <v/>
      </c>
      <c r="R86" s="6">
        <f t="shared" si="30"/>
        <v>0</v>
      </c>
      <c r="S86" s="6">
        <f>IF(AND(D86&lt;=L$4,P86&lt;&gt;"Y"),IF(N86&lt;VLOOKUP(O86,Runners!A$3:CT$200,S$1,FALSE),2,0),0)</f>
        <v>0</v>
      </c>
      <c r="T86" s="6">
        <f t="shared" si="31"/>
        <v>0</v>
      </c>
      <c r="U86" s="2"/>
      <c r="V86" s="2" t="str">
        <f>IF(O86&lt;&gt;"",VLOOKUP(O86,Runners!CZ$3:DM$200,V$1,FALSE),"")</f>
        <v/>
      </c>
      <c r="W86" s="19" t="str">
        <f t="shared" si="32"/>
        <v/>
      </c>
    </row>
    <row r="87" spans="1:25" x14ac:dyDescent="0.25">
      <c r="A87" s="41" t="s">
        <v>209</v>
      </c>
      <c r="C87" s="3">
        <f>IF(A87&lt;&gt;"",VLOOKUP(A87,Runners!A$3:AS$200,C$1,FALSE),0)</f>
        <v>1.0243055555555556E-2</v>
      </c>
      <c r="D87" s="6">
        <f t="shared" si="22"/>
        <v>84</v>
      </c>
      <c r="E87" s="2"/>
      <c r="F87" s="2">
        <f t="shared" si="23"/>
        <v>0</v>
      </c>
      <c r="J87" s="1" t="str">
        <f t="shared" si="24"/>
        <v>Maddy Markham</v>
      </c>
      <c r="M87" s="8" t="str">
        <f t="shared" si="25"/>
        <v/>
      </c>
      <c r="N87" s="8" t="str">
        <f t="shared" si="26"/>
        <v/>
      </c>
      <c r="O87" s="1" t="str">
        <f t="shared" si="27"/>
        <v/>
      </c>
      <c r="P87" s="40" t="str">
        <f t="shared" si="28"/>
        <v/>
      </c>
      <c r="Q87" s="40" t="str">
        <f t="shared" si="29"/>
        <v/>
      </c>
      <c r="R87" s="6">
        <f t="shared" si="30"/>
        <v>0</v>
      </c>
      <c r="S87" s="6">
        <f>IF(AND(D87&lt;=L$4,P87&lt;&gt;"Y"),IF(N87&lt;VLOOKUP(O87,Runners!A$3:CT$200,S$1,FALSE),2,0),0)</f>
        <v>0</v>
      </c>
      <c r="T87" s="6">
        <f t="shared" si="31"/>
        <v>0</v>
      </c>
      <c r="U87" s="2"/>
      <c r="V87" s="2" t="str">
        <f>IF(O87&lt;&gt;"",VLOOKUP(O87,Runners!CZ$3:DM$200,V$1,FALSE),"")</f>
        <v/>
      </c>
      <c r="W87" s="19" t="str">
        <f t="shared" si="32"/>
        <v/>
      </c>
    </row>
    <row r="88" spans="1:25" x14ac:dyDescent="0.25">
      <c r="A88" s="1" t="s">
        <v>144</v>
      </c>
      <c r="B88" s="3"/>
      <c r="C88" s="3">
        <f>IF(A88&lt;&gt;"",VLOOKUP(A88,Runners!A$3:AS$200,C$1,FALSE),0)</f>
        <v>5.5555555555555558E-3</v>
      </c>
      <c r="D88" s="6">
        <f t="shared" si="22"/>
        <v>85</v>
      </c>
      <c r="E88" s="2"/>
      <c r="F88" s="2">
        <f t="shared" si="23"/>
        <v>0</v>
      </c>
      <c r="J88" s="1" t="str">
        <f t="shared" si="24"/>
        <v>Maria Tierney</v>
      </c>
      <c r="M88" s="8" t="str">
        <f t="shared" si="25"/>
        <v/>
      </c>
      <c r="N88" s="8" t="str">
        <f t="shared" si="26"/>
        <v/>
      </c>
      <c r="O88" s="1" t="str">
        <f t="shared" si="27"/>
        <v/>
      </c>
      <c r="P88" s="40" t="str">
        <f t="shared" si="28"/>
        <v/>
      </c>
      <c r="Q88" s="40" t="str">
        <f t="shared" si="29"/>
        <v/>
      </c>
      <c r="R88" s="6">
        <f t="shared" si="30"/>
        <v>0</v>
      </c>
      <c r="S88" s="6">
        <f>IF(AND(D88&lt;=L$4,P88&lt;&gt;"Y"),IF(N88&lt;VLOOKUP(O88,Runners!A$3:CT$200,S$1,FALSE),2,0),0)</f>
        <v>0</v>
      </c>
      <c r="T88" s="6">
        <f t="shared" si="31"/>
        <v>0</v>
      </c>
      <c r="U88" s="2"/>
      <c r="V88" s="2" t="str">
        <f>IF(O88&lt;&gt;"",VLOOKUP(O88,Runners!CZ$3:DM$200,V$1,FALSE),"")</f>
        <v/>
      </c>
      <c r="W88" s="19" t="str">
        <f t="shared" si="32"/>
        <v/>
      </c>
    </row>
    <row r="89" spans="1:25" x14ac:dyDescent="0.25">
      <c r="A89" s="1" t="s">
        <v>160</v>
      </c>
      <c r="C89" s="3">
        <f>IF(A89&lt;&gt;"",VLOOKUP(A89,Runners!A$3:AS$200,C$1,FALSE),0)</f>
        <v>7.9861111111111122E-3</v>
      </c>
      <c r="D89" s="6">
        <f t="shared" si="22"/>
        <v>86</v>
      </c>
      <c r="E89" s="2">
        <v>2.8414351851851847E-2</v>
      </c>
      <c r="F89" s="2">
        <f t="shared" si="23"/>
        <v>2.0428240740740733E-2</v>
      </c>
      <c r="J89" s="1" t="str">
        <f t="shared" si="24"/>
        <v>Mark Hughes</v>
      </c>
      <c r="M89" s="8" t="str">
        <f t="shared" si="25"/>
        <v/>
      </c>
      <c r="N89" s="8" t="str">
        <f t="shared" si="26"/>
        <v/>
      </c>
      <c r="O89" s="1" t="str">
        <f t="shared" si="27"/>
        <v/>
      </c>
      <c r="P89" s="40" t="str">
        <f t="shared" si="28"/>
        <v/>
      </c>
      <c r="Q89" s="40" t="str">
        <f t="shared" si="29"/>
        <v/>
      </c>
      <c r="R89" s="6">
        <f t="shared" si="30"/>
        <v>0</v>
      </c>
      <c r="S89" s="6">
        <f>IF(AND(D89&lt;=L$4,P89&lt;&gt;"Y"),IF(N89&lt;VLOOKUP(O89,Runners!A$3:CT$200,S$1,FALSE),2,0),0)</f>
        <v>0</v>
      </c>
      <c r="T89" s="6">
        <f t="shared" si="31"/>
        <v>0</v>
      </c>
      <c r="U89" s="2"/>
      <c r="V89" s="2" t="str">
        <f>IF(O89&lt;&gt;"",VLOOKUP(O89,Runners!CZ$3:DM$200,V$1,FALSE),"")</f>
        <v/>
      </c>
      <c r="W89" s="19" t="str">
        <f t="shared" si="32"/>
        <v/>
      </c>
    </row>
    <row r="90" spans="1:25" x14ac:dyDescent="0.25">
      <c r="A90" s="1" t="s">
        <v>33</v>
      </c>
      <c r="C90" s="3">
        <f>IF(A90&lt;&gt;"",VLOOKUP(A90,Runners!A$3:AS$200,C$1,FALSE),0)</f>
        <v>1.1979166666666667E-2</v>
      </c>
      <c r="D90" s="6">
        <f t="shared" si="22"/>
        <v>87</v>
      </c>
      <c r="E90" s="2"/>
      <c r="F90" s="2">
        <f t="shared" si="23"/>
        <v>0</v>
      </c>
      <c r="J90" s="1" t="str">
        <f t="shared" si="24"/>
        <v>Mark Selby</v>
      </c>
      <c r="M90" s="8" t="str">
        <f t="shared" si="25"/>
        <v/>
      </c>
      <c r="N90" s="8" t="str">
        <f t="shared" si="26"/>
        <v/>
      </c>
      <c r="O90" s="1" t="str">
        <f t="shared" si="27"/>
        <v/>
      </c>
      <c r="P90" s="40" t="str">
        <f t="shared" si="28"/>
        <v/>
      </c>
      <c r="Q90" s="40" t="str">
        <f t="shared" si="29"/>
        <v/>
      </c>
      <c r="R90" s="6">
        <f t="shared" si="30"/>
        <v>0</v>
      </c>
      <c r="S90" s="6">
        <f>IF(AND(D90&lt;=L$4,P90&lt;&gt;"Y"),IF(N90&lt;VLOOKUP(O90,Runners!A$3:CT$200,S$1,FALSE),2,0),0)</f>
        <v>0</v>
      </c>
      <c r="T90" s="6">
        <f t="shared" si="31"/>
        <v>0</v>
      </c>
      <c r="U90" s="2"/>
      <c r="V90" s="2" t="str">
        <f>IF(O90&lt;&gt;"",VLOOKUP(O90,Runners!CZ$3:DM$200,V$1,FALSE),"")</f>
        <v/>
      </c>
      <c r="W90" s="19" t="str">
        <f t="shared" si="32"/>
        <v/>
      </c>
    </row>
    <row r="91" spans="1:25" x14ac:dyDescent="0.25">
      <c r="A91" s="1" t="s">
        <v>225</v>
      </c>
      <c r="C91" s="3">
        <f>IF(A91&lt;&gt;"",VLOOKUP(A91,Runners!A$3:AS$200,C$1,FALSE),0)</f>
        <v>1.1979166666666666E-2</v>
      </c>
      <c r="D91" s="6">
        <f t="shared" si="22"/>
        <v>88</v>
      </c>
      <c r="E91" s="2">
        <v>2.8657407407407406E-2</v>
      </c>
      <c r="F91" s="2">
        <f t="shared" si="23"/>
        <v>1.667824074074074E-2</v>
      </c>
      <c r="J91" s="1" t="str">
        <f t="shared" si="24"/>
        <v>Matthew Holton</v>
      </c>
      <c r="M91" s="8" t="str">
        <f t="shared" si="25"/>
        <v/>
      </c>
      <c r="N91" s="8" t="str">
        <f t="shared" si="26"/>
        <v/>
      </c>
      <c r="O91" s="1" t="str">
        <f t="shared" si="27"/>
        <v/>
      </c>
      <c r="P91" s="40" t="str">
        <f t="shared" si="28"/>
        <v/>
      </c>
      <c r="Q91" s="40" t="str">
        <f t="shared" si="29"/>
        <v/>
      </c>
      <c r="R91" s="6">
        <f t="shared" si="30"/>
        <v>0</v>
      </c>
      <c r="S91" s="6">
        <f>IF(AND(D91&lt;=L$4,P91&lt;&gt;"Y"),IF(N91&lt;VLOOKUP(O91,Runners!A$3:CT$200,S$1,FALSE),2,0),0)</f>
        <v>0</v>
      </c>
      <c r="T91" s="6">
        <f t="shared" si="31"/>
        <v>0</v>
      </c>
      <c r="U91" s="2"/>
      <c r="V91" s="2" t="str">
        <f>IF(O91&lt;&gt;"",VLOOKUP(O91,Runners!CZ$3:DM$200,V$1,FALSE),"")</f>
        <v/>
      </c>
      <c r="W91" s="19" t="str">
        <f t="shared" si="32"/>
        <v/>
      </c>
    </row>
    <row r="92" spans="1:25" x14ac:dyDescent="0.25">
      <c r="A92" s="1" t="s">
        <v>211</v>
      </c>
      <c r="C92" s="3">
        <f>IF(A92&lt;&gt;"",VLOOKUP(A92,Runners!A$3:AS$200,C$1,FALSE),0)</f>
        <v>1.1458333333333333E-2</v>
      </c>
      <c r="D92" s="6">
        <f t="shared" si="22"/>
        <v>89</v>
      </c>
      <c r="E92" s="2">
        <v>2.7534722222222221E-2</v>
      </c>
      <c r="F92" s="2">
        <f t="shared" si="23"/>
        <v>1.607638888888889E-2</v>
      </c>
      <c r="J92" s="1" t="str">
        <f t="shared" si="24"/>
        <v>Michael Hall</v>
      </c>
      <c r="M92" s="8" t="str">
        <f t="shared" si="25"/>
        <v/>
      </c>
      <c r="N92" s="8" t="str">
        <f t="shared" si="26"/>
        <v/>
      </c>
      <c r="O92" s="1" t="str">
        <f t="shared" si="27"/>
        <v/>
      </c>
      <c r="P92" s="40" t="str">
        <f t="shared" si="28"/>
        <v/>
      </c>
      <c r="Q92" s="40" t="str">
        <f t="shared" si="29"/>
        <v/>
      </c>
      <c r="R92" s="6">
        <f t="shared" si="30"/>
        <v>0</v>
      </c>
      <c r="S92" s="6">
        <f>IF(AND(D92&lt;=L$4,P92&lt;&gt;"Y"),IF(N92&lt;VLOOKUP(O92,Runners!A$3:CT$200,S$1,FALSE),2,0),0)</f>
        <v>0</v>
      </c>
      <c r="T92" s="6">
        <f t="shared" si="31"/>
        <v>0</v>
      </c>
      <c r="U92" s="2"/>
      <c r="V92" s="2" t="str">
        <f>IF(O92&lt;&gt;"",VLOOKUP(O92,Runners!CZ$3:DM$200,V$1,FALSE),"")</f>
        <v/>
      </c>
      <c r="W92" s="19" t="str">
        <f t="shared" si="32"/>
        <v/>
      </c>
    </row>
    <row r="93" spans="1:25" x14ac:dyDescent="0.25">
      <c r="A93" s="1" t="s">
        <v>32</v>
      </c>
      <c r="C93" s="3">
        <f>IF(A93&lt;&gt;"",VLOOKUP(A93,Runners!A$3:AS$200,C$1,FALSE),0)</f>
        <v>1.1111111111111112E-2</v>
      </c>
      <c r="D93" s="6">
        <f t="shared" si="22"/>
        <v>90</v>
      </c>
      <c r="E93" s="2"/>
      <c r="F93" s="2">
        <f t="shared" si="23"/>
        <v>0</v>
      </c>
      <c r="J93" s="1" t="str">
        <f t="shared" si="24"/>
        <v>Michelle Hook</v>
      </c>
      <c r="M93" s="8" t="str">
        <f t="shared" si="25"/>
        <v/>
      </c>
      <c r="N93" s="8" t="str">
        <f t="shared" si="26"/>
        <v/>
      </c>
      <c r="O93" s="1" t="str">
        <f t="shared" si="27"/>
        <v/>
      </c>
      <c r="P93" s="40" t="str">
        <f t="shared" si="28"/>
        <v/>
      </c>
      <c r="Q93" s="40" t="str">
        <f t="shared" si="29"/>
        <v/>
      </c>
      <c r="R93" s="6">
        <f t="shared" si="30"/>
        <v>0</v>
      </c>
      <c r="S93" s="6">
        <f>IF(AND(D93&lt;=L$4,P93&lt;&gt;"Y"),IF(N93&lt;VLOOKUP(O93,Runners!A$3:CT$200,S$1,FALSE),2,0),0)</f>
        <v>0</v>
      </c>
      <c r="T93" s="6">
        <f t="shared" si="31"/>
        <v>0</v>
      </c>
      <c r="U93" s="2"/>
      <c r="V93" s="2" t="str">
        <f>IF(O93&lt;&gt;"",VLOOKUP(O93,Runners!CZ$3:DM$200,V$1,FALSE),"")</f>
        <v/>
      </c>
      <c r="W93" s="19" t="str">
        <f t="shared" si="32"/>
        <v/>
      </c>
    </row>
    <row r="94" spans="1:25" x14ac:dyDescent="0.25">
      <c r="A94" s="1" t="s">
        <v>19</v>
      </c>
      <c r="B94" s="3"/>
      <c r="C94" s="3">
        <f>IF(A94&lt;&gt;"",VLOOKUP(A94,Runners!A$3:AS$200,C$1,FALSE),0)</f>
        <v>4.6874999999999998E-3</v>
      </c>
      <c r="D94" s="6">
        <f t="shared" si="22"/>
        <v>91</v>
      </c>
      <c r="E94" s="2"/>
      <c r="F94" s="2">
        <f t="shared" si="23"/>
        <v>0</v>
      </c>
      <c r="J94" s="1" t="str">
        <f t="shared" si="24"/>
        <v>Michelle Sheridan</v>
      </c>
      <c r="M94" s="8" t="str">
        <f t="shared" si="25"/>
        <v/>
      </c>
      <c r="N94" s="8" t="str">
        <f t="shared" si="26"/>
        <v/>
      </c>
      <c r="O94" s="1" t="str">
        <f t="shared" si="27"/>
        <v/>
      </c>
      <c r="P94" s="40" t="str">
        <f t="shared" si="28"/>
        <v/>
      </c>
      <c r="Q94" s="40" t="str">
        <f t="shared" si="29"/>
        <v/>
      </c>
      <c r="R94" s="6">
        <f t="shared" si="30"/>
        <v>0</v>
      </c>
      <c r="S94" s="6">
        <f>IF(AND(D94&lt;=L$4,P94&lt;&gt;"Y"),IF(N94&lt;VLOOKUP(O94,Runners!A$3:CT$200,S$1,FALSE),2,0),0)</f>
        <v>0</v>
      </c>
      <c r="T94" s="6">
        <f t="shared" si="31"/>
        <v>0</v>
      </c>
      <c r="U94" s="2"/>
      <c r="V94" s="2" t="str">
        <f>IF(O94&lt;&gt;"",VLOOKUP(O94,Runners!CZ$3:DM$200,V$1,FALSE),"")</f>
        <v/>
      </c>
      <c r="W94" s="19" t="str">
        <f t="shared" si="32"/>
        <v/>
      </c>
    </row>
    <row r="95" spans="1:25" x14ac:dyDescent="0.25">
      <c r="A95" s="41" t="s">
        <v>210</v>
      </c>
      <c r="C95" s="3">
        <f>IF(A95&lt;&gt;"",VLOOKUP(A95,Runners!A$3:AS$200,C$1,FALSE),0)</f>
        <v>9.8958333333333329E-3</v>
      </c>
      <c r="D95" s="6">
        <f t="shared" si="22"/>
        <v>92</v>
      </c>
      <c r="E95" s="2"/>
      <c r="F95" s="2">
        <f t="shared" si="23"/>
        <v>0</v>
      </c>
      <c r="J95" s="1" t="str">
        <f t="shared" si="24"/>
        <v>Mick Widdup</v>
      </c>
      <c r="M95" s="8" t="str">
        <f t="shared" si="25"/>
        <v/>
      </c>
      <c r="N95" s="8" t="str">
        <f t="shared" si="26"/>
        <v/>
      </c>
      <c r="O95" s="1" t="str">
        <f t="shared" si="27"/>
        <v/>
      </c>
      <c r="P95" s="40" t="str">
        <f t="shared" si="28"/>
        <v/>
      </c>
      <c r="Q95" s="40" t="str">
        <f t="shared" si="29"/>
        <v/>
      </c>
      <c r="R95" s="6">
        <f t="shared" si="30"/>
        <v>0</v>
      </c>
      <c r="S95" s="6">
        <f>IF(AND(D95&lt;=L$4,P95&lt;&gt;"Y"),IF(N95&lt;VLOOKUP(O95,Runners!A$3:CT$200,S$1,FALSE),2,0),0)</f>
        <v>0</v>
      </c>
      <c r="T95" s="6">
        <f t="shared" si="31"/>
        <v>0</v>
      </c>
      <c r="U95" s="2"/>
      <c r="V95" s="2" t="str">
        <f>IF(O95&lt;&gt;"",VLOOKUP(O95,Runners!CZ$3:DM$200,V$1,FALSE),"")</f>
        <v/>
      </c>
      <c r="W95" s="19" t="str">
        <f t="shared" si="32"/>
        <v/>
      </c>
      <c r="Y95" s="2"/>
    </row>
    <row r="96" spans="1:25" x14ac:dyDescent="0.25">
      <c r="A96" s="1" t="s">
        <v>65</v>
      </c>
      <c r="C96" s="3">
        <f>IF(A96&lt;&gt;"",VLOOKUP(A96,Runners!A$3:AS$200,C$1,FALSE),0)</f>
        <v>1.545138888888889E-2</v>
      </c>
      <c r="D96" s="6">
        <f t="shared" si="22"/>
        <v>93</v>
      </c>
      <c r="E96" s="2"/>
      <c r="F96" s="2">
        <f t="shared" si="23"/>
        <v>0</v>
      </c>
      <c r="J96" s="1" t="str">
        <f t="shared" si="24"/>
        <v>Mike Toft</v>
      </c>
      <c r="M96" s="8" t="str">
        <f t="shared" si="25"/>
        <v/>
      </c>
      <c r="N96" s="8" t="str">
        <f t="shared" si="26"/>
        <v/>
      </c>
      <c r="O96" s="1" t="str">
        <f t="shared" si="27"/>
        <v/>
      </c>
      <c r="P96" s="40" t="str">
        <f t="shared" si="28"/>
        <v/>
      </c>
      <c r="Q96" s="40" t="str">
        <f t="shared" si="29"/>
        <v/>
      </c>
      <c r="R96" s="6">
        <f t="shared" si="30"/>
        <v>0</v>
      </c>
      <c r="S96" s="6">
        <f>IF(AND(D96&lt;=L$4,P96&lt;&gt;"Y"),IF(N96&lt;VLOOKUP(O96,Runners!A$3:CT$200,S$1,FALSE),2,0),0)</f>
        <v>0</v>
      </c>
      <c r="T96" s="6">
        <f t="shared" si="31"/>
        <v>0</v>
      </c>
      <c r="U96" s="2"/>
      <c r="V96" s="2" t="str">
        <f>IF(O96&lt;&gt;"",VLOOKUP(O96,Runners!CZ$3:DM$200,V$1,FALSE),"")</f>
        <v/>
      </c>
      <c r="W96" s="19" t="str">
        <f t="shared" si="32"/>
        <v/>
      </c>
    </row>
    <row r="97" spans="1:23" x14ac:dyDescent="0.25">
      <c r="A97" s="1" t="s">
        <v>78</v>
      </c>
      <c r="C97" s="3">
        <f>IF(A97&lt;&gt;"",VLOOKUP(A97,Runners!A$3:AS$200,C$1,FALSE),0)</f>
        <v>4.8611111111111112E-3</v>
      </c>
      <c r="D97" s="6">
        <f t="shared" si="22"/>
        <v>94</v>
      </c>
      <c r="E97" s="2"/>
      <c r="F97" s="2">
        <f t="shared" si="23"/>
        <v>0</v>
      </c>
      <c r="J97" s="1" t="str">
        <f t="shared" si="24"/>
        <v>Natalie Toft</v>
      </c>
      <c r="M97" s="8" t="str">
        <f t="shared" si="25"/>
        <v/>
      </c>
      <c r="N97" s="8" t="str">
        <f t="shared" si="26"/>
        <v/>
      </c>
      <c r="O97" s="1" t="str">
        <f t="shared" si="27"/>
        <v/>
      </c>
      <c r="P97" s="40" t="str">
        <f t="shared" si="28"/>
        <v/>
      </c>
      <c r="Q97" s="40" t="str">
        <f t="shared" si="29"/>
        <v/>
      </c>
      <c r="R97" s="6">
        <f t="shared" si="30"/>
        <v>0</v>
      </c>
      <c r="S97" s="6">
        <f>IF(AND(D97&lt;=L$4,P97&lt;&gt;"Y"),IF(N97&lt;VLOOKUP(O97,Runners!A$3:CT$200,S$1,FALSE),2,0),0)</f>
        <v>0</v>
      </c>
      <c r="T97" s="6">
        <f t="shared" si="31"/>
        <v>0</v>
      </c>
      <c r="U97" s="2"/>
      <c r="V97" s="2" t="str">
        <f>IF(O97&lt;&gt;"",VLOOKUP(O97,Runners!CZ$3:DM$200,V$1,FALSE),"")</f>
        <v/>
      </c>
      <c r="W97" s="19" t="str">
        <f t="shared" si="32"/>
        <v/>
      </c>
    </row>
    <row r="98" spans="1:23" x14ac:dyDescent="0.25">
      <c r="A98" s="1" t="s">
        <v>171</v>
      </c>
      <c r="C98" s="3">
        <f>IF(A98&lt;&gt;"",VLOOKUP(A98,Runners!A$3:AS$200,C$1,FALSE),0)</f>
        <v>1.2326388888888888E-2</v>
      </c>
      <c r="D98" s="6">
        <f t="shared" si="22"/>
        <v>95</v>
      </c>
      <c r="E98" s="2"/>
      <c r="F98" s="2">
        <f t="shared" si="23"/>
        <v>0</v>
      </c>
      <c r="J98" s="1" t="str">
        <f t="shared" si="24"/>
        <v>Neil Bayton-Roberts</v>
      </c>
      <c r="M98" s="8" t="str">
        <f t="shared" si="25"/>
        <v/>
      </c>
      <c r="N98" s="8" t="str">
        <f t="shared" si="26"/>
        <v/>
      </c>
      <c r="O98" s="1" t="str">
        <f t="shared" si="27"/>
        <v/>
      </c>
      <c r="P98" s="40" t="str">
        <f t="shared" si="28"/>
        <v/>
      </c>
      <c r="Q98" s="40" t="str">
        <f t="shared" si="29"/>
        <v/>
      </c>
      <c r="R98" s="6">
        <f t="shared" si="30"/>
        <v>0</v>
      </c>
      <c r="S98" s="6">
        <f>IF(AND(D98&lt;=L$4,P98&lt;&gt;"Y"),IF(N98&lt;VLOOKUP(O98,Runners!A$3:CT$200,S$1,FALSE),2,0),0)</f>
        <v>0</v>
      </c>
      <c r="T98" s="6">
        <f t="shared" si="31"/>
        <v>0</v>
      </c>
      <c r="U98" s="2"/>
      <c r="V98" s="2" t="str">
        <f>IF(O98&lt;&gt;"",VLOOKUP(O98,Runners!CZ$3:DM$200,V$1,FALSE),"")</f>
        <v/>
      </c>
      <c r="W98" s="19" t="str">
        <f t="shared" si="32"/>
        <v/>
      </c>
    </row>
    <row r="99" spans="1:23" x14ac:dyDescent="0.25">
      <c r="A99" s="1" t="s">
        <v>12</v>
      </c>
      <c r="C99" s="3">
        <f>IF(A99&lt;&gt;"",VLOOKUP(A99,Runners!A$3:AS$200,C$1,FALSE),0)</f>
        <v>1.3194444444444444E-2</v>
      </c>
      <c r="D99" s="6">
        <f t="shared" si="22"/>
        <v>96</v>
      </c>
      <c r="E99" s="2">
        <v>2.8182870370370372E-2</v>
      </c>
      <c r="F99" s="2">
        <f t="shared" si="23"/>
        <v>1.4988425925925928E-2</v>
      </c>
      <c r="J99" s="1" t="str">
        <f t="shared" si="24"/>
        <v>Neil Tate</v>
      </c>
      <c r="M99" s="8" t="str">
        <f t="shared" si="25"/>
        <v/>
      </c>
      <c r="N99" s="8" t="str">
        <f t="shared" si="26"/>
        <v/>
      </c>
      <c r="O99" s="1" t="str">
        <f t="shared" si="27"/>
        <v/>
      </c>
      <c r="P99" s="40" t="str">
        <f t="shared" si="28"/>
        <v/>
      </c>
      <c r="Q99" s="40" t="str">
        <f t="shared" si="29"/>
        <v/>
      </c>
      <c r="R99" s="6">
        <f t="shared" si="30"/>
        <v>0</v>
      </c>
      <c r="S99" s="6">
        <f>IF(AND(D99&lt;=L$4,P99&lt;&gt;"Y"),IF(N99&lt;VLOOKUP(O99,Runners!A$3:CT$200,S$1,FALSE),2,0),0)</f>
        <v>0</v>
      </c>
      <c r="T99" s="6">
        <f t="shared" si="31"/>
        <v>0</v>
      </c>
      <c r="U99" s="2"/>
      <c r="V99" s="2" t="str">
        <f>IF(O99&lt;&gt;"",VLOOKUP(O99,Runners!CZ$3:DM$200,V$1,FALSE),"")</f>
        <v/>
      </c>
      <c r="W99" s="19" t="str">
        <f t="shared" si="32"/>
        <v/>
      </c>
    </row>
    <row r="100" spans="1:23" x14ac:dyDescent="0.25">
      <c r="A100" s="1" t="s">
        <v>42</v>
      </c>
      <c r="C100" s="3">
        <f>IF(A100&lt;&gt;"",VLOOKUP(A100,Runners!A$3:AS$200,C$1,FALSE),0)</f>
        <v>1.0069444444444445E-2</v>
      </c>
      <c r="D100" s="6">
        <f t="shared" ref="D100:D130" si="33">D99+1</f>
        <v>97</v>
      </c>
      <c r="E100" s="2"/>
      <c r="F100" s="2">
        <f t="shared" ref="F100:F130" si="34">IF(E100&gt;0,E100-C100,0)</f>
        <v>0</v>
      </c>
      <c r="J100" s="1" t="str">
        <f t="shared" ref="J100:J130" si="35">A100</f>
        <v>Nigel Simpkin</v>
      </c>
      <c r="M100" s="8" t="str">
        <f t="shared" ref="M100:M130" si="36">IF(D100&lt;=L$4,SMALL(E$4:E$201,D100),"")</f>
        <v/>
      </c>
      <c r="N100" s="8" t="str">
        <f t="shared" ref="N100:N130" si="37">IF(D100&lt;=L$4,VLOOKUP(M100,E$4:F$201,2,FALSE),"")</f>
        <v/>
      </c>
      <c r="O100" s="1" t="str">
        <f t="shared" ref="O100:O130" si="38">IF(D100&lt;=L$4,VLOOKUP(M100,E$4:J$201,6,FALSE),"")</f>
        <v/>
      </c>
      <c r="P100" s="40" t="str">
        <f t="shared" ref="P100:P130" si="39">IF(D100&lt;=L$4,VLOOKUP(O100,A$4:B$201,2,FALSE),"")</f>
        <v/>
      </c>
      <c r="Q100" s="40" t="str">
        <f t="shared" ref="Q100:Q130" si="40">IF(D100&lt;=L$4,IF(P100="Y",Q99,Q99-1),"")</f>
        <v/>
      </c>
      <c r="R100" s="6">
        <f t="shared" ref="R100:R130" si="41">IF(Q100=Q99,0,Q100)</f>
        <v>0</v>
      </c>
      <c r="S100" s="6">
        <f>IF(AND(D100&lt;=L$4,P100&lt;&gt;"Y"),IF(N100&lt;VLOOKUP(O100,Runners!A$3:CT$200,S$1,FALSE),2,0),0)</f>
        <v>0</v>
      </c>
      <c r="T100" s="6">
        <f t="shared" ref="T100:T130" si="42">IF(AND(D100&lt;=L$4,P100&lt;&gt;"Y"),S100+R100,0)</f>
        <v>0</v>
      </c>
      <c r="U100" s="2"/>
      <c r="V100" s="2" t="str">
        <f>IF(O100&lt;&gt;"",VLOOKUP(O100,Runners!CZ$3:DM$200,V$1,FALSE),"")</f>
        <v/>
      </c>
      <c r="W100" s="19" t="str">
        <f t="shared" ref="W100:W130" si="43">IF(O100&lt;&gt;"",(V100-N100)/V100,"")</f>
        <v/>
      </c>
    </row>
    <row r="101" spans="1:23" x14ac:dyDescent="0.25">
      <c r="A101" s="1" t="s">
        <v>218</v>
      </c>
      <c r="C101" s="3">
        <f>IF(A101&lt;&gt;"",VLOOKUP(A101,Runners!A$3:AS$200,C$1,FALSE),0)</f>
        <v>1.1284722222222222E-2</v>
      </c>
      <c r="D101" s="6">
        <f t="shared" si="33"/>
        <v>98</v>
      </c>
      <c r="E101" s="2"/>
      <c r="F101" s="2">
        <f t="shared" si="34"/>
        <v>0</v>
      </c>
      <c r="J101" s="1" t="str">
        <f t="shared" si="35"/>
        <v>Oliver Thomson</v>
      </c>
      <c r="M101" s="8" t="str">
        <f t="shared" si="36"/>
        <v/>
      </c>
      <c r="N101" s="8" t="str">
        <f t="shared" si="37"/>
        <v/>
      </c>
      <c r="O101" s="1" t="str">
        <f t="shared" si="38"/>
        <v/>
      </c>
      <c r="P101" s="40" t="str">
        <f t="shared" si="39"/>
        <v/>
      </c>
      <c r="Q101" s="40" t="str">
        <f t="shared" si="40"/>
        <v/>
      </c>
      <c r="R101" s="6">
        <f t="shared" si="41"/>
        <v>0</v>
      </c>
      <c r="S101" s="6">
        <f>IF(AND(D101&lt;=L$4,P101&lt;&gt;"Y"),IF(N101&lt;VLOOKUP(O101,Runners!A$3:CT$200,S$1,FALSE),2,0),0)</f>
        <v>0</v>
      </c>
      <c r="T101" s="6">
        <f t="shared" si="42"/>
        <v>0</v>
      </c>
      <c r="U101" s="2"/>
      <c r="V101" s="2" t="str">
        <f>IF(O101&lt;&gt;"",VLOOKUP(O101,Runners!CZ$3:DM$200,V$1,FALSE),"")</f>
        <v/>
      </c>
      <c r="W101" s="19" t="str">
        <f t="shared" si="43"/>
        <v/>
      </c>
    </row>
    <row r="102" spans="1:23" x14ac:dyDescent="0.25">
      <c r="A102" s="1" t="s">
        <v>18</v>
      </c>
      <c r="C102" s="3">
        <f>IF(A102&lt;&gt;"",VLOOKUP(A102,Runners!A$3:AS$200,C$1,FALSE),0)</f>
        <v>5.5555555555555558E-3</v>
      </c>
      <c r="D102" s="6">
        <f t="shared" si="33"/>
        <v>99</v>
      </c>
      <c r="E102" s="2">
        <v>3.3206018518518517E-2</v>
      </c>
      <c r="F102" s="2">
        <f t="shared" si="34"/>
        <v>2.765046296296296E-2</v>
      </c>
      <c r="J102" s="1" t="str">
        <f t="shared" si="35"/>
        <v>Pam Binns</v>
      </c>
      <c r="M102" s="8" t="str">
        <f t="shared" si="36"/>
        <v/>
      </c>
      <c r="N102" s="8" t="str">
        <f t="shared" si="37"/>
        <v/>
      </c>
      <c r="O102" s="1" t="str">
        <f t="shared" si="38"/>
        <v/>
      </c>
      <c r="P102" s="40" t="str">
        <f t="shared" si="39"/>
        <v/>
      </c>
      <c r="Q102" s="40" t="str">
        <f t="shared" si="40"/>
        <v/>
      </c>
      <c r="R102" s="6">
        <f t="shared" si="41"/>
        <v>0</v>
      </c>
      <c r="S102" s="6">
        <f>IF(AND(D102&lt;=L$4,P102&lt;&gt;"Y"),IF(N102&lt;VLOOKUP(O102,Runners!A$3:CT$200,S$1,FALSE),2,0),0)</f>
        <v>0</v>
      </c>
      <c r="T102" s="6">
        <f t="shared" si="42"/>
        <v>0</v>
      </c>
      <c r="U102" s="2"/>
      <c r="V102" s="2" t="str">
        <f>IF(O102&lt;&gt;"",VLOOKUP(O102,Runners!CZ$3:DM$200,V$1,FALSE),"")</f>
        <v/>
      </c>
      <c r="W102" s="19" t="str">
        <f t="shared" si="43"/>
        <v/>
      </c>
    </row>
    <row r="103" spans="1:23" x14ac:dyDescent="0.25">
      <c r="A103" s="1" t="s">
        <v>37</v>
      </c>
      <c r="B103" s="3"/>
      <c r="C103" s="3">
        <f>IF(A103&lt;&gt;"",VLOOKUP(A103,Runners!A$3:AS$200,C$1,FALSE),0)</f>
        <v>9.0277777777777787E-3</v>
      </c>
      <c r="D103" s="6">
        <f t="shared" si="33"/>
        <v>100</v>
      </c>
      <c r="E103" s="2"/>
      <c r="F103" s="2">
        <f t="shared" si="34"/>
        <v>0</v>
      </c>
      <c r="J103" s="1" t="str">
        <f t="shared" si="35"/>
        <v>Pam Hardman</v>
      </c>
      <c r="M103" s="8" t="str">
        <f t="shared" si="36"/>
        <v/>
      </c>
      <c r="N103" s="8" t="str">
        <f t="shared" si="37"/>
        <v/>
      </c>
      <c r="O103" s="1" t="str">
        <f t="shared" si="38"/>
        <v/>
      </c>
      <c r="P103" s="40" t="str">
        <f t="shared" si="39"/>
        <v/>
      </c>
      <c r="Q103" s="40" t="str">
        <f t="shared" si="40"/>
        <v/>
      </c>
      <c r="R103" s="6">
        <f t="shared" si="41"/>
        <v>0</v>
      </c>
      <c r="S103" s="6">
        <f>IF(AND(D103&lt;=L$4,P103&lt;&gt;"Y"),IF(N103&lt;VLOOKUP(O103,Runners!A$3:CT$200,S$1,FALSE),2,0),0)</f>
        <v>0</v>
      </c>
      <c r="T103" s="6">
        <f t="shared" si="42"/>
        <v>0</v>
      </c>
      <c r="U103" s="2"/>
      <c r="V103" s="2" t="str">
        <f>IF(O103&lt;&gt;"",VLOOKUP(O103,Runners!CZ$3:DM$200,V$1,FALSE),"")</f>
        <v/>
      </c>
      <c r="W103" s="19" t="str">
        <f t="shared" si="43"/>
        <v/>
      </c>
    </row>
    <row r="104" spans="1:23" x14ac:dyDescent="0.25">
      <c r="A104" s="1" t="s">
        <v>230</v>
      </c>
      <c r="C104" s="3">
        <f>IF(A104&lt;&gt;"",VLOOKUP(A104,Runners!A$3:AS$200,C$1,FALSE),0)</f>
        <v>7.9861111111111122E-3</v>
      </c>
      <c r="D104" s="6">
        <f t="shared" si="33"/>
        <v>101</v>
      </c>
      <c r="E104" s="2"/>
      <c r="F104" s="2">
        <f t="shared" si="34"/>
        <v>0</v>
      </c>
      <c r="J104" s="1" t="str">
        <f t="shared" si="35"/>
        <v>Paul McAllister</v>
      </c>
      <c r="M104" s="8" t="str">
        <f t="shared" si="36"/>
        <v/>
      </c>
      <c r="N104" s="8" t="str">
        <f t="shared" si="37"/>
        <v/>
      </c>
      <c r="O104" s="1" t="str">
        <f t="shared" si="38"/>
        <v/>
      </c>
      <c r="P104" s="40" t="str">
        <f t="shared" si="39"/>
        <v/>
      </c>
      <c r="Q104" s="40" t="str">
        <f t="shared" si="40"/>
        <v/>
      </c>
      <c r="R104" s="6">
        <f t="shared" si="41"/>
        <v>0</v>
      </c>
      <c r="S104" s="6">
        <f>IF(AND(D104&lt;=L$4,P104&lt;&gt;"Y"),IF(N104&lt;VLOOKUP(O104,Runners!A$3:CT$200,S$1,FALSE),2,0),0)</f>
        <v>0</v>
      </c>
      <c r="T104" s="6">
        <f t="shared" si="42"/>
        <v>0</v>
      </c>
      <c r="U104" s="2"/>
      <c r="V104" s="2" t="str">
        <f>IF(O104&lt;&gt;"",VLOOKUP(O104,Runners!CZ$3:DM$200,V$1,FALSE),"")</f>
        <v/>
      </c>
      <c r="W104" s="19" t="str">
        <f t="shared" si="43"/>
        <v/>
      </c>
    </row>
    <row r="105" spans="1:23" x14ac:dyDescent="0.25">
      <c r="A105" s="1" t="s">
        <v>62</v>
      </c>
      <c r="C105" s="3">
        <f>IF(A105&lt;&gt;"",VLOOKUP(A105,Runners!A$3:AS$200,C$1,FALSE),0)</f>
        <v>1.3541666666666667E-2</v>
      </c>
      <c r="D105" s="6">
        <f t="shared" si="33"/>
        <v>102</v>
      </c>
      <c r="E105" s="2"/>
      <c r="F105" s="2">
        <f t="shared" si="34"/>
        <v>0</v>
      </c>
      <c r="J105" s="1" t="str">
        <f t="shared" si="35"/>
        <v>Paul Veevers</v>
      </c>
      <c r="M105" s="8" t="str">
        <f t="shared" si="36"/>
        <v/>
      </c>
      <c r="N105" s="8" t="str">
        <f t="shared" si="37"/>
        <v/>
      </c>
      <c r="O105" s="1" t="str">
        <f t="shared" si="38"/>
        <v/>
      </c>
      <c r="P105" s="40" t="str">
        <f t="shared" si="39"/>
        <v/>
      </c>
      <c r="Q105" s="40" t="str">
        <f t="shared" si="40"/>
        <v/>
      </c>
      <c r="R105" s="6">
        <f t="shared" si="41"/>
        <v>0</v>
      </c>
      <c r="S105" s="6">
        <f>IF(AND(D105&lt;=L$4,P105&lt;&gt;"Y"),IF(N105&lt;VLOOKUP(O105,Runners!A$3:CT$200,S$1,FALSE),2,0),0)</f>
        <v>0</v>
      </c>
      <c r="T105" s="6">
        <f t="shared" si="42"/>
        <v>0</v>
      </c>
      <c r="U105" s="2"/>
      <c r="V105" s="2" t="str">
        <f>IF(O105&lt;&gt;"",VLOOKUP(O105,Runners!CZ$3:DM$200,V$1,FALSE),"")</f>
        <v/>
      </c>
      <c r="W105" s="19" t="str">
        <f t="shared" si="43"/>
        <v/>
      </c>
    </row>
    <row r="106" spans="1:23" x14ac:dyDescent="0.25">
      <c r="A106" s="41" t="s">
        <v>28</v>
      </c>
      <c r="B106" s="3"/>
      <c r="C106" s="3">
        <f>IF(A106&lt;&gt;"",VLOOKUP(A106,Runners!A$3:AS$200,C$1,FALSE),0)</f>
        <v>1.9097222222222222E-3</v>
      </c>
      <c r="D106" s="6">
        <f t="shared" si="33"/>
        <v>103</v>
      </c>
      <c r="E106" s="2"/>
      <c r="F106" s="2">
        <f t="shared" si="34"/>
        <v>0</v>
      </c>
      <c r="J106" s="1" t="str">
        <f t="shared" si="35"/>
        <v>Paula McCandless</v>
      </c>
      <c r="M106" s="8" t="str">
        <f t="shared" si="36"/>
        <v/>
      </c>
      <c r="N106" s="8" t="str">
        <f t="shared" si="37"/>
        <v/>
      </c>
      <c r="O106" s="1" t="str">
        <f t="shared" si="38"/>
        <v/>
      </c>
      <c r="P106" s="40" t="str">
        <f t="shared" si="39"/>
        <v/>
      </c>
      <c r="Q106" s="40" t="str">
        <f t="shared" si="40"/>
        <v/>
      </c>
      <c r="R106" s="6">
        <f t="shared" si="41"/>
        <v>0</v>
      </c>
      <c r="S106" s="6">
        <f>IF(AND(D106&lt;=L$4,P106&lt;&gt;"Y"),IF(N106&lt;VLOOKUP(O106,Runners!A$3:CT$200,S$1,FALSE),2,0),0)</f>
        <v>0</v>
      </c>
      <c r="T106" s="6">
        <f t="shared" si="42"/>
        <v>0</v>
      </c>
      <c r="U106" s="2"/>
      <c r="V106" s="2" t="str">
        <f>IF(O106&lt;&gt;"",VLOOKUP(O106,Runners!CZ$3:DM$200,V$1,FALSE),"")</f>
        <v/>
      </c>
      <c r="W106" s="19" t="str">
        <f t="shared" si="43"/>
        <v/>
      </c>
    </row>
    <row r="107" spans="1:23" x14ac:dyDescent="0.25">
      <c r="A107" s="1" t="s">
        <v>3</v>
      </c>
      <c r="B107" s="3"/>
      <c r="C107" s="3">
        <f>IF(A107&lt;&gt;"",VLOOKUP(A107,Runners!A$3:AS$200,C$1,FALSE),0)</f>
        <v>9.8958333333333329E-3</v>
      </c>
      <c r="D107" s="6">
        <f t="shared" si="33"/>
        <v>104</v>
      </c>
      <c r="E107" s="2"/>
      <c r="F107" s="2">
        <f t="shared" si="34"/>
        <v>0</v>
      </c>
      <c r="J107" s="1" t="str">
        <f t="shared" si="35"/>
        <v>Peter Reid</v>
      </c>
      <c r="M107" s="8" t="str">
        <f t="shared" si="36"/>
        <v/>
      </c>
      <c r="N107" s="8" t="str">
        <f t="shared" si="37"/>
        <v/>
      </c>
      <c r="O107" s="1" t="str">
        <f t="shared" si="38"/>
        <v/>
      </c>
      <c r="P107" s="40" t="str">
        <f t="shared" si="39"/>
        <v/>
      </c>
      <c r="Q107" s="40" t="str">
        <f t="shared" si="40"/>
        <v/>
      </c>
      <c r="R107" s="6">
        <f t="shared" si="41"/>
        <v>0</v>
      </c>
      <c r="S107" s="6">
        <f>IF(AND(D107&lt;=L$4,P107&lt;&gt;"Y"),IF(N107&lt;VLOOKUP(O107,Runners!A$3:CT$200,S$1,FALSE),2,0),0)</f>
        <v>0</v>
      </c>
      <c r="T107" s="6">
        <f t="shared" si="42"/>
        <v>0</v>
      </c>
      <c r="U107" s="2"/>
      <c r="V107" s="2" t="str">
        <f>IF(O107&lt;&gt;"",VLOOKUP(O107,Runners!CZ$3:DM$200,V$1,FALSE),"")</f>
        <v/>
      </c>
      <c r="W107" s="19" t="str">
        <f t="shared" si="43"/>
        <v/>
      </c>
    </row>
    <row r="108" spans="1:23" x14ac:dyDescent="0.25">
      <c r="A108" s="1" t="s">
        <v>198</v>
      </c>
      <c r="C108" s="3">
        <f>IF(A108&lt;&gt;"",VLOOKUP(A108,Runners!A$3:AS$200,C$1,FALSE),0)</f>
        <v>7.9861111111111122E-3</v>
      </c>
      <c r="D108" s="6">
        <f t="shared" si="33"/>
        <v>105</v>
      </c>
      <c r="E108" s="2">
        <v>2.8576388888888887E-2</v>
      </c>
      <c r="F108" s="2">
        <f t="shared" si="34"/>
        <v>2.0590277777777777E-2</v>
      </c>
      <c r="J108" s="1" t="str">
        <f t="shared" si="35"/>
        <v>Peter Thomson</v>
      </c>
      <c r="M108" s="8" t="str">
        <f t="shared" si="36"/>
        <v/>
      </c>
      <c r="N108" s="8" t="str">
        <f t="shared" si="37"/>
        <v/>
      </c>
      <c r="O108" s="1" t="str">
        <f t="shared" si="38"/>
        <v/>
      </c>
      <c r="P108" s="40" t="str">
        <f t="shared" si="39"/>
        <v/>
      </c>
      <c r="Q108" s="40" t="str">
        <f t="shared" si="40"/>
        <v/>
      </c>
      <c r="R108" s="6">
        <f t="shared" si="41"/>
        <v>0</v>
      </c>
      <c r="S108" s="6">
        <f>IF(AND(D108&lt;=L$4,P108&lt;&gt;"Y"),IF(N108&lt;VLOOKUP(O108,Runners!A$3:CT$200,S$1,FALSE),2,0),0)</f>
        <v>0</v>
      </c>
      <c r="T108" s="6">
        <f t="shared" si="42"/>
        <v>0</v>
      </c>
      <c r="U108" s="2"/>
      <c r="V108" s="2" t="str">
        <f>IF(O108&lt;&gt;"",VLOOKUP(O108,Runners!CZ$3:DM$200,V$1,FALSE),"")</f>
        <v/>
      </c>
      <c r="W108" s="19" t="str">
        <f t="shared" si="43"/>
        <v/>
      </c>
    </row>
    <row r="109" spans="1:23" x14ac:dyDescent="0.25">
      <c r="A109" s="1" t="s">
        <v>30</v>
      </c>
      <c r="C109" s="3">
        <f>IF(A109&lt;&gt;"",VLOOKUP(A109,Runners!A$3:AS$200,C$1,FALSE),0)</f>
        <v>7.6388888888888886E-3</v>
      </c>
      <c r="D109" s="6">
        <f t="shared" si="33"/>
        <v>106</v>
      </c>
      <c r="E109" s="2"/>
      <c r="F109" s="2">
        <f t="shared" si="34"/>
        <v>0</v>
      </c>
      <c r="J109" s="1" t="str">
        <f t="shared" si="35"/>
        <v>Rachael Wignall</v>
      </c>
      <c r="M109" s="8" t="str">
        <f t="shared" si="36"/>
        <v/>
      </c>
      <c r="N109" s="8" t="str">
        <f t="shared" si="37"/>
        <v/>
      </c>
      <c r="O109" s="1" t="str">
        <f t="shared" si="38"/>
        <v/>
      </c>
      <c r="P109" s="40" t="str">
        <f t="shared" si="39"/>
        <v/>
      </c>
      <c r="Q109" s="40" t="str">
        <f t="shared" si="40"/>
        <v/>
      </c>
      <c r="R109" s="6">
        <f t="shared" si="41"/>
        <v>0</v>
      </c>
      <c r="S109" s="6">
        <f>IF(AND(D109&lt;=L$4,P109&lt;&gt;"Y"),IF(N109&lt;VLOOKUP(O109,Runners!A$3:CT$200,S$1,FALSE),2,0),0)</f>
        <v>0</v>
      </c>
      <c r="T109" s="6">
        <f t="shared" si="42"/>
        <v>0</v>
      </c>
      <c r="U109" s="2"/>
      <c r="V109" s="2" t="str">
        <f>IF(O109&lt;&gt;"",VLOOKUP(O109,Runners!CZ$3:DM$200,V$1,FALSE),"")</f>
        <v/>
      </c>
      <c r="W109" s="19" t="str">
        <f t="shared" si="43"/>
        <v/>
      </c>
    </row>
    <row r="110" spans="1:23" x14ac:dyDescent="0.25">
      <c r="A110" s="1" t="s">
        <v>31</v>
      </c>
      <c r="B110" s="3"/>
      <c r="C110" s="3">
        <f>IF(A110&lt;&gt;"",VLOOKUP(A110,Runners!A$3:AS$200,C$1,FALSE),0)</f>
        <v>1.0590277777777777E-2</v>
      </c>
      <c r="D110" s="6">
        <f t="shared" si="33"/>
        <v>107</v>
      </c>
      <c r="E110" s="2"/>
      <c r="F110" s="2">
        <f t="shared" si="34"/>
        <v>0</v>
      </c>
      <c r="J110" s="1" t="str">
        <f t="shared" si="35"/>
        <v>Richard Storey</v>
      </c>
      <c r="M110" s="8" t="str">
        <f t="shared" si="36"/>
        <v/>
      </c>
      <c r="N110" s="8" t="str">
        <f t="shared" si="37"/>
        <v/>
      </c>
      <c r="O110" s="1" t="str">
        <f t="shared" si="38"/>
        <v/>
      </c>
      <c r="P110" s="40" t="str">
        <f t="shared" si="39"/>
        <v/>
      </c>
      <c r="Q110" s="40" t="str">
        <f t="shared" si="40"/>
        <v/>
      </c>
      <c r="R110" s="6">
        <f t="shared" si="41"/>
        <v>0</v>
      </c>
      <c r="S110" s="6">
        <f>IF(AND(D110&lt;=L$4,P110&lt;&gt;"Y"),IF(N110&lt;VLOOKUP(O110,Runners!A$3:CT$200,S$1,FALSE),2,0),0)</f>
        <v>0</v>
      </c>
      <c r="T110" s="6">
        <f t="shared" si="42"/>
        <v>0</v>
      </c>
      <c r="U110" s="2"/>
      <c r="V110" s="2" t="str">
        <f>IF(O110&lt;&gt;"",VLOOKUP(O110,Runners!CZ$3:DM$200,V$1,FALSE),"")</f>
        <v/>
      </c>
      <c r="W110" s="19" t="str">
        <f t="shared" si="43"/>
        <v/>
      </c>
    </row>
    <row r="111" spans="1:23" x14ac:dyDescent="0.25">
      <c r="A111" s="1" t="s">
        <v>213</v>
      </c>
      <c r="B111" s="1" t="s">
        <v>185</v>
      </c>
      <c r="C111" s="3">
        <f>IF(A111&lt;&gt;"",VLOOKUP(A111,Runners!A$3:AS$200,C$1,FALSE),0)</f>
        <v>7.9861111111111122E-3</v>
      </c>
      <c r="D111" s="6">
        <f t="shared" si="33"/>
        <v>108</v>
      </c>
      <c r="E111" s="2"/>
      <c r="F111" s="2">
        <f t="shared" si="34"/>
        <v>0</v>
      </c>
      <c r="J111" s="1" t="str">
        <f t="shared" si="35"/>
        <v>Rob Goodall</v>
      </c>
      <c r="M111" s="8" t="str">
        <f t="shared" si="36"/>
        <v/>
      </c>
      <c r="N111" s="8" t="str">
        <f t="shared" si="37"/>
        <v/>
      </c>
      <c r="O111" s="1" t="str">
        <f t="shared" si="38"/>
        <v/>
      </c>
      <c r="P111" s="40" t="str">
        <f t="shared" si="39"/>
        <v/>
      </c>
      <c r="Q111" s="40" t="str">
        <f t="shared" si="40"/>
        <v/>
      </c>
      <c r="R111" s="6">
        <f t="shared" si="41"/>
        <v>0</v>
      </c>
      <c r="S111" s="6">
        <f>IF(AND(D111&lt;=L$4,P111&lt;&gt;"Y"),IF(N111&lt;VLOOKUP(O111,Runners!A$3:CT$200,S$1,FALSE),2,0),0)</f>
        <v>0</v>
      </c>
      <c r="T111" s="6">
        <f t="shared" si="42"/>
        <v>0</v>
      </c>
      <c r="U111" s="2"/>
      <c r="V111" s="2" t="str">
        <f>IF(O111&lt;&gt;"",VLOOKUP(O111,Runners!CZ$3:DM$200,V$1,FALSE),"")</f>
        <v/>
      </c>
      <c r="W111" s="19" t="str">
        <f t="shared" si="43"/>
        <v/>
      </c>
    </row>
    <row r="112" spans="1:23" x14ac:dyDescent="0.25">
      <c r="A112" s="1" t="s">
        <v>64</v>
      </c>
      <c r="B112" s="3"/>
      <c r="C112" s="3">
        <f>IF(A112&lt;&gt;"",VLOOKUP(A112,Runners!A$3:AS$200,C$1,FALSE),0)</f>
        <v>8.8541666666666664E-3</v>
      </c>
      <c r="D112" s="6">
        <f t="shared" si="33"/>
        <v>109</v>
      </c>
      <c r="E112" s="2"/>
      <c r="F112" s="2">
        <f t="shared" si="34"/>
        <v>0</v>
      </c>
      <c r="J112" s="1" t="str">
        <f t="shared" si="35"/>
        <v>Robert Parker</v>
      </c>
      <c r="M112" s="8" t="str">
        <f t="shared" si="36"/>
        <v/>
      </c>
      <c r="N112" s="8" t="str">
        <f t="shared" si="37"/>
        <v/>
      </c>
      <c r="O112" s="1" t="str">
        <f t="shared" si="38"/>
        <v/>
      </c>
      <c r="P112" s="40" t="str">
        <f t="shared" si="39"/>
        <v/>
      </c>
      <c r="Q112" s="40" t="str">
        <f t="shared" si="40"/>
        <v/>
      </c>
      <c r="R112" s="6">
        <f t="shared" si="41"/>
        <v>0</v>
      </c>
      <c r="S112" s="6">
        <f>IF(AND(D112&lt;=L$4,P112&lt;&gt;"Y"),IF(N112&lt;VLOOKUP(O112,Runners!A$3:CT$200,S$1,FALSE),2,0),0)</f>
        <v>0</v>
      </c>
      <c r="T112" s="6">
        <f t="shared" si="42"/>
        <v>0</v>
      </c>
      <c r="U112" s="2"/>
      <c r="V112" s="2" t="str">
        <f>IF(O112&lt;&gt;"",VLOOKUP(O112,Runners!CZ$3:DM$200,V$1,FALSE),"")</f>
        <v/>
      </c>
      <c r="W112" s="19" t="str">
        <f t="shared" si="43"/>
        <v/>
      </c>
    </row>
    <row r="113" spans="1:23" x14ac:dyDescent="0.25">
      <c r="A113" s="1" t="s">
        <v>23</v>
      </c>
      <c r="C113" s="3">
        <f>IF(A113&lt;&gt;"",VLOOKUP(A113,Runners!A$3:AS$200,C$1,FALSE),0)</f>
        <v>1.3541666666666667E-2</v>
      </c>
      <c r="D113" s="6">
        <f t="shared" si="33"/>
        <v>110</v>
      </c>
      <c r="E113" s="2"/>
      <c r="F113" s="2">
        <f t="shared" si="34"/>
        <v>0</v>
      </c>
      <c r="J113" s="1" t="str">
        <f t="shared" si="35"/>
        <v>Ross McKelvie</v>
      </c>
      <c r="M113" s="8" t="str">
        <f t="shared" si="36"/>
        <v/>
      </c>
      <c r="N113" s="8" t="str">
        <f t="shared" si="37"/>
        <v/>
      </c>
      <c r="O113" s="1" t="str">
        <f t="shared" si="38"/>
        <v/>
      </c>
      <c r="P113" s="40" t="str">
        <f t="shared" si="39"/>
        <v/>
      </c>
      <c r="Q113" s="40" t="str">
        <f t="shared" si="40"/>
        <v/>
      </c>
      <c r="R113" s="6">
        <f t="shared" si="41"/>
        <v>0</v>
      </c>
      <c r="S113" s="6">
        <f>IF(AND(D113&lt;=L$4,P113&lt;&gt;"Y"),IF(N113&lt;VLOOKUP(O113,Runners!A$3:CT$200,S$1,FALSE),2,0),0)</f>
        <v>0</v>
      </c>
      <c r="T113" s="6">
        <f t="shared" si="42"/>
        <v>0</v>
      </c>
      <c r="U113" s="2"/>
      <c r="V113" s="2" t="str">
        <f>IF(O113&lt;&gt;"",VLOOKUP(O113,Runners!CZ$3:DM$200,V$1,FALSE),"")</f>
        <v/>
      </c>
      <c r="W113" s="19" t="str">
        <f t="shared" si="43"/>
        <v/>
      </c>
    </row>
    <row r="114" spans="1:23" x14ac:dyDescent="0.25">
      <c r="A114" s="1" t="s">
        <v>36</v>
      </c>
      <c r="B114" s="3"/>
      <c r="C114" s="3">
        <f>IF(A114&lt;&gt;"",VLOOKUP(A114,Runners!A$3:AS$200,C$1,FALSE),0)</f>
        <v>9.3749999999999997E-3</v>
      </c>
      <c r="D114" s="6">
        <f t="shared" si="33"/>
        <v>111</v>
      </c>
      <c r="E114" s="2"/>
      <c r="F114" s="2">
        <f t="shared" si="34"/>
        <v>0</v>
      </c>
      <c r="J114" s="1" t="str">
        <f t="shared" si="35"/>
        <v>Roy Stevens</v>
      </c>
      <c r="M114" s="8" t="str">
        <f t="shared" si="36"/>
        <v/>
      </c>
      <c r="N114" s="8" t="str">
        <f t="shared" si="37"/>
        <v/>
      </c>
      <c r="O114" s="1" t="str">
        <f t="shared" si="38"/>
        <v/>
      </c>
      <c r="P114" s="40" t="str">
        <f t="shared" si="39"/>
        <v/>
      </c>
      <c r="Q114" s="40" t="str">
        <f t="shared" si="40"/>
        <v/>
      </c>
      <c r="R114" s="6">
        <f t="shared" si="41"/>
        <v>0</v>
      </c>
      <c r="S114" s="6">
        <f>IF(AND(D114&lt;=L$4,P114&lt;&gt;"Y"),IF(N114&lt;VLOOKUP(O114,Runners!A$3:CT$200,S$1,FALSE),2,0),0)</f>
        <v>0</v>
      </c>
      <c r="T114" s="6">
        <f t="shared" si="42"/>
        <v>0</v>
      </c>
      <c r="U114" s="2"/>
      <c r="V114" s="2" t="str">
        <f>IF(O114&lt;&gt;"",VLOOKUP(O114,Runners!CZ$3:DM$200,V$1,FALSE),"")</f>
        <v/>
      </c>
      <c r="W114" s="19" t="str">
        <f t="shared" si="43"/>
        <v/>
      </c>
    </row>
    <row r="115" spans="1:23" x14ac:dyDescent="0.25">
      <c r="A115" s="1" t="s">
        <v>43</v>
      </c>
      <c r="C115" s="3">
        <f>IF(A115&lt;&gt;"",VLOOKUP(A115,Runners!A$3:AS$200,C$1,FALSE),0)</f>
        <v>1.0069444444444445E-2</v>
      </c>
      <c r="D115" s="6">
        <f t="shared" si="33"/>
        <v>112</v>
      </c>
      <c r="E115" s="2"/>
      <c r="F115" s="2">
        <f t="shared" si="34"/>
        <v>0</v>
      </c>
      <c r="J115" s="1" t="str">
        <f t="shared" si="35"/>
        <v>Roy Upton</v>
      </c>
      <c r="M115" s="8" t="str">
        <f t="shared" si="36"/>
        <v/>
      </c>
      <c r="N115" s="8" t="str">
        <f t="shared" si="37"/>
        <v/>
      </c>
      <c r="O115" s="1" t="str">
        <f t="shared" si="38"/>
        <v/>
      </c>
      <c r="P115" s="40" t="str">
        <f t="shared" si="39"/>
        <v/>
      </c>
      <c r="Q115" s="40" t="str">
        <f t="shared" si="40"/>
        <v/>
      </c>
      <c r="R115" s="6">
        <f t="shared" si="41"/>
        <v>0</v>
      </c>
      <c r="S115" s="6">
        <f>IF(AND(D115&lt;=L$4,P115&lt;&gt;"Y"),IF(N115&lt;VLOOKUP(O115,Runners!A$3:CT$200,S$1,FALSE),2,0),0)</f>
        <v>0</v>
      </c>
      <c r="T115" s="6">
        <f t="shared" si="42"/>
        <v>0</v>
      </c>
      <c r="U115" s="2"/>
      <c r="V115" s="2" t="str">
        <f>IF(O115&lt;&gt;"",VLOOKUP(O115,Runners!CZ$3:DM$200,V$1,FALSE),"")</f>
        <v/>
      </c>
      <c r="W115" s="19" t="str">
        <f t="shared" si="43"/>
        <v/>
      </c>
    </row>
    <row r="116" spans="1:23" x14ac:dyDescent="0.25">
      <c r="A116" s="1" t="s">
        <v>63</v>
      </c>
      <c r="C116" s="3">
        <f>IF(A116&lt;&gt;"",VLOOKUP(A116,Runners!A$3:AS$200,C$1,FALSE),0)</f>
        <v>4.1666666666666666E-3</v>
      </c>
      <c r="D116" s="6">
        <f t="shared" si="33"/>
        <v>113</v>
      </c>
      <c r="E116" s="2"/>
      <c r="F116" s="2">
        <f t="shared" si="34"/>
        <v>0</v>
      </c>
      <c r="J116" s="1" t="str">
        <f t="shared" si="35"/>
        <v>Ruth Bye</v>
      </c>
      <c r="M116" s="8" t="str">
        <f t="shared" si="36"/>
        <v/>
      </c>
      <c r="N116" s="8" t="str">
        <f t="shared" si="37"/>
        <v/>
      </c>
      <c r="O116" s="1" t="str">
        <f t="shared" si="38"/>
        <v/>
      </c>
      <c r="P116" s="40" t="str">
        <f t="shared" si="39"/>
        <v/>
      </c>
      <c r="Q116" s="40" t="str">
        <f t="shared" si="40"/>
        <v/>
      </c>
      <c r="R116" s="6">
        <f t="shared" si="41"/>
        <v>0</v>
      </c>
      <c r="S116" s="6">
        <f>IF(AND(D116&lt;=L$4,P116&lt;&gt;"Y"),IF(N116&lt;VLOOKUP(O116,Runners!A$3:CT$200,S$1,FALSE),2,0),0)</f>
        <v>0</v>
      </c>
      <c r="T116" s="6">
        <f t="shared" si="42"/>
        <v>0</v>
      </c>
      <c r="U116" s="2"/>
      <c r="V116" s="2" t="str">
        <f>IF(O116&lt;&gt;"",VLOOKUP(O116,Runners!CZ$3:DM$200,V$1,FALSE),"")</f>
        <v/>
      </c>
      <c r="W116" s="19" t="str">
        <f t="shared" si="43"/>
        <v/>
      </c>
    </row>
    <row r="117" spans="1:23" x14ac:dyDescent="0.25">
      <c r="A117" s="1" t="s">
        <v>61</v>
      </c>
      <c r="C117" s="3">
        <f>IF(A117&lt;&gt;"",VLOOKUP(A117,Runners!A$3:AS$200,C$1,FALSE),0)</f>
        <v>8.6805555555555559E-3</v>
      </c>
      <c r="D117" s="6">
        <f t="shared" si="33"/>
        <v>114</v>
      </c>
      <c r="E117" s="2"/>
      <c r="F117" s="2">
        <f t="shared" si="34"/>
        <v>0</v>
      </c>
      <c r="J117" s="1" t="str">
        <f t="shared" si="35"/>
        <v>Ruth Wheatley</v>
      </c>
      <c r="M117" s="8" t="str">
        <f t="shared" si="36"/>
        <v/>
      </c>
      <c r="N117" s="8" t="str">
        <f t="shared" si="37"/>
        <v/>
      </c>
      <c r="O117" s="1" t="str">
        <f t="shared" si="38"/>
        <v/>
      </c>
      <c r="P117" s="40" t="str">
        <f t="shared" si="39"/>
        <v/>
      </c>
      <c r="Q117" s="40" t="str">
        <f t="shared" si="40"/>
        <v/>
      </c>
      <c r="R117" s="6">
        <f t="shared" si="41"/>
        <v>0</v>
      </c>
      <c r="S117" s="6">
        <f>IF(AND(D117&lt;=L$4,P117&lt;&gt;"Y"),IF(N117&lt;VLOOKUP(O117,Runners!A$3:CT$200,S$1,FALSE),2,0),0)</f>
        <v>0</v>
      </c>
      <c r="T117" s="6">
        <f t="shared" si="42"/>
        <v>0</v>
      </c>
      <c r="U117" s="2"/>
      <c r="V117" s="2" t="str">
        <f>IF(O117&lt;&gt;"",VLOOKUP(O117,Runners!CZ$3:DM$200,V$1,FALSE),"")</f>
        <v/>
      </c>
      <c r="W117" s="19" t="str">
        <f t="shared" si="43"/>
        <v/>
      </c>
    </row>
    <row r="118" spans="1:23" x14ac:dyDescent="0.25">
      <c r="A118" s="1" t="s">
        <v>220</v>
      </c>
      <c r="C118" s="3">
        <f>IF(A118&lt;&gt;"",VLOOKUP(A118,Runners!A$3:AS$200,C$1,FALSE),0)</f>
        <v>1.6145833333333335E-2</v>
      </c>
      <c r="D118" s="6">
        <f t="shared" si="33"/>
        <v>115</v>
      </c>
      <c r="E118" s="2"/>
      <c r="F118" s="2">
        <f t="shared" si="34"/>
        <v>0</v>
      </c>
      <c r="J118" s="1" t="str">
        <f t="shared" si="35"/>
        <v>Sam Banner</v>
      </c>
      <c r="M118" s="8" t="str">
        <f t="shared" si="36"/>
        <v/>
      </c>
      <c r="N118" s="8" t="str">
        <f t="shared" si="37"/>
        <v/>
      </c>
      <c r="O118" s="1" t="str">
        <f t="shared" si="38"/>
        <v/>
      </c>
      <c r="P118" s="40" t="str">
        <f t="shared" si="39"/>
        <v/>
      </c>
      <c r="Q118" s="40" t="str">
        <f t="shared" si="40"/>
        <v/>
      </c>
      <c r="R118" s="6">
        <f t="shared" si="41"/>
        <v>0</v>
      </c>
      <c r="S118" s="6">
        <f>IF(AND(D118&lt;=L$4,P118&lt;&gt;"Y"),IF(N118&lt;VLOOKUP(O118,Runners!A$3:CT$200,S$1,FALSE),2,0),0)</f>
        <v>0</v>
      </c>
      <c r="T118" s="6">
        <f t="shared" si="42"/>
        <v>0</v>
      </c>
      <c r="U118" s="2"/>
      <c r="V118" s="2" t="str">
        <f>IF(O118&lt;&gt;"",VLOOKUP(O118,Runners!CZ$3:DM$200,V$1,FALSE),"")</f>
        <v/>
      </c>
      <c r="W118" s="19" t="str">
        <f t="shared" si="43"/>
        <v/>
      </c>
    </row>
    <row r="119" spans="1:23" x14ac:dyDescent="0.25">
      <c r="A119" s="1" t="s">
        <v>234</v>
      </c>
      <c r="C119" s="3">
        <f>IF(A119&lt;&gt;"",VLOOKUP(A119,Runners!A$3:AS$200,C$1,FALSE),0)</f>
        <v>6.076388888888889E-3</v>
      </c>
      <c r="D119" s="6">
        <f t="shared" si="33"/>
        <v>116</v>
      </c>
      <c r="E119" s="2">
        <v>2.8333333333333332E-2</v>
      </c>
      <c r="F119" s="2">
        <f t="shared" si="34"/>
        <v>2.2256944444444444E-2</v>
      </c>
      <c r="J119" s="1" t="str">
        <f t="shared" si="35"/>
        <v>Sarah Cook</v>
      </c>
      <c r="M119" s="8" t="str">
        <f t="shared" si="36"/>
        <v/>
      </c>
      <c r="N119" s="8" t="str">
        <f t="shared" si="37"/>
        <v/>
      </c>
      <c r="O119" s="1" t="str">
        <f t="shared" si="38"/>
        <v/>
      </c>
      <c r="P119" s="40" t="str">
        <f t="shared" si="39"/>
        <v/>
      </c>
      <c r="Q119" s="40" t="str">
        <f t="shared" si="40"/>
        <v/>
      </c>
      <c r="R119" s="6">
        <f t="shared" si="41"/>
        <v>0</v>
      </c>
      <c r="S119" s="6">
        <f>IF(AND(D119&lt;=L$4,P119&lt;&gt;"Y"),IF(N119&lt;VLOOKUP(O119,Runners!A$3:CT$200,S$1,FALSE),2,0),0)</f>
        <v>0</v>
      </c>
      <c r="T119" s="6">
        <f t="shared" si="42"/>
        <v>0</v>
      </c>
      <c r="U119" s="2"/>
      <c r="V119" s="2" t="str">
        <f>IF(O119&lt;&gt;"",VLOOKUP(O119,Runners!CZ$3:DM$200,V$1,FALSE),"")</f>
        <v/>
      </c>
      <c r="W119" s="19" t="str">
        <f t="shared" si="43"/>
        <v/>
      </c>
    </row>
    <row r="120" spans="1:23" x14ac:dyDescent="0.25">
      <c r="A120" s="1" t="s">
        <v>7</v>
      </c>
      <c r="C120" s="3">
        <f>IF(A120&lt;&gt;"",VLOOKUP(A120,Runners!A$3:AS$200,C$1,FALSE),0)</f>
        <v>1.3368055555555555E-2</v>
      </c>
      <c r="D120" s="6">
        <f t="shared" si="33"/>
        <v>117</v>
      </c>
      <c r="E120" s="2"/>
      <c r="F120" s="2">
        <f t="shared" si="34"/>
        <v>0</v>
      </c>
      <c r="J120" s="1" t="str">
        <f t="shared" si="35"/>
        <v>Sarah Bagshaw</v>
      </c>
      <c r="M120" s="8" t="str">
        <f t="shared" si="36"/>
        <v/>
      </c>
      <c r="N120" s="8" t="str">
        <f t="shared" si="37"/>
        <v/>
      </c>
      <c r="O120" s="1" t="str">
        <f t="shared" si="38"/>
        <v/>
      </c>
      <c r="P120" s="40" t="str">
        <f t="shared" si="39"/>
        <v/>
      </c>
      <c r="Q120" s="40" t="str">
        <f t="shared" si="40"/>
        <v/>
      </c>
      <c r="R120" s="6">
        <f t="shared" si="41"/>
        <v>0</v>
      </c>
      <c r="S120" s="6">
        <f>IF(AND(D120&lt;=L$4,P120&lt;&gt;"Y"),IF(N120&lt;VLOOKUP(O120,Runners!A$3:CT$200,S$1,FALSE),2,0),0)</f>
        <v>0</v>
      </c>
      <c r="T120" s="6">
        <f t="shared" si="42"/>
        <v>0</v>
      </c>
      <c r="U120" s="2"/>
      <c r="V120" s="2" t="str">
        <f>IF(O120&lt;&gt;"",VLOOKUP(O120,Runners!CZ$3:DM$200,V$1,FALSE),"")</f>
        <v/>
      </c>
      <c r="W120" s="19" t="str">
        <f t="shared" si="43"/>
        <v/>
      </c>
    </row>
    <row r="121" spans="1:23" x14ac:dyDescent="0.25">
      <c r="A121" s="1" t="s">
        <v>214</v>
      </c>
      <c r="C121" s="3">
        <f>IF(A121&lt;&gt;"",VLOOKUP(A121,Runners!A$3:AS$200,C$1,FALSE),0)</f>
        <v>8.5069444444444437E-3</v>
      </c>
      <c r="D121" s="6">
        <f t="shared" si="33"/>
        <v>118</v>
      </c>
      <c r="E121" s="2"/>
      <c r="F121" s="2">
        <f t="shared" si="34"/>
        <v>0</v>
      </c>
      <c r="J121" s="1" t="str">
        <f t="shared" si="35"/>
        <v>Simon Smith</v>
      </c>
      <c r="M121" s="8" t="str">
        <f t="shared" si="36"/>
        <v/>
      </c>
      <c r="N121" s="8" t="str">
        <f t="shared" si="37"/>
        <v/>
      </c>
      <c r="O121" s="1" t="str">
        <f t="shared" si="38"/>
        <v/>
      </c>
      <c r="P121" s="40" t="str">
        <f t="shared" si="39"/>
        <v/>
      </c>
      <c r="Q121" s="40" t="str">
        <f t="shared" si="40"/>
        <v/>
      </c>
      <c r="R121" s="6">
        <f t="shared" si="41"/>
        <v>0</v>
      </c>
      <c r="S121" s="6">
        <f>IF(AND(D121&lt;=L$4,P121&lt;&gt;"Y"),IF(N121&lt;VLOOKUP(O121,Runners!A$3:CT$200,S$1,FALSE),2,0),0)</f>
        <v>0</v>
      </c>
      <c r="T121" s="6">
        <f t="shared" si="42"/>
        <v>0</v>
      </c>
      <c r="U121" s="2"/>
      <c r="V121" s="2" t="str">
        <f>IF(O121&lt;&gt;"",VLOOKUP(O121,Runners!CZ$3:DM$200,V$1,FALSE),"")</f>
        <v/>
      </c>
      <c r="W121" s="19" t="str">
        <f t="shared" si="43"/>
        <v/>
      </c>
    </row>
    <row r="122" spans="1:23" x14ac:dyDescent="0.25">
      <c r="A122" s="1" t="s">
        <v>217</v>
      </c>
      <c r="C122" s="3">
        <f>IF(A122&lt;&gt;"",VLOOKUP(A122,Runners!A$3:AS$200,C$1,FALSE),0)</f>
        <v>1.1631944444444445E-2</v>
      </c>
      <c r="D122" s="6">
        <f t="shared" si="33"/>
        <v>119</v>
      </c>
      <c r="E122" s="2">
        <v>2.7673611111111111E-2</v>
      </c>
      <c r="F122" s="2">
        <f t="shared" si="34"/>
        <v>1.6041666666666666E-2</v>
      </c>
      <c r="J122" s="1" t="str">
        <f t="shared" si="35"/>
        <v>Sophie Bohannon</v>
      </c>
      <c r="M122" s="8" t="str">
        <f t="shared" si="36"/>
        <v/>
      </c>
      <c r="N122" s="8" t="str">
        <f t="shared" si="37"/>
        <v/>
      </c>
      <c r="O122" s="1" t="str">
        <f t="shared" si="38"/>
        <v/>
      </c>
      <c r="P122" s="40" t="str">
        <f t="shared" si="39"/>
        <v/>
      </c>
      <c r="Q122" s="40" t="str">
        <f t="shared" si="40"/>
        <v/>
      </c>
      <c r="R122" s="6">
        <f t="shared" si="41"/>
        <v>0</v>
      </c>
      <c r="S122" s="6">
        <f>IF(AND(D122&lt;=L$4,P122&lt;&gt;"Y"),IF(N122&lt;VLOOKUP(O122,Runners!A$3:CT$200,S$1,FALSE),2,0),0)</f>
        <v>0</v>
      </c>
      <c r="T122" s="6">
        <f t="shared" si="42"/>
        <v>0</v>
      </c>
      <c r="U122" s="2"/>
      <c r="V122" s="2" t="str">
        <f>IF(O122&lt;&gt;"",VLOOKUP(O122,Runners!CZ$3:DM$200,V$1,FALSE),"")</f>
        <v/>
      </c>
      <c r="W122" s="19" t="str">
        <f t="shared" si="43"/>
        <v/>
      </c>
    </row>
    <row r="123" spans="1:23" x14ac:dyDescent="0.25">
      <c r="A123" s="1" t="s">
        <v>15</v>
      </c>
      <c r="C123" s="3">
        <f>IF(A123&lt;&gt;"",VLOOKUP(A123,Runners!A$3:AS$200,C$1,FALSE),0)</f>
        <v>8.6805555555555559E-3</v>
      </c>
      <c r="D123" s="6">
        <f t="shared" si="33"/>
        <v>120</v>
      </c>
      <c r="E123" s="2">
        <v>3.3252314814814811E-2</v>
      </c>
      <c r="F123" s="2">
        <f t="shared" si="34"/>
        <v>2.4571759259259255E-2</v>
      </c>
      <c r="J123" s="1" t="str">
        <f t="shared" si="35"/>
        <v>Steve Tate</v>
      </c>
      <c r="M123" s="8" t="str">
        <f t="shared" si="36"/>
        <v/>
      </c>
      <c r="N123" s="8" t="str">
        <f t="shared" si="37"/>
        <v/>
      </c>
      <c r="O123" s="1" t="str">
        <f t="shared" si="38"/>
        <v/>
      </c>
      <c r="P123" s="40" t="str">
        <f t="shared" si="39"/>
        <v/>
      </c>
      <c r="Q123" s="40" t="str">
        <f t="shared" si="40"/>
        <v/>
      </c>
      <c r="R123" s="6">
        <f t="shared" si="41"/>
        <v>0</v>
      </c>
      <c r="S123" s="6">
        <f>IF(AND(D123&lt;=L$4,P123&lt;&gt;"Y"),IF(N123&lt;VLOOKUP(O123,Runners!A$3:CT$200,S$1,FALSE),2,0),0)</f>
        <v>0</v>
      </c>
      <c r="T123" s="6">
        <f t="shared" si="42"/>
        <v>0</v>
      </c>
      <c r="U123" s="2"/>
      <c r="V123" s="2" t="str">
        <f>IF(O123&lt;&gt;"",VLOOKUP(O123,Runners!CZ$3:DM$200,V$1,FALSE),"")</f>
        <v/>
      </c>
      <c r="W123" s="19" t="str">
        <f t="shared" si="43"/>
        <v/>
      </c>
    </row>
    <row r="124" spans="1:23" x14ac:dyDescent="0.25">
      <c r="A124" s="1" t="s">
        <v>227</v>
      </c>
      <c r="C124" s="3">
        <f>IF(A124&lt;&gt;"",VLOOKUP(A124,Runners!A$3:AS$200,C$1,FALSE),0)</f>
        <v>9.7222222222222224E-3</v>
      </c>
      <c r="D124" s="6">
        <f t="shared" si="33"/>
        <v>121</v>
      </c>
      <c r="E124" s="2">
        <v>2.9398148148148149E-2</v>
      </c>
      <c r="F124" s="2">
        <f t="shared" si="34"/>
        <v>1.9675925925925927E-2</v>
      </c>
      <c r="J124" s="1" t="str">
        <f t="shared" si="35"/>
        <v>Steve Wise</v>
      </c>
      <c r="M124" s="8" t="str">
        <f t="shared" si="36"/>
        <v/>
      </c>
      <c r="N124" s="8" t="str">
        <f t="shared" si="37"/>
        <v/>
      </c>
      <c r="O124" s="1" t="str">
        <f t="shared" si="38"/>
        <v/>
      </c>
      <c r="P124" s="40" t="str">
        <f t="shared" si="39"/>
        <v/>
      </c>
      <c r="Q124" s="40" t="str">
        <f t="shared" si="40"/>
        <v/>
      </c>
      <c r="R124" s="6">
        <f t="shared" si="41"/>
        <v>0</v>
      </c>
      <c r="S124" s="6">
        <f>IF(AND(D124&lt;=L$4,P124&lt;&gt;"Y"),IF(N124&lt;VLOOKUP(O124,Runners!A$3:CT$200,S$1,FALSE),2,0),0)</f>
        <v>0</v>
      </c>
      <c r="T124" s="6">
        <f t="shared" si="42"/>
        <v>0</v>
      </c>
      <c r="U124" s="2"/>
      <c r="V124" s="2" t="str">
        <f>IF(O124&lt;&gt;"",VLOOKUP(O124,Runners!CZ$3:DM$200,V$1,FALSE),"")</f>
        <v/>
      </c>
      <c r="W124" s="19" t="str">
        <f t="shared" si="43"/>
        <v/>
      </c>
    </row>
    <row r="125" spans="1:23" x14ac:dyDescent="0.25">
      <c r="A125" s="1" t="s">
        <v>6</v>
      </c>
      <c r="B125" s="3"/>
      <c r="C125" s="3">
        <f>IF(A125&lt;&gt;"",VLOOKUP(A125,Runners!A$3:AS$200,C$1,FALSE),0)</f>
        <v>7.6388888888888886E-3</v>
      </c>
      <c r="D125" s="6">
        <f t="shared" si="33"/>
        <v>122</v>
      </c>
      <c r="E125" s="2"/>
      <c r="F125" s="2">
        <f t="shared" si="34"/>
        <v>0</v>
      </c>
      <c r="J125" s="1" t="str">
        <f t="shared" si="35"/>
        <v>Sue Hawitt</v>
      </c>
      <c r="M125" s="8" t="str">
        <f t="shared" si="36"/>
        <v/>
      </c>
      <c r="N125" s="8" t="str">
        <f t="shared" si="37"/>
        <v/>
      </c>
      <c r="O125" s="1" t="str">
        <f t="shared" si="38"/>
        <v/>
      </c>
      <c r="P125" s="40" t="str">
        <f t="shared" si="39"/>
        <v/>
      </c>
      <c r="Q125" s="40" t="str">
        <f t="shared" si="40"/>
        <v/>
      </c>
      <c r="R125" s="6">
        <f t="shared" si="41"/>
        <v>0</v>
      </c>
      <c r="S125" s="6">
        <f>IF(AND(D125&lt;=L$4,P125&lt;&gt;"Y"),IF(N125&lt;VLOOKUP(O125,Runners!A$3:CT$200,S$1,FALSE),2,0),0)</f>
        <v>0</v>
      </c>
      <c r="T125" s="6">
        <f t="shared" si="42"/>
        <v>0</v>
      </c>
      <c r="U125" s="2"/>
      <c r="V125" s="2" t="str">
        <f>IF(O125&lt;&gt;"",VLOOKUP(O125,Runners!CZ$3:DM$200,V$1,FALSE),"")</f>
        <v/>
      </c>
      <c r="W125" s="19" t="str">
        <f t="shared" si="43"/>
        <v/>
      </c>
    </row>
    <row r="126" spans="1:23" x14ac:dyDescent="0.25">
      <c r="A126" s="1" t="s">
        <v>194</v>
      </c>
      <c r="C126" s="3">
        <f>IF(A126&lt;&gt;"",VLOOKUP(A126,Runners!A$3:AS$200,C$1,FALSE),0)</f>
        <v>4.340277777777778E-3</v>
      </c>
      <c r="D126" s="6">
        <f t="shared" si="33"/>
        <v>123</v>
      </c>
      <c r="E126" s="2"/>
      <c r="F126" s="2">
        <f t="shared" si="34"/>
        <v>0</v>
      </c>
      <c r="J126" s="1" t="str">
        <f t="shared" si="35"/>
        <v>Sue Henry</v>
      </c>
      <c r="M126" s="8" t="str">
        <f t="shared" si="36"/>
        <v/>
      </c>
      <c r="N126" s="8" t="str">
        <f t="shared" si="37"/>
        <v/>
      </c>
      <c r="O126" s="1" t="str">
        <f t="shared" si="38"/>
        <v/>
      </c>
      <c r="P126" s="40" t="str">
        <f t="shared" si="39"/>
        <v/>
      </c>
      <c r="Q126" s="40" t="str">
        <f t="shared" si="40"/>
        <v/>
      </c>
      <c r="R126" s="6">
        <f t="shared" si="41"/>
        <v>0</v>
      </c>
      <c r="S126" s="6">
        <f>IF(AND(D126&lt;=L$4,P126&lt;&gt;"Y"),IF(N126&lt;VLOOKUP(O126,Runners!A$3:CT$200,S$1,FALSE),2,0),0)</f>
        <v>0</v>
      </c>
      <c r="T126" s="6">
        <f t="shared" si="42"/>
        <v>0</v>
      </c>
      <c r="U126" s="2"/>
      <c r="V126" s="2" t="str">
        <f>IF(O126&lt;&gt;"",VLOOKUP(O126,Runners!CZ$3:DM$200,V$1,FALSE),"")</f>
        <v/>
      </c>
      <c r="W126" s="19" t="str">
        <f t="shared" si="43"/>
        <v/>
      </c>
    </row>
    <row r="127" spans="1:23" x14ac:dyDescent="0.25">
      <c r="A127" s="1" t="s">
        <v>173</v>
      </c>
      <c r="C127" s="3">
        <f>IF(A127&lt;&gt;"",VLOOKUP(A127,Runners!A$3:AS$200,C$1,FALSE),0)</f>
        <v>1.0069444444444445E-2</v>
      </c>
      <c r="D127" s="6">
        <f t="shared" si="33"/>
        <v>124</v>
      </c>
      <c r="E127" s="2"/>
      <c r="F127" s="2">
        <f t="shared" si="34"/>
        <v>0</v>
      </c>
      <c r="J127" s="1" t="str">
        <f t="shared" si="35"/>
        <v>Sue Samme</v>
      </c>
      <c r="M127" s="8" t="str">
        <f t="shared" si="36"/>
        <v/>
      </c>
      <c r="N127" s="8" t="str">
        <f t="shared" si="37"/>
        <v/>
      </c>
      <c r="O127" s="1" t="str">
        <f t="shared" si="38"/>
        <v/>
      </c>
      <c r="P127" s="40" t="str">
        <f t="shared" si="39"/>
        <v/>
      </c>
      <c r="Q127" s="40" t="str">
        <f t="shared" si="40"/>
        <v/>
      </c>
      <c r="R127" s="6">
        <f t="shared" si="41"/>
        <v>0</v>
      </c>
      <c r="S127" s="6">
        <f>IF(AND(D127&lt;=L$4,P127&lt;&gt;"Y"),IF(N127&lt;VLOOKUP(O127,Runners!A$3:CT$200,S$1,FALSE),2,0),0)</f>
        <v>0</v>
      </c>
      <c r="T127" s="6">
        <f t="shared" si="42"/>
        <v>0</v>
      </c>
      <c r="U127" s="2"/>
      <c r="V127" s="2" t="str">
        <f>IF(O127&lt;&gt;"",VLOOKUP(O127,Runners!CZ$3:DM$200,V$1,FALSE),"")</f>
        <v/>
      </c>
      <c r="W127" s="19" t="str">
        <f t="shared" si="43"/>
        <v/>
      </c>
    </row>
    <row r="128" spans="1:23" x14ac:dyDescent="0.25">
      <c r="A128" s="1" t="s">
        <v>29</v>
      </c>
      <c r="C128" s="3">
        <f>IF(A128&lt;&gt;"",VLOOKUP(A128,Runners!A$3:AS$200,C$1,FALSE),0)</f>
        <v>3.472222222222222E-3</v>
      </c>
      <c r="D128" s="6">
        <f t="shared" si="33"/>
        <v>125</v>
      </c>
      <c r="E128" s="2">
        <v>2.8680555555555553E-2</v>
      </c>
      <c r="F128" s="2">
        <f t="shared" si="34"/>
        <v>2.5208333333333333E-2</v>
      </c>
      <c r="J128" s="1" t="str">
        <f t="shared" si="35"/>
        <v>Sylvia Gittins</v>
      </c>
      <c r="M128" s="8" t="str">
        <f t="shared" si="36"/>
        <v/>
      </c>
      <c r="N128" s="8" t="str">
        <f t="shared" si="37"/>
        <v/>
      </c>
      <c r="O128" s="1" t="str">
        <f t="shared" si="38"/>
        <v/>
      </c>
      <c r="P128" s="40" t="str">
        <f t="shared" si="39"/>
        <v/>
      </c>
      <c r="Q128" s="40" t="str">
        <f t="shared" si="40"/>
        <v/>
      </c>
      <c r="R128" s="6">
        <f t="shared" si="41"/>
        <v>0</v>
      </c>
      <c r="S128" s="6">
        <f>IF(AND(D128&lt;=L$4,P128&lt;&gt;"Y"),IF(N128&lt;VLOOKUP(O128,Runners!A$3:CT$200,S$1,FALSE),2,0),0)</f>
        <v>0</v>
      </c>
      <c r="T128" s="6">
        <f t="shared" si="42"/>
        <v>0</v>
      </c>
      <c r="U128" s="2"/>
      <c r="V128" s="2" t="str">
        <f>IF(O128&lt;&gt;"",VLOOKUP(O128,Runners!CZ$3:DM$200,V$1,FALSE),"")</f>
        <v/>
      </c>
      <c r="W128" s="19" t="str">
        <f t="shared" si="43"/>
        <v/>
      </c>
    </row>
    <row r="129" spans="1:23" x14ac:dyDescent="0.25">
      <c r="A129" s="1" t="s">
        <v>0</v>
      </c>
      <c r="B129" s="3"/>
      <c r="C129" s="3">
        <f>IF(A129&lt;&gt;"",VLOOKUP(A129,Runners!A$3:AS$200,C$1,FALSE),0)</f>
        <v>1.4583333333333332E-2</v>
      </c>
      <c r="D129" s="6">
        <f t="shared" si="33"/>
        <v>126</v>
      </c>
      <c r="E129" s="2">
        <v>2.8703703703703703E-2</v>
      </c>
      <c r="F129" s="2">
        <f t="shared" si="34"/>
        <v>1.4120370370370372E-2</v>
      </c>
      <c r="J129" s="1" t="str">
        <f t="shared" si="35"/>
        <v>Tom Howarth</v>
      </c>
      <c r="M129" s="8" t="str">
        <f t="shared" si="36"/>
        <v/>
      </c>
      <c r="N129" s="8" t="str">
        <f t="shared" si="37"/>
        <v/>
      </c>
      <c r="O129" s="1" t="str">
        <f t="shared" si="38"/>
        <v/>
      </c>
      <c r="P129" s="40" t="str">
        <f t="shared" si="39"/>
        <v/>
      </c>
      <c r="Q129" s="40" t="str">
        <f t="shared" si="40"/>
        <v/>
      </c>
      <c r="R129" s="6">
        <f t="shared" si="41"/>
        <v>0</v>
      </c>
      <c r="S129" s="6">
        <f>IF(AND(D129&lt;=L$4,P129&lt;&gt;"Y"),IF(N129&lt;VLOOKUP(O129,Runners!A$3:CT$200,S$1,FALSE),2,0),0)</f>
        <v>0</v>
      </c>
      <c r="T129" s="6">
        <f t="shared" si="42"/>
        <v>0</v>
      </c>
      <c r="U129" s="2"/>
      <c r="V129" s="2" t="str">
        <f>IF(O129&lt;&gt;"",VLOOKUP(O129,Runners!CZ$3:DM$200,V$1,FALSE),"")</f>
        <v/>
      </c>
      <c r="W129" s="19" t="str">
        <f t="shared" si="43"/>
        <v/>
      </c>
    </row>
    <row r="130" spans="1:23" x14ac:dyDescent="0.25">
      <c r="A130" s="1" t="s">
        <v>188</v>
      </c>
      <c r="C130" s="3">
        <f>IF(A130&lt;&gt;"",VLOOKUP(A130,Runners!A$3:AS$200,C$1,FALSE),0)</f>
        <v>7.6388888888888886E-3</v>
      </c>
      <c r="D130" s="6">
        <f t="shared" si="33"/>
        <v>127</v>
      </c>
      <c r="E130" s="2"/>
      <c r="F130" s="2">
        <f t="shared" si="34"/>
        <v>0</v>
      </c>
      <c r="J130" s="1" t="str">
        <f t="shared" si="35"/>
        <v>Trevor Roberts</v>
      </c>
      <c r="M130" s="8" t="str">
        <f t="shared" si="36"/>
        <v/>
      </c>
      <c r="N130" s="8" t="str">
        <f t="shared" si="37"/>
        <v/>
      </c>
      <c r="O130" s="1" t="str">
        <f t="shared" si="38"/>
        <v/>
      </c>
      <c r="P130" s="40" t="str">
        <f t="shared" si="39"/>
        <v/>
      </c>
      <c r="Q130" s="40" t="str">
        <f t="shared" si="40"/>
        <v/>
      </c>
      <c r="R130" s="6">
        <f t="shared" si="41"/>
        <v>0</v>
      </c>
      <c r="S130" s="6">
        <f>IF(AND(D130&lt;=L$4,P130&lt;&gt;"Y"),IF(N130&lt;VLOOKUP(O130,Runners!A$3:CT$200,S$1,FALSE),2,0),0)</f>
        <v>0</v>
      </c>
      <c r="T130" s="6">
        <f t="shared" si="42"/>
        <v>0</v>
      </c>
      <c r="U130" s="2"/>
      <c r="V130" s="2" t="str">
        <f>IF(O130&lt;&gt;"",VLOOKUP(O130,Runners!CZ$3:DM$200,V$1,FALSE),"")</f>
        <v/>
      </c>
      <c r="W130" s="19" t="str">
        <f t="shared" si="43"/>
        <v/>
      </c>
    </row>
    <row r="131" spans="1:23" x14ac:dyDescent="0.25">
      <c r="C131" s="3">
        <f>IF(A131&lt;&gt;"",VLOOKUP(A131,Runners!A$3:AS$200,C$1,FALSE),0)</f>
        <v>0</v>
      </c>
      <c r="D131" s="6">
        <f t="shared" ref="D131" si="44">D130+1</f>
        <v>128</v>
      </c>
      <c r="E131" s="2"/>
      <c r="F131" s="2">
        <f t="shared" ref="F131:F166" si="45">IF(E131&gt;0,E131-C131,0)</f>
        <v>0</v>
      </c>
      <c r="J131" s="1">
        <f t="shared" ref="J131" si="46">A131</f>
        <v>0</v>
      </c>
      <c r="M131" s="8" t="str">
        <f t="shared" ref="M131" si="47">IF(D131&lt;=L$4,SMALL(E$4:E$201,D131),"")</f>
        <v/>
      </c>
      <c r="N131" s="8" t="str">
        <f t="shared" ref="N131" si="48">IF(D131&lt;=L$4,VLOOKUP(M131,E$4:F$201,2,FALSE),"")</f>
        <v/>
      </c>
      <c r="O131" s="1" t="str">
        <f t="shared" ref="O131" si="49">IF(D131&lt;=L$4,VLOOKUP(M131,E$4:J$201,6,FALSE),"")</f>
        <v/>
      </c>
      <c r="P131" s="40" t="str">
        <f t="shared" ref="P131" si="50">IF(D131&lt;=L$4,VLOOKUP(O131,A$4:B$201,2,FALSE),"")</f>
        <v/>
      </c>
      <c r="Q131" s="40" t="str">
        <f t="shared" ref="Q131" si="51">IF(D131&lt;=L$4,IF(P131="Y",Q130,Q130-1),"")</f>
        <v/>
      </c>
      <c r="R131" s="6">
        <f t="shared" ref="R131" si="52">IF(Q131=Q130,0,Q131)</f>
        <v>0</v>
      </c>
      <c r="S131" s="6">
        <f>IF(AND(D131&lt;=L$4,P131&lt;&gt;"Y"),IF(N131&lt;VLOOKUP(O131,Runners!A$3:CT$200,S$1,FALSE),2,0),0)</f>
        <v>0</v>
      </c>
      <c r="T131" s="6">
        <f t="shared" ref="T131" si="53">IF(AND(D131&lt;=L$4,P131&lt;&gt;"Y"),S131+R131,0)</f>
        <v>0</v>
      </c>
      <c r="U131" s="2"/>
      <c r="V131" s="2" t="str">
        <f>IF(O131&lt;&gt;"",VLOOKUP(O131,Runners!CZ$3:DM$200,V$1,FALSE),"")</f>
        <v/>
      </c>
      <c r="W131" s="19" t="str">
        <f t="shared" ref="W131" si="54">IF(O131&lt;&gt;"",(V131-N131)/V131,"")</f>
        <v/>
      </c>
    </row>
    <row r="132" spans="1:23" x14ac:dyDescent="0.25">
      <c r="C132" s="3">
        <f>IF(A132&lt;&gt;"",VLOOKUP(A132,Runners!A$3:AS$200,C$1,FALSE),0)</f>
        <v>0</v>
      </c>
      <c r="D132" s="6">
        <f t="shared" ref="D132:D157" si="55">D131+1</f>
        <v>129</v>
      </c>
      <c r="E132" s="2"/>
      <c r="F132" s="2">
        <f t="shared" si="45"/>
        <v>0</v>
      </c>
      <c r="J132" s="1">
        <f t="shared" ref="J132:J157" si="56">A132</f>
        <v>0</v>
      </c>
      <c r="M132" s="8" t="str">
        <f t="shared" ref="M132:M157" si="57">IF(D132&lt;=L$4,SMALL(E$4:E$201,D132),"")</f>
        <v/>
      </c>
      <c r="N132" s="8" t="str">
        <f t="shared" ref="N132:N157" si="58">IF(D132&lt;=L$4,VLOOKUP(M132,E$4:F$201,2,FALSE),"")</f>
        <v/>
      </c>
      <c r="O132" s="1" t="str">
        <f t="shared" ref="O132:O157" si="59">IF(D132&lt;=L$4,VLOOKUP(M132,E$4:J$201,6,FALSE),"")</f>
        <v/>
      </c>
      <c r="P132" s="40" t="str">
        <f t="shared" ref="P132:P157" si="60">IF(D132&lt;=L$4,VLOOKUP(O132,A$4:B$201,2,FALSE),"")</f>
        <v/>
      </c>
      <c r="Q132" s="40" t="str">
        <f t="shared" ref="Q132:Q157" si="61">IF(D132&lt;=L$4,IF(P132="Y",Q131,Q131-1),"")</f>
        <v/>
      </c>
      <c r="R132" s="6">
        <f t="shared" ref="R132:R157" si="62">IF(Q132=Q131,0,Q132)</f>
        <v>0</v>
      </c>
      <c r="S132" s="6">
        <f>IF(AND(D132&lt;=L$4,P132&lt;&gt;"Y"),IF(N132&lt;VLOOKUP(O132,Runners!A$3:CT$200,S$1,FALSE),2,0),0)</f>
        <v>0</v>
      </c>
      <c r="T132" s="6">
        <f t="shared" ref="T132:T157" si="63">IF(AND(D132&lt;=L$4,P132&lt;&gt;"Y"),S132+R132,0)</f>
        <v>0</v>
      </c>
      <c r="U132" s="2"/>
      <c r="V132" s="2" t="str">
        <f>IF(O132&lt;&gt;"",VLOOKUP(O132,Runners!CZ$3:DM$200,V$1,FALSE),"")</f>
        <v/>
      </c>
      <c r="W132" s="19" t="str">
        <f t="shared" ref="W132:W157" si="64">IF(O132&lt;&gt;"",(V132-N132)/V132,"")</f>
        <v/>
      </c>
    </row>
    <row r="133" spans="1:23" x14ac:dyDescent="0.25">
      <c r="C133" s="3">
        <f>IF(A133&lt;&gt;"",VLOOKUP(A133,Runners!A$3:AS$200,C$1,FALSE),0)</f>
        <v>0</v>
      </c>
      <c r="D133" s="6">
        <f t="shared" si="55"/>
        <v>130</v>
      </c>
      <c r="E133" s="2"/>
      <c r="F133" s="2">
        <f t="shared" si="45"/>
        <v>0</v>
      </c>
      <c r="J133" s="1">
        <f t="shared" si="56"/>
        <v>0</v>
      </c>
      <c r="M133" s="8" t="str">
        <f t="shared" si="57"/>
        <v/>
      </c>
      <c r="N133" s="8" t="str">
        <f t="shared" si="58"/>
        <v/>
      </c>
      <c r="O133" s="1" t="str">
        <f t="shared" si="59"/>
        <v/>
      </c>
      <c r="P133" s="40" t="str">
        <f t="shared" si="60"/>
        <v/>
      </c>
      <c r="Q133" s="40" t="str">
        <f t="shared" si="61"/>
        <v/>
      </c>
      <c r="R133" s="6">
        <f t="shared" si="62"/>
        <v>0</v>
      </c>
      <c r="S133" s="6">
        <f>IF(AND(D133&lt;=L$4,P133&lt;&gt;"Y"),IF(N133&lt;VLOOKUP(O133,Runners!A$3:CT$200,S$1,FALSE),2,0),0)</f>
        <v>0</v>
      </c>
      <c r="T133" s="6">
        <f t="shared" si="63"/>
        <v>0</v>
      </c>
      <c r="U133" s="2"/>
      <c r="V133" s="2" t="str">
        <f>IF(O133&lt;&gt;"",VLOOKUP(O133,Runners!CZ$3:DM$200,V$1,FALSE),"")</f>
        <v/>
      </c>
      <c r="W133" s="19" t="str">
        <f t="shared" si="64"/>
        <v/>
      </c>
    </row>
    <row r="134" spans="1:23" x14ac:dyDescent="0.25">
      <c r="C134" s="3">
        <f>IF(A134&lt;&gt;"",VLOOKUP(A134,Runners!A$3:AS$200,C$1,FALSE),0)</f>
        <v>0</v>
      </c>
      <c r="D134" s="6">
        <f t="shared" si="55"/>
        <v>131</v>
      </c>
      <c r="E134" s="2"/>
      <c r="F134" s="2">
        <f t="shared" si="45"/>
        <v>0</v>
      </c>
      <c r="J134" s="1">
        <f t="shared" si="56"/>
        <v>0</v>
      </c>
      <c r="M134" s="8" t="str">
        <f t="shared" si="57"/>
        <v/>
      </c>
      <c r="N134" s="8" t="str">
        <f t="shared" si="58"/>
        <v/>
      </c>
      <c r="O134" s="1" t="str">
        <f t="shared" si="59"/>
        <v/>
      </c>
      <c r="P134" s="40" t="str">
        <f t="shared" si="60"/>
        <v/>
      </c>
      <c r="Q134" s="40" t="str">
        <f t="shared" si="61"/>
        <v/>
      </c>
      <c r="R134" s="6">
        <f t="shared" si="62"/>
        <v>0</v>
      </c>
      <c r="S134" s="6">
        <f>IF(AND(D134&lt;=L$4,P134&lt;&gt;"Y"),IF(N134&lt;VLOOKUP(O134,Runners!A$3:CT$200,S$1,FALSE),2,0),0)</f>
        <v>0</v>
      </c>
      <c r="T134" s="6">
        <f t="shared" si="63"/>
        <v>0</v>
      </c>
      <c r="U134" s="2"/>
      <c r="V134" s="2" t="str">
        <f>IF(O134&lt;&gt;"",VLOOKUP(O134,Runners!CZ$3:DM$200,V$1,FALSE),"")</f>
        <v/>
      </c>
      <c r="W134" s="19" t="str">
        <f t="shared" si="64"/>
        <v/>
      </c>
    </row>
    <row r="135" spans="1:23" x14ac:dyDescent="0.25">
      <c r="C135" s="3">
        <f>IF(A135&lt;&gt;"",VLOOKUP(A135,Runners!A$3:AS$200,C$1,FALSE),0)</f>
        <v>0</v>
      </c>
      <c r="D135" s="6">
        <f t="shared" si="55"/>
        <v>132</v>
      </c>
      <c r="E135" s="2"/>
      <c r="F135" s="2">
        <f t="shared" si="45"/>
        <v>0</v>
      </c>
      <c r="J135" s="1">
        <f t="shared" si="56"/>
        <v>0</v>
      </c>
      <c r="M135" s="8" t="str">
        <f t="shared" si="57"/>
        <v/>
      </c>
      <c r="N135" s="8" t="str">
        <f t="shared" si="58"/>
        <v/>
      </c>
      <c r="O135" s="1" t="str">
        <f t="shared" si="59"/>
        <v/>
      </c>
      <c r="P135" s="40" t="str">
        <f t="shared" si="60"/>
        <v/>
      </c>
      <c r="Q135" s="40" t="str">
        <f t="shared" si="61"/>
        <v/>
      </c>
      <c r="R135" s="6">
        <f t="shared" si="62"/>
        <v>0</v>
      </c>
      <c r="S135" s="6">
        <f>IF(AND(D135&lt;=L$4,P135&lt;&gt;"Y"),IF(N135&lt;VLOOKUP(O135,Runners!A$3:CT$200,S$1,FALSE),2,0),0)</f>
        <v>0</v>
      </c>
      <c r="T135" s="6">
        <f t="shared" si="63"/>
        <v>0</v>
      </c>
      <c r="U135" s="2"/>
      <c r="V135" s="2" t="str">
        <f>IF(O135&lt;&gt;"",VLOOKUP(O135,Runners!CZ$3:DM$200,V$1,FALSE),"")</f>
        <v/>
      </c>
      <c r="W135" s="19" t="str">
        <f t="shared" si="64"/>
        <v/>
      </c>
    </row>
    <row r="136" spans="1:23" x14ac:dyDescent="0.25">
      <c r="C136" s="3">
        <f>IF(A136&lt;&gt;"",VLOOKUP(A136,Runners!A$3:AS$200,C$1,FALSE),0)</f>
        <v>0</v>
      </c>
      <c r="D136" s="6">
        <f t="shared" si="55"/>
        <v>133</v>
      </c>
      <c r="E136" s="2"/>
      <c r="F136" s="2">
        <f t="shared" si="45"/>
        <v>0</v>
      </c>
      <c r="J136" s="1">
        <f t="shared" si="56"/>
        <v>0</v>
      </c>
      <c r="M136" s="8" t="str">
        <f t="shared" si="57"/>
        <v/>
      </c>
      <c r="N136" s="8" t="str">
        <f t="shared" si="58"/>
        <v/>
      </c>
      <c r="O136" s="1" t="str">
        <f t="shared" si="59"/>
        <v/>
      </c>
      <c r="P136" s="40" t="str">
        <f t="shared" si="60"/>
        <v/>
      </c>
      <c r="Q136" s="40" t="str">
        <f t="shared" si="61"/>
        <v/>
      </c>
      <c r="R136" s="6">
        <f t="shared" si="62"/>
        <v>0</v>
      </c>
      <c r="S136" s="6">
        <f>IF(AND(D136&lt;=L$4,P136&lt;&gt;"Y"),IF(N136&lt;VLOOKUP(O136,Runners!A$3:CT$200,S$1,FALSE),2,0),0)</f>
        <v>0</v>
      </c>
      <c r="T136" s="6">
        <f t="shared" si="63"/>
        <v>0</v>
      </c>
      <c r="U136" s="2"/>
      <c r="V136" s="2" t="str">
        <f>IF(O136&lt;&gt;"",VLOOKUP(O136,Runners!CZ$3:DM$200,V$1,FALSE),"")</f>
        <v/>
      </c>
      <c r="W136" s="19" t="str">
        <f t="shared" si="64"/>
        <v/>
      </c>
    </row>
    <row r="137" spans="1:23" x14ac:dyDescent="0.25">
      <c r="C137" s="3">
        <f>IF(A137&lt;&gt;"",VLOOKUP(A137,Runners!A$3:AS$200,C$1,FALSE),0)</f>
        <v>0</v>
      </c>
      <c r="D137" s="6">
        <f t="shared" si="55"/>
        <v>134</v>
      </c>
      <c r="E137" s="2"/>
      <c r="F137" s="2">
        <f t="shared" si="45"/>
        <v>0</v>
      </c>
      <c r="J137" s="1">
        <f t="shared" si="56"/>
        <v>0</v>
      </c>
      <c r="M137" s="8" t="str">
        <f t="shared" si="57"/>
        <v/>
      </c>
      <c r="N137" s="8" t="str">
        <f t="shared" si="58"/>
        <v/>
      </c>
      <c r="O137" s="1" t="str">
        <f t="shared" si="59"/>
        <v/>
      </c>
      <c r="P137" s="40" t="str">
        <f t="shared" si="60"/>
        <v/>
      </c>
      <c r="Q137" s="40" t="str">
        <f t="shared" si="61"/>
        <v/>
      </c>
      <c r="R137" s="6">
        <f t="shared" si="62"/>
        <v>0</v>
      </c>
      <c r="S137" s="6">
        <f>IF(AND(D137&lt;=L$4,P137&lt;&gt;"Y"),IF(N137&lt;VLOOKUP(O137,Runners!A$3:CT$200,S$1,FALSE),2,0),0)</f>
        <v>0</v>
      </c>
      <c r="T137" s="6">
        <f t="shared" si="63"/>
        <v>0</v>
      </c>
      <c r="U137" s="2"/>
      <c r="V137" s="2" t="str">
        <f>IF(O137&lt;&gt;"",VLOOKUP(O137,Runners!CZ$3:DM$200,V$1,FALSE),"")</f>
        <v/>
      </c>
      <c r="W137" s="19" t="str">
        <f t="shared" si="64"/>
        <v/>
      </c>
    </row>
    <row r="138" spans="1:23" x14ac:dyDescent="0.25">
      <c r="C138" s="3">
        <f>IF(A138&lt;&gt;"",VLOOKUP(A138,Runners!A$3:AS$200,C$1,FALSE),0)</f>
        <v>0</v>
      </c>
      <c r="D138" s="6">
        <f t="shared" si="55"/>
        <v>135</v>
      </c>
      <c r="E138" s="2"/>
      <c r="F138" s="2">
        <f t="shared" si="45"/>
        <v>0</v>
      </c>
      <c r="J138" s="1">
        <f t="shared" si="56"/>
        <v>0</v>
      </c>
      <c r="M138" s="8" t="str">
        <f t="shared" si="57"/>
        <v/>
      </c>
      <c r="N138" s="8" t="str">
        <f t="shared" si="58"/>
        <v/>
      </c>
      <c r="O138" s="1" t="str">
        <f t="shared" si="59"/>
        <v/>
      </c>
      <c r="P138" s="40" t="str">
        <f t="shared" si="60"/>
        <v/>
      </c>
      <c r="Q138" s="40" t="str">
        <f t="shared" si="61"/>
        <v/>
      </c>
      <c r="R138" s="6">
        <f t="shared" si="62"/>
        <v>0</v>
      </c>
      <c r="S138" s="6">
        <f>IF(AND(D138&lt;=L$4,P138&lt;&gt;"Y"),IF(N138&lt;VLOOKUP(O138,Runners!A$3:CT$200,S$1,FALSE),2,0),0)</f>
        <v>0</v>
      </c>
      <c r="T138" s="6">
        <f t="shared" si="63"/>
        <v>0</v>
      </c>
      <c r="U138" s="2"/>
      <c r="V138" s="2" t="str">
        <f>IF(O138&lt;&gt;"",VLOOKUP(O138,Runners!CZ$3:DM$200,V$1,FALSE),"")</f>
        <v/>
      </c>
      <c r="W138" s="19" t="str">
        <f t="shared" si="64"/>
        <v/>
      </c>
    </row>
    <row r="139" spans="1:23" x14ac:dyDescent="0.25">
      <c r="C139" s="3">
        <f>IF(A139&lt;&gt;"",VLOOKUP(A139,Runners!A$3:AS$200,C$1,FALSE),0)</f>
        <v>0</v>
      </c>
      <c r="D139" s="6">
        <f t="shared" si="55"/>
        <v>136</v>
      </c>
      <c r="E139" s="2"/>
      <c r="F139" s="2">
        <f t="shared" si="45"/>
        <v>0</v>
      </c>
      <c r="J139" s="1">
        <f t="shared" si="56"/>
        <v>0</v>
      </c>
      <c r="M139" s="8" t="str">
        <f t="shared" si="57"/>
        <v/>
      </c>
      <c r="N139" s="8" t="str">
        <f t="shared" si="58"/>
        <v/>
      </c>
      <c r="O139" s="1" t="str">
        <f t="shared" si="59"/>
        <v/>
      </c>
      <c r="P139" s="40" t="str">
        <f t="shared" si="60"/>
        <v/>
      </c>
      <c r="Q139" s="40" t="str">
        <f t="shared" si="61"/>
        <v/>
      </c>
      <c r="R139" s="6">
        <f t="shared" si="62"/>
        <v>0</v>
      </c>
      <c r="S139" s="6">
        <f>IF(AND(D139&lt;=L$4,P139&lt;&gt;"Y"),IF(N139&lt;VLOOKUP(O139,Runners!A$3:CT$200,S$1,FALSE),2,0),0)</f>
        <v>0</v>
      </c>
      <c r="T139" s="6">
        <f t="shared" si="63"/>
        <v>0</v>
      </c>
      <c r="U139" s="2"/>
      <c r="V139" s="2" t="str">
        <f>IF(O139&lt;&gt;"",VLOOKUP(O139,Runners!CZ$3:DM$200,V$1,FALSE),"")</f>
        <v/>
      </c>
      <c r="W139" s="19" t="str">
        <f t="shared" si="64"/>
        <v/>
      </c>
    </row>
    <row r="140" spans="1:23" x14ac:dyDescent="0.25">
      <c r="C140" s="3">
        <f>IF(A140&lt;&gt;"",VLOOKUP(A140,Runners!A$3:AS$200,C$1,FALSE),0)</f>
        <v>0</v>
      </c>
      <c r="D140" s="6">
        <f t="shared" si="55"/>
        <v>137</v>
      </c>
      <c r="E140" s="2"/>
      <c r="F140" s="2">
        <f t="shared" si="45"/>
        <v>0</v>
      </c>
      <c r="J140" s="1">
        <f t="shared" si="56"/>
        <v>0</v>
      </c>
      <c r="M140" s="8" t="str">
        <f t="shared" si="57"/>
        <v/>
      </c>
      <c r="N140" s="8" t="str">
        <f t="shared" si="58"/>
        <v/>
      </c>
      <c r="O140" s="1" t="str">
        <f t="shared" si="59"/>
        <v/>
      </c>
      <c r="P140" s="40" t="str">
        <f t="shared" si="60"/>
        <v/>
      </c>
      <c r="Q140" s="40" t="str">
        <f t="shared" si="61"/>
        <v/>
      </c>
      <c r="R140" s="6">
        <f t="shared" si="62"/>
        <v>0</v>
      </c>
      <c r="S140" s="6">
        <f>IF(AND(D140&lt;=L$4,P140&lt;&gt;"Y"),IF(N140&lt;VLOOKUP(O140,Runners!A$3:CT$200,S$1,FALSE),2,0),0)</f>
        <v>0</v>
      </c>
      <c r="T140" s="6">
        <f t="shared" si="63"/>
        <v>0</v>
      </c>
      <c r="U140" s="2"/>
      <c r="V140" s="2" t="str">
        <f>IF(O140&lt;&gt;"",VLOOKUP(O140,Runners!CZ$3:DM$200,V$1,FALSE),"")</f>
        <v/>
      </c>
      <c r="W140" s="19" t="str">
        <f t="shared" si="64"/>
        <v/>
      </c>
    </row>
    <row r="141" spans="1:23" x14ac:dyDescent="0.25">
      <c r="C141" s="3">
        <f>IF(A141&lt;&gt;"",VLOOKUP(A141,Runners!A$3:AS$200,C$1,FALSE),0)</f>
        <v>0</v>
      </c>
      <c r="D141" s="6">
        <f t="shared" si="55"/>
        <v>138</v>
      </c>
      <c r="E141" s="2"/>
      <c r="F141" s="2">
        <f t="shared" si="45"/>
        <v>0</v>
      </c>
      <c r="J141" s="1">
        <f t="shared" si="56"/>
        <v>0</v>
      </c>
      <c r="M141" s="8" t="str">
        <f t="shared" si="57"/>
        <v/>
      </c>
      <c r="N141" s="8" t="str">
        <f t="shared" si="58"/>
        <v/>
      </c>
      <c r="O141" s="1" t="str">
        <f t="shared" si="59"/>
        <v/>
      </c>
      <c r="P141" s="40" t="str">
        <f t="shared" si="60"/>
        <v/>
      </c>
      <c r="Q141" s="40" t="str">
        <f t="shared" si="61"/>
        <v/>
      </c>
      <c r="R141" s="6">
        <f t="shared" si="62"/>
        <v>0</v>
      </c>
      <c r="S141" s="6">
        <f>IF(AND(D141&lt;=L$4,P141&lt;&gt;"Y"),IF(N141&lt;VLOOKUP(O141,Runners!A$3:CT$200,S$1,FALSE),2,0),0)</f>
        <v>0</v>
      </c>
      <c r="T141" s="6">
        <f t="shared" si="63"/>
        <v>0</v>
      </c>
      <c r="U141" s="2"/>
      <c r="V141" s="2" t="str">
        <f>IF(O141&lt;&gt;"",VLOOKUP(O141,Runners!CZ$3:DM$200,V$1,FALSE),"")</f>
        <v/>
      </c>
      <c r="W141" s="19" t="str">
        <f t="shared" si="64"/>
        <v/>
      </c>
    </row>
    <row r="142" spans="1:23" x14ac:dyDescent="0.25">
      <c r="C142" s="3">
        <f>IF(A142&lt;&gt;"",VLOOKUP(A142,Runners!A$3:AS$200,C$1,FALSE),0)</f>
        <v>0</v>
      </c>
      <c r="D142" s="6">
        <f t="shared" si="55"/>
        <v>139</v>
      </c>
      <c r="E142" s="2"/>
      <c r="F142" s="2">
        <f t="shared" si="45"/>
        <v>0</v>
      </c>
      <c r="J142" s="1">
        <f t="shared" si="56"/>
        <v>0</v>
      </c>
      <c r="M142" s="8" t="str">
        <f t="shared" si="57"/>
        <v/>
      </c>
      <c r="N142" s="8" t="str">
        <f t="shared" si="58"/>
        <v/>
      </c>
      <c r="O142" s="1" t="str">
        <f t="shared" si="59"/>
        <v/>
      </c>
      <c r="P142" s="40" t="str">
        <f t="shared" si="60"/>
        <v/>
      </c>
      <c r="Q142" s="40" t="str">
        <f t="shared" si="61"/>
        <v/>
      </c>
      <c r="R142" s="6">
        <f t="shared" si="62"/>
        <v>0</v>
      </c>
      <c r="S142" s="6">
        <f>IF(AND(D142&lt;=L$4,P142&lt;&gt;"Y"),IF(N142&lt;VLOOKUP(O142,Runners!A$3:CT$200,S$1,FALSE),2,0),0)</f>
        <v>0</v>
      </c>
      <c r="T142" s="6">
        <f t="shared" si="63"/>
        <v>0</v>
      </c>
      <c r="U142" s="2"/>
      <c r="V142" s="2" t="str">
        <f>IF(O142&lt;&gt;"",VLOOKUP(O142,Runners!CZ$3:DM$200,V$1,FALSE),"")</f>
        <v/>
      </c>
      <c r="W142" s="19" t="str">
        <f t="shared" si="64"/>
        <v/>
      </c>
    </row>
    <row r="143" spans="1:23" x14ac:dyDescent="0.25">
      <c r="C143" s="3">
        <f>IF(A143&lt;&gt;"",VLOOKUP(A143,Runners!A$3:AS$200,C$1,FALSE),0)</f>
        <v>0</v>
      </c>
      <c r="D143" s="6">
        <f t="shared" si="55"/>
        <v>140</v>
      </c>
      <c r="E143" s="2"/>
      <c r="F143" s="2">
        <f t="shared" si="45"/>
        <v>0</v>
      </c>
      <c r="J143" s="1">
        <f t="shared" si="56"/>
        <v>0</v>
      </c>
      <c r="M143" s="8" t="str">
        <f t="shared" si="57"/>
        <v/>
      </c>
      <c r="N143" s="8" t="str">
        <f t="shared" si="58"/>
        <v/>
      </c>
      <c r="O143" s="1" t="str">
        <f t="shared" si="59"/>
        <v/>
      </c>
      <c r="P143" s="40" t="str">
        <f t="shared" si="60"/>
        <v/>
      </c>
      <c r="Q143" s="40" t="str">
        <f t="shared" si="61"/>
        <v/>
      </c>
      <c r="R143" s="6">
        <f t="shared" si="62"/>
        <v>0</v>
      </c>
      <c r="S143" s="6">
        <f>IF(AND(D143&lt;=L$4,P143&lt;&gt;"Y"),IF(N143&lt;VLOOKUP(O143,Runners!A$3:CT$200,S$1,FALSE),2,0),0)</f>
        <v>0</v>
      </c>
      <c r="T143" s="6">
        <f t="shared" si="63"/>
        <v>0</v>
      </c>
      <c r="U143" s="2"/>
      <c r="V143" s="2" t="str">
        <f>IF(O143&lt;&gt;"",VLOOKUP(O143,Runners!CZ$3:DM$200,V$1,FALSE),"")</f>
        <v/>
      </c>
      <c r="W143" s="19" t="str">
        <f t="shared" si="64"/>
        <v/>
      </c>
    </row>
    <row r="144" spans="1:23" x14ac:dyDescent="0.25">
      <c r="C144" s="3">
        <f>IF(A144&lt;&gt;"",VLOOKUP(A144,Runners!A$3:AS$200,C$1,FALSE),0)</f>
        <v>0</v>
      </c>
      <c r="D144" s="6">
        <f t="shared" si="55"/>
        <v>141</v>
      </c>
      <c r="E144" s="2"/>
      <c r="F144" s="2">
        <f t="shared" si="45"/>
        <v>0</v>
      </c>
      <c r="J144" s="1">
        <f t="shared" si="56"/>
        <v>0</v>
      </c>
      <c r="M144" s="8" t="str">
        <f t="shared" si="57"/>
        <v/>
      </c>
      <c r="N144" s="8" t="str">
        <f t="shared" si="58"/>
        <v/>
      </c>
      <c r="O144" s="1" t="str">
        <f t="shared" si="59"/>
        <v/>
      </c>
      <c r="P144" s="40" t="str">
        <f t="shared" si="60"/>
        <v/>
      </c>
      <c r="Q144" s="40" t="str">
        <f t="shared" si="61"/>
        <v/>
      </c>
      <c r="R144" s="6">
        <f t="shared" si="62"/>
        <v>0</v>
      </c>
      <c r="S144" s="6">
        <f>IF(AND(D144&lt;=L$4,P144&lt;&gt;"Y"),IF(N144&lt;VLOOKUP(O144,Runners!A$3:CT$200,S$1,FALSE),2,0),0)</f>
        <v>0</v>
      </c>
      <c r="T144" s="6">
        <f t="shared" si="63"/>
        <v>0</v>
      </c>
      <c r="U144" s="2"/>
      <c r="V144" s="2" t="str">
        <f>IF(O144&lt;&gt;"",VLOOKUP(O144,Runners!CZ$3:DM$200,V$1,FALSE),"")</f>
        <v/>
      </c>
      <c r="W144" s="19" t="str">
        <f t="shared" si="64"/>
        <v/>
      </c>
    </row>
    <row r="145" spans="3:23" x14ac:dyDescent="0.25">
      <c r="C145" s="3">
        <f>IF(A145&lt;&gt;"",VLOOKUP(A145,Runners!A$3:AS$200,C$1,FALSE),0)</f>
        <v>0</v>
      </c>
      <c r="D145" s="6">
        <f t="shared" si="55"/>
        <v>142</v>
      </c>
      <c r="E145" s="2"/>
      <c r="F145" s="2">
        <f t="shared" si="45"/>
        <v>0</v>
      </c>
      <c r="J145" s="1">
        <f t="shared" si="56"/>
        <v>0</v>
      </c>
      <c r="M145" s="8" t="str">
        <f t="shared" si="57"/>
        <v/>
      </c>
      <c r="N145" s="8" t="str">
        <f t="shared" si="58"/>
        <v/>
      </c>
      <c r="O145" s="1" t="str">
        <f t="shared" si="59"/>
        <v/>
      </c>
      <c r="P145" s="40" t="str">
        <f t="shared" si="60"/>
        <v/>
      </c>
      <c r="Q145" s="40" t="str">
        <f t="shared" si="61"/>
        <v/>
      </c>
      <c r="R145" s="6">
        <f t="shared" si="62"/>
        <v>0</v>
      </c>
      <c r="S145" s="6">
        <f>IF(AND(D145&lt;=L$4,P145&lt;&gt;"Y"),IF(N145&lt;VLOOKUP(O145,Runners!A$3:CT$200,S$1,FALSE),2,0),0)</f>
        <v>0</v>
      </c>
      <c r="T145" s="6">
        <f t="shared" si="63"/>
        <v>0</v>
      </c>
      <c r="U145" s="2"/>
      <c r="V145" s="2" t="str">
        <f>IF(O145&lt;&gt;"",VLOOKUP(O145,Runners!CZ$3:DM$200,V$1,FALSE),"")</f>
        <v/>
      </c>
      <c r="W145" s="19" t="str">
        <f t="shared" si="64"/>
        <v/>
      </c>
    </row>
    <row r="146" spans="3:23" x14ac:dyDescent="0.25">
      <c r="C146" s="3">
        <f>IF(A146&lt;&gt;"",VLOOKUP(A146,Runners!A$3:AS$200,C$1,FALSE),0)</f>
        <v>0</v>
      </c>
      <c r="D146" s="6">
        <f t="shared" si="55"/>
        <v>143</v>
      </c>
      <c r="E146" s="2"/>
      <c r="F146" s="2">
        <f t="shared" si="45"/>
        <v>0</v>
      </c>
      <c r="J146" s="1">
        <f t="shared" si="56"/>
        <v>0</v>
      </c>
      <c r="M146" s="8" t="str">
        <f t="shared" si="57"/>
        <v/>
      </c>
      <c r="N146" s="8" t="str">
        <f t="shared" si="58"/>
        <v/>
      </c>
      <c r="O146" s="1" t="str">
        <f t="shared" si="59"/>
        <v/>
      </c>
      <c r="P146" s="40" t="str">
        <f t="shared" si="60"/>
        <v/>
      </c>
      <c r="Q146" s="40" t="str">
        <f t="shared" si="61"/>
        <v/>
      </c>
      <c r="R146" s="6">
        <f t="shared" si="62"/>
        <v>0</v>
      </c>
      <c r="S146" s="6">
        <f>IF(AND(D146&lt;=L$4,P146&lt;&gt;"Y"),IF(N146&lt;VLOOKUP(O146,Runners!A$3:CT$200,S$1,FALSE),2,0),0)</f>
        <v>0</v>
      </c>
      <c r="T146" s="6">
        <f t="shared" si="63"/>
        <v>0</v>
      </c>
      <c r="U146" s="2"/>
      <c r="V146" s="2" t="str">
        <f>IF(O146&lt;&gt;"",VLOOKUP(O146,Runners!CZ$3:DM$200,V$1,FALSE),"")</f>
        <v/>
      </c>
      <c r="W146" s="19" t="str">
        <f t="shared" si="64"/>
        <v/>
      </c>
    </row>
    <row r="147" spans="3:23" x14ac:dyDescent="0.25">
      <c r="C147" s="3">
        <f>IF(A147&lt;&gt;"",VLOOKUP(A147,Runners!A$3:AS$200,C$1,FALSE),0)</f>
        <v>0</v>
      </c>
      <c r="D147" s="6">
        <f t="shared" si="55"/>
        <v>144</v>
      </c>
      <c r="E147" s="2"/>
      <c r="F147" s="2">
        <f t="shared" si="45"/>
        <v>0</v>
      </c>
      <c r="J147" s="1">
        <f t="shared" si="56"/>
        <v>0</v>
      </c>
      <c r="M147" s="8" t="str">
        <f t="shared" si="57"/>
        <v/>
      </c>
      <c r="N147" s="8" t="str">
        <f t="shared" si="58"/>
        <v/>
      </c>
      <c r="O147" s="1" t="str">
        <f t="shared" si="59"/>
        <v/>
      </c>
      <c r="P147" s="40" t="str">
        <f t="shared" si="60"/>
        <v/>
      </c>
      <c r="Q147" s="40" t="str">
        <f t="shared" si="61"/>
        <v/>
      </c>
      <c r="R147" s="6">
        <f t="shared" si="62"/>
        <v>0</v>
      </c>
      <c r="S147" s="6">
        <f>IF(AND(D147&lt;=L$4,P147&lt;&gt;"Y"),IF(N147&lt;VLOOKUP(O147,Runners!A$3:CT$200,S$1,FALSE),2,0),0)</f>
        <v>0</v>
      </c>
      <c r="T147" s="6">
        <f t="shared" si="63"/>
        <v>0</v>
      </c>
      <c r="U147" s="2"/>
      <c r="V147" s="2" t="str">
        <f>IF(O147&lt;&gt;"",VLOOKUP(O147,Runners!CZ$3:DM$200,V$1,FALSE),"")</f>
        <v/>
      </c>
      <c r="W147" s="19" t="str">
        <f t="shared" si="64"/>
        <v/>
      </c>
    </row>
    <row r="148" spans="3:23" x14ac:dyDescent="0.25">
      <c r="C148" s="3">
        <f>IF(A148&lt;&gt;"",VLOOKUP(A148,Runners!A$3:AS$200,C$1,FALSE),0)</f>
        <v>0</v>
      </c>
      <c r="D148" s="6">
        <f t="shared" si="55"/>
        <v>145</v>
      </c>
      <c r="E148" s="2"/>
      <c r="F148" s="2">
        <f t="shared" si="45"/>
        <v>0</v>
      </c>
      <c r="J148" s="1">
        <f t="shared" si="56"/>
        <v>0</v>
      </c>
      <c r="M148" s="8" t="str">
        <f t="shared" si="57"/>
        <v/>
      </c>
      <c r="N148" s="8" t="str">
        <f t="shared" si="58"/>
        <v/>
      </c>
      <c r="O148" s="1" t="str">
        <f t="shared" si="59"/>
        <v/>
      </c>
      <c r="P148" s="40" t="str">
        <f t="shared" si="60"/>
        <v/>
      </c>
      <c r="Q148" s="40" t="str">
        <f t="shared" si="61"/>
        <v/>
      </c>
      <c r="R148" s="6">
        <f t="shared" si="62"/>
        <v>0</v>
      </c>
      <c r="S148" s="6">
        <f>IF(AND(D148&lt;=L$4,P148&lt;&gt;"Y"),IF(N148&lt;VLOOKUP(O148,Runners!A$3:CT$200,S$1,FALSE),2,0),0)</f>
        <v>0</v>
      </c>
      <c r="T148" s="6">
        <f t="shared" si="63"/>
        <v>0</v>
      </c>
      <c r="U148" s="2"/>
      <c r="V148" s="2" t="str">
        <f>IF(O148&lt;&gt;"",VLOOKUP(O148,Runners!CZ$3:DM$200,V$1,FALSE),"")</f>
        <v/>
      </c>
      <c r="W148" s="19" t="str">
        <f t="shared" si="64"/>
        <v/>
      </c>
    </row>
    <row r="149" spans="3:23" x14ac:dyDescent="0.25">
      <c r="C149" s="3">
        <f>IF(A149&lt;&gt;"",VLOOKUP(A149,Runners!A$3:AS$200,C$1,FALSE),0)</f>
        <v>0</v>
      </c>
      <c r="D149" s="6">
        <f t="shared" si="55"/>
        <v>146</v>
      </c>
      <c r="E149" s="2"/>
      <c r="F149" s="2">
        <f t="shared" si="45"/>
        <v>0</v>
      </c>
      <c r="J149" s="1">
        <f t="shared" si="56"/>
        <v>0</v>
      </c>
      <c r="M149" s="8" t="str">
        <f t="shared" si="57"/>
        <v/>
      </c>
      <c r="N149" s="8" t="str">
        <f t="shared" si="58"/>
        <v/>
      </c>
      <c r="O149" s="1" t="str">
        <f t="shared" si="59"/>
        <v/>
      </c>
      <c r="P149" s="40" t="str">
        <f t="shared" si="60"/>
        <v/>
      </c>
      <c r="Q149" s="40" t="str">
        <f t="shared" si="61"/>
        <v/>
      </c>
      <c r="R149" s="6">
        <f t="shared" si="62"/>
        <v>0</v>
      </c>
      <c r="S149" s="6">
        <f>IF(AND(D149&lt;=L$4,P149&lt;&gt;"Y"),IF(N149&lt;VLOOKUP(O149,Runners!A$3:CT$200,S$1,FALSE),2,0),0)</f>
        <v>0</v>
      </c>
      <c r="T149" s="6">
        <f t="shared" si="63"/>
        <v>0</v>
      </c>
      <c r="U149" s="2"/>
      <c r="V149" s="2" t="str">
        <f>IF(O149&lt;&gt;"",VLOOKUP(O149,Runners!CZ$3:DM$200,V$1,FALSE),"")</f>
        <v/>
      </c>
      <c r="W149" s="19" t="str">
        <f t="shared" si="64"/>
        <v/>
      </c>
    </row>
    <row r="150" spans="3:23" x14ac:dyDescent="0.25">
      <c r="C150" s="3">
        <f>IF(A150&lt;&gt;"",VLOOKUP(A150,Runners!A$3:AS$200,C$1,FALSE),0)</f>
        <v>0</v>
      </c>
      <c r="D150" s="6">
        <f t="shared" si="55"/>
        <v>147</v>
      </c>
      <c r="E150" s="2"/>
      <c r="F150" s="2">
        <f t="shared" si="45"/>
        <v>0</v>
      </c>
      <c r="J150" s="1">
        <f t="shared" si="56"/>
        <v>0</v>
      </c>
      <c r="M150" s="8" t="str">
        <f t="shared" si="57"/>
        <v/>
      </c>
      <c r="N150" s="8" t="str">
        <f t="shared" si="58"/>
        <v/>
      </c>
      <c r="O150" s="1" t="str">
        <f t="shared" si="59"/>
        <v/>
      </c>
      <c r="P150" s="40" t="str">
        <f t="shared" si="60"/>
        <v/>
      </c>
      <c r="Q150" s="40" t="str">
        <f t="shared" si="61"/>
        <v/>
      </c>
      <c r="R150" s="6">
        <f t="shared" si="62"/>
        <v>0</v>
      </c>
      <c r="S150" s="6">
        <f>IF(AND(D150&lt;=L$4,P150&lt;&gt;"Y"),IF(N150&lt;VLOOKUP(O150,Runners!A$3:CT$200,S$1,FALSE),2,0),0)</f>
        <v>0</v>
      </c>
      <c r="T150" s="6">
        <f t="shared" si="63"/>
        <v>0</v>
      </c>
      <c r="U150" s="2"/>
      <c r="V150" s="2" t="str">
        <f>IF(O150&lt;&gt;"",VLOOKUP(O150,Runners!CZ$3:DM$200,V$1,FALSE),"")</f>
        <v/>
      </c>
      <c r="W150" s="19" t="str">
        <f t="shared" si="64"/>
        <v/>
      </c>
    </row>
    <row r="151" spans="3:23" x14ac:dyDescent="0.25">
      <c r="C151" s="3">
        <f>IF(A151&lt;&gt;"",VLOOKUP(A151,Runners!A$3:AS$200,C$1,FALSE),0)</f>
        <v>0</v>
      </c>
      <c r="D151" s="6">
        <f t="shared" si="55"/>
        <v>148</v>
      </c>
      <c r="E151" s="2"/>
      <c r="F151" s="2">
        <f t="shared" si="45"/>
        <v>0</v>
      </c>
      <c r="J151" s="1">
        <f t="shared" si="56"/>
        <v>0</v>
      </c>
      <c r="M151" s="8" t="str">
        <f t="shared" si="57"/>
        <v/>
      </c>
      <c r="N151" s="8" t="str">
        <f t="shared" si="58"/>
        <v/>
      </c>
      <c r="O151" s="1" t="str">
        <f t="shared" si="59"/>
        <v/>
      </c>
      <c r="P151" s="40" t="str">
        <f t="shared" si="60"/>
        <v/>
      </c>
      <c r="Q151" s="40" t="str">
        <f t="shared" si="61"/>
        <v/>
      </c>
      <c r="R151" s="6">
        <f t="shared" si="62"/>
        <v>0</v>
      </c>
      <c r="S151" s="6">
        <f>IF(AND(D151&lt;=L$4,P151&lt;&gt;"Y"),IF(N151&lt;VLOOKUP(O151,Runners!A$3:CT$200,S$1,FALSE),2,0),0)</f>
        <v>0</v>
      </c>
      <c r="T151" s="6">
        <f t="shared" si="63"/>
        <v>0</v>
      </c>
      <c r="U151" s="2"/>
      <c r="V151" s="2" t="str">
        <f>IF(O151&lt;&gt;"",VLOOKUP(O151,Runners!CZ$3:DM$200,V$1,FALSE),"")</f>
        <v/>
      </c>
      <c r="W151" s="19" t="str">
        <f t="shared" si="64"/>
        <v/>
      </c>
    </row>
    <row r="152" spans="3:23" x14ac:dyDescent="0.25">
      <c r="C152" s="3">
        <f>IF(A152&lt;&gt;"",VLOOKUP(A152,Runners!A$3:AS$200,C$1,FALSE),0)</f>
        <v>0</v>
      </c>
      <c r="D152" s="6">
        <f t="shared" si="55"/>
        <v>149</v>
      </c>
      <c r="E152" s="2"/>
      <c r="F152" s="2">
        <f t="shared" si="45"/>
        <v>0</v>
      </c>
      <c r="J152" s="1">
        <f t="shared" si="56"/>
        <v>0</v>
      </c>
      <c r="M152" s="8" t="str">
        <f t="shared" si="57"/>
        <v/>
      </c>
      <c r="N152" s="8" t="str">
        <f t="shared" si="58"/>
        <v/>
      </c>
      <c r="O152" s="1" t="str">
        <f t="shared" si="59"/>
        <v/>
      </c>
      <c r="P152" s="40" t="str">
        <f t="shared" si="60"/>
        <v/>
      </c>
      <c r="Q152" s="40" t="str">
        <f t="shared" si="61"/>
        <v/>
      </c>
      <c r="R152" s="6">
        <f t="shared" si="62"/>
        <v>0</v>
      </c>
      <c r="S152" s="6">
        <f>IF(AND(D152&lt;=L$4,P152&lt;&gt;"Y"),IF(N152&lt;VLOOKUP(O152,Runners!A$3:CT$200,S$1,FALSE),2,0),0)</f>
        <v>0</v>
      </c>
      <c r="T152" s="6">
        <f t="shared" si="63"/>
        <v>0</v>
      </c>
      <c r="U152" s="2"/>
      <c r="V152" s="2" t="str">
        <f>IF(O152&lt;&gt;"",VLOOKUP(O152,Runners!CZ$3:DM$200,V$1,FALSE),"")</f>
        <v/>
      </c>
      <c r="W152" s="19" t="str">
        <f t="shared" si="64"/>
        <v/>
      </c>
    </row>
    <row r="153" spans="3:23" x14ac:dyDescent="0.25">
      <c r="C153" s="3">
        <f>IF(A153&lt;&gt;"",VLOOKUP(A153,Runners!A$3:AS$200,C$1,FALSE),0)</f>
        <v>0</v>
      </c>
      <c r="D153" s="6">
        <f t="shared" si="55"/>
        <v>150</v>
      </c>
      <c r="E153" s="2"/>
      <c r="F153" s="2">
        <f t="shared" si="45"/>
        <v>0</v>
      </c>
      <c r="J153" s="1">
        <f t="shared" si="56"/>
        <v>0</v>
      </c>
      <c r="M153" s="8" t="str">
        <f t="shared" si="57"/>
        <v/>
      </c>
      <c r="N153" s="8" t="str">
        <f t="shared" si="58"/>
        <v/>
      </c>
      <c r="O153" s="1" t="str">
        <f t="shared" si="59"/>
        <v/>
      </c>
      <c r="P153" s="40" t="str">
        <f t="shared" si="60"/>
        <v/>
      </c>
      <c r="Q153" s="40" t="str">
        <f t="shared" si="61"/>
        <v/>
      </c>
      <c r="R153" s="6">
        <f t="shared" si="62"/>
        <v>0</v>
      </c>
      <c r="S153" s="6">
        <f>IF(AND(D153&lt;=L$4,P153&lt;&gt;"Y"),IF(N153&lt;VLOOKUP(O153,Runners!A$3:CT$200,S$1,FALSE),2,0),0)</f>
        <v>0</v>
      </c>
      <c r="T153" s="6">
        <f t="shared" si="63"/>
        <v>0</v>
      </c>
      <c r="U153" s="2"/>
      <c r="V153" s="2" t="str">
        <f>IF(O153&lt;&gt;"",VLOOKUP(O153,Runners!CZ$3:DM$200,V$1,FALSE),"")</f>
        <v/>
      </c>
      <c r="W153" s="19" t="str">
        <f t="shared" si="64"/>
        <v/>
      </c>
    </row>
    <row r="154" spans="3:23" x14ac:dyDescent="0.25">
      <c r="C154" s="3">
        <f>IF(A154&lt;&gt;"",VLOOKUP(A154,Runners!A$3:AS$200,C$1,FALSE),0)</f>
        <v>0</v>
      </c>
      <c r="D154" s="6">
        <f t="shared" si="55"/>
        <v>151</v>
      </c>
      <c r="E154" s="2"/>
      <c r="F154" s="2">
        <f t="shared" si="45"/>
        <v>0</v>
      </c>
      <c r="J154" s="1">
        <f t="shared" si="56"/>
        <v>0</v>
      </c>
      <c r="M154" s="8" t="str">
        <f t="shared" si="57"/>
        <v/>
      </c>
      <c r="N154" s="8" t="str">
        <f t="shared" si="58"/>
        <v/>
      </c>
      <c r="O154" s="1" t="str">
        <f t="shared" si="59"/>
        <v/>
      </c>
      <c r="P154" s="40" t="str">
        <f t="shared" si="60"/>
        <v/>
      </c>
      <c r="Q154" s="40" t="str">
        <f t="shared" si="61"/>
        <v/>
      </c>
      <c r="R154" s="6">
        <f t="shared" si="62"/>
        <v>0</v>
      </c>
      <c r="S154" s="6">
        <f>IF(AND(D154&lt;=L$4,P154&lt;&gt;"Y"),IF(N154&lt;VLOOKUP(O154,Runners!A$3:CT$200,S$1,FALSE),2,0),0)</f>
        <v>0</v>
      </c>
      <c r="T154" s="6">
        <f t="shared" si="63"/>
        <v>0</v>
      </c>
      <c r="U154" s="2"/>
      <c r="V154" s="2" t="str">
        <f>IF(O154&lt;&gt;"",VLOOKUP(O154,Runners!CZ$3:DM$200,V$1,FALSE),"")</f>
        <v/>
      </c>
      <c r="W154" s="19" t="str">
        <f t="shared" si="64"/>
        <v/>
      </c>
    </row>
    <row r="155" spans="3:23" x14ac:dyDescent="0.25">
      <c r="C155" s="3">
        <f>IF(A155&lt;&gt;"",VLOOKUP(A155,Runners!A$3:AS$200,C$1,FALSE),0)</f>
        <v>0</v>
      </c>
      <c r="D155" s="6">
        <f t="shared" si="55"/>
        <v>152</v>
      </c>
      <c r="E155" s="2"/>
      <c r="F155" s="2">
        <f t="shared" si="45"/>
        <v>0</v>
      </c>
      <c r="J155" s="1">
        <f t="shared" si="56"/>
        <v>0</v>
      </c>
      <c r="M155" s="8" t="str">
        <f t="shared" si="57"/>
        <v/>
      </c>
      <c r="N155" s="8" t="str">
        <f t="shared" si="58"/>
        <v/>
      </c>
      <c r="O155" s="1" t="str">
        <f t="shared" si="59"/>
        <v/>
      </c>
      <c r="P155" s="40" t="str">
        <f t="shared" si="60"/>
        <v/>
      </c>
      <c r="Q155" s="40" t="str">
        <f t="shared" si="61"/>
        <v/>
      </c>
      <c r="R155" s="6">
        <f t="shared" si="62"/>
        <v>0</v>
      </c>
      <c r="S155" s="6">
        <f>IF(AND(D155&lt;=L$4,P155&lt;&gt;"Y"),IF(N155&lt;VLOOKUP(O155,Runners!A$3:CT$200,S$1,FALSE),2,0),0)</f>
        <v>0</v>
      </c>
      <c r="T155" s="6">
        <f t="shared" si="63"/>
        <v>0</v>
      </c>
      <c r="U155" s="2"/>
      <c r="V155" s="2" t="str">
        <f>IF(O155&lt;&gt;"",VLOOKUP(O155,Runners!CZ$3:DM$200,V$1,FALSE),"")</f>
        <v/>
      </c>
      <c r="W155" s="19" t="str">
        <f t="shared" si="64"/>
        <v/>
      </c>
    </row>
    <row r="156" spans="3:23" x14ac:dyDescent="0.25">
      <c r="C156" s="3">
        <f>IF(A156&lt;&gt;"",VLOOKUP(A156,Runners!A$3:AS$200,C$1,FALSE),0)</f>
        <v>0</v>
      </c>
      <c r="D156" s="6">
        <f t="shared" si="55"/>
        <v>153</v>
      </c>
      <c r="E156" s="2"/>
      <c r="F156" s="2">
        <f t="shared" si="45"/>
        <v>0</v>
      </c>
      <c r="J156" s="1">
        <f t="shared" si="56"/>
        <v>0</v>
      </c>
      <c r="M156" s="8" t="str">
        <f t="shared" si="57"/>
        <v/>
      </c>
      <c r="N156" s="8" t="str">
        <f t="shared" si="58"/>
        <v/>
      </c>
      <c r="O156" s="1" t="str">
        <f t="shared" si="59"/>
        <v/>
      </c>
      <c r="P156" s="40" t="str">
        <f t="shared" si="60"/>
        <v/>
      </c>
      <c r="Q156" s="40" t="str">
        <f t="shared" si="61"/>
        <v/>
      </c>
      <c r="R156" s="6">
        <f t="shared" si="62"/>
        <v>0</v>
      </c>
      <c r="S156" s="6">
        <f>IF(AND(D156&lt;=L$4,P156&lt;&gt;"Y"),IF(N156&lt;VLOOKUP(O156,Runners!A$3:CT$200,S$1,FALSE),2,0),0)</f>
        <v>0</v>
      </c>
      <c r="T156" s="6">
        <f t="shared" si="63"/>
        <v>0</v>
      </c>
      <c r="U156" s="2"/>
      <c r="V156" s="2" t="str">
        <f>IF(O156&lt;&gt;"",VLOOKUP(O156,Runners!CZ$3:DM$200,V$1,FALSE),"")</f>
        <v/>
      </c>
      <c r="W156" s="19" t="str">
        <f t="shared" si="64"/>
        <v/>
      </c>
    </row>
    <row r="157" spans="3:23" x14ac:dyDescent="0.25">
      <c r="C157" s="3">
        <f>IF(A157&lt;&gt;"",VLOOKUP(A157,Runners!A$3:AS$200,C$1,FALSE),0)</f>
        <v>0</v>
      </c>
      <c r="D157" s="6">
        <f t="shared" si="55"/>
        <v>154</v>
      </c>
      <c r="E157" s="2"/>
      <c r="F157" s="2">
        <f t="shared" si="45"/>
        <v>0</v>
      </c>
      <c r="J157" s="1">
        <f t="shared" si="56"/>
        <v>0</v>
      </c>
      <c r="M157" s="8" t="str">
        <f t="shared" si="57"/>
        <v/>
      </c>
      <c r="N157" s="8" t="str">
        <f t="shared" si="58"/>
        <v/>
      </c>
      <c r="O157" s="1" t="str">
        <f t="shared" si="59"/>
        <v/>
      </c>
      <c r="P157" s="40" t="str">
        <f t="shared" si="60"/>
        <v/>
      </c>
      <c r="Q157" s="40" t="str">
        <f t="shared" si="61"/>
        <v/>
      </c>
      <c r="R157" s="6">
        <f t="shared" si="62"/>
        <v>0</v>
      </c>
      <c r="S157" s="6">
        <f>IF(AND(D157&lt;=L$4,P157&lt;&gt;"Y"),IF(N157&lt;VLOOKUP(O157,Runners!A$3:CT$200,S$1,FALSE),2,0),0)</f>
        <v>0</v>
      </c>
      <c r="T157" s="6">
        <f t="shared" si="63"/>
        <v>0</v>
      </c>
      <c r="U157" s="2"/>
      <c r="V157" s="2" t="str">
        <f>IF(O157&lt;&gt;"",VLOOKUP(O157,Runners!CZ$3:DM$200,V$1,FALSE),"")</f>
        <v/>
      </c>
      <c r="W157" s="19" t="str">
        <f t="shared" si="64"/>
        <v/>
      </c>
    </row>
    <row r="158" spans="3:23" x14ac:dyDescent="0.25">
      <c r="C158" s="3">
        <f>IF(A158&lt;&gt;"",VLOOKUP(A158,Runners!A$3:AS$200,C$1,FALSE),0)</f>
        <v>0</v>
      </c>
      <c r="D158" s="6">
        <f t="shared" ref="D158:D200" si="65">D157+1</f>
        <v>155</v>
      </c>
      <c r="E158" s="2"/>
      <c r="F158" s="2">
        <f t="shared" si="45"/>
        <v>0</v>
      </c>
      <c r="J158" s="1">
        <f t="shared" ref="J158:J197" si="66">A158</f>
        <v>0</v>
      </c>
      <c r="M158" s="8" t="str">
        <f t="shared" ref="M158:M196" si="67">IF(D158&lt;=L$4,SMALL(E$4:E$201,D158),"")</f>
        <v/>
      </c>
      <c r="N158" s="8" t="str">
        <f t="shared" ref="N158:N196" si="68">IF(D158&lt;=L$4,VLOOKUP(M158,E$4:F$201,2,FALSE),"")</f>
        <v/>
      </c>
      <c r="O158" s="1" t="str">
        <f t="shared" ref="O158:O196" si="69">IF(D158&lt;=L$4,VLOOKUP(M158,E$4:J$201,6,FALSE),"")</f>
        <v/>
      </c>
      <c r="P158" s="40" t="str">
        <f t="shared" ref="P158:P196" si="70">IF(D158&lt;=L$4,VLOOKUP(O158,A$4:B$201,2,FALSE),"")</f>
        <v/>
      </c>
      <c r="Q158" s="40" t="str">
        <f t="shared" ref="Q158:Q196" si="71">IF(D158&lt;=L$4,IF(P158="Y",Q157,Q157-1),"")</f>
        <v/>
      </c>
      <c r="R158" s="6">
        <f t="shared" ref="R158:R196" si="72">IF(Q158=Q157,0,Q158)</f>
        <v>0</v>
      </c>
      <c r="S158" s="6">
        <f>IF(AND(D158&lt;=L$4,P158&lt;&gt;"Y"),IF(N158&lt;VLOOKUP(O158,Runners!A$3:CT$200,S$1,FALSE),2,0),0)</f>
        <v>0</v>
      </c>
      <c r="T158" s="6">
        <f t="shared" ref="T158:T196" si="73">IF(AND(D158&lt;=L$4,P158&lt;&gt;"Y"),S158+R158,0)</f>
        <v>0</v>
      </c>
      <c r="U158" s="2"/>
      <c r="V158" s="2" t="str">
        <f>IF(O158&lt;&gt;"",VLOOKUP(O158,Runners!CZ$3:DM$200,V$1,FALSE),"")</f>
        <v/>
      </c>
      <c r="W158" s="19" t="str">
        <f t="shared" ref="W158:W196" si="74">IF(O158&lt;&gt;"",(V158-N158)/V158,"")</f>
        <v/>
      </c>
    </row>
    <row r="159" spans="3:23" x14ac:dyDescent="0.25">
      <c r="C159" s="3">
        <f>IF(A159&lt;&gt;"",VLOOKUP(A159,Runners!A$3:AS$200,C$1,FALSE),0)</f>
        <v>0</v>
      </c>
      <c r="D159" s="6">
        <f t="shared" si="65"/>
        <v>156</v>
      </c>
      <c r="E159" s="2"/>
      <c r="F159" s="2">
        <f t="shared" si="45"/>
        <v>0</v>
      </c>
      <c r="J159" s="1">
        <f t="shared" si="66"/>
        <v>0</v>
      </c>
      <c r="M159" s="8" t="str">
        <f t="shared" si="67"/>
        <v/>
      </c>
      <c r="N159" s="8" t="str">
        <f t="shared" si="68"/>
        <v/>
      </c>
      <c r="O159" s="1" t="str">
        <f t="shared" si="69"/>
        <v/>
      </c>
      <c r="P159" s="40" t="str">
        <f t="shared" si="70"/>
        <v/>
      </c>
      <c r="Q159" s="40" t="str">
        <f t="shared" si="71"/>
        <v/>
      </c>
      <c r="R159" s="6">
        <f t="shared" si="72"/>
        <v>0</v>
      </c>
      <c r="S159" s="6">
        <f>IF(AND(D159&lt;=L$4,P159&lt;&gt;"Y"),IF(N159&lt;VLOOKUP(O159,Runners!A$3:CT$200,S$1,FALSE),2,0),0)</f>
        <v>0</v>
      </c>
      <c r="T159" s="6">
        <f t="shared" si="73"/>
        <v>0</v>
      </c>
      <c r="U159" s="2"/>
      <c r="V159" s="2" t="str">
        <f>IF(O159&lt;&gt;"",VLOOKUP(O159,Runners!CZ$3:DM$200,V$1,FALSE),"")</f>
        <v/>
      </c>
      <c r="W159" s="19" t="str">
        <f t="shared" si="74"/>
        <v/>
      </c>
    </row>
    <row r="160" spans="3:23" x14ac:dyDescent="0.25">
      <c r="C160" s="3">
        <f>IF(A160&lt;&gt;"",VLOOKUP(A160,Runners!A$3:AS$200,C$1,FALSE),0)</f>
        <v>0</v>
      </c>
      <c r="D160" s="6">
        <f t="shared" si="65"/>
        <v>157</v>
      </c>
      <c r="E160" s="2"/>
      <c r="F160" s="2">
        <f t="shared" si="45"/>
        <v>0</v>
      </c>
      <c r="J160" s="1">
        <f t="shared" si="66"/>
        <v>0</v>
      </c>
      <c r="M160" s="8" t="str">
        <f t="shared" si="67"/>
        <v/>
      </c>
      <c r="N160" s="8" t="str">
        <f t="shared" si="68"/>
        <v/>
      </c>
      <c r="O160" s="1" t="str">
        <f t="shared" si="69"/>
        <v/>
      </c>
      <c r="P160" s="40" t="str">
        <f t="shared" si="70"/>
        <v/>
      </c>
      <c r="Q160" s="40" t="str">
        <f t="shared" si="71"/>
        <v/>
      </c>
      <c r="R160" s="6">
        <f t="shared" si="72"/>
        <v>0</v>
      </c>
      <c r="S160" s="6">
        <f>IF(AND(D160&lt;=L$4,P160&lt;&gt;"Y"),IF(N160&lt;VLOOKUP(O160,Runners!A$3:CT$200,S$1,FALSE),2,0),0)</f>
        <v>0</v>
      </c>
      <c r="T160" s="6">
        <f t="shared" si="73"/>
        <v>0</v>
      </c>
      <c r="U160" s="2"/>
      <c r="V160" s="2" t="str">
        <f>IF(O160&lt;&gt;"",VLOOKUP(O160,Runners!CZ$3:DM$200,V$1,FALSE),"")</f>
        <v/>
      </c>
      <c r="W160" s="19" t="str">
        <f t="shared" si="74"/>
        <v/>
      </c>
    </row>
    <row r="161" spans="3:23" x14ac:dyDescent="0.25">
      <c r="C161" s="3">
        <f>IF(A161&lt;&gt;"",VLOOKUP(A161,Runners!A$3:AS$200,C$1,FALSE),0)</f>
        <v>0</v>
      </c>
      <c r="D161" s="6">
        <f t="shared" si="65"/>
        <v>158</v>
      </c>
      <c r="E161" s="2"/>
      <c r="F161" s="2">
        <f t="shared" si="45"/>
        <v>0</v>
      </c>
      <c r="J161" s="1">
        <f t="shared" si="66"/>
        <v>0</v>
      </c>
      <c r="M161" s="8" t="str">
        <f t="shared" si="67"/>
        <v/>
      </c>
      <c r="N161" s="8" t="str">
        <f t="shared" si="68"/>
        <v/>
      </c>
      <c r="O161" s="1" t="str">
        <f t="shared" si="69"/>
        <v/>
      </c>
      <c r="P161" s="40" t="str">
        <f t="shared" si="70"/>
        <v/>
      </c>
      <c r="Q161" s="40" t="str">
        <f t="shared" si="71"/>
        <v/>
      </c>
      <c r="R161" s="6">
        <f t="shared" si="72"/>
        <v>0</v>
      </c>
      <c r="S161" s="6">
        <f>IF(AND(D161&lt;=L$4,P161&lt;&gt;"Y"),IF(N161&lt;VLOOKUP(O161,Runners!A$3:CT$200,S$1,FALSE),2,0),0)</f>
        <v>0</v>
      </c>
      <c r="T161" s="6">
        <f t="shared" si="73"/>
        <v>0</v>
      </c>
      <c r="U161" s="2"/>
      <c r="V161" s="2" t="str">
        <f>IF(O161&lt;&gt;"",VLOOKUP(O161,Runners!CZ$3:DM$200,V$1,FALSE),"")</f>
        <v/>
      </c>
      <c r="W161" s="19" t="str">
        <f t="shared" si="74"/>
        <v/>
      </c>
    </row>
    <row r="162" spans="3:23" x14ac:dyDescent="0.25">
      <c r="C162" s="3">
        <f>IF(A162&lt;&gt;"",VLOOKUP(A162,Runners!A$3:AS$200,C$1,FALSE),0)</f>
        <v>0</v>
      </c>
      <c r="D162" s="6">
        <f t="shared" si="65"/>
        <v>159</v>
      </c>
      <c r="E162" s="2"/>
      <c r="F162" s="2">
        <f t="shared" si="45"/>
        <v>0</v>
      </c>
      <c r="J162" s="1">
        <f t="shared" si="66"/>
        <v>0</v>
      </c>
      <c r="M162" s="8" t="str">
        <f t="shared" si="67"/>
        <v/>
      </c>
      <c r="N162" s="8" t="str">
        <f t="shared" si="68"/>
        <v/>
      </c>
      <c r="O162" s="1" t="str">
        <f t="shared" si="69"/>
        <v/>
      </c>
      <c r="P162" s="40" t="str">
        <f t="shared" si="70"/>
        <v/>
      </c>
      <c r="Q162" s="40" t="str">
        <f t="shared" si="71"/>
        <v/>
      </c>
      <c r="R162" s="6">
        <f t="shared" si="72"/>
        <v>0</v>
      </c>
      <c r="S162" s="6">
        <f>IF(AND(D162&lt;=L$4,P162&lt;&gt;"Y"),IF(N162&lt;VLOOKUP(O162,Runners!A$3:CT$200,S$1,FALSE),2,0),0)</f>
        <v>0</v>
      </c>
      <c r="T162" s="6">
        <f t="shared" si="73"/>
        <v>0</v>
      </c>
      <c r="U162" s="2"/>
      <c r="V162" s="2" t="str">
        <f>IF(O162&lt;&gt;"",VLOOKUP(O162,Runners!CZ$3:DM$200,V$1,FALSE),"")</f>
        <v/>
      </c>
      <c r="W162" s="19" t="str">
        <f t="shared" si="74"/>
        <v/>
      </c>
    </row>
    <row r="163" spans="3:23" x14ac:dyDescent="0.25">
      <c r="C163" s="3">
        <f>IF(A163&lt;&gt;"",VLOOKUP(A163,Runners!A$3:AS$200,C$1,FALSE),0)</f>
        <v>0</v>
      </c>
      <c r="D163" s="6">
        <f t="shared" si="65"/>
        <v>160</v>
      </c>
      <c r="E163" s="2"/>
      <c r="F163" s="2">
        <f t="shared" si="45"/>
        <v>0</v>
      </c>
      <c r="J163" s="1">
        <f t="shared" si="66"/>
        <v>0</v>
      </c>
      <c r="M163" s="8" t="str">
        <f t="shared" si="67"/>
        <v/>
      </c>
      <c r="N163" s="8" t="str">
        <f t="shared" si="68"/>
        <v/>
      </c>
      <c r="O163" s="1" t="str">
        <f t="shared" si="69"/>
        <v/>
      </c>
      <c r="P163" s="40" t="str">
        <f t="shared" si="70"/>
        <v/>
      </c>
      <c r="Q163" s="40" t="str">
        <f t="shared" si="71"/>
        <v/>
      </c>
      <c r="R163" s="6">
        <f t="shared" si="72"/>
        <v>0</v>
      </c>
      <c r="S163" s="6">
        <f>IF(AND(D163&lt;=L$4,P163&lt;&gt;"Y"),IF(N163&lt;VLOOKUP(O163,Runners!A$3:CT$200,S$1,FALSE),2,0),0)</f>
        <v>0</v>
      </c>
      <c r="T163" s="6">
        <f t="shared" si="73"/>
        <v>0</v>
      </c>
      <c r="U163" s="2"/>
      <c r="V163" s="2" t="str">
        <f>IF(O163&lt;&gt;"",VLOOKUP(O163,Runners!CZ$3:DM$200,V$1,FALSE),"")</f>
        <v/>
      </c>
      <c r="W163" s="19" t="str">
        <f t="shared" si="74"/>
        <v/>
      </c>
    </row>
    <row r="164" spans="3:23" x14ac:dyDescent="0.25">
      <c r="C164" s="3">
        <f>IF(A164&lt;&gt;"",VLOOKUP(A164,Runners!A$3:AS$200,C$1,FALSE),0)</f>
        <v>0</v>
      </c>
      <c r="D164" s="6">
        <f t="shared" si="65"/>
        <v>161</v>
      </c>
      <c r="E164" s="2"/>
      <c r="F164" s="2">
        <f t="shared" si="45"/>
        <v>0</v>
      </c>
      <c r="J164" s="1">
        <f t="shared" si="66"/>
        <v>0</v>
      </c>
      <c r="M164" s="8" t="str">
        <f t="shared" si="67"/>
        <v/>
      </c>
      <c r="N164" s="8" t="str">
        <f t="shared" si="68"/>
        <v/>
      </c>
      <c r="O164" s="1" t="str">
        <f t="shared" si="69"/>
        <v/>
      </c>
      <c r="P164" s="40" t="str">
        <f t="shared" si="70"/>
        <v/>
      </c>
      <c r="Q164" s="40" t="str">
        <f t="shared" si="71"/>
        <v/>
      </c>
      <c r="R164" s="6">
        <f t="shared" si="72"/>
        <v>0</v>
      </c>
      <c r="S164" s="6">
        <f>IF(AND(D164&lt;=L$4,P164&lt;&gt;"Y"),IF(N164&lt;VLOOKUP(O164,Runners!A$3:CT$200,S$1,FALSE),2,0),0)</f>
        <v>0</v>
      </c>
      <c r="T164" s="6">
        <f t="shared" si="73"/>
        <v>0</v>
      </c>
      <c r="U164" s="2"/>
      <c r="V164" s="2" t="str">
        <f>IF(O164&lt;&gt;"",VLOOKUP(O164,Runners!CZ$3:DM$200,V$1,FALSE),"")</f>
        <v/>
      </c>
      <c r="W164" s="19" t="str">
        <f t="shared" si="74"/>
        <v/>
      </c>
    </row>
    <row r="165" spans="3:23" x14ac:dyDescent="0.25">
      <c r="C165" s="3">
        <f>IF(A165&lt;&gt;"",VLOOKUP(A165,Runners!A$3:AS$200,C$1,FALSE),0)</f>
        <v>0</v>
      </c>
      <c r="D165" s="6">
        <f t="shared" si="65"/>
        <v>162</v>
      </c>
      <c r="E165" s="2"/>
      <c r="F165" s="2">
        <f t="shared" si="45"/>
        <v>0</v>
      </c>
      <c r="J165" s="1">
        <f t="shared" si="66"/>
        <v>0</v>
      </c>
      <c r="M165" s="8" t="str">
        <f t="shared" si="67"/>
        <v/>
      </c>
      <c r="N165" s="8" t="str">
        <f t="shared" si="68"/>
        <v/>
      </c>
      <c r="O165" s="1" t="str">
        <f t="shared" si="69"/>
        <v/>
      </c>
      <c r="P165" s="40" t="str">
        <f t="shared" si="70"/>
        <v/>
      </c>
      <c r="Q165" s="40" t="str">
        <f t="shared" si="71"/>
        <v/>
      </c>
      <c r="R165" s="6">
        <f t="shared" si="72"/>
        <v>0</v>
      </c>
      <c r="S165" s="6">
        <f>IF(AND(D165&lt;=L$4,P165&lt;&gt;"Y"),IF(N165&lt;VLOOKUP(O165,Runners!A$3:CT$200,S$1,FALSE),2,0),0)</f>
        <v>0</v>
      </c>
      <c r="T165" s="6">
        <f t="shared" si="73"/>
        <v>0</v>
      </c>
      <c r="U165" s="2"/>
      <c r="V165" s="2" t="str">
        <f>IF(O165&lt;&gt;"",VLOOKUP(O165,Runners!CZ$3:DM$200,V$1,FALSE),"")</f>
        <v/>
      </c>
      <c r="W165" s="19" t="str">
        <f t="shared" si="74"/>
        <v/>
      </c>
    </row>
    <row r="166" spans="3:23" x14ac:dyDescent="0.25">
      <c r="C166" s="3">
        <f>IF(A166&lt;&gt;"",VLOOKUP(A166,Runners!A$3:AS$200,C$1,FALSE),0)</f>
        <v>0</v>
      </c>
      <c r="D166" s="6">
        <f t="shared" si="65"/>
        <v>163</v>
      </c>
      <c r="E166" s="2"/>
      <c r="F166" s="2">
        <f t="shared" si="45"/>
        <v>0</v>
      </c>
      <c r="J166" s="1">
        <f t="shared" si="66"/>
        <v>0</v>
      </c>
      <c r="M166" s="8" t="str">
        <f t="shared" si="67"/>
        <v/>
      </c>
      <c r="N166" s="8" t="str">
        <f t="shared" si="68"/>
        <v/>
      </c>
      <c r="O166" s="1" t="str">
        <f t="shared" si="69"/>
        <v/>
      </c>
      <c r="P166" s="40" t="str">
        <f t="shared" si="70"/>
        <v/>
      </c>
      <c r="Q166" s="40" t="str">
        <f t="shared" si="71"/>
        <v/>
      </c>
      <c r="R166" s="6">
        <f t="shared" si="72"/>
        <v>0</v>
      </c>
      <c r="S166" s="6">
        <f>IF(AND(D166&lt;=L$4,P166&lt;&gt;"Y"),IF(N166&lt;VLOOKUP(O166,Runners!A$3:CT$200,S$1,FALSE),2,0),0)</f>
        <v>0</v>
      </c>
      <c r="T166" s="6">
        <f t="shared" si="73"/>
        <v>0</v>
      </c>
      <c r="U166" s="2"/>
      <c r="V166" s="2" t="str">
        <f>IF(O166&lt;&gt;"",VLOOKUP(O166,Runners!CZ$3:DM$200,V$1,FALSE),"")</f>
        <v/>
      </c>
      <c r="W166" s="19" t="str">
        <f t="shared" si="74"/>
        <v/>
      </c>
    </row>
    <row r="167" spans="3:23" x14ac:dyDescent="0.25">
      <c r="C167" s="3">
        <f>IF(A167&lt;&gt;"",VLOOKUP(A167,Runners!A$3:AS$200,C$1,FALSE),0)</f>
        <v>0</v>
      </c>
      <c r="D167" s="6">
        <f t="shared" si="65"/>
        <v>164</v>
      </c>
      <c r="E167" s="2"/>
      <c r="F167" s="2">
        <f t="shared" ref="F167:F192" si="75">IF(E167&gt;0,E167-C167,0)</f>
        <v>0</v>
      </c>
      <c r="J167" s="1">
        <f t="shared" si="66"/>
        <v>0</v>
      </c>
      <c r="M167" s="8" t="str">
        <f t="shared" si="67"/>
        <v/>
      </c>
      <c r="N167" s="8" t="str">
        <f t="shared" si="68"/>
        <v/>
      </c>
      <c r="O167" s="1" t="str">
        <f t="shared" si="69"/>
        <v/>
      </c>
      <c r="P167" s="40" t="str">
        <f t="shared" si="70"/>
        <v/>
      </c>
      <c r="Q167" s="40" t="str">
        <f t="shared" si="71"/>
        <v/>
      </c>
      <c r="R167" s="6">
        <f t="shared" si="72"/>
        <v>0</v>
      </c>
      <c r="S167" s="6">
        <f>IF(AND(D167&lt;=L$4,P167&lt;&gt;"Y"),IF(N167&lt;VLOOKUP(O167,Runners!A$3:CT$200,S$1,FALSE),2,0),0)</f>
        <v>0</v>
      </c>
      <c r="T167" s="6">
        <f t="shared" si="73"/>
        <v>0</v>
      </c>
      <c r="U167" s="2"/>
      <c r="V167" s="2" t="str">
        <f>IF(O167&lt;&gt;"",VLOOKUP(O167,Runners!CZ$3:DM$200,V$1,FALSE),"")</f>
        <v/>
      </c>
      <c r="W167" s="19" t="str">
        <f t="shared" si="74"/>
        <v/>
      </c>
    </row>
    <row r="168" spans="3:23" x14ac:dyDescent="0.25">
      <c r="C168" s="3">
        <f>IF(A168&lt;&gt;"",VLOOKUP(A168,Runners!A$3:AS$200,C$1,FALSE),0)</f>
        <v>0</v>
      </c>
      <c r="D168" s="6">
        <f t="shared" si="65"/>
        <v>165</v>
      </c>
      <c r="E168" s="2"/>
      <c r="F168" s="2">
        <f t="shared" si="75"/>
        <v>0</v>
      </c>
      <c r="J168" s="1">
        <f t="shared" si="66"/>
        <v>0</v>
      </c>
      <c r="M168" s="8" t="str">
        <f t="shared" si="67"/>
        <v/>
      </c>
      <c r="N168" s="8" t="str">
        <f t="shared" si="68"/>
        <v/>
      </c>
      <c r="O168" s="1" t="str">
        <f t="shared" si="69"/>
        <v/>
      </c>
      <c r="P168" s="40" t="str">
        <f t="shared" si="70"/>
        <v/>
      </c>
      <c r="Q168" s="40" t="str">
        <f t="shared" si="71"/>
        <v/>
      </c>
      <c r="R168" s="6">
        <f t="shared" si="72"/>
        <v>0</v>
      </c>
      <c r="S168" s="6">
        <f>IF(AND(D168&lt;=L$4,P168&lt;&gt;"Y"),IF(N168&lt;VLOOKUP(O168,Runners!A$3:CT$200,S$1,FALSE),2,0),0)</f>
        <v>0</v>
      </c>
      <c r="T168" s="6">
        <f t="shared" si="73"/>
        <v>0</v>
      </c>
      <c r="U168" s="2"/>
      <c r="V168" s="2" t="str">
        <f>IF(O168&lt;&gt;"",VLOOKUP(O168,Runners!CZ$3:DM$200,V$1,FALSE),"")</f>
        <v/>
      </c>
      <c r="W168" s="19" t="str">
        <f t="shared" si="74"/>
        <v/>
      </c>
    </row>
    <row r="169" spans="3:23" x14ac:dyDescent="0.25">
      <c r="C169" s="3">
        <f>IF(A169&lt;&gt;"",VLOOKUP(A169,Runners!A$3:AS$200,C$1,FALSE),0)</f>
        <v>0</v>
      </c>
      <c r="D169" s="6">
        <f t="shared" si="65"/>
        <v>166</v>
      </c>
      <c r="E169" s="2"/>
      <c r="F169" s="2">
        <f t="shared" si="75"/>
        <v>0</v>
      </c>
      <c r="J169" s="1">
        <f t="shared" si="66"/>
        <v>0</v>
      </c>
      <c r="M169" s="8" t="str">
        <f t="shared" si="67"/>
        <v/>
      </c>
      <c r="N169" s="8" t="str">
        <f t="shared" si="68"/>
        <v/>
      </c>
      <c r="O169" s="1" t="str">
        <f t="shared" si="69"/>
        <v/>
      </c>
      <c r="P169" s="40" t="str">
        <f t="shared" si="70"/>
        <v/>
      </c>
      <c r="Q169" s="40" t="str">
        <f t="shared" si="71"/>
        <v/>
      </c>
      <c r="R169" s="6">
        <f t="shared" si="72"/>
        <v>0</v>
      </c>
      <c r="S169" s="6">
        <f>IF(AND(D169&lt;=L$4,P169&lt;&gt;"Y"),IF(N169&lt;VLOOKUP(O169,Runners!A$3:CT$200,S$1,FALSE),2,0),0)</f>
        <v>0</v>
      </c>
      <c r="T169" s="6">
        <f t="shared" si="73"/>
        <v>0</v>
      </c>
      <c r="U169" s="2"/>
      <c r="V169" s="2" t="str">
        <f>IF(O169&lt;&gt;"",VLOOKUP(O169,Runners!CZ$3:DM$200,V$1,FALSE),"")</f>
        <v/>
      </c>
      <c r="W169" s="19" t="str">
        <f t="shared" si="74"/>
        <v/>
      </c>
    </row>
    <row r="170" spans="3:23" x14ac:dyDescent="0.25">
      <c r="C170" s="3">
        <f>IF(A170&lt;&gt;"",VLOOKUP(A170,Runners!A$3:AS$200,C$1,FALSE),0)</f>
        <v>0</v>
      </c>
      <c r="D170" s="6">
        <f t="shared" si="65"/>
        <v>167</v>
      </c>
      <c r="E170" s="2"/>
      <c r="F170" s="2">
        <f t="shared" si="75"/>
        <v>0</v>
      </c>
      <c r="J170" s="1">
        <f t="shared" si="66"/>
        <v>0</v>
      </c>
      <c r="M170" s="8" t="str">
        <f t="shared" si="67"/>
        <v/>
      </c>
      <c r="N170" s="8" t="str">
        <f t="shared" si="68"/>
        <v/>
      </c>
      <c r="O170" s="1" t="str">
        <f t="shared" si="69"/>
        <v/>
      </c>
      <c r="P170" s="40" t="str">
        <f t="shared" si="70"/>
        <v/>
      </c>
      <c r="Q170" s="40" t="str">
        <f t="shared" si="71"/>
        <v/>
      </c>
      <c r="R170" s="6">
        <f t="shared" si="72"/>
        <v>0</v>
      </c>
      <c r="S170" s="6">
        <f>IF(AND(D170&lt;=L$4,P170&lt;&gt;"Y"),IF(N170&lt;VLOOKUP(O170,Runners!A$3:CT$200,S$1,FALSE),2,0),0)</f>
        <v>0</v>
      </c>
      <c r="T170" s="6">
        <f t="shared" si="73"/>
        <v>0</v>
      </c>
      <c r="U170" s="2"/>
      <c r="V170" s="2" t="str">
        <f>IF(O170&lt;&gt;"",VLOOKUP(O170,Runners!CZ$3:DM$200,V$1,FALSE),"")</f>
        <v/>
      </c>
      <c r="W170" s="19" t="str">
        <f t="shared" si="74"/>
        <v/>
      </c>
    </row>
    <row r="171" spans="3:23" x14ac:dyDescent="0.25">
      <c r="C171" s="3">
        <f>IF(A171&lt;&gt;"",VLOOKUP(A171,Runners!A$3:AS$200,C$1,FALSE),0)</f>
        <v>0</v>
      </c>
      <c r="D171" s="6">
        <f t="shared" si="65"/>
        <v>168</v>
      </c>
      <c r="E171" s="2"/>
      <c r="F171" s="2">
        <f t="shared" si="75"/>
        <v>0</v>
      </c>
      <c r="J171" s="1">
        <f t="shared" si="66"/>
        <v>0</v>
      </c>
      <c r="M171" s="8" t="str">
        <f t="shared" si="67"/>
        <v/>
      </c>
      <c r="N171" s="8" t="str">
        <f t="shared" si="68"/>
        <v/>
      </c>
      <c r="O171" s="1" t="str">
        <f t="shared" si="69"/>
        <v/>
      </c>
      <c r="P171" s="40" t="str">
        <f t="shared" si="70"/>
        <v/>
      </c>
      <c r="Q171" s="40" t="str">
        <f t="shared" si="71"/>
        <v/>
      </c>
      <c r="R171" s="6">
        <f t="shared" si="72"/>
        <v>0</v>
      </c>
      <c r="S171" s="6">
        <f>IF(AND(D171&lt;=L$4,P171&lt;&gt;"Y"),IF(N171&lt;VLOOKUP(O171,Runners!A$3:CT$200,S$1,FALSE),2,0),0)</f>
        <v>0</v>
      </c>
      <c r="T171" s="6">
        <f t="shared" si="73"/>
        <v>0</v>
      </c>
      <c r="U171" s="2"/>
      <c r="V171" s="2" t="str">
        <f>IF(O171&lt;&gt;"",VLOOKUP(O171,Runners!CZ$3:DM$200,V$1,FALSE),"")</f>
        <v/>
      </c>
      <c r="W171" s="19" t="str">
        <f t="shared" si="74"/>
        <v/>
      </c>
    </row>
    <row r="172" spans="3:23" x14ac:dyDescent="0.25">
      <c r="C172" s="3">
        <f>IF(A172&lt;&gt;"",VLOOKUP(A172,Runners!A$3:AS$200,C$1,FALSE),0)</f>
        <v>0</v>
      </c>
      <c r="D172" s="6">
        <f t="shared" si="65"/>
        <v>169</v>
      </c>
      <c r="E172" s="2"/>
      <c r="F172" s="2">
        <f t="shared" si="75"/>
        <v>0</v>
      </c>
      <c r="J172" s="1">
        <f t="shared" si="66"/>
        <v>0</v>
      </c>
      <c r="M172" s="8" t="str">
        <f t="shared" si="67"/>
        <v/>
      </c>
      <c r="N172" s="8" t="str">
        <f t="shared" si="68"/>
        <v/>
      </c>
      <c r="O172" s="1" t="str">
        <f t="shared" si="69"/>
        <v/>
      </c>
      <c r="P172" s="40" t="str">
        <f t="shared" si="70"/>
        <v/>
      </c>
      <c r="Q172" s="40" t="str">
        <f t="shared" si="71"/>
        <v/>
      </c>
      <c r="R172" s="6">
        <f t="shared" si="72"/>
        <v>0</v>
      </c>
      <c r="S172" s="6">
        <f>IF(AND(D172&lt;=L$4,P172&lt;&gt;"Y"),IF(N172&lt;VLOOKUP(O172,Runners!A$3:CT$200,S$1,FALSE),2,0),0)</f>
        <v>0</v>
      </c>
      <c r="T172" s="6">
        <f t="shared" si="73"/>
        <v>0</v>
      </c>
      <c r="U172" s="2"/>
      <c r="V172" s="2" t="str">
        <f>IF(O172&lt;&gt;"",VLOOKUP(O172,Runners!CZ$3:DM$200,V$1,FALSE),"")</f>
        <v/>
      </c>
      <c r="W172" s="19" t="str">
        <f t="shared" si="74"/>
        <v/>
      </c>
    </row>
    <row r="173" spans="3:23" x14ac:dyDescent="0.25">
      <c r="C173" s="3">
        <f>IF(A173&lt;&gt;"",VLOOKUP(A173,Runners!A$3:AS$200,C$1,FALSE),0)</f>
        <v>0</v>
      </c>
      <c r="D173" s="6">
        <f t="shared" si="65"/>
        <v>170</v>
      </c>
      <c r="E173" s="2"/>
      <c r="F173" s="2">
        <f t="shared" si="75"/>
        <v>0</v>
      </c>
      <c r="J173" s="1">
        <f t="shared" si="66"/>
        <v>0</v>
      </c>
      <c r="M173" s="8" t="str">
        <f t="shared" si="67"/>
        <v/>
      </c>
      <c r="N173" s="8" t="str">
        <f t="shared" si="68"/>
        <v/>
      </c>
      <c r="O173" s="1" t="str">
        <f t="shared" si="69"/>
        <v/>
      </c>
      <c r="P173" s="40" t="str">
        <f t="shared" si="70"/>
        <v/>
      </c>
      <c r="Q173" s="40" t="str">
        <f t="shared" si="71"/>
        <v/>
      </c>
      <c r="R173" s="6">
        <f t="shared" si="72"/>
        <v>0</v>
      </c>
      <c r="S173" s="6">
        <f>IF(AND(D173&lt;=L$4,P173&lt;&gt;"Y"),IF(N173&lt;VLOOKUP(O173,Runners!A$3:CT$200,S$1,FALSE),2,0),0)</f>
        <v>0</v>
      </c>
      <c r="T173" s="6">
        <f t="shared" si="73"/>
        <v>0</v>
      </c>
      <c r="U173" s="2"/>
      <c r="V173" s="2" t="str">
        <f>IF(O173&lt;&gt;"",VLOOKUP(O173,Runners!CZ$3:DM$200,V$1,FALSE),"")</f>
        <v/>
      </c>
      <c r="W173" s="19" t="str">
        <f t="shared" si="74"/>
        <v/>
      </c>
    </row>
    <row r="174" spans="3:23" x14ac:dyDescent="0.25">
      <c r="C174" s="3">
        <f>IF(A174&lt;&gt;"",VLOOKUP(A174,Runners!A$3:AS$200,C$1,FALSE),0)</f>
        <v>0</v>
      </c>
      <c r="D174" s="6">
        <f t="shared" si="65"/>
        <v>171</v>
      </c>
      <c r="E174" s="2"/>
      <c r="F174" s="2">
        <f t="shared" si="75"/>
        <v>0</v>
      </c>
      <c r="J174" s="1">
        <f t="shared" si="66"/>
        <v>0</v>
      </c>
      <c r="M174" s="8" t="str">
        <f t="shared" si="67"/>
        <v/>
      </c>
      <c r="N174" s="8" t="str">
        <f t="shared" si="68"/>
        <v/>
      </c>
      <c r="O174" s="1" t="str">
        <f t="shared" si="69"/>
        <v/>
      </c>
      <c r="P174" s="40" t="str">
        <f t="shared" si="70"/>
        <v/>
      </c>
      <c r="Q174" s="40" t="str">
        <f t="shared" si="71"/>
        <v/>
      </c>
      <c r="R174" s="6">
        <f t="shared" si="72"/>
        <v>0</v>
      </c>
      <c r="S174" s="6">
        <f>IF(AND(D174&lt;=L$4,P174&lt;&gt;"Y"),IF(N174&lt;VLOOKUP(O174,Runners!A$3:CT$200,S$1,FALSE),2,0),0)</f>
        <v>0</v>
      </c>
      <c r="T174" s="6">
        <f t="shared" si="73"/>
        <v>0</v>
      </c>
      <c r="U174" s="2"/>
      <c r="V174" s="2" t="str">
        <f>IF(O174&lt;&gt;"",VLOOKUP(O174,Runners!CZ$3:DM$200,V$1,FALSE),"")</f>
        <v/>
      </c>
      <c r="W174" s="19" t="str">
        <f t="shared" si="74"/>
        <v/>
      </c>
    </row>
    <row r="175" spans="3:23" x14ac:dyDescent="0.25">
      <c r="C175" s="3">
        <f>IF(A175&lt;&gt;"",VLOOKUP(A175,Runners!A$3:AS$200,C$1,FALSE),0)</f>
        <v>0</v>
      </c>
      <c r="D175" s="6">
        <f t="shared" si="65"/>
        <v>172</v>
      </c>
      <c r="E175" s="2"/>
      <c r="F175" s="2">
        <f t="shared" si="75"/>
        <v>0</v>
      </c>
      <c r="J175" s="1">
        <f t="shared" si="66"/>
        <v>0</v>
      </c>
      <c r="M175" s="8" t="str">
        <f t="shared" si="67"/>
        <v/>
      </c>
      <c r="N175" s="8" t="str">
        <f t="shared" si="68"/>
        <v/>
      </c>
      <c r="O175" s="1" t="str">
        <f t="shared" si="69"/>
        <v/>
      </c>
      <c r="P175" s="40" t="str">
        <f t="shared" si="70"/>
        <v/>
      </c>
      <c r="Q175" s="40" t="str">
        <f t="shared" si="71"/>
        <v/>
      </c>
      <c r="R175" s="6">
        <f t="shared" si="72"/>
        <v>0</v>
      </c>
      <c r="S175" s="6">
        <f>IF(AND(D175&lt;=L$4,P175&lt;&gt;"Y"),IF(N175&lt;VLOOKUP(O175,Runners!A$3:CT$200,S$1,FALSE),2,0),0)</f>
        <v>0</v>
      </c>
      <c r="T175" s="6">
        <f t="shared" si="73"/>
        <v>0</v>
      </c>
      <c r="U175" s="2"/>
      <c r="V175" s="2" t="str">
        <f>IF(O175&lt;&gt;"",VLOOKUP(O175,Runners!CZ$3:DM$200,V$1,FALSE),"")</f>
        <v/>
      </c>
      <c r="W175" s="19" t="str">
        <f t="shared" si="74"/>
        <v/>
      </c>
    </row>
    <row r="176" spans="3:23" x14ac:dyDescent="0.25">
      <c r="C176" s="3">
        <f>IF(A176&lt;&gt;"",VLOOKUP(A176,Runners!A$3:AS$200,C$1,FALSE),0)</f>
        <v>0</v>
      </c>
      <c r="D176" s="6">
        <f t="shared" si="65"/>
        <v>173</v>
      </c>
      <c r="E176" s="2"/>
      <c r="F176" s="2">
        <f t="shared" si="75"/>
        <v>0</v>
      </c>
      <c r="J176" s="1">
        <f t="shared" si="66"/>
        <v>0</v>
      </c>
      <c r="M176" s="8" t="str">
        <f t="shared" si="67"/>
        <v/>
      </c>
      <c r="N176" s="8" t="str">
        <f t="shared" si="68"/>
        <v/>
      </c>
      <c r="O176" s="1" t="str">
        <f t="shared" si="69"/>
        <v/>
      </c>
      <c r="P176" s="40" t="str">
        <f t="shared" si="70"/>
        <v/>
      </c>
      <c r="Q176" s="40" t="str">
        <f t="shared" si="71"/>
        <v/>
      </c>
      <c r="R176" s="6">
        <f t="shared" si="72"/>
        <v>0</v>
      </c>
      <c r="S176" s="6">
        <f>IF(AND(D176&lt;=L$4,P176&lt;&gt;"Y"),IF(N176&lt;VLOOKUP(O176,Runners!A$3:CT$200,S$1,FALSE),2,0),0)</f>
        <v>0</v>
      </c>
      <c r="T176" s="6">
        <f t="shared" si="73"/>
        <v>0</v>
      </c>
      <c r="U176" s="2"/>
      <c r="V176" s="2" t="str">
        <f>IF(O176&lt;&gt;"",VLOOKUP(O176,Runners!CZ$3:DM$200,V$1,FALSE),"")</f>
        <v/>
      </c>
      <c r="W176" s="19" t="str">
        <f t="shared" si="74"/>
        <v/>
      </c>
    </row>
    <row r="177" spans="3:23" x14ac:dyDescent="0.25">
      <c r="C177" s="3">
        <f>IF(A177&lt;&gt;"",VLOOKUP(A177,Runners!A$3:AS$200,C$1,FALSE),0)</f>
        <v>0</v>
      </c>
      <c r="D177" s="6">
        <f t="shared" si="65"/>
        <v>174</v>
      </c>
      <c r="E177" s="2"/>
      <c r="F177" s="2">
        <f t="shared" si="75"/>
        <v>0</v>
      </c>
      <c r="J177" s="1">
        <f t="shared" si="66"/>
        <v>0</v>
      </c>
      <c r="M177" s="8" t="str">
        <f t="shared" si="67"/>
        <v/>
      </c>
      <c r="N177" s="8" t="str">
        <f t="shared" si="68"/>
        <v/>
      </c>
      <c r="O177" s="1" t="str">
        <f t="shared" si="69"/>
        <v/>
      </c>
      <c r="P177" s="40" t="str">
        <f t="shared" si="70"/>
        <v/>
      </c>
      <c r="Q177" s="40" t="str">
        <f t="shared" si="71"/>
        <v/>
      </c>
      <c r="R177" s="6">
        <f t="shared" si="72"/>
        <v>0</v>
      </c>
      <c r="S177" s="6">
        <f>IF(AND(D177&lt;=L$4,P177&lt;&gt;"Y"),IF(N177&lt;VLOOKUP(O177,Runners!A$3:CT$200,S$1,FALSE),2,0),0)</f>
        <v>0</v>
      </c>
      <c r="T177" s="6">
        <f t="shared" si="73"/>
        <v>0</v>
      </c>
      <c r="U177" s="2"/>
      <c r="V177" s="2" t="str">
        <f>IF(O177&lt;&gt;"",VLOOKUP(O177,Runners!CZ$3:DM$200,V$1,FALSE),"")</f>
        <v/>
      </c>
      <c r="W177" s="19" t="str">
        <f t="shared" si="74"/>
        <v/>
      </c>
    </row>
    <row r="178" spans="3:23" x14ac:dyDescent="0.25">
      <c r="C178" s="3">
        <f>IF(A178&lt;&gt;"",VLOOKUP(A178,Runners!A$3:AS$200,C$1,FALSE),0)</f>
        <v>0</v>
      </c>
      <c r="D178" s="6">
        <f t="shared" si="65"/>
        <v>175</v>
      </c>
      <c r="E178" s="2"/>
      <c r="F178" s="2">
        <f t="shared" si="75"/>
        <v>0</v>
      </c>
      <c r="J178" s="1">
        <f t="shared" si="66"/>
        <v>0</v>
      </c>
      <c r="M178" s="8" t="str">
        <f t="shared" si="67"/>
        <v/>
      </c>
      <c r="N178" s="8" t="str">
        <f t="shared" si="68"/>
        <v/>
      </c>
      <c r="O178" s="1" t="str">
        <f t="shared" si="69"/>
        <v/>
      </c>
      <c r="P178" s="40" t="str">
        <f t="shared" si="70"/>
        <v/>
      </c>
      <c r="Q178" s="40" t="str">
        <f t="shared" si="71"/>
        <v/>
      </c>
      <c r="R178" s="6">
        <f t="shared" si="72"/>
        <v>0</v>
      </c>
      <c r="S178" s="6">
        <f>IF(AND(D178&lt;=L$4,P178&lt;&gt;"Y"),IF(N178&lt;VLOOKUP(O178,Runners!A$3:CT$200,S$1,FALSE),2,0),0)</f>
        <v>0</v>
      </c>
      <c r="T178" s="6">
        <f t="shared" si="73"/>
        <v>0</v>
      </c>
      <c r="U178" s="2"/>
      <c r="V178" s="2" t="str">
        <f>IF(O178&lt;&gt;"",VLOOKUP(O178,Runners!CZ$3:DM$200,V$1,FALSE),"")</f>
        <v/>
      </c>
      <c r="W178" s="19" t="str">
        <f t="shared" si="74"/>
        <v/>
      </c>
    </row>
    <row r="179" spans="3:23" x14ac:dyDescent="0.25">
      <c r="C179" s="3">
        <f>IF(A179&lt;&gt;"",VLOOKUP(A179,Runners!A$3:AS$200,C$1,FALSE),0)</f>
        <v>0</v>
      </c>
      <c r="D179" s="6">
        <f t="shared" si="65"/>
        <v>176</v>
      </c>
      <c r="E179" s="2"/>
      <c r="F179" s="2">
        <f t="shared" si="75"/>
        <v>0</v>
      </c>
      <c r="J179" s="1">
        <f t="shared" si="66"/>
        <v>0</v>
      </c>
      <c r="M179" s="8" t="str">
        <f t="shared" si="67"/>
        <v/>
      </c>
      <c r="N179" s="8" t="str">
        <f t="shared" si="68"/>
        <v/>
      </c>
      <c r="O179" s="1" t="str">
        <f t="shared" si="69"/>
        <v/>
      </c>
      <c r="P179" s="40" t="str">
        <f t="shared" si="70"/>
        <v/>
      </c>
      <c r="Q179" s="40" t="str">
        <f t="shared" si="71"/>
        <v/>
      </c>
      <c r="R179" s="6">
        <f t="shared" si="72"/>
        <v>0</v>
      </c>
      <c r="S179" s="6">
        <f>IF(AND(D179&lt;=L$4,P179&lt;&gt;"Y"),IF(N179&lt;VLOOKUP(O179,Runners!A$3:CT$200,S$1,FALSE),2,0),0)</f>
        <v>0</v>
      </c>
      <c r="T179" s="6">
        <f t="shared" si="73"/>
        <v>0</v>
      </c>
      <c r="U179" s="2"/>
      <c r="V179" s="2" t="str">
        <f>IF(O179&lt;&gt;"",VLOOKUP(O179,Runners!CZ$3:DM$200,V$1,FALSE),"")</f>
        <v/>
      </c>
      <c r="W179" s="19" t="str">
        <f t="shared" si="74"/>
        <v/>
      </c>
    </row>
    <row r="180" spans="3:23" x14ac:dyDescent="0.25">
      <c r="C180" s="3">
        <f>IF(A180&lt;&gt;"",VLOOKUP(A180,Runners!A$3:AS$200,C$1,FALSE),0)</f>
        <v>0</v>
      </c>
      <c r="D180" s="6">
        <f t="shared" si="65"/>
        <v>177</v>
      </c>
      <c r="E180" s="2"/>
      <c r="F180" s="2">
        <f t="shared" si="75"/>
        <v>0</v>
      </c>
      <c r="J180" s="1">
        <f t="shared" si="66"/>
        <v>0</v>
      </c>
      <c r="M180" s="8" t="str">
        <f t="shared" si="67"/>
        <v/>
      </c>
      <c r="N180" s="8" t="str">
        <f t="shared" si="68"/>
        <v/>
      </c>
      <c r="O180" s="1" t="str">
        <f t="shared" si="69"/>
        <v/>
      </c>
      <c r="P180" s="40" t="str">
        <f t="shared" si="70"/>
        <v/>
      </c>
      <c r="Q180" s="40" t="str">
        <f t="shared" si="71"/>
        <v/>
      </c>
      <c r="R180" s="6">
        <f t="shared" si="72"/>
        <v>0</v>
      </c>
      <c r="S180" s="6">
        <f>IF(AND(D180&lt;=L$4,P180&lt;&gt;"Y"),IF(N180&lt;VLOOKUP(O180,Runners!A$3:CT$200,S$1,FALSE),2,0),0)</f>
        <v>0</v>
      </c>
      <c r="T180" s="6">
        <f t="shared" si="73"/>
        <v>0</v>
      </c>
      <c r="U180" s="2"/>
      <c r="V180" s="2" t="str">
        <f>IF(O180&lt;&gt;"",VLOOKUP(O180,Runners!CZ$3:DM$200,V$1,FALSE),"")</f>
        <v/>
      </c>
      <c r="W180" s="19" t="str">
        <f t="shared" si="74"/>
        <v/>
      </c>
    </row>
    <row r="181" spans="3:23" x14ac:dyDescent="0.25">
      <c r="C181" s="3">
        <f>IF(A181&lt;&gt;"",VLOOKUP(A181,Runners!A$3:AS$200,C$1,FALSE),0)</f>
        <v>0</v>
      </c>
      <c r="D181" s="6">
        <f t="shared" si="65"/>
        <v>178</v>
      </c>
      <c r="E181" s="2"/>
      <c r="F181" s="2">
        <f t="shared" si="75"/>
        <v>0</v>
      </c>
      <c r="J181" s="1">
        <f t="shared" si="66"/>
        <v>0</v>
      </c>
      <c r="M181" s="8" t="str">
        <f t="shared" si="67"/>
        <v/>
      </c>
      <c r="N181" s="8" t="str">
        <f t="shared" si="68"/>
        <v/>
      </c>
      <c r="O181" s="1" t="str">
        <f t="shared" si="69"/>
        <v/>
      </c>
      <c r="P181" s="40" t="str">
        <f t="shared" si="70"/>
        <v/>
      </c>
      <c r="Q181" s="40" t="str">
        <f t="shared" si="71"/>
        <v/>
      </c>
      <c r="R181" s="6">
        <f t="shared" si="72"/>
        <v>0</v>
      </c>
      <c r="S181" s="6">
        <f>IF(AND(D181&lt;=L$4,P181&lt;&gt;"Y"),IF(N181&lt;VLOOKUP(O181,Runners!A$3:CT$200,S$1,FALSE),2,0),0)</f>
        <v>0</v>
      </c>
      <c r="T181" s="6">
        <f t="shared" si="73"/>
        <v>0</v>
      </c>
      <c r="U181" s="2"/>
      <c r="V181" s="2" t="str">
        <f>IF(O181&lt;&gt;"",VLOOKUP(O181,Runners!CZ$3:DM$200,V$1,FALSE),"")</f>
        <v/>
      </c>
      <c r="W181" s="19" t="str">
        <f t="shared" si="74"/>
        <v/>
      </c>
    </row>
    <row r="182" spans="3:23" x14ac:dyDescent="0.25">
      <c r="C182" s="3">
        <f>IF(A182&lt;&gt;"",VLOOKUP(A182,Runners!A$3:AS$200,C$1,FALSE),0)</f>
        <v>0</v>
      </c>
      <c r="D182" s="6">
        <f t="shared" si="65"/>
        <v>179</v>
      </c>
      <c r="E182" s="2"/>
      <c r="F182" s="2">
        <f t="shared" si="75"/>
        <v>0</v>
      </c>
      <c r="J182" s="1">
        <f t="shared" si="66"/>
        <v>0</v>
      </c>
      <c r="M182" s="8" t="str">
        <f t="shared" si="67"/>
        <v/>
      </c>
      <c r="N182" s="8" t="str">
        <f t="shared" si="68"/>
        <v/>
      </c>
      <c r="O182" s="1" t="str">
        <f t="shared" si="69"/>
        <v/>
      </c>
      <c r="P182" s="40" t="str">
        <f t="shared" si="70"/>
        <v/>
      </c>
      <c r="Q182" s="40" t="str">
        <f t="shared" si="71"/>
        <v/>
      </c>
      <c r="R182" s="6">
        <f t="shared" si="72"/>
        <v>0</v>
      </c>
      <c r="S182" s="6">
        <f>IF(AND(D182&lt;=L$4,P182&lt;&gt;"Y"),IF(N182&lt;VLOOKUP(O182,Runners!A$3:CT$200,S$1,FALSE),2,0),0)</f>
        <v>0</v>
      </c>
      <c r="T182" s="6">
        <f t="shared" si="73"/>
        <v>0</v>
      </c>
      <c r="U182" s="2"/>
      <c r="V182" s="2" t="str">
        <f>IF(O182&lt;&gt;"",VLOOKUP(O182,Runners!CZ$3:DM$200,V$1,FALSE),"")</f>
        <v/>
      </c>
      <c r="W182" s="19" t="str">
        <f t="shared" si="74"/>
        <v/>
      </c>
    </row>
    <row r="183" spans="3:23" x14ac:dyDescent="0.25">
      <c r="C183" s="3">
        <f>IF(A183&lt;&gt;"",VLOOKUP(A183,Runners!A$3:AS$200,C$1,FALSE),0)</f>
        <v>0</v>
      </c>
      <c r="D183" s="6">
        <f t="shared" si="65"/>
        <v>180</v>
      </c>
      <c r="E183" s="2"/>
      <c r="F183" s="2">
        <f t="shared" si="75"/>
        <v>0</v>
      </c>
      <c r="J183" s="1">
        <f t="shared" si="66"/>
        <v>0</v>
      </c>
      <c r="M183" s="8" t="str">
        <f t="shared" si="67"/>
        <v/>
      </c>
      <c r="N183" s="8" t="str">
        <f t="shared" si="68"/>
        <v/>
      </c>
      <c r="O183" s="1" t="str">
        <f t="shared" si="69"/>
        <v/>
      </c>
      <c r="P183" s="40" t="str">
        <f t="shared" si="70"/>
        <v/>
      </c>
      <c r="Q183" s="40" t="str">
        <f t="shared" si="71"/>
        <v/>
      </c>
      <c r="R183" s="6">
        <f t="shared" si="72"/>
        <v>0</v>
      </c>
      <c r="S183" s="6">
        <f>IF(AND(D183&lt;=L$4,P183&lt;&gt;"Y"),IF(N183&lt;VLOOKUP(O183,Runners!A$3:CT$200,S$1,FALSE),2,0),0)</f>
        <v>0</v>
      </c>
      <c r="T183" s="6">
        <f t="shared" si="73"/>
        <v>0</v>
      </c>
      <c r="U183" s="2"/>
      <c r="V183" s="2" t="str">
        <f>IF(O183&lt;&gt;"",VLOOKUP(O183,Runners!CZ$3:DM$200,V$1,FALSE),"")</f>
        <v/>
      </c>
      <c r="W183" s="19" t="str">
        <f t="shared" si="74"/>
        <v/>
      </c>
    </row>
    <row r="184" spans="3:23" x14ac:dyDescent="0.25">
      <c r="C184" s="3">
        <f>IF(A184&lt;&gt;"",VLOOKUP(A184,Runners!A$3:AS$200,C$1,FALSE),0)</f>
        <v>0</v>
      </c>
      <c r="D184" s="6">
        <f t="shared" si="65"/>
        <v>181</v>
      </c>
      <c r="E184" s="2"/>
      <c r="F184" s="2">
        <f t="shared" si="75"/>
        <v>0</v>
      </c>
      <c r="J184" s="1">
        <f t="shared" si="66"/>
        <v>0</v>
      </c>
      <c r="M184" s="8" t="str">
        <f t="shared" si="67"/>
        <v/>
      </c>
      <c r="N184" s="8" t="str">
        <f t="shared" si="68"/>
        <v/>
      </c>
      <c r="O184" s="1" t="str">
        <f t="shared" si="69"/>
        <v/>
      </c>
      <c r="P184" s="40" t="str">
        <f t="shared" si="70"/>
        <v/>
      </c>
      <c r="Q184" s="40" t="str">
        <f t="shared" si="71"/>
        <v/>
      </c>
      <c r="R184" s="6">
        <f t="shared" si="72"/>
        <v>0</v>
      </c>
      <c r="S184" s="6">
        <f>IF(AND(D184&lt;=L$4,P184&lt;&gt;"Y"),IF(N184&lt;VLOOKUP(O184,Runners!A$3:CT$200,S$1,FALSE),2,0),0)</f>
        <v>0</v>
      </c>
      <c r="T184" s="6">
        <f t="shared" si="73"/>
        <v>0</v>
      </c>
      <c r="U184" s="2"/>
      <c r="V184" s="2" t="str">
        <f>IF(O184&lt;&gt;"",VLOOKUP(O184,Runners!CZ$3:DM$200,V$1,FALSE),"")</f>
        <v/>
      </c>
      <c r="W184" s="19" t="str">
        <f t="shared" si="74"/>
        <v/>
      </c>
    </row>
    <row r="185" spans="3:23" x14ac:dyDescent="0.25">
      <c r="C185" s="3">
        <f>IF(A185&lt;&gt;"",VLOOKUP(A185,Runners!A$3:AS$200,C$1,FALSE),0)</f>
        <v>0</v>
      </c>
      <c r="D185" s="6">
        <f t="shared" si="65"/>
        <v>182</v>
      </c>
      <c r="E185" s="2"/>
      <c r="F185" s="2">
        <f t="shared" si="75"/>
        <v>0</v>
      </c>
      <c r="J185" s="1">
        <f t="shared" si="66"/>
        <v>0</v>
      </c>
      <c r="M185" s="8" t="str">
        <f t="shared" si="67"/>
        <v/>
      </c>
      <c r="N185" s="8" t="str">
        <f t="shared" si="68"/>
        <v/>
      </c>
      <c r="O185" s="1" t="str">
        <f t="shared" si="69"/>
        <v/>
      </c>
      <c r="P185" s="40" t="str">
        <f t="shared" si="70"/>
        <v/>
      </c>
      <c r="Q185" s="40" t="str">
        <f t="shared" si="71"/>
        <v/>
      </c>
      <c r="R185" s="6">
        <f t="shared" si="72"/>
        <v>0</v>
      </c>
      <c r="S185" s="6">
        <f>IF(AND(D185&lt;=L$4,P185&lt;&gt;"Y"),IF(N185&lt;VLOOKUP(O185,Runners!A$3:CT$200,S$1,FALSE),2,0),0)</f>
        <v>0</v>
      </c>
      <c r="T185" s="6">
        <f t="shared" si="73"/>
        <v>0</v>
      </c>
      <c r="U185" s="2"/>
      <c r="V185" s="2" t="str">
        <f>IF(O185&lt;&gt;"",VLOOKUP(O185,Runners!CZ$3:DM$200,V$1,FALSE),"")</f>
        <v/>
      </c>
      <c r="W185" s="19" t="str">
        <f t="shared" si="74"/>
        <v/>
      </c>
    </row>
    <row r="186" spans="3:23" x14ac:dyDescent="0.25">
      <c r="C186" s="3">
        <f>IF(A186&lt;&gt;"",VLOOKUP(A186,Runners!A$3:AS$200,C$1,FALSE),0)</f>
        <v>0</v>
      </c>
      <c r="D186" s="6">
        <f t="shared" si="65"/>
        <v>183</v>
      </c>
      <c r="E186" s="2"/>
      <c r="F186" s="2">
        <f t="shared" si="75"/>
        <v>0</v>
      </c>
      <c r="J186" s="1">
        <f t="shared" si="66"/>
        <v>0</v>
      </c>
      <c r="M186" s="8" t="str">
        <f t="shared" si="67"/>
        <v/>
      </c>
      <c r="N186" s="8" t="str">
        <f t="shared" si="68"/>
        <v/>
      </c>
      <c r="O186" s="1" t="str">
        <f t="shared" si="69"/>
        <v/>
      </c>
      <c r="P186" s="40" t="str">
        <f t="shared" si="70"/>
        <v/>
      </c>
      <c r="Q186" s="40" t="str">
        <f t="shared" si="71"/>
        <v/>
      </c>
      <c r="R186" s="6">
        <f t="shared" si="72"/>
        <v>0</v>
      </c>
      <c r="S186" s="6">
        <f>IF(AND(D186&lt;=L$4,P186&lt;&gt;"Y"),IF(N186&lt;VLOOKUP(O186,Runners!A$3:CT$200,S$1,FALSE),2,0),0)</f>
        <v>0</v>
      </c>
      <c r="T186" s="6">
        <f t="shared" si="73"/>
        <v>0</v>
      </c>
      <c r="U186" s="2"/>
      <c r="V186" s="2" t="str">
        <f>IF(O186&lt;&gt;"",VLOOKUP(O186,Runners!CZ$3:DM$200,V$1,FALSE),"")</f>
        <v/>
      </c>
      <c r="W186" s="19" t="str">
        <f t="shared" si="74"/>
        <v/>
      </c>
    </row>
    <row r="187" spans="3:23" x14ac:dyDescent="0.25">
      <c r="C187" s="3">
        <f>IF(A187&lt;&gt;"",VLOOKUP(A187,Runners!A$3:AS$200,C$1,FALSE),0)</f>
        <v>0</v>
      </c>
      <c r="D187" s="6">
        <f t="shared" si="65"/>
        <v>184</v>
      </c>
      <c r="E187" s="2"/>
      <c r="F187" s="2">
        <f t="shared" si="75"/>
        <v>0</v>
      </c>
      <c r="J187" s="1">
        <f t="shared" si="66"/>
        <v>0</v>
      </c>
      <c r="M187" s="8" t="str">
        <f t="shared" si="67"/>
        <v/>
      </c>
      <c r="N187" s="8" t="str">
        <f t="shared" si="68"/>
        <v/>
      </c>
      <c r="O187" s="1" t="str">
        <f t="shared" si="69"/>
        <v/>
      </c>
      <c r="P187" s="40" t="str">
        <f t="shared" si="70"/>
        <v/>
      </c>
      <c r="Q187" s="40" t="str">
        <f t="shared" si="71"/>
        <v/>
      </c>
      <c r="R187" s="6">
        <f t="shared" si="72"/>
        <v>0</v>
      </c>
      <c r="S187" s="6">
        <f>IF(AND(D187&lt;=L$4,P187&lt;&gt;"Y"),IF(N187&lt;VLOOKUP(O187,Runners!A$3:CT$200,S$1,FALSE),2,0),0)</f>
        <v>0</v>
      </c>
      <c r="T187" s="6">
        <f t="shared" si="73"/>
        <v>0</v>
      </c>
      <c r="U187" s="2"/>
      <c r="V187" s="2" t="str">
        <f>IF(O187&lt;&gt;"",VLOOKUP(O187,Runners!CZ$3:DM$200,V$1,FALSE),"")</f>
        <v/>
      </c>
      <c r="W187" s="19" t="str">
        <f t="shared" si="74"/>
        <v/>
      </c>
    </row>
    <row r="188" spans="3:23" x14ac:dyDescent="0.25">
      <c r="C188" s="3">
        <f>IF(A188&lt;&gt;"",VLOOKUP(A188,Runners!A$3:AS$200,C$1,FALSE),0)</f>
        <v>0</v>
      </c>
      <c r="D188" s="6">
        <f t="shared" si="65"/>
        <v>185</v>
      </c>
      <c r="E188" s="2"/>
      <c r="F188" s="2">
        <f t="shared" si="75"/>
        <v>0</v>
      </c>
      <c r="J188" s="1">
        <f t="shared" si="66"/>
        <v>0</v>
      </c>
      <c r="M188" s="8" t="str">
        <f t="shared" si="67"/>
        <v/>
      </c>
      <c r="N188" s="8" t="str">
        <f t="shared" si="68"/>
        <v/>
      </c>
      <c r="O188" s="1" t="str">
        <f t="shared" si="69"/>
        <v/>
      </c>
      <c r="P188" s="40" t="str">
        <f t="shared" si="70"/>
        <v/>
      </c>
      <c r="Q188" s="40" t="str">
        <f t="shared" si="71"/>
        <v/>
      </c>
      <c r="R188" s="6">
        <f t="shared" si="72"/>
        <v>0</v>
      </c>
      <c r="S188" s="6">
        <f>IF(AND(D188&lt;=L$4,P188&lt;&gt;"Y"),IF(N188&lt;VLOOKUP(O188,Runners!A$3:CT$200,S$1,FALSE),2,0),0)</f>
        <v>0</v>
      </c>
      <c r="T188" s="6">
        <f t="shared" si="73"/>
        <v>0</v>
      </c>
      <c r="U188" s="2"/>
      <c r="V188" s="2" t="str">
        <f>IF(O188&lt;&gt;"",VLOOKUP(O188,Runners!CZ$3:DM$200,V$1,FALSE),"")</f>
        <v/>
      </c>
      <c r="W188" s="19" t="str">
        <f t="shared" si="74"/>
        <v/>
      </c>
    </row>
    <row r="189" spans="3:23" x14ac:dyDescent="0.25">
      <c r="C189" s="3">
        <f>IF(A189&lt;&gt;"",VLOOKUP(A189,Runners!A$3:AS$200,C$1,FALSE),0)</f>
        <v>0</v>
      </c>
      <c r="D189" s="6">
        <f t="shared" si="65"/>
        <v>186</v>
      </c>
      <c r="E189" s="2"/>
      <c r="F189" s="2">
        <f t="shared" si="75"/>
        <v>0</v>
      </c>
      <c r="J189" s="1">
        <f t="shared" si="66"/>
        <v>0</v>
      </c>
      <c r="M189" s="8" t="str">
        <f t="shared" si="67"/>
        <v/>
      </c>
      <c r="N189" s="8" t="str">
        <f t="shared" si="68"/>
        <v/>
      </c>
      <c r="O189" s="1" t="str">
        <f t="shared" si="69"/>
        <v/>
      </c>
      <c r="P189" s="40" t="str">
        <f t="shared" si="70"/>
        <v/>
      </c>
      <c r="Q189" s="40" t="str">
        <f t="shared" si="71"/>
        <v/>
      </c>
      <c r="R189" s="6">
        <f t="shared" si="72"/>
        <v>0</v>
      </c>
      <c r="S189" s="6">
        <f>IF(AND(D189&lt;=L$4,P189&lt;&gt;"Y"),IF(N189&lt;VLOOKUP(O189,Runners!A$3:CT$200,S$1,FALSE),2,0),0)</f>
        <v>0</v>
      </c>
      <c r="T189" s="6">
        <f t="shared" si="73"/>
        <v>0</v>
      </c>
      <c r="U189" s="2"/>
      <c r="V189" s="2" t="str">
        <f>IF(O189&lt;&gt;"",VLOOKUP(O189,Runners!CZ$3:DM$200,V$1,FALSE),"")</f>
        <v/>
      </c>
      <c r="W189" s="19" t="str">
        <f t="shared" si="74"/>
        <v/>
      </c>
    </row>
    <row r="190" spans="3:23" x14ac:dyDescent="0.25">
      <c r="C190" s="3">
        <f>IF(A190&lt;&gt;"",VLOOKUP(A190,Runners!A$3:AS$200,C$1,FALSE),0)</f>
        <v>0</v>
      </c>
      <c r="D190" s="6">
        <f t="shared" si="65"/>
        <v>187</v>
      </c>
      <c r="E190" s="2"/>
      <c r="F190" s="2">
        <f t="shared" si="75"/>
        <v>0</v>
      </c>
      <c r="J190" s="1">
        <f t="shared" si="66"/>
        <v>0</v>
      </c>
      <c r="M190" s="8" t="str">
        <f t="shared" si="67"/>
        <v/>
      </c>
      <c r="N190" s="8" t="str">
        <f t="shared" si="68"/>
        <v/>
      </c>
      <c r="O190" s="1" t="str">
        <f t="shared" si="69"/>
        <v/>
      </c>
      <c r="P190" s="40" t="str">
        <f t="shared" si="70"/>
        <v/>
      </c>
      <c r="Q190" s="40" t="str">
        <f t="shared" si="71"/>
        <v/>
      </c>
      <c r="R190" s="6">
        <f t="shared" si="72"/>
        <v>0</v>
      </c>
      <c r="S190" s="6">
        <f>IF(AND(D190&lt;=L$4,P190&lt;&gt;"Y"),IF(N190&lt;VLOOKUP(O190,Runners!A$3:CT$200,S$1,FALSE),2,0),0)</f>
        <v>0</v>
      </c>
      <c r="T190" s="6">
        <f t="shared" si="73"/>
        <v>0</v>
      </c>
      <c r="U190" s="2"/>
      <c r="V190" s="2" t="str">
        <f>IF(O190&lt;&gt;"",VLOOKUP(O190,Runners!CZ$3:DM$200,V$1,FALSE),"")</f>
        <v/>
      </c>
      <c r="W190" s="19" t="str">
        <f t="shared" si="74"/>
        <v/>
      </c>
    </row>
    <row r="191" spans="3:23" x14ac:dyDescent="0.25">
      <c r="C191" s="3">
        <f>IF(A191&lt;&gt;"",VLOOKUP(A191,Runners!A$3:AS$200,C$1,FALSE),0)</f>
        <v>0</v>
      </c>
      <c r="D191" s="6">
        <f t="shared" si="65"/>
        <v>188</v>
      </c>
      <c r="E191" s="2"/>
      <c r="F191" s="2">
        <f t="shared" si="75"/>
        <v>0</v>
      </c>
      <c r="J191" s="1">
        <f t="shared" si="66"/>
        <v>0</v>
      </c>
      <c r="M191" s="8" t="str">
        <f t="shared" si="67"/>
        <v/>
      </c>
      <c r="N191" s="8" t="str">
        <f t="shared" si="68"/>
        <v/>
      </c>
      <c r="O191" s="1" t="str">
        <f t="shared" si="69"/>
        <v/>
      </c>
      <c r="P191" s="40" t="str">
        <f t="shared" si="70"/>
        <v/>
      </c>
      <c r="Q191" s="40" t="str">
        <f t="shared" si="71"/>
        <v/>
      </c>
      <c r="R191" s="6">
        <f t="shared" si="72"/>
        <v>0</v>
      </c>
      <c r="S191" s="6">
        <f>IF(AND(D191&lt;=L$4,P191&lt;&gt;"Y"),IF(N191&lt;VLOOKUP(O191,Runners!A$3:CT$200,S$1,FALSE),2,0),0)</f>
        <v>0</v>
      </c>
      <c r="T191" s="6">
        <f t="shared" si="73"/>
        <v>0</v>
      </c>
      <c r="U191" s="2"/>
      <c r="V191" s="2" t="str">
        <f>IF(O191&lt;&gt;"",VLOOKUP(O191,Runners!CZ$3:DM$200,V$1,FALSE),"")</f>
        <v/>
      </c>
      <c r="W191" s="19" t="str">
        <f t="shared" si="74"/>
        <v/>
      </c>
    </row>
    <row r="192" spans="3:23" x14ac:dyDescent="0.25">
      <c r="C192" s="3">
        <f>IF(A192&lt;&gt;"",VLOOKUP(A192,Runners!A$3:AS$200,C$1,FALSE),0)</f>
        <v>0</v>
      </c>
      <c r="D192" s="6">
        <f t="shared" si="65"/>
        <v>189</v>
      </c>
      <c r="E192" s="2"/>
      <c r="F192" s="2">
        <f t="shared" si="75"/>
        <v>0</v>
      </c>
      <c r="J192" s="1">
        <f t="shared" si="66"/>
        <v>0</v>
      </c>
      <c r="M192" s="8" t="str">
        <f t="shared" si="67"/>
        <v/>
      </c>
      <c r="N192" s="8" t="str">
        <f t="shared" si="68"/>
        <v/>
      </c>
      <c r="O192" s="1" t="str">
        <f t="shared" si="69"/>
        <v/>
      </c>
      <c r="P192" s="40" t="str">
        <f t="shared" si="70"/>
        <v/>
      </c>
      <c r="Q192" s="40" t="str">
        <f t="shared" si="71"/>
        <v/>
      </c>
      <c r="R192" s="6">
        <f t="shared" si="72"/>
        <v>0</v>
      </c>
      <c r="S192" s="6">
        <f>IF(AND(D192&lt;=L$4,P192&lt;&gt;"Y"),IF(N192&lt;VLOOKUP(O192,Runners!A$3:CT$200,S$1,FALSE),2,0),0)</f>
        <v>0</v>
      </c>
      <c r="T192" s="6">
        <f t="shared" si="73"/>
        <v>0</v>
      </c>
      <c r="U192" s="2"/>
      <c r="V192" s="2" t="str">
        <f>IF(O192&lt;&gt;"",VLOOKUP(O192,Runners!CZ$3:DM$200,V$1,FALSE),"")</f>
        <v/>
      </c>
      <c r="W192" s="19" t="str">
        <f t="shared" si="74"/>
        <v/>
      </c>
    </row>
    <row r="193" spans="3:23" x14ac:dyDescent="0.25">
      <c r="C193" s="3">
        <f>IF(A193&lt;&gt;"",VLOOKUP(A193,Runners!A$3:AS$200,C$1,FALSE),0)</f>
        <v>0</v>
      </c>
      <c r="D193" s="6">
        <f t="shared" si="65"/>
        <v>190</v>
      </c>
      <c r="E193" s="2"/>
      <c r="F193" s="2">
        <f t="shared" ref="F193:F197" si="76">IF(E193&gt;0,E193-C193,0)</f>
        <v>0</v>
      </c>
      <c r="J193" s="1">
        <f t="shared" si="66"/>
        <v>0</v>
      </c>
      <c r="M193" s="8" t="str">
        <f t="shared" si="67"/>
        <v/>
      </c>
      <c r="N193" s="8" t="str">
        <f t="shared" si="68"/>
        <v/>
      </c>
      <c r="O193" s="1" t="str">
        <f t="shared" si="69"/>
        <v/>
      </c>
      <c r="P193" s="40" t="str">
        <f t="shared" si="70"/>
        <v/>
      </c>
      <c r="Q193" s="40" t="str">
        <f t="shared" si="71"/>
        <v/>
      </c>
      <c r="R193" s="6">
        <f t="shared" si="72"/>
        <v>0</v>
      </c>
      <c r="S193" s="6">
        <f>IF(AND(D193&lt;=L$4,P193&lt;&gt;"Y"),IF(N193&lt;VLOOKUP(O193,Runners!A$3:CT$200,S$1,FALSE),2,0),0)</f>
        <v>0</v>
      </c>
      <c r="T193" s="6">
        <f t="shared" si="73"/>
        <v>0</v>
      </c>
      <c r="U193" s="2"/>
      <c r="V193" s="2" t="str">
        <f>IF(O193&lt;&gt;"",VLOOKUP(O193,Runners!CZ$3:DM$200,V$1,FALSE),"")</f>
        <v/>
      </c>
      <c r="W193" s="19" t="str">
        <f t="shared" si="74"/>
        <v/>
      </c>
    </row>
    <row r="194" spans="3:23" x14ac:dyDescent="0.25">
      <c r="C194" s="3">
        <f>IF(A194&lt;&gt;"",VLOOKUP(A194,Runners!A$3:AS$200,C$1,FALSE),0)</f>
        <v>0</v>
      </c>
      <c r="D194" s="6">
        <f t="shared" si="65"/>
        <v>191</v>
      </c>
      <c r="E194" s="2"/>
      <c r="F194" s="2">
        <f t="shared" si="76"/>
        <v>0</v>
      </c>
      <c r="J194" s="1">
        <f t="shared" si="66"/>
        <v>0</v>
      </c>
      <c r="M194" s="8" t="str">
        <f t="shared" si="67"/>
        <v/>
      </c>
      <c r="N194" s="8" t="str">
        <f t="shared" si="68"/>
        <v/>
      </c>
      <c r="O194" s="1" t="str">
        <f t="shared" si="69"/>
        <v/>
      </c>
      <c r="P194" s="40" t="str">
        <f t="shared" si="70"/>
        <v/>
      </c>
      <c r="Q194" s="40" t="str">
        <f t="shared" si="71"/>
        <v/>
      </c>
      <c r="R194" s="6">
        <f t="shared" si="72"/>
        <v>0</v>
      </c>
      <c r="S194" s="6">
        <f>IF(AND(D194&lt;=L$4,P194&lt;&gt;"Y"),IF(N194&lt;VLOOKUP(O194,Runners!A$3:CT$200,S$1,FALSE),2,0),0)</f>
        <v>0</v>
      </c>
      <c r="T194" s="6">
        <f t="shared" si="73"/>
        <v>0</v>
      </c>
      <c r="U194" s="2"/>
      <c r="V194" s="2" t="str">
        <f>IF(O194&lt;&gt;"",VLOOKUP(O194,Runners!CZ$3:DM$200,V$1,FALSE),"")</f>
        <v/>
      </c>
      <c r="W194" s="19" t="str">
        <f t="shared" si="74"/>
        <v/>
      </c>
    </row>
    <row r="195" spans="3:23" x14ac:dyDescent="0.25">
      <c r="C195" s="3">
        <f>IF(A195&lt;&gt;"",VLOOKUP(A195,Runners!A$3:AS$200,C$1,FALSE),0)</f>
        <v>0</v>
      </c>
      <c r="D195" s="6">
        <f t="shared" si="65"/>
        <v>192</v>
      </c>
      <c r="E195" s="2"/>
      <c r="F195" s="2">
        <f t="shared" si="76"/>
        <v>0</v>
      </c>
      <c r="J195" s="1">
        <f t="shared" si="66"/>
        <v>0</v>
      </c>
      <c r="M195" s="8" t="str">
        <f t="shared" si="67"/>
        <v/>
      </c>
      <c r="N195" s="8" t="str">
        <f t="shared" si="68"/>
        <v/>
      </c>
      <c r="O195" s="1" t="str">
        <f t="shared" si="69"/>
        <v/>
      </c>
      <c r="P195" s="40" t="str">
        <f t="shared" si="70"/>
        <v/>
      </c>
      <c r="Q195" s="40" t="str">
        <f t="shared" si="71"/>
        <v/>
      </c>
      <c r="R195" s="6">
        <f t="shared" si="72"/>
        <v>0</v>
      </c>
      <c r="S195" s="6">
        <f>IF(AND(D195&lt;=L$4,P195&lt;&gt;"Y"),IF(N195&lt;VLOOKUP(O195,Runners!A$3:CT$200,S$1,FALSE),2,0),0)</f>
        <v>0</v>
      </c>
      <c r="T195" s="6">
        <f t="shared" si="73"/>
        <v>0</v>
      </c>
      <c r="U195" s="2"/>
      <c r="V195" s="2" t="str">
        <f>IF(O195&lt;&gt;"",VLOOKUP(O195,Runners!CZ$3:DM$200,V$1,FALSE),"")</f>
        <v/>
      </c>
      <c r="W195" s="19" t="str">
        <f t="shared" si="74"/>
        <v/>
      </c>
    </row>
    <row r="196" spans="3:23" x14ac:dyDescent="0.25">
      <c r="C196" s="3">
        <f>IF(A196&lt;&gt;"",VLOOKUP(A196,Runners!A$3:AS$200,C$1,FALSE),0)</f>
        <v>0</v>
      </c>
      <c r="D196" s="6">
        <f t="shared" si="65"/>
        <v>193</v>
      </c>
      <c r="E196" s="2"/>
      <c r="F196" s="2">
        <f t="shared" si="76"/>
        <v>0</v>
      </c>
      <c r="J196" s="1">
        <f t="shared" si="66"/>
        <v>0</v>
      </c>
      <c r="M196" s="8" t="str">
        <f t="shared" si="67"/>
        <v/>
      </c>
      <c r="N196" s="8" t="str">
        <f t="shared" si="68"/>
        <v/>
      </c>
      <c r="O196" s="1" t="str">
        <f t="shared" si="69"/>
        <v/>
      </c>
      <c r="P196" s="40" t="str">
        <f t="shared" si="70"/>
        <v/>
      </c>
      <c r="Q196" s="40" t="str">
        <f t="shared" si="71"/>
        <v/>
      </c>
      <c r="R196" s="6">
        <f t="shared" si="72"/>
        <v>0</v>
      </c>
      <c r="S196" s="6">
        <f>IF(AND(D196&lt;=L$4,P196&lt;&gt;"Y"),IF(N196&lt;VLOOKUP(O196,Runners!A$3:CT$200,S$1,FALSE),2,0),0)</f>
        <v>0</v>
      </c>
      <c r="T196" s="6">
        <f t="shared" si="73"/>
        <v>0</v>
      </c>
      <c r="U196" s="2"/>
      <c r="V196" s="2" t="str">
        <f>IF(O196&lt;&gt;"",VLOOKUP(O196,Runners!CZ$3:DM$200,V$1,FALSE),"")</f>
        <v/>
      </c>
      <c r="W196" s="19" t="str">
        <f t="shared" si="74"/>
        <v/>
      </c>
    </row>
    <row r="197" spans="3:23" x14ac:dyDescent="0.25">
      <c r="C197" s="3">
        <f>IF(A197&lt;&gt;"",VLOOKUP(A197,Runners!A$3:AS$200,C$1,FALSE),0)</f>
        <v>0</v>
      </c>
      <c r="D197" s="6">
        <f t="shared" si="65"/>
        <v>194</v>
      </c>
      <c r="E197" s="2"/>
      <c r="F197" s="2">
        <f t="shared" si="76"/>
        <v>0</v>
      </c>
      <c r="J197" s="1">
        <f t="shared" si="66"/>
        <v>0</v>
      </c>
      <c r="M197" s="8" t="str">
        <f t="shared" ref="M197:M200" si="77">IF(D197&lt;=L$4,SMALL(E$4:E$201,D197),"")</f>
        <v/>
      </c>
      <c r="N197" s="8" t="str">
        <f t="shared" ref="N197:N200" si="78">IF(D197&lt;=L$4,VLOOKUP(M197,E$4:F$201,2,FALSE),"")</f>
        <v/>
      </c>
      <c r="O197" s="1" t="str">
        <f t="shared" ref="O197:O200" si="79">IF(D197&lt;=L$4,VLOOKUP(M197,E$4:J$201,6,FALSE),"")</f>
        <v/>
      </c>
      <c r="P197" s="40" t="str">
        <f t="shared" ref="P197:P200" si="80">IF(D197&lt;=L$4,VLOOKUP(O197,A$4:B$201,2,FALSE),"")</f>
        <v/>
      </c>
      <c r="Q197" s="40" t="str">
        <f t="shared" ref="Q197:Q200" si="81">IF(D197&lt;=L$4,IF(P197="Y",Q196,Q196-1),"")</f>
        <v/>
      </c>
      <c r="R197" s="6">
        <f t="shared" ref="R197:R200" si="82">IF(Q197=Q196,0,Q197)</f>
        <v>0</v>
      </c>
      <c r="S197" s="6">
        <f>IF(AND(D197&lt;=L$4,P197&lt;&gt;"Y"),IF(N197&lt;VLOOKUP(O197,Runners!A$3:CT$200,S$1,FALSE),2,0),0)</f>
        <v>0</v>
      </c>
      <c r="T197" s="6">
        <f t="shared" ref="T197:T200" si="83">IF(AND(D197&lt;=L$4,P197&lt;&gt;"Y"),S197+R197,0)</f>
        <v>0</v>
      </c>
      <c r="U197" s="2"/>
      <c r="V197" s="2" t="str">
        <f>IF(O197&lt;&gt;"",VLOOKUP(O197,Runners!CZ$3:DM$200,V$1,FALSE),"")</f>
        <v/>
      </c>
      <c r="W197" s="19" t="str">
        <f t="shared" ref="W197:W200" si="84">IF(O197&lt;&gt;"",(V197-N197)/V197,"")</f>
        <v/>
      </c>
    </row>
    <row r="198" spans="3:23" x14ac:dyDescent="0.25">
      <c r="C198" s="3">
        <f>IF(A198&lt;&gt;"",VLOOKUP(A198,Runners!A$3:AS$200,C$1,FALSE),0)</f>
        <v>0</v>
      </c>
      <c r="D198" s="6">
        <f t="shared" si="65"/>
        <v>195</v>
      </c>
      <c r="E198" s="2"/>
      <c r="F198" s="2">
        <f t="shared" ref="F198:F200" si="85">IF(E198&gt;0,E198-C198,0)</f>
        <v>0</v>
      </c>
      <c r="J198" s="1">
        <f t="shared" ref="J198:J200" si="86">A198</f>
        <v>0</v>
      </c>
      <c r="M198" s="8" t="str">
        <f t="shared" si="77"/>
        <v/>
      </c>
      <c r="N198" s="8" t="str">
        <f t="shared" si="78"/>
        <v/>
      </c>
      <c r="O198" s="1" t="str">
        <f t="shared" si="79"/>
        <v/>
      </c>
      <c r="P198" s="40" t="str">
        <f t="shared" si="80"/>
        <v/>
      </c>
      <c r="Q198" s="40" t="str">
        <f t="shared" si="81"/>
        <v/>
      </c>
      <c r="R198" s="6">
        <f t="shared" si="82"/>
        <v>0</v>
      </c>
      <c r="S198" s="6">
        <f>IF(AND(D198&lt;=L$4,P198&lt;&gt;"Y"),IF(N198&lt;VLOOKUP(O198,Runners!A$3:CT$200,S$1,FALSE),2,0),0)</f>
        <v>0</v>
      </c>
      <c r="T198" s="6">
        <f t="shared" si="83"/>
        <v>0</v>
      </c>
      <c r="U198" s="2"/>
      <c r="V198" s="2" t="str">
        <f>IF(O198&lt;&gt;"",VLOOKUP(O198,Runners!CZ$3:DM$200,V$1,FALSE),"")</f>
        <v/>
      </c>
      <c r="W198" s="19" t="str">
        <f t="shared" si="84"/>
        <v/>
      </c>
    </row>
    <row r="199" spans="3:23" x14ac:dyDescent="0.25">
      <c r="C199" s="3">
        <f>IF(A199&lt;&gt;"",VLOOKUP(A199,Runners!A$3:AS$200,C$1,FALSE),0)</f>
        <v>0</v>
      </c>
      <c r="D199" s="6">
        <f t="shared" si="65"/>
        <v>196</v>
      </c>
      <c r="E199" s="2"/>
      <c r="F199" s="2">
        <f t="shared" si="85"/>
        <v>0</v>
      </c>
      <c r="J199" s="1">
        <f t="shared" si="86"/>
        <v>0</v>
      </c>
      <c r="M199" s="8" t="str">
        <f t="shared" si="77"/>
        <v/>
      </c>
      <c r="N199" s="8" t="str">
        <f t="shared" si="78"/>
        <v/>
      </c>
      <c r="O199" s="1" t="str">
        <f t="shared" si="79"/>
        <v/>
      </c>
      <c r="P199" s="40" t="str">
        <f t="shared" si="80"/>
        <v/>
      </c>
      <c r="Q199" s="40" t="str">
        <f t="shared" si="81"/>
        <v/>
      </c>
      <c r="R199" s="6">
        <f t="shared" si="82"/>
        <v>0</v>
      </c>
      <c r="S199" s="6">
        <f>IF(AND(D199&lt;=L$4,P199&lt;&gt;"Y"),IF(N199&lt;VLOOKUP(O199,Runners!A$3:CT$200,S$1,FALSE),2,0),0)</f>
        <v>0</v>
      </c>
      <c r="T199" s="6">
        <f t="shared" si="83"/>
        <v>0</v>
      </c>
      <c r="U199" s="2"/>
      <c r="V199" s="2" t="str">
        <f>IF(O199&lt;&gt;"",VLOOKUP(O199,Runners!CZ$3:DM$200,V$1,FALSE),"")</f>
        <v/>
      </c>
      <c r="W199" s="19" t="str">
        <f t="shared" si="84"/>
        <v/>
      </c>
    </row>
    <row r="200" spans="3:23" x14ac:dyDescent="0.25">
      <c r="C200" s="3">
        <f>IF(A200&lt;&gt;"",VLOOKUP(A200,Runners!A$3:AS$200,C$1,FALSE),0)</f>
        <v>0</v>
      </c>
      <c r="D200" s="6">
        <f t="shared" si="65"/>
        <v>197</v>
      </c>
      <c r="E200" s="2"/>
      <c r="F200" s="2">
        <f t="shared" si="85"/>
        <v>0</v>
      </c>
      <c r="J200" s="1">
        <f t="shared" si="86"/>
        <v>0</v>
      </c>
      <c r="M200" s="8" t="str">
        <f t="shared" si="77"/>
        <v/>
      </c>
      <c r="N200" s="8" t="str">
        <f t="shared" si="78"/>
        <v/>
      </c>
      <c r="O200" s="1" t="str">
        <f t="shared" si="79"/>
        <v/>
      </c>
      <c r="P200" s="40" t="str">
        <f t="shared" si="80"/>
        <v/>
      </c>
      <c r="Q200" s="40" t="str">
        <f t="shared" si="81"/>
        <v/>
      </c>
      <c r="R200" s="6">
        <f t="shared" si="82"/>
        <v>0</v>
      </c>
      <c r="S200" s="6">
        <f>IF(AND(D200&lt;=L$4,P200&lt;&gt;"Y"),IF(N200&lt;VLOOKUP(O200,Runners!A$3:CT$200,S$1,FALSE),2,0),0)</f>
        <v>0</v>
      </c>
      <c r="T200" s="6">
        <f t="shared" si="83"/>
        <v>0</v>
      </c>
      <c r="U200" s="2"/>
      <c r="V200" s="2" t="str">
        <f>IF(O200&lt;&gt;"",VLOOKUP(O200,Runners!CZ$3:DM$200,V$1,FALSE),"")</f>
        <v/>
      </c>
      <c r="W200" s="19" t="str">
        <f t="shared" si="84"/>
        <v/>
      </c>
    </row>
    <row r="201" spans="3:23" x14ac:dyDescent="0.25">
      <c r="S201" s="6" t="e">
        <f>IF(D201&lt;=L$4,IF(N201&lt;VLOOKUP(O201,Runners!A$3:CT$200,S$1,FALSE),2,0),0)</f>
        <v>#N/A</v>
      </c>
    </row>
  </sheetData>
  <sortState ref="A4:CE130">
    <sortCondition ref="A130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E201"/>
  <sheetViews>
    <sheetView showZeros="0" workbookViewId="0">
      <pane xSplit="4" ySplit="2" topLeftCell="E102" activePane="bottomRight" state="frozen"/>
      <selection pane="topRight" activeCell="E1" sqref="E1"/>
      <selection pane="bottomLeft" activeCell="A3" sqref="A3"/>
      <selection pane="bottomRight" activeCell="A119" sqref="A119"/>
    </sheetView>
  </sheetViews>
  <sheetFormatPr defaultRowHeight="12" x14ac:dyDescent="0.25"/>
  <cols>
    <col min="1" max="1" width="16.21875" style="1" customWidth="1"/>
    <col min="2" max="2" width="5.5546875" style="1" customWidth="1"/>
    <col min="3" max="3" width="7.21875" style="1" customWidth="1"/>
    <col min="4" max="4" width="3.88671875" style="6" hidden="1" customWidth="1"/>
    <col min="5" max="5" width="7.77734375" style="1" customWidth="1"/>
    <col min="6" max="6" width="8.6640625" style="1" customWidth="1"/>
    <col min="7" max="7" width="8.6640625" style="6" customWidth="1"/>
    <col min="8" max="8" width="8.6640625" style="6" hidden="1" customWidth="1"/>
    <col min="9" max="9" width="8.109375" style="1" hidden="1" customWidth="1"/>
    <col min="10" max="10" width="5.77734375" style="1" hidden="1" customWidth="1"/>
    <col min="11" max="11" width="8.6640625" style="8" hidden="1" customWidth="1"/>
    <col min="12" max="12" width="11.109375" style="1" customWidth="1"/>
    <col min="13" max="13" width="8.88671875" style="1" customWidth="1"/>
    <col min="14" max="14" width="8.88671875" style="8" customWidth="1"/>
    <col min="15" max="15" width="16.6640625" style="1" customWidth="1"/>
    <col min="16" max="16" width="5.5546875" style="6" customWidth="1"/>
    <col min="17" max="17" width="5.5546875" style="6" hidden="1" customWidth="1"/>
    <col min="18" max="19" width="5.5546875" style="6" customWidth="1"/>
    <col min="20" max="20" width="5.5546875" style="1" customWidth="1"/>
    <col min="21" max="21" width="5.44140625" style="1" customWidth="1"/>
    <col min="22" max="22" width="8.88671875" style="1" hidden="1" customWidth="1"/>
    <col min="23" max="23" width="6.109375" style="1" customWidth="1"/>
    <col min="24" max="16384" width="8.88671875" style="1"/>
  </cols>
  <sheetData>
    <row r="1" spans="1:83" s="7" customFormat="1" ht="25.8" hidden="1" customHeight="1" x14ac:dyDescent="0.3">
      <c r="C1" s="7">
        <v>44</v>
      </c>
      <c r="D1" s="5"/>
      <c r="E1" s="4" t="s">
        <v>57</v>
      </c>
      <c r="F1" s="4" t="s">
        <v>45</v>
      </c>
      <c r="G1" s="5"/>
      <c r="H1" s="5"/>
      <c r="K1" s="10"/>
      <c r="N1" s="10"/>
      <c r="P1" s="5"/>
      <c r="Q1" s="5">
        <v>97</v>
      </c>
      <c r="R1" s="5"/>
      <c r="S1" s="5">
        <v>97</v>
      </c>
      <c r="T1" s="7">
        <v>3</v>
      </c>
      <c r="V1" s="7">
        <v>13</v>
      </c>
    </row>
    <row r="2" spans="1:83" s="7" customFormat="1" ht="12" customHeight="1" x14ac:dyDescent="0.3">
      <c r="A2" s="7" t="s">
        <v>27</v>
      </c>
      <c r="B2" s="7" t="s">
        <v>77</v>
      </c>
      <c r="C2" s="7" t="s">
        <v>71</v>
      </c>
      <c r="D2" s="5">
        <v>0</v>
      </c>
      <c r="E2" s="4"/>
      <c r="F2" s="4"/>
      <c r="G2" s="5"/>
      <c r="H2" s="5"/>
      <c r="K2" s="10"/>
      <c r="L2" s="14" t="s">
        <v>151</v>
      </c>
      <c r="M2" s="14" t="s">
        <v>152</v>
      </c>
      <c r="N2" s="24" t="s">
        <v>153</v>
      </c>
      <c r="P2" s="39" t="s">
        <v>77</v>
      </c>
      <c r="Q2" s="39"/>
      <c r="R2" s="5" t="s">
        <v>44</v>
      </c>
      <c r="S2" s="5" t="s">
        <v>131</v>
      </c>
      <c r="T2" s="5" t="s">
        <v>136</v>
      </c>
    </row>
    <row r="3" spans="1:83" s="7" customFormat="1" ht="16.2" hidden="1" customHeight="1" x14ac:dyDescent="0.3">
      <c r="D3" s="5">
        <v>0</v>
      </c>
      <c r="E3" s="4"/>
      <c r="F3" s="4"/>
      <c r="G3" s="5"/>
      <c r="H3" s="5"/>
      <c r="K3" s="10"/>
      <c r="L3" s="14"/>
      <c r="M3" s="14"/>
      <c r="N3" s="24"/>
      <c r="P3" s="39"/>
      <c r="Q3" s="39">
        <v>41</v>
      </c>
      <c r="R3" s="5">
        <v>41</v>
      </c>
      <c r="S3" s="5"/>
      <c r="T3" s="5"/>
    </row>
    <row r="4" spans="1:83" ht="12" customHeight="1" x14ac:dyDescent="0.25">
      <c r="A4" s="1" t="s">
        <v>231</v>
      </c>
      <c r="C4" s="3">
        <f>IF(A4&lt;&gt;"",VLOOKUP(A4,Runners!A$3:AS$200,C$1,FALSE),0)</f>
        <v>1.1458333333333334E-2</v>
      </c>
      <c r="D4" s="6">
        <f t="shared" ref="D4:D35" si="0">D3+1</f>
        <v>1</v>
      </c>
      <c r="E4" s="2">
        <v>2.8414351851851847E-2</v>
      </c>
      <c r="F4" s="2">
        <f t="shared" ref="F4:F35" si="1">IF(E4&gt;0,E4-C4,0)</f>
        <v>1.6956018518518513E-2</v>
      </c>
      <c r="J4" s="1" t="str">
        <f t="shared" ref="J4:J35" si="2">A4</f>
        <v>Aaron Kirkby</v>
      </c>
      <c r="L4" s="7">
        <f>COUNT(E4:E201)</f>
        <v>28</v>
      </c>
      <c r="M4" s="8">
        <f t="shared" ref="M4:M35" si="3">IF(D4&lt;=L$4,SMALL(E$4:E$201,D4),"")</f>
        <v>2.6678240740740738E-2</v>
      </c>
      <c r="N4" s="8">
        <f t="shared" ref="N4:N35" si="4">IF(D4&lt;=L$4,VLOOKUP(M4,E$4:F$201,2,FALSE),"")</f>
        <v>1.6435185185185185E-2</v>
      </c>
      <c r="O4" s="1" t="str">
        <f t="shared" ref="O4:O35" si="5">IF(D4&lt;=L$4,VLOOKUP(M4,E$4:J$201,6,FALSE),"")</f>
        <v>Maddy Markham</v>
      </c>
      <c r="P4" s="40">
        <f t="shared" ref="P4:P35" si="6">IF(D4&lt;=L$4,VLOOKUP(O4,A$4:B$201,2,FALSE),"")</f>
        <v>0</v>
      </c>
      <c r="Q4" s="40">
        <f t="shared" ref="Q4:Q35" si="7">IF(D4&lt;=L$4,IF(P4="Y",Q3,Q3-1),"")</f>
        <v>40</v>
      </c>
      <c r="R4" s="6">
        <f t="shared" ref="R4:R35" si="8">IF(Q4=Q3,0,Q4)</f>
        <v>40</v>
      </c>
      <c r="S4" s="6">
        <f>IF(AND(D4&lt;=L$4,P4&lt;&gt;"Y"),IF(N4&lt;VLOOKUP(O4,Runners!A$3:CT$200,S$1,FALSE),2,0),0)</f>
        <v>2</v>
      </c>
      <c r="T4" s="6">
        <f t="shared" ref="T4:T35" si="9">IF(AND(D4&lt;=L$4,P4&lt;&gt;"Y"),S4+R4,0)</f>
        <v>42</v>
      </c>
      <c r="U4" s="2"/>
      <c r="V4" s="2">
        <f>IF(O4&lt;&gt;"",VLOOKUP(O4,Runners!CZ$3:DM$200,V$1,FALSE),"")</f>
        <v>1.7629502163216411E-2</v>
      </c>
      <c r="W4" s="19">
        <f t="shared" ref="W4:W35" si="10">IF(O4&lt;&gt;"",(V4-N4)/V4,"")</f>
        <v>6.7745360417672137E-2</v>
      </c>
    </row>
    <row r="5" spans="1:83" x14ac:dyDescent="0.25">
      <c r="A5" s="1" t="s">
        <v>159</v>
      </c>
      <c r="C5" s="3">
        <f>IF(A5&lt;&gt;"",VLOOKUP(A5,Runners!A$3:AS$200,C$1,FALSE),0)</f>
        <v>8.8541666666666664E-3</v>
      </c>
      <c r="D5" s="6">
        <f t="shared" si="0"/>
        <v>2</v>
      </c>
      <c r="E5" s="2"/>
      <c r="F5" s="2">
        <f t="shared" si="1"/>
        <v>0</v>
      </c>
      <c r="J5" s="1" t="str">
        <f t="shared" si="2"/>
        <v>Adrian Sargent</v>
      </c>
      <c r="L5" s="7"/>
      <c r="M5" s="8">
        <f t="shared" si="3"/>
        <v>2.7025462962962959E-2</v>
      </c>
      <c r="N5" s="8">
        <f t="shared" si="4"/>
        <v>1.9039351851851849E-2</v>
      </c>
      <c r="O5" s="1" t="str">
        <f t="shared" si="5"/>
        <v>Mark Hughes</v>
      </c>
      <c r="P5" s="40">
        <f t="shared" si="6"/>
        <v>0</v>
      </c>
      <c r="Q5" s="40">
        <f t="shared" si="7"/>
        <v>39</v>
      </c>
      <c r="R5" s="6">
        <f t="shared" si="8"/>
        <v>39</v>
      </c>
      <c r="S5" s="6">
        <f>IF(AND(D5&lt;=L$4,P5&lt;&gt;"Y"),IF(N5&lt;VLOOKUP(O5,Runners!A$3:CT$200,S$1,FALSE),2,0),0)</f>
        <v>2</v>
      </c>
      <c r="T5" s="6">
        <f t="shared" si="9"/>
        <v>41</v>
      </c>
      <c r="U5" s="2"/>
      <c r="V5" s="2">
        <f>IF(O5&lt;&gt;"",VLOOKUP(O5,Runners!CZ$3:DM$200,V$1,FALSE),"")</f>
        <v>1.9782044808775632E-2</v>
      </c>
      <c r="W5" s="19">
        <f t="shared" si="10"/>
        <v>3.7543791054113498E-2</v>
      </c>
      <c r="X5" s="2" t="s">
        <v>148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</row>
    <row r="6" spans="1:83" x14ac:dyDescent="0.25">
      <c r="A6" s="1" t="s">
        <v>8</v>
      </c>
      <c r="B6" s="3"/>
      <c r="C6" s="3">
        <f>IF(A6&lt;&gt;"",VLOOKUP(A6,Runners!A$3:AS$200,C$1,FALSE),0)</f>
        <v>1.1111111111111112E-2</v>
      </c>
      <c r="D6" s="6">
        <f t="shared" si="0"/>
        <v>3</v>
      </c>
      <c r="E6" s="2"/>
      <c r="F6" s="2">
        <f t="shared" si="1"/>
        <v>0</v>
      </c>
      <c r="J6" s="1" t="str">
        <f t="shared" si="2"/>
        <v>Alan Elstone</v>
      </c>
      <c r="M6" s="8">
        <f t="shared" si="3"/>
        <v>2.7199074074074073E-2</v>
      </c>
      <c r="N6" s="8">
        <f t="shared" si="4"/>
        <v>1.5219907407407408E-2</v>
      </c>
      <c r="O6" s="1" t="str">
        <f t="shared" si="5"/>
        <v>Dom Kirkby</v>
      </c>
      <c r="P6" s="40" t="str">
        <f t="shared" si="6"/>
        <v>Y</v>
      </c>
      <c r="Q6" s="40">
        <f t="shared" si="7"/>
        <v>39</v>
      </c>
      <c r="R6" s="6">
        <f t="shared" si="8"/>
        <v>0</v>
      </c>
      <c r="S6" s="6">
        <f>IF(AND(D6&lt;=L$4,P6&lt;&gt;"Y"),IF(N6&lt;VLOOKUP(O6,Runners!A$3:CT$200,S$1,FALSE),2,0),0)</f>
        <v>0</v>
      </c>
      <c r="T6" s="6">
        <f t="shared" si="9"/>
        <v>0</v>
      </c>
      <c r="U6" s="2"/>
      <c r="V6" s="2">
        <f>IF(O6&lt;&gt;"",VLOOKUP(O6,Runners!CZ$3:DM$200,V$1,FALSE),"")</f>
        <v>1.5806067277515424E-2</v>
      </c>
      <c r="W6" s="19">
        <f t="shared" si="10"/>
        <v>3.7084485331898155E-2</v>
      </c>
    </row>
    <row r="7" spans="1:83" x14ac:dyDescent="0.25">
      <c r="A7" s="1" t="s">
        <v>1</v>
      </c>
      <c r="C7" s="3">
        <f>IF(A7&lt;&gt;"",VLOOKUP(A7,Runners!A$3:AS$200,C$1,FALSE),0)</f>
        <v>1.3715277777777778E-2</v>
      </c>
      <c r="D7" s="6">
        <f t="shared" si="0"/>
        <v>4</v>
      </c>
      <c r="E7" s="2"/>
      <c r="F7" s="2">
        <f t="shared" si="1"/>
        <v>0</v>
      </c>
      <c r="J7" s="1" t="str">
        <f t="shared" si="2"/>
        <v>Alex Tate</v>
      </c>
      <c r="M7" s="8">
        <f t="shared" si="3"/>
        <v>2.732638888888889E-2</v>
      </c>
      <c r="N7" s="8">
        <f t="shared" si="4"/>
        <v>1.5347222222222224E-2</v>
      </c>
      <c r="O7" s="1" t="str">
        <f t="shared" si="5"/>
        <v>Matthew Holton</v>
      </c>
      <c r="P7" s="40">
        <f t="shared" si="6"/>
        <v>0</v>
      </c>
      <c r="Q7" s="40">
        <f t="shared" si="7"/>
        <v>38</v>
      </c>
      <c r="R7" s="6">
        <f t="shared" si="8"/>
        <v>38</v>
      </c>
      <c r="S7" s="6">
        <f>IF(AND(D7&lt;=L$4,P7&lt;&gt;"Y"),IF(N7&lt;VLOOKUP(O7,Runners!A$3:CT$200,S$1,FALSE),2,0),0)</f>
        <v>2</v>
      </c>
      <c r="T7" s="6">
        <f t="shared" si="9"/>
        <v>40</v>
      </c>
      <c r="U7" s="2"/>
      <c r="V7" s="2">
        <f>IF(O7&lt;&gt;"",VLOOKUP(O7,Runners!CZ$3:DM$200,V$1,FALSE),"")</f>
        <v>1.5848335835334564E-2</v>
      </c>
      <c r="W7" s="19">
        <f t="shared" si="10"/>
        <v>3.1619320685714186E-2</v>
      </c>
    </row>
    <row r="8" spans="1:83" x14ac:dyDescent="0.25">
      <c r="A8" s="1" t="s">
        <v>186</v>
      </c>
      <c r="B8" s="3"/>
      <c r="C8" s="3">
        <f>IF(A8&lt;&gt;"",VLOOKUP(A8,Runners!A$3:AS$200,C$1,FALSE),0)</f>
        <v>1.4236111111111111E-2</v>
      </c>
      <c r="D8" s="6">
        <f t="shared" si="0"/>
        <v>5</v>
      </c>
      <c r="E8" s="2"/>
      <c r="F8" s="2">
        <f t="shared" si="1"/>
        <v>0</v>
      </c>
      <c r="J8" s="1" t="str">
        <f t="shared" si="2"/>
        <v>Alistaire Leivers</v>
      </c>
      <c r="M8" s="8">
        <f t="shared" si="3"/>
        <v>2.7662037037037041E-2</v>
      </c>
      <c r="N8" s="8">
        <f t="shared" si="4"/>
        <v>1.6377314814814817E-2</v>
      </c>
      <c r="O8" s="1" t="str">
        <f t="shared" si="5"/>
        <v>Oliver Thomson</v>
      </c>
      <c r="P8" s="40">
        <f t="shared" si="6"/>
        <v>0</v>
      </c>
      <c r="Q8" s="40">
        <f t="shared" si="7"/>
        <v>37</v>
      </c>
      <c r="R8" s="6">
        <f t="shared" si="8"/>
        <v>37</v>
      </c>
      <c r="S8" s="6">
        <f>IF(AND(D8&lt;=L$4,P8&lt;&gt;"Y"),IF(N8&lt;VLOOKUP(O8,Runners!A$3:CT$200,S$1,FALSE),2,0),0)</f>
        <v>2</v>
      </c>
      <c r="T8" s="6">
        <f t="shared" si="9"/>
        <v>39</v>
      </c>
      <c r="U8" s="2"/>
      <c r="V8" s="2">
        <f>IF(O8&lt;&gt;"",VLOOKUP(O8,Runners!CZ$3:DM$200,V$1,FALSE),"")</f>
        <v>1.6482269268747945E-2</v>
      </c>
      <c r="W8" s="19">
        <f t="shared" si="10"/>
        <v>6.3677186813184969E-3</v>
      </c>
    </row>
    <row r="9" spans="1:83" x14ac:dyDescent="0.25">
      <c r="A9" s="1" t="s">
        <v>40</v>
      </c>
      <c r="C9" s="3">
        <f>IF(A9&lt;&gt;"",VLOOKUP(A9,Runners!A$3:AS$200,C$1,FALSE),0)</f>
        <v>9.3749999999999997E-3</v>
      </c>
      <c r="D9" s="6">
        <f t="shared" si="0"/>
        <v>6</v>
      </c>
      <c r="E9" s="2"/>
      <c r="F9" s="2">
        <f t="shared" si="1"/>
        <v>0</v>
      </c>
      <c r="J9" s="1" t="str">
        <f t="shared" si="2"/>
        <v>Als Everest</v>
      </c>
      <c r="M9" s="8">
        <f t="shared" si="3"/>
        <v>2.7881944444444445E-2</v>
      </c>
      <c r="N9" s="8">
        <f t="shared" si="4"/>
        <v>1.9895833333333335E-2</v>
      </c>
      <c r="O9" s="1" t="str">
        <f t="shared" si="5"/>
        <v>Peter Thomson</v>
      </c>
      <c r="P9" s="40">
        <f t="shared" si="6"/>
        <v>0</v>
      </c>
      <c r="Q9" s="40">
        <f t="shared" si="7"/>
        <v>36</v>
      </c>
      <c r="R9" s="6">
        <f t="shared" si="8"/>
        <v>36</v>
      </c>
      <c r="S9" s="6">
        <f>IF(AND(D9&lt;=L$4,P9&lt;&gt;"Y"),IF(N9&lt;VLOOKUP(O9,Runners!A$3:CT$200,S$1,FALSE),2,0),0)</f>
        <v>2</v>
      </c>
      <c r="T9" s="6">
        <f t="shared" si="9"/>
        <v>38</v>
      </c>
      <c r="U9" s="2"/>
      <c r="V9" s="2">
        <f>IF(O9&lt;&gt;"",VLOOKUP(O9,Runners!CZ$3:DM$200,V$1,FALSE),"")</f>
        <v>1.9870992851980556E-2</v>
      </c>
      <c r="W9" s="19">
        <f t="shared" si="10"/>
        <v>-1.25008757930799E-3</v>
      </c>
    </row>
    <row r="10" spans="1:83" x14ac:dyDescent="0.25">
      <c r="A10" s="1" t="s">
        <v>60</v>
      </c>
      <c r="C10" s="3">
        <f>IF(A10&lt;&gt;"",VLOOKUP(A10,Runners!A$3:AS$200,C$1,FALSE),0)</f>
        <v>1.4583333333333332E-2</v>
      </c>
      <c r="D10" s="6">
        <f t="shared" si="0"/>
        <v>7</v>
      </c>
      <c r="E10" s="2"/>
      <c r="F10" s="2">
        <f t="shared" si="1"/>
        <v>0</v>
      </c>
      <c r="J10" s="1" t="str">
        <f t="shared" si="2"/>
        <v>Andy Draper</v>
      </c>
      <c r="M10" s="8">
        <f t="shared" si="3"/>
        <v>2.8043981481481479E-2</v>
      </c>
      <c r="N10" s="8">
        <f t="shared" si="4"/>
        <v>2.0925925925925924E-2</v>
      </c>
      <c r="O10" s="1" t="str">
        <f t="shared" si="5"/>
        <v>Liz Canavan</v>
      </c>
      <c r="P10" s="40">
        <f t="shared" si="6"/>
        <v>0</v>
      </c>
      <c r="Q10" s="40">
        <f t="shared" si="7"/>
        <v>35</v>
      </c>
      <c r="R10" s="6">
        <f t="shared" si="8"/>
        <v>35</v>
      </c>
      <c r="S10" s="6">
        <f>IF(AND(D10&lt;=L$4,P10&lt;&gt;"Y"),IF(N10&lt;VLOOKUP(O10,Runners!A$3:CT$200,S$1,FALSE),2,0),0)</f>
        <v>2</v>
      </c>
      <c r="T10" s="6">
        <f t="shared" si="9"/>
        <v>37</v>
      </c>
      <c r="U10" s="2"/>
      <c r="V10" s="2">
        <f>IF(O10&lt;&gt;"",VLOOKUP(O10,Runners!CZ$3:DM$200,V$1,FALSE),"")</f>
        <v>2.0764505976663874E-2</v>
      </c>
      <c r="W10" s="19">
        <f t="shared" si="10"/>
        <v>-7.7738401021176075E-3</v>
      </c>
    </row>
    <row r="11" spans="1:83" x14ac:dyDescent="0.25">
      <c r="A11" s="1" t="s">
        <v>34</v>
      </c>
      <c r="C11" s="3">
        <f>IF(A11&lt;&gt;"",VLOOKUP(A11,Runners!A$3:AS$200,C$1,FALSE),0)</f>
        <v>1.3715277777777778E-2</v>
      </c>
      <c r="D11" s="6">
        <f t="shared" si="0"/>
        <v>8</v>
      </c>
      <c r="E11" s="2"/>
      <c r="F11" s="2">
        <f t="shared" si="1"/>
        <v>0</v>
      </c>
      <c r="J11" s="1" t="str">
        <f t="shared" si="2"/>
        <v>Andy Unsworth</v>
      </c>
      <c r="M11" s="8">
        <f t="shared" si="3"/>
        <v>2.8206018518518519E-2</v>
      </c>
      <c r="N11" s="8">
        <f t="shared" si="4"/>
        <v>2.0219907407407409E-2</v>
      </c>
      <c r="O11" s="1" t="str">
        <f t="shared" si="5"/>
        <v>Paul McAllister</v>
      </c>
      <c r="P11" s="40" t="str">
        <f t="shared" si="6"/>
        <v>Y</v>
      </c>
      <c r="Q11" s="40">
        <f t="shared" si="7"/>
        <v>35</v>
      </c>
      <c r="R11" s="6">
        <f t="shared" si="8"/>
        <v>0</v>
      </c>
      <c r="S11" s="6">
        <f>IF(AND(D11&lt;=L$4,P11&lt;&gt;"Y"),IF(N11&lt;VLOOKUP(O11,Runners!A$3:CT$200,S$1,FALSE),2,0),0)</f>
        <v>0</v>
      </c>
      <c r="T11" s="6">
        <f t="shared" si="9"/>
        <v>0</v>
      </c>
      <c r="U11" s="2"/>
      <c r="V11" s="2">
        <f>IF(O11&lt;&gt;"",VLOOKUP(O11,Runners!CZ$3:DM$200,V$1,FALSE),"")</f>
        <v>1.9923622192992013E-2</v>
      </c>
      <c r="W11" s="19">
        <f t="shared" si="10"/>
        <v>-1.4871051636364175E-2</v>
      </c>
    </row>
    <row r="12" spans="1:83" x14ac:dyDescent="0.25">
      <c r="A12" s="1" t="s">
        <v>216</v>
      </c>
      <c r="C12" s="3">
        <f>IF(A12&lt;&gt;"",VLOOKUP(A12,Runners!A$3:AS$200,C$1,FALSE),0)</f>
        <v>6.076388888888889E-3</v>
      </c>
      <c r="D12" s="6">
        <f t="shared" si="0"/>
        <v>9</v>
      </c>
      <c r="E12" s="2"/>
      <c r="F12" s="2">
        <f t="shared" si="1"/>
        <v>0</v>
      </c>
      <c r="J12" s="1" t="str">
        <f t="shared" si="2"/>
        <v>Angela Bremner</v>
      </c>
      <c r="M12" s="8">
        <f t="shared" si="3"/>
        <v>2.8252314814814813E-2</v>
      </c>
      <c r="N12" s="8">
        <f t="shared" si="4"/>
        <v>1.696759259259259E-2</v>
      </c>
      <c r="O12" s="1" t="str">
        <f t="shared" si="5"/>
        <v>Lewis McAfee</v>
      </c>
      <c r="P12" s="40">
        <f t="shared" si="6"/>
        <v>0</v>
      </c>
      <c r="Q12" s="40">
        <f t="shared" si="7"/>
        <v>34</v>
      </c>
      <c r="R12" s="6">
        <f t="shared" si="8"/>
        <v>34</v>
      </c>
      <c r="S12" s="6">
        <f>IF(AND(D12&lt;=L$4,P12&lt;&gt;"Y"),IF(N12&lt;VLOOKUP(O12,Runners!A$3:CT$200,S$1,FALSE),2,0),0)</f>
        <v>2</v>
      </c>
      <c r="T12" s="6">
        <f t="shared" si="9"/>
        <v>36</v>
      </c>
      <c r="U12" s="2"/>
      <c r="V12" s="2">
        <f>IF(O12&lt;&gt;"",VLOOKUP(O12,Runners!CZ$3:DM$200,V$1,FALSE),"")</f>
        <v>1.65621256447573E-2</v>
      </c>
      <c r="W12" s="19">
        <f t="shared" si="10"/>
        <v>-2.4481576612337748E-2</v>
      </c>
    </row>
    <row r="13" spans="1:83" x14ac:dyDescent="0.25">
      <c r="A13" s="1" t="s">
        <v>26</v>
      </c>
      <c r="C13" s="3">
        <f>IF(A13&lt;&gt;"",VLOOKUP(A13,Runners!A$3:AS$200,C$1,FALSE),0)</f>
        <v>1.0243055555555556E-2</v>
      </c>
      <c r="D13" s="6">
        <f t="shared" si="0"/>
        <v>10</v>
      </c>
      <c r="E13" s="2"/>
      <c r="F13" s="2">
        <f t="shared" si="1"/>
        <v>0</v>
      </c>
      <c r="J13" s="1" t="str">
        <f t="shared" si="2"/>
        <v>Barbara Holmes</v>
      </c>
      <c r="M13" s="8">
        <f t="shared" si="3"/>
        <v>2.8414351851851847E-2</v>
      </c>
      <c r="N13" s="8">
        <f t="shared" si="4"/>
        <v>1.6956018518518513E-2</v>
      </c>
      <c r="O13" s="1" t="str">
        <f t="shared" si="5"/>
        <v>Aaron Kirkby</v>
      </c>
      <c r="P13" s="40">
        <f t="shared" si="6"/>
        <v>0</v>
      </c>
      <c r="Q13" s="40">
        <f t="shared" si="7"/>
        <v>33</v>
      </c>
      <c r="R13" s="6">
        <f t="shared" si="8"/>
        <v>33</v>
      </c>
      <c r="S13" s="6">
        <f>IF(AND(D13&lt;=L$4,P13&lt;&gt;"Y"),IF(N13&lt;VLOOKUP(O13,Runners!A$3:CT$200,S$1,FALSE),2,0),0)</f>
        <v>0</v>
      </c>
      <c r="T13" s="6">
        <f t="shared" si="9"/>
        <v>33</v>
      </c>
      <c r="U13" s="2"/>
      <c r="V13" s="2">
        <f>IF(O13&lt;&gt;"",VLOOKUP(O13,Runners!CZ$3:DM$200,V$1,FALSE),"")</f>
        <v>1.6301145430629833E-2</v>
      </c>
      <c r="W13" s="19">
        <f t="shared" si="10"/>
        <v>-4.0173439999999845E-2</v>
      </c>
    </row>
    <row r="14" spans="1:83" x14ac:dyDescent="0.25">
      <c r="A14" s="1" t="s">
        <v>41</v>
      </c>
      <c r="C14" s="3">
        <f>IF(A14&lt;&gt;"",VLOOKUP(A14,Runners!A$3:AS$200,C$1,FALSE),0)</f>
        <v>6.7708333333333336E-3</v>
      </c>
      <c r="D14" s="6">
        <f t="shared" si="0"/>
        <v>11</v>
      </c>
      <c r="E14" s="2"/>
      <c r="F14" s="2">
        <f t="shared" si="1"/>
        <v>0</v>
      </c>
      <c r="J14" s="1" t="str">
        <f t="shared" si="2"/>
        <v>Bec Willetts</v>
      </c>
      <c r="M14" s="8">
        <f t="shared" si="3"/>
        <v>2.8472222222222222E-2</v>
      </c>
      <c r="N14" s="8">
        <f t="shared" si="4"/>
        <v>1.4756944444444444E-2</v>
      </c>
      <c r="O14" s="1" t="str">
        <f t="shared" si="5"/>
        <v>Jonathan Tuck</v>
      </c>
      <c r="P14" s="40">
        <f t="shared" si="6"/>
        <v>0</v>
      </c>
      <c r="Q14" s="40">
        <f t="shared" si="7"/>
        <v>32</v>
      </c>
      <c r="R14" s="6">
        <f t="shared" si="8"/>
        <v>32</v>
      </c>
      <c r="S14" s="6">
        <f>IF(AND(D14&lt;=L$4,P14&lt;&gt;"Y"),IF(N14&lt;VLOOKUP(O14,Runners!A$3:CT$200,S$1,FALSE),2,0),0)</f>
        <v>0</v>
      </c>
      <c r="T14" s="6">
        <f t="shared" si="9"/>
        <v>32</v>
      </c>
      <c r="U14" s="2"/>
      <c r="V14" s="2">
        <f>IF(O14&lt;&gt;"",VLOOKUP(O14,Runners!CZ$3:DM$200,V$1,FALSE),"")</f>
        <v>1.4053790826378374E-2</v>
      </c>
      <c r="W14" s="19">
        <f t="shared" si="10"/>
        <v>-5.0033021463951249E-2</v>
      </c>
    </row>
    <row r="15" spans="1:83" x14ac:dyDescent="0.25">
      <c r="A15" s="1" t="s">
        <v>174</v>
      </c>
      <c r="C15" s="3">
        <f>IF(A15&lt;&gt;"",VLOOKUP(A15,Runners!A$3:AS$200,C$1,FALSE),0)</f>
        <v>6.7708333333333336E-3</v>
      </c>
      <c r="D15" s="6">
        <f t="shared" si="0"/>
        <v>12</v>
      </c>
      <c r="E15" s="2"/>
      <c r="F15" s="2">
        <f t="shared" si="1"/>
        <v>0</v>
      </c>
      <c r="J15" s="1" t="str">
        <f t="shared" si="2"/>
        <v>Ben McCabe</v>
      </c>
      <c r="M15" s="8">
        <f t="shared" si="3"/>
        <v>2.8483796296296295E-2</v>
      </c>
      <c r="N15" s="8">
        <f t="shared" si="4"/>
        <v>1.3900462962962963E-2</v>
      </c>
      <c r="O15" s="1" t="str">
        <f t="shared" si="5"/>
        <v>Tom Howarth</v>
      </c>
      <c r="P15" s="40">
        <f t="shared" si="6"/>
        <v>0</v>
      </c>
      <c r="Q15" s="40">
        <f t="shared" si="7"/>
        <v>31</v>
      </c>
      <c r="R15" s="6">
        <f t="shared" si="8"/>
        <v>31</v>
      </c>
      <c r="S15" s="6">
        <f>IF(AND(D15&lt;=L$4,P15&lt;&gt;"Y"),IF(N15&lt;VLOOKUP(O15,Runners!A$3:CT$200,S$1,FALSE),2,0),0)</f>
        <v>2</v>
      </c>
      <c r="T15" s="6">
        <f t="shared" si="9"/>
        <v>33</v>
      </c>
      <c r="U15" s="2"/>
      <c r="V15" s="2">
        <f>IF(O15&lt;&gt;"",VLOOKUP(O15,Runners!CZ$3:DM$200,V$1,FALSE),"")</f>
        <v>1.3315522067777481E-2</v>
      </c>
      <c r="W15" s="19">
        <f t="shared" si="10"/>
        <v>-4.3929249803955732E-2</v>
      </c>
    </row>
    <row r="16" spans="1:83" x14ac:dyDescent="0.25">
      <c r="A16" s="1" t="s">
        <v>164</v>
      </c>
      <c r="B16" s="1" t="s">
        <v>185</v>
      </c>
      <c r="C16" s="3">
        <f>IF(A16&lt;&gt;"",VLOOKUP(A16,Runners!A$3:AS$200,C$1,FALSE),0)</f>
        <v>1.0243055555555556E-2</v>
      </c>
      <c r="D16" s="6">
        <f t="shared" si="0"/>
        <v>13</v>
      </c>
      <c r="E16" s="2"/>
      <c r="F16" s="2">
        <f t="shared" si="1"/>
        <v>0</v>
      </c>
      <c r="J16" s="1" t="str">
        <f t="shared" si="2"/>
        <v>Ben Wrigley</v>
      </c>
      <c r="M16" s="8">
        <f t="shared" si="3"/>
        <v>2.854166666666667E-2</v>
      </c>
      <c r="N16" s="8">
        <f t="shared" si="4"/>
        <v>2.2465277777777782E-2</v>
      </c>
      <c r="O16" s="1" t="str">
        <f t="shared" si="5"/>
        <v>Christine Rouse</v>
      </c>
      <c r="P16" s="40">
        <f t="shared" si="6"/>
        <v>0</v>
      </c>
      <c r="Q16" s="40">
        <f t="shared" si="7"/>
        <v>30</v>
      </c>
      <c r="R16" s="6">
        <f t="shared" si="8"/>
        <v>30</v>
      </c>
      <c r="S16" s="6">
        <f>IF(AND(D16&lt;=L$4,P16&lt;&gt;"Y"),IF(N16&lt;VLOOKUP(O16,Runners!A$3:CT$200,S$1,FALSE),2,0),0)</f>
        <v>0</v>
      </c>
      <c r="T16" s="6">
        <f t="shared" si="9"/>
        <v>30</v>
      </c>
      <c r="U16" s="2"/>
      <c r="V16" s="2">
        <f>IF(O16&lt;&gt;"",VLOOKUP(O16,Runners!CZ$3:DM$200,V$1,FALSE),"")</f>
        <v>2.1734860574173114E-2</v>
      </c>
      <c r="W16" s="19">
        <f t="shared" si="10"/>
        <v>-3.3605792000000287E-2</v>
      </c>
    </row>
    <row r="17" spans="1:23" x14ac:dyDescent="0.25">
      <c r="A17" s="1" t="s">
        <v>25</v>
      </c>
      <c r="C17" s="3">
        <f>IF(A17&lt;&gt;"",VLOOKUP(A17,Runners!A$3:AS$200,C$1,FALSE),0)</f>
        <v>6.9444444444444441E-3</v>
      </c>
      <c r="D17" s="6">
        <f t="shared" si="0"/>
        <v>14</v>
      </c>
      <c r="E17" s="2">
        <v>3.0788194444444444E-2</v>
      </c>
      <c r="F17" s="2">
        <f t="shared" si="1"/>
        <v>2.384375E-2</v>
      </c>
      <c r="J17" s="1" t="str">
        <f t="shared" si="2"/>
        <v>Bob Clough</v>
      </c>
      <c r="M17" s="8">
        <f t="shared" si="3"/>
        <v>2.855324074074074E-2</v>
      </c>
      <c r="N17" s="8">
        <f t="shared" si="4"/>
        <v>2.2476851851851852E-2</v>
      </c>
      <c r="O17" s="1" t="str">
        <f t="shared" si="5"/>
        <v>Sarah Cook</v>
      </c>
      <c r="P17" s="40">
        <f t="shared" si="6"/>
        <v>0</v>
      </c>
      <c r="Q17" s="40">
        <f t="shared" si="7"/>
        <v>29</v>
      </c>
      <c r="R17" s="6">
        <f t="shared" si="8"/>
        <v>29</v>
      </c>
      <c r="S17" s="6">
        <f>IF(AND(D17&lt;=L$4,P17&lt;&gt;"Y"),IF(N17&lt;VLOOKUP(O17,Runners!A$3:CT$200,S$1,FALSE),2,0),0)</f>
        <v>0</v>
      </c>
      <c r="T17" s="6">
        <f t="shared" si="9"/>
        <v>29</v>
      </c>
      <c r="U17" s="2"/>
      <c r="V17" s="2">
        <f>IF(O17&lt;&gt;"",VLOOKUP(O17,Runners!CZ$3:DM$200,V$1,FALSE),"")</f>
        <v>2.1734860574173114E-2</v>
      </c>
      <c r="W17" s="19">
        <f t="shared" si="10"/>
        <v>-3.4138304000000105E-2</v>
      </c>
    </row>
    <row r="18" spans="1:23" x14ac:dyDescent="0.25">
      <c r="A18" s="1" t="s">
        <v>201</v>
      </c>
      <c r="C18" s="3">
        <f>IF(A18&lt;&gt;"",VLOOKUP(A18,Runners!A$3:AS$200,C$1,FALSE),0)</f>
        <v>1.0243055555555556E-2</v>
      </c>
      <c r="D18" s="6">
        <f t="shared" si="0"/>
        <v>15</v>
      </c>
      <c r="E18" s="2"/>
      <c r="F18" s="2">
        <f t="shared" si="1"/>
        <v>0</v>
      </c>
      <c r="J18" s="1" t="str">
        <f t="shared" si="2"/>
        <v>Brian Fox</v>
      </c>
      <c r="M18" s="8">
        <f t="shared" si="3"/>
        <v>2.8877314814814817E-2</v>
      </c>
      <c r="N18" s="8">
        <f t="shared" si="4"/>
        <v>1.6898148148148152E-2</v>
      </c>
      <c r="O18" s="1" t="str">
        <f t="shared" si="5"/>
        <v>George Thomson</v>
      </c>
      <c r="P18" s="40">
        <f t="shared" si="6"/>
        <v>0</v>
      </c>
      <c r="Q18" s="40">
        <f t="shared" si="7"/>
        <v>28</v>
      </c>
      <c r="R18" s="6">
        <f t="shared" si="8"/>
        <v>28</v>
      </c>
      <c r="S18" s="6">
        <f>IF(AND(D18&lt;=L$4,P18&lt;&gt;"Y"),IF(N18&lt;VLOOKUP(O18,Runners!A$3:CT$200,S$1,FALSE),2,0),0)</f>
        <v>0</v>
      </c>
      <c r="T18" s="6">
        <f t="shared" si="9"/>
        <v>28</v>
      </c>
      <c r="U18" s="2"/>
      <c r="V18" s="2">
        <f>IF(O18&lt;&gt;"",VLOOKUP(O18,Runners!CZ$3:DM$200,V$1,FALSE),"")</f>
        <v>1.5938897754393614E-2</v>
      </c>
      <c r="W18" s="19">
        <f t="shared" si="10"/>
        <v>-6.018298181818231E-2</v>
      </c>
    </row>
    <row r="19" spans="1:23" x14ac:dyDescent="0.25">
      <c r="A19" s="1" t="s">
        <v>222</v>
      </c>
      <c r="C19" s="3">
        <f>IF(A19&lt;&gt;"",VLOOKUP(A19,Runners!A$3:AS$200,C$1,FALSE),0)</f>
        <v>6.076388888888889E-3</v>
      </c>
      <c r="D19" s="6">
        <f t="shared" si="0"/>
        <v>16</v>
      </c>
      <c r="E19" s="2"/>
      <c r="F19" s="2">
        <f t="shared" si="1"/>
        <v>0</v>
      </c>
      <c r="J19" s="1" t="str">
        <f t="shared" si="2"/>
        <v>Carolyn Melvyn</v>
      </c>
      <c r="M19" s="8">
        <f t="shared" si="3"/>
        <v>2.9062500000000002E-2</v>
      </c>
      <c r="N19" s="8">
        <f t="shared" si="4"/>
        <v>2.2812500000000003E-2</v>
      </c>
      <c r="O19" s="1" t="str">
        <f t="shared" si="5"/>
        <v>Catherine MacLachlan</v>
      </c>
      <c r="P19" s="40">
        <f t="shared" si="6"/>
        <v>0</v>
      </c>
      <c r="Q19" s="40">
        <f t="shared" si="7"/>
        <v>27</v>
      </c>
      <c r="R19" s="6">
        <f t="shared" si="8"/>
        <v>27</v>
      </c>
      <c r="S19" s="6">
        <f>IF(AND(D19&lt;=L$4,P19&lt;&gt;"Y"),IF(N19&lt;VLOOKUP(O19,Runners!A$3:CT$200,S$1,FALSE),2,0),0)</f>
        <v>0</v>
      </c>
      <c r="T19" s="6">
        <f t="shared" si="9"/>
        <v>27</v>
      </c>
      <c r="U19" s="2"/>
      <c r="V19" s="2">
        <f>IF(O19&lt;&gt;"",VLOOKUP(O19,Runners!CZ$3:DM$200,V$1,FALSE),"")</f>
        <v>2.1667743324720073E-2</v>
      </c>
      <c r="W19" s="19">
        <f t="shared" si="10"/>
        <v>-5.2832298136645875E-2</v>
      </c>
    </row>
    <row r="20" spans="1:23" x14ac:dyDescent="0.25">
      <c r="A20" s="1" t="s">
        <v>147</v>
      </c>
      <c r="B20" s="3"/>
      <c r="C20" s="3">
        <f>IF(A20&lt;&gt;"",VLOOKUP(A20,Runners!A$3:AS$200,C$1,FALSE),0)</f>
        <v>1.3194444444444444E-2</v>
      </c>
      <c r="D20" s="6">
        <f t="shared" si="0"/>
        <v>17</v>
      </c>
      <c r="E20" s="2"/>
      <c r="F20" s="2">
        <f t="shared" si="1"/>
        <v>0</v>
      </c>
      <c r="J20" s="1" t="str">
        <f t="shared" si="2"/>
        <v>Catherine Carrdus</v>
      </c>
      <c r="M20" s="8">
        <f t="shared" si="3"/>
        <v>2.9155092592592594E-2</v>
      </c>
      <c r="N20" s="8">
        <f t="shared" si="4"/>
        <v>1.787037037037037E-2</v>
      </c>
      <c r="O20" s="1" t="str">
        <f t="shared" si="5"/>
        <v>Laura Bremner</v>
      </c>
      <c r="P20" s="40">
        <f t="shared" si="6"/>
        <v>0</v>
      </c>
      <c r="Q20" s="40">
        <f t="shared" si="7"/>
        <v>26</v>
      </c>
      <c r="R20" s="6">
        <f t="shared" si="8"/>
        <v>26</v>
      </c>
      <c r="S20" s="6">
        <f>IF(AND(D20&lt;=L$4,P20&lt;&gt;"Y"),IF(N20&lt;VLOOKUP(O20,Runners!A$3:CT$200,S$1,FALSE),2,0),0)</f>
        <v>2</v>
      </c>
      <c r="T20" s="6">
        <f t="shared" si="9"/>
        <v>28</v>
      </c>
      <c r="U20" s="2"/>
      <c r="V20" s="2">
        <f>IF(O20&lt;&gt;"",VLOOKUP(O20,Runners!CZ$3:DM$200,V$1,FALSE),"")</f>
        <v>1.6482269268747945E-2</v>
      </c>
      <c r="W20" s="19">
        <f t="shared" si="10"/>
        <v>-8.4217839120879157E-2</v>
      </c>
    </row>
    <row r="21" spans="1:23" x14ac:dyDescent="0.25">
      <c r="A21" s="1" t="s">
        <v>208</v>
      </c>
      <c r="C21" s="3">
        <f>IF(A21&lt;&gt;"",VLOOKUP(A21,Runners!A$3:AS$200,C$1,FALSE),0)</f>
        <v>6.2499999999999995E-3</v>
      </c>
      <c r="D21" s="6">
        <f t="shared" si="0"/>
        <v>18</v>
      </c>
      <c r="E21" s="2">
        <v>2.9062500000000002E-2</v>
      </c>
      <c r="F21" s="2">
        <f t="shared" si="1"/>
        <v>2.2812500000000003E-2</v>
      </c>
      <c r="J21" s="1" t="str">
        <f t="shared" si="2"/>
        <v>Catherine MacLachlan</v>
      </c>
      <c r="M21" s="8">
        <f t="shared" si="3"/>
        <v>2.9178240740740741E-2</v>
      </c>
      <c r="N21" s="8">
        <f t="shared" si="4"/>
        <v>1.7372685185185185E-2</v>
      </c>
      <c r="O21" s="1" t="str">
        <f t="shared" si="5"/>
        <v>Sophie Bohannon</v>
      </c>
      <c r="P21" s="40">
        <f t="shared" si="6"/>
        <v>0</v>
      </c>
      <c r="Q21" s="40">
        <f t="shared" si="7"/>
        <v>25</v>
      </c>
      <c r="R21" s="6">
        <f t="shared" si="8"/>
        <v>25</v>
      </c>
      <c r="S21" s="6">
        <f>IF(AND(D21&lt;=L$4,P21&lt;&gt;"Y"),IF(N21&lt;VLOOKUP(O21,Runners!A$3:CT$200,S$1,FALSE),2,0),0)</f>
        <v>0</v>
      </c>
      <c r="T21" s="6">
        <f t="shared" si="9"/>
        <v>25</v>
      </c>
      <c r="U21" s="2"/>
      <c r="V21" s="2">
        <f>IF(O21&lt;&gt;"",VLOOKUP(O21,Runners!CZ$3:DM$200,V$1,FALSE),"")</f>
        <v>1.6041666666666662E-2</v>
      </c>
      <c r="W21" s="19">
        <f t="shared" si="10"/>
        <v>-8.2972582972583281E-2</v>
      </c>
    </row>
    <row r="22" spans="1:23" x14ac:dyDescent="0.25">
      <c r="A22" s="1" t="s">
        <v>161</v>
      </c>
      <c r="C22" s="3">
        <f>IF(A22&lt;&gt;"",VLOOKUP(A22,Runners!A$3:AS$200,C$1,FALSE),0)</f>
        <v>1.0590277777777778E-2</v>
      </c>
      <c r="D22" s="6">
        <f t="shared" si="0"/>
        <v>19</v>
      </c>
      <c r="E22" s="2"/>
      <c r="F22" s="2">
        <f t="shared" si="1"/>
        <v>0</v>
      </c>
      <c r="J22" s="1" t="str">
        <f t="shared" si="2"/>
        <v>Chris Bowker</v>
      </c>
      <c r="M22" s="8">
        <f t="shared" si="3"/>
        <v>2.9224537037037038E-2</v>
      </c>
      <c r="N22" s="8">
        <f t="shared" si="4"/>
        <v>2.5578703703703704E-2</v>
      </c>
      <c r="O22" s="1" t="str">
        <f t="shared" si="5"/>
        <v>Graham Young</v>
      </c>
      <c r="P22" s="40">
        <f t="shared" si="6"/>
        <v>0</v>
      </c>
      <c r="Q22" s="40">
        <f t="shared" si="7"/>
        <v>24</v>
      </c>
      <c r="R22" s="6">
        <f t="shared" si="8"/>
        <v>24</v>
      </c>
      <c r="S22" s="6">
        <f>IF(AND(D22&lt;=L$4,P22&lt;&gt;"Y"),IF(N22&lt;VLOOKUP(O22,Runners!A$3:CT$200,S$1,FALSE),2,0),0)</f>
        <v>0</v>
      </c>
      <c r="T22" s="6">
        <f t="shared" si="9"/>
        <v>24</v>
      </c>
      <c r="U22" s="2"/>
      <c r="V22" s="2">
        <f>IF(O22&lt;&gt;"",VLOOKUP(O22,Runners!CZ$3:DM$200,V$1,FALSE),"")</f>
        <v>2.417994544932529E-2</v>
      </c>
      <c r="W22" s="19">
        <f t="shared" si="10"/>
        <v>-5.7847866419295194E-2</v>
      </c>
    </row>
    <row r="23" spans="1:23" x14ac:dyDescent="0.25">
      <c r="A23" s="1" t="s">
        <v>229</v>
      </c>
      <c r="C23" s="3">
        <f>IF(A23&lt;&gt;"",VLOOKUP(A23,Runners!A$3:AS$200,C$1,FALSE),0)</f>
        <v>1.1284722222222222E-2</v>
      </c>
      <c r="D23" s="6">
        <f t="shared" si="0"/>
        <v>20</v>
      </c>
      <c r="E23" s="2"/>
      <c r="F23" s="2">
        <f t="shared" si="1"/>
        <v>0</v>
      </c>
      <c r="J23" s="1" t="str">
        <f t="shared" si="2"/>
        <v>Chris Cottram</v>
      </c>
      <c r="M23" s="8">
        <f t="shared" si="3"/>
        <v>2.9282407407407406E-2</v>
      </c>
      <c r="N23" s="8">
        <f t="shared" si="4"/>
        <v>1.9212962962962959E-2</v>
      </c>
      <c r="O23" s="1" t="str">
        <f t="shared" si="5"/>
        <v>Claire Markham</v>
      </c>
      <c r="P23" s="40">
        <f t="shared" si="6"/>
        <v>0</v>
      </c>
      <c r="Q23" s="40">
        <f t="shared" si="7"/>
        <v>23</v>
      </c>
      <c r="R23" s="6">
        <f t="shared" si="8"/>
        <v>23</v>
      </c>
      <c r="S23" s="6">
        <f>IF(AND(D23&lt;=L$4,P23&lt;&gt;"Y"),IF(N23&lt;VLOOKUP(O23,Runners!A$3:CT$200,S$1,FALSE),2,0),0)</f>
        <v>0</v>
      </c>
      <c r="T23" s="6">
        <f t="shared" si="9"/>
        <v>23</v>
      </c>
      <c r="U23" s="2"/>
      <c r="V23" s="2">
        <f>IF(O23&lt;&gt;"",VLOOKUP(O23,Runners!CZ$3:DM$200,V$1,FALSE),"")</f>
        <v>1.7727345010741833E-2</v>
      </c>
      <c r="W23" s="19">
        <f t="shared" si="10"/>
        <v>-8.3803747900259212E-2</v>
      </c>
    </row>
    <row r="24" spans="1:23" x14ac:dyDescent="0.25">
      <c r="A24" s="1" t="s">
        <v>200</v>
      </c>
      <c r="B24" s="3"/>
      <c r="C24" s="3">
        <f>IF(A24&lt;&gt;"",VLOOKUP(A24,Runners!A$3:AS$200,C$1,FALSE),0)</f>
        <v>1.0590277777777777E-2</v>
      </c>
      <c r="D24" s="6">
        <f t="shared" si="0"/>
        <v>21</v>
      </c>
      <c r="E24" s="2"/>
      <c r="F24" s="2">
        <f t="shared" si="1"/>
        <v>0</v>
      </c>
      <c r="J24" s="1" t="str">
        <f t="shared" si="2"/>
        <v>Chris Hastwell</v>
      </c>
      <c r="M24" s="8">
        <f t="shared" si="3"/>
        <v>2.9583333333333336E-2</v>
      </c>
      <c r="N24" s="8">
        <f t="shared" si="4"/>
        <v>1.7777777777777781E-2</v>
      </c>
      <c r="O24" s="1" t="str">
        <f t="shared" si="5"/>
        <v>Darran Ames</v>
      </c>
      <c r="P24" s="40">
        <f t="shared" si="6"/>
        <v>0</v>
      </c>
      <c r="Q24" s="40">
        <f t="shared" si="7"/>
        <v>22</v>
      </c>
      <c r="R24" s="6">
        <f t="shared" si="8"/>
        <v>22</v>
      </c>
      <c r="S24" s="6">
        <f>IF(AND(D24&lt;=L$4,P24&lt;&gt;"Y"),IF(N24&lt;VLOOKUP(O24,Runners!A$3:CT$200,S$1,FALSE),2,0),0)</f>
        <v>0</v>
      </c>
      <c r="T24" s="6">
        <f t="shared" si="9"/>
        <v>22</v>
      </c>
      <c r="U24" s="2"/>
      <c r="V24" s="2">
        <f>IF(O24&lt;&gt;"",VLOOKUP(O24,Runners!CZ$3:DM$200,V$1,FALSE),"")</f>
        <v>1.6037718920470855E-2</v>
      </c>
      <c r="W24" s="19">
        <f t="shared" si="10"/>
        <v>-0.10849790209790254</v>
      </c>
    </row>
    <row r="25" spans="1:23" x14ac:dyDescent="0.25">
      <c r="A25" s="1" t="s">
        <v>228</v>
      </c>
      <c r="C25" s="3">
        <f>IF(A25&lt;&gt;"",VLOOKUP(A25,Runners!A$3:AS$200,C$1,FALSE),0)</f>
        <v>1.4583333333333332E-2</v>
      </c>
      <c r="D25" s="6">
        <f t="shared" si="0"/>
        <v>22</v>
      </c>
      <c r="E25" s="2"/>
      <c r="F25" s="2">
        <f t="shared" si="1"/>
        <v>0</v>
      </c>
      <c r="J25" s="1" t="str">
        <f t="shared" si="2"/>
        <v>Chris McCarthy</v>
      </c>
      <c r="M25" s="8">
        <f t="shared" si="3"/>
        <v>3.078703703703704E-2</v>
      </c>
      <c r="N25" s="8">
        <f t="shared" si="4"/>
        <v>2.5752314814814818E-2</v>
      </c>
      <c r="O25" s="1" t="str">
        <f t="shared" si="5"/>
        <v>Jeremy McCandless</v>
      </c>
      <c r="P25" s="40">
        <f t="shared" si="6"/>
        <v>0</v>
      </c>
      <c r="Q25" s="40">
        <f t="shared" si="7"/>
        <v>21</v>
      </c>
      <c r="R25" s="6">
        <f t="shared" si="8"/>
        <v>21</v>
      </c>
      <c r="S25" s="6">
        <f>IF(AND(D25&lt;=L$4,P25&lt;&gt;"Y"),IF(N25&lt;VLOOKUP(O25,Runners!A$3:CT$200,S$1,FALSE),2,0),0)</f>
        <v>0</v>
      </c>
      <c r="T25" s="6">
        <f t="shared" si="9"/>
        <v>21</v>
      </c>
      <c r="U25" s="2"/>
      <c r="V25" s="2">
        <f>IF(O25&lt;&gt;"",VLOOKUP(O25,Runners!CZ$3:DM$200,V$1,FALSE),"")</f>
        <v>2.2841857495025101E-2</v>
      </c>
      <c r="W25" s="19">
        <f t="shared" si="10"/>
        <v>-0.1274177163754571</v>
      </c>
    </row>
    <row r="26" spans="1:23" x14ac:dyDescent="0.25">
      <c r="A26" s="1" t="s">
        <v>223</v>
      </c>
      <c r="C26" s="3">
        <f>IF(A26&lt;&gt;"",VLOOKUP(A26,Runners!A$3:AS$200,C$1,FALSE),0)</f>
        <v>6.076388888888889E-3</v>
      </c>
      <c r="D26" s="6">
        <f t="shared" si="0"/>
        <v>23</v>
      </c>
      <c r="E26" s="2">
        <v>2.854166666666667E-2</v>
      </c>
      <c r="F26" s="2">
        <f t="shared" si="1"/>
        <v>2.2465277777777782E-2</v>
      </c>
      <c r="J26" s="1" t="str">
        <f t="shared" si="2"/>
        <v>Christine Rouse</v>
      </c>
      <c r="M26" s="8">
        <f t="shared" si="3"/>
        <v>3.0788194444444444E-2</v>
      </c>
      <c r="N26" s="8">
        <f t="shared" si="4"/>
        <v>2.384375E-2</v>
      </c>
      <c r="O26" s="1" t="str">
        <f t="shared" si="5"/>
        <v>Bob Clough</v>
      </c>
      <c r="P26" s="40">
        <f t="shared" si="6"/>
        <v>0</v>
      </c>
      <c r="Q26" s="40">
        <f t="shared" si="7"/>
        <v>20</v>
      </c>
      <c r="R26" s="6">
        <f t="shared" si="8"/>
        <v>20</v>
      </c>
      <c r="S26" s="6">
        <f>IF(AND(D26&lt;=L$4,P26&lt;&gt;"Y"),IF(N26&lt;VLOOKUP(O26,Runners!A$3:CT$200,S$1,FALSE),2,0),0)</f>
        <v>0</v>
      </c>
      <c r="T26" s="6">
        <f t="shared" si="9"/>
        <v>20</v>
      </c>
      <c r="U26" s="2"/>
      <c r="V26" s="2">
        <f>IF(O26&lt;&gt;"",VLOOKUP(O26,Runners!CZ$3:DM$200,V$1,FALSE),"")</f>
        <v>2.0867210935875732E-2</v>
      </c>
      <c r="W26" s="19">
        <f t="shared" si="10"/>
        <v>-0.14264192149449573</v>
      </c>
    </row>
    <row r="27" spans="1:23" x14ac:dyDescent="0.25">
      <c r="A27" s="1" t="s">
        <v>17</v>
      </c>
      <c r="C27" s="3">
        <f>IF(A27&lt;&gt;"",VLOOKUP(A27,Runners!A$3:AS$200,C$1,FALSE),0)</f>
        <v>1.0763888888888891E-2</v>
      </c>
      <c r="D27" s="6">
        <f t="shared" si="0"/>
        <v>24</v>
      </c>
      <c r="E27" s="2"/>
      <c r="F27" s="2">
        <f t="shared" si="1"/>
        <v>0</v>
      </c>
      <c r="J27" s="1" t="str">
        <f t="shared" si="2"/>
        <v>Claire England</v>
      </c>
      <c r="M27" s="8">
        <f t="shared" si="3"/>
        <v>3.1400462962962963E-2</v>
      </c>
      <c r="N27" s="8">
        <f t="shared" si="4"/>
        <v>1.8206018518518517E-2</v>
      </c>
      <c r="O27" s="1" t="str">
        <f t="shared" si="5"/>
        <v>Neil Tate</v>
      </c>
      <c r="P27" s="40">
        <f t="shared" si="6"/>
        <v>0</v>
      </c>
      <c r="Q27" s="40">
        <f t="shared" si="7"/>
        <v>19</v>
      </c>
      <c r="R27" s="6">
        <f t="shared" si="8"/>
        <v>19</v>
      </c>
      <c r="S27" s="6">
        <f>IF(AND(D27&lt;=L$4,P27&lt;&gt;"Y"),IF(N27&lt;VLOOKUP(O27,Runners!A$3:CT$200,S$1,FALSE),2,0),0)</f>
        <v>0</v>
      </c>
      <c r="T27" s="6">
        <f t="shared" si="9"/>
        <v>19</v>
      </c>
      <c r="U27" s="2"/>
      <c r="V27" s="2">
        <f>IF(O27&lt;&gt;"",VLOOKUP(O27,Runners!CZ$3:DM$200,V$1,FALSE),"")</f>
        <v>1.4605268694248915E-2</v>
      </c>
      <c r="W27" s="19">
        <f t="shared" si="10"/>
        <v>-0.24653773235185067</v>
      </c>
    </row>
    <row r="28" spans="1:23" x14ac:dyDescent="0.25">
      <c r="A28" s="1" t="s">
        <v>190</v>
      </c>
      <c r="C28" s="3">
        <f>IF(A28&lt;&gt;"",VLOOKUP(A28,Runners!A$3:AS$200,C$1,FALSE),0)</f>
        <v>1.0069444444444445E-2</v>
      </c>
      <c r="D28" s="6">
        <f t="shared" si="0"/>
        <v>25</v>
      </c>
      <c r="E28" s="2">
        <v>2.9282407407407406E-2</v>
      </c>
      <c r="F28" s="2">
        <f t="shared" si="1"/>
        <v>1.9212962962962959E-2</v>
      </c>
      <c r="J28" s="1" t="str">
        <f t="shared" si="2"/>
        <v>Claire Markham</v>
      </c>
      <c r="M28" s="8">
        <f t="shared" si="3"/>
        <v>3.1736111111111111E-2</v>
      </c>
      <c r="N28" s="8">
        <f t="shared" si="4"/>
        <v>2.1666666666666667E-2</v>
      </c>
      <c r="O28" s="1" t="str">
        <f t="shared" si="5"/>
        <v>Jason Sheridan</v>
      </c>
      <c r="P28" s="40">
        <f t="shared" si="6"/>
        <v>0</v>
      </c>
      <c r="Q28" s="40">
        <f t="shared" si="7"/>
        <v>18</v>
      </c>
      <c r="R28" s="6">
        <f t="shared" si="8"/>
        <v>18</v>
      </c>
      <c r="S28" s="6">
        <f>IF(AND(D28&lt;=L$4,P28&lt;&gt;"Y"),IF(N28&lt;VLOOKUP(O28,Runners!A$3:CT$200,S$1,FALSE),2,0),0)</f>
        <v>0</v>
      </c>
      <c r="T28" s="6">
        <f t="shared" si="9"/>
        <v>18</v>
      </c>
      <c r="U28" s="2"/>
      <c r="V28" s="2">
        <f>IF(O28&lt;&gt;"",VLOOKUP(O28,Runners!CZ$3:DM$200,V$1,FALSE),"")</f>
        <v>1.7727345010741833E-2</v>
      </c>
      <c r="W28" s="19">
        <f t="shared" si="10"/>
        <v>-0.22221723859595521</v>
      </c>
    </row>
    <row r="29" spans="1:23" x14ac:dyDescent="0.25">
      <c r="A29" s="1" t="s">
        <v>2</v>
      </c>
      <c r="B29" s="3"/>
      <c r="C29" s="3">
        <f>IF(A29&lt;&gt;"",VLOOKUP(A29,Runners!A$3:AS$200,C$1,FALSE),0)</f>
        <v>1.3888888888888888E-2</v>
      </c>
      <c r="D29" s="6">
        <f t="shared" si="0"/>
        <v>26</v>
      </c>
      <c r="E29" s="2"/>
      <c r="F29" s="2">
        <f t="shared" si="1"/>
        <v>0</v>
      </c>
      <c r="J29" s="1" t="str">
        <f t="shared" si="2"/>
        <v>Colin Laidlaw</v>
      </c>
      <c r="M29" s="8">
        <f t="shared" si="3"/>
        <v>3.3819444444444451E-2</v>
      </c>
      <c r="N29" s="8">
        <f t="shared" si="4"/>
        <v>2.3923611111111118E-2</v>
      </c>
      <c r="O29" s="1" t="str">
        <f t="shared" si="5"/>
        <v>Peter Reid</v>
      </c>
      <c r="P29" s="40">
        <f t="shared" si="6"/>
        <v>0</v>
      </c>
      <c r="Q29" s="40">
        <f t="shared" si="7"/>
        <v>17</v>
      </c>
      <c r="R29" s="6">
        <f t="shared" si="8"/>
        <v>17</v>
      </c>
      <c r="S29" s="6">
        <f>IF(AND(D29&lt;=L$4,P29&lt;&gt;"Y"),IF(N29&lt;VLOOKUP(O29,Runners!A$3:CT$200,S$1,FALSE),2,0),0)</f>
        <v>0</v>
      </c>
      <c r="T29" s="6">
        <f t="shared" si="9"/>
        <v>17</v>
      </c>
      <c r="U29" s="2"/>
      <c r="V29" s="2">
        <f>IF(O29&lt;&gt;"",VLOOKUP(O29,Runners!CZ$3:DM$200,V$1,FALSE),"")</f>
        <v>1.7878556684190208E-2</v>
      </c>
      <c r="W29" s="19">
        <f t="shared" si="10"/>
        <v>-0.33811758598312791</v>
      </c>
    </row>
    <row r="30" spans="1:23" x14ac:dyDescent="0.25">
      <c r="A30" s="1" t="s">
        <v>193</v>
      </c>
      <c r="C30" s="3">
        <f>IF(A30&lt;&gt;"",VLOOKUP(A30,Runners!A$3:AS$200,C$1,FALSE),0)</f>
        <v>1.0590277777777777E-2</v>
      </c>
      <c r="D30" s="6">
        <f t="shared" si="0"/>
        <v>27</v>
      </c>
      <c r="E30" s="2"/>
      <c r="F30" s="2">
        <f t="shared" si="1"/>
        <v>0</v>
      </c>
      <c r="J30" s="1" t="str">
        <f t="shared" si="2"/>
        <v>Dan Gregson</v>
      </c>
      <c r="M30" s="8">
        <f t="shared" si="3"/>
        <v>3.4062500000000002E-2</v>
      </c>
      <c r="N30" s="8">
        <f t="shared" si="4"/>
        <v>2.5381944444444447E-2</v>
      </c>
      <c r="O30" s="1" t="str">
        <f t="shared" si="5"/>
        <v>Steve Tate</v>
      </c>
      <c r="P30" s="40">
        <f t="shared" si="6"/>
        <v>0</v>
      </c>
      <c r="Q30" s="40">
        <f t="shared" si="7"/>
        <v>16</v>
      </c>
      <c r="R30" s="6">
        <f t="shared" si="8"/>
        <v>16</v>
      </c>
      <c r="S30" s="6">
        <f>IF(AND(D30&lt;=L$4,P30&lt;&gt;"Y"),IF(N30&lt;VLOOKUP(O30,Runners!A$3:CT$200,S$1,FALSE),2,0),0)</f>
        <v>0</v>
      </c>
      <c r="T30" s="6">
        <f t="shared" si="9"/>
        <v>16</v>
      </c>
      <c r="U30" s="2"/>
      <c r="V30" s="2">
        <f>IF(O30&lt;&gt;"",VLOOKUP(O30,Runners!CZ$3:DM$200,V$1,FALSE),"")</f>
        <v>1.9132724093379669E-2</v>
      </c>
      <c r="W30" s="19">
        <f t="shared" si="10"/>
        <v>-0.32662470438420954</v>
      </c>
    </row>
    <row r="31" spans="1:23" x14ac:dyDescent="0.25">
      <c r="A31" s="1" t="s">
        <v>158</v>
      </c>
      <c r="C31" s="3">
        <f>IF(A31&lt;&gt;"",VLOOKUP(A31,Runners!A$3:AS$200,C$1,FALSE),0)</f>
        <v>1.1805555555555555E-2</v>
      </c>
      <c r="D31" s="6">
        <f t="shared" si="0"/>
        <v>28</v>
      </c>
      <c r="E31" s="2">
        <v>2.9583333333333336E-2</v>
      </c>
      <c r="F31" s="2">
        <f t="shared" si="1"/>
        <v>1.7777777777777781E-2</v>
      </c>
      <c r="J31" s="1" t="str">
        <f t="shared" si="2"/>
        <v>Darran Ames</v>
      </c>
      <c r="M31" s="8">
        <f t="shared" si="3"/>
        <v>3.7106481481481483E-2</v>
      </c>
      <c r="N31" s="8">
        <f t="shared" si="4"/>
        <v>2.5127314814814818E-2</v>
      </c>
      <c r="O31" s="1" t="str">
        <f t="shared" si="5"/>
        <v>Hugo Love</v>
      </c>
      <c r="P31" s="40">
        <f t="shared" si="6"/>
        <v>0</v>
      </c>
      <c r="Q31" s="40">
        <f t="shared" si="7"/>
        <v>15</v>
      </c>
      <c r="R31" s="6">
        <f t="shared" si="8"/>
        <v>15</v>
      </c>
      <c r="S31" s="6">
        <f>IF(AND(D31&lt;=L$4,P31&lt;&gt;"Y"),IF(N31&lt;VLOOKUP(O31,Runners!A$3:CT$200,S$1,FALSE),2,0),0)</f>
        <v>0</v>
      </c>
      <c r="T31" s="6">
        <f t="shared" si="9"/>
        <v>15</v>
      </c>
      <c r="U31" s="2"/>
      <c r="V31" s="2">
        <f>IF(O31&lt;&gt;"",VLOOKUP(O31,Runners!CZ$3:DM$200,V$1,FALSE),"")</f>
        <v>1.5938897754393614E-2</v>
      </c>
      <c r="W31" s="19">
        <f t="shared" si="10"/>
        <v>-0.57647757090909146</v>
      </c>
    </row>
    <row r="32" spans="1:23" x14ac:dyDescent="0.25">
      <c r="A32" s="1" t="s">
        <v>192</v>
      </c>
      <c r="C32" s="3">
        <f>IF(A32&lt;&gt;"",VLOOKUP(A32,Runners!A$3:AS$200,C$1,FALSE),0)</f>
        <v>1.2673611111111109E-2</v>
      </c>
      <c r="D32" s="6">
        <f t="shared" si="0"/>
        <v>29</v>
      </c>
      <c r="E32" s="2"/>
      <c r="F32" s="2">
        <f t="shared" si="1"/>
        <v>0</v>
      </c>
      <c r="J32" s="1" t="str">
        <f t="shared" si="2"/>
        <v>Daryl Bentley</v>
      </c>
      <c r="M32" s="8" t="str">
        <f t="shared" si="3"/>
        <v/>
      </c>
      <c r="N32" s="8" t="str">
        <f t="shared" si="4"/>
        <v/>
      </c>
      <c r="O32" s="1" t="str">
        <f t="shared" si="5"/>
        <v/>
      </c>
      <c r="P32" s="40" t="str">
        <f t="shared" si="6"/>
        <v/>
      </c>
      <c r="Q32" s="40" t="str">
        <f t="shared" si="7"/>
        <v/>
      </c>
      <c r="R32" s="6" t="str">
        <f t="shared" si="8"/>
        <v/>
      </c>
      <c r="S32" s="6">
        <f>IF(AND(D32&lt;=L$4,P32&lt;&gt;"Y"),IF(N32&lt;VLOOKUP(O32,Runners!A$3:CT$200,S$1,FALSE),2,0),0)</f>
        <v>0</v>
      </c>
      <c r="T32" s="6">
        <f t="shared" si="9"/>
        <v>0</v>
      </c>
      <c r="U32" s="2"/>
      <c r="V32" s="2" t="str">
        <f>IF(O32&lt;&gt;"",VLOOKUP(O32,Runners!CZ$3:DM$200,V$1,FALSE),"")</f>
        <v/>
      </c>
      <c r="W32" s="19" t="str">
        <f t="shared" si="10"/>
        <v/>
      </c>
    </row>
    <row r="33" spans="1:23" x14ac:dyDescent="0.25">
      <c r="A33" s="1" t="s">
        <v>206</v>
      </c>
      <c r="C33" s="3">
        <f>IF(A33&lt;&gt;"",VLOOKUP(A33,Runners!A$3:AS$200,C$1,FALSE),0)</f>
        <v>1.2673611111111109E-2</v>
      </c>
      <c r="D33" s="6">
        <f t="shared" si="0"/>
        <v>30</v>
      </c>
      <c r="E33" s="2"/>
      <c r="F33" s="2">
        <f t="shared" si="1"/>
        <v>0</v>
      </c>
      <c r="J33" s="1" t="str">
        <f t="shared" si="2"/>
        <v>David Butler</v>
      </c>
      <c r="M33" s="8" t="str">
        <f t="shared" si="3"/>
        <v/>
      </c>
      <c r="N33" s="8" t="str">
        <f t="shared" si="4"/>
        <v/>
      </c>
      <c r="O33" s="1" t="str">
        <f t="shared" si="5"/>
        <v/>
      </c>
      <c r="P33" s="40" t="str">
        <f t="shared" si="6"/>
        <v/>
      </c>
      <c r="Q33" s="40" t="str">
        <f t="shared" si="7"/>
        <v/>
      </c>
      <c r="R33" s="6">
        <f t="shared" si="8"/>
        <v>0</v>
      </c>
      <c r="S33" s="6">
        <f>IF(AND(D33&lt;=L$4,P33&lt;&gt;"Y"),IF(N33&lt;VLOOKUP(O33,Runners!A$3:CT$200,S$1,FALSE),2,0),0)</f>
        <v>0</v>
      </c>
      <c r="T33" s="6">
        <f t="shared" si="9"/>
        <v>0</v>
      </c>
      <c r="U33" s="2"/>
      <c r="V33" s="2" t="str">
        <f>IF(O33&lt;&gt;"",VLOOKUP(O33,Runners!CZ$3:DM$200,V$1,FALSE),"")</f>
        <v/>
      </c>
      <c r="W33" s="19" t="str">
        <f t="shared" si="10"/>
        <v/>
      </c>
    </row>
    <row r="34" spans="1:23" x14ac:dyDescent="0.25">
      <c r="A34" s="1" t="s">
        <v>13</v>
      </c>
      <c r="C34" s="3">
        <f>IF(A34&lt;&gt;"",VLOOKUP(A34,Runners!A$3:AS$200,C$1,FALSE),0)</f>
        <v>9.0277777777777787E-3</v>
      </c>
      <c r="D34" s="6">
        <f t="shared" si="0"/>
        <v>31</v>
      </c>
      <c r="E34" s="2"/>
      <c r="F34" s="2">
        <f t="shared" si="1"/>
        <v>0</v>
      </c>
      <c r="J34" s="1" t="str">
        <f t="shared" si="2"/>
        <v>Debbie Cooper</v>
      </c>
      <c r="M34" s="8" t="str">
        <f t="shared" si="3"/>
        <v/>
      </c>
      <c r="N34" s="8" t="str">
        <f t="shared" si="4"/>
        <v/>
      </c>
      <c r="O34" s="1" t="str">
        <f t="shared" si="5"/>
        <v/>
      </c>
      <c r="P34" s="40" t="str">
        <f t="shared" si="6"/>
        <v/>
      </c>
      <c r="Q34" s="40" t="str">
        <f t="shared" si="7"/>
        <v/>
      </c>
      <c r="R34" s="6">
        <f t="shared" si="8"/>
        <v>0</v>
      </c>
      <c r="S34" s="6">
        <f>IF(AND(D34&lt;=L$4,P34&lt;&gt;"Y"),IF(N34&lt;VLOOKUP(O34,Runners!A$3:CT$200,S$1,FALSE),2,0),0)</f>
        <v>0</v>
      </c>
      <c r="T34" s="6">
        <f t="shared" si="9"/>
        <v>0</v>
      </c>
      <c r="U34" s="2"/>
      <c r="V34" s="2" t="str">
        <f>IF(O34&lt;&gt;"",VLOOKUP(O34,Runners!CZ$3:DM$200,V$1,FALSE),"")</f>
        <v/>
      </c>
      <c r="W34" s="19" t="str">
        <f t="shared" si="10"/>
        <v/>
      </c>
    </row>
    <row r="35" spans="1:23" x14ac:dyDescent="0.25">
      <c r="A35" s="1" t="s">
        <v>202</v>
      </c>
      <c r="C35" s="3">
        <f>IF(A35&lt;&gt;"",VLOOKUP(A35,Runners!A$3:AS$200,C$1,FALSE),0)</f>
        <v>6.7708333333333336E-3</v>
      </c>
      <c r="D35" s="6">
        <f t="shared" si="0"/>
        <v>32</v>
      </c>
      <c r="E35" s="2"/>
      <c r="F35" s="2">
        <f t="shared" si="1"/>
        <v>0</v>
      </c>
      <c r="J35" s="1" t="str">
        <f t="shared" si="2"/>
        <v>Debbie Francis</v>
      </c>
      <c r="M35" s="8" t="str">
        <f t="shared" si="3"/>
        <v/>
      </c>
      <c r="N35" s="8" t="str">
        <f t="shared" si="4"/>
        <v/>
      </c>
      <c r="O35" s="1" t="str">
        <f t="shared" si="5"/>
        <v/>
      </c>
      <c r="P35" s="40" t="str">
        <f t="shared" si="6"/>
        <v/>
      </c>
      <c r="Q35" s="40" t="str">
        <f t="shared" si="7"/>
        <v/>
      </c>
      <c r="R35" s="6">
        <f t="shared" si="8"/>
        <v>0</v>
      </c>
      <c r="S35" s="6">
        <f>IF(AND(D35&lt;=L$4,P35&lt;&gt;"Y"),IF(N35&lt;VLOOKUP(O35,Runners!A$3:CT$200,S$1,FALSE),2,0),0)</f>
        <v>0</v>
      </c>
      <c r="T35" s="6">
        <f t="shared" si="9"/>
        <v>0</v>
      </c>
      <c r="U35" s="2"/>
      <c r="V35" s="2" t="str">
        <f>IF(O35&lt;&gt;"",VLOOKUP(O35,Runners!CZ$3:DM$200,V$1,FALSE),"")</f>
        <v/>
      </c>
      <c r="W35" s="19" t="str">
        <f t="shared" si="10"/>
        <v/>
      </c>
    </row>
    <row r="36" spans="1:23" x14ac:dyDescent="0.25">
      <c r="A36" s="1" t="s">
        <v>35</v>
      </c>
      <c r="C36" s="3">
        <f>IF(A36&lt;&gt;"",VLOOKUP(A36,Runners!A$3:AS$200,C$1,FALSE),0)</f>
        <v>8.8541666666666664E-3</v>
      </c>
      <c r="D36" s="6">
        <f t="shared" ref="D36:D67" si="11">D35+1</f>
        <v>33</v>
      </c>
      <c r="E36" s="2"/>
      <c r="F36" s="2">
        <f t="shared" ref="F36:F67" si="12">IF(E36&gt;0,E36-C36,0)</f>
        <v>0</v>
      </c>
      <c r="J36" s="1" t="str">
        <f t="shared" ref="J36:J67" si="13">A36</f>
        <v>Derek Caborn</v>
      </c>
      <c r="M36" s="8" t="str">
        <f t="shared" ref="M36:M67" si="14">IF(D36&lt;=L$4,SMALL(E$4:E$201,D36),"")</f>
        <v/>
      </c>
      <c r="N36" s="8" t="str">
        <f t="shared" ref="N36:N67" si="15">IF(D36&lt;=L$4,VLOOKUP(M36,E$4:F$201,2,FALSE),"")</f>
        <v/>
      </c>
      <c r="O36" s="1" t="str">
        <f t="shared" ref="O36:O67" si="16">IF(D36&lt;=L$4,VLOOKUP(M36,E$4:J$201,6,FALSE),"")</f>
        <v/>
      </c>
      <c r="P36" s="40" t="str">
        <f t="shared" ref="P36:P67" si="17">IF(D36&lt;=L$4,VLOOKUP(O36,A$4:B$201,2,FALSE),"")</f>
        <v/>
      </c>
      <c r="Q36" s="40" t="str">
        <f t="shared" ref="Q36:Q67" si="18">IF(D36&lt;=L$4,IF(P36="Y",Q35,Q35-1),"")</f>
        <v/>
      </c>
      <c r="R36" s="6">
        <f t="shared" ref="R36:R67" si="19">IF(Q36=Q35,0,Q36)</f>
        <v>0</v>
      </c>
      <c r="S36" s="6">
        <f>IF(AND(D36&lt;=L$4,P36&lt;&gt;"Y"),IF(N36&lt;VLOOKUP(O36,Runners!A$3:CT$200,S$1,FALSE),2,0),0)</f>
        <v>0</v>
      </c>
      <c r="T36" s="6">
        <f t="shared" ref="T36:T67" si="20">IF(AND(D36&lt;=L$4,P36&lt;&gt;"Y"),S36+R36,0)</f>
        <v>0</v>
      </c>
      <c r="U36" s="2"/>
      <c r="V36" s="2" t="str">
        <f>IF(O36&lt;&gt;"",VLOOKUP(O36,Runners!CZ$3:DM$200,V$1,FALSE),"")</f>
        <v/>
      </c>
      <c r="W36" s="19" t="str">
        <f t="shared" ref="W36:W67" si="21">IF(O36&lt;&gt;"",(V36-N36)/V36,"")</f>
        <v/>
      </c>
    </row>
    <row r="37" spans="1:23" x14ac:dyDescent="0.25">
      <c r="A37" s="1" t="s">
        <v>184</v>
      </c>
      <c r="B37" s="3"/>
      <c r="C37" s="3">
        <f>IF(A37&lt;&gt;"",VLOOKUP(A37,Runners!A$3:AS$200,C$1,FALSE),0)</f>
        <v>1.0937500000000001E-2</v>
      </c>
      <c r="D37" s="6">
        <f t="shared" si="11"/>
        <v>34</v>
      </c>
      <c r="E37" s="2"/>
      <c r="F37" s="2">
        <f t="shared" si="12"/>
        <v>0</v>
      </c>
      <c r="J37" s="1" t="str">
        <f t="shared" si="13"/>
        <v>Dez Appleton</v>
      </c>
      <c r="M37" s="8" t="str">
        <f t="shared" si="14"/>
        <v/>
      </c>
      <c r="N37" s="8" t="str">
        <f t="shared" si="15"/>
        <v/>
      </c>
      <c r="O37" s="1" t="str">
        <f t="shared" si="16"/>
        <v/>
      </c>
      <c r="P37" s="40" t="str">
        <f t="shared" si="17"/>
        <v/>
      </c>
      <c r="Q37" s="40" t="str">
        <f t="shared" si="18"/>
        <v/>
      </c>
      <c r="R37" s="6">
        <f t="shared" si="19"/>
        <v>0</v>
      </c>
      <c r="S37" s="6">
        <f>IF(AND(D37&lt;=L$4,P37&lt;&gt;"Y"),IF(N37&lt;VLOOKUP(O37,Runners!A$3:CT$200,S$1,FALSE),2,0),0)</f>
        <v>0</v>
      </c>
      <c r="T37" s="6">
        <f t="shared" si="20"/>
        <v>0</v>
      </c>
      <c r="U37" s="2"/>
      <c r="V37" s="2" t="str">
        <f>IF(O37&lt;&gt;"",VLOOKUP(O37,Runners!CZ$3:DM$200,V$1,FALSE),"")</f>
        <v/>
      </c>
      <c r="W37" s="19" t="str">
        <f t="shared" si="21"/>
        <v/>
      </c>
    </row>
    <row r="38" spans="1:23" x14ac:dyDescent="0.25">
      <c r="A38" s="1" t="s">
        <v>205</v>
      </c>
      <c r="B38" s="3" t="s">
        <v>185</v>
      </c>
      <c r="C38" s="3">
        <f>IF(A38&lt;&gt;"",VLOOKUP(A38,Runners!A$3:AS$200,C$1,FALSE),0)</f>
        <v>1.1979166666666666E-2</v>
      </c>
      <c r="D38" s="6">
        <f t="shared" si="11"/>
        <v>35</v>
      </c>
      <c r="E38" s="2">
        <v>2.7199074074074073E-2</v>
      </c>
      <c r="F38" s="2">
        <f t="shared" si="12"/>
        <v>1.5219907407407408E-2</v>
      </c>
      <c r="J38" s="1" t="str">
        <f t="shared" si="13"/>
        <v>Dom Kirkby</v>
      </c>
      <c r="M38" s="8" t="str">
        <f t="shared" si="14"/>
        <v/>
      </c>
      <c r="N38" s="8" t="str">
        <f t="shared" si="15"/>
        <v/>
      </c>
      <c r="O38" s="1" t="str">
        <f t="shared" si="16"/>
        <v/>
      </c>
      <c r="P38" s="40" t="str">
        <f t="shared" si="17"/>
        <v/>
      </c>
      <c r="Q38" s="40" t="str">
        <f t="shared" si="18"/>
        <v/>
      </c>
      <c r="R38" s="6">
        <f t="shared" si="19"/>
        <v>0</v>
      </c>
      <c r="S38" s="6">
        <f>IF(AND(D38&lt;=L$4,P38&lt;&gt;"Y"),IF(N38&lt;VLOOKUP(O38,Runners!A$3:CT$200,S$1,FALSE),2,0),0)</f>
        <v>0</v>
      </c>
      <c r="T38" s="6">
        <f t="shared" si="20"/>
        <v>0</v>
      </c>
      <c r="U38" s="2"/>
      <c r="V38" s="2" t="str">
        <f>IF(O38&lt;&gt;"",VLOOKUP(O38,Runners!CZ$3:DM$200,V$1,FALSE),"")</f>
        <v/>
      </c>
      <c r="W38" s="19" t="str">
        <f t="shared" si="21"/>
        <v/>
      </c>
    </row>
    <row r="39" spans="1:23" x14ac:dyDescent="0.25">
      <c r="A39" s="1" t="s">
        <v>191</v>
      </c>
      <c r="C39" s="3">
        <f>IF(A39&lt;&gt;"",VLOOKUP(A39,Runners!A$3:AS$200,C$1,FALSE),0)</f>
        <v>1.3194444444444444E-2</v>
      </c>
      <c r="D39" s="6">
        <f t="shared" si="11"/>
        <v>36</v>
      </c>
      <c r="E39" s="2"/>
      <c r="F39" s="2">
        <f t="shared" si="12"/>
        <v>0</v>
      </c>
      <c r="J39" s="1" t="str">
        <f t="shared" si="13"/>
        <v>Dominic Garrett</v>
      </c>
      <c r="M39" s="8" t="str">
        <f t="shared" si="14"/>
        <v/>
      </c>
      <c r="N39" s="8" t="str">
        <f t="shared" si="15"/>
        <v/>
      </c>
      <c r="O39" s="1" t="str">
        <f t="shared" si="16"/>
        <v/>
      </c>
      <c r="P39" s="40" t="str">
        <f t="shared" si="17"/>
        <v/>
      </c>
      <c r="Q39" s="40" t="str">
        <f t="shared" si="18"/>
        <v/>
      </c>
      <c r="R39" s="6">
        <f t="shared" si="19"/>
        <v>0</v>
      </c>
      <c r="S39" s="6">
        <f>IF(AND(D39&lt;=L$4,P39&lt;&gt;"Y"),IF(N39&lt;VLOOKUP(O39,Runners!A$3:CT$200,S$1,FALSE),2,0),0)</f>
        <v>0</v>
      </c>
      <c r="T39" s="6">
        <f t="shared" si="20"/>
        <v>0</v>
      </c>
      <c r="U39" s="2"/>
      <c r="V39" s="2" t="str">
        <f>IF(O39&lt;&gt;"",VLOOKUP(O39,Runners!CZ$3:DM$200,V$1,FALSE),"")</f>
        <v/>
      </c>
      <c r="W39" s="19" t="str">
        <f t="shared" si="21"/>
        <v/>
      </c>
    </row>
    <row r="40" spans="1:23" x14ac:dyDescent="0.25">
      <c r="A40" s="1" t="s">
        <v>215</v>
      </c>
      <c r="C40" s="3">
        <f>IF(A40&lt;&gt;"",VLOOKUP(A40,Runners!A$3:AS$200,C$1,FALSE),0)</f>
        <v>7.9861111111111122E-3</v>
      </c>
      <c r="D40" s="6">
        <f t="shared" si="11"/>
        <v>37</v>
      </c>
      <c r="E40" s="2"/>
      <c r="F40" s="2">
        <f t="shared" si="12"/>
        <v>0</v>
      </c>
      <c r="J40" s="1" t="str">
        <f t="shared" si="13"/>
        <v>Emma Johnston</v>
      </c>
      <c r="M40" s="8" t="str">
        <f t="shared" si="14"/>
        <v/>
      </c>
      <c r="N40" s="8" t="str">
        <f t="shared" si="15"/>
        <v/>
      </c>
      <c r="O40" s="1" t="str">
        <f t="shared" si="16"/>
        <v/>
      </c>
      <c r="P40" s="40" t="str">
        <f t="shared" si="17"/>
        <v/>
      </c>
      <c r="Q40" s="40" t="str">
        <f t="shared" si="18"/>
        <v/>
      </c>
      <c r="R40" s="6">
        <f t="shared" si="19"/>
        <v>0</v>
      </c>
      <c r="S40" s="6">
        <f>IF(AND(D40&lt;=L$4,P40&lt;&gt;"Y"),IF(N40&lt;VLOOKUP(O40,Runners!A$3:CT$200,S$1,FALSE),2,0),0)</f>
        <v>0</v>
      </c>
      <c r="T40" s="6">
        <f t="shared" si="20"/>
        <v>0</v>
      </c>
      <c r="U40" s="2"/>
      <c r="V40" s="2" t="str">
        <f>IF(O40&lt;&gt;"",VLOOKUP(O40,Runners!CZ$3:DM$200,V$1,FALSE),"")</f>
        <v/>
      </c>
      <c r="W40" s="19" t="str">
        <f t="shared" si="21"/>
        <v/>
      </c>
    </row>
    <row r="41" spans="1:23" x14ac:dyDescent="0.25">
      <c r="A41" s="1" t="s">
        <v>232</v>
      </c>
      <c r="C41" s="3">
        <f>IF(A41&lt;&gt;"",VLOOKUP(A41,Runners!A$3:AS$200,C$1,FALSE),0)</f>
        <v>1.1979166666666666E-2</v>
      </c>
      <c r="D41" s="6">
        <f t="shared" si="11"/>
        <v>38</v>
      </c>
      <c r="E41" s="2">
        <v>2.8877314814814817E-2</v>
      </c>
      <c r="F41" s="2">
        <f t="shared" si="12"/>
        <v>1.6898148148148152E-2</v>
      </c>
      <c r="J41" s="1" t="str">
        <f t="shared" si="13"/>
        <v>George Thomson</v>
      </c>
      <c r="L41" s="2"/>
      <c r="M41" s="8" t="str">
        <f t="shared" si="14"/>
        <v/>
      </c>
      <c r="N41" s="8" t="str">
        <f t="shared" si="15"/>
        <v/>
      </c>
      <c r="O41" s="1" t="str">
        <f t="shared" si="16"/>
        <v/>
      </c>
      <c r="P41" s="40" t="str">
        <f t="shared" si="17"/>
        <v/>
      </c>
      <c r="Q41" s="40" t="str">
        <f t="shared" si="18"/>
        <v/>
      </c>
      <c r="R41" s="6">
        <f t="shared" si="19"/>
        <v>0</v>
      </c>
      <c r="S41" s="6">
        <f>IF(AND(D41&lt;=L$4,P41&lt;&gt;"Y"),IF(N41&lt;VLOOKUP(O41,Runners!A$3:CT$200,S$1,FALSE),2,0),0)</f>
        <v>0</v>
      </c>
      <c r="T41" s="6">
        <f t="shared" si="20"/>
        <v>0</v>
      </c>
      <c r="U41" s="2"/>
      <c r="V41" s="2" t="str">
        <f>IF(O41&lt;&gt;"",VLOOKUP(O41,Runners!CZ$3:DM$200,V$1,FALSE),"")</f>
        <v/>
      </c>
      <c r="W41" s="19" t="str">
        <f t="shared" si="21"/>
        <v/>
      </c>
    </row>
    <row r="42" spans="1:23" x14ac:dyDescent="0.25">
      <c r="A42" s="1" t="s">
        <v>59</v>
      </c>
      <c r="C42" s="3">
        <f>IF(A42&lt;&gt;"",VLOOKUP(A42,Runners!A$3:AS$200,C$1,FALSE),0)</f>
        <v>1.0937500000000001E-2</v>
      </c>
      <c r="D42" s="6">
        <f t="shared" si="11"/>
        <v>39</v>
      </c>
      <c r="E42" s="2"/>
      <c r="F42" s="2">
        <f t="shared" si="12"/>
        <v>0</v>
      </c>
      <c r="J42" s="1" t="str">
        <f t="shared" si="13"/>
        <v>Gerard Browne</v>
      </c>
      <c r="M42" s="8" t="str">
        <f t="shared" si="14"/>
        <v/>
      </c>
      <c r="N42" s="8" t="str">
        <f t="shared" si="15"/>
        <v/>
      </c>
      <c r="O42" s="1" t="str">
        <f t="shared" si="16"/>
        <v/>
      </c>
      <c r="P42" s="40" t="str">
        <f t="shared" si="17"/>
        <v/>
      </c>
      <c r="Q42" s="40" t="str">
        <f t="shared" si="18"/>
        <v/>
      </c>
      <c r="R42" s="6">
        <f t="shared" si="19"/>
        <v>0</v>
      </c>
      <c r="S42" s="6">
        <f>IF(AND(D42&lt;=L$4,P42&lt;&gt;"Y"),IF(N42&lt;VLOOKUP(O42,Runners!A$3:CT$200,S$1,FALSE),2,0),0)</f>
        <v>0</v>
      </c>
      <c r="T42" s="6">
        <f t="shared" si="20"/>
        <v>0</v>
      </c>
      <c r="U42" s="2"/>
      <c r="V42" s="2" t="str">
        <f>IF(O42&lt;&gt;"",VLOOKUP(O42,Runners!CZ$3:DM$200,V$1,FALSE),"")</f>
        <v/>
      </c>
      <c r="W42" s="19" t="str">
        <f t="shared" si="21"/>
        <v/>
      </c>
    </row>
    <row r="43" spans="1:23" x14ac:dyDescent="0.25">
      <c r="A43" s="1" t="s">
        <v>66</v>
      </c>
      <c r="C43" s="3">
        <f>IF(A43&lt;&gt;"",VLOOKUP(A43,Runners!A$3:AS$200,C$1,FALSE),0)</f>
        <v>1.1631944444444445E-2</v>
      </c>
      <c r="D43" s="6">
        <f t="shared" si="11"/>
        <v>40</v>
      </c>
      <c r="E43" s="2"/>
      <c r="F43" s="2">
        <f t="shared" si="12"/>
        <v>0</v>
      </c>
      <c r="J43" s="1" t="str">
        <f t="shared" si="13"/>
        <v>Gill Draper</v>
      </c>
      <c r="M43" s="8" t="str">
        <f t="shared" si="14"/>
        <v/>
      </c>
      <c r="N43" s="8" t="str">
        <f t="shared" si="15"/>
        <v/>
      </c>
      <c r="O43" s="1" t="str">
        <f t="shared" si="16"/>
        <v/>
      </c>
      <c r="P43" s="40" t="str">
        <f t="shared" si="17"/>
        <v/>
      </c>
      <c r="Q43" s="40" t="str">
        <f t="shared" si="18"/>
        <v/>
      </c>
      <c r="R43" s="6">
        <f t="shared" si="19"/>
        <v>0</v>
      </c>
      <c r="S43" s="6">
        <f>IF(AND(D43&lt;=L$4,P43&lt;&gt;"Y"),IF(N43&lt;VLOOKUP(O43,Runners!A$3:CT$200,S$1,FALSE),2,0),0)</f>
        <v>0</v>
      </c>
      <c r="T43" s="6">
        <f t="shared" si="20"/>
        <v>0</v>
      </c>
      <c r="U43" s="2"/>
      <c r="V43" s="2" t="str">
        <f>IF(O43&lt;&gt;"",VLOOKUP(O43,Runners!CZ$3:DM$200,V$1,FALSE),"")</f>
        <v/>
      </c>
      <c r="W43" s="19" t="str">
        <f t="shared" si="21"/>
        <v/>
      </c>
    </row>
    <row r="44" spans="1:23" x14ac:dyDescent="0.25">
      <c r="A44" s="1" t="s">
        <v>4</v>
      </c>
      <c r="C44" s="3">
        <f>IF(A44&lt;&gt;"",VLOOKUP(A44,Runners!A$3:AS$200,C$1,FALSE),0)</f>
        <v>5.0347222222222225E-3</v>
      </c>
      <c r="D44" s="6">
        <f t="shared" si="11"/>
        <v>41</v>
      </c>
      <c r="E44" s="2"/>
      <c r="F44" s="2">
        <f t="shared" si="12"/>
        <v>0</v>
      </c>
      <c r="J44" s="1" t="str">
        <f t="shared" si="13"/>
        <v>Gillian Oliver</v>
      </c>
      <c r="M44" s="8" t="str">
        <f t="shared" si="14"/>
        <v/>
      </c>
      <c r="N44" s="8" t="str">
        <f t="shared" si="15"/>
        <v/>
      </c>
      <c r="O44" s="1" t="str">
        <f t="shared" si="16"/>
        <v/>
      </c>
      <c r="P44" s="40" t="str">
        <f t="shared" si="17"/>
        <v/>
      </c>
      <c r="Q44" s="40" t="str">
        <f t="shared" si="18"/>
        <v/>
      </c>
      <c r="R44" s="6">
        <f t="shared" si="19"/>
        <v>0</v>
      </c>
      <c r="S44" s="6">
        <f>IF(AND(D44&lt;=L$4,P44&lt;&gt;"Y"),IF(N44&lt;VLOOKUP(O44,Runners!A$3:CT$200,S$1,FALSE),2,0),0)</f>
        <v>0</v>
      </c>
      <c r="T44" s="6">
        <f t="shared" si="20"/>
        <v>0</v>
      </c>
      <c r="U44" s="2"/>
      <c r="V44" s="2" t="str">
        <f>IF(O44&lt;&gt;"",VLOOKUP(O44,Runners!CZ$3:DM$200,V$1,FALSE),"")</f>
        <v/>
      </c>
      <c r="W44" s="19" t="str">
        <f t="shared" si="21"/>
        <v/>
      </c>
    </row>
    <row r="45" spans="1:23" x14ac:dyDescent="0.25">
      <c r="A45" s="1" t="s">
        <v>5</v>
      </c>
      <c r="C45" s="3">
        <f>IF(A45&lt;&gt;"",VLOOKUP(A45,Runners!A$3:AS$200,C$1,FALSE),0)</f>
        <v>1.1979166666666666E-2</v>
      </c>
      <c r="D45" s="6">
        <f t="shared" si="11"/>
        <v>42</v>
      </c>
      <c r="E45" s="2"/>
      <c r="F45" s="2">
        <f t="shared" si="12"/>
        <v>0</v>
      </c>
      <c r="J45" s="1" t="str">
        <f t="shared" si="13"/>
        <v>Graham Webster</v>
      </c>
      <c r="M45" s="8" t="str">
        <f t="shared" si="14"/>
        <v/>
      </c>
      <c r="N45" s="8" t="str">
        <f t="shared" si="15"/>
        <v/>
      </c>
      <c r="O45" s="1" t="str">
        <f t="shared" si="16"/>
        <v/>
      </c>
      <c r="P45" s="40" t="str">
        <f t="shared" si="17"/>
        <v/>
      </c>
      <c r="Q45" s="40" t="str">
        <f t="shared" si="18"/>
        <v/>
      </c>
      <c r="R45" s="6">
        <f t="shared" si="19"/>
        <v>0</v>
      </c>
      <c r="S45" s="6">
        <f>IF(AND(D45&lt;=L$4,P45&lt;&gt;"Y"),IF(N45&lt;VLOOKUP(O45,Runners!A$3:CT$200,S$1,FALSE),2,0),0)</f>
        <v>0</v>
      </c>
      <c r="T45" s="6">
        <f t="shared" si="20"/>
        <v>0</v>
      </c>
      <c r="U45" s="2"/>
      <c r="V45" s="2" t="str">
        <f>IF(O45&lt;&gt;"",VLOOKUP(O45,Runners!CZ$3:DM$200,V$1,FALSE),"")</f>
        <v/>
      </c>
      <c r="W45" s="19" t="str">
        <f t="shared" si="21"/>
        <v/>
      </c>
    </row>
    <row r="46" spans="1:23" x14ac:dyDescent="0.25">
      <c r="A46" s="1" t="s">
        <v>195</v>
      </c>
      <c r="C46" s="3">
        <f>IF(A46&lt;&gt;"",VLOOKUP(A46,Runners!A$3:AS$200,C$1,FALSE),0)</f>
        <v>3.645833333333333E-3</v>
      </c>
      <c r="D46" s="6">
        <f t="shared" si="11"/>
        <v>43</v>
      </c>
      <c r="E46" s="2">
        <v>2.9224537037037038E-2</v>
      </c>
      <c r="F46" s="2">
        <f t="shared" si="12"/>
        <v>2.5578703703703704E-2</v>
      </c>
      <c r="J46" s="1" t="str">
        <f t="shared" si="13"/>
        <v>Graham Young</v>
      </c>
      <c r="M46" s="8" t="str">
        <f t="shared" si="14"/>
        <v/>
      </c>
      <c r="N46" s="8" t="str">
        <f t="shared" si="15"/>
        <v/>
      </c>
      <c r="O46" s="1" t="str">
        <f t="shared" si="16"/>
        <v/>
      </c>
      <c r="P46" s="40" t="str">
        <f t="shared" si="17"/>
        <v/>
      </c>
      <c r="Q46" s="40" t="str">
        <f t="shared" si="18"/>
        <v/>
      </c>
      <c r="R46" s="6">
        <f t="shared" si="19"/>
        <v>0</v>
      </c>
      <c r="S46" s="6">
        <f>IF(AND(D46&lt;=L$4,P46&lt;&gt;"Y"),IF(N46&lt;VLOOKUP(O46,Runners!A$3:CT$200,S$1,FALSE),2,0),0)</f>
        <v>0</v>
      </c>
      <c r="T46" s="6">
        <f t="shared" si="20"/>
        <v>0</v>
      </c>
      <c r="U46" s="2"/>
      <c r="V46" s="2" t="str">
        <f>IF(O46&lt;&gt;"",VLOOKUP(O46,Runners!CZ$3:DM$200,V$1,FALSE),"")</f>
        <v/>
      </c>
      <c r="W46" s="19" t="str">
        <f t="shared" si="21"/>
        <v/>
      </c>
    </row>
    <row r="47" spans="1:23" x14ac:dyDescent="0.25">
      <c r="A47" s="1" t="s">
        <v>10</v>
      </c>
      <c r="C47" s="3">
        <f>IF(A47&lt;&gt;"",VLOOKUP(A47,Runners!A$3:AS$200,C$1,FALSE),0)</f>
        <v>6.9444444444444441E-3</v>
      </c>
      <c r="D47" s="6">
        <f t="shared" si="11"/>
        <v>44</v>
      </c>
      <c r="E47" s="2"/>
      <c r="F47" s="2">
        <f t="shared" si="12"/>
        <v>0</v>
      </c>
      <c r="J47" s="1" t="str">
        <f t="shared" si="13"/>
        <v>Greg Oulton</v>
      </c>
      <c r="M47" s="8" t="str">
        <f t="shared" si="14"/>
        <v/>
      </c>
      <c r="N47" s="8" t="str">
        <f t="shared" si="15"/>
        <v/>
      </c>
      <c r="O47" s="1" t="str">
        <f t="shared" si="16"/>
        <v/>
      </c>
      <c r="P47" s="40" t="str">
        <f t="shared" si="17"/>
        <v/>
      </c>
      <c r="Q47" s="40" t="str">
        <f t="shared" si="18"/>
        <v/>
      </c>
      <c r="R47" s="6">
        <f t="shared" si="19"/>
        <v>0</v>
      </c>
      <c r="S47" s="6">
        <f>IF(AND(D47&lt;=L$4,P47&lt;&gt;"Y"),IF(N47&lt;VLOOKUP(O47,Runners!A$3:CT$200,S$1,FALSE),2,0),0)</f>
        <v>0</v>
      </c>
      <c r="T47" s="6">
        <f t="shared" si="20"/>
        <v>0</v>
      </c>
      <c r="U47" s="2"/>
      <c r="V47" s="2" t="str">
        <f>IF(O47&lt;&gt;"",VLOOKUP(O47,Runners!CZ$3:DM$200,V$1,FALSE),"")</f>
        <v/>
      </c>
      <c r="W47" s="19" t="str">
        <f t="shared" si="21"/>
        <v/>
      </c>
    </row>
    <row r="48" spans="1:23" x14ac:dyDescent="0.25">
      <c r="A48" s="1" t="s">
        <v>197</v>
      </c>
      <c r="C48" s="3">
        <f>IF(A48&lt;&gt;"",VLOOKUP(A48,Runners!A$3:AS$200,C$1,FALSE),0)</f>
        <v>1.5104166666666667E-2</v>
      </c>
      <c r="D48" s="6">
        <f t="shared" si="11"/>
        <v>45</v>
      </c>
      <c r="E48" s="2"/>
      <c r="F48" s="2">
        <f t="shared" si="12"/>
        <v>0</v>
      </c>
      <c r="J48" s="1" t="str">
        <f t="shared" si="13"/>
        <v>Guest 35:00</v>
      </c>
      <c r="M48" s="8" t="str">
        <f t="shared" si="14"/>
        <v/>
      </c>
      <c r="N48" s="8" t="str">
        <f t="shared" si="15"/>
        <v/>
      </c>
      <c r="O48" s="1" t="str">
        <f t="shared" si="16"/>
        <v/>
      </c>
      <c r="P48" s="40" t="str">
        <f t="shared" si="17"/>
        <v/>
      </c>
      <c r="Q48" s="40" t="str">
        <f t="shared" si="18"/>
        <v/>
      </c>
      <c r="R48" s="6">
        <f t="shared" si="19"/>
        <v>0</v>
      </c>
      <c r="S48" s="6">
        <f>IF(AND(D48&lt;=L$4,P48&lt;&gt;"Y"),IF(N48&lt;VLOOKUP(O48,Runners!A$3:CT$200,S$1,FALSE),2,0),0)</f>
        <v>0</v>
      </c>
      <c r="T48" s="6">
        <f t="shared" si="20"/>
        <v>0</v>
      </c>
      <c r="U48" s="2"/>
      <c r="V48" s="2" t="str">
        <f>IF(O48&lt;&gt;"",VLOOKUP(O48,Runners!CZ$3:DM$200,V$1,FALSE),"")</f>
        <v/>
      </c>
      <c r="W48" s="19" t="str">
        <f t="shared" si="21"/>
        <v/>
      </c>
    </row>
    <row r="49" spans="1:23" x14ac:dyDescent="0.25">
      <c r="A49" s="1" t="s">
        <v>196</v>
      </c>
      <c r="B49" s="3"/>
      <c r="C49" s="3">
        <f>IF(A49&lt;&gt;"",VLOOKUP(A49,Runners!A$3:AS$200,C$1,FALSE),0)</f>
        <v>1.4236111111111111E-2</v>
      </c>
      <c r="D49" s="6">
        <f t="shared" si="11"/>
        <v>46</v>
      </c>
      <c r="E49" s="2"/>
      <c r="F49" s="2">
        <f t="shared" si="12"/>
        <v>0</v>
      </c>
      <c r="J49" s="1" t="str">
        <f t="shared" si="13"/>
        <v>Guest 37:30</v>
      </c>
      <c r="M49" s="8" t="str">
        <f t="shared" si="14"/>
        <v/>
      </c>
      <c r="N49" s="8" t="str">
        <f t="shared" si="15"/>
        <v/>
      </c>
      <c r="O49" s="1" t="str">
        <f t="shared" si="16"/>
        <v/>
      </c>
      <c r="P49" s="40" t="str">
        <f t="shared" si="17"/>
        <v/>
      </c>
      <c r="Q49" s="40" t="str">
        <f t="shared" si="18"/>
        <v/>
      </c>
      <c r="R49" s="6">
        <f t="shared" si="19"/>
        <v>0</v>
      </c>
      <c r="S49" s="6">
        <f>IF(AND(D49&lt;=L$4,P49&lt;&gt;"Y"),IF(N49&lt;VLOOKUP(O49,Runners!A$3:CT$200,S$1,FALSE),2,0),0)</f>
        <v>0</v>
      </c>
      <c r="T49" s="6">
        <f t="shared" si="20"/>
        <v>0</v>
      </c>
      <c r="U49" s="2"/>
      <c r="V49" s="2" t="str">
        <f>IF(O49&lt;&gt;"",VLOOKUP(O49,Runners!CZ$3:DM$200,V$1,FALSE),"")</f>
        <v/>
      </c>
      <c r="W49" s="19" t="str">
        <f t="shared" si="21"/>
        <v/>
      </c>
    </row>
    <row r="50" spans="1:23" x14ac:dyDescent="0.25">
      <c r="A50" s="1" t="s">
        <v>176</v>
      </c>
      <c r="C50" s="3">
        <f>IF(A50&lt;&gt;"",VLOOKUP(A50,Runners!A$3:AS$200,C$1,FALSE),0)</f>
        <v>1.3368055555555557E-2</v>
      </c>
      <c r="D50" s="6">
        <f t="shared" si="11"/>
        <v>47</v>
      </c>
      <c r="E50" s="2"/>
      <c r="F50" s="2">
        <f t="shared" si="12"/>
        <v>0</v>
      </c>
      <c r="J50" s="1" t="str">
        <f t="shared" si="13"/>
        <v>Guest 40</v>
      </c>
      <c r="M50" s="8" t="str">
        <f t="shared" si="14"/>
        <v/>
      </c>
      <c r="N50" s="8" t="str">
        <f t="shared" si="15"/>
        <v/>
      </c>
      <c r="O50" s="1" t="str">
        <f t="shared" si="16"/>
        <v/>
      </c>
      <c r="P50" s="40" t="str">
        <f t="shared" si="17"/>
        <v/>
      </c>
      <c r="Q50" s="40" t="str">
        <f t="shared" si="18"/>
        <v/>
      </c>
      <c r="R50" s="6">
        <f t="shared" si="19"/>
        <v>0</v>
      </c>
      <c r="S50" s="6">
        <f>IF(AND(D50&lt;=L$4,P50&lt;&gt;"Y"),IF(N50&lt;VLOOKUP(O50,Runners!A$3:CT$200,S$1,FALSE),2,0),0)</f>
        <v>0</v>
      </c>
      <c r="T50" s="6">
        <f t="shared" si="20"/>
        <v>0</v>
      </c>
      <c r="U50" s="2"/>
      <c r="V50" s="2" t="str">
        <f>IF(O50&lt;&gt;"",VLOOKUP(O50,Runners!CZ$3:DM$200,V$1,FALSE),"")</f>
        <v/>
      </c>
      <c r="W50" s="19" t="str">
        <f t="shared" si="21"/>
        <v/>
      </c>
    </row>
    <row r="51" spans="1:23" x14ac:dyDescent="0.25">
      <c r="A51" s="1" t="s">
        <v>177</v>
      </c>
      <c r="C51" s="3">
        <f>IF(A51&lt;&gt;"",VLOOKUP(A51,Runners!A$3:AS$200,C$1,FALSE),0)</f>
        <v>1.2499999999999999E-2</v>
      </c>
      <c r="D51" s="6">
        <f t="shared" si="11"/>
        <v>48</v>
      </c>
      <c r="E51" s="2"/>
      <c r="F51" s="2">
        <f t="shared" si="12"/>
        <v>0</v>
      </c>
      <c r="J51" s="1" t="str">
        <f t="shared" si="13"/>
        <v>Guest 42:30</v>
      </c>
      <c r="M51" s="8" t="str">
        <f t="shared" si="14"/>
        <v/>
      </c>
      <c r="N51" s="8" t="str">
        <f t="shared" si="15"/>
        <v/>
      </c>
      <c r="O51" s="1" t="str">
        <f t="shared" si="16"/>
        <v/>
      </c>
      <c r="P51" s="40" t="str">
        <f t="shared" si="17"/>
        <v/>
      </c>
      <c r="Q51" s="40" t="str">
        <f t="shared" si="18"/>
        <v/>
      </c>
      <c r="R51" s="6">
        <f t="shared" si="19"/>
        <v>0</v>
      </c>
      <c r="S51" s="6">
        <f>IF(AND(D51&lt;=L$4,P51&lt;&gt;"Y"),IF(N51&lt;VLOOKUP(O51,Runners!A$3:CT$200,S$1,FALSE),2,0),0)</f>
        <v>0</v>
      </c>
      <c r="T51" s="6">
        <f t="shared" si="20"/>
        <v>0</v>
      </c>
      <c r="U51" s="2"/>
      <c r="V51" s="2" t="str">
        <f>IF(O51&lt;&gt;"",VLOOKUP(O51,Runners!CZ$3:DM$200,V$1,FALSE),"")</f>
        <v/>
      </c>
      <c r="W51" s="19" t="str">
        <f t="shared" si="21"/>
        <v/>
      </c>
    </row>
    <row r="52" spans="1:23" x14ac:dyDescent="0.25">
      <c r="A52" s="1" t="s">
        <v>178</v>
      </c>
      <c r="C52" s="3">
        <f>IF(A52&lt;&gt;"",VLOOKUP(A52,Runners!A$3:AS$200,C$1,FALSE),0)</f>
        <v>1.1458333333333334E-2</v>
      </c>
      <c r="D52" s="6">
        <f t="shared" si="11"/>
        <v>49</v>
      </c>
      <c r="E52" s="2"/>
      <c r="F52" s="2">
        <f t="shared" si="12"/>
        <v>0</v>
      </c>
      <c r="J52" s="1" t="str">
        <f t="shared" si="13"/>
        <v>Guest 45</v>
      </c>
      <c r="M52" s="8" t="str">
        <f t="shared" si="14"/>
        <v/>
      </c>
      <c r="N52" s="8" t="str">
        <f t="shared" si="15"/>
        <v/>
      </c>
      <c r="O52" s="1" t="str">
        <f t="shared" si="16"/>
        <v/>
      </c>
      <c r="P52" s="40" t="str">
        <f t="shared" si="17"/>
        <v/>
      </c>
      <c r="Q52" s="40" t="str">
        <f t="shared" si="18"/>
        <v/>
      </c>
      <c r="R52" s="6">
        <f t="shared" si="19"/>
        <v>0</v>
      </c>
      <c r="S52" s="6">
        <f>IF(AND(D52&lt;=L$4,P52&lt;&gt;"Y"),IF(N52&lt;VLOOKUP(O52,Runners!A$3:CT$200,S$1,FALSE),2,0),0)</f>
        <v>0</v>
      </c>
      <c r="T52" s="6">
        <f t="shared" si="20"/>
        <v>0</v>
      </c>
      <c r="U52" s="2"/>
      <c r="V52" s="2" t="str">
        <f>IF(O52&lt;&gt;"",VLOOKUP(O52,Runners!CZ$3:DM$200,V$1,FALSE),"")</f>
        <v/>
      </c>
      <c r="W52" s="19" t="str">
        <f t="shared" si="21"/>
        <v/>
      </c>
    </row>
    <row r="53" spans="1:23" x14ac:dyDescent="0.25">
      <c r="A53" s="1" t="s">
        <v>179</v>
      </c>
      <c r="B53" s="3"/>
      <c r="C53" s="3">
        <f>IF(A53&lt;&gt;"",VLOOKUP(A53,Runners!A$3:AS$200,C$1,FALSE),0)</f>
        <v>1.0590277777777777E-2</v>
      </c>
      <c r="D53" s="6">
        <f t="shared" si="11"/>
        <v>50</v>
      </c>
      <c r="E53" s="2"/>
      <c r="F53" s="2">
        <f t="shared" si="12"/>
        <v>0</v>
      </c>
      <c r="J53" s="1" t="str">
        <f t="shared" si="13"/>
        <v>Guest 47:30</v>
      </c>
      <c r="M53" s="8" t="str">
        <f t="shared" si="14"/>
        <v/>
      </c>
      <c r="N53" s="8" t="str">
        <f t="shared" si="15"/>
        <v/>
      </c>
      <c r="O53" s="1" t="str">
        <f t="shared" si="16"/>
        <v/>
      </c>
      <c r="P53" s="40" t="str">
        <f t="shared" si="17"/>
        <v/>
      </c>
      <c r="Q53" s="40" t="str">
        <f t="shared" si="18"/>
        <v/>
      </c>
      <c r="R53" s="6">
        <f t="shared" si="19"/>
        <v>0</v>
      </c>
      <c r="S53" s="6">
        <f>IF(AND(D53&lt;=L$4,P53&lt;&gt;"Y"),IF(N53&lt;VLOOKUP(O53,Runners!A$3:CT$200,S$1,FALSE),2,0),0)</f>
        <v>0</v>
      </c>
      <c r="T53" s="6">
        <f t="shared" si="20"/>
        <v>0</v>
      </c>
      <c r="U53" s="2"/>
      <c r="V53" s="2" t="str">
        <f>IF(O53&lt;&gt;"",VLOOKUP(O53,Runners!CZ$3:DM$200,V$1,FALSE),"")</f>
        <v/>
      </c>
      <c r="W53" s="19" t="str">
        <f t="shared" si="21"/>
        <v/>
      </c>
    </row>
    <row r="54" spans="1:23" x14ac:dyDescent="0.25">
      <c r="A54" s="1" t="s">
        <v>180</v>
      </c>
      <c r="B54" s="3"/>
      <c r="C54" s="3">
        <f>IF(A54&lt;&gt;"",VLOOKUP(A54,Runners!A$3:AS$200,C$1,FALSE),0)</f>
        <v>9.7222222222222224E-3</v>
      </c>
      <c r="D54" s="6">
        <f t="shared" si="11"/>
        <v>51</v>
      </c>
      <c r="E54" s="2"/>
      <c r="F54" s="2">
        <f t="shared" si="12"/>
        <v>0</v>
      </c>
      <c r="J54" s="1" t="str">
        <f t="shared" si="13"/>
        <v>Guest 50</v>
      </c>
      <c r="M54" s="8" t="str">
        <f t="shared" si="14"/>
        <v/>
      </c>
      <c r="N54" s="8" t="str">
        <f t="shared" si="15"/>
        <v/>
      </c>
      <c r="O54" s="1" t="str">
        <f t="shared" si="16"/>
        <v/>
      </c>
      <c r="P54" s="40" t="str">
        <f t="shared" si="17"/>
        <v/>
      </c>
      <c r="Q54" s="40" t="str">
        <f t="shared" si="18"/>
        <v/>
      </c>
      <c r="R54" s="6">
        <f t="shared" si="19"/>
        <v>0</v>
      </c>
      <c r="S54" s="6">
        <f>IF(AND(D54&lt;=L$4,P54&lt;&gt;"Y"),IF(N54&lt;VLOOKUP(O54,Runners!A$3:CT$200,S$1,FALSE),2,0),0)</f>
        <v>0</v>
      </c>
      <c r="T54" s="6">
        <f t="shared" si="20"/>
        <v>0</v>
      </c>
      <c r="U54" s="2"/>
      <c r="V54" s="2" t="str">
        <f>IF(O54&lt;&gt;"",VLOOKUP(O54,Runners!CZ$3:DM$200,V$1,FALSE),"")</f>
        <v/>
      </c>
      <c r="W54" s="19" t="str">
        <f t="shared" si="21"/>
        <v/>
      </c>
    </row>
    <row r="55" spans="1:23" x14ac:dyDescent="0.25">
      <c r="A55" s="1" t="s">
        <v>181</v>
      </c>
      <c r="C55" s="3">
        <f>IF(A55&lt;&gt;"",VLOOKUP(A55,Runners!A$3:AS$200,C$1,FALSE),0)</f>
        <v>7.9861111111111122E-3</v>
      </c>
      <c r="D55" s="6">
        <f t="shared" si="11"/>
        <v>52</v>
      </c>
      <c r="E55" s="2"/>
      <c r="F55" s="2">
        <f t="shared" si="12"/>
        <v>0</v>
      </c>
      <c r="J55" s="1" t="str">
        <f t="shared" si="13"/>
        <v>Guest 55</v>
      </c>
      <c r="M55" s="8" t="str">
        <f t="shared" si="14"/>
        <v/>
      </c>
      <c r="N55" s="8" t="str">
        <f t="shared" si="15"/>
        <v/>
      </c>
      <c r="O55" s="1" t="str">
        <f t="shared" si="16"/>
        <v/>
      </c>
      <c r="P55" s="40" t="str">
        <f t="shared" si="17"/>
        <v/>
      </c>
      <c r="Q55" s="40" t="str">
        <f t="shared" si="18"/>
        <v/>
      </c>
      <c r="R55" s="6">
        <f t="shared" si="19"/>
        <v>0</v>
      </c>
      <c r="S55" s="6">
        <f>IF(AND(D55&lt;=L$4,P55&lt;&gt;"Y"),IF(N55&lt;VLOOKUP(O55,Runners!A$3:CT$200,S$1,FALSE),2,0),0)</f>
        <v>0</v>
      </c>
      <c r="T55" s="6">
        <f t="shared" si="20"/>
        <v>0</v>
      </c>
      <c r="U55" s="2"/>
      <c r="V55" s="2" t="str">
        <f>IF(O55&lt;&gt;"",VLOOKUP(O55,Runners!CZ$3:DM$200,V$1,FALSE),"")</f>
        <v/>
      </c>
      <c r="W55" s="19" t="str">
        <f t="shared" si="21"/>
        <v/>
      </c>
    </row>
    <row r="56" spans="1:23" x14ac:dyDescent="0.25">
      <c r="A56" s="1" t="s">
        <v>182</v>
      </c>
      <c r="C56" s="3">
        <f>IF(A56&lt;&gt;"",VLOOKUP(A56,Runners!A$3:AS$200,C$1,FALSE),0)</f>
        <v>6.076388888888889E-3</v>
      </c>
      <c r="D56" s="6">
        <f t="shared" si="11"/>
        <v>53</v>
      </c>
      <c r="E56" s="2"/>
      <c r="F56" s="2">
        <f t="shared" si="12"/>
        <v>0</v>
      </c>
      <c r="J56" s="1" t="str">
        <f t="shared" si="13"/>
        <v>Guest 60</v>
      </c>
      <c r="M56" s="8" t="str">
        <f t="shared" si="14"/>
        <v/>
      </c>
      <c r="N56" s="8" t="str">
        <f t="shared" si="15"/>
        <v/>
      </c>
      <c r="O56" s="1" t="str">
        <f t="shared" si="16"/>
        <v/>
      </c>
      <c r="P56" s="40" t="str">
        <f t="shared" si="17"/>
        <v/>
      </c>
      <c r="Q56" s="40" t="str">
        <f t="shared" si="18"/>
        <v/>
      </c>
      <c r="R56" s="6">
        <f t="shared" si="19"/>
        <v>0</v>
      </c>
      <c r="S56" s="6">
        <f>IF(AND(D56&lt;=L$4,P56&lt;&gt;"Y"),IF(N56&lt;VLOOKUP(O56,Runners!A$3:CT$200,S$1,FALSE),2,0),0)</f>
        <v>0</v>
      </c>
      <c r="T56" s="6">
        <f t="shared" si="20"/>
        <v>0</v>
      </c>
      <c r="U56" s="2"/>
      <c r="V56" s="2" t="str">
        <f>IF(O56&lt;&gt;"",VLOOKUP(O56,Runners!CZ$3:DM$200,V$1,FALSE),"")</f>
        <v/>
      </c>
      <c r="W56" s="19" t="str">
        <f t="shared" si="21"/>
        <v/>
      </c>
    </row>
    <row r="57" spans="1:23" x14ac:dyDescent="0.25">
      <c r="A57" s="1" t="s">
        <v>199</v>
      </c>
      <c r="B57" s="3" t="s">
        <v>185</v>
      </c>
      <c r="C57" s="3">
        <f>IF(A57&lt;&gt;"",VLOOKUP(A57,Runners!A$3:AS$200,C$1,FALSE),0)</f>
        <v>8.5069444444444437E-3</v>
      </c>
      <c r="D57" s="6">
        <f t="shared" si="11"/>
        <v>54</v>
      </c>
      <c r="E57" s="2"/>
      <c r="F57" s="2">
        <f t="shared" si="12"/>
        <v>0</v>
      </c>
      <c r="J57" s="1" t="str">
        <f t="shared" si="13"/>
        <v>Hannah McCandless</v>
      </c>
      <c r="M57" s="8" t="str">
        <f t="shared" si="14"/>
        <v/>
      </c>
      <c r="N57" s="8" t="str">
        <f t="shared" si="15"/>
        <v/>
      </c>
      <c r="O57" s="1" t="str">
        <f t="shared" si="16"/>
        <v/>
      </c>
      <c r="P57" s="40" t="str">
        <f t="shared" si="17"/>
        <v/>
      </c>
      <c r="Q57" s="40" t="str">
        <f t="shared" si="18"/>
        <v/>
      </c>
      <c r="R57" s="6">
        <f t="shared" si="19"/>
        <v>0</v>
      </c>
      <c r="S57" s="6">
        <f>IF(AND(D57&lt;=L$4,P57&lt;&gt;"Y"),IF(N57&lt;VLOOKUP(O57,Runners!A$3:CT$200,S$1,FALSE),2,0),0)</f>
        <v>0</v>
      </c>
      <c r="T57" s="6">
        <f t="shared" si="20"/>
        <v>0</v>
      </c>
      <c r="U57" s="2"/>
      <c r="V57" s="2" t="str">
        <f>IF(O57&lt;&gt;"",VLOOKUP(O57,Runners!CZ$3:DM$200,V$1,FALSE),"")</f>
        <v/>
      </c>
      <c r="W57" s="19" t="str">
        <f t="shared" si="21"/>
        <v/>
      </c>
    </row>
    <row r="58" spans="1:23" x14ac:dyDescent="0.25">
      <c r="A58" s="1" t="s">
        <v>172</v>
      </c>
      <c r="C58" s="3">
        <f>IF(A58&lt;&gt;"",VLOOKUP(A58,Runners!A$3:AS$200,C$1,FALSE),0)</f>
        <v>1.0069444444444445E-2</v>
      </c>
      <c r="D58" s="6">
        <f t="shared" si="11"/>
        <v>55</v>
      </c>
      <c r="E58" s="2"/>
      <c r="F58" s="2">
        <f t="shared" si="12"/>
        <v>0</v>
      </c>
      <c r="J58" s="1" t="str">
        <f t="shared" si="13"/>
        <v>Heidi Haigh</v>
      </c>
      <c r="M58" s="8" t="str">
        <f t="shared" si="14"/>
        <v/>
      </c>
      <c r="N58" s="8" t="str">
        <f t="shared" si="15"/>
        <v/>
      </c>
      <c r="O58" s="1" t="str">
        <f t="shared" si="16"/>
        <v/>
      </c>
      <c r="P58" s="40" t="str">
        <f t="shared" si="17"/>
        <v/>
      </c>
      <c r="Q58" s="40" t="str">
        <f t="shared" si="18"/>
        <v/>
      </c>
      <c r="R58" s="6">
        <f t="shared" si="19"/>
        <v>0</v>
      </c>
      <c r="S58" s="6">
        <f>IF(AND(D58&lt;=L$4,P58&lt;&gt;"Y"),IF(N58&lt;VLOOKUP(O58,Runners!A$3:CT$200,S$1,FALSE),2,0),0)</f>
        <v>0</v>
      </c>
      <c r="T58" s="6">
        <f t="shared" si="20"/>
        <v>0</v>
      </c>
      <c r="U58" s="2"/>
      <c r="V58" s="2" t="str">
        <f>IF(O58&lt;&gt;"",VLOOKUP(O58,Runners!CZ$3:DM$200,V$1,FALSE),"")</f>
        <v/>
      </c>
      <c r="W58" s="19" t="str">
        <f t="shared" si="21"/>
        <v/>
      </c>
    </row>
    <row r="59" spans="1:23" x14ac:dyDescent="0.25">
      <c r="A59" s="1" t="s">
        <v>233</v>
      </c>
      <c r="C59" s="3">
        <f>IF(A59&lt;&gt;"",VLOOKUP(A59,Runners!A$3:AS$200,C$1,FALSE),0)</f>
        <v>1.1979166666666666E-2</v>
      </c>
      <c r="D59" s="6">
        <f t="shared" si="11"/>
        <v>56</v>
      </c>
      <c r="E59" s="2">
        <v>3.7106481481481483E-2</v>
      </c>
      <c r="F59" s="2">
        <f t="shared" si="12"/>
        <v>2.5127314814814818E-2</v>
      </c>
      <c r="J59" s="1" t="str">
        <f t="shared" si="13"/>
        <v>Hugo Love</v>
      </c>
      <c r="L59" s="2"/>
      <c r="M59" s="8" t="str">
        <f t="shared" si="14"/>
        <v/>
      </c>
      <c r="N59" s="8" t="str">
        <f t="shared" si="15"/>
        <v/>
      </c>
      <c r="O59" s="1" t="str">
        <f t="shared" si="16"/>
        <v/>
      </c>
      <c r="P59" s="40" t="str">
        <f t="shared" si="17"/>
        <v/>
      </c>
      <c r="Q59" s="40" t="str">
        <f t="shared" si="18"/>
        <v/>
      </c>
      <c r="R59" s="6">
        <f t="shared" si="19"/>
        <v>0</v>
      </c>
      <c r="S59" s="6">
        <f>IF(AND(D59&lt;=L$4,P59&lt;&gt;"Y"),IF(N59&lt;VLOOKUP(O59,Runners!A$3:CT$200,S$1,FALSE),2,0),0)</f>
        <v>0</v>
      </c>
      <c r="T59" s="6">
        <f t="shared" si="20"/>
        <v>0</v>
      </c>
      <c r="U59" s="2"/>
      <c r="V59" s="2" t="str">
        <f>IF(O59&lt;&gt;"",VLOOKUP(O59,Runners!CZ$3:DM$200,V$1,FALSE),"")</f>
        <v/>
      </c>
      <c r="W59" s="19" t="str">
        <f t="shared" si="21"/>
        <v/>
      </c>
    </row>
    <row r="60" spans="1:23" x14ac:dyDescent="0.25">
      <c r="A60" s="1" t="s">
        <v>165</v>
      </c>
      <c r="C60" s="3">
        <f>IF(A60&lt;&gt;"",VLOOKUP(A60,Runners!A$3:AS$200,C$1,FALSE),0)</f>
        <v>1.1805555555555555E-2</v>
      </c>
      <c r="D60" s="6">
        <f t="shared" si="11"/>
        <v>57</v>
      </c>
      <c r="E60" s="2"/>
      <c r="F60" s="2">
        <f t="shared" si="12"/>
        <v>0</v>
      </c>
      <c r="J60" s="1" t="str">
        <f t="shared" si="13"/>
        <v>Ian Tate</v>
      </c>
      <c r="M60" s="8" t="str">
        <f t="shared" si="14"/>
        <v/>
      </c>
      <c r="N60" s="8" t="str">
        <f t="shared" si="15"/>
        <v/>
      </c>
      <c r="O60" s="1" t="str">
        <f t="shared" si="16"/>
        <v/>
      </c>
      <c r="P60" s="40" t="str">
        <f t="shared" si="17"/>
        <v/>
      </c>
      <c r="Q60" s="40" t="str">
        <f t="shared" si="18"/>
        <v/>
      </c>
      <c r="R60" s="6">
        <f t="shared" si="19"/>
        <v>0</v>
      </c>
      <c r="S60" s="6">
        <f>IF(AND(D60&lt;=L$4,P60&lt;&gt;"Y"),IF(N60&lt;VLOOKUP(O60,Runners!A$3:CT$200,S$1,FALSE),2,0),0)</f>
        <v>0</v>
      </c>
      <c r="T60" s="6">
        <f t="shared" si="20"/>
        <v>0</v>
      </c>
      <c r="U60" s="2"/>
      <c r="V60" s="2" t="str">
        <f>IF(O60&lt;&gt;"",VLOOKUP(O60,Runners!CZ$3:DM$200,V$1,FALSE),"")</f>
        <v/>
      </c>
      <c r="W60" s="19" t="str">
        <f t="shared" si="21"/>
        <v/>
      </c>
    </row>
    <row r="61" spans="1:23" x14ac:dyDescent="0.25">
      <c r="A61" s="1" t="s">
        <v>11</v>
      </c>
      <c r="B61" s="3"/>
      <c r="C61" s="3">
        <f>IF(A61&lt;&gt;"",VLOOKUP(A61,Runners!A$3:AS$200,C$1,FALSE),0)</f>
        <v>5.5555555555555558E-3</v>
      </c>
      <c r="D61" s="6">
        <f t="shared" si="11"/>
        <v>58</v>
      </c>
      <c r="E61" s="2"/>
      <c r="F61" s="2">
        <f t="shared" si="12"/>
        <v>0</v>
      </c>
      <c r="J61" s="1" t="str">
        <f t="shared" si="13"/>
        <v>Jacqui Murray</v>
      </c>
      <c r="M61" s="8" t="str">
        <f t="shared" si="14"/>
        <v/>
      </c>
      <c r="N61" s="8" t="str">
        <f t="shared" si="15"/>
        <v/>
      </c>
      <c r="O61" s="1" t="str">
        <f t="shared" si="16"/>
        <v/>
      </c>
      <c r="P61" s="40" t="str">
        <f t="shared" si="17"/>
        <v/>
      </c>
      <c r="Q61" s="40" t="str">
        <f t="shared" si="18"/>
        <v/>
      </c>
      <c r="R61" s="6">
        <f t="shared" si="19"/>
        <v>0</v>
      </c>
      <c r="S61" s="6">
        <f>IF(AND(D61&lt;=L$4,P61&lt;&gt;"Y"),IF(N61&lt;VLOOKUP(O61,Runners!A$3:CT$200,S$1,FALSE),2,0),0)</f>
        <v>0</v>
      </c>
      <c r="T61" s="6">
        <f t="shared" si="20"/>
        <v>0</v>
      </c>
      <c r="U61" s="2"/>
      <c r="V61" s="2" t="str">
        <f>IF(O61&lt;&gt;"",VLOOKUP(O61,Runners!CZ$3:DM$200,V$1,FALSE),"")</f>
        <v/>
      </c>
      <c r="W61" s="19" t="str">
        <f t="shared" si="21"/>
        <v/>
      </c>
    </row>
    <row r="62" spans="1:23" x14ac:dyDescent="0.25">
      <c r="A62" s="1" t="s">
        <v>157</v>
      </c>
      <c r="C62" s="3">
        <f>IF(A62&lt;&gt;"",VLOOKUP(A62,Runners!A$3:AS$200,C$1,FALSE),0)</f>
        <v>1.0763888888888891E-2</v>
      </c>
      <c r="D62" s="6">
        <f t="shared" si="11"/>
        <v>59</v>
      </c>
      <c r="E62" s="2"/>
      <c r="F62" s="2">
        <f t="shared" si="12"/>
        <v>0</v>
      </c>
      <c r="J62" s="1" t="str">
        <f t="shared" si="13"/>
        <v>James Buckley</v>
      </c>
      <c r="M62" s="8" t="str">
        <f t="shared" si="14"/>
        <v/>
      </c>
      <c r="N62" s="8" t="str">
        <f t="shared" si="15"/>
        <v/>
      </c>
      <c r="O62" s="1" t="str">
        <f t="shared" si="16"/>
        <v/>
      </c>
      <c r="P62" s="40" t="str">
        <f t="shared" si="17"/>
        <v/>
      </c>
      <c r="Q62" s="40" t="str">
        <f t="shared" si="18"/>
        <v/>
      </c>
      <c r="R62" s="6">
        <f t="shared" si="19"/>
        <v>0</v>
      </c>
      <c r="S62" s="6">
        <f>IF(AND(D62&lt;=L$4,P62&lt;&gt;"Y"),IF(N62&lt;VLOOKUP(O62,Runners!A$3:CT$200,S$1,FALSE),2,0),0)</f>
        <v>0</v>
      </c>
      <c r="T62" s="6">
        <f t="shared" si="20"/>
        <v>0</v>
      </c>
      <c r="U62" s="2"/>
      <c r="V62" s="2" t="str">
        <f>IF(O62&lt;&gt;"",VLOOKUP(O62,Runners!CZ$3:DM$200,V$1,FALSE),"")</f>
        <v/>
      </c>
      <c r="W62" s="19" t="str">
        <f t="shared" si="21"/>
        <v/>
      </c>
    </row>
    <row r="63" spans="1:23" x14ac:dyDescent="0.25">
      <c r="A63" s="1" t="s">
        <v>219</v>
      </c>
      <c r="B63" s="3"/>
      <c r="C63" s="3">
        <f>IF(A63&lt;&gt;"",VLOOKUP(A63,Runners!A$3:AS$200,C$1,FALSE),0)</f>
        <v>1.4583333333333332E-2</v>
      </c>
      <c r="D63" s="6">
        <f t="shared" si="11"/>
        <v>60</v>
      </c>
      <c r="E63" s="2"/>
      <c r="F63" s="2">
        <f t="shared" si="12"/>
        <v>0</v>
      </c>
      <c r="J63" s="1" t="str">
        <f t="shared" si="13"/>
        <v>James greenaway</v>
      </c>
      <c r="M63" s="8" t="str">
        <f t="shared" si="14"/>
        <v/>
      </c>
      <c r="N63" s="8" t="str">
        <f t="shared" si="15"/>
        <v/>
      </c>
      <c r="O63" s="1" t="str">
        <f t="shared" si="16"/>
        <v/>
      </c>
      <c r="P63" s="40" t="str">
        <f t="shared" si="17"/>
        <v/>
      </c>
      <c r="Q63" s="40" t="str">
        <f t="shared" si="18"/>
        <v/>
      </c>
      <c r="R63" s="6">
        <f t="shared" si="19"/>
        <v>0</v>
      </c>
      <c r="S63" s="6">
        <f>IF(AND(D63&lt;=L$4,P63&lt;&gt;"Y"),IF(N63&lt;VLOOKUP(O63,Runners!A$3:CT$200,S$1,FALSE),2,0),0)</f>
        <v>0</v>
      </c>
      <c r="T63" s="6">
        <f t="shared" si="20"/>
        <v>0</v>
      </c>
      <c r="U63" s="2"/>
      <c r="V63" s="2" t="str">
        <f>IF(O63&lt;&gt;"",VLOOKUP(O63,Runners!CZ$3:DM$200,V$1,FALSE),"")</f>
        <v/>
      </c>
      <c r="W63" s="19" t="str">
        <f t="shared" si="21"/>
        <v/>
      </c>
    </row>
    <row r="64" spans="1:23" x14ac:dyDescent="0.25">
      <c r="A64" s="1" t="s">
        <v>169</v>
      </c>
      <c r="C64" s="3">
        <f>IF(A64&lt;&gt;"",VLOOKUP(A64,Runners!A$3:AS$200,C$1,FALSE),0)</f>
        <v>1.0069444444444445E-2</v>
      </c>
      <c r="D64" s="6">
        <f t="shared" si="11"/>
        <v>61</v>
      </c>
      <c r="E64" s="2">
        <v>3.1736111111111111E-2</v>
      </c>
      <c r="F64" s="2">
        <f t="shared" si="12"/>
        <v>2.1666666666666667E-2</v>
      </c>
      <c r="J64" s="1" t="str">
        <f t="shared" si="13"/>
        <v>Jason Sheridan</v>
      </c>
      <c r="M64" s="8" t="str">
        <f t="shared" si="14"/>
        <v/>
      </c>
      <c r="N64" s="8" t="str">
        <f t="shared" si="15"/>
        <v/>
      </c>
      <c r="O64" s="1" t="str">
        <f t="shared" si="16"/>
        <v/>
      </c>
      <c r="P64" s="40" t="str">
        <f t="shared" si="17"/>
        <v/>
      </c>
      <c r="Q64" s="40" t="str">
        <f t="shared" si="18"/>
        <v/>
      </c>
      <c r="R64" s="6">
        <f t="shared" si="19"/>
        <v>0</v>
      </c>
      <c r="S64" s="6">
        <f>IF(AND(D64&lt;=L$4,P64&lt;&gt;"Y"),IF(N64&lt;VLOOKUP(O64,Runners!A$3:CT$200,S$1,FALSE),2,0),0)</f>
        <v>0</v>
      </c>
      <c r="T64" s="6">
        <f t="shared" si="20"/>
        <v>0</v>
      </c>
      <c r="U64" s="2"/>
      <c r="V64" s="2" t="str">
        <f>IF(O64&lt;&gt;"",VLOOKUP(O64,Runners!CZ$3:DM$200,V$1,FALSE),"")</f>
        <v/>
      </c>
      <c r="W64" s="19" t="str">
        <f t="shared" si="21"/>
        <v/>
      </c>
    </row>
    <row r="65" spans="1:23" x14ac:dyDescent="0.25">
      <c r="A65" s="1" t="s">
        <v>203</v>
      </c>
      <c r="C65" s="3">
        <f>IF(A65&lt;&gt;"",VLOOKUP(A65,Runners!A$3:AS$200,C$1,FALSE),0)</f>
        <v>6.2499999999999995E-3</v>
      </c>
      <c r="D65" s="6">
        <f t="shared" si="11"/>
        <v>62</v>
      </c>
      <c r="E65" s="2"/>
      <c r="F65" s="2">
        <f t="shared" si="12"/>
        <v>0</v>
      </c>
      <c r="J65" s="1" t="str">
        <f t="shared" si="13"/>
        <v>Jen Trohear</v>
      </c>
      <c r="M65" s="8" t="str">
        <f t="shared" si="14"/>
        <v/>
      </c>
      <c r="N65" s="8" t="str">
        <f t="shared" si="15"/>
        <v/>
      </c>
      <c r="O65" s="1" t="str">
        <f t="shared" si="16"/>
        <v/>
      </c>
      <c r="P65" s="40" t="str">
        <f t="shared" si="17"/>
        <v/>
      </c>
      <c r="Q65" s="40" t="str">
        <f t="shared" si="18"/>
        <v/>
      </c>
      <c r="R65" s="6">
        <f t="shared" si="19"/>
        <v>0</v>
      </c>
      <c r="S65" s="6">
        <f>IF(AND(D65&lt;=L$4,P65&lt;&gt;"Y"),IF(N65&lt;VLOOKUP(O65,Runners!A$3:CT$200,S$1,FALSE),2,0),0)</f>
        <v>0</v>
      </c>
      <c r="T65" s="6">
        <f t="shared" si="20"/>
        <v>0</v>
      </c>
      <c r="U65" s="2"/>
      <c r="V65" s="2" t="str">
        <f>IF(O65&lt;&gt;"",VLOOKUP(O65,Runners!CZ$3:DM$200,V$1,FALSE),"")</f>
        <v/>
      </c>
      <c r="W65" s="19" t="str">
        <f t="shared" si="21"/>
        <v/>
      </c>
    </row>
    <row r="66" spans="1:23" x14ac:dyDescent="0.25">
      <c r="A66" s="1" t="s">
        <v>9</v>
      </c>
      <c r="C66" s="3">
        <f>IF(A66&lt;&gt;"",VLOOKUP(A66,Runners!A$3:AS$200,C$1,FALSE),0)</f>
        <v>5.0347222222222225E-3</v>
      </c>
      <c r="D66" s="6">
        <f t="shared" si="11"/>
        <v>63</v>
      </c>
      <c r="E66" s="2">
        <v>3.078703703703704E-2</v>
      </c>
      <c r="F66" s="2">
        <f t="shared" si="12"/>
        <v>2.5752314814814818E-2</v>
      </c>
      <c r="J66" s="1" t="str">
        <f t="shared" si="13"/>
        <v>Jeremy McCandless</v>
      </c>
      <c r="M66" s="8" t="str">
        <f t="shared" si="14"/>
        <v/>
      </c>
      <c r="N66" s="8" t="str">
        <f t="shared" si="15"/>
        <v/>
      </c>
      <c r="O66" s="1" t="str">
        <f t="shared" si="16"/>
        <v/>
      </c>
      <c r="P66" s="40" t="str">
        <f t="shared" si="17"/>
        <v/>
      </c>
      <c r="Q66" s="40" t="str">
        <f t="shared" si="18"/>
        <v/>
      </c>
      <c r="R66" s="6">
        <f t="shared" si="19"/>
        <v>0</v>
      </c>
      <c r="S66" s="6">
        <f>IF(AND(D66&lt;=L$4,P66&lt;&gt;"Y"),IF(N66&lt;VLOOKUP(O66,Runners!A$3:CT$200,S$1,FALSE),2,0),0)</f>
        <v>0</v>
      </c>
      <c r="T66" s="6">
        <f t="shared" si="20"/>
        <v>0</v>
      </c>
      <c r="U66" s="2"/>
      <c r="V66" s="2" t="str">
        <f>IF(O66&lt;&gt;"",VLOOKUP(O66,Runners!CZ$3:DM$200,V$1,FALSE),"")</f>
        <v/>
      </c>
      <c r="W66" s="19" t="str">
        <f t="shared" si="21"/>
        <v/>
      </c>
    </row>
    <row r="67" spans="1:23" x14ac:dyDescent="0.25">
      <c r="A67" s="1" t="s">
        <v>24</v>
      </c>
      <c r="B67" s="3"/>
      <c r="C67" s="3">
        <f>IF(A67&lt;&gt;"",VLOOKUP(A67,Runners!A$3:AS$200,C$1,FALSE),0)</f>
        <v>1.4930555555555556E-2</v>
      </c>
      <c r="D67" s="6">
        <f t="shared" si="11"/>
        <v>64</v>
      </c>
      <c r="E67" s="2"/>
      <c r="F67" s="2">
        <f t="shared" si="12"/>
        <v>0</v>
      </c>
      <c r="J67" s="1" t="str">
        <f t="shared" si="13"/>
        <v>Joe Greenwood</v>
      </c>
      <c r="M67" s="8" t="str">
        <f t="shared" si="14"/>
        <v/>
      </c>
      <c r="N67" s="8" t="str">
        <f t="shared" si="15"/>
        <v/>
      </c>
      <c r="O67" s="1" t="str">
        <f t="shared" si="16"/>
        <v/>
      </c>
      <c r="P67" s="40" t="str">
        <f t="shared" si="17"/>
        <v/>
      </c>
      <c r="Q67" s="40" t="str">
        <f t="shared" si="18"/>
        <v/>
      </c>
      <c r="R67" s="6">
        <f t="shared" si="19"/>
        <v>0</v>
      </c>
      <c r="S67" s="6">
        <f>IF(AND(D67&lt;=L$4,P67&lt;&gt;"Y"),IF(N67&lt;VLOOKUP(O67,Runners!A$3:CT$200,S$1,FALSE),2,0),0)</f>
        <v>0</v>
      </c>
      <c r="T67" s="6">
        <f t="shared" si="20"/>
        <v>0</v>
      </c>
      <c r="U67" s="2"/>
      <c r="V67" s="2" t="str">
        <f>IF(O67&lt;&gt;"",VLOOKUP(O67,Runners!CZ$3:DM$200,V$1,FALSE),"")</f>
        <v/>
      </c>
      <c r="W67" s="19" t="str">
        <f t="shared" si="21"/>
        <v/>
      </c>
    </row>
    <row r="68" spans="1:23" x14ac:dyDescent="0.25">
      <c r="A68" s="1" t="s">
        <v>146</v>
      </c>
      <c r="C68" s="3">
        <f>IF(A68&lt;&gt;"",VLOOKUP(A68,Runners!A$3:AS$200,C$1,FALSE),0)</f>
        <v>1.0937500000000001E-2</v>
      </c>
      <c r="D68" s="6">
        <f t="shared" ref="D68:D99" si="22">D67+1</f>
        <v>65</v>
      </c>
      <c r="E68" s="2"/>
      <c r="F68" s="2">
        <f t="shared" ref="F68:F99" si="23">IF(E68&gt;0,E68-C68,0)</f>
        <v>0</v>
      </c>
      <c r="J68" s="1" t="str">
        <f t="shared" ref="J68:J99" si="24">A68</f>
        <v>John Bertenshaw</v>
      </c>
      <c r="M68" s="8" t="str">
        <f t="shared" ref="M68:M99" si="25">IF(D68&lt;=L$4,SMALL(E$4:E$201,D68),"")</f>
        <v/>
      </c>
      <c r="N68" s="8" t="str">
        <f t="shared" ref="N68:N99" si="26">IF(D68&lt;=L$4,VLOOKUP(M68,E$4:F$201,2,FALSE),"")</f>
        <v/>
      </c>
      <c r="O68" s="1" t="str">
        <f t="shared" ref="O68:O99" si="27">IF(D68&lt;=L$4,VLOOKUP(M68,E$4:J$201,6,FALSE),"")</f>
        <v/>
      </c>
      <c r="P68" s="40" t="str">
        <f t="shared" ref="P68:P99" si="28">IF(D68&lt;=L$4,VLOOKUP(O68,A$4:B$201,2,FALSE),"")</f>
        <v/>
      </c>
      <c r="Q68" s="40" t="str">
        <f t="shared" ref="Q68:Q99" si="29">IF(D68&lt;=L$4,IF(P68="Y",Q67,Q67-1),"")</f>
        <v/>
      </c>
      <c r="R68" s="6">
        <f t="shared" ref="R68:R99" si="30">IF(Q68=Q67,0,Q68)</f>
        <v>0</v>
      </c>
      <c r="S68" s="6">
        <f>IF(AND(D68&lt;=L$4,P68&lt;&gt;"Y"),IF(N68&lt;VLOOKUP(O68,Runners!A$3:CT$200,S$1,FALSE),2,0),0)</f>
        <v>0</v>
      </c>
      <c r="T68" s="6">
        <f t="shared" ref="T68:T99" si="31">IF(AND(D68&lt;=L$4,P68&lt;&gt;"Y"),S68+R68,0)</f>
        <v>0</v>
      </c>
      <c r="U68" s="2"/>
      <c r="V68" s="2" t="str">
        <f>IF(O68&lt;&gt;"",VLOOKUP(O68,Runners!CZ$3:DM$200,V$1,FALSE),"")</f>
        <v/>
      </c>
      <c r="W68" s="19" t="str">
        <f t="shared" ref="W68:W99" si="32">IF(O68&lt;&gt;"",(V68-N68)/V68,"")</f>
        <v/>
      </c>
    </row>
    <row r="69" spans="1:23" x14ac:dyDescent="0.25">
      <c r="A69" s="1" t="s">
        <v>168</v>
      </c>
      <c r="C69" s="3">
        <f>IF(A69&lt;&gt;"",VLOOKUP(A69,Runners!A$3:AS$200,C$1,FALSE),0)</f>
        <v>1.3715277777777778E-2</v>
      </c>
      <c r="D69" s="6">
        <f t="shared" si="22"/>
        <v>66</v>
      </c>
      <c r="E69" s="2">
        <v>2.8472222222222222E-2</v>
      </c>
      <c r="F69" s="2">
        <f t="shared" si="23"/>
        <v>1.4756944444444444E-2</v>
      </c>
      <c r="J69" s="1" t="str">
        <f t="shared" si="24"/>
        <v>Jonathan Tuck</v>
      </c>
      <c r="M69" s="8" t="str">
        <f t="shared" si="25"/>
        <v/>
      </c>
      <c r="N69" s="8" t="str">
        <f t="shared" si="26"/>
        <v/>
      </c>
      <c r="O69" s="1" t="str">
        <f t="shared" si="27"/>
        <v/>
      </c>
      <c r="P69" s="40" t="str">
        <f t="shared" si="28"/>
        <v/>
      </c>
      <c r="Q69" s="40" t="str">
        <f t="shared" si="29"/>
        <v/>
      </c>
      <c r="R69" s="6">
        <f t="shared" si="30"/>
        <v>0</v>
      </c>
      <c r="S69" s="6">
        <f>IF(AND(D69&lt;=L$4,P69&lt;&gt;"Y"),IF(N69&lt;VLOOKUP(O69,Runners!A$3:CT$200,S$1,FALSE),2,0),0)</f>
        <v>0</v>
      </c>
      <c r="T69" s="6">
        <f t="shared" si="31"/>
        <v>0</v>
      </c>
      <c r="U69" s="2"/>
      <c r="V69" s="2" t="str">
        <f>IF(O69&lt;&gt;"",VLOOKUP(O69,Runners!CZ$3:DM$200,V$1,FALSE),"")</f>
        <v/>
      </c>
      <c r="W69" s="19" t="str">
        <f t="shared" si="32"/>
        <v/>
      </c>
    </row>
    <row r="70" spans="1:23" x14ac:dyDescent="0.25">
      <c r="A70" s="41" t="s">
        <v>212</v>
      </c>
      <c r="B70" s="1" t="s">
        <v>185</v>
      </c>
      <c r="C70" s="3">
        <f>IF(A70&lt;&gt;"",VLOOKUP(A70,Runners!A$3:AS$200,C$1,FALSE),0)</f>
        <v>1.2673611111111109E-2</v>
      </c>
      <c r="D70" s="6">
        <f t="shared" si="22"/>
        <v>67</v>
      </c>
      <c r="E70" s="2"/>
      <c r="F70" s="2">
        <f t="shared" si="23"/>
        <v>0</v>
      </c>
      <c r="J70" s="1" t="str">
        <f t="shared" si="24"/>
        <v>Jonny Ladd</v>
      </c>
      <c r="M70" s="8" t="str">
        <f t="shared" si="25"/>
        <v/>
      </c>
      <c r="N70" s="8" t="str">
        <f t="shared" si="26"/>
        <v/>
      </c>
      <c r="O70" s="1" t="str">
        <f t="shared" si="27"/>
        <v/>
      </c>
      <c r="P70" s="40" t="str">
        <f t="shared" si="28"/>
        <v/>
      </c>
      <c r="Q70" s="40" t="str">
        <f t="shared" si="29"/>
        <v/>
      </c>
      <c r="R70" s="6">
        <f t="shared" si="30"/>
        <v>0</v>
      </c>
      <c r="S70" s="6">
        <f>IF(AND(D70&lt;=L$4,P70&lt;&gt;"Y"),IF(N70&lt;VLOOKUP(O70,Runners!A$3:CT$200,S$1,FALSE),2,0),0)</f>
        <v>0</v>
      </c>
      <c r="T70" s="6">
        <f t="shared" si="31"/>
        <v>0</v>
      </c>
      <c r="U70" s="2"/>
      <c r="V70" s="2" t="str">
        <f>IF(O70&lt;&gt;"",VLOOKUP(O70,Runners!CZ$3:DM$200,V$1,FALSE),"")</f>
        <v/>
      </c>
      <c r="W70" s="19" t="str">
        <f t="shared" si="32"/>
        <v/>
      </c>
    </row>
    <row r="71" spans="1:23" x14ac:dyDescent="0.25">
      <c r="A71" s="1" t="s">
        <v>22</v>
      </c>
      <c r="C71" s="3">
        <f>IF(A71&lt;&gt;"",VLOOKUP(A71,Runners!A$3:AS$200,C$1,FALSE),0)</f>
        <v>5.5555555555555558E-3</v>
      </c>
      <c r="D71" s="6">
        <f t="shared" si="22"/>
        <v>68</v>
      </c>
      <c r="E71" s="2"/>
      <c r="F71" s="2">
        <f t="shared" si="23"/>
        <v>0</v>
      </c>
      <c r="J71" s="1" t="str">
        <f t="shared" si="24"/>
        <v>Julia Rolfe</v>
      </c>
      <c r="M71" s="8" t="str">
        <f t="shared" si="25"/>
        <v/>
      </c>
      <c r="N71" s="8" t="str">
        <f t="shared" si="26"/>
        <v/>
      </c>
      <c r="O71" s="1" t="str">
        <f t="shared" si="27"/>
        <v/>
      </c>
      <c r="P71" s="40" t="str">
        <f t="shared" si="28"/>
        <v/>
      </c>
      <c r="Q71" s="40" t="str">
        <f t="shared" si="29"/>
        <v/>
      </c>
      <c r="R71" s="6">
        <f t="shared" si="30"/>
        <v>0</v>
      </c>
      <c r="S71" s="6">
        <f>IF(AND(D71&lt;=L$4,P71&lt;&gt;"Y"),IF(N71&lt;VLOOKUP(O71,Runners!A$3:CT$200,S$1,FALSE),2,0),0)</f>
        <v>0</v>
      </c>
      <c r="T71" s="6">
        <f t="shared" si="31"/>
        <v>0</v>
      </c>
      <c r="U71" s="2"/>
      <c r="V71" s="2" t="str">
        <f>IF(O71&lt;&gt;"",VLOOKUP(O71,Runners!CZ$3:DM$200,V$1,FALSE),"")</f>
        <v/>
      </c>
      <c r="W71" s="19" t="str">
        <f t="shared" si="32"/>
        <v/>
      </c>
    </row>
    <row r="72" spans="1:23" x14ac:dyDescent="0.25">
      <c r="A72" s="1" t="s">
        <v>166</v>
      </c>
      <c r="C72" s="3">
        <f>IF(A72&lt;&gt;"",VLOOKUP(A72,Runners!A$3:AS$200,C$1,FALSE),0)</f>
        <v>4.340277777777778E-3</v>
      </c>
      <c r="D72" s="6">
        <f t="shared" si="22"/>
        <v>69</v>
      </c>
      <c r="E72" s="2"/>
      <c r="F72" s="2">
        <f t="shared" si="23"/>
        <v>0</v>
      </c>
      <c r="J72" s="1" t="str">
        <f t="shared" si="24"/>
        <v>Julie Wiseman</v>
      </c>
      <c r="M72" s="8" t="str">
        <f t="shared" si="25"/>
        <v/>
      </c>
      <c r="N72" s="8" t="str">
        <f t="shared" si="26"/>
        <v/>
      </c>
      <c r="O72" s="1" t="str">
        <f t="shared" si="27"/>
        <v/>
      </c>
      <c r="P72" s="40" t="str">
        <f t="shared" si="28"/>
        <v/>
      </c>
      <c r="Q72" s="40" t="str">
        <f t="shared" si="29"/>
        <v/>
      </c>
      <c r="R72" s="6">
        <f t="shared" si="30"/>
        <v>0</v>
      </c>
      <c r="S72" s="6">
        <f>IF(AND(D72&lt;=L$4,P72&lt;&gt;"Y"),IF(N72&lt;VLOOKUP(O72,Runners!A$3:CT$200,S$1,FALSE),2,0),0)</f>
        <v>0</v>
      </c>
      <c r="T72" s="6">
        <f t="shared" si="31"/>
        <v>0</v>
      </c>
      <c r="U72" s="2"/>
      <c r="V72" s="2" t="str">
        <f>IF(O72&lt;&gt;"",VLOOKUP(O72,Runners!CZ$3:DM$200,V$1,FALSE),"")</f>
        <v/>
      </c>
      <c r="W72" s="19" t="str">
        <f t="shared" si="32"/>
        <v/>
      </c>
    </row>
    <row r="73" spans="1:23" x14ac:dyDescent="0.25">
      <c r="A73" s="1" t="s">
        <v>20</v>
      </c>
      <c r="B73" s="3"/>
      <c r="C73" s="3">
        <f>IF(A73&lt;&gt;"",VLOOKUP(A73,Runners!A$3:AS$200,C$1,FALSE),0)</f>
        <v>6.4236111111111117E-3</v>
      </c>
      <c r="D73" s="6">
        <f t="shared" si="22"/>
        <v>70</v>
      </c>
      <c r="E73" s="2"/>
      <c r="F73" s="2">
        <f t="shared" si="23"/>
        <v>0</v>
      </c>
      <c r="J73" s="1" t="str">
        <f t="shared" si="24"/>
        <v>Karen Lanigan</v>
      </c>
      <c r="M73" s="8" t="str">
        <f t="shared" si="25"/>
        <v/>
      </c>
      <c r="N73" s="8" t="str">
        <f t="shared" si="26"/>
        <v/>
      </c>
      <c r="O73" s="1" t="str">
        <f t="shared" si="27"/>
        <v/>
      </c>
      <c r="P73" s="40" t="str">
        <f t="shared" si="28"/>
        <v/>
      </c>
      <c r="Q73" s="40" t="str">
        <f t="shared" si="29"/>
        <v/>
      </c>
      <c r="R73" s="6">
        <f t="shared" si="30"/>
        <v>0</v>
      </c>
      <c r="S73" s="6">
        <f>IF(AND(D73&lt;=L$4,P73&lt;&gt;"Y"),IF(N73&lt;VLOOKUP(O73,Runners!A$3:CT$200,S$1,FALSE),2,0),0)</f>
        <v>0</v>
      </c>
      <c r="T73" s="6">
        <f t="shared" si="31"/>
        <v>0</v>
      </c>
      <c r="U73" s="2"/>
      <c r="V73" s="2" t="str">
        <f>IF(O73&lt;&gt;"",VLOOKUP(O73,Runners!CZ$3:DM$200,V$1,FALSE),"")</f>
        <v/>
      </c>
      <c r="W73" s="19" t="str">
        <f t="shared" si="32"/>
        <v/>
      </c>
    </row>
    <row r="74" spans="1:23" x14ac:dyDescent="0.25">
      <c r="A74" s="1" t="s">
        <v>21</v>
      </c>
      <c r="B74" s="3"/>
      <c r="C74" s="3">
        <f>IF(A74&lt;&gt;"",VLOOKUP(A74,Runners!A$3:AS$200,C$1,FALSE),0)</f>
        <v>9.7222222222222224E-3</v>
      </c>
      <c r="D74" s="6">
        <f t="shared" si="22"/>
        <v>71</v>
      </c>
      <c r="E74" s="2"/>
      <c r="F74" s="2">
        <f t="shared" si="23"/>
        <v>0</v>
      </c>
      <c r="J74" s="1" t="str">
        <f t="shared" si="24"/>
        <v>Kathy Gaunt</v>
      </c>
      <c r="M74" s="8" t="str">
        <f t="shared" si="25"/>
        <v/>
      </c>
      <c r="N74" s="8" t="str">
        <f t="shared" si="26"/>
        <v/>
      </c>
      <c r="O74" s="1" t="str">
        <f t="shared" si="27"/>
        <v/>
      </c>
      <c r="P74" s="40" t="str">
        <f t="shared" si="28"/>
        <v/>
      </c>
      <c r="Q74" s="40" t="str">
        <f t="shared" si="29"/>
        <v/>
      </c>
      <c r="R74" s="6">
        <f t="shared" si="30"/>
        <v>0</v>
      </c>
      <c r="S74" s="6">
        <f>IF(AND(D74&lt;=L$4,P74&lt;&gt;"Y"),IF(N74&lt;VLOOKUP(O74,Runners!A$3:CT$200,S$1,FALSE),2,0),0)</f>
        <v>0</v>
      </c>
      <c r="T74" s="6">
        <f t="shared" si="31"/>
        <v>0</v>
      </c>
      <c r="U74" s="2"/>
      <c r="V74" s="2" t="str">
        <f>IF(O74&lt;&gt;"",VLOOKUP(O74,Runners!CZ$3:DM$200,V$1,FALSE),"")</f>
        <v/>
      </c>
      <c r="W74" s="19" t="str">
        <f t="shared" si="32"/>
        <v/>
      </c>
    </row>
    <row r="75" spans="1:23" x14ac:dyDescent="0.25">
      <c r="A75" s="1" t="s">
        <v>204</v>
      </c>
      <c r="B75" s="3"/>
      <c r="C75" s="3">
        <f>IF(A75&lt;&gt;"",VLOOKUP(A75,Runners!A$3:AS$200,C$1,FALSE),0)</f>
        <v>9.8958333333333329E-3</v>
      </c>
      <c r="D75" s="6">
        <f t="shared" si="22"/>
        <v>72</v>
      </c>
      <c r="E75" s="2"/>
      <c r="F75" s="2">
        <f t="shared" si="23"/>
        <v>0</v>
      </c>
      <c r="J75" s="1" t="str">
        <f t="shared" si="24"/>
        <v>Katy McIntyre</v>
      </c>
      <c r="M75" s="8" t="str">
        <f t="shared" si="25"/>
        <v/>
      </c>
      <c r="N75" s="8" t="str">
        <f t="shared" si="26"/>
        <v/>
      </c>
      <c r="O75" s="1" t="str">
        <f t="shared" si="27"/>
        <v/>
      </c>
      <c r="P75" s="40" t="str">
        <f t="shared" si="28"/>
        <v/>
      </c>
      <c r="Q75" s="40" t="str">
        <f t="shared" si="29"/>
        <v/>
      </c>
      <c r="R75" s="6">
        <f t="shared" si="30"/>
        <v>0</v>
      </c>
      <c r="S75" s="6">
        <f>IF(AND(D75&lt;=L$4,P75&lt;&gt;"Y"),IF(N75&lt;VLOOKUP(O75,Runners!A$3:CT$200,S$1,FALSE),2,0),0)</f>
        <v>0</v>
      </c>
      <c r="T75" s="6">
        <f t="shared" si="31"/>
        <v>0</v>
      </c>
      <c r="U75" s="2"/>
      <c r="V75" s="2" t="str">
        <f>IF(O75&lt;&gt;"",VLOOKUP(O75,Runners!CZ$3:DM$200,V$1,FALSE),"")</f>
        <v/>
      </c>
      <c r="W75" s="19" t="str">
        <f t="shared" si="32"/>
        <v/>
      </c>
    </row>
    <row r="76" spans="1:23" x14ac:dyDescent="0.25">
      <c r="A76" s="1" t="s">
        <v>167</v>
      </c>
      <c r="B76" s="3"/>
      <c r="C76" s="3">
        <f>IF(A76&lt;&gt;"",VLOOKUP(A76,Runners!A$3:AS$200,C$1,FALSE),0)</f>
        <v>9.7222222222222224E-3</v>
      </c>
      <c r="D76" s="6">
        <f t="shared" si="22"/>
        <v>73</v>
      </c>
      <c r="E76" s="2"/>
      <c r="F76" s="2">
        <f t="shared" si="23"/>
        <v>0</v>
      </c>
      <c r="J76" s="1" t="str">
        <f t="shared" si="24"/>
        <v>Kevin Murray</v>
      </c>
      <c r="M76" s="8" t="str">
        <f t="shared" si="25"/>
        <v/>
      </c>
      <c r="N76" s="8" t="str">
        <f t="shared" si="26"/>
        <v/>
      </c>
      <c r="O76" s="1" t="str">
        <f t="shared" si="27"/>
        <v/>
      </c>
      <c r="P76" s="40" t="str">
        <f t="shared" si="28"/>
        <v/>
      </c>
      <c r="Q76" s="40" t="str">
        <f t="shared" si="29"/>
        <v/>
      </c>
      <c r="R76" s="6">
        <f t="shared" si="30"/>
        <v>0</v>
      </c>
      <c r="S76" s="6">
        <f>IF(AND(D76&lt;=L$4,P76&lt;&gt;"Y"),IF(N76&lt;VLOOKUP(O76,Runners!A$3:CT$200,S$1,FALSE),2,0),0)</f>
        <v>0</v>
      </c>
      <c r="T76" s="6">
        <f t="shared" si="31"/>
        <v>0</v>
      </c>
      <c r="U76" s="2"/>
      <c r="V76" s="2" t="str">
        <f>IF(O76&lt;&gt;"",VLOOKUP(O76,Runners!CZ$3:DM$200,V$1,FALSE),"")</f>
        <v/>
      </c>
      <c r="W76" s="19" t="str">
        <f t="shared" si="32"/>
        <v/>
      </c>
    </row>
    <row r="77" spans="1:23" x14ac:dyDescent="0.25">
      <c r="A77" s="1" t="s">
        <v>16</v>
      </c>
      <c r="C77" s="3">
        <f>IF(A77&lt;&gt;"",VLOOKUP(A77,Runners!A$3:AS$200,C$1,FALSE),0)</f>
        <v>7.4652777777777781E-3</v>
      </c>
      <c r="D77" s="6">
        <f t="shared" si="22"/>
        <v>74</v>
      </c>
      <c r="E77" s="2"/>
      <c r="F77" s="2">
        <f t="shared" si="23"/>
        <v>0</v>
      </c>
      <c r="J77" s="1" t="str">
        <f t="shared" si="24"/>
        <v>Kirsten Burnett</v>
      </c>
      <c r="M77" s="8" t="str">
        <f t="shared" si="25"/>
        <v/>
      </c>
      <c r="N77" s="8" t="str">
        <f t="shared" si="26"/>
        <v/>
      </c>
      <c r="O77" s="1" t="str">
        <f t="shared" si="27"/>
        <v/>
      </c>
      <c r="P77" s="40" t="str">
        <f t="shared" si="28"/>
        <v/>
      </c>
      <c r="Q77" s="40" t="str">
        <f t="shared" si="29"/>
        <v/>
      </c>
      <c r="R77" s="6">
        <f t="shared" si="30"/>
        <v>0</v>
      </c>
      <c r="S77" s="6">
        <f>IF(AND(D77&lt;=L$4,P77&lt;&gt;"Y"),IF(N77&lt;VLOOKUP(O77,Runners!A$3:CT$200,S$1,FALSE),2,0),0)</f>
        <v>0</v>
      </c>
      <c r="T77" s="6">
        <f t="shared" si="31"/>
        <v>0</v>
      </c>
      <c r="U77" s="2"/>
      <c r="V77" s="2" t="str">
        <f>IF(O77&lt;&gt;"",VLOOKUP(O77,Runners!CZ$3:DM$200,V$1,FALSE),"")</f>
        <v/>
      </c>
      <c r="W77" s="19" t="str">
        <f t="shared" si="32"/>
        <v/>
      </c>
    </row>
    <row r="78" spans="1:23" x14ac:dyDescent="0.25">
      <c r="A78" s="1" t="s">
        <v>226</v>
      </c>
      <c r="C78" s="3">
        <f>IF(A78&lt;&gt;"",VLOOKUP(A78,Runners!A$3:AS$200,C$1,FALSE),0)</f>
        <v>1.1284722222222222E-2</v>
      </c>
      <c r="D78" s="6">
        <f t="shared" si="22"/>
        <v>75</v>
      </c>
      <c r="E78" s="2">
        <v>2.9155092592592594E-2</v>
      </c>
      <c r="F78" s="2">
        <f t="shared" si="23"/>
        <v>1.787037037037037E-2</v>
      </c>
      <c r="J78" s="1" t="str">
        <f t="shared" si="24"/>
        <v>Laura Bremner</v>
      </c>
      <c r="M78" s="8" t="str">
        <f t="shared" si="25"/>
        <v/>
      </c>
      <c r="N78" s="8" t="str">
        <f t="shared" si="26"/>
        <v/>
      </c>
      <c r="O78" s="1" t="str">
        <f t="shared" si="27"/>
        <v/>
      </c>
      <c r="P78" s="40" t="str">
        <f t="shared" si="28"/>
        <v/>
      </c>
      <c r="Q78" s="40" t="str">
        <f t="shared" si="29"/>
        <v/>
      </c>
      <c r="R78" s="6">
        <f t="shared" si="30"/>
        <v>0</v>
      </c>
      <c r="S78" s="6">
        <f>IF(AND(D78&lt;=L$4,P78&lt;&gt;"Y"),IF(N78&lt;VLOOKUP(O78,Runners!A$3:CT$200,S$1,FALSE),2,0),0)</f>
        <v>0</v>
      </c>
      <c r="T78" s="6">
        <f t="shared" si="31"/>
        <v>0</v>
      </c>
      <c r="U78" s="2"/>
      <c r="V78" s="2" t="str">
        <f>IF(O78&lt;&gt;"",VLOOKUP(O78,Runners!CZ$3:DM$200,V$1,FALSE),"")</f>
        <v/>
      </c>
      <c r="W78" s="19" t="str">
        <f t="shared" si="32"/>
        <v/>
      </c>
    </row>
    <row r="79" spans="1:23" x14ac:dyDescent="0.25">
      <c r="A79" s="1" t="s">
        <v>14</v>
      </c>
      <c r="C79" s="3">
        <f>IF(A79&lt;&gt;"",VLOOKUP(A79,Runners!A$3:AS$200,C$1,FALSE),0)</f>
        <v>6.5972222222222222E-3</v>
      </c>
      <c r="D79" s="6">
        <f t="shared" si="22"/>
        <v>76</v>
      </c>
      <c r="E79" s="2"/>
      <c r="F79" s="2">
        <f t="shared" si="23"/>
        <v>0</v>
      </c>
      <c r="J79" s="1" t="str">
        <f t="shared" si="24"/>
        <v>Laura Byrne</v>
      </c>
      <c r="M79" s="8" t="str">
        <f t="shared" si="25"/>
        <v/>
      </c>
      <c r="N79" s="8" t="str">
        <f t="shared" si="26"/>
        <v/>
      </c>
      <c r="O79" s="1" t="str">
        <f t="shared" si="27"/>
        <v/>
      </c>
      <c r="P79" s="40" t="str">
        <f t="shared" si="28"/>
        <v/>
      </c>
      <c r="Q79" s="40" t="str">
        <f t="shared" si="29"/>
        <v/>
      </c>
      <c r="R79" s="6">
        <f t="shared" si="30"/>
        <v>0</v>
      </c>
      <c r="S79" s="6">
        <f>IF(AND(D79&lt;=L$4,P79&lt;&gt;"Y"),IF(N79&lt;VLOOKUP(O79,Runners!A$3:CT$200,S$1,FALSE),2,0),0)</f>
        <v>0</v>
      </c>
      <c r="T79" s="6">
        <f t="shared" si="31"/>
        <v>0</v>
      </c>
      <c r="U79" s="2"/>
      <c r="V79" s="2" t="str">
        <f>IF(O79&lt;&gt;"",VLOOKUP(O79,Runners!CZ$3:DM$200,V$1,FALSE),"")</f>
        <v/>
      </c>
      <c r="W79" s="19" t="str">
        <f t="shared" si="32"/>
        <v/>
      </c>
    </row>
    <row r="80" spans="1:23" x14ac:dyDescent="0.25">
      <c r="A80" s="1" t="s">
        <v>189</v>
      </c>
      <c r="C80" s="3">
        <f>IF(A80&lt;&gt;"",VLOOKUP(A80,Runners!A$3:AS$200,C$1,FALSE),0)</f>
        <v>1.2499999999999999E-2</v>
      </c>
      <c r="D80" s="6">
        <f t="shared" si="22"/>
        <v>77</v>
      </c>
      <c r="E80" s="2"/>
      <c r="F80" s="2">
        <f t="shared" si="23"/>
        <v>0</v>
      </c>
      <c r="J80" s="1" t="str">
        <f t="shared" si="24"/>
        <v>Lee Vaudrey</v>
      </c>
      <c r="M80" s="8" t="str">
        <f t="shared" si="25"/>
        <v/>
      </c>
      <c r="N80" s="8" t="str">
        <f t="shared" si="26"/>
        <v/>
      </c>
      <c r="O80" s="1" t="str">
        <f t="shared" si="27"/>
        <v/>
      </c>
      <c r="P80" s="40" t="str">
        <f t="shared" si="28"/>
        <v/>
      </c>
      <c r="Q80" s="40" t="str">
        <f t="shared" si="29"/>
        <v/>
      </c>
      <c r="R80" s="6">
        <f t="shared" si="30"/>
        <v>0</v>
      </c>
      <c r="S80" s="6">
        <f>IF(AND(D80&lt;=L$4,P80&lt;&gt;"Y"),IF(N80&lt;VLOOKUP(O80,Runners!A$3:CT$200,S$1,FALSE),2,0),0)</f>
        <v>0</v>
      </c>
      <c r="T80" s="6">
        <f t="shared" si="31"/>
        <v>0</v>
      </c>
      <c r="U80" s="2"/>
      <c r="V80" s="2" t="str">
        <f>IF(O80&lt;&gt;"",VLOOKUP(O80,Runners!CZ$3:DM$200,V$1,FALSE),"")</f>
        <v/>
      </c>
      <c r="W80" s="19" t="str">
        <f t="shared" si="32"/>
        <v/>
      </c>
    </row>
    <row r="81" spans="1:23" x14ac:dyDescent="0.25">
      <c r="A81" s="1" t="s">
        <v>187</v>
      </c>
      <c r="C81" s="3">
        <f>IF(A81&lt;&gt;"",VLOOKUP(A81,Runners!A$3:AS$200,C$1,FALSE),0)</f>
        <v>1.1284722222222222E-2</v>
      </c>
      <c r="D81" s="6">
        <f t="shared" si="22"/>
        <v>78</v>
      </c>
      <c r="E81" s="2">
        <v>2.8252314814814813E-2</v>
      </c>
      <c r="F81" s="2">
        <f t="shared" si="23"/>
        <v>1.696759259259259E-2</v>
      </c>
      <c r="J81" s="1" t="str">
        <f t="shared" si="24"/>
        <v>Lewis McAfee</v>
      </c>
      <c r="M81" s="8" t="str">
        <f t="shared" si="25"/>
        <v/>
      </c>
      <c r="N81" s="8" t="str">
        <f t="shared" si="26"/>
        <v/>
      </c>
      <c r="O81" s="1" t="str">
        <f t="shared" si="27"/>
        <v/>
      </c>
      <c r="P81" s="40" t="str">
        <f t="shared" si="28"/>
        <v/>
      </c>
      <c r="Q81" s="40" t="str">
        <f t="shared" si="29"/>
        <v/>
      </c>
      <c r="R81" s="6">
        <f t="shared" si="30"/>
        <v>0</v>
      </c>
      <c r="S81" s="6">
        <f>IF(AND(D81&lt;=L$4,P81&lt;&gt;"Y"),IF(N81&lt;VLOOKUP(O81,Runners!A$3:CT$200,S$1,FALSE),2,0),0)</f>
        <v>0</v>
      </c>
      <c r="T81" s="6">
        <f t="shared" si="31"/>
        <v>0</v>
      </c>
      <c r="U81" s="2"/>
      <c r="V81" s="2" t="str">
        <f>IF(O81&lt;&gt;"",VLOOKUP(O81,Runners!CZ$3:DM$200,V$1,FALSE),"")</f>
        <v/>
      </c>
      <c r="W81" s="19" t="str">
        <f t="shared" si="32"/>
        <v/>
      </c>
    </row>
    <row r="82" spans="1:23" x14ac:dyDescent="0.25">
      <c r="A82" s="1" t="s">
        <v>224</v>
      </c>
      <c r="C82" s="3">
        <f>IF(A82&lt;&gt;"",VLOOKUP(A82,Runners!A$3:AS$200,C$1,FALSE),0)</f>
        <v>7.9861111111111122E-3</v>
      </c>
      <c r="D82" s="6">
        <f t="shared" si="22"/>
        <v>79</v>
      </c>
      <c r="E82" s="2"/>
      <c r="F82" s="2">
        <f t="shared" si="23"/>
        <v>0</v>
      </c>
      <c r="J82" s="1" t="str">
        <f t="shared" si="24"/>
        <v>Linda Chadderton</v>
      </c>
      <c r="M82" s="8" t="str">
        <f t="shared" si="25"/>
        <v/>
      </c>
      <c r="N82" s="8" t="str">
        <f t="shared" si="26"/>
        <v/>
      </c>
      <c r="O82" s="1" t="str">
        <f t="shared" si="27"/>
        <v/>
      </c>
      <c r="P82" s="40" t="str">
        <f t="shared" si="28"/>
        <v/>
      </c>
      <c r="Q82" s="40" t="str">
        <f t="shared" si="29"/>
        <v/>
      </c>
      <c r="R82" s="6">
        <f t="shared" si="30"/>
        <v>0</v>
      </c>
      <c r="S82" s="6">
        <f>IF(AND(D82&lt;=L$4,P82&lt;&gt;"Y"),IF(N82&lt;VLOOKUP(O82,Runners!A$3:CT$200,S$1,FALSE),2,0),0)</f>
        <v>0</v>
      </c>
      <c r="T82" s="6">
        <f t="shared" si="31"/>
        <v>0</v>
      </c>
      <c r="U82" s="2"/>
      <c r="V82" s="2" t="str">
        <f>IF(O82&lt;&gt;"",VLOOKUP(O82,Runners!CZ$3:DM$200,V$1,FALSE),"")</f>
        <v/>
      </c>
      <c r="W82" s="19" t="str">
        <f t="shared" si="32"/>
        <v/>
      </c>
    </row>
    <row r="83" spans="1:23" x14ac:dyDescent="0.25">
      <c r="A83" s="1" t="s">
        <v>183</v>
      </c>
      <c r="C83" s="3">
        <f>IF(A83&lt;&gt;"",VLOOKUP(A83,Runners!A$3:AS$200,C$1,FALSE),0)</f>
        <v>1.4756944444444446E-2</v>
      </c>
      <c r="D83" s="6">
        <f t="shared" si="22"/>
        <v>80</v>
      </c>
      <c r="E83" s="2"/>
      <c r="F83" s="2">
        <f t="shared" si="23"/>
        <v>0</v>
      </c>
      <c r="J83" s="1" t="str">
        <f t="shared" si="24"/>
        <v>Liz Abbott</v>
      </c>
      <c r="M83" s="8" t="str">
        <f t="shared" si="25"/>
        <v/>
      </c>
      <c r="N83" s="8" t="str">
        <f t="shared" si="26"/>
        <v/>
      </c>
      <c r="O83" s="1" t="str">
        <f t="shared" si="27"/>
        <v/>
      </c>
      <c r="P83" s="40" t="str">
        <f t="shared" si="28"/>
        <v/>
      </c>
      <c r="Q83" s="40" t="str">
        <f t="shared" si="29"/>
        <v/>
      </c>
      <c r="R83" s="6">
        <f t="shared" si="30"/>
        <v>0</v>
      </c>
      <c r="S83" s="6">
        <f>IF(AND(D83&lt;=L$4,P83&lt;&gt;"Y"),IF(N83&lt;VLOOKUP(O83,Runners!A$3:CT$200,S$1,FALSE),2,0),0)</f>
        <v>0</v>
      </c>
      <c r="T83" s="6">
        <f t="shared" si="31"/>
        <v>0</v>
      </c>
      <c r="U83" s="2"/>
      <c r="V83" s="2" t="str">
        <f>IF(O83&lt;&gt;"",VLOOKUP(O83,Runners!CZ$3:DM$200,V$1,FALSE),"")</f>
        <v/>
      </c>
      <c r="W83" s="19" t="str">
        <f t="shared" si="32"/>
        <v/>
      </c>
    </row>
    <row r="84" spans="1:23" x14ac:dyDescent="0.25">
      <c r="A84" s="1" t="s">
        <v>58</v>
      </c>
      <c r="C84" s="3">
        <f>IF(A84&lt;&gt;"",VLOOKUP(A84,Runners!A$3:AS$200,C$1,FALSE),0)</f>
        <v>8.8541666666666664E-3</v>
      </c>
      <c r="D84" s="6">
        <f t="shared" si="22"/>
        <v>81</v>
      </c>
      <c r="E84" s="2"/>
      <c r="F84" s="2">
        <f t="shared" si="23"/>
        <v>0</v>
      </c>
      <c r="J84" s="1" t="str">
        <f t="shared" si="24"/>
        <v>Liz Boon</v>
      </c>
      <c r="M84" s="8" t="str">
        <f t="shared" si="25"/>
        <v/>
      </c>
      <c r="N84" s="8" t="str">
        <f t="shared" si="26"/>
        <v/>
      </c>
      <c r="O84" s="1" t="str">
        <f t="shared" si="27"/>
        <v/>
      </c>
      <c r="P84" s="40" t="str">
        <f t="shared" si="28"/>
        <v/>
      </c>
      <c r="Q84" s="40" t="str">
        <f t="shared" si="29"/>
        <v/>
      </c>
      <c r="R84" s="6">
        <f t="shared" si="30"/>
        <v>0</v>
      </c>
      <c r="S84" s="6">
        <f>IF(AND(D84&lt;=L$4,P84&lt;&gt;"Y"),IF(N84&lt;VLOOKUP(O84,Runners!A$3:CT$200,S$1,FALSE),2,0),0)</f>
        <v>0</v>
      </c>
      <c r="T84" s="6">
        <f t="shared" si="31"/>
        <v>0</v>
      </c>
      <c r="U84" s="2"/>
      <c r="V84" s="2" t="str">
        <f>IF(O84&lt;&gt;"",VLOOKUP(O84,Runners!CZ$3:DM$200,V$1,FALSE),"")</f>
        <v/>
      </c>
      <c r="W84" s="19" t="str">
        <f t="shared" si="32"/>
        <v/>
      </c>
    </row>
    <row r="85" spans="1:23" x14ac:dyDescent="0.25">
      <c r="A85" s="1" t="s">
        <v>175</v>
      </c>
      <c r="C85" s="3">
        <f>IF(A85&lt;&gt;"",VLOOKUP(A85,Runners!A$3:AS$200,C$1,FALSE),0)</f>
        <v>7.1180555555555554E-3</v>
      </c>
      <c r="D85" s="6">
        <f t="shared" si="22"/>
        <v>82</v>
      </c>
      <c r="E85" s="2">
        <v>2.8043981481481479E-2</v>
      </c>
      <c r="F85" s="2">
        <f t="shared" si="23"/>
        <v>2.0925925925925924E-2</v>
      </c>
      <c r="J85" s="1" t="str">
        <f t="shared" si="24"/>
        <v>Liz Canavan</v>
      </c>
      <c r="M85" s="8" t="str">
        <f t="shared" si="25"/>
        <v/>
      </c>
      <c r="N85" s="8" t="str">
        <f t="shared" si="26"/>
        <v/>
      </c>
      <c r="O85" s="1" t="str">
        <f t="shared" si="27"/>
        <v/>
      </c>
      <c r="P85" s="40" t="str">
        <f t="shared" si="28"/>
        <v/>
      </c>
      <c r="Q85" s="40" t="str">
        <f t="shared" si="29"/>
        <v/>
      </c>
      <c r="R85" s="6">
        <f t="shared" si="30"/>
        <v>0</v>
      </c>
      <c r="S85" s="6">
        <f>IF(AND(D85&lt;=L$4,P85&lt;&gt;"Y"),IF(N85&lt;VLOOKUP(O85,Runners!A$3:CT$200,S$1,FALSE),2,0),0)</f>
        <v>0</v>
      </c>
      <c r="T85" s="6">
        <f t="shared" si="31"/>
        <v>0</v>
      </c>
      <c r="U85" s="2"/>
      <c r="V85" s="2" t="str">
        <f>IF(O85&lt;&gt;"",VLOOKUP(O85,Runners!CZ$3:DM$200,V$1,FALSE),"")</f>
        <v/>
      </c>
      <c r="W85" s="19" t="str">
        <f t="shared" si="32"/>
        <v/>
      </c>
    </row>
    <row r="86" spans="1:23" x14ac:dyDescent="0.25">
      <c r="A86" s="1" t="s">
        <v>207</v>
      </c>
      <c r="C86" s="3">
        <f>IF(A86&lt;&gt;"",VLOOKUP(A86,Runners!A$3:AS$200,C$1,FALSE),0)</f>
        <v>1.0937500000000001E-2</v>
      </c>
      <c r="D86" s="6">
        <f t="shared" si="22"/>
        <v>83</v>
      </c>
      <c r="E86" s="2"/>
      <c r="F86" s="2">
        <f t="shared" si="23"/>
        <v>0</v>
      </c>
      <c r="J86" s="1" t="str">
        <f t="shared" si="24"/>
        <v>Louise Cox</v>
      </c>
      <c r="M86" s="8" t="str">
        <f t="shared" si="25"/>
        <v/>
      </c>
      <c r="N86" s="8" t="str">
        <f t="shared" si="26"/>
        <v/>
      </c>
      <c r="O86" s="1" t="str">
        <f t="shared" si="27"/>
        <v/>
      </c>
      <c r="P86" s="40" t="str">
        <f t="shared" si="28"/>
        <v/>
      </c>
      <c r="Q86" s="40" t="str">
        <f t="shared" si="29"/>
        <v/>
      </c>
      <c r="R86" s="6">
        <f t="shared" si="30"/>
        <v>0</v>
      </c>
      <c r="S86" s="6">
        <f>IF(AND(D86&lt;=L$4,P86&lt;&gt;"Y"),IF(N86&lt;VLOOKUP(O86,Runners!A$3:CT$200,S$1,FALSE),2,0),0)</f>
        <v>0</v>
      </c>
      <c r="T86" s="6">
        <f t="shared" si="31"/>
        <v>0</v>
      </c>
      <c r="U86" s="2"/>
      <c r="V86" s="2" t="str">
        <f>IF(O86&lt;&gt;"",VLOOKUP(O86,Runners!CZ$3:DM$200,V$1,FALSE),"")</f>
        <v/>
      </c>
      <c r="W86" s="19" t="str">
        <f t="shared" si="32"/>
        <v/>
      </c>
    </row>
    <row r="87" spans="1:23" x14ac:dyDescent="0.25">
      <c r="A87" s="41" t="s">
        <v>209</v>
      </c>
      <c r="C87" s="3">
        <f>IF(A87&lt;&gt;"",VLOOKUP(A87,Runners!A$3:AS$200,C$1,FALSE),0)</f>
        <v>1.0243055555555556E-2</v>
      </c>
      <c r="D87" s="6">
        <f t="shared" si="22"/>
        <v>84</v>
      </c>
      <c r="E87" s="2">
        <v>2.6678240740740738E-2</v>
      </c>
      <c r="F87" s="2">
        <f t="shared" si="23"/>
        <v>1.6435185185185185E-2</v>
      </c>
      <c r="J87" s="1" t="str">
        <f t="shared" si="24"/>
        <v>Maddy Markham</v>
      </c>
      <c r="M87" s="8" t="str">
        <f t="shared" si="25"/>
        <v/>
      </c>
      <c r="N87" s="8" t="str">
        <f t="shared" si="26"/>
        <v/>
      </c>
      <c r="O87" s="1" t="str">
        <f t="shared" si="27"/>
        <v/>
      </c>
      <c r="P87" s="40" t="str">
        <f t="shared" si="28"/>
        <v/>
      </c>
      <c r="Q87" s="40" t="str">
        <f t="shared" si="29"/>
        <v/>
      </c>
      <c r="R87" s="6">
        <f t="shared" si="30"/>
        <v>0</v>
      </c>
      <c r="S87" s="6">
        <f>IF(AND(D87&lt;=L$4,P87&lt;&gt;"Y"),IF(N87&lt;VLOOKUP(O87,Runners!A$3:CT$200,S$1,FALSE),2,0),0)</f>
        <v>0</v>
      </c>
      <c r="T87" s="6">
        <f t="shared" si="31"/>
        <v>0</v>
      </c>
      <c r="U87" s="2"/>
      <c r="V87" s="2" t="str">
        <f>IF(O87&lt;&gt;"",VLOOKUP(O87,Runners!CZ$3:DM$200,V$1,FALSE),"")</f>
        <v/>
      </c>
      <c r="W87" s="19" t="str">
        <f t="shared" si="32"/>
        <v/>
      </c>
    </row>
    <row r="88" spans="1:23" x14ac:dyDescent="0.25">
      <c r="A88" s="1" t="s">
        <v>144</v>
      </c>
      <c r="B88" s="3"/>
      <c r="C88" s="3">
        <f>IF(A88&lt;&gt;"",VLOOKUP(A88,Runners!A$3:AS$200,C$1,FALSE),0)</f>
        <v>5.5555555555555558E-3</v>
      </c>
      <c r="D88" s="6">
        <f t="shared" si="22"/>
        <v>85</v>
      </c>
      <c r="E88" s="2"/>
      <c r="F88" s="2">
        <f t="shared" si="23"/>
        <v>0</v>
      </c>
      <c r="J88" s="1" t="str">
        <f t="shared" si="24"/>
        <v>Maria Tierney</v>
      </c>
      <c r="M88" s="8" t="str">
        <f t="shared" si="25"/>
        <v/>
      </c>
      <c r="N88" s="8" t="str">
        <f t="shared" si="26"/>
        <v/>
      </c>
      <c r="O88" s="1" t="str">
        <f t="shared" si="27"/>
        <v/>
      </c>
      <c r="P88" s="40" t="str">
        <f t="shared" si="28"/>
        <v/>
      </c>
      <c r="Q88" s="40" t="str">
        <f t="shared" si="29"/>
        <v/>
      </c>
      <c r="R88" s="6">
        <f t="shared" si="30"/>
        <v>0</v>
      </c>
      <c r="S88" s="6">
        <f>IF(AND(D88&lt;=L$4,P88&lt;&gt;"Y"),IF(N88&lt;VLOOKUP(O88,Runners!A$3:CT$200,S$1,FALSE),2,0),0)</f>
        <v>0</v>
      </c>
      <c r="T88" s="6">
        <f t="shared" si="31"/>
        <v>0</v>
      </c>
      <c r="U88" s="2"/>
      <c r="V88" s="2" t="str">
        <f>IF(O88&lt;&gt;"",VLOOKUP(O88,Runners!CZ$3:DM$200,V$1,FALSE),"")</f>
        <v/>
      </c>
      <c r="W88" s="19" t="str">
        <f t="shared" si="32"/>
        <v/>
      </c>
    </row>
    <row r="89" spans="1:23" x14ac:dyDescent="0.25">
      <c r="A89" s="1" t="s">
        <v>160</v>
      </c>
      <c r="C89" s="3">
        <f>IF(A89&lt;&gt;"",VLOOKUP(A89,Runners!A$3:AS$200,C$1,FALSE),0)</f>
        <v>7.9861111111111122E-3</v>
      </c>
      <c r="D89" s="6">
        <f t="shared" si="22"/>
        <v>86</v>
      </c>
      <c r="E89" s="2">
        <v>2.7025462962962959E-2</v>
      </c>
      <c r="F89" s="2">
        <f t="shared" si="23"/>
        <v>1.9039351851851849E-2</v>
      </c>
      <c r="J89" s="1" t="str">
        <f t="shared" si="24"/>
        <v>Mark Hughes</v>
      </c>
      <c r="M89" s="8" t="str">
        <f t="shared" si="25"/>
        <v/>
      </c>
      <c r="N89" s="8" t="str">
        <f t="shared" si="26"/>
        <v/>
      </c>
      <c r="O89" s="1" t="str">
        <f t="shared" si="27"/>
        <v/>
      </c>
      <c r="P89" s="40" t="str">
        <f t="shared" si="28"/>
        <v/>
      </c>
      <c r="Q89" s="40" t="str">
        <f t="shared" si="29"/>
        <v/>
      </c>
      <c r="R89" s="6">
        <f t="shared" si="30"/>
        <v>0</v>
      </c>
      <c r="S89" s="6">
        <f>IF(AND(D89&lt;=L$4,P89&lt;&gt;"Y"),IF(N89&lt;VLOOKUP(O89,Runners!A$3:CT$200,S$1,FALSE),2,0),0)</f>
        <v>0</v>
      </c>
      <c r="T89" s="6">
        <f t="shared" si="31"/>
        <v>0</v>
      </c>
      <c r="U89" s="2"/>
      <c r="V89" s="2" t="str">
        <f>IF(O89&lt;&gt;"",VLOOKUP(O89,Runners!CZ$3:DM$200,V$1,FALSE),"")</f>
        <v/>
      </c>
      <c r="W89" s="19" t="str">
        <f t="shared" si="32"/>
        <v/>
      </c>
    </row>
    <row r="90" spans="1:23" x14ac:dyDescent="0.25">
      <c r="A90" s="1" t="s">
        <v>33</v>
      </c>
      <c r="C90" s="3">
        <f>IF(A90&lt;&gt;"",VLOOKUP(A90,Runners!A$3:AS$200,C$1,FALSE),0)</f>
        <v>1.1979166666666667E-2</v>
      </c>
      <c r="D90" s="6">
        <f t="shared" si="22"/>
        <v>87</v>
      </c>
      <c r="E90" s="2"/>
      <c r="F90" s="2">
        <f t="shared" si="23"/>
        <v>0</v>
      </c>
      <c r="J90" s="1" t="str">
        <f t="shared" si="24"/>
        <v>Mark Selby</v>
      </c>
      <c r="M90" s="8" t="str">
        <f t="shared" si="25"/>
        <v/>
      </c>
      <c r="N90" s="8" t="str">
        <f t="shared" si="26"/>
        <v/>
      </c>
      <c r="O90" s="1" t="str">
        <f t="shared" si="27"/>
        <v/>
      </c>
      <c r="P90" s="40" t="str">
        <f t="shared" si="28"/>
        <v/>
      </c>
      <c r="Q90" s="40" t="str">
        <f t="shared" si="29"/>
        <v/>
      </c>
      <c r="R90" s="6">
        <f t="shared" si="30"/>
        <v>0</v>
      </c>
      <c r="S90" s="6">
        <f>IF(AND(D90&lt;=L$4,P90&lt;&gt;"Y"),IF(N90&lt;VLOOKUP(O90,Runners!A$3:CT$200,S$1,FALSE),2,0),0)</f>
        <v>0</v>
      </c>
      <c r="T90" s="6">
        <f t="shared" si="31"/>
        <v>0</v>
      </c>
      <c r="U90" s="2"/>
      <c r="V90" s="2" t="str">
        <f>IF(O90&lt;&gt;"",VLOOKUP(O90,Runners!CZ$3:DM$200,V$1,FALSE),"")</f>
        <v/>
      </c>
      <c r="W90" s="19" t="str">
        <f t="shared" si="32"/>
        <v/>
      </c>
    </row>
    <row r="91" spans="1:23" x14ac:dyDescent="0.25">
      <c r="A91" s="1" t="s">
        <v>225</v>
      </c>
      <c r="C91" s="3">
        <f>IF(A91&lt;&gt;"",VLOOKUP(A91,Runners!A$3:AS$200,C$1,FALSE),0)</f>
        <v>1.1979166666666666E-2</v>
      </c>
      <c r="D91" s="6">
        <f t="shared" si="22"/>
        <v>88</v>
      </c>
      <c r="E91" s="2">
        <v>2.732638888888889E-2</v>
      </c>
      <c r="F91" s="2">
        <f t="shared" si="23"/>
        <v>1.5347222222222224E-2</v>
      </c>
      <c r="J91" s="1" t="str">
        <f t="shared" si="24"/>
        <v>Matthew Holton</v>
      </c>
      <c r="M91" s="8" t="str">
        <f t="shared" si="25"/>
        <v/>
      </c>
      <c r="N91" s="8" t="str">
        <f t="shared" si="26"/>
        <v/>
      </c>
      <c r="O91" s="1" t="str">
        <f t="shared" si="27"/>
        <v/>
      </c>
      <c r="P91" s="40" t="str">
        <f t="shared" si="28"/>
        <v/>
      </c>
      <c r="Q91" s="40" t="str">
        <f t="shared" si="29"/>
        <v/>
      </c>
      <c r="R91" s="6">
        <f t="shared" si="30"/>
        <v>0</v>
      </c>
      <c r="S91" s="6">
        <f>IF(AND(D91&lt;=L$4,P91&lt;&gt;"Y"),IF(N91&lt;VLOOKUP(O91,Runners!A$3:CT$200,S$1,FALSE),2,0),0)</f>
        <v>0</v>
      </c>
      <c r="T91" s="6">
        <f t="shared" si="31"/>
        <v>0</v>
      </c>
      <c r="U91" s="2"/>
      <c r="V91" s="2" t="str">
        <f>IF(O91&lt;&gt;"",VLOOKUP(O91,Runners!CZ$3:DM$200,V$1,FALSE),"")</f>
        <v/>
      </c>
      <c r="W91" s="19" t="str">
        <f t="shared" si="32"/>
        <v/>
      </c>
    </row>
    <row r="92" spans="1:23" x14ac:dyDescent="0.25">
      <c r="A92" s="1" t="s">
        <v>211</v>
      </c>
      <c r="C92" s="3">
        <f>IF(A92&lt;&gt;"",VLOOKUP(A92,Runners!A$3:AS$200,C$1,FALSE),0)</f>
        <v>1.1805555555555555E-2</v>
      </c>
      <c r="D92" s="6">
        <f t="shared" si="22"/>
        <v>89</v>
      </c>
      <c r="E92" s="2"/>
      <c r="F92" s="2">
        <f t="shared" si="23"/>
        <v>0</v>
      </c>
      <c r="J92" s="1" t="str">
        <f t="shared" si="24"/>
        <v>Michael Hall</v>
      </c>
      <c r="M92" s="8" t="str">
        <f t="shared" si="25"/>
        <v/>
      </c>
      <c r="N92" s="8" t="str">
        <f t="shared" si="26"/>
        <v/>
      </c>
      <c r="O92" s="1" t="str">
        <f t="shared" si="27"/>
        <v/>
      </c>
      <c r="P92" s="40" t="str">
        <f t="shared" si="28"/>
        <v/>
      </c>
      <c r="Q92" s="40" t="str">
        <f t="shared" si="29"/>
        <v/>
      </c>
      <c r="R92" s="6">
        <f t="shared" si="30"/>
        <v>0</v>
      </c>
      <c r="S92" s="6">
        <f>IF(AND(D92&lt;=L$4,P92&lt;&gt;"Y"),IF(N92&lt;VLOOKUP(O92,Runners!A$3:CT$200,S$1,FALSE),2,0),0)</f>
        <v>0</v>
      </c>
      <c r="T92" s="6">
        <f t="shared" si="31"/>
        <v>0</v>
      </c>
      <c r="U92" s="2"/>
      <c r="V92" s="2" t="str">
        <f>IF(O92&lt;&gt;"",VLOOKUP(O92,Runners!CZ$3:DM$200,V$1,FALSE),"")</f>
        <v/>
      </c>
      <c r="W92" s="19" t="str">
        <f t="shared" si="32"/>
        <v/>
      </c>
    </row>
    <row r="93" spans="1:23" x14ac:dyDescent="0.25">
      <c r="A93" s="1" t="s">
        <v>32</v>
      </c>
      <c r="C93" s="3">
        <f>IF(A93&lt;&gt;"",VLOOKUP(A93,Runners!A$3:AS$200,C$1,FALSE),0)</f>
        <v>1.1111111111111112E-2</v>
      </c>
      <c r="D93" s="6">
        <f t="shared" si="22"/>
        <v>90</v>
      </c>
      <c r="E93" s="2"/>
      <c r="F93" s="2">
        <f t="shared" si="23"/>
        <v>0</v>
      </c>
      <c r="J93" s="1" t="str">
        <f t="shared" si="24"/>
        <v>Michelle Hook</v>
      </c>
      <c r="M93" s="8" t="str">
        <f t="shared" si="25"/>
        <v/>
      </c>
      <c r="N93" s="8" t="str">
        <f t="shared" si="26"/>
        <v/>
      </c>
      <c r="O93" s="1" t="str">
        <f t="shared" si="27"/>
        <v/>
      </c>
      <c r="P93" s="40" t="str">
        <f t="shared" si="28"/>
        <v/>
      </c>
      <c r="Q93" s="40" t="str">
        <f t="shared" si="29"/>
        <v/>
      </c>
      <c r="R93" s="6">
        <f t="shared" si="30"/>
        <v>0</v>
      </c>
      <c r="S93" s="6">
        <f>IF(AND(D93&lt;=L$4,P93&lt;&gt;"Y"),IF(N93&lt;VLOOKUP(O93,Runners!A$3:CT$200,S$1,FALSE),2,0),0)</f>
        <v>0</v>
      </c>
      <c r="T93" s="6">
        <f t="shared" si="31"/>
        <v>0</v>
      </c>
      <c r="U93" s="2"/>
      <c r="V93" s="2" t="str">
        <f>IF(O93&lt;&gt;"",VLOOKUP(O93,Runners!CZ$3:DM$200,V$1,FALSE),"")</f>
        <v/>
      </c>
      <c r="W93" s="19" t="str">
        <f t="shared" si="32"/>
        <v/>
      </c>
    </row>
    <row r="94" spans="1:23" x14ac:dyDescent="0.25">
      <c r="A94" s="1" t="s">
        <v>19</v>
      </c>
      <c r="B94" s="3"/>
      <c r="C94" s="3">
        <f>IF(A94&lt;&gt;"",VLOOKUP(A94,Runners!A$3:AS$200,C$1,FALSE),0)</f>
        <v>4.6874999999999998E-3</v>
      </c>
      <c r="D94" s="6">
        <f t="shared" si="22"/>
        <v>91</v>
      </c>
      <c r="E94" s="2"/>
      <c r="F94" s="2">
        <f t="shared" si="23"/>
        <v>0</v>
      </c>
      <c r="J94" s="1" t="str">
        <f t="shared" si="24"/>
        <v>Michelle Sheridan</v>
      </c>
      <c r="M94" s="8" t="str">
        <f t="shared" si="25"/>
        <v/>
      </c>
      <c r="N94" s="8" t="str">
        <f t="shared" si="26"/>
        <v/>
      </c>
      <c r="O94" s="1" t="str">
        <f t="shared" si="27"/>
        <v/>
      </c>
      <c r="P94" s="40" t="str">
        <f t="shared" si="28"/>
        <v/>
      </c>
      <c r="Q94" s="40" t="str">
        <f t="shared" si="29"/>
        <v/>
      </c>
      <c r="R94" s="6">
        <f t="shared" si="30"/>
        <v>0</v>
      </c>
      <c r="S94" s="6">
        <f>IF(AND(D94&lt;=L$4,P94&lt;&gt;"Y"),IF(N94&lt;VLOOKUP(O94,Runners!A$3:CT$200,S$1,FALSE),2,0),0)</f>
        <v>0</v>
      </c>
      <c r="T94" s="6">
        <f t="shared" si="31"/>
        <v>0</v>
      </c>
      <c r="U94" s="2"/>
      <c r="V94" s="2" t="str">
        <f>IF(O94&lt;&gt;"",VLOOKUP(O94,Runners!CZ$3:DM$200,V$1,FALSE),"")</f>
        <v/>
      </c>
      <c r="W94" s="19" t="str">
        <f t="shared" si="32"/>
        <v/>
      </c>
    </row>
    <row r="95" spans="1:23" x14ac:dyDescent="0.25">
      <c r="A95" s="41" t="s">
        <v>210</v>
      </c>
      <c r="C95" s="3">
        <f>IF(A95&lt;&gt;"",VLOOKUP(A95,Runners!A$3:AS$200,C$1,FALSE),0)</f>
        <v>9.8958333333333329E-3</v>
      </c>
      <c r="D95" s="6">
        <f t="shared" si="22"/>
        <v>92</v>
      </c>
      <c r="E95" s="2"/>
      <c r="F95" s="2">
        <f t="shared" si="23"/>
        <v>0</v>
      </c>
      <c r="J95" s="1" t="str">
        <f t="shared" si="24"/>
        <v>Mick Widdup</v>
      </c>
      <c r="M95" s="8" t="str">
        <f t="shared" si="25"/>
        <v/>
      </c>
      <c r="N95" s="8" t="str">
        <f t="shared" si="26"/>
        <v/>
      </c>
      <c r="O95" s="1" t="str">
        <f t="shared" si="27"/>
        <v/>
      </c>
      <c r="P95" s="40" t="str">
        <f t="shared" si="28"/>
        <v/>
      </c>
      <c r="Q95" s="40" t="str">
        <f t="shared" si="29"/>
        <v/>
      </c>
      <c r="R95" s="6">
        <f t="shared" si="30"/>
        <v>0</v>
      </c>
      <c r="S95" s="6">
        <f>IF(AND(D95&lt;=L$4,P95&lt;&gt;"Y"),IF(N95&lt;VLOOKUP(O95,Runners!A$3:CT$200,S$1,FALSE),2,0),0)</f>
        <v>0</v>
      </c>
      <c r="T95" s="6">
        <f t="shared" si="31"/>
        <v>0</v>
      </c>
      <c r="U95" s="2"/>
      <c r="V95" s="2" t="str">
        <f>IF(O95&lt;&gt;"",VLOOKUP(O95,Runners!CZ$3:DM$200,V$1,FALSE),"")</f>
        <v/>
      </c>
      <c r="W95" s="19" t="str">
        <f t="shared" si="32"/>
        <v/>
      </c>
    </row>
    <row r="96" spans="1:23" x14ac:dyDescent="0.25">
      <c r="A96" s="1" t="s">
        <v>65</v>
      </c>
      <c r="C96" s="3">
        <f>IF(A96&lt;&gt;"",VLOOKUP(A96,Runners!A$3:AS$200,C$1,FALSE),0)</f>
        <v>1.545138888888889E-2</v>
      </c>
      <c r="D96" s="6">
        <f t="shared" si="22"/>
        <v>93</v>
      </c>
      <c r="E96" s="2"/>
      <c r="F96" s="2">
        <f t="shared" si="23"/>
        <v>0</v>
      </c>
      <c r="J96" s="1" t="str">
        <f t="shared" si="24"/>
        <v>Mike Toft</v>
      </c>
      <c r="M96" s="8" t="str">
        <f t="shared" si="25"/>
        <v/>
      </c>
      <c r="N96" s="8" t="str">
        <f t="shared" si="26"/>
        <v/>
      </c>
      <c r="O96" s="1" t="str">
        <f t="shared" si="27"/>
        <v/>
      </c>
      <c r="P96" s="40" t="str">
        <f t="shared" si="28"/>
        <v/>
      </c>
      <c r="Q96" s="40" t="str">
        <f t="shared" si="29"/>
        <v/>
      </c>
      <c r="R96" s="6">
        <f t="shared" si="30"/>
        <v>0</v>
      </c>
      <c r="S96" s="6">
        <f>IF(AND(D96&lt;=L$4,P96&lt;&gt;"Y"),IF(N96&lt;VLOOKUP(O96,Runners!A$3:CT$200,S$1,FALSE),2,0),0)</f>
        <v>0</v>
      </c>
      <c r="T96" s="6">
        <f t="shared" si="31"/>
        <v>0</v>
      </c>
      <c r="U96" s="2"/>
      <c r="V96" s="2" t="str">
        <f>IF(O96&lt;&gt;"",VLOOKUP(O96,Runners!CZ$3:DM$200,V$1,FALSE),"")</f>
        <v/>
      </c>
      <c r="W96" s="19" t="str">
        <f t="shared" si="32"/>
        <v/>
      </c>
    </row>
    <row r="97" spans="1:23" x14ac:dyDescent="0.25">
      <c r="A97" s="1" t="s">
        <v>78</v>
      </c>
      <c r="C97" s="3">
        <f>IF(A97&lt;&gt;"",VLOOKUP(A97,Runners!A$3:AS$200,C$1,FALSE),0)</f>
        <v>4.8611111111111112E-3</v>
      </c>
      <c r="D97" s="6">
        <f t="shared" si="22"/>
        <v>94</v>
      </c>
      <c r="E97" s="2"/>
      <c r="F97" s="2">
        <f t="shared" si="23"/>
        <v>0</v>
      </c>
      <c r="J97" s="1" t="str">
        <f t="shared" si="24"/>
        <v>Natalie Toft</v>
      </c>
      <c r="M97" s="8" t="str">
        <f t="shared" si="25"/>
        <v/>
      </c>
      <c r="N97" s="8" t="str">
        <f t="shared" si="26"/>
        <v/>
      </c>
      <c r="O97" s="1" t="str">
        <f t="shared" si="27"/>
        <v/>
      </c>
      <c r="P97" s="40" t="str">
        <f t="shared" si="28"/>
        <v/>
      </c>
      <c r="Q97" s="40" t="str">
        <f t="shared" si="29"/>
        <v/>
      </c>
      <c r="R97" s="6">
        <f t="shared" si="30"/>
        <v>0</v>
      </c>
      <c r="S97" s="6">
        <f>IF(AND(D97&lt;=L$4,P97&lt;&gt;"Y"),IF(N97&lt;VLOOKUP(O97,Runners!A$3:CT$200,S$1,FALSE),2,0),0)</f>
        <v>0</v>
      </c>
      <c r="T97" s="6">
        <f t="shared" si="31"/>
        <v>0</v>
      </c>
      <c r="U97" s="2"/>
      <c r="V97" s="2" t="str">
        <f>IF(O97&lt;&gt;"",VLOOKUP(O97,Runners!CZ$3:DM$200,V$1,FALSE),"")</f>
        <v/>
      </c>
      <c r="W97" s="19" t="str">
        <f t="shared" si="32"/>
        <v/>
      </c>
    </row>
    <row r="98" spans="1:23" x14ac:dyDescent="0.25">
      <c r="A98" s="1" t="s">
        <v>171</v>
      </c>
      <c r="C98" s="3">
        <f>IF(A98&lt;&gt;"",VLOOKUP(A98,Runners!A$3:AS$200,C$1,FALSE),0)</f>
        <v>1.2326388888888888E-2</v>
      </c>
      <c r="D98" s="6">
        <f t="shared" si="22"/>
        <v>95</v>
      </c>
      <c r="E98" s="2"/>
      <c r="F98" s="2">
        <f t="shared" si="23"/>
        <v>0</v>
      </c>
      <c r="J98" s="1" t="str">
        <f t="shared" si="24"/>
        <v>Neil Bayton-Roberts</v>
      </c>
      <c r="M98" s="8" t="str">
        <f t="shared" si="25"/>
        <v/>
      </c>
      <c r="N98" s="8" t="str">
        <f t="shared" si="26"/>
        <v/>
      </c>
      <c r="O98" s="1" t="str">
        <f t="shared" si="27"/>
        <v/>
      </c>
      <c r="P98" s="40" t="str">
        <f t="shared" si="28"/>
        <v/>
      </c>
      <c r="Q98" s="40" t="str">
        <f t="shared" si="29"/>
        <v/>
      </c>
      <c r="R98" s="6">
        <f t="shared" si="30"/>
        <v>0</v>
      </c>
      <c r="S98" s="6">
        <f>IF(AND(D98&lt;=L$4,P98&lt;&gt;"Y"),IF(N98&lt;VLOOKUP(O98,Runners!A$3:CT$200,S$1,FALSE),2,0),0)</f>
        <v>0</v>
      </c>
      <c r="T98" s="6">
        <f t="shared" si="31"/>
        <v>0</v>
      </c>
      <c r="U98" s="2"/>
      <c r="V98" s="2" t="str">
        <f>IF(O98&lt;&gt;"",VLOOKUP(O98,Runners!CZ$3:DM$200,V$1,FALSE),"")</f>
        <v/>
      </c>
      <c r="W98" s="19" t="str">
        <f t="shared" si="32"/>
        <v/>
      </c>
    </row>
    <row r="99" spans="1:23" x14ac:dyDescent="0.25">
      <c r="A99" s="1" t="s">
        <v>12</v>
      </c>
      <c r="C99" s="3">
        <f>IF(A99&lt;&gt;"",VLOOKUP(A99,Runners!A$3:AS$200,C$1,FALSE),0)</f>
        <v>1.3194444444444444E-2</v>
      </c>
      <c r="D99" s="6">
        <f t="shared" si="22"/>
        <v>96</v>
      </c>
      <c r="E99" s="2">
        <v>3.1400462962962963E-2</v>
      </c>
      <c r="F99" s="2">
        <f t="shared" si="23"/>
        <v>1.8206018518518517E-2</v>
      </c>
      <c r="J99" s="1" t="str">
        <f t="shared" si="24"/>
        <v>Neil Tate</v>
      </c>
      <c r="M99" s="8" t="str">
        <f t="shared" si="25"/>
        <v/>
      </c>
      <c r="N99" s="8" t="str">
        <f t="shared" si="26"/>
        <v/>
      </c>
      <c r="O99" s="1" t="str">
        <f t="shared" si="27"/>
        <v/>
      </c>
      <c r="P99" s="40" t="str">
        <f t="shared" si="28"/>
        <v/>
      </c>
      <c r="Q99" s="40" t="str">
        <f t="shared" si="29"/>
        <v/>
      </c>
      <c r="R99" s="6">
        <f t="shared" si="30"/>
        <v>0</v>
      </c>
      <c r="S99" s="6">
        <f>IF(AND(D99&lt;=L$4,P99&lt;&gt;"Y"),IF(N99&lt;VLOOKUP(O99,Runners!A$3:CT$200,S$1,FALSE),2,0),0)</f>
        <v>0</v>
      </c>
      <c r="T99" s="6">
        <f t="shared" si="31"/>
        <v>0</v>
      </c>
      <c r="U99" s="2"/>
      <c r="V99" s="2" t="str">
        <f>IF(O99&lt;&gt;"",VLOOKUP(O99,Runners!CZ$3:DM$200,V$1,FALSE),"")</f>
        <v/>
      </c>
      <c r="W99" s="19" t="str">
        <f t="shared" si="32"/>
        <v/>
      </c>
    </row>
    <row r="100" spans="1:23" x14ac:dyDescent="0.25">
      <c r="A100" s="1" t="s">
        <v>42</v>
      </c>
      <c r="C100" s="3">
        <f>IF(A100&lt;&gt;"",VLOOKUP(A100,Runners!A$3:AS$200,C$1,FALSE),0)</f>
        <v>1.0069444444444445E-2</v>
      </c>
      <c r="D100" s="6">
        <f t="shared" ref="D100:D130" si="33">D99+1</f>
        <v>97</v>
      </c>
      <c r="E100" s="2"/>
      <c r="F100" s="2">
        <f t="shared" ref="F100:F130" si="34">IF(E100&gt;0,E100-C100,0)</f>
        <v>0</v>
      </c>
      <c r="J100" s="1" t="str">
        <f t="shared" ref="J100:J130" si="35">A100</f>
        <v>Nigel Simpkin</v>
      </c>
      <c r="M100" s="8" t="str">
        <f t="shared" ref="M100:M130" si="36">IF(D100&lt;=L$4,SMALL(E$4:E$201,D100),"")</f>
        <v/>
      </c>
      <c r="N100" s="8" t="str">
        <f t="shared" ref="N100:N130" si="37">IF(D100&lt;=L$4,VLOOKUP(M100,E$4:F$201,2,FALSE),"")</f>
        <v/>
      </c>
      <c r="O100" s="1" t="str">
        <f t="shared" ref="O100:O130" si="38">IF(D100&lt;=L$4,VLOOKUP(M100,E$4:J$201,6,FALSE),"")</f>
        <v/>
      </c>
      <c r="P100" s="40" t="str">
        <f t="shared" ref="P100:P130" si="39">IF(D100&lt;=L$4,VLOOKUP(O100,A$4:B$201,2,FALSE),"")</f>
        <v/>
      </c>
      <c r="Q100" s="40" t="str">
        <f t="shared" ref="Q100:Q130" si="40">IF(D100&lt;=L$4,IF(P100="Y",Q99,Q99-1),"")</f>
        <v/>
      </c>
      <c r="R100" s="6">
        <f t="shared" ref="R100:R130" si="41">IF(Q100=Q99,0,Q100)</f>
        <v>0</v>
      </c>
      <c r="S100" s="6">
        <f>IF(AND(D100&lt;=L$4,P100&lt;&gt;"Y"),IF(N100&lt;VLOOKUP(O100,Runners!A$3:CT$200,S$1,FALSE),2,0),0)</f>
        <v>0</v>
      </c>
      <c r="T100" s="6">
        <f t="shared" ref="T100:T130" si="42">IF(AND(D100&lt;=L$4,P100&lt;&gt;"Y"),S100+R100,0)</f>
        <v>0</v>
      </c>
      <c r="U100" s="2"/>
      <c r="V100" s="2" t="str">
        <f>IF(O100&lt;&gt;"",VLOOKUP(O100,Runners!CZ$3:DM$200,V$1,FALSE),"")</f>
        <v/>
      </c>
      <c r="W100" s="19" t="str">
        <f t="shared" ref="W100:W130" si="43">IF(O100&lt;&gt;"",(V100-N100)/V100,"")</f>
        <v/>
      </c>
    </row>
    <row r="101" spans="1:23" x14ac:dyDescent="0.25">
      <c r="A101" s="1" t="s">
        <v>218</v>
      </c>
      <c r="C101" s="3">
        <f>IF(A101&lt;&gt;"",VLOOKUP(A101,Runners!A$3:AS$200,C$1,FALSE),0)</f>
        <v>1.1284722222222222E-2</v>
      </c>
      <c r="D101" s="6">
        <f t="shared" si="33"/>
        <v>98</v>
      </c>
      <c r="E101" s="2">
        <v>2.7662037037037041E-2</v>
      </c>
      <c r="F101" s="2">
        <f t="shared" si="34"/>
        <v>1.6377314814814817E-2</v>
      </c>
      <c r="J101" s="1" t="str">
        <f t="shared" si="35"/>
        <v>Oliver Thomson</v>
      </c>
      <c r="M101" s="8" t="str">
        <f t="shared" si="36"/>
        <v/>
      </c>
      <c r="N101" s="8" t="str">
        <f t="shared" si="37"/>
        <v/>
      </c>
      <c r="O101" s="1" t="str">
        <f t="shared" si="38"/>
        <v/>
      </c>
      <c r="P101" s="40" t="str">
        <f t="shared" si="39"/>
        <v/>
      </c>
      <c r="Q101" s="40" t="str">
        <f t="shared" si="40"/>
        <v/>
      </c>
      <c r="R101" s="6">
        <f t="shared" si="41"/>
        <v>0</v>
      </c>
      <c r="S101" s="6">
        <f>IF(AND(D101&lt;=L$4,P101&lt;&gt;"Y"),IF(N101&lt;VLOOKUP(O101,Runners!A$3:CT$200,S$1,FALSE),2,0),0)</f>
        <v>0</v>
      </c>
      <c r="T101" s="6">
        <f t="shared" si="42"/>
        <v>0</v>
      </c>
      <c r="U101" s="2"/>
      <c r="V101" s="2" t="str">
        <f>IF(O101&lt;&gt;"",VLOOKUP(O101,Runners!CZ$3:DM$200,V$1,FALSE),"")</f>
        <v/>
      </c>
      <c r="W101" s="19" t="str">
        <f t="shared" si="43"/>
        <v/>
      </c>
    </row>
    <row r="102" spans="1:23" x14ac:dyDescent="0.25">
      <c r="A102" s="1" t="s">
        <v>18</v>
      </c>
      <c r="C102" s="3">
        <f>IF(A102&lt;&gt;"",VLOOKUP(A102,Runners!A$3:AS$200,C$1,FALSE),0)</f>
        <v>5.5555555555555558E-3</v>
      </c>
      <c r="D102" s="6">
        <f t="shared" si="33"/>
        <v>99</v>
      </c>
      <c r="E102" s="2"/>
      <c r="F102" s="2">
        <f t="shared" si="34"/>
        <v>0</v>
      </c>
      <c r="J102" s="1" t="str">
        <f t="shared" si="35"/>
        <v>Pam Binns</v>
      </c>
      <c r="M102" s="8" t="str">
        <f t="shared" si="36"/>
        <v/>
      </c>
      <c r="N102" s="8" t="str">
        <f t="shared" si="37"/>
        <v/>
      </c>
      <c r="O102" s="1" t="str">
        <f t="shared" si="38"/>
        <v/>
      </c>
      <c r="P102" s="40" t="str">
        <f t="shared" si="39"/>
        <v/>
      </c>
      <c r="Q102" s="40" t="str">
        <f t="shared" si="40"/>
        <v/>
      </c>
      <c r="R102" s="6">
        <f t="shared" si="41"/>
        <v>0</v>
      </c>
      <c r="S102" s="6">
        <f>IF(AND(D102&lt;=L$4,P102&lt;&gt;"Y"),IF(N102&lt;VLOOKUP(O102,Runners!A$3:CT$200,S$1,FALSE),2,0),0)</f>
        <v>0</v>
      </c>
      <c r="T102" s="6">
        <f t="shared" si="42"/>
        <v>0</v>
      </c>
      <c r="U102" s="2"/>
      <c r="V102" s="2" t="str">
        <f>IF(O102&lt;&gt;"",VLOOKUP(O102,Runners!CZ$3:DM$200,V$1,FALSE),"")</f>
        <v/>
      </c>
      <c r="W102" s="19" t="str">
        <f t="shared" si="43"/>
        <v/>
      </c>
    </row>
    <row r="103" spans="1:23" x14ac:dyDescent="0.25">
      <c r="A103" s="1" t="s">
        <v>37</v>
      </c>
      <c r="B103" s="3"/>
      <c r="C103" s="3">
        <f>IF(A103&lt;&gt;"",VLOOKUP(A103,Runners!A$3:AS$200,C$1,FALSE),0)</f>
        <v>9.0277777777777787E-3</v>
      </c>
      <c r="D103" s="6">
        <f t="shared" si="33"/>
        <v>100</v>
      </c>
      <c r="E103" s="2"/>
      <c r="F103" s="2">
        <f t="shared" si="34"/>
        <v>0</v>
      </c>
      <c r="J103" s="1" t="str">
        <f t="shared" si="35"/>
        <v>Pam Hardman</v>
      </c>
      <c r="M103" s="8" t="str">
        <f t="shared" si="36"/>
        <v/>
      </c>
      <c r="N103" s="8" t="str">
        <f t="shared" si="37"/>
        <v/>
      </c>
      <c r="O103" s="1" t="str">
        <f t="shared" si="38"/>
        <v/>
      </c>
      <c r="P103" s="40" t="str">
        <f t="shared" si="39"/>
        <v/>
      </c>
      <c r="Q103" s="40" t="str">
        <f t="shared" si="40"/>
        <v/>
      </c>
      <c r="R103" s="6">
        <f t="shared" si="41"/>
        <v>0</v>
      </c>
      <c r="S103" s="6">
        <f>IF(AND(D103&lt;=L$4,P103&lt;&gt;"Y"),IF(N103&lt;VLOOKUP(O103,Runners!A$3:CT$200,S$1,FALSE),2,0),0)</f>
        <v>0</v>
      </c>
      <c r="T103" s="6">
        <f t="shared" si="42"/>
        <v>0</v>
      </c>
      <c r="U103" s="2"/>
      <c r="V103" s="2" t="str">
        <f>IF(O103&lt;&gt;"",VLOOKUP(O103,Runners!CZ$3:DM$200,V$1,FALSE),"")</f>
        <v/>
      </c>
      <c r="W103" s="19" t="str">
        <f t="shared" si="43"/>
        <v/>
      </c>
    </row>
    <row r="104" spans="1:23" x14ac:dyDescent="0.25">
      <c r="A104" s="1" t="s">
        <v>230</v>
      </c>
      <c r="B104" s="1" t="s">
        <v>185</v>
      </c>
      <c r="C104" s="3">
        <f>IF(A104&lt;&gt;"",VLOOKUP(A104,Runners!A$3:AS$200,C$1,FALSE),0)</f>
        <v>7.9861111111111122E-3</v>
      </c>
      <c r="D104" s="6">
        <f t="shared" si="33"/>
        <v>101</v>
      </c>
      <c r="E104" s="2">
        <v>2.8206018518518519E-2</v>
      </c>
      <c r="F104" s="2">
        <f t="shared" si="34"/>
        <v>2.0219907407407409E-2</v>
      </c>
      <c r="J104" s="1" t="str">
        <f t="shared" si="35"/>
        <v>Paul McAllister</v>
      </c>
      <c r="M104" s="8" t="str">
        <f t="shared" si="36"/>
        <v/>
      </c>
      <c r="N104" s="8" t="str">
        <f t="shared" si="37"/>
        <v/>
      </c>
      <c r="O104" s="1" t="str">
        <f t="shared" si="38"/>
        <v/>
      </c>
      <c r="P104" s="40" t="str">
        <f t="shared" si="39"/>
        <v/>
      </c>
      <c r="Q104" s="40" t="str">
        <f t="shared" si="40"/>
        <v/>
      </c>
      <c r="R104" s="6">
        <f t="shared" si="41"/>
        <v>0</v>
      </c>
      <c r="S104" s="6">
        <f>IF(AND(D104&lt;=L$4,P104&lt;&gt;"Y"),IF(N104&lt;VLOOKUP(O104,Runners!A$3:CT$200,S$1,FALSE),2,0),0)</f>
        <v>0</v>
      </c>
      <c r="T104" s="6">
        <f t="shared" si="42"/>
        <v>0</v>
      </c>
      <c r="U104" s="2"/>
      <c r="V104" s="2" t="str">
        <f>IF(O104&lt;&gt;"",VLOOKUP(O104,Runners!CZ$3:DM$200,V$1,FALSE),"")</f>
        <v/>
      </c>
      <c r="W104" s="19" t="str">
        <f t="shared" si="43"/>
        <v/>
      </c>
    </row>
    <row r="105" spans="1:23" x14ac:dyDescent="0.25">
      <c r="A105" s="1" t="s">
        <v>62</v>
      </c>
      <c r="C105" s="3">
        <f>IF(A105&lt;&gt;"",VLOOKUP(A105,Runners!A$3:AS$200,C$1,FALSE),0)</f>
        <v>1.3541666666666667E-2</v>
      </c>
      <c r="D105" s="6">
        <f t="shared" si="33"/>
        <v>102</v>
      </c>
      <c r="E105" s="2"/>
      <c r="F105" s="2">
        <f t="shared" si="34"/>
        <v>0</v>
      </c>
      <c r="J105" s="1" t="str">
        <f t="shared" si="35"/>
        <v>Paul Veevers</v>
      </c>
      <c r="M105" s="8" t="str">
        <f t="shared" si="36"/>
        <v/>
      </c>
      <c r="N105" s="8" t="str">
        <f t="shared" si="37"/>
        <v/>
      </c>
      <c r="O105" s="1" t="str">
        <f t="shared" si="38"/>
        <v/>
      </c>
      <c r="P105" s="40" t="str">
        <f t="shared" si="39"/>
        <v/>
      </c>
      <c r="Q105" s="40" t="str">
        <f t="shared" si="40"/>
        <v/>
      </c>
      <c r="R105" s="6">
        <f t="shared" si="41"/>
        <v>0</v>
      </c>
      <c r="S105" s="6">
        <f>IF(AND(D105&lt;=L$4,P105&lt;&gt;"Y"),IF(N105&lt;VLOOKUP(O105,Runners!A$3:CT$200,S$1,FALSE),2,0),0)</f>
        <v>0</v>
      </c>
      <c r="T105" s="6">
        <f t="shared" si="42"/>
        <v>0</v>
      </c>
      <c r="U105" s="2"/>
      <c r="V105" s="2" t="str">
        <f>IF(O105&lt;&gt;"",VLOOKUP(O105,Runners!CZ$3:DM$200,V$1,FALSE),"")</f>
        <v/>
      </c>
      <c r="W105" s="19" t="str">
        <f t="shared" si="43"/>
        <v/>
      </c>
    </row>
    <row r="106" spans="1:23" x14ac:dyDescent="0.25">
      <c r="A106" s="41" t="s">
        <v>28</v>
      </c>
      <c r="B106" s="3"/>
      <c r="C106" s="3">
        <f>IF(A106&lt;&gt;"",VLOOKUP(A106,Runners!A$3:AS$200,C$1,FALSE),0)</f>
        <v>1.9097222222222222E-3</v>
      </c>
      <c r="D106" s="6">
        <f t="shared" si="33"/>
        <v>103</v>
      </c>
      <c r="E106" s="2"/>
      <c r="F106" s="2">
        <f t="shared" si="34"/>
        <v>0</v>
      </c>
      <c r="J106" s="1" t="str">
        <f t="shared" si="35"/>
        <v>Paula McCandless</v>
      </c>
      <c r="M106" s="8" t="str">
        <f t="shared" si="36"/>
        <v/>
      </c>
      <c r="N106" s="8" t="str">
        <f t="shared" si="37"/>
        <v/>
      </c>
      <c r="O106" s="1" t="str">
        <f t="shared" si="38"/>
        <v/>
      </c>
      <c r="P106" s="40" t="str">
        <f t="shared" si="39"/>
        <v/>
      </c>
      <c r="Q106" s="40" t="str">
        <f t="shared" si="40"/>
        <v/>
      </c>
      <c r="R106" s="6">
        <f t="shared" si="41"/>
        <v>0</v>
      </c>
      <c r="S106" s="6">
        <f>IF(AND(D106&lt;=L$4,P106&lt;&gt;"Y"),IF(N106&lt;VLOOKUP(O106,Runners!A$3:CT$200,S$1,FALSE),2,0),0)</f>
        <v>0</v>
      </c>
      <c r="T106" s="6">
        <f t="shared" si="42"/>
        <v>0</v>
      </c>
      <c r="U106" s="2"/>
      <c r="V106" s="2" t="str">
        <f>IF(O106&lt;&gt;"",VLOOKUP(O106,Runners!CZ$3:DM$200,V$1,FALSE),"")</f>
        <v/>
      </c>
      <c r="W106" s="19" t="str">
        <f t="shared" si="43"/>
        <v/>
      </c>
    </row>
    <row r="107" spans="1:23" x14ac:dyDescent="0.25">
      <c r="A107" s="1" t="s">
        <v>3</v>
      </c>
      <c r="B107" s="3"/>
      <c r="C107" s="3">
        <f>IF(A107&lt;&gt;"",VLOOKUP(A107,Runners!A$3:AS$200,C$1,FALSE),0)</f>
        <v>9.8958333333333329E-3</v>
      </c>
      <c r="D107" s="6">
        <f t="shared" si="33"/>
        <v>104</v>
      </c>
      <c r="E107" s="2">
        <v>3.3819444444444451E-2</v>
      </c>
      <c r="F107" s="2">
        <f t="shared" si="34"/>
        <v>2.3923611111111118E-2</v>
      </c>
      <c r="J107" s="1" t="str">
        <f t="shared" si="35"/>
        <v>Peter Reid</v>
      </c>
      <c r="M107" s="8" t="str">
        <f t="shared" si="36"/>
        <v/>
      </c>
      <c r="N107" s="8" t="str">
        <f t="shared" si="37"/>
        <v/>
      </c>
      <c r="O107" s="1" t="str">
        <f t="shared" si="38"/>
        <v/>
      </c>
      <c r="P107" s="40" t="str">
        <f t="shared" si="39"/>
        <v/>
      </c>
      <c r="Q107" s="40" t="str">
        <f t="shared" si="40"/>
        <v/>
      </c>
      <c r="R107" s="6">
        <f t="shared" si="41"/>
        <v>0</v>
      </c>
      <c r="S107" s="6">
        <f>IF(AND(D107&lt;=L$4,P107&lt;&gt;"Y"),IF(N107&lt;VLOOKUP(O107,Runners!A$3:CT$200,S$1,FALSE),2,0),0)</f>
        <v>0</v>
      </c>
      <c r="T107" s="6">
        <f t="shared" si="42"/>
        <v>0</v>
      </c>
      <c r="U107" s="2"/>
      <c r="V107" s="2" t="str">
        <f>IF(O107&lt;&gt;"",VLOOKUP(O107,Runners!CZ$3:DM$200,V$1,FALSE),"")</f>
        <v/>
      </c>
      <c r="W107" s="19" t="str">
        <f t="shared" si="43"/>
        <v/>
      </c>
    </row>
    <row r="108" spans="1:23" x14ac:dyDescent="0.25">
      <c r="A108" s="1" t="s">
        <v>198</v>
      </c>
      <c r="C108" s="3">
        <f>IF(A108&lt;&gt;"",VLOOKUP(A108,Runners!A$3:AS$200,C$1,FALSE),0)</f>
        <v>7.9861111111111122E-3</v>
      </c>
      <c r="D108" s="6">
        <f t="shared" si="33"/>
        <v>105</v>
      </c>
      <c r="E108" s="2">
        <v>2.7881944444444445E-2</v>
      </c>
      <c r="F108" s="2">
        <f t="shared" si="34"/>
        <v>1.9895833333333335E-2</v>
      </c>
      <c r="J108" s="1" t="str">
        <f t="shared" si="35"/>
        <v>Peter Thomson</v>
      </c>
      <c r="M108" s="8" t="str">
        <f t="shared" si="36"/>
        <v/>
      </c>
      <c r="N108" s="8" t="str">
        <f t="shared" si="37"/>
        <v/>
      </c>
      <c r="O108" s="1" t="str">
        <f t="shared" si="38"/>
        <v/>
      </c>
      <c r="P108" s="40" t="str">
        <f t="shared" si="39"/>
        <v/>
      </c>
      <c r="Q108" s="40" t="str">
        <f t="shared" si="40"/>
        <v/>
      </c>
      <c r="R108" s="6">
        <f t="shared" si="41"/>
        <v>0</v>
      </c>
      <c r="S108" s="6">
        <f>IF(AND(D108&lt;=L$4,P108&lt;&gt;"Y"),IF(N108&lt;VLOOKUP(O108,Runners!A$3:CT$200,S$1,FALSE),2,0),0)</f>
        <v>0</v>
      </c>
      <c r="T108" s="6">
        <f t="shared" si="42"/>
        <v>0</v>
      </c>
      <c r="U108" s="2"/>
      <c r="V108" s="2" t="str">
        <f>IF(O108&lt;&gt;"",VLOOKUP(O108,Runners!CZ$3:DM$200,V$1,FALSE),"")</f>
        <v/>
      </c>
      <c r="W108" s="19" t="str">
        <f t="shared" si="43"/>
        <v/>
      </c>
    </row>
    <row r="109" spans="1:23" x14ac:dyDescent="0.25">
      <c r="A109" s="1" t="s">
        <v>30</v>
      </c>
      <c r="C109" s="3">
        <f>IF(A109&lt;&gt;"",VLOOKUP(A109,Runners!A$3:AS$200,C$1,FALSE),0)</f>
        <v>7.6388888888888886E-3</v>
      </c>
      <c r="D109" s="6">
        <f t="shared" si="33"/>
        <v>106</v>
      </c>
      <c r="E109" s="2"/>
      <c r="F109" s="2">
        <f t="shared" si="34"/>
        <v>0</v>
      </c>
      <c r="J109" s="1" t="str">
        <f t="shared" si="35"/>
        <v>Rachael Wignall</v>
      </c>
      <c r="M109" s="8" t="str">
        <f t="shared" si="36"/>
        <v/>
      </c>
      <c r="N109" s="8" t="str">
        <f t="shared" si="37"/>
        <v/>
      </c>
      <c r="O109" s="1" t="str">
        <f t="shared" si="38"/>
        <v/>
      </c>
      <c r="P109" s="40" t="str">
        <f t="shared" si="39"/>
        <v/>
      </c>
      <c r="Q109" s="40" t="str">
        <f t="shared" si="40"/>
        <v/>
      </c>
      <c r="R109" s="6">
        <f t="shared" si="41"/>
        <v>0</v>
      </c>
      <c r="S109" s="6">
        <f>IF(AND(D109&lt;=L$4,P109&lt;&gt;"Y"),IF(N109&lt;VLOOKUP(O109,Runners!A$3:CT$200,S$1,FALSE),2,0),0)</f>
        <v>0</v>
      </c>
      <c r="T109" s="6">
        <f t="shared" si="42"/>
        <v>0</v>
      </c>
      <c r="U109" s="2"/>
      <c r="V109" s="2" t="str">
        <f>IF(O109&lt;&gt;"",VLOOKUP(O109,Runners!CZ$3:DM$200,V$1,FALSE),"")</f>
        <v/>
      </c>
      <c r="W109" s="19" t="str">
        <f t="shared" si="43"/>
        <v/>
      </c>
    </row>
    <row r="110" spans="1:23" x14ac:dyDescent="0.25">
      <c r="A110" s="1" t="s">
        <v>31</v>
      </c>
      <c r="B110" s="3"/>
      <c r="C110" s="3">
        <f>IF(A110&lt;&gt;"",VLOOKUP(A110,Runners!A$3:AS$200,C$1,FALSE),0)</f>
        <v>1.0590277777777777E-2</v>
      </c>
      <c r="D110" s="6">
        <f t="shared" si="33"/>
        <v>107</v>
      </c>
      <c r="E110" s="2"/>
      <c r="F110" s="2">
        <f t="shared" si="34"/>
        <v>0</v>
      </c>
      <c r="J110" s="1" t="str">
        <f t="shared" si="35"/>
        <v>Richard Storey</v>
      </c>
      <c r="M110" s="8" t="str">
        <f t="shared" si="36"/>
        <v/>
      </c>
      <c r="N110" s="8" t="str">
        <f t="shared" si="37"/>
        <v/>
      </c>
      <c r="O110" s="1" t="str">
        <f t="shared" si="38"/>
        <v/>
      </c>
      <c r="P110" s="40" t="str">
        <f t="shared" si="39"/>
        <v/>
      </c>
      <c r="Q110" s="40" t="str">
        <f t="shared" si="40"/>
        <v/>
      </c>
      <c r="R110" s="6">
        <f t="shared" si="41"/>
        <v>0</v>
      </c>
      <c r="S110" s="6">
        <f>IF(AND(D110&lt;=L$4,P110&lt;&gt;"Y"),IF(N110&lt;VLOOKUP(O110,Runners!A$3:CT$200,S$1,FALSE),2,0),0)</f>
        <v>0</v>
      </c>
      <c r="T110" s="6">
        <f t="shared" si="42"/>
        <v>0</v>
      </c>
      <c r="U110" s="2"/>
      <c r="V110" s="2" t="str">
        <f>IF(O110&lt;&gt;"",VLOOKUP(O110,Runners!CZ$3:DM$200,V$1,FALSE),"")</f>
        <v/>
      </c>
      <c r="W110" s="19" t="str">
        <f t="shared" si="43"/>
        <v/>
      </c>
    </row>
    <row r="111" spans="1:23" x14ac:dyDescent="0.25">
      <c r="A111" s="1" t="s">
        <v>213</v>
      </c>
      <c r="B111" s="1" t="s">
        <v>185</v>
      </c>
      <c r="C111" s="3">
        <f>IF(A111&lt;&gt;"",VLOOKUP(A111,Runners!A$3:AS$200,C$1,FALSE),0)</f>
        <v>7.9861111111111122E-3</v>
      </c>
      <c r="D111" s="6">
        <f t="shared" si="33"/>
        <v>108</v>
      </c>
      <c r="E111" s="2"/>
      <c r="F111" s="2">
        <f t="shared" si="34"/>
        <v>0</v>
      </c>
      <c r="J111" s="1" t="str">
        <f t="shared" si="35"/>
        <v>Rob Goodall</v>
      </c>
      <c r="M111" s="8" t="str">
        <f t="shared" si="36"/>
        <v/>
      </c>
      <c r="N111" s="8" t="str">
        <f t="shared" si="37"/>
        <v/>
      </c>
      <c r="O111" s="1" t="str">
        <f t="shared" si="38"/>
        <v/>
      </c>
      <c r="P111" s="40" t="str">
        <f t="shared" si="39"/>
        <v/>
      </c>
      <c r="Q111" s="40" t="str">
        <f t="shared" si="40"/>
        <v/>
      </c>
      <c r="R111" s="6">
        <f t="shared" si="41"/>
        <v>0</v>
      </c>
      <c r="S111" s="6">
        <f>IF(AND(D111&lt;=L$4,P111&lt;&gt;"Y"),IF(N111&lt;VLOOKUP(O111,Runners!A$3:CT$200,S$1,FALSE),2,0),0)</f>
        <v>0</v>
      </c>
      <c r="T111" s="6">
        <f t="shared" si="42"/>
        <v>0</v>
      </c>
      <c r="U111" s="2"/>
      <c r="V111" s="2" t="str">
        <f>IF(O111&lt;&gt;"",VLOOKUP(O111,Runners!CZ$3:DM$200,V$1,FALSE),"")</f>
        <v/>
      </c>
      <c r="W111" s="19" t="str">
        <f t="shared" si="43"/>
        <v/>
      </c>
    </row>
    <row r="112" spans="1:23" x14ac:dyDescent="0.25">
      <c r="A112" s="1" t="s">
        <v>64</v>
      </c>
      <c r="B112" s="3"/>
      <c r="C112" s="3">
        <f>IF(A112&lt;&gt;"",VLOOKUP(A112,Runners!A$3:AS$200,C$1,FALSE),0)</f>
        <v>8.8541666666666664E-3</v>
      </c>
      <c r="D112" s="6">
        <f t="shared" si="33"/>
        <v>109</v>
      </c>
      <c r="E112" s="2"/>
      <c r="F112" s="2">
        <f t="shared" si="34"/>
        <v>0</v>
      </c>
      <c r="J112" s="1" t="str">
        <f t="shared" si="35"/>
        <v>Robert Parker</v>
      </c>
      <c r="M112" s="8" t="str">
        <f t="shared" si="36"/>
        <v/>
      </c>
      <c r="N112" s="8" t="str">
        <f t="shared" si="37"/>
        <v/>
      </c>
      <c r="O112" s="1" t="str">
        <f t="shared" si="38"/>
        <v/>
      </c>
      <c r="P112" s="40" t="str">
        <f t="shared" si="39"/>
        <v/>
      </c>
      <c r="Q112" s="40" t="str">
        <f t="shared" si="40"/>
        <v/>
      </c>
      <c r="R112" s="6">
        <f t="shared" si="41"/>
        <v>0</v>
      </c>
      <c r="S112" s="6">
        <f>IF(AND(D112&lt;=L$4,P112&lt;&gt;"Y"),IF(N112&lt;VLOOKUP(O112,Runners!A$3:CT$200,S$1,FALSE),2,0),0)</f>
        <v>0</v>
      </c>
      <c r="T112" s="6">
        <f t="shared" si="42"/>
        <v>0</v>
      </c>
      <c r="U112" s="2"/>
      <c r="V112" s="2" t="str">
        <f>IF(O112&lt;&gt;"",VLOOKUP(O112,Runners!CZ$3:DM$200,V$1,FALSE),"")</f>
        <v/>
      </c>
      <c r="W112" s="19" t="str">
        <f t="shared" si="43"/>
        <v/>
      </c>
    </row>
    <row r="113" spans="1:23" x14ac:dyDescent="0.25">
      <c r="A113" s="1" t="s">
        <v>23</v>
      </c>
      <c r="C113" s="3">
        <f>IF(A113&lt;&gt;"",VLOOKUP(A113,Runners!A$3:AS$200,C$1,FALSE),0)</f>
        <v>1.3541666666666667E-2</v>
      </c>
      <c r="D113" s="6">
        <f t="shared" si="33"/>
        <v>110</v>
      </c>
      <c r="E113" s="2"/>
      <c r="F113" s="2">
        <f t="shared" si="34"/>
        <v>0</v>
      </c>
      <c r="J113" s="1" t="str">
        <f t="shared" si="35"/>
        <v>Ross McKelvie</v>
      </c>
      <c r="M113" s="8" t="str">
        <f t="shared" si="36"/>
        <v/>
      </c>
      <c r="N113" s="8" t="str">
        <f t="shared" si="37"/>
        <v/>
      </c>
      <c r="O113" s="1" t="str">
        <f t="shared" si="38"/>
        <v/>
      </c>
      <c r="P113" s="40" t="str">
        <f t="shared" si="39"/>
        <v/>
      </c>
      <c r="Q113" s="40" t="str">
        <f t="shared" si="40"/>
        <v/>
      </c>
      <c r="R113" s="6">
        <f t="shared" si="41"/>
        <v>0</v>
      </c>
      <c r="S113" s="6">
        <f>IF(AND(D113&lt;=L$4,P113&lt;&gt;"Y"),IF(N113&lt;VLOOKUP(O113,Runners!A$3:CT$200,S$1,FALSE),2,0),0)</f>
        <v>0</v>
      </c>
      <c r="T113" s="6">
        <f t="shared" si="42"/>
        <v>0</v>
      </c>
      <c r="U113" s="2"/>
      <c r="V113" s="2" t="str">
        <f>IF(O113&lt;&gt;"",VLOOKUP(O113,Runners!CZ$3:DM$200,V$1,FALSE),"")</f>
        <v/>
      </c>
      <c r="W113" s="19" t="str">
        <f t="shared" si="43"/>
        <v/>
      </c>
    </row>
    <row r="114" spans="1:23" x14ac:dyDescent="0.25">
      <c r="A114" s="1" t="s">
        <v>36</v>
      </c>
      <c r="B114" s="3"/>
      <c r="C114" s="3">
        <f>IF(A114&lt;&gt;"",VLOOKUP(A114,Runners!A$3:AS$200,C$1,FALSE),0)</f>
        <v>9.3749999999999997E-3</v>
      </c>
      <c r="D114" s="6">
        <f t="shared" si="33"/>
        <v>111</v>
      </c>
      <c r="E114" s="2"/>
      <c r="F114" s="2">
        <f t="shared" si="34"/>
        <v>0</v>
      </c>
      <c r="J114" s="1" t="str">
        <f t="shared" si="35"/>
        <v>Roy Stevens</v>
      </c>
      <c r="M114" s="8" t="str">
        <f t="shared" si="36"/>
        <v/>
      </c>
      <c r="N114" s="8" t="str">
        <f t="shared" si="37"/>
        <v/>
      </c>
      <c r="O114" s="1" t="str">
        <f t="shared" si="38"/>
        <v/>
      </c>
      <c r="P114" s="40" t="str">
        <f t="shared" si="39"/>
        <v/>
      </c>
      <c r="Q114" s="40" t="str">
        <f t="shared" si="40"/>
        <v/>
      </c>
      <c r="R114" s="6">
        <f t="shared" si="41"/>
        <v>0</v>
      </c>
      <c r="S114" s="6">
        <f>IF(AND(D114&lt;=L$4,P114&lt;&gt;"Y"),IF(N114&lt;VLOOKUP(O114,Runners!A$3:CT$200,S$1,FALSE),2,0),0)</f>
        <v>0</v>
      </c>
      <c r="T114" s="6">
        <f t="shared" si="42"/>
        <v>0</v>
      </c>
      <c r="U114" s="2"/>
      <c r="V114" s="2" t="str">
        <f>IF(O114&lt;&gt;"",VLOOKUP(O114,Runners!CZ$3:DM$200,V$1,FALSE),"")</f>
        <v/>
      </c>
      <c r="W114" s="19" t="str">
        <f t="shared" si="43"/>
        <v/>
      </c>
    </row>
    <row r="115" spans="1:23" x14ac:dyDescent="0.25">
      <c r="A115" s="1" t="s">
        <v>43</v>
      </c>
      <c r="C115" s="3">
        <f>IF(A115&lt;&gt;"",VLOOKUP(A115,Runners!A$3:AS$200,C$1,FALSE),0)</f>
        <v>1.0069444444444445E-2</v>
      </c>
      <c r="D115" s="6">
        <f t="shared" si="33"/>
        <v>112</v>
      </c>
      <c r="E115" s="2"/>
      <c r="F115" s="2">
        <f t="shared" si="34"/>
        <v>0</v>
      </c>
      <c r="J115" s="1" t="str">
        <f t="shared" si="35"/>
        <v>Roy Upton</v>
      </c>
      <c r="M115" s="8" t="str">
        <f t="shared" si="36"/>
        <v/>
      </c>
      <c r="N115" s="8" t="str">
        <f t="shared" si="37"/>
        <v/>
      </c>
      <c r="O115" s="1" t="str">
        <f t="shared" si="38"/>
        <v/>
      </c>
      <c r="P115" s="40" t="str">
        <f t="shared" si="39"/>
        <v/>
      </c>
      <c r="Q115" s="40" t="str">
        <f t="shared" si="40"/>
        <v/>
      </c>
      <c r="R115" s="6">
        <f t="shared" si="41"/>
        <v>0</v>
      </c>
      <c r="S115" s="6">
        <f>IF(AND(D115&lt;=L$4,P115&lt;&gt;"Y"),IF(N115&lt;VLOOKUP(O115,Runners!A$3:CT$200,S$1,FALSE),2,0),0)</f>
        <v>0</v>
      </c>
      <c r="T115" s="6">
        <f t="shared" si="42"/>
        <v>0</v>
      </c>
      <c r="U115" s="2"/>
      <c r="V115" s="2" t="str">
        <f>IF(O115&lt;&gt;"",VLOOKUP(O115,Runners!CZ$3:DM$200,V$1,FALSE),"")</f>
        <v/>
      </c>
      <c r="W115" s="19" t="str">
        <f t="shared" si="43"/>
        <v/>
      </c>
    </row>
    <row r="116" spans="1:23" x14ac:dyDescent="0.25">
      <c r="A116" s="1" t="s">
        <v>63</v>
      </c>
      <c r="C116" s="3">
        <f>IF(A116&lt;&gt;"",VLOOKUP(A116,Runners!A$3:AS$200,C$1,FALSE),0)</f>
        <v>4.1666666666666666E-3</v>
      </c>
      <c r="D116" s="6">
        <f t="shared" si="33"/>
        <v>113</v>
      </c>
      <c r="E116" s="2"/>
      <c r="F116" s="2">
        <f t="shared" si="34"/>
        <v>0</v>
      </c>
      <c r="J116" s="1" t="str">
        <f t="shared" si="35"/>
        <v>Ruth Bye</v>
      </c>
      <c r="M116" s="8" t="str">
        <f t="shared" si="36"/>
        <v/>
      </c>
      <c r="N116" s="8" t="str">
        <f t="shared" si="37"/>
        <v/>
      </c>
      <c r="O116" s="1" t="str">
        <f t="shared" si="38"/>
        <v/>
      </c>
      <c r="P116" s="40" t="str">
        <f t="shared" si="39"/>
        <v/>
      </c>
      <c r="Q116" s="40" t="str">
        <f t="shared" si="40"/>
        <v/>
      </c>
      <c r="R116" s="6">
        <f t="shared" si="41"/>
        <v>0</v>
      </c>
      <c r="S116" s="6">
        <f>IF(AND(D116&lt;=L$4,P116&lt;&gt;"Y"),IF(N116&lt;VLOOKUP(O116,Runners!A$3:CT$200,S$1,FALSE),2,0),0)</f>
        <v>0</v>
      </c>
      <c r="T116" s="6">
        <f t="shared" si="42"/>
        <v>0</v>
      </c>
      <c r="U116" s="2"/>
      <c r="V116" s="2" t="str">
        <f>IF(O116&lt;&gt;"",VLOOKUP(O116,Runners!CZ$3:DM$200,V$1,FALSE),"")</f>
        <v/>
      </c>
      <c r="W116" s="19" t="str">
        <f t="shared" si="43"/>
        <v/>
      </c>
    </row>
    <row r="117" spans="1:23" x14ac:dyDescent="0.25">
      <c r="A117" s="1" t="s">
        <v>61</v>
      </c>
      <c r="C117" s="3">
        <f>IF(A117&lt;&gt;"",VLOOKUP(A117,Runners!A$3:AS$200,C$1,FALSE),0)</f>
        <v>8.6805555555555559E-3</v>
      </c>
      <c r="D117" s="6">
        <f t="shared" si="33"/>
        <v>114</v>
      </c>
      <c r="E117" s="2"/>
      <c r="F117" s="2">
        <f t="shared" si="34"/>
        <v>0</v>
      </c>
      <c r="J117" s="1" t="str">
        <f t="shared" si="35"/>
        <v>Ruth Wheatley</v>
      </c>
      <c r="M117" s="8" t="str">
        <f t="shared" si="36"/>
        <v/>
      </c>
      <c r="N117" s="8" t="str">
        <f t="shared" si="37"/>
        <v/>
      </c>
      <c r="O117" s="1" t="str">
        <f t="shared" si="38"/>
        <v/>
      </c>
      <c r="P117" s="40" t="str">
        <f t="shared" si="39"/>
        <v/>
      </c>
      <c r="Q117" s="40" t="str">
        <f t="shared" si="40"/>
        <v/>
      </c>
      <c r="R117" s="6">
        <f t="shared" si="41"/>
        <v>0</v>
      </c>
      <c r="S117" s="6">
        <f>IF(AND(D117&lt;=L$4,P117&lt;&gt;"Y"),IF(N117&lt;VLOOKUP(O117,Runners!A$3:CT$200,S$1,FALSE),2,0),0)</f>
        <v>0</v>
      </c>
      <c r="T117" s="6">
        <f t="shared" si="42"/>
        <v>0</v>
      </c>
      <c r="U117" s="2"/>
      <c r="V117" s="2" t="str">
        <f>IF(O117&lt;&gt;"",VLOOKUP(O117,Runners!CZ$3:DM$200,V$1,FALSE),"")</f>
        <v/>
      </c>
      <c r="W117" s="19" t="str">
        <f t="shared" si="43"/>
        <v/>
      </c>
    </row>
    <row r="118" spans="1:23" x14ac:dyDescent="0.25">
      <c r="A118" s="1" t="s">
        <v>220</v>
      </c>
      <c r="C118" s="3">
        <f>IF(A118&lt;&gt;"",VLOOKUP(A118,Runners!A$3:AS$200,C$1,FALSE),0)</f>
        <v>1.6145833333333335E-2</v>
      </c>
      <c r="D118" s="6">
        <f t="shared" si="33"/>
        <v>115</v>
      </c>
      <c r="E118" s="2"/>
      <c r="F118" s="2">
        <f t="shared" si="34"/>
        <v>0</v>
      </c>
      <c r="J118" s="1" t="str">
        <f t="shared" si="35"/>
        <v>Sam Banner</v>
      </c>
      <c r="M118" s="8" t="str">
        <f t="shared" si="36"/>
        <v/>
      </c>
      <c r="N118" s="8" t="str">
        <f t="shared" si="37"/>
        <v/>
      </c>
      <c r="O118" s="1" t="str">
        <f t="shared" si="38"/>
        <v/>
      </c>
      <c r="P118" s="40" t="str">
        <f t="shared" si="39"/>
        <v/>
      </c>
      <c r="Q118" s="40" t="str">
        <f t="shared" si="40"/>
        <v/>
      </c>
      <c r="R118" s="6">
        <f t="shared" si="41"/>
        <v>0</v>
      </c>
      <c r="S118" s="6">
        <f>IF(AND(D118&lt;=L$4,P118&lt;&gt;"Y"),IF(N118&lt;VLOOKUP(O118,Runners!A$3:CT$200,S$1,FALSE),2,0),0)</f>
        <v>0</v>
      </c>
      <c r="T118" s="6">
        <f t="shared" si="42"/>
        <v>0</v>
      </c>
      <c r="U118" s="2"/>
      <c r="V118" s="2" t="str">
        <f>IF(O118&lt;&gt;"",VLOOKUP(O118,Runners!CZ$3:DM$200,V$1,FALSE),"")</f>
        <v/>
      </c>
      <c r="W118" s="19" t="str">
        <f t="shared" si="43"/>
        <v/>
      </c>
    </row>
    <row r="119" spans="1:23" x14ac:dyDescent="0.25">
      <c r="A119" s="1" t="s">
        <v>234</v>
      </c>
      <c r="C119" s="3">
        <f>IF(A119&lt;&gt;"",VLOOKUP(A119,Runners!A$3:AS$200,C$1,FALSE),0)</f>
        <v>6.076388888888889E-3</v>
      </c>
      <c r="D119" s="6">
        <f t="shared" si="33"/>
        <v>116</v>
      </c>
      <c r="E119" s="2">
        <v>2.855324074074074E-2</v>
      </c>
      <c r="F119" s="2">
        <f t="shared" si="34"/>
        <v>2.2476851851851852E-2</v>
      </c>
      <c r="J119" s="1" t="str">
        <f t="shared" si="35"/>
        <v>Sarah Cook</v>
      </c>
      <c r="M119" s="8" t="str">
        <f t="shared" si="36"/>
        <v/>
      </c>
      <c r="N119" s="8" t="str">
        <f t="shared" si="37"/>
        <v/>
      </c>
      <c r="O119" s="1" t="str">
        <f t="shared" si="38"/>
        <v/>
      </c>
      <c r="P119" s="40" t="str">
        <f t="shared" si="39"/>
        <v/>
      </c>
      <c r="Q119" s="40" t="str">
        <f t="shared" si="40"/>
        <v/>
      </c>
      <c r="R119" s="6">
        <f t="shared" si="41"/>
        <v>0</v>
      </c>
      <c r="S119" s="6">
        <f>IF(AND(D119&lt;=L$4,P119&lt;&gt;"Y"),IF(N119&lt;VLOOKUP(O119,Runners!A$3:CT$200,S$1,FALSE),2,0),0)</f>
        <v>0</v>
      </c>
      <c r="T119" s="6">
        <f t="shared" si="42"/>
        <v>0</v>
      </c>
      <c r="U119" s="2"/>
      <c r="V119" s="2" t="str">
        <f>IF(O119&lt;&gt;"",VLOOKUP(O119,Runners!CZ$3:DM$200,V$1,FALSE),"")</f>
        <v/>
      </c>
      <c r="W119" s="19" t="str">
        <f t="shared" si="43"/>
        <v/>
      </c>
    </row>
    <row r="120" spans="1:23" x14ac:dyDescent="0.25">
      <c r="A120" s="1" t="s">
        <v>7</v>
      </c>
      <c r="C120" s="3">
        <f>IF(A120&lt;&gt;"",VLOOKUP(A120,Runners!A$3:AS$200,C$1,FALSE),0)</f>
        <v>1.3368055555555555E-2</v>
      </c>
      <c r="D120" s="6">
        <f t="shared" si="33"/>
        <v>117</v>
      </c>
      <c r="E120" s="2"/>
      <c r="F120" s="2">
        <f t="shared" si="34"/>
        <v>0</v>
      </c>
      <c r="J120" s="1" t="str">
        <f t="shared" si="35"/>
        <v>Sarah Bagshaw</v>
      </c>
      <c r="M120" s="8" t="str">
        <f t="shared" si="36"/>
        <v/>
      </c>
      <c r="N120" s="8" t="str">
        <f t="shared" si="37"/>
        <v/>
      </c>
      <c r="O120" s="1" t="str">
        <f t="shared" si="38"/>
        <v/>
      </c>
      <c r="P120" s="40" t="str">
        <f t="shared" si="39"/>
        <v/>
      </c>
      <c r="Q120" s="40" t="str">
        <f t="shared" si="40"/>
        <v/>
      </c>
      <c r="R120" s="6">
        <f t="shared" si="41"/>
        <v>0</v>
      </c>
      <c r="S120" s="6">
        <f>IF(AND(D120&lt;=L$4,P120&lt;&gt;"Y"),IF(N120&lt;VLOOKUP(O120,Runners!A$3:CT$200,S$1,FALSE),2,0),0)</f>
        <v>0</v>
      </c>
      <c r="T120" s="6">
        <f t="shared" si="42"/>
        <v>0</v>
      </c>
      <c r="U120" s="2"/>
      <c r="V120" s="2" t="str">
        <f>IF(O120&lt;&gt;"",VLOOKUP(O120,Runners!CZ$3:DM$200,V$1,FALSE),"")</f>
        <v/>
      </c>
      <c r="W120" s="19" t="str">
        <f t="shared" si="43"/>
        <v/>
      </c>
    </row>
    <row r="121" spans="1:23" x14ac:dyDescent="0.25">
      <c r="A121" s="1" t="s">
        <v>214</v>
      </c>
      <c r="C121" s="3">
        <f>IF(A121&lt;&gt;"",VLOOKUP(A121,Runners!A$3:AS$200,C$1,FALSE),0)</f>
        <v>8.5069444444444437E-3</v>
      </c>
      <c r="D121" s="6">
        <f t="shared" si="33"/>
        <v>118</v>
      </c>
      <c r="E121" s="2"/>
      <c r="F121" s="2">
        <f t="shared" si="34"/>
        <v>0</v>
      </c>
      <c r="J121" s="1" t="str">
        <f t="shared" si="35"/>
        <v>Simon Smith</v>
      </c>
      <c r="M121" s="8" t="str">
        <f t="shared" si="36"/>
        <v/>
      </c>
      <c r="N121" s="8" t="str">
        <f t="shared" si="37"/>
        <v/>
      </c>
      <c r="O121" s="1" t="str">
        <f t="shared" si="38"/>
        <v/>
      </c>
      <c r="P121" s="40" t="str">
        <f t="shared" si="39"/>
        <v/>
      </c>
      <c r="Q121" s="40" t="str">
        <f t="shared" si="40"/>
        <v/>
      </c>
      <c r="R121" s="6">
        <f t="shared" si="41"/>
        <v>0</v>
      </c>
      <c r="S121" s="6">
        <f>IF(AND(D121&lt;=L$4,P121&lt;&gt;"Y"),IF(N121&lt;VLOOKUP(O121,Runners!A$3:CT$200,S$1,FALSE),2,0),0)</f>
        <v>0</v>
      </c>
      <c r="T121" s="6">
        <f t="shared" si="42"/>
        <v>0</v>
      </c>
      <c r="U121" s="2"/>
      <c r="V121" s="2" t="str">
        <f>IF(O121&lt;&gt;"",VLOOKUP(O121,Runners!CZ$3:DM$200,V$1,FALSE),"")</f>
        <v/>
      </c>
      <c r="W121" s="19" t="str">
        <f t="shared" si="43"/>
        <v/>
      </c>
    </row>
    <row r="122" spans="1:23" x14ac:dyDescent="0.25">
      <c r="A122" s="1" t="s">
        <v>217</v>
      </c>
      <c r="C122" s="3">
        <f>IF(A122&lt;&gt;"",VLOOKUP(A122,Runners!A$3:AS$200,C$1,FALSE),0)</f>
        <v>1.1805555555555555E-2</v>
      </c>
      <c r="D122" s="6">
        <f t="shared" si="33"/>
        <v>119</v>
      </c>
      <c r="E122" s="2">
        <v>2.9178240740740741E-2</v>
      </c>
      <c r="F122" s="2">
        <f t="shared" si="34"/>
        <v>1.7372685185185185E-2</v>
      </c>
      <c r="J122" s="1" t="str">
        <f t="shared" si="35"/>
        <v>Sophie Bohannon</v>
      </c>
      <c r="M122" s="8" t="str">
        <f t="shared" si="36"/>
        <v/>
      </c>
      <c r="N122" s="8" t="str">
        <f t="shared" si="37"/>
        <v/>
      </c>
      <c r="O122" s="1" t="str">
        <f t="shared" si="38"/>
        <v/>
      </c>
      <c r="P122" s="40" t="str">
        <f t="shared" si="39"/>
        <v/>
      </c>
      <c r="Q122" s="40" t="str">
        <f t="shared" si="40"/>
        <v/>
      </c>
      <c r="R122" s="6">
        <f t="shared" si="41"/>
        <v>0</v>
      </c>
      <c r="S122" s="6">
        <f>IF(AND(D122&lt;=L$4,P122&lt;&gt;"Y"),IF(N122&lt;VLOOKUP(O122,Runners!A$3:CT$200,S$1,FALSE),2,0),0)</f>
        <v>0</v>
      </c>
      <c r="T122" s="6">
        <f t="shared" si="42"/>
        <v>0</v>
      </c>
      <c r="U122" s="2"/>
      <c r="V122" s="2" t="str">
        <f>IF(O122&lt;&gt;"",VLOOKUP(O122,Runners!CZ$3:DM$200,V$1,FALSE),"")</f>
        <v/>
      </c>
      <c r="W122" s="19" t="str">
        <f t="shared" si="43"/>
        <v/>
      </c>
    </row>
    <row r="123" spans="1:23" x14ac:dyDescent="0.25">
      <c r="A123" s="1" t="s">
        <v>15</v>
      </c>
      <c r="C123" s="3">
        <f>IF(A123&lt;&gt;"",VLOOKUP(A123,Runners!A$3:AS$200,C$1,FALSE),0)</f>
        <v>8.6805555555555559E-3</v>
      </c>
      <c r="D123" s="6">
        <f t="shared" si="33"/>
        <v>120</v>
      </c>
      <c r="E123" s="2">
        <v>3.4062500000000002E-2</v>
      </c>
      <c r="F123" s="2">
        <f t="shared" si="34"/>
        <v>2.5381944444444447E-2</v>
      </c>
      <c r="J123" s="1" t="str">
        <f t="shared" si="35"/>
        <v>Steve Tate</v>
      </c>
      <c r="M123" s="8" t="str">
        <f t="shared" si="36"/>
        <v/>
      </c>
      <c r="N123" s="8" t="str">
        <f t="shared" si="37"/>
        <v/>
      </c>
      <c r="O123" s="1" t="str">
        <f t="shared" si="38"/>
        <v/>
      </c>
      <c r="P123" s="40" t="str">
        <f t="shared" si="39"/>
        <v/>
      </c>
      <c r="Q123" s="40" t="str">
        <f t="shared" si="40"/>
        <v/>
      </c>
      <c r="R123" s="6">
        <f t="shared" si="41"/>
        <v>0</v>
      </c>
      <c r="S123" s="6">
        <f>IF(AND(D123&lt;=L$4,P123&lt;&gt;"Y"),IF(N123&lt;VLOOKUP(O123,Runners!A$3:CT$200,S$1,FALSE),2,0),0)</f>
        <v>0</v>
      </c>
      <c r="T123" s="6">
        <f t="shared" si="42"/>
        <v>0</v>
      </c>
      <c r="U123" s="2"/>
      <c r="V123" s="2" t="str">
        <f>IF(O123&lt;&gt;"",VLOOKUP(O123,Runners!CZ$3:DM$200,V$1,FALSE),"")</f>
        <v/>
      </c>
      <c r="W123" s="19" t="str">
        <f t="shared" si="43"/>
        <v/>
      </c>
    </row>
    <row r="124" spans="1:23" x14ac:dyDescent="0.25">
      <c r="A124" s="1" t="s">
        <v>227</v>
      </c>
      <c r="C124" s="3">
        <f>IF(A124&lt;&gt;"",VLOOKUP(A124,Runners!A$3:AS$200,C$1,FALSE),0)</f>
        <v>9.7222222222222224E-3</v>
      </c>
      <c r="D124" s="6">
        <f t="shared" si="33"/>
        <v>121</v>
      </c>
      <c r="E124" s="2"/>
      <c r="F124" s="2">
        <f t="shared" si="34"/>
        <v>0</v>
      </c>
      <c r="J124" s="1" t="str">
        <f t="shared" si="35"/>
        <v>Steve Wise</v>
      </c>
      <c r="M124" s="8" t="str">
        <f t="shared" si="36"/>
        <v/>
      </c>
      <c r="N124" s="8" t="str">
        <f t="shared" si="37"/>
        <v/>
      </c>
      <c r="O124" s="1" t="str">
        <f t="shared" si="38"/>
        <v/>
      </c>
      <c r="P124" s="40" t="str">
        <f t="shared" si="39"/>
        <v/>
      </c>
      <c r="Q124" s="40" t="str">
        <f t="shared" si="40"/>
        <v/>
      </c>
      <c r="R124" s="6">
        <f t="shared" si="41"/>
        <v>0</v>
      </c>
      <c r="S124" s="6">
        <f>IF(AND(D124&lt;=L$4,P124&lt;&gt;"Y"),IF(N124&lt;VLOOKUP(O124,Runners!A$3:CT$200,S$1,FALSE),2,0),0)</f>
        <v>0</v>
      </c>
      <c r="T124" s="6">
        <f t="shared" si="42"/>
        <v>0</v>
      </c>
      <c r="U124" s="2"/>
      <c r="V124" s="2" t="str">
        <f>IF(O124&lt;&gt;"",VLOOKUP(O124,Runners!CZ$3:DM$200,V$1,FALSE),"")</f>
        <v/>
      </c>
      <c r="W124" s="19" t="str">
        <f t="shared" si="43"/>
        <v/>
      </c>
    </row>
    <row r="125" spans="1:23" x14ac:dyDescent="0.25">
      <c r="A125" s="1" t="s">
        <v>6</v>
      </c>
      <c r="B125" s="3"/>
      <c r="C125" s="3">
        <f>IF(A125&lt;&gt;"",VLOOKUP(A125,Runners!A$3:AS$200,C$1,FALSE),0)</f>
        <v>7.6388888888888886E-3</v>
      </c>
      <c r="D125" s="6">
        <f t="shared" si="33"/>
        <v>122</v>
      </c>
      <c r="E125" s="2"/>
      <c r="F125" s="2">
        <f t="shared" si="34"/>
        <v>0</v>
      </c>
      <c r="J125" s="1" t="str">
        <f t="shared" si="35"/>
        <v>Sue Hawitt</v>
      </c>
      <c r="M125" s="8" t="str">
        <f t="shared" si="36"/>
        <v/>
      </c>
      <c r="N125" s="8" t="str">
        <f t="shared" si="37"/>
        <v/>
      </c>
      <c r="O125" s="1" t="str">
        <f t="shared" si="38"/>
        <v/>
      </c>
      <c r="P125" s="40" t="str">
        <f t="shared" si="39"/>
        <v/>
      </c>
      <c r="Q125" s="40" t="str">
        <f t="shared" si="40"/>
        <v/>
      </c>
      <c r="R125" s="6">
        <f t="shared" si="41"/>
        <v>0</v>
      </c>
      <c r="S125" s="6">
        <f>IF(AND(D125&lt;=L$4,P125&lt;&gt;"Y"),IF(N125&lt;VLOOKUP(O125,Runners!A$3:CT$200,S$1,FALSE),2,0),0)</f>
        <v>0</v>
      </c>
      <c r="T125" s="6">
        <f t="shared" si="42"/>
        <v>0</v>
      </c>
      <c r="U125" s="2"/>
      <c r="V125" s="2" t="str">
        <f>IF(O125&lt;&gt;"",VLOOKUP(O125,Runners!CZ$3:DM$200,V$1,FALSE),"")</f>
        <v/>
      </c>
      <c r="W125" s="19" t="str">
        <f t="shared" si="43"/>
        <v/>
      </c>
    </row>
    <row r="126" spans="1:23" x14ac:dyDescent="0.25">
      <c r="A126" s="1" t="s">
        <v>194</v>
      </c>
      <c r="C126" s="3">
        <f>IF(A126&lt;&gt;"",VLOOKUP(A126,Runners!A$3:AS$200,C$1,FALSE),0)</f>
        <v>4.340277777777778E-3</v>
      </c>
      <c r="D126" s="6">
        <f t="shared" si="33"/>
        <v>123</v>
      </c>
      <c r="E126" s="2"/>
      <c r="F126" s="2">
        <f t="shared" si="34"/>
        <v>0</v>
      </c>
      <c r="J126" s="1" t="str">
        <f t="shared" si="35"/>
        <v>Sue Henry</v>
      </c>
      <c r="M126" s="8" t="str">
        <f t="shared" si="36"/>
        <v/>
      </c>
      <c r="N126" s="8" t="str">
        <f t="shared" si="37"/>
        <v/>
      </c>
      <c r="O126" s="1" t="str">
        <f t="shared" si="38"/>
        <v/>
      </c>
      <c r="P126" s="40" t="str">
        <f t="shared" si="39"/>
        <v/>
      </c>
      <c r="Q126" s="40" t="str">
        <f t="shared" si="40"/>
        <v/>
      </c>
      <c r="R126" s="6">
        <f t="shared" si="41"/>
        <v>0</v>
      </c>
      <c r="S126" s="6">
        <f>IF(AND(D126&lt;=L$4,P126&lt;&gt;"Y"),IF(N126&lt;VLOOKUP(O126,Runners!A$3:CT$200,S$1,FALSE),2,0),0)</f>
        <v>0</v>
      </c>
      <c r="T126" s="6">
        <f t="shared" si="42"/>
        <v>0</v>
      </c>
      <c r="U126" s="2"/>
      <c r="V126" s="2" t="str">
        <f>IF(O126&lt;&gt;"",VLOOKUP(O126,Runners!CZ$3:DM$200,V$1,FALSE),"")</f>
        <v/>
      </c>
      <c r="W126" s="19" t="str">
        <f t="shared" si="43"/>
        <v/>
      </c>
    </row>
    <row r="127" spans="1:23" x14ac:dyDescent="0.25">
      <c r="A127" s="1" t="s">
        <v>173</v>
      </c>
      <c r="C127" s="3">
        <f>IF(A127&lt;&gt;"",VLOOKUP(A127,Runners!A$3:AS$200,C$1,FALSE),0)</f>
        <v>1.0069444444444445E-2</v>
      </c>
      <c r="D127" s="6">
        <f t="shared" si="33"/>
        <v>124</v>
      </c>
      <c r="E127" s="2"/>
      <c r="F127" s="2">
        <f t="shared" si="34"/>
        <v>0</v>
      </c>
      <c r="J127" s="1" t="str">
        <f t="shared" si="35"/>
        <v>Sue Samme</v>
      </c>
      <c r="M127" s="8" t="str">
        <f t="shared" si="36"/>
        <v/>
      </c>
      <c r="N127" s="8" t="str">
        <f t="shared" si="37"/>
        <v/>
      </c>
      <c r="O127" s="1" t="str">
        <f t="shared" si="38"/>
        <v/>
      </c>
      <c r="P127" s="40" t="str">
        <f t="shared" si="39"/>
        <v/>
      </c>
      <c r="Q127" s="40" t="str">
        <f t="shared" si="40"/>
        <v/>
      </c>
      <c r="R127" s="6">
        <f t="shared" si="41"/>
        <v>0</v>
      </c>
      <c r="S127" s="6">
        <f>IF(AND(D127&lt;=L$4,P127&lt;&gt;"Y"),IF(N127&lt;VLOOKUP(O127,Runners!A$3:CT$200,S$1,FALSE),2,0),0)</f>
        <v>0</v>
      </c>
      <c r="T127" s="6">
        <f t="shared" si="42"/>
        <v>0</v>
      </c>
      <c r="U127" s="2"/>
      <c r="V127" s="2" t="str">
        <f>IF(O127&lt;&gt;"",VLOOKUP(O127,Runners!CZ$3:DM$200,V$1,FALSE),"")</f>
        <v/>
      </c>
      <c r="W127" s="19" t="str">
        <f t="shared" si="43"/>
        <v/>
      </c>
    </row>
    <row r="128" spans="1:23" x14ac:dyDescent="0.25">
      <c r="A128" s="1" t="s">
        <v>29</v>
      </c>
      <c r="C128" s="3">
        <f>IF(A128&lt;&gt;"",VLOOKUP(A128,Runners!A$3:AS$200,C$1,FALSE),0)</f>
        <v>3.472222222222222E-3</v>
      </c>
      <c r="D128" s="6">
        <f t="shared" si="33"/>
        <v>125</v>
      </c>
      <c r="E128" s="2"/>
      <c r="F128" s="2">
        <f t="shared" si="34"/>
        <v>0</v>
      </c>
      <c r="J128" s="1" t="str">
        <f t="shared" si="35"/>
        <v>Sylvia Gittins</v>
      </c>
      <c r="M128" s="8" t="str">
        <f t="shared" si="36"/>
        <v/>
      </c>
      <c r="N128" s="8" t="str">
        <f t="shared" si="37"/>
        <v/>
      </c>
      <c r="O128" s="1" t="str">
        <f t="shared" si="38"/>
        <v/>
      </c>
      <c r="P128" s="40" t="str">
        <f t="shared" si="39"/>
        <v/>
      </c>
      <c r="Q128" s="40" t="str">
        <f t="shared" si="40"/>
        <v/>
      </c>
      <c r="R128" s="6">
        <f t="shared" si="41"/>
        <v>0</v>
      </c>
      <c r="S128" s="6">
        <f>IF(AND(D128&lt;=L$4,P128&lt;&gt;"Y"),IF(N128&lt;VLOOKUP(O128,Runners!A$3:CT$200,S$1,FALSE),2,0),0)</f>
        <v>0</v>
      </c>
      <c r="T128" s="6">
        <f t="shared" si="42"/>
        <v>0</v>
      </c>
      <c r="U128" s="2"/>
      <c r="V128" s="2" t="str">
        <f>IF(O128&lt;&gt;"",VLOOKUP(O128,Runners!CZ$3:DM$200,V$1,FALSE),"")</f>
        <v/>
      </c>
      <c r="W128" s="19" t="str">
        <f t="shared" si="43"/>
        <v/>
      </c>
    </row>
    <row r="129" spans="1:23" x14ac:dyDescent="0.25">
      <c r="A129" s="1" t="s">
        <v>0</v>
      </c>
      <c r="B129" s="3"/>
      <c r="C129" s="3">
        <f>IF(A129&lt;&gt;"",VLOOKUP(A129,Runners!A$3:AS$200,C$1,FALSE),0)</f>
        <v>1.4583333333333332E-2</v>
      </c>
      <c r="D129" s="6">
        <f t="shared" si="33"/>
        <v>126</v>
      </c>
      <c r="E129" s="2">
        <v>2.8483796296296295E-2</v>
      </c>
      <c r="F129" s="2">
        <f t="shared" si="34"/>
        <v>1.3900462962962963E-2</v>
      </c>
      <c r="J129" s="1" t="str">
        <f t="shared" si="35"/>
        <v>Tom Howarth</v>
      </c>
      <c r="M129" s="8" t="str">
        <f t="shared" si="36"/>
        <v/>
      </c>
      <c r="N129" s="8" t="str">
        <f t="shared" si="37"/>
        <v/>
      </c>
      <c r="O129" s="1" t="str">
        <f t="shared" si="38"/>
        <v/>
      </c>
      <c r="P129" s="40" t="str">
        <f t="shared" si="39"/>
        <v/>
      </c>
      <c r="Q129" s="40" t="str">
        <f t="shared" si="40"/>
        <v/>
      </c>
      <c r="R129" s="6">
        <f t="shared" si="41"/>
        <v>0</v>
      </c>
      <c r="S129" s="6">
        <f>IF(AND(D129&lt;=L$4,P129&lt;&gt;"Y"),IF(N129&lt;VLOOKUP(O129,Runners!A$3:CT$200,S$1,FALSE),2,0),0)</f>
        <v>0</v>
      </c>
      <c r="T129" s="6">
        <f t="shared" si="42"/>
        <v>0</v>
      </c>
      <c r="U129" s="2"/>
      <c r="V129" s="2" t="str">
        <f>IF(O129&lt;&gt;"",VLOOKUP(O129,Runners!CZ$3:DM$200,V$1,FALSE),"")</f>
        <v/>
      </c>
      <c r="W129" s="19" t="str">
        <f t="shared" si="43"/>
        <v/>
      </c>
    </row>
    <row r="130" spans="1:23" x14ac:dyDescent="0.25">
      <c r="A130" s="1" t="s">
        <v>188</v>
      </c>
      <c r="C130" s="3">
        <f>IF(A130&lt;&gt;"",VLOOKUP(A130,Runners!A$3:AS$200,C$1,FALSE),0)</f>
        <v>7.6388888888888886E-3</v>
      </c>
      <c r="D130" s="6">
        <f t="shared" si="33"/>
        <v>127</v>
      </c>
      <c r="E130" s="2"/>
      <c r="F130" s="2">
        <f t="shared" si="34"/>
        <v>0</v>
      </c>
      <c r="J130" s="1" t="str">
        <f t="shared" si="35"/>
        <v>Trevor Roberts</v>
      </c>
      <c r="M130" s="8" t="str">
        <f t="shared" si="36"/>
        <v/>
      </c>
      <c r="N130" s="8" t="str">
        <f t="shared" si="37"/>
        <v/>
      </c>
      <c r="O130" s="1" t="str">
        <f t="shared" si="38"/>
        <v/>
      </c>
      <c r="P130" s="40" t="str">
        <f t="shared" si="39"/>
        <v/>
      </c>
      <c r="Q130" s="40" t="str">
        <f t="shared" si="40"/>
        <v/>
      </c>
      <c r="R130" s="6">
        <f t="shared" si="41"/>
        <v>0</v>
      </c>
      <c r="S130" s="6">
        <f>IF(AND(D130&lt;=L$4,P130&lt;&gt;"Y"),IF(N130&lt;VLOOKUP(O130,Runners!A$3:CT$200,S$1,FALSE),2,0),0)</f>
        <v>0</v>
      </c>
      <c r="T130" s="6">
        <f t="shared" si="42"/>
        <v>0</v>
      </c>
      <c r="U130" s="2"/>
      <c r="V130" s="2" t="str">
        <f>IF(O130&lt;&gt;"",VLOOKUP(O130,Runners!CZ$3:DM$200,V$1,FALSE),"")</f>
        <v/>
      </c>
      <c r="W130" s="19" t="str">
        <f t="shared" si="43"/>
        <v/>
      </c>
    </row>
    <row r="131" spans="1:23" x14ac:dyDescent="0.25">
      <c r="C131" s="3">
        <f>IF(A131&lt;&gt;"",VLOOKUP(A131,Runners!A$3:AS$200,C$1,FALSE),0)</f>
        <v>0</v>
      </c>
      <c r="D131" s="6">
        <f t="shared" ref="D131" si="44">D130+1</f>
        <v>128</v>
      </c>
      <c r="E131" s="2"/>
      <c r="F131" s="2">
        <f t="shared" ref="F131:F166" si="45">IF(E131&gt;0,E131-C131,0)</f>
        <v>0</v>
      </c>
      <c r="J131" s="1">
        <f t="shared" ref="J131" si="46">A131</f>
        <v>0</v>
      </c>
      <c r="M131" s="8" t="str">
        <f t="shared" ref="M131" si="47">IF(D131&lt;=L$4,SMALL(E$4:E$201,D131),"")</f>
        <v/>
      </c>
      <c r="N131" s="8" t="str">
        <f t="shared" ref="N131" si="48">IF(D131&lt;=L$4,VLOOKUP(M131,E$4:F$201,2,FALSE),"")</f>
        <v/>
      </c>
      <c r="O131" s="1" t="str">
        <f t="shared" ref="O131" si="49">IF(D131&lt;=L$4,VLOOKUP(M131,E$4:J$201,6,FALSE),"")</f>
        <v/>
      </c>
      <c r="P131" s="40" t="str">
        <f t="shared" ref="P131" si="50">IF(D131&lt;=L$4,VLOOKUP(O131,A$4:B$201,2,FALSE),"")</f>
        <v/>
      </c>
      <c r="Q131" s="40" t="str">
        <f t="shared" ref="Q131" si="51">IF(D131&lt;=L$4,IF(P131="Y",Q130,Q130-1),"")</f>
        <v/>
      </c>
      <c r="R131" s="6">
        <f t="shared" ref="R131" si="52">IF(Q131=Q130,0,Q131)</f>
        <v>0</v>
      </c>
      <c r="S131" s="6">
        <f>IF(AND(D131&lt;=L$4,P131&lt;&gt;"Y"),IF(N131&lt;VLOOKUP(O131,Runners!A$3:CT$200,S$1,FALSE),2,0),0)</f>
        <v>0</v>
      </c>
      <c r="T131" s="6">
        <f t="shared" ref="T131" si="53">IF(AND(D131&lt;=L$4,P131&lt;&gt;"Y"),S131+R131,0)</f>
        <v>0</v>
      </c>
      <c r="U131" s="2"/>
      <c r="V131" s="2" t="str">
        <f>IF(O131&lt;&gt;"",VLOOKUP(O131,Runners!CZ$3:DM$200,V$1,FALSE),"")</f>
        <v/>
      </c>
      <c r="W131" s="19" t="str">
        <f t="shared" ref="W131" si="54">IF(O131&lt;&gt;"",(V131-N131)/V131,"")</f>
        <v/>
      </c>
    </row>
    <row r="132" spans="1:23" x14ac:dyDescent="0.25">
      <c r="C132" s="3">
        <f>IF(A132&lt;&gt;"",VLOOKUP(A132,Runners!A$3:AS$200,C$1,FALSE),0)</f>
        <v>0</v>
      </c>
      <c r="D132" s="6">
        <f t="shared" ref="D132:D151" si="55">D131+1</f>
        <v>129</v>
      </c>
      <c r="E132" s="2"/>
      <c r="F132" s="2">
        <f t="shared" si="45"/>
        <v>0</v>
      </c>
      <c r="J132" s="1">
        <f t="shared" ref="J132:J151" si="56">A132</f>
        <v>0</v>
      </c>
      <c r="M132" s="8" t="str">
        <f t="shared" ref="M132:M151" si="57">IF(D132&lt;=L$4,SMALL(E$4:E$201,D132),"")</f>
        <v/>
      </c>
      <c r="N132" s="8" t="str">
        <f t="shared" ref="N132:N151" si="58">IF(D132&lt;=L$4,VLOOKUP(M132,E$4:F$201,2,FALSE),"")</f>
        <v/>
      </c>
      <c r="O132" s="1" t="str">
        <f t="shared" ref="O132:O151" si="59">IF(D132&lt;=L$4,VLOOKUP(M132,E$4:J$201,6,FALSE),"")</f>
        <v/>
      </c>
      <c r="P132" s="40" t="str">
        <f t="shared" ref="P132:P151" si="60">IF(D132&lt;=L$4,VLOOKUP(O132,A$4:B$201,2,FALSE),"")</f>
        <v/>
      </c>
      <c r="Q132" s="40" t="str">
        <f t="shared" ref="Q132:Q151" si="61">IF(D132&lt;=L$4,IF(P132="Y",Q131,Q131-1),"")</f>
        <v/>
      </c>
      <c r="R132" s="6">
        <f t="shared" ref="R132:R151" si="62">IF(Q132=Q131,0,Q132)</f>
        <v>0</v>
      </c>
      <c r="S132" s="6">
        <f>IF(AND(D132&lt;=L$4,P132&lt;&gt;"Y"),IF(N132&lt;VLOOKUP(O132,Runners!A$3:CT$200,S$1,FALSE),2,0),0)</f>
        <v>0</v>
      </c>
      <c r="T132" s="6">
        <f t="shared" ref="T132:T151" si="63">IF(AND(D132&lt;=L$4,P132&lt;&gt;"Y"),S132+R132,0)</f>
        <v>0</v>
      </c>
      <c r="U132" s="2"/>
      <c r="V132" s="2" t="str">
        <f>IF(O132&lt;&gt;"",VLOOKUP(O132,Runners!CZ$3:DM$200,V$1,FALSE),"")</f>
        <v/>
      </c>
      <c r="W132" s="19" t="str">
        <f t="shared" ref="W132:W151" si="64">IF(O132&lt;&gt;"",(V132-N132)/V132,"")</f>
        <v/>
      </c>
    </row>
    <row r="133" spans="1:23" x14ac:dyDescent="0.25">
      <c r="C133" s="3">
        <f>IF(A133&lt;&gt;"",VLOOKUP(A133,Runners!A$3:AS$200,C$1,FALSE),0)</f>
        <v>0</v>
      </c>
      <c r="D133" s="6">
        <f t="shared" si="55"/>
        <v>130</v>
      </c>
      <c r="E133" s="2"/>
      <c r="F133" s="2">
        <f t="shared" si="45"/>
        <v>0</v>
      </c>
      <c r="J133" s="1">
        <f t="shared" si="56"/>
        <v>0</v>
      </c>
      <c r="M133" s="8" t="str">
        <f t="shared" si="57"/>
        <v/>
      </c>
      <c r="N133" s="8" t="str">
        <f t="shared" si="58"/>
        <v/>
      </c>
      <c r="O133" s="1" t="str">
        <f t="shared" si="59"/>
        <v/>
      </c>
      <c r="P133" s="40" t="str">
        <f t="shared" si="60"/>
        <v/>
      </c>
      <c r="Q133" s="40" t="str">
        <f t="shared" si="61"/>
        <v/>
      </c>
      <c r="R133" s="6">
        <f t="shared" si="62"/>
        <v>0</v>
      </c>
      <c r="S133" s="6">
        <f>IF(AND(D133&lt;=L$4,P133&lt;&gt;"Y"),IF(N133&lt;VLOOKUP(O133,Runners!A$3:CT$200,S$1,FALSE),2,0),0)</f>
        <v>0</v>
      </c>
      <c r="T133" s="6">
        <f t="shared" si="63"/>
        <v>0</v>
      </c>
      <c r="U133" s="2"/>
      <c r="V133" s="2" t="str">
        <f>IF(O133&lt;&gt;"",VLOOKUP(O133,Runners!CZ$3:DM$200,V$1,FALSE),"")</f>
        <v/>
      </c>
      <c r="W133" s="19" t="str">
        <f t="shared" si="64"/>
        <v/>
      </c>
    </row>
    <row r="134" spans="1:23" x14ac:dyDescent="0.25">
      <c r="C134" s="3">
        <f>IF(A134&lt;&gt;"",VLOOKUP(A134,Runners!A$3:AS$200,C$1,FALSE),0)</f>
        <v>0</v>
      </c>
      <c r="D134" s="6">
        <f t="shared" si="55"/>
        <v>131</v>
      </c>
      <c r="E134" s="2"/>
      <c r="F134" s="2">
        <f t="shared" si="45"/>
        <v>0</v>
      </c>
      <c r="J134" s="1">
        <f t="shared" si="56"/>
        <v>0</v>
      </c>
      <c r="M134" s="8" t="str">
        <f t="shared" si="57"/>
        <v/>
      </c>
      <c r="N134" s="8" t="str">
        <f t="shared" si="58"/>
        <v/>
      </c>
      <c r="O134" s="1" t="str">
        <f t="shared" si="59"/>
        <v/>
      </c>
      <c r="P134" s="40" t="str">
        <f t="shared" si="60"/>
        <v/>
      </c>
      <c r="Q134" s="40" t="str">
        <f t="shared" si="61"/>
        <v/>
      </c>
      <c r="R134" s="6">
        <f t="shared" si="62"/>
        <v>0</v>
      </c>
      <c r="S134" s="6">
        <f>IF(AND(D134&lt;=L$4,P134&lt;&gt;"Y"),IF(N134&lt;VLOOKUP(O134,Runners!A$3:CT$200,S$1,FALSE),2,0),0)</f>
        <v>0</v>
      </c>
      <c r="T134" s="6">
        <f t="shared" si="63"/>
        <v>0</v>
      </c>
      <c r="U134" s="2"/>
      <c r="V134" s="2" t="str">
        <f>IF(O134&lt;&gt;"",VLOOKUP(O134,Runners!CZ$3:DM$200,V$1,FALSE),"")</f>
        <v/>
      </c>
      <c r="W134" s="19" t="str">
        <f t="shared" si="64"/>
        <v/>
      </c>
    </row>
    <row r="135" spans="1:23" x14ac:dyDescent="0.25">
      <c r="C135" s="3">
        <f>IF(A135&lt;&gt;"",VLOOKUP(A135,Runners!A$3:AS$200,C$1,FALSE),0)</f>
        <v>0</v>
      </c>
      <c r="D135" s="6">
        <f t="shared" si="55"/>
        <v>132</v>
      </c>
      <c r="E135" s="2"/>
      <c r="F135" s="2">
        <f t="shared" si="45"/>
        <v>0</v>
      </c>
      <c r="J135" s="1">
        <f t="shared" si="56"/>
        <v>0</v>
      </c>
      <c r="M135" s="8" t="str">
        <f t="shared" si="57"/>
        <v/>
      </c>
      <c r="N135" s="8" t="str">
        <f t="shared" si="58"/>
        <v/>
      </c>
      <c r="O135" s="1" t="str">
        <f t="shared" si="59"/>
        <v/>
      </c>
      <c r="P135" s="40" t="str">
        <f t="shared" si="60"/>
        <v/>
      </c>
      <c r="Q135" s="40" t="str">
        <f t="shared" si="61"/>
        <v/>
      </c>
      <c r="R135" s="6">
        <f t="shared" si="62"/>
        <v>0</v>
      </c>
      <c r="S135" s="6">
        <f>IF(AND(D135&lt;=L$4,P135&lt;&gt;"Y"),IF(N135&lt;VLOOKUP(O135,Runners!A$3:CT$200,S$1,FALSE),2,0),0)</f>
        <v>0</v>
      </c>
      <c r="T135" s="6">
        <f t="shared" si="63"/>
        <v>0</v>
      </c>
      <c r="U135" s="2"/>
      <c r="V135" s="2" t="str">
        <f>IF(O135&lt;&gt;"",VLOOKUP(O135,Runners!CZ$3:DM$200,V$1,FALSE),"")</f>
        <v/>
      </c>
      <c r="W135" s="19" t="str">
        <f t="shared" si="64"/>
        <v/>
      </c>
    </row>
    <row r="136" spans="1:23" x14ac:dyDescent="0.25">
      <c r="C136" s="3">
        <f>IF(A136&lt;&gt;"",VLOOKUP(A136,Runners!A$3:AS$200,C$1,FALSE),0)</f>
        <v>0</v>
      </c>
      <c r="D136" s="6">
        <f t="shared" si="55"/>
        <v>133</v>
      </c>
      <c r="E136" s="2"/>
      <c r="F136" s="2">
        <f t="shared" si="45"/>
        <v>0</v>
      </c>
      <c r="J136" s="1">
        <f t="shared" si="56"/>
        <v>0</v>
      </c>
      <c r="M136" s="8" t="str">
        <f t="shared" si="57"/>
        <v/>
      </c>
      <c r="N136" s="8" t="str">
        <f t="shared" si="58"/>
        <v/>
      </c>
      <c r="O136" s="1" t="str">
        <f t="shared" si="59"/>
        <v/>
      </c>
      <c r="P136" s="40" t="str">
        <f t="shared" si="60"/>
        <v/>
      </c>
      <c r="Q136" s="40" t="str">
        <f t="shared" si="61"/>
        <v/>
      </c>
      <c r="R136" s="6">
        <f t="shared" si="62"/>
        <v>0</v>
      </c>
      <c r="S136" s="6">
        <f>IF(AND(D136&lt;=L$4,P136&lt;&gt;"Y"),IF(N136&lt;VLOOKUP(O136,Runners!A$3:CT$200,S$1,FALSE),2,0),0)</f>
        <v>0</v>
      </c>
      <c r="T136" s="6">
        <f t="shared" si="63"/>
        <v>0</v>
      </c>
      <c r="U136" s="2"/>
      <c r="V136" s="2" t="str">
        <f>IF(O136&lt;&gt;"",VLOOKUP(O136,Runners!CZ$3:DM$200,V$1,FALSE),"")</f>
        <v/>
      </c>
      <c r="W136" s="19" t="str">
        <f t="shared" si="64"/>
        <v/>
      </c>
    </row>
    <row r="137" spans="1:23" x14ac:dyDescent="0.25">
      <c r="C137" s="3">
        <f>IF(A137&lt;&gt;"",VLOOKUP(A137,Runners!A$3:AS$200,C$1,FALSE),0)</f>
        <v>0</v>
      </c>
      <c r="D137" s="6">
        <f t="shared" si="55"/>
        <v>134</v>
      </c>
      <c r="E137" s="2"/>
      <c r="F137" s="2">
        <f t="shared" si="45"/>
        <v>0</v>
      </c>
      <c r="J137" s="1">
        <f t="shared" si="56"/>
        <v>0</v>
      </c>
      <c r="M137" s="8" t="str">
        <f t="shared" si="57"/>
        <v/>
      </c>
      <c r="N137" s="8" t="str">
        <f t="shared" si="58"/>
        <v/>
      </c>
      <c r="O137" s="1" t="str">
        <f t="shared" si="59"/>
        <v/>
      </c>
      <c r="P137" s="40" t="str">
        <f t="shared" si="60"/>
        <v/>
      </c>
      <c r="Q137" s="40" t="str">
        <f t="shared" si="61"/>
        <v/>
      </c>
      <c r="R137" s="6">
        <f t="shared" si="62"/>
        <v>0</v>
      </c>
      <c r="S137" s="6">
        <f>IF(AND(D137&lt;=L$4,P137&lt;&gt;"Y"),IF(N137&lt;VLOOKUP(O137,Runners!A$3:CT$200,S$1,FALSE),2,0),0)</f>
        <v>0</v>
      </c>
      <c r="T137" s="6">
        <f t="shared" si="63"/>
        <v>0</v>
      </c>
      <c r="U137" s="2"/>
      <c r="V137" s="2" t="str">
        <f>IF(O137&lt;&gt;"",VLOOKUP(O137,Runners!CZ$3:DM$200,V$1,FALSE),"")</f>
        <v/>
      </c>
      <c r="W137" s="19" t="str">
        <f t="shared" si="64"/>
        <v/>
      </c>
    </row>
    <row r="138" spans="1:23" x14ac:dyDescent="0.25">
      <c r="C138" s="3">
        <f>IF(A138&lt;&gt;"",VLOOKUP(A138,Runners!A$3:AS$200,C$1,FALSE),0)</f>
        <v>0</v>
      </c>
      <c r="D138" s="6">
        <f t="shared" si="55"/>
        <v>135</v>
      </c>
      <c r="E138" s="2"/>
      <c r="F138" s="2">
        <f t="shared" si="45"/>
        <v>0</v>
      </c>
      <c r="J138" s="1">
        <f t="shared" si="56"/>
        <v>0</v>
      </c>
      <c r="M138" s="8" t="str">
        <f t="shared" si="57"/>
        <v/>
      </c>
      <c r="N138" s="8" t="str">
        <f t="shared" si="58"/>
        <v/>
      </c>
      <c r="O138" s="1" t="str">
        <f t="shared" si="59"/>
        <v/>
      </c>
      <c r="P138" s="40" t="str">
        <f t="shared" si="60"/>
        <v/>
      </c>
      <c r="Q138" s="40" t="str">
        <f t="shared" si="61"/>
        <v/>
      </c>
      <c r="R138" s="6">
        <f t="shared" si="62"/>
        <v>0</v>
      </c>
      <c r="S138" s="6">
        <f>IF(AND(D138&lt;=L$4,P138&lt;&gt;"Y"),IF(N138&lt;VLOOKUP(O138,Runners!A$3:CT$200,S$1,FALSE),2,0),0)</f>
        <v>0</v>
      </c>
      <c r="T138" s="6">
        <f t="shared" si="63"/>
        <v>0</v>
      </c>
      <c r="U138" s="2"/>
      <c r="V138" s="2" t="str">
        <f>IF(O138&lt;&gt;"",VLOOKUP(O138,Runners!CZ$3:DM$200,V$1,FALSE),"")</f>
        <v/>
      </c>
      <c r="W138" s="19" t="str">
        <f t="shared" si="64"/>
        <v/>
      </c>
    </row>
    <row r="139" spans="1:23" x14ac:dyDescent="0.25">
      <c r="C139" s="3">
        <f>IF(A139&lt;&gt;"",VLOOKUP(A139,Runners!A$3:AS$200,C$1,FALSE),0)</f>
        <v>0</v>
      </c>
      <c r="D139" s="6">
        <f t="shared" si="55"/>
        <v>136</v>
      </c>
      <c r="E139" s="2"/>
      <c r="F139" s="2">
        <f t="shared" si="45"/>
        <v>0</v>
      </c>
      <c r="J139" s="1">
        <f t="shared" si="56"/>
        <v>0</v>
      </c>
      <c r="M139" s="8" t="str">
        <f t="shared" si="57"/>
        <v/>
      </c>
      <c r="N139" s="8" t="str">
        <f t="shared" si="58"/>
        <v/>
      </c>
      <c r="O139" s="1" t="str">
        <f t="shared" si="59"/>
        <v/>
      </c>
      <c r="P139" s="40" t="str">
        <f t="shared" si="60"/>
        <v/>
      </c>
      <c r="Q139" s="40" t="str">
        <f t="shared" si="61"/>
        <v/>
      </c>
      <c r="R139" s="6">
        <f t="shared" si="62"/>
        <v>0</v>
      </c>
      <c r="S139" s="6">
        <f>IF(AND(D139&lt;=L$4,P139&lt;&gt;"Y"),IF(N139&lt;VLOOKUP(O139,Runners!A$3:CT$200,S$1,FALSE),2,0),0)</f>
        <v>0</v>
      </c>
      <c r="T139" s="6">
        <f t="shared" si="63"/>
        <v>0</v>
      </c>
      <c r="U139" s="2"/>
      <c r="V139" s="2" t="str">
        <f>IF(O139&lt;&gt;"",VLOOKUP(O139,Runners!CZ$3:DM$200,V$1,FALSE),"")</f>
        <v/>
      </c>
      <c r="W139" s="19" t="str">
        <f t="shared" si="64"/>
        <v/>
      </c>
    </row>
    <row r="140" spans="1:23" x14ac:dyDescent="0.25">
      <c r="C140" s="3">
        <f>IF(A140&lt;&gt;"",VLOOKUP(A140,Runners!A$3:AS$200,C$1,FALSE),0)</f>
        <v>0</v>
      </c>
      <c r="D140" s="6">
        <f t="shared" si="55"/>
        <v>137</v>
      </c>
      <c r="E140" s="2"/>
      <c r="F140" s="2">
        <f t="shared" si="45"/>
        <v>0</v>
      </c>
      <c r="J140" s="1">
        <f t="shared" si="56"/>
        <v>0</v>
      </c>
      <c r="M140" s="8" t="str">
        <f t="shared" si="57"/>
        <v/>
      </c>
      <c r="N140" s="8" t="str">
        <f t="shared" si="58"/>
        <v/>
      </c>
      <c r="O140" s="1" t="str">
        <f t="shared" si="59"/>
        <v/>
      </c>
      <c r="P140" s="40" t="str">
        <f t="shared" si="60"/>
        <v/>
      </c>
      <c r="Q140" s="40" t="str">
        <f t="shared" si="61"/>
        <v/>
      </c>
      <c r="R140" s="6">
        <f t="shared" si="62"/>
        <v>0</v>
      </c>
      <c r="S140" s="6">
        <f>IF(AND(D140&lt;=L$4,P140&lt;&gt;"Y"),IF(N140&lt;VLOOKUP(O140,Runners!A$3:CT$200,S$1,FALSE),2,0),0)</f>
        <v>0</v>
      </c>
      <c r="T140" s="6">
        <f t="shared" si="63"/>
        <v>0</v>
      </c>
      <c r="U140" s="2"/>
      <c r="V140" s="2" t="str">
        <f>IF(O140&lt;&gt;"",VLOOKUP(O140,Runners!CZ$3:DM$200,V$1,FALSE),"")</f>
        <v/>
      </c>
      <c r="W140" s="19" t="str">
        <f t="shared" si="64"/>
        <v/>
      </c>
    </row>
    <row r="141" spans="1:23" x14ac:dyDescent="0.25">
      <c r="C141" s="3">
        <f>IF(A141&lt;&gt;"",VLOOKUP(A141,Runners!A$3:AS$200,C$1,FALSE),0)</f>
        <v>0</v>
      </c>
      <c r="D141" s="6">
        <f t="shared" si="55"/>
        <v>138</v>
      </c>
      <c r="E141" s="2"/>
      <c r="F141" s="2">
        <f t="shared" si="45"/>
        <v>0</v>
      </c>
      <c r="J141" s="1">
        <f t="shared" si="56"/>
        <v>0</v>
      </c>
      <c r="M141" s="8" t="str">
        <f t="shared" si="57"/>
        <v/>
      </c>
      <c r="N141" s="8" t="str">
        <f t="shared" si="58"/>
        <v/>
      </c>
      <c r="O141" s="1" t="str">
        <f t="shared" si="59"/>
        <v/>
      </c>
      <c r="P141" s="40" t="str">
        <f t="shared" si="60"/>
        <v/>
      </c>
      <c r="Q141" s="40" t="str">
        <f t="shared" si="61"/>
        <v/>
      </c>
      <c r="R141" s="6">
        <f t="shared" si="62"/>
        <v>0</v>
      </c>
      <c r="S141" s="6">
        <f>IF(AND(D141&lt;=L$4,P141&lt;&gt;"Y"),IF(N141&lt;VLOOKUP(O141,Runners!A$3:CT$200,S$1,FALSE),2,0),0)</f>
        <v>0</v>
      </c>
      <c r="T141" s="6">
        <f t="shared" si="63"/>
        <v>0</v>
      </c>
      <c r="U141" s="2"/>
      <c r="V141" s="2" t="str">
        <f>IF(O141&lt;&gt;"",VLOOKUP(O141,Runners!CZ$3:DM$200,V$1,FALSE),"")</f>
        <v/>
      </c>
      <c r="W141" s="19" t="str">
        <f t="shared" si="64"/>
        <v/>
      </c>
    </row>
    <row r="142" spans="1:23" x14ac:dyDescent="0.25">
      <c r="C142" s="3">
        <f>IF(A142&lt;&gt;"",VLOOKUP(A142,Runners!A$3:AS$200,C$1,FALSE),0)</f>
        <v>0</v>
      </c>
      <c r="D142" s="6">
        <f t="shared" si="55"/>
        <v>139</v>
      </c>
      <c r="E142" s="2"/>
      <c r="F142" s="2">
        <f t="shared" si="45"/>
        <v>0</v>
      </c>
      <c r="J142" s="1">
        <f t="shared" si="56"/>
        <v>0</v>
      </c>
      <c r="M142" s="8" t="str">
        <f t="shared" si="57"/>
        <v/>
      </c>
      <c r="N142" s="8" t="str">
        <f t="shared" si="58"/>
        <v/>
      </c>
      <c r="O142" s="1" t="str">
        <f t="shared" si="59"/>
        <v/>
      </c>
      <c r="P142" s="40" t="str">
        <f t="shared" si="60"/>
        <v/>
      </c>
      <c r="Q142" s="40" t="str">
        <f t="shared" si="61"/>
        <v/>
      </c>
      <c r="R142" s="6">
        <f t="shared" si="62"/>
        <v>0</v>
      </c>
      <c r="S142" s="6">
        <f>IF(AND(D142&lt;=L$4,P142&lt;&gt;"Y"),IF(N142&lt;VLOOKUP(O142,Runners!A$3:CT$200,S$1,FALSE),2,0),0)</f>
        <v>0</v>
      </c>
      <c r="T142" s="6">
        <f t="shared" si="63"/>
        <v>0</v>
      </c>
      <c r="U142" s="2"/>
      <c r="V142" s="2" t="str">
        <f>IF(O142&lt;&gt;"",VLOOKUP(O142,Runners!CZ$3:DM$200,V$1,FALSE),"")</f>
        <v/>
      </c>
      <c r="W142" s="19" t="str">
        <f t="shared" si="64"/>
        <v/>
      </c>
    </row>
    <row r="143" spans="1:23" x14ac:dyDescent="0.25">
      <c r="C143" s="3">
        <f>IF(A143&lt;&gt;"",VLOOKUP(A143,Runners!A$3:AS$200,C$1,FALSE),0)</f>
        <v>0</v>
      </c>
      <c r="D143" s="6">
        <f t="shared" si="55"/>
        <v>140</v>
      </c>
      <c r="E143" s="2"/>
      <c r="F143" s="2">
        <f t="shared" si="45"/>
        <v>0</v>
      </c>
      <c r="J143" s="1">
        <f t="shared" si="56"/>
        <v>0</v>
      </c>
      <c r="M143" s="8" t="str">
        <f t="shared" si="57"/>
        <v/>
      </c>
      <c r="N143" s="8" t="str">
        <f t="shared" si="58"/>
        <v/>
      </c>
      <c r="O143" s="1" t="str">
        <f t="shared" si="59"/>
        <v/>
      </c>
      <c r="P143" s="40" t="str">
        <f t="shared" si="60"/>
        <v/>
      </c>
      <c r="Q143" s="40" t="str">
        <f t="shared" si="61"/>
        <v/>
      </c>
      <c r="R143" s="6">
        <f t="shared" si="62"/>
        <v>0</v>
      </c>
      <c r="S143" s="6">
        <f>IF(AND(D143&lt;=L$4,P143&lt;&gt;"Y"),IF(N143&lt;VLOOKUP(O143,Runners!A$3:CT$200,S$1,FALSE),2,0),0)</f>
        <v>0</v>
      </c>
      <c r="T143" s="6">
        <f t="shared" si="63"/>
        <v>0</v>
      </c>
      <c r="U143" s="2"/>
      <c r="V143" s="2" t="str">
        <f>IF(O143&lt;&gt;"",VLOOKUP(O143,Runners!CZ$3:DM$200,V$1,FALSE),"")</f>
        <v/>
      </c>
      <c r="W143" s="19" t="str">
        <f t="shared" si="64"/>
        <v/>
      </c>
    </row>
    <row r="144" spans="1:23" x14ac:dyDescent="0.25">
      <c r="C144" s="3">
        <f>IF(A144&lt;&gt;"",VLOOKUP(A144,Runners!A$3:AS$200,C$1,FALSE),0)</f>
        <v>0</v>
      </c>
      <c r="D144" s="6">
        <f t="shared" si="55"/>
        <v>141</v>
      </c>
      <c r="E144" s="2"/>
      <c r="F144" s="2">
        <f t="shared" si="45"/>
        <v>0</v>
      </c>
      <c r="J144" s="1">
        <f t="shared" si="56"/>
        <v>0</v>
      </c>
      <c r="M144" s="8" t="str">
        <f t="shared" si="57"/>
        <v/>
      </c>
      <c r="N144" s="8" t="str">
        <f t="shared" si="58"/>
        <v/>
      </c>
      <c r="O144" s="1" t="str">
        <f t="shared" si="59"/>
        <v/>
      </c>
      <c r="P144" s="40" t="str">
        <f t="shared" si="60"/>
        <v/>
      </c>
      <c r="Q144" s="40" t="str">
        <f t="shared" si="61"/>
        <v/>
      </c>
      <c r="R144" s="6">
        <f t="shared" si="62"/>
        <v>0</v>
      </c>
      <c r="S144" s="6">
        <f>IF(AND(D144&lt;=L$4,P144&lt;&gt;"Y"),IF(N144&lt;VLOOKUP(O144,Runners!A$3:CT$200,S$1,FALSE),2,0),0)</f>
        <v>0</v>
      </c>
      <c r="T144" s="6">
        <f t="shared" si="63"/>
        <v>0</v>
      </c>
      <c r="U144" s="2"/>
      <c r="V144" s="2" t="str">
        <f>IF(O144&lt;&gt;"",VLOOKUP(O144,Runners!CZ$3:DM$200,V$1,FALSE),"")</f>
        <v/>
      </c>
      <c r="W144" s="19" t="str">
        <f t="shared" si="64"/>
        <v/>
      </c>
    </row>
    <row r="145" spans="3:23" x14ac:dyDescent="0.25">
      <c r="C145" s="3">
        <f>IF(A145&lt;&gt;"",VLOOKUP(A145,Runners!A$3:AS$200,C$1,FALSE),0)</f>
        <v>0</v>
      </c>
      <c r="D145" s="6">
        <f t="shared" si="55"/>
        <v>142</v>
      </c>
      <c r="E145" s="2"/>
      <c r="F145" s="2">
        <f t="shared" si="45"/>
        <v>0</v>
      </c>
      <c r="J145" s="1">
        <f t="shared" si="56"/>
        <v>0</v>
      </c>
      <c r="M145" s="8" t="str">
        <f t="shared" si="57"/>
        <v/>
      </c>
      <c r="N145" s="8" t="str">
        <f t="shared" si="58"/>
        <v/>
      </c>
      <c r="O145" s="1" t="str">
        <f t="shared" si="59"/>
        <v/>
      </c>
      <c r="P145" s="40" t="str">
        <f t="shared" si="60"/>
        <v/>
      </c>
      <c r="Q145" s="40" t="str">
        <f t="shared" si="61"/>
        <v/>
      </c>
      <c r="R145" s="6">
        <f t="shared" si="62"/>
        <v>0</v>
      </c>
      <c r="S145" s="6">
        <f>IF(AND(D145&lt;=L$4,P145&lt;&gt;"Y"),IF(N145&lt;VLOOKUP(O145,Runners!A$3:CT$200,S$1,FALSE),2,0),0)</f>
        <v>0</v>
      </c>
      <c r="T145" s="6">
        <f t="shared" si="63"/>
        <v>0</v>
      </c>
      <c r="U145" s="2"/>
      <c r="V145" s="2" t="str">
        <f>IF(O145&lt;&gt;"",VLOOKUP(O145,Runners!CZ$3:DM$200,V$1,FALSE),"")</f>
        <v/>
      </c>
      <c r="W145" s="19" t="str">
        <f t="shared" si="64"/>
        <v/>
      </c>
    </row>
    <row r="146" spans="3:23" x14ac:dyDescent="0.25">
      <c r="C146" s="3">
        <f>IF(A146&lt;&gt;"",VLOOKUP(A146,Runners!A$3:AS$200,C$1,FALSE),0)</f>
        <v>0</v>
      </c>
      <c r="D146" s="6">
        <f t="shared" si="55"/>
        <v>143</v>
      </c>
      <c r="E146" s="2"/>
      <c r="F146" s="2">
        <f t="shared" si="45"/>
        <v>0</v>
      </c>
      <c r="J146" s="1">
        <f t="shared" si="56"/>
        <v>0</v>
      </c>
      <c r="M146" s="8" t="str">
        <f t="shared" si="57"/>
        <v/>
      </c>
      <c r="N146" s="8" t="str">
        <f t="shared" si="58"/>
        <v/>
      </c>
      <c r="O146" s="1" t="str">
        <f t="shared" si="59"/>
        <v/>
      </c>
      <c r="P146" s="40" t="str">
        <f t="shared" si="60"/>
        <v/>
      </c>
      <c r="Q146" s="40" t="str">
        <f t="shared" si="61"/>
        <v/>
      </c>
      <c r="R146" s="6">
        <f t="shared" si="62"/>
        <v>0</v>
      </c>
      <c r="S146" s="6">
        <f>IF(AND(D146&lt;=L$4,P146&lt;&gt;"Y"),IF(N146&lt;VLOOKUP(O146,Runners!A$3:CT$200,S$1,FALSE),2,0),0)</f>
        <v>0</v>
      </c>
      <c r="T146" s="6">
        <f t="shared" si="63"/>
        <v>0</v>
      </c>
      <c r="U146" s="2"/>
      <c r="V146" s="2" t="str">
        <f>IF(O146&lt;&gt;"",VLOOKUP(O146,Runners!CZ$3:DM$200,V$1,FALSE),"")</f>
        <v/>
      </c>
      <c r="W146" s="19" t="str">
        <f t="shared" si="64"/>
        <v/>
      </c>
    </row>
    <row r="147" spans="3:23" x14ac:dyDescent="0.25">
      <c r="C147" s="3">
        <f>IF(A147&lt;&gt;"",VLOOKUP(A147,Runners!A$3:AS$200,C$1,FALSE),0)</f>
        <v>0</v>
      </c>
      <c r="D147" s="6">
        <f t="shared" si="55"/>
        <v>144</v>
      </c>
      <c r="E147" s="2"/>
      <c r="F147" s="2">
        <f t="shared" si="45"/>
        <v>0</v>
      </c>
      <c r="J147" s="1">
        <f t="shared" si="56"/>
        <v>0</v>
      </c>
      <c r="M147" s="8" t="str">
        <f t="shared" si="57"/>
        <v/>
      </c>
      <c r="N147" s="8" t="str">
        <f t="shared" si="58"/>
        <v/>
      </c>
      <c r="O147" s="1" t="str">
        <f t="shared" si="59"/>
        <v/>
      </c>
      <c r="P147" s="40" t="str">
        <f t="shared" si="60"/>
        <v/>
      </c>
      <c r="Q147" s="40" t="str">
        <f t="shared" si="61"/>
        <v/>
      </c>
      <c r="R147" s="6">
        <f t="shared" si="62"/>
        <v>0</v>
      </c>
      <c r="S147" s="6">
        <f>IF(AND(D147&lt;=L$4,P147&lt;&gt;"Y"),IF(N147&lt;VLOOKUP(O147,Runners!A$3:CT$200,S$1,FALSE),2,0),0)</f>
        <v>0</v>
      </c>
      <c r="T147" s="6">
        <f t="shared" si="63"/>
        <v>0</v>
      </c>
      <c r="U147" s="2"/>
      <c r="V147" s="2" t="str">
        <f>IF(O147&lt;&gt;"",VLOOKUP(O147,Runners!CZ$3:DM$200,V$1,FALSE),"")</f>
        <v/>
      </c>
      <c r="W147" s="19" t="str">
        <f t="shared" si="64"/>
        <v/>
      </c>
    </row>
    <row r="148" spans="3:23" x14ac:dyDescent="0.25">
      <c r="C148" s="3">
        <f>IF(A148&lt;&gt;"",VLOOKUP(A148,Runners!A$3:AS$200,C$1,FALSE),0)</f>
        <v>0</v>
      </c>
      <c r="D148" s="6">
        <f t="shared" si="55"/>
        <v>145</v>
      </c>
      <c r="E148" s="2"/>
      <c r="F148" s="2">
        <f t="shared" si="45"/>
        <v>0</v>
      </c>
      <c r="J148" s="1">
        <f t="shared" si="56"/>
        <v>0</v>
      </c>
      <c r="M148" s="8" t="str">
        <f t="shared" si="57"/>
        <v/>
      </c>
      <c r="N148" s="8" t="str">
        <f t="shared" si="58"/>
        <v/>
      </c>
      <c r="O148" s="1" t="str">
        <f t="shared" si="59"/>
        <v/>
      </c>
      <c r="P148" s="40" t="str">
        <f t="shared" si="60"/>
        <v/>
      </c>
      <c r="Q148" s="40" t="str">
        <f t="shared" si="61"/>
        <v/>
      </c>
      <c r="R148" s="6">
        <f t="shared" si="62"/>
        <v>0</v>
      </c>
      <c r="S148" s="6">
        <f>IF(AND(D148&lt;=L$4,P148&lt;&gt;"Y"),IF(N148&lt;VLOOKUP(O148,Runners!A$3:CT$200,S$1,FALSE),2,0),0)</f>
        <v>0</v>
      </c>
      <c r="T148" s="6">
        <f t="shared" si="63"/>
        <v>0</v>
      </c>
      <c r="U148" s="2"/>
      <c r="V148" s="2" t="str">
        <f>IF(O148&lt;&gt;"",VLOOKUP(O148,Runners!CZ$3:DM$200,V$1,FALSE),"")</f>
        <v/>
      </c>
      <c r="W148" s="19" t="str">
        <f t="shared" si="64"/>
        <v/>
      </c>
    </row>
    <row r="149" spans="3:23" x14ac:dyDescent="0.25">
      <c r="C149" s="3">
        <f>IF(A149&lt;&gt;"",VLOOKUP(A149,Runners!A$3:AS$200,C$1,FALSE),0)</f>
        <v>0</v>
      </c>
      <c r="D149" s="6">
        <f t="shared" si="55"/>
        <v>146</v>
      </c>
      <c r="E149" s="2"/>
      <c r="F149" s="2">
        <f t="shared" si="45"/>
        <v>0</v>
      </c>
      <c r="J149" s="1">
        <f t="shared" si="56"/>
        <v>0</v>
      </c>
      <c r="M149" s="8" t="str">
        <f t="shared" si="57"/>
        <v/>
      </c>
      <c r="N149" s="8" t="str">
        <f t="shared" si="58"/>
        <v/>
      </c>
      <c r="O149" s="1" t="str">
        <f t="shared" si="59"/>
        <v/>
      </c>
      <c r="P149" s="40" t="str">
        <f t="shared" si="60"/>
        <v/>
      </c>
      <c r="Q149" s="40" t="str">
        <f t="shared" si="61"/>
        <v/>
      </c>
      <c r="R149" s="6">
        <f t="shared" si="62"/>
        <v>0</v>
      </c>
      <c r="S149" s="6">
        <f>IF(AND(D149&lt;=L$4,P149&lt;&gt;"Y"),IF(N149&lt;VLOOKUP(O149,Runners!A$3:CT$200,S$1,FALSE),2,0),0)</f>
        <v>0</v>
      </c>
      <c r="T149" s="6">
        <f t="shared" si="63"/>
        <v>0</v>
      </c>
      <c r="U149" s="2"/>
      <c r="V149" s="2" t="str">
        <f>IF(O149&lt;&gt;"",VLOOKUP(O149,Runners!CZ$3:DM$200,V$1,FALSE),"")</f>
        <v/>
      </c>
      <c r="W149" s="19" t="str">
        <f t="shared" si="64"/>
        <v/>
      </c>
    </row>
    <row r="150" spans="3:23" x14ac:dyDescent="0.25">
      <c r="C150" s="3">
        <f>IF(A150&lt;&gt;"",VLOOKUP(A150,Runners!A$3:AS$200,C$1,FALSE),0)</f>
        <v>0</v>
      </c>
      <c r="D150" s="6">
        <f t="shared" si="55"/>
        <v>147</v>
      </c>
      <c r="E150" s="2"/>
      <c r="F150" s="2">
        <f t="shared" si="45"/>
        <v>0</v>
      </c>
      <c r="J150" s="1">
        <f t="shared" si="56"/>
        <v>0</v>
      </c>
      <c r="M150" s="8" t="str">
        <f t="shared" si="57"/>
        <v/>
      </c>
      <c r="N150" s="8" t="str">
        <f t="shared" si="58"/>
        <v/>
      </c>
      <c r="O150" s="1" t="str">
        <f t="shared" si="59"/>
        <v/>
      </c>
      <c r="P150" s="40" t="str">
        <f t="shared" si="60"/>
        <v/>
      </c>
      <c r="Q150" s="40" t="str">
        <f t="shared" si="61"/>
        <v/>
      </c>
      <c r="R150" s="6">
        <f t="shared" si="62"/>
        <v>0</v>
      </c>
      <c r="S150" s="6">
        <f>IF(AND(D150&lt;=L$4,P150&lt;&gt;"Y"),IF(N150&lt;VLOOKUP(O150,Runners!A$3:CT$200,S$1,FALSE),2,0),0)</f>
        <v>0</v>
      </c>
      <c r="T150" s="6">
        <f t="shared" si="63"/>
        <v>0</v>
      </c>
      <c r="U150" s="2"/>
      <c r="V150" s="2" t="str">
        <f>IF(O150&lt;&gt;"",VLOOKUP(O150,Runners!CZ$3:DM$200,V$1,FALSE),"")</f>
        <v/>
      </c>
      <c r="W150" s="19" t="str">
        <f t="shared" si="64"/>
        <v/>
      </c>
    </row>
    <row r="151" spans="3:23" x14ac:dyDescent="0.25">
      <c r="C151" s="3">
        <f>IF(A151&lt;&gt;"",VLOOKUP(A151,Runners!A$3:AS$200,C$1,FALSE),0)</f>
        <v>0</v>
      </c>
      <c r="D151" s="6">
        <f t="shared" si="55"/>
        <v>148</v>
      </c>
      <c r="E151" s="2"/>
      <c r="F151" s="2">
        <f t="shared" si="45"/>
        <v>0</v>
      </c>
      <c r="J151" s="1">
        <f t="shared" si="56"/>
        <v>0</v>
      </c>
      <c r="M151" s="8" t="str">
        <f t="shared" si="57"/>
        <v/>
      </c>
      <c r="N151" s="8" t="str">
        <f t="shared" si="58"/>
        <v/>
      </c>
      <c r="O151" s="1" t="str">
        <f t="shared" si="59"/>
        <v/>
      </c>
      <c r="P151" s="40" t="str">
        <f t="shared" si="60"/>
        <v/>
      </c>
      <c r="Q151" s="40" t="str">
        <f t="shared" si="61"/>
        <v/>
      </c>
      <c r="R151" s="6">
        <f t="shared" si="62"/>
        <v>0</v>
      </c>
      <c r="S151" s="6">
        <f>IF(AND(D151&lt;=L$4,P151&lt;&gt;"Y"),IF(N151&lt;VLOOKUP(O151,Runners!A$3:CT$200,S$1,FALSE),2,0),0)</f>
        <v>0</v>
      </c>
      <c r="T151" s="6">
        <f t="shared" si="63"/>
        <v>0</v>
      </c>
      <c r="U151" s="2"/>
      <c r="V151" s="2" t="str">
        <f>IF(O151&lt;&gt;"",VLOOKUP(O151,Runners!CZ$3:DM$200,V$1,FALSE),"")</f>
        <v/>
      </c>
      <c r="W151" s="19" t="str">
        <f t="shared" si="64"/>
        <v/>
      </c>
    </row>
    <row r="152" spans="3:23" x14ac:dyDescent="0.25">
      <c r="C152" s="3">
        <f>IF(A152&lt;&gt;"",VLOOKUP(A152,Runners!A$3:AS$200,C$1,FALSE),0)</f>
        <v>0</v>
      </c>
      <c r="D152" s="6">
        <f t="shared" ref="D152:D200" si="65">D151+1</f>
        <v>149</v>
      </c>
      <c r="E152" s="2"/>
      <c r="F152" s="2">
        <f t="shared" si="45"/>
        <v>0</v>
      </c>
      <c r="J152" s="1">
        <f t="shared" ref="J152:J197" si="66">A152</f>
        <v>0</v>
      </c>
      <c r="M152" s="8" t="str">
        <f t="shared" ref="M152:M196" si="67">IF(D152&lt;=L$4,SMALL(E$4:E$201,D152),"")</f>
        <v/>
      </c>
      <c r="N152" s="8" t="str">
        <f t="shared" ref="N152:N196" si="68">IF(D152&lt;=L$4,VLOOKUP(M152,E$4:F$201,2,FALSE),"")</f>
        <v/>
      </c>
      <c r="O152" s="1" t="str">
        <f t="shared" ref="O152:O196" si="69">IF(D152&lt;=L$4,VLOOKUP(M152,E$4:J$201,6,FALSE),"")</f>
        <v/>
      </c>
      <c r="P152" s="40" t="str">
        <f t="shared" ref="P152:P196" si="70">IF(D152&lt;=L$4,VLOOKUP(O152,A$4:B$201,2,FALSE),"")</f>
        <v/>
      </c>
      <c r="Q152" s="40" t="str">
        <f t="shared" ref="Q152:Q196" si="71">IF(D152&lt;=L$4,IF(P152="Y",Q151,Q151-1),"")</f>
        <v/>
      </c>
      <c r="R152" s="6">
        <f t="shared" ref="R152:R196" si="72">IF(Q152=Q151,0,Q152)</f>
        <v>0</v>
      </c>
      <c r="S152" s="6">
        <f>IF(AND(D152&lt;=L$4,P152&lt;&gt;"Y"),IF(N152&lt;VLOOKUP(O152,Runners!A$3:CT$200,S$1,FALSE),2,0),0)</f>
        <v>0</v>
      </c>
      <c r="T152" s="6">
        <f t="shared" ref="T152:T196" si="73">IF(AND(D152&lt;=L$4,P152&lt;&gt;"Y"),S152+R152,0)</f>
        <v>0</v>
      </c>
      <c r="U152" s="2"/>
      <c r="V152" s="2" t="str">
        <f>IF(O152&lt;&gt;"",VLOOKUP(O152,Runners!CZ$3:DM$200,V$1,FALSE),"")</f>
        <v/>
      </c>
      <c r="W152" s="19" t="str">
        <f t="shared" ref="W152:W196" si="74">IF(O152&lt;&gt;"",(V152-N152)/V152,"")</f>
        <v/>
      </c>
    </row>
    <row r="153" spans="3:23" x14ac:dyDescent="0.25">
      <c r="C153" s="3">
        <f>IF(A153&lt;&gt;"",VLOOKUP(A153,Runners!A$3:AS$200,C$1,FALSE),0)</f>
        <v>0</v>
      </c>
      <c r="D153" s="6">
        <f t="shared" si="65"/>
        <v>150</v>
      </c>
      <c r="E153" s="2"/>
      <c r="F153" s="2">
        <f t="shared" si="45"/>
        <v>0</v>
      </c>
      <c r="J153" s="1">
        <f t="shared" si="66"/>
        <v>0</v>
      </c>
      <c r="M153" s="8" t="str">
        <f t="shared" si="67"/>
        <v/>
      </c>
      <c r="N153" s="8" t="str">
        <f t="shared" si="68"/>
        <v/>
      </c>
      <c r="O153" s="1" t="str">
        <f t="shared" si="69"/>
        <v/>
      </c>
      <c r="P153" s="40" t="str">
        <f t="shared" si="70"/>
        <v/>
      </c>
      <c r="Q153" s="40" t="str">
        <f t="shared" si="71"/>
        <v/>
      </c>
      <c r="R153" s="6">
        <f t="shared" si="72"/>
        <v>0</v>
      </c>
      <c r="S153" s="6">
        <f>IF(AND(D153&lt;=L$4,P153&lt;&gt;"Y"),IF(N153&lt;VLOOKUP(O153,Runners!A$3:CT$200,S$1,FALSE),2,0),0)</f>
        <v>0</v>
      </c>
      <c r="T153" s="6">
        <f t="shared" si="73"/>
        <v>0</v>
      </c>
      <c r="U153" s="2"/>
      <c r="V153" s="2" t="str">
        <f>IF(O153&lt;&gt;"",VLOOKUP(O153,Runners!CZ$3:DM$200,V$1,FALSE),"")</f>
        <v/>
      </c>
      <c r="W153" s="19" t="str">
        <f t="shared" si="74"/>
        <v/>
      </c>
    </row>
    <row r="154" spans="3:23" x14ac:dyDescent="0.25">
      <c r="C154" s="3">
        <f>IF(A154&lt;&gt;"",VLOOKUP(A154,Runners!A$3:AS$200,C$1,FALSE),0)</f>
        <v>0</v>
      </c>
      <c r="D154" s="6">
        <f t="shared" si="65"/>
        <v>151</v>
      </c>
      <c r="E154" s="2"/>
      <c r="F154" s="2">
        <f t="shared" si="45"/>
        <v>0</v>
      </c>
      <c r="J154" s="1">
        <f t="shared" si="66"/>
        <v>0</v>
      </c>
      <c r="M154" s="8" t="str">
        <f t="shared" si="67"/>
        <v/>
      </c>
      <c r="N154" s="8" t="str">
        <f t="shared" si="68"/>
        <v/>
      </c>
      <c r="O154" s="1" t="str">
        <f t="shared" si="69"/>
        <v/>
      </c>
      <c r="P154" s="40" t="str">
        <f t="shared" si="70"/>
        <v/>
      </c>
      <c r="Q154" s="40" t="str">
        <f t="shared" si="71"/>
        <v/>
      </c>
      <c r="R154" s="6">
        <f t="shared" si="72"/>
        <v>0</v>
      </c>
      <c r="S154" s="6">
        <f>IF(AND(D154&lt;=L$4,P154&lt;&gt;"Y"),IF(N154&lt;VLOOKUP(O154,Runners!A$3:CT$200,S$1,FALSE),2,0),0)</f>
        <v>0</v>
      </c>
      <c r="T154" s="6">
        <f t="shared" si="73"/>
        <v>0</v>
      </c>
      <c r="U154" s="2"/>
      <c r="V154" s="2" t="str">
        <f>IF(O154&lt;&gt;"",VLOOKUP(O154,Runners!CZ$3:DM$200,V$1,FALSE),"")</f>
        <v/>
      </c>
      <c r="W154" s="19" t="str">
        <f t="shared" si="74"/>
        <v/>
      </c>
    </row>
    <row r="155" spans="3:23" x14ac:dyDescent="0.25">
      <c r="C155" s="3">
        <f>IF(A155&lt;&gt;"",VLOOKUP(A155,Runners!A$3:AS$200,C$1,FALSE),0)</f>
        <v>0</v>
      </c>
      <c r="D155" s="6">
        <f t="shared" si="65"/>
        <v>152</v>
      </c>
      <c r="E155" s="2"/>
      <c r="F155" s="2">
        <f t="shared" si="45"/>
        <v>0</v>
      </c>
      <c r="J155" s="1">
        <f t="shared" si="66"/>
        <v>0</v>
      </c>
      <c r="M155" s="8" t="str">
        <f t="shared" si="67"/>
        <v/>
      </c>
      <c r="N155" s="8" t="str">
        <f t="shared" si="68"/>
        <v/>
      </c>
      <c r="O155" s="1" t="str">
        <f t="shared" si="69"/>
        <v/>
      </c>
      <c r="P155" s="40" t="str">
        <f t="shared" si="70"/>
        <v/>
      </c>
      <c r="Q155" s="40" t="str">
        <f t="shared" si="71"/>
        <v/>
      </c>
      <c r="R155" s="6">
        <f t="shared" si="72"/>
        <v>0</v>
      </c>
      <c r="S155" s="6">
        <f>IF(AND(D155&lt;=L$4,P155&lt;&gt;"Y"),IF(N155&lt;VLOOKUP(O155,Runners!A$3:CT$200,S$1,FALSE),2,0),0)</f>
        <v>0</v>
      </c>
      <c r="T155" s="6">
        <f t="shared" si="73"/>
        <v>0</v>
      </c>
      <c r="U155" s="2"/>
      <c r="V155" s="2" t="str">
        <f>IF(O155&lt;&gt;"",VLOOKUP(O155,Runners!CZ$3:DM$200,V$1,FALSE),"")</f>
        <v/>
      </c>
      <c r="W155" s="19" t="str">
        <f t="shared" si="74"/>
        <v/>
      </c>
    </row>
    <row r="156" spans="3:23" x14ac:dyDescent="0.25">
      <c r="C156" s="3">
        <f>IF(A156&lt;&gt;"",VLOOKUP(A156,Runners!A$3:AS$200,C$1,FALSE),0)</f>
        <v>0</v>
      </c>
      <c r="D156" s="6">
        <f t="shared" si="65"/>
        <v>153</v>
      </c>
      <c r="E156" s="2"/>
      <c r="F156" s="2">
        <f t="shared" si="45"/>
        <v>0</v>
      </c>
      <c r="J156" s="1">
        <f t="shared" si="66"/>
        <v>0</v>
      </c>
      <c r="M156" s="8" t="str">
        <f t="shared" si="67"/>
        <v/>
      </c>
      <c r="N156" s="8" t="str">
        <f t="shared" si="68"/>
        <v/>
      </c>
      <c r="O156" s="1" t="str">
        <f t="shared" si="69"/>
        <v/>
      </c>
      <c r="P156" s="40" t="str">
        <f t="shared" si="70"/>
        <v/>
      </c>
      <c r="Q156" s="40" t="str">
        <f t="shared" si="71"/>
        <v/>
      </c>
      <c r="R156" s="6">
        <f t="shared" si="72"/>
        <v>0</v>
      </c>
      <c r="S156" s="6">
        <f>IF(AND(D156&lt;=L$4,P156&lt;&gt;"Y"),IF(N156&lt;VLOOKUP(O156,Runners!A$3:CT$200,S$1,FALSE),2,0),0)</f>
        <v>0</v>
      </c>
      <c r="T156" s="6">
        <f t="shared" si="73"/>
        <v>0</v>
      </c>
      <c r="U156" s="2"/>
      <c r="V156" s="2" t="str">
        <f>IF(O156&lt;&gt;"",VLOOKUP(O156,Runners!CZ$3:DM$200,V$1,FALSE),"")</f>
        <v/>
      </c>
      <c r="W156" s="19" t="str">
        <f t="shared" si="74"/>
        <v/>
      </c>
    </row>
    <row r="157" spans="3:23" x14ac:dyDescent="0.25">
      <c r="C157" s="3">
        <f>IF(A157&lt;&gt;"",VLOOKUP(A157,Runners!A$3:AS$200,C$1,FALSE),0)</f>
        <v>0</v>
      </c>
      <c r="D157" s="6">
        <f t="shared" si="65"/>
        <v>154</v>
      </c>
      <c r="E157" s="2"/>
      <c r="F157" s="2">
        <f t="shared" si="45"/>
        <v>0</v>
      </c>
      <c r="J157" s="1">
        <f t="shared" si="66"/>
        <v>0</v>
      </c>
      <c r="M157" s="8" t="str">
        <f t="shared" si="67"/>
        <v/>
      </c>
      <c r="N157" s="8" t="str">
        <f t="shared" si="68"/>
        <v/>
      </c>
      <c r="O157" s="1" t="str">
        <f t="shared" si="69"/>
        <v/>
      </c>
      <c r="P157" s="40" t="str">
        <f t="shared" si="70"/>
        <v/>
      </c>
      <c r="Q157" s="40" t="str">
        <f t="shared" si="71"/>
        <v/>
      </c>
      <c r="R157" s="6">
        <f t="shared" si="72"/>
        <v>0</v>
      </c>
      <c r="S157" s="6">
        <f>IF(AND(D157&lt;=L$4,P157&lt;&gt;"Y"),IF(N157&lt;VLOOKUP(O157,Runners!A$3:CT$200,S$1,FALSE),2,0),0)</f>
        <v>0</v>
      </c>
      <c r="T157" s="6">
        <f t="shared" si="73"/>
        <v>0</v>
      </c>
      <c r="U157" s="2"/>
      <c r="V157" s="2" t="str">
        <f>IF(O157&lt;&gt;"",VLOOKUP(O157,Runners!CZ$3:DM$200,V$1,FALSE),"")</f>
        <v/>
      </c>
      <c r="W157" s="19" t="str">
        <f t="shared" si="74"/>
        <v/>
      </c>
    </row>
    <row r="158" spans="3:23" x14ac:dyDescent="0.25">
      <c r="C158" s="3">
        <f>IF(A158&lt;&gt;"",VLOOKUP(A158,Runners!A$3:AS$200,C$1,FALSE),0)</f>
        <v>0</v>
      </c>
      <c r="D158" s="6">
        <f t="shared" si="65"/>
        <v>155</v>
      </c>
      <c r="E158" s="2"/>
      <c r="F158" s="2">
        <f t="shared" si="45"/>
        <v>0</v>
      </c>
      <c r="J158" s="1">
        <f t="shared" si="66"/>
        <v>0</v>
      </c>
      <c r="M158" s="8" t="str">
        <f t="shared" si="67"/>
        <v/>
      </c>
      <c r="N158" s="8" t="str">
        <f t="shared" si="68"/>
        <v/>
      </c>
      <c r="O158" s="1" t="str">
        <f t="shared" si="69"/>
        <v/>
      </c>
      <c r="P158" s="40" t="str">
        <f t="shared" si="70"/>
        <v/>
      </c>
      <c r="Q158" s="40" t="str">
        <f t="shared" si="71"/>
        <v/>
      </c>
      <c r="R158" s="6">
        <f t="shared" si="72"/>
        <v>0</v>
      </c>
      <c r="S158" s="6">
        <f>IF(AND(D158&lt;=L$4,P158&lt;&gt;"Y"),IF(N158&lt;VLOOKUP(O158,Runners!A$3:CT$200,S$1,FALSE),2,0),0)</f>
        <v>0</v>
      </c>
      <c r="T158" s="6">
        <f t="shared" si="73"/>
        <v>0</v>
      </c>
      <c r="U158" s="2"/>
      <c r="V158" s="2" t="str">
        <f>IF(O158&lt;&gt;"",VLOOKUP(O158,Runners!CZ$3:DM$200,V$1,FALSE),"")</f>
        <v/>
      </c>
      <c r="W158" s="19" t="str">
        <f t="shared" si="74"/>
        <v/>
      </c>
    </row>
    <row r="159" spans="3:23" x14ac:dyDescent="0.25">
      <c r="C159" s="3">
        <f>IF(A159&lt;&gt;"",VLOOKUP(A159,Runners!A$3:AS$200,C$1,FALSE),0)</f>
        <v>0</v>
      </c>
      <c r="D159" s="6">
        <f t="shared" si="65"/>
        <v>156</v>
      </c>
      <c r="E159" s="2"/>
      <c r="F159" s="2">
        <f t="shared" si="45"/>
        <v>0</v>
      </c>
      <c r="J159" s="1">
        <f t="shared" si="66"/>
        <v>0</v>
      </c>
      <c r="M159" s="8" t="str">
        <f t="shared" si="67"/>
        <v/>
      </c>
      <c r="N159" s="8" t="str">
        <f t="shared" si="68"/>
        <v/>
      </c>
      <c r="O159" s="1" t="str">
        <f t="shared" si="69"/>
        <v/>
      </c>
      <c r="P159" s="40" t="str">
        <f t="shared" si="70"/>
        <v/>
      </c>
      <c r="Q159" s="40" t="str">
        <f t="shared" si="71"/>
        <v/>
      </c>
      <c r="R159" s="6">
        <f t="shared" si="72"/>
        <v>0</v>
      </c>
      <c r="S159" s="6">
        <f>IF(AND(D159&lt;=L$4,P159&lt;&gt;"Y"),IF(N159&lt;VLOOKUP(O159,Runners!A$3:CT$200,S$1,FALSE),2,0),0)</f>
        <v>0</v>
      </c>
      <c r="T159" s="6">
        <f t="shared" si="73"/>
        <v>0</v>
      </c>
      <c r="U159" s="2"/>
      <c r="V159" s="2" t="str">
        <f>IF(O159&lt;&gt;"",VLOOKUP(O159,Runners!CZ$3:DM$200,V$1,FALSE),"")</f>
        <v/>
      </c>
      <c r="W159" s="19" t="str">
        <f t="shared" si="74"/>
        <v/>
      </c>
    </row>
    <row r="160" spans="3:23" x14ac:dyDescent="0.25">
      <c r="C160" s="3">
        <f>IF(A160&lt;&gt;"",VLOOKUP(A160,Runners!A$3:AS$200,C$1,FALSE),0)</f>
        <v>0</v>
      </c>
      <c r="D160" s="6">
        <f t="shared" si="65"/>
        <v>157</v>
      </c>
      <c r="E160" s="2"/>
      <c r="F160" s="2">
        <f t="shared" si="45"/>
        <v>0</v>
      </c>
      <c r="J160" s="1">
        <f t="shared" si="66"/>
        <v>0</v>
      </c>
      <c r="M160" s="8" t="str">
        <f t="shared" si="67"/>
        <v/>
      </c>
      <c r="N160" s="8" t="str">
        <f t="shared" si="68"/>
        <v/>
      </c>
      <c r="O160" s="1" t="str">
        <f t="shared" si="69"/>
        <v/>
      </c>
      <c r="P160" s="40" t="str">
        <f t="shared" si="70"/>
        <v/>
      </c>
      <c r="Q160" s="40" t="str">
        <f t="shared" si="71"/>
        <v/>
      </c>
      <c r="R160" s="6">
        <f t="shared" si="72"/>
        <v>0</v>
      </c>
      <c r="S160" s="6">
        <f>IF(AND(D160&lt;=L$4,P160&lt;&gt;"Y"),IF(N160&lt;VLOOKUP(O160,Runners!A$3:CT$200,S$1,FALSE),2,0),0)</f>
        <v>0</v>
      </c>
      <c r="T160" s="6">
        <f t="shared" si="73"/>
        <v>0</v>
      </c>
      <c r="U160" s="2"/>
      <c r="V160" s="2" t="str">
        <f>IF(O160&lt;&gt;"",VLOOKUP(O160,Runners!CZ$3:DM$200,V$1,FALSE),"")</f>
        <v/>
      </c>
      <c r="W160" s="19" t="str">
        <f t="shared" si="74"/>
        <v/>
      </c>
    </row>
    <row r="161" spans="3:23" x14ac:dyDescent="0.25">
      <c r="C161" s="3">
        <f>IF(A161&lt;&gt;"",VLOOKUP(A161,Runners!A$3:AS$200,C$1,FALSE),0)</f>
        <v>0</v>
      </c>
      <c r="D161" s="6">
        <f t="shared" si="65"/>
        <v>158</v>
      </c>
      <c r="E161" s="2"/>
      <c r="F161" s="2">
        <f t="shared" si="45"/>
        <v>0</v>
      </c>
      <c r="J161" s="1">
        <f t="shared" si="66"/>
        <v>0</v>
      </c>
      <c r="M161" s="8" t="str">
        <f t="shared" si="67"/>
        <v/>
      </c>
      <c r="N161" s="8" t="str">
        <f t="shared" si="68"/>
        <v/>
      </c>
      <c r="O161" s="1" t="str">
        <f t="shared" si="69"/>
        <v/>
      </c>
      <c r="P161" s="40" t="str">
        <f t="shared" si="70"/>
        <v/>
      </c>
      <c r="Q161" s="40" t="str">
        <f t="shared" si="71"/>
        <v/>
      </c>
      <c r="R161" s="6">
        <f t="shared" si="72"/>
        <v>0</v>
      </c>
      <c r="S161" s="6">
        <f>IF(AND(D161&lt;=L$4,P161&lt;&gt;"Y"),IF(N161&lt;VLOOKUP(O161,Runners!A$3:CT$200,S$1,FALSE),2,0),0)</f>
        <v>0</v>
      </c>
      <c r="T161" s="6">
        <f t="shared" si="73"/>
        <v>0</v>
      </c>
      <c r="U161" s="2"/>
      <c r="V161" s="2" t="str">
        <f>IF(O161&lt;&gt;"",VLOOKUP(O161,Runners!CZ$3:DM$200,V$1,FALSE),"")</f>
        <v/>
      </c>
      <c r="W161" s="19" t="str">
        <f t="shared" si="74"/>
        <v/>
      </c>
    </row>
    <row r="162" spans="3:23" x14ac:dyDescent="0.25">
      <c r="C162" s="3">
        <f>IF(A162&lt;&gt;"",VLOOKUP(A162,Runners!A$3:AS$200,C$1,FALSE),0)</f>
        <v>0</v>
      </c>
      <c r="D162" s="6">
        <f t="shared" si="65"/>
        <v>159</v>
      </c>
      <c r="E162" s="2"/>
      <c r="F162" s="2">
        <f t="shared" si="45"/>
        <v>0</v>
      </c>
      <c r="J162" s="1">
        <f t="shared" si="66"/>
        <v>0</v>
      </c>
      <c r="M162" s="8" t="str">
        <f t="shared" si="67"/>
        <v/>
      </c>
      <c r="N162" s="8" t="str">
        <f t="shared" si="68"/>
        <v/>
      </c>
      <c r="O162" s="1" t="str">
        <f t="shared" si="69"/>
        <v/>
      </c>
      <c r="P162" s="40" t="str">
        <f t="shared" si="70"/>
        <v/>
      </c>
      <c r="Q162" s="40" t="str">
        <f t="shared" si="71"/>
        <v/>
      </c>
      <c r="R162" s="6">
        <f t="shared" si="72"/>
        <v>0</v>
      </c>
      <c r="S162" s="6">
        <f>IF(AND(D162&lt;=L$4,P162&lt;&gt;"Y"),IF(N162&lt;VLOOKUP(O162,Runners!A$3:CT$200,S$1,FALSE),2,0),0)</f>
        <v>0</v>
      </c>
      <c r="T162" s="6">
        <f t="shared" si="73"/>
        <v>0</v>
      </c>
      <c r="U162" s="2"/>
      <c r="V162" s="2" t="str">
        <f>IF(O162&lt;&gt;"",VLOOKUP(O162,Runners!CZ$3:DM$200,V$1,FALSE),"")</f>
        <v/>
      </c>
      <c r="W162" s="19" t="str">
        <f t="shared" si="74"/>
        <v/>
      </c>
    </row>
    <row r="163" spans="3:23" x14ac:dyDescent="0.25">
      <c r="C163" s="3">
        <f>IF(A163&lt;&gt;"",VLOOKUP(A163,Runners!A$3:AS$200,C$1,FALSE),0)</f>
        <v>0</v>
      </c>
      <c r="D163" s="6">
        <f t="shared" si="65"/>
        <v>160</v>
      </c>
      <c r="E163" s="2"/>
      <c r="F163" s="2">
        <f t="shared" si="45"/>
        <v>0</v>
      </c>
      <c r="J163" s="1">
        <f t="shared" si="66"/>
        <v>0</v>
      </c>
      <c r="M163" s="8" t="str">
        <f t="shared" si="67"/>
        <v/>
      </c>
      <c r="N163" s="8" t="str">
        <f t="shared" si="68"/>
        <v/>
      </c>
      <c r="O163" s="1" t="str">
        <f t="shared" si="69"/>
        <v/>
      </c>
      <c r="P163" s="40" t="str">
        <f t="shared" si="70"/>
        <v/>
      </c>
      <c r="Q163" s="40" t="str">
        <f t="shared" si="71"/>
        <v/>
      </c>
      <c r="R163" s="6">
        <f t="shared" si="72"/>
        <v>0</v>
      </c>
      <c r="S163" s="6">
        <f>IF(AND(D163&lt;=L$4,P163&lt;&gt;"Y"),IF(N163&lt;VLOOKUP(O163,Runners!A$3:CT$200,S$1,FALSE),2,0),0)</f>
        <v>0</v>
      </c>
      <c r="T163" s="6">
        <f t="shared" si="73"/>
        <v>0</v>
      </c>
      <c r="U163" s="2"/>
      <c r="V163" s="2" t="str">
        <f>IF(O163&lt;&gt;"",VLOOKUP(O163,Runners!CZ$3:DM$200,V$1,FALSE),"")</f>
        <v/>
      </c>
      <c r="W163" s="19" t="str">
        <f t="shared" si="74"/>
        <v/>
      </c>
    </row>
    <row r="164" spans="3:23" x14ac:dyDescent="0.25">
      <c r="C164" s="3">
        <f>IF(A164&lt;&gt;"",VLOOKUP(A164,Runners!A$3:AS$200,C$1,FALSE),0)</f>
        <v>0</v>
      </c>
      <c r="D164" s="6">
        <f t="shared" si="65"/>
        <v>161</v>
      </c>
      <c r="E164" s="2"/>
      <c r="F164" s="2">
        <f t="shared" si="45"/>
        <v>0</v>
      </c>
      <c r="J164" s="1">
        <f t="shared" si="66"/>
        <v>0</v>
      </c>
      <c r="M164" s="8" t="str">
        <f t="shared" si="67"/>
        <v/>
      </c>
      <c r="N164" s="8" t="str">
        <f t="shared" si="68"/>
        <v/>
      </c>
      <c r="O164" s="1" t="str">
        <f t="shared" si="69"/>
        <v/>
      </c>
      <c r="P164" s="40" t="str">
        <f t="shared" si="70"/>
        <v/>
      </c>
      <c r="Q164" s="40" t="str">
        <f t="shared" si="71"/>
        <v/>
      </c>
      <c r="R164" s="6">
        <f t="shared" si="72"/>
        <v>0</v>
      </c>
      <c r="S164" s="6">
        <f>IF(AND(D164&lt;=L$4,P164&lt;&gt;"Y"),IF(N164&lt;VLOOKUP(O164,Runners!A$3:CT$200,S$1,FALSE),2,0),0)</f>
        <v>0</v>
      </c>
      <c r="T164" s="6">
        <f t="shared" si="73"/>
        <v>0</v>
      </c>
      <c r="U164" s="2"/>
      <c r="V164" s="2" t="str">
        <f>IF(O164&lt;&gt;"",VLOOKUP(O164,Runners!CZ$3:DM$200,V$1,FALSE),"")</f>
        <v/>
      </c>
      <c r="W164" s="19" t="str">
        <f t="shared" si="74"/>
        <v/>
      </c>
    </row>
    <row r="165" spans="3:23" x14ac:dyDescent="0.25">
      <c r="C165" s="3">
        <f>IF(A165&lt;&gt;"",VLOOKUP(A165,Runners!A$3:AS$200,C$1,FALSE),0)</f>
        <v>0</v>
      </c>
      <c r="D165" s="6">
        <f t="shared" si="65"/>
        <v>162</v>
      </c>
      <c r="E165" s="2"/>
      <c r="F165" s="2">
        <f t="shared" si="45"/>
        <v>0</v>
      </c>
      <c r="J165" s="1">
        <f t="shared" si="66"/>
        <v>0</v>
      </c>
      <c r="M165" s="8" t="str">
        <f t="shared" si="67"/>
        <v/>
      </c>
      <c r="N165" s="8" t="str">
        <f t="shared" si="68"/>
        <v/>
      </c>
      <c r="O165" s="1" t="str">
        <f t="shared" si="69"/>
        <v/>
      </c>
      <c r="P165" s="40" t="str">
        <f t="shared" si="70"/>
        <v/>
      </c>
      <c r="Q165" s="40" t="str">
        <f t="shared" si="71"/>
        <v/>
      </c>
      <c r="R165" s="6">
        <f t="shared" si="72"/>
        <v>0</v>
      </c>
      <c r="S165" s="6">
        <f>IF(AND(D165&lt;=L$4,P165&lt;&gt;"Y"),IF(N165&lt;VLOOKUP(O165,Runners!A$3:CT$200,S$1,FALSE),2,0),0)</f>
        <v>0</v>
      </c>
      <c r="T165" s="6">
        <f t="shared" si="73"/>
        <v>0</v>
      </c>
      <c r="U165" s="2"/>
      <c r="V165" s="2" t="str">
        <f>IF(O165&lt;&gt;"",VLOOKUP(O165,Runners!CZ$3:DM$200,V$1,FALSE),"")</f>
        <v/>
      </c>
      <c r="W165" s="19" t="str">
        <f t="shared" si="74"/>
        <v/>
      </c>
    </row>
    <row r="166" spans="3:23" x14ac:dyDescent="0.25">
      <c r="C166" s="3">
        <f>IF(A166&lt;&gt;"",VLOOKUP(A166,Runners!A$3:AS$200,C$1,FALSE),0)</f>
        <v>0</v>
      </c>
      <c r="D166" s="6">
        <f t="shared" si="65"/>
        <v>163</v>
      </c>
      <c r="E166" s="2"/>
      <c r="F166" s="2">
        <f t="shared" si="45"/>
        <v>0</v>
      </c>
      <c r="J166" s="1">
        <f t="shared" si="66"/>
        <v>0</v>
      </c>
      <c r="M166" s="8" t="str">
        <f t="shared" si="67"/>
        <v/>
      </c>
      <c r="N166" s="8" t="str">
        <f t="shared" si="68"/>
        <v/>
      </c>
      <c r="O166" s="1" t="str">
        <f t="shared" si="69"/>
        <v/>
      </c>
      <c r="P166" s="40" t="str">
        <f t="shared" si="70"/>
        <v/>
      </c>
      <c r="Q166" s="40" t="str">
        <f t="shared" si="71"/>
        <v/>
      </c>
      <c r="R166" s="6">
        <f t="shared" si="72"/>
        <v>0</v>
      </c>
      <c r="S166" s="6">
        <f>IF(AND(D166&lt;=L$4,P166&lt;&gt;"Y"),IF(N166&lt;VLOOKUP(O166,Runners!A$3:CT$200,S$1,FALSE),2,0),0)</f>
        <v>0</v>
      </c>
      <c r="T166" s="6">
        <f t="shared" si="73"/>
        <v>0</v>
      </c>
      <c r="U166" s="2"/>
      <c r="V166" s="2" t="str">
        <f>IF(O166&lt;&gt;"",VLOOKUP(O166,Runners!CZ$3:DM$200,V$1,FALSE),"")</f>
        <v/>
      </c>
      <c r="W166" s="19" t="str">
        <f t="shared" si="74"/>
        <v/>
      </c>
    </row>
    <row r="167" spans="3:23" x14ac:dyDescent="0.25">
      <c r="C167" s="3">
        <f>IF(A167&lt;&gt;"",VLOOKUP(A167,Runners!A$3:AS$200,C$1,FALSE),0)</f>
        <v>0</v>
      </c>
      <c r="D167" s="6">
        <f t="shared" si="65"/>
        <v>164</v>
      </c>
      <c r="E167" s="2"/>
      <c r="F167" s="2">
        <f t="shared" ref="F167:F192" si="75">IF(E167&gt;0,E167-C167,0)</f>
        <v>0</v>
      </c>
      <c r="J167" s="1">
        <f t="shared" si="66"/>
        <v>0</v>
      </c>
      <c r="M167" s="8" t="str">
        <f t="shared" si="67"/>
        <v/>
      </c>
      <c r="N167" s="8" t="str">
        <f t="shared" si="68"/>
        <v/>
      </c>
      <c r="O167" s="1" t="str">
        <f t="shared" si="69"/>
        <v/>
      </c>
      <c r="P167" s="40" t="str">
        <f t="shared" si="70"/>
        <v/>
      </c>
      <c r="Q167" s="40" t="str">
        <f t="shared" si="71"/>
        <v/>
      </c>
      <c r="R167" s="6">
        <f t="shared" si="72"/>
        <v>0</v>
      </c>
      <c r="S167" s="6">
        <f>IF(AND(D167&lt;=L$4,P167&lt;&gt;"Y"),IF(N167&lt;VLOOKUP(O167,Runners!A$3:CT$200,S$1,FALSE),2,0),0)</f>
        <v>0</v>
      </c>
      <c r="T167" s="6">
        <f t="shared" si="73"/>
        <v>0</v>
      </c>
      <c r="U167" s="2"/>
      <c r="V167" s="2" t="str">
        <f>IF(O167&lt;&gt;"",VLOOKUP(O167,Runners!CZ$3:DM$200,V$1,FALSE),"")</f>
        <v/>
      </c>
      <c r="W167" s="19" t="str">
        <f t="shared" si="74"/>
        <v/>
      </c>
    </row>
    <row r="168" spans="3:23" x14ac:dyDescent="0.25">
      <c r="C168" s="3">
        <f>IF(A168&lt;&gt;"",VLOOKUP(A168,Runners!A$3:AS$200,C$1,FALSE),0)</f>
        <v>0</v>
      </c>
      <c r="D168" s="6">
        <f t="shared" si="65"/>
        <v>165</v>
      </c>
      <c r="E168" s="2"/>
      <c r="F168" s="2">
        <f t="shared" si="75"/>
        <v>0</v>
      </c>
      <c r="J168" s="1">
        <f t="shared" si="66"/>
        <v>0</v>
      </c>
      <c r="M168" s="8" t="str">
        <f t="shared" si="67"/>
        <v/>
      </c>
      <c r="N168" s="8" t="str">
        <f t="shared" si="68"/>
        <v/>
      </c>
      <c r="O168" s="1" t="str">
        <f t="shared" si="69"/>
        <v/>
      </c>
      <c r="P168" s="40" t="str">
        <f t="shared" si="70"/>
        <v/>
      </c>
      <c r="Q168" s="40" t="str">
        <f t="shared" si="71"/>
        <v/>
      </c>
      <c r="R168" s="6">
        <f t="shared" si="72"/>
        <v>0</v>
      </c>
      <c r="S168" s="6">
        <f>IF(AND(D168&lt;=L$4,P168&lt;&gt;"Y"),IF(N168&lt;VLOOKUP(O168,Runners!A$3:CT$200,S$1,FALSE),2,0),0)</f>
        <v>0</v>
      </c>
      <c r="T168" s="6">
        <f t="shared" si="73"/>
        <v>0</v>
      </c>
      <c r="U168" s="2"/>
      <c r="V168" s="2" t="str">
        <f>IF(O168&lt;&gt;"",VLOOKUP(O168,Runners!CZ$3:DM$200,V$1,FALSE),"")</f>
        <v/>
      </c>
      <c r="W168" s="19" t="str">
        <f t="shared" si="74"/>
        <v/>
      </c>
    </row>
    <row r="169" spans="3:23" x14ac:dyDescent="0.25">
      <c r="C169" s="3">
        <f>IF(A169&lt;&gt;"",VLOOKUP(A169,Runners!A$3:AS$200,C$1,FALSE),0)</f>
        <v>0</v>
      </c>
      <c r="D169" s="6">
        <f t="shared" si="65"/>
        <v>166</v>
      </c>
      <c r="E169" s="2"/>
      <c r="F169" s="2">
        <f t="shared" si="75"/>
        <v>0</v>
      </c>
      <c r="J169" s="1">
        <f t="shared" si="66"/>
        <v>0</v>
      </c>
      <c r="M169" s="8" t="str">
        <f t="shared" si="67"/>
        <v/>
      </c>
      <c r="N169" s="8" t="str">
        <f t="shared" si="68"/>
        <v/>
      </c>
      <c r="O169" s="1" t="str">
        <f t="shared" si="69"/>
        <v/>
      </c>
      <c r="P169" s="40" t="str">
        <f t="shared" si="70"/>
        <v/>
      </c>
      <c r="Q169" s="40" t="str">
        <f t="shared" si="71"/>
        <v/>
      </c>
      <c r="R169" s="6">
        <f t="shared" si="72"/>
        <v>0</v>
      </c>
      <c r="S169" s="6">
        <f>IF(AND(D169&lt;=L$4,P169&lt;&gt;"Y"),IF(N169&lt;VLOOKUP(O169,Runners!A$3:CT$200,S$1,FALSE),2,0),0)</f>
        <v>0</v>
      </c>
      <c r="T169" s="6">
        <f t="shared" si="73"/>
        <v>0</v>
      </c>
      <c r="U169" s="2"/>
      <c r="V169" s="2" t="str">
        <f>IF(O169&lt;&gt;"",VLOOKUP(O169,Runners!CZ$3:DM$200,V$1,FALSE),"")</f>
        <v/>
      </c>
      <c r="W169" s="19" t="str">
        <f t="shared" si="74"/>
        <v/>
      </c>
    </row>
    <row r="170" spans="3:23" x14ac:dyDescent="0.25">
      <c r="C170" s="3">
        <f>IF(A170&lt;&gt;"",VLOOKUP(A170,Runners!A$3:AS$200,C$1,FALSE),0)</f>
        <v>0</v>
      </c>
      <c r="D170" s="6">
        <f t="shared" si="65"/>
        <v>167</v>
      </c>
      <c r="E170" s="2"/>
      <c r="F170" s="2">
        <f t="shared" si="75"/>
        <v>0</v>
      </c>
      <c r="J170" s="1">
        <f t="shared" si="66"/>
        <v>0</v>
      </c>
      <c r="M170" s="8" t="str">
        <f t="shared" si="67"/>
        <v/>
      </c>
      <c r="N170" s="8" t="str">
        <f t="shared" si="68"/>
        <v/>
      </c>
      <c r="O170" s="1" t="str">
        <f t="shared" si="69"/>
        <v/>
      </c>
      <c r="P170" s="40" t="str">
        <f t="shared" si="70"/>
        <v/>
      </c>
      <c r="Q170" s="40" t="str">
        <f t="shared" si="71"/>
        <v/>
      </c>
      <c r="R170" s="6">
        <f t="shared" si="72"/>
        <v>0</v>
      </c>
      <c r="S170" s="6">
        <f>IF(AND(D170&lt;=L$4,P170&lt;&gt;"Y"),IF(N170&lt;VLOOKUP(O170,Runners!A$3:CT$200,S$1,FALSE),2,0),0)</f>
        <v>0</v>
      </c>
      <c r="T170" s="6">
        <f t="shared" si="73"/>
        <v>0</v>
      </c>
      <c r="U170" s="2"/>
      <c r="V170" s="2" t="str">
        <f>IF(O170&lt;&gt;"",VLOOKUP(O170,Runners!CZ$3:DM$200,V$1,FALSE),"")</f>
        <v/>
      </c>
      <c r="W170" s="19" t="str">
        <f t="shared" si="74"/>
        <v/>
      </c>
    </row>
    <row r="171" spans="3:23" x14ac:dyDescent="0.25">
      <c r="C171" s="3">
        <f>IF(A171&lt;&gt;"",VLOOKUP(A171,Runners!A$3:AS$200,C$1,FALSE),0)</f>
        <v>0</v>
      </c>
      <c r="D171" s="6">
        <f t="shared" si="65"/>
        <v>168</v>
      </c>
      <c r="E171" s="2"/>
      <c r="F171" s="2">
        <f t="shared" si="75"/>
        <v>0</v>
      </c>
      <c r="J171" s="1">
        <f t="shared" si="66"/>
        <v>0</v>
      </c>
      <c r="M171" s="8" t="str">
        <f t="shared" si="67"/>
        <v/>
      </c>
      <c r="N171" s="8" t="str">
        <f t="shared" si="68"/>
        <v/>
      </c>
      <c r="O171" s="1" t="str">
        <f t="shared" si="69"/>
        <v/>
      </c>
      <c r="P171" s="40" t="str">
        <f t="shared" si="70"/>
        <v/>
      </c>
      <c r="Q171" s="40" t="str">
        <f t="shared" si="71"/>
        <v/>
      </c>
      <c r="R171" s="6">
        <f t="shared" si="72"/>
        <v>0</v>
      </c>
      <c r="S171" s="6">
        <f>IF(AND(D171&lt;=L$4,P171&lt;&gt;"Y"),IF(N171&lt;VLOOKUP(O171,Runners!A$3:CT$200,S$1,FALSE),2,0),0)</f>
        <v>0</v>
      </c>
      <c r="T171" s="6">
        <f t="shared" si="73"/>
        <v>0</v>
      </c>
      <c r="U171" s="2"/>
      <c r="V171" s="2" t="str">
        <f>IF(O171&lt;&gt;"",VLOOKUP(O171,Runners!CZ$3:DM$200,V$1,FALSE),"")</f>
        <v/>
      </c>
      <c r="W171" s="19" t="str">
        <f t="shared" si="74"/>
        <v/>
      </c>
    </row>
    <row r="172" spans="3:23" x14ac:dyDescent="0.25">
      <c r="C172" s="3">
        <f>IF(A172&lt;&gt;"",VLOOKUP(A172,Runners!A$3:AS$200,C$1,FALSE),0)</f>
        <v>0</v>
      </c>
      <c r="D172" s="6">
        <f t="shared" si="65"/>
        <v>169</v>
      </c>
      <c r="E172" s="2"/>
      <c r="F172" s="2">
        <f t="shared" si="75"/>
        <v>0</v>
      </c>
      <c r="J172" s="1">
        <f t="shared" si="66"/>
        <v>0</v>
      </c>
      <c r="M172" s="8" t="str">
        <f t="shared" si="67"/>
        <v/>
      </c>
      <c r="N172" s="8" t="str">
        <f t="shared" si="68"/>
        <v/>
      </c>
      <c r="O172" s="1" t="str">
        <f t="shared" si="69"/>
        <v/>
      </c>
      <c r="P172" s="40" t="str">
        <f t="shared" si="70"/>
        <v/>
      </c>
      <c r="Q172" s="40" t="str">
        <f t="shared" si="71"/>
        <v/>
      </c>
      <c r="R172" s="6">
        <f t="shared" si="72"/>
        <v>0</v>
      </c>
      <c r="S172" s="6">
        <f>IF(AND(D172&lt;=L$4,P172&lt;&gt;"Y"),IF(N172&lt;VLOOKUP(O172,Runners!A$3:CT$200,S$1,FALSE),2,0),0)</f>
        <v>0</v>
      </c>
      <c r="T172" s="6">
        <f t="shared" si="73"/>
        <v>0</v>
      </c>
      <c r="U172" s="2"/>
      <c r="V172" s="2" t="str">
        <f>IF(O172&lt;&gt;"",VLOOKUP(O172,Runners!CZ$3:DM$200,V$1,FALSE),"")</f>
        <v/>
      </c>
      <c r="W172" s="19" t="str">
        <f t="shared" si="74"/>
        <v/>
      </c>
    </row>
    <row r="173" spans="3:23" x14ac:dyDescent="0.25">
      <c r="C173" s="3">
        <f>IF(A173&lt;&gt;"",VLOOKUP(A173,Runners!A$3:AS$200,C$1,FALSE),0)</f>
        <v>0</v>
      </c>
      <c r="D173" s="6">
        <f t="shared" si="65"/>
        <v>170</v>
      </c>
      <c r="E173" s="2"/>
      <c r="F173" s="2">
        <f t="shared" si="75"/>
        <v>0</v>
      </c>
      <c r="J173" s="1">
        <f t="shared" si="66"/>
        <v>0</v>
      </c>
      <c r="M173" s="8" t="str">
        <f t="shared" si="67"/>
        <v/>
      </c>
      <c r="N173" s="8" t="str">
        <f t="shared" si="68"/>
        <v/>
      </c>
      <c r="O173" s="1" t="str">
        <f t="shared" si="69"/>
        <v/>
      </c>
      <c r="P173" s="40" t="str">
        <f t="shared" si="70"/>
        <v/>
      </c>
      <c r="Q173" s="40" t="str">
        <f t="shared" si="71"/>
        <v/>
      </c>
      <c r="R173" s="6">
        <f t="shared" si="72"/>
        <v>0</v>
      </c>
      <c r="S173" s="6">
        <f>IF(AND(D173&lt;=L$4,P173&lt;&gt;"Y"),IF(N173&lt;VLOOKUP(O173,Runners!A$3:CT$200,S$1,FALSE),2,0),0)</f>
        <v>0</v>
      </c>
      <c r="T173" s="6">
        <f t="shared" si="73"/>
        <v>0</v>
      </c>
      <c r="U173" s="2"/>
      <c r="V173" s="2" t="str">
        <f>IF(O173&lt;&gt;"",VLOOKUP(O173,Runners!CZ$3:DM$200,V$1,FALSE),"")</f>
        <v/>
      </c>
      <c r="W173" s="19" t="str">
        <f t="shared" si="74"/>
        <v/>
      </c>
    </row>
    <row r="174" spans="3:23" x14ac:dyDescent="0.25">
      <c r="C174" s="3">
        <f>IF(A174&lt;&gt;"",VLOOKUP(A174,Runners!A$3:AS$200,C$1,FALSE),0)</f>
        <v>0</v>
      </c>
      <c r="D174" s="6">
        <f t="shared" si="65"/>
        <v>171</v>
      </c>
      <c r="E174" s="2"/>
      <c r="F174" s="2">
        <f t="shared" si="75"/>
        <v>0</v>
      </c>
      <c r="J174" s="1">
        <f t="shared" si="66"/>
        <v>0</v>
      </c>
      <c r="M174" s="8" t="str">
        <f t="shared" si="67"/>
        <v/>
      </c>
      <c r="N174" s="8" t="str">
        <f t="shared" si="68"/>
        <v/>
      </c>
      <c r="O174" s="1" t="str">
        <f t="shared" si="69"/>
        <v/>
      </c>
      <c r="P174" s="40" t="str">
        <f t="shared" si="70"/>
        <v/>
      </c>
      <c r="Q174" s="40" t="str">
        <f t="shared" si="71"/>
        <v/>
      </c>
      <c r="R174" s="6">
        <f t="shared" si="72"/>
        <v>0</v>
      </c>
      <c r="S174" s="6">
        <f>IF(AND(D174&lt;=L$4,P174&lt;&gt;"Y"),IF(N174&lt;VLOOKUP(O174,Runners!A$3:CT$200,S$1,FALSE),2,0),0)</f>
        <v>0</v>
      </c>
      <c r="T174" s="6">
        <f t="shared" si="73"/>
        <v>0</v>
      </c>
      <c r="U174" s="2"/>
      <c r="V174" s="2" t="str">
        <f>IF(O174&lt;&gt;"",VLOOKUP(O174,Runners!CZ$3:DM$200,V$1,FALSE),"")</f>
        <v/>
      </c>
      <c r="W174" s="19" t="str">
        <f t="shared" si="74"/>
        <v/>
      </c>
    </row>
    <row r="175" spans="3:23" x14ac:dyDescent="0.25">
      <c r="C175" s="3">
        <f>IF(A175&lt;&gt;"",VLOOKUP(A175,Runners!A$3:AS$200,C$1,FALSE),0)</f>
        <v>0</v>
      </c>
      <c r="D175" s="6">
        <f t="shared" si="65"/>
        <v>172</v>
      </c>
      <c r="E175" s="2"/>
      <c r="F175" s="2">
        <f t="shared" si="75"/>
        <v>0</v>
      </c>
      <c r="J175" s="1">
        <f t="shared" si="66"/>
        <v>0</v>
      </c>
      <c r="M175" s="8" t="str">
        <f t="shared" si="67"/>
        <v/>
      </c>
      <c r="N175" s="8" t="str">
        <f t="shared" si="68"/>
        <v/>
      </c>
      <c r="O175" s="1" t="str">
        <f t="shared" si="69"/>
        <v/>
      </c>
      <c r="P175" s="40" t="str">
        <f t="shared" si="70"/>
        <v/>
      </c>
      <c r="Q175" s="40" t="str">
        <f t="shared" si="71"/>
        <v/>
      </c>
      <c r="R175" s="6">
        <f t="shared" si="72"/>
        <v>0</v>
      </c>
      <c r="S175" s="6">
        <f>IF(AND(D175&lt;=L$4,P175&lt;&gt;"Y"),IF(N175&lt;VLOOKUP(O175,Runners!A$3:CT$200,S$1,FALSE),2,0),0)</f>
        <v>0</v>
      </c>
      <c r="T175" s="6">
        <f t="shared" si="73"/>
        <v>0</v>
      </c>
      <c r="U175" s="2"/>
      <c r="V175" s="2" t="str">
        <f>IF(O175&lt;&gt;"",VLOOKUP(O175,Runners!CZ$3:DM$200,V$1,FALSE),"")</f>
        <v/>
      </c>
      <c r="W175" s="19" t="str">
        <f t="shared" si="74"/>
        <v/>
      </c>
    </row>
    <row r="176" spans="3:23" x14ac:dyDescent="0.25">
      <c r="C176" s="3">
        <f>IF(A176&lt;&gt;"",VLOOKUP(A176,Runners!A$3:AS$200,C$1,FALSE),0)</f>
        <v>0</v>
      </c>
      <c r="D176" s="6">
        <f t="shared" si="65"/>
        <v>173</v>
      </c>
      <c r="E176" s="2"/>
      <c r="F176" s="2">
        <f t="shared" si="75"/>
        <v>0</v>
      </c>
      <c r="J176" s="1">
        <f t="shared" si="66"/>
        <v>0</v>
      </c>
      <c r="M176" s="8" t="str">
        <f t="shared" si="67"/>
        <v/>
      </c>
      <c r="N176" s="8" t="str">
        <f t="shared" si="68"/>
        <v/>
      </c>
      <c r="O176" s="1" t="str">
        <f t="shared" si="69"/>
        <v/>
      </c>
      <c r="P176" s="40" t="str">
        <f t="shared" si="70"/>
        <v/>
      </c>
      <c r="Q176" s="40" t="str">
        <f t="shared" si="71"/>
        <v/>
      </c>
      <c r="R176" s="6">
        <f t="shared" si="72"/>
        <v>0</v>
      </c>
      <c r="S176" s="6">
        <f>IF(AND(D176&lt;=L$4,P176&lt;&gt;"Y"),IF(N176&lt;VLOOKUP(O176,Runners!A$3:CT$200,S$1,FALSE),2,0),0)</f>
        <v>0</v>
      </c>
      <c r="T176" s="6">
        <f t="shared" si="73"/>
        <v>0</v>
      </c>
      <c r="U176" s="2"/>
      <c r="V176" s="2" t="str">
        <f>IF(O176&lt;&gt;"",VLOOKUP(O176,Runners!CZ$3:DM$200,V$1,FALSE),"")</f>
        <v/>
      </c>
      <c r="W176" s="19" t="str">
        <f t="shared" si="74"/>
        <v/>
      </c>
    </row>
    <row r="177" spans="3:23" x14ac:dyDescent="0.25">
      <c r="C177" s="3">
        <f>IF(A177&lt;&gt;"",VLOOKUP(A177,Runners!A$3:AS$200,C$1,FALSE),0)</f>
        <v>0</v>
      </c>
      <c r="D177" s="6">
        <f t="shared" si="65"/>
        <v>174</v>
      </c>
      <c r="E177" s="2"/>
      <c r="F177" s="2">
        <f t="shared" si="75"/>
        <v>0</v>
      </c>
      <c r="J177" s="1">
        <f t="shared" si="66"/>
        <v>0</v>
      </c>
      <c r="M177" s="8" t="str">
        <f t="shared" si="67"/>
        <v/>
      </c>
      <c r="N177" s="8" t="str">
        <f t="shared" si="68"/>
        <v/>
      </c>
      <c r="O177" s="1" t="str">
        <f t="shared" si="69"/>
        <v/>
      </c>
      <c r="P177" s="40" t="str">
        <f t="shared" si="70"/>
        <v/>
      </c>
      <c r="Q177" s="40" t="str">
        <f t="shared" si="71"/>
        <v/>
      </c>
      <c r="R177" s="6">
        <f t="shared" si="72"/>
        <v>0</v>
      </c>
      <c r="S177" s="6">
        <f>IF(AND(D177&lt;=L$4,P177&lt;&gt;"Y"),IF(N177&lt;VLOOKUP(O177,Runners!A$3:CT$200,S$1,FALSE),2,0),0)</f>
        <v>0</v>
      </c>
      <c r="T177" s="6">
        <f t="shared" si="73"/>
        <v>0</v>
      </c>
      <c r="U177" s="2"/>
      <c r="V177" s="2" t="str">
        <f>IF(O177&lt;&gt;"",VLOOKUP(O177,Runners!CZ$3:DM$200,V$1,FALSE),"")</f>
        <v/>
      </c>
      <c r="W177" s="19" t="str">
        <f t="shared" si="74"/>
        <v/>
      </c>
    </row>
    <row r="178" spans="3:23" x14ac:dyDescent="0.25">
      <c r="C178" s="3">
        <f>IF(A178&lt;&gt;"",VLOOKUP(A178,Runners!A$3:AS$200,C$1,FALSE),0)</f>
        <v>0</v>
      </c>
      <c r="D178" s="6">
        <f t="shared" si="65"/>
        <v>175</v>
      </c>
      <c r="E178" s="2"/>
      <c r="F178" s="2">
        <f t="shared" si="75"/>
        <v>0</v>
      </c>
      <c r="J178" s="1">
        <f t="shared" si="66"/>
        <v>0</v>
      </c>
      <c r="M178" s="8" t="str">
        <f t="shared" si="67"/>
        <v/>
      </c>
      <c r="N178" s="8" t="str">
        <f t="shared" si="68"/>
        <v/>
      </c>
      <c r="O178" s="1" t="str">
        <f t="shared" si="69"/>
        <v/>
      </c>
      <c r="P178" s="40" t="str">
        <f t="shared" si="70"/>
        <v/>
      </c>
      <c r="Q178" s="40" t="str">
        <f t="shared" si="71"/>
        <v/>
      </c>
      <c r="R178" s="6">
        <f t="shared" si="72"/>
        <v>0</v>
      </c>
      <c r="S178" s="6">
        <f>IF(AND(D178&lt;=L$4,P178&lt;&gt;"Y"),IF(N178&lt;VLOOKUP(O178,Runners!A$3:CT$200,S$1,FALSE),2,0),0)</f>
        <v>0</v>
      </c>
      <c r="T178" s="6">
        <f t="shared" si="73"/>
        <v>0</v>
      </c>
      <c r="U178" s="2"/>
      <c r="V178" s="2" t="str">
        <f>IF(O178&lt;&gt;"",VLOOKUP(O178,Runners!CZ$3:DM$200,V$1,FALSE),"")</f>
        <v/>
      </c>
      <c r="W178" s="19" t="str">
        <f t="shared" si="74"/>
        <v/>
      </c>
    </row>
    <row r="179" spans="3:23" x14ac:dyDescent="0.25">
      <c r="C179" s="3">
        <f>IF(A179&lt;&gt;"",VLOOKUP(A179,Runners!A$3:AS$200,C$1,FALSE),0)</f>
        <v>0</v>
      </c>
      <c r="D179" s="6">
        <f t="shared" si="65"/>
        <v>176</v>
      </c>
      <c r="E179" s="2"/>
      <c r="F179" s="2">
        <f t="shared" si="75"/>
        <v>0</v>
      </c>
      <c r="J179" s="1">
        <f t="shared" si="66"/>
        <v>0</v>
      </c>
      <c r="M179" s="8" t="str">
        <f t="shared" si="67"/>
        <v/>
      </c>
      <c r="N179" s="8" t="str">
        <f t="shared" si="68"/>
        <v/>
      </c>
      <c r="O179" s="1" t="str">
        <f t="shared" si="69"/>
        <v/>
      </c>
      <c r="P179" s="40" t="str">
        <f t="shared" si="70"/>
        <v/>
      </c>
      <c r="Q179" s="40" t="str">
        <f t="shared" si="71"/>
        <v/>
      </c>
      <c r="R179" s="6">
        <f t="shared" si="72"/>
        <v>0</v>
      </c>
      <c r="S179" s="6">
        <f>IF(AND(D179&lt;=L$4,P179&lt;&gt;"Y"),IF(N179&lt;VLOOKUP(O179,Runners!A$3:CT$200,S$1,FALSE),2,0),0)</f>
        <v>0</v>
      </c>
      <c r="T179" s="6">
        <f t="shared" si="73"/>
        <v>0</v>
      </c>
      <c r="U179" s="2"/>
      <c r="V179" s="2" t="str">
        <f>IF(O179&lt;&gt;"",VLOOKUP(O179,Runners!CZ$3:DM$200,V$1,FALSE),"")</f>
        <v/>
      </c>
      <c r="W179" s="19" t="str">
        <f t="shared" si="74"/>
        <v/>
      </c>
    </row>
    <row r="180" spans="3:23" x14ac:dyDescent="0.25">
      <c r="C180" s="3">
        <f>IF(A180&lt;&gt;"",VLOOKUP(A180,Runners!A$3:AS$200,C$1,FALSE),0)</f>
        <v>0</v>
      </c>
      <c r="D180" s="6">
        <f t="shared" si="65"/>
        <v>177</v>
      </c>
      <c r="E180" s="2"/>
      <c r="F180" s="2">
        <f t="shared" si="75"/>
        <v>0</v>
      </c>
      <c r="J180" s="1">
        <f t="shared" si="66"/>
        <v>0</v>
      </c>
      <c r="M180" s="8" t="str">
        <f t="shared" si="67"/>
        <v/>
      </c>
      <c r="N180" s="8" t="str">
        <f t="shared" si="68"/>
        <v/>
      </c>
      <c r="O180" s="1" t="str">
        <f t="shared" si="69"/>
        <v/>
      </c>
      <c r="P180" s="40" t="str">
        <f t="shared" si="70"/>
        <v/>
      </c>
      <c r="Q180" s="40" t="str">
        <f t="shared" si="71"/>
        <v/>
      </c>
      <c r="R180" s="6">
        <f t="shared" si="72"/>
        <v>0</v>
      </c>
      <c r="S180" s="6">
        <f>IF(AND(D180&lt;=L$4,P180&lt;&gt;"Y"),IF(N180&lt;VLOOKUP(O180,Runners!A$3:CT$200,S$1,FALSE),2,0),0)</f>
        <v>0</v>
      </c>
      <c r="T180" s="6">
        <f t="shared" si="73"/>
        <v>0</v>
      </c>
      <c r="U180" s="2"/>
      <c r="V180" s="2" t="str">
        <f>IF(O180&lt;&gt;"",VLOOKUP(O180,Runners!CZ$3:DM$200,V$1,FALSE),"")</f>
        <v/>
      </c>
      <c r="W180" s="19" t="str">
        <f t="shared" si="74"/>
        <v/>
      </c>
    </row>
    <row r="181" spans="3:23" x14ac:dyDescent="0.25">
      <c r="C181" s="3">
        <f>IF(A181&lt;&gt;"",VLOOKUP(A181,Runners!A$3:AS$200,C$1,FALSE),0)</f>
        <v>0</v>
      </c>
      <c r="D181" s="6">
        <f t="shared" si="65"/>
        <v>178</v>
      </c>
      <c r="E181" s="2"/>
      <c r="F181" s="2">
        <f t="shared" si="75"/>
        <v>0</v>
      </c>
      <c r="J181" s="1">
        <f t="shared" si="66"/>
        <v>0</v>
      </c>
      <c r="M181" s="8" t="str">
        <f t="shared" si="67"/>
        <v/>
      </c>
      <c r="N181" s="8" t="str">
        <f t="shared" si="68"/>
        <v/>
      </c>
      <c r="O181" s="1" t="str">
        <f t="shared" si="69"/>
        <v/>
      </c>
      <c r="P181" s="40" t="str">
        <f t="shared" si="70"/>
        <v/>
      </c>
      <c r="Q181" s="40" t="str">
        <f t="shared" si="71"/>
        <v/>
      </c>
      <c r="R181" s="6">
        <f t="shared" si="72"/>
        <v>0</v>
      </c>
      <c r="S181" s="6">
        <f>IF(AND(D181&lt;=L$4,P181&lt;&gt;"Y"),IF(N181&lt;VLOOKUP(O181,Runners!A$3:CT$200,S$1,FALSE),2,0),0)</f>
        <v>0</v>
      </c>
      <c r="T181" s="6">
        <f t="shared" si="73"/>
        <v>0</v>
      </c>
      <c r="U181" s="2"/>
      <c r="V181" s="2" t="str">
        <f>IF(O181&lt;&gt;"",VLOOKUP(O181,Runners!CZ$3:DM$200,V$1,FALSE),"")</f>
        <v/>
      </c>
      <c r="W181" s="19" t="str">
        <f t="shared" si="74"/>
        <v/>
      </c>
    </row>
    <row r="182" spans="3:23" x14ac:dyDescent="0.25">
      <c r="C182" s="3">
        <f>IF(A182&lt;&gt;"",VLOOKUP(A182,Runners!A$3:AS$200,C$1,FALSE),0)</f>
        <v>0</v>
      </c>
      <c r="D182" s="6">
        <f t="shared" si="65"/>
        <v>179</v>
      </c>
      <c r="E182" s="2"/>
      <c r="F182" s="2">
        <f t="shared" si="75"/>
        <v>0</v>
      </c>
      <c r="J182" s="1">
        <f t="shared" si="66"/>
        <v>0</v>
      </c>
      <c r="M182" s="8" t="str">
        <f t="shared" si="67"/>
        <v/>
      </c>
      <c r="N182" s="8" t="str">
        <f t="shared" si="68"/>
        <v/>
      </c>
      <c r="O182" s="1" t="str">
        <f t="shared" si="69"/>
        <v/>
      </c>
      <c r="P182" s="40" t="str">
        <f t="shared" si="70"/>
        <v/>
      </c>
      <c r="Q182" s="40" t="str">
        <f t="shared" si="71"/>
        <v/>
      </c>
      <c r="R182" s="6">
        <f t="shared" si="72"/>
        <v>0</v>
      </c>
      <c r="S182" s="6">
        <f>IF(AND(D182&lt;=L$4,P182&lt;&gt;"Y"),IF(N182&lt;VLOOKUP(O182,Runners!A$3:CT$200,S$1,FALSE),2,0),0)</f>
        <v>0</v>
      </c>
      <c r="T182" s="6">
        <f t="shared" si="73"/>
        <v>0</v>
      </c>
      <c r="U182" s="2"/>
      <c r="V182" s="2" t="str">
        <f>IF(O182&lt;&gt;"",VLOOKUP(O182,Runners!CZ$3:DM$200,V$1,FALSE),"")</f>
        <v/>
      </c>
      <c r="W182" s="19" t="str">
        <f t="shared" si="74"/>
        <v/>
      </c>
    </row>
    <row r="183" spans="3:23" x14ac:dyDescent="0.25">
      <c r="C183" s="3">
        <f>IF(A183&lt;&gt;"",VLOOKUP(A183,Runners!A$3:AS$200,C$1,FALSE),0)</f>
        <v>0</v>
      </c>
      <c r="D183" s="6">
        <f t="shared" si="65"/>
        <v>180</v>
      </c>
      <c r="E183" s="2"/>
      <c r="F183" s="2">
        <f t="shared" si="75"/>
        <v>0</v>
      </c>
      <c r="J183" s="1">
        <f t="shared" si="66"/>
        <v>0</v>
      </c>
      <c r="M183" s="8" t="str">
        <f t="shared" si="67"/>
        <v/>
      </c>
      <c r="N183" s="8" t="str">
        <f t="shared" si="68"/>
        <v/>
      </c>
      <c r="O183" s="1" t="str">
        <f t="shared" si="69"/>
        <v/>
      </c>
      <c r="P183" s="40" t="str">
        <f t="shared" si="70"/>
        <v/>
      </c>
      <c r="Q183" s="40" t="str">
        <f t="shared" si="71"/>
        <v/>
      </c>
      <c r="R183" s="6">
        <f t="shared" si="72"/>
        <v>0</v>
      </c>
      <c r="S183" s="6">
        <f>IF(AND(D183&lt;=L$4,P183&lt;&gt;"Y"),IF(N183&lt;VLOOKUP(O183,Runners!A$3:CT$200,S$1,FALSE),2,0),0)</f>
        <v>0</v>
      </c>
      <c r="T183" s="6">
        <f t="shared" si="73"/>
        <v>0</v>
      </c>
      <c r="U183" s="2"/>
      <c r="V183" s="2" t="str">
        <f>IF(O183&lt;&gt;"",VLOOKUP(O183,Runners!CZ$3:DM$200,V$1,FALSE),"")</f>
        <v/>
      </c>
      <c r="W183" s="19" t="str">
        <f t="shared" si="74"/>
        <v/>
      </c>
    </row>
    <row r="184" spans="3:23" x14ac:dyDescent="0.25">
      <c r="C184" s="3">
        <f>IF(A184&lt;&gt;"",VLOOKUP(A184,Runners!A$3:AS$200,C$1,FALSE),0)</f>
        <v>0</v>
      </c>
      <c r="D184" s="6">
        <f t="shared" si="65"/>
        <v>181</v>
      </c>
      <c r="E184" s="2"/>
      <c r="F184" s="2">
        <f t="shared" si="75"/>
        <v>0</v>
      </c>
      <c r="J184" s="1">
        <f t="shared" si="66"/>
        <v>0</v>
      </c>
      <c r="M184" s="8" t="str">
        <f t="shared" si="67"/>
        <v/>
      </c>
      <c r="N184" s="8" t="str">
        <f t="shared" si="68"/>
        <v/>
      </c>
      <c r="O184" s="1" t="str">
        <f t="shared" si="69"/>
        <v/>
      </c>
      <c r="P184" s="40" t="str">
        <f t="shared" si="70"/>
        <v/>
      </c>
      <c r="Q184" s="40" t="str">
        <f t="shared" si="71"/>
        <v/>
      </c>
      <c r="R184" s="6">
        <f t="shared" si="72"/>
        <v>0</v>
      </c>
      <c r="S184" s="6">
        <f>IF(AND(D184&lt;=L$4,P184&lt;&gt;"Y"),IF(N184&lt;VLOOKUP(O184,Runners!A$3:CT$200,S$1,FALSE),2,0),0)</f>
        <v>0</v>
      </c>
      <c r="T184" s="6">
        <f t="shared" si="73"/>
        <v>0</v>
      </c>
      <c r="U184" s="2"/>
      <c r="V184" s="2" t="str">
        <f>IF(O184&lt;&gt;"",VLOOKUP(O184,Runners!CZ$3:DM$200,V$1,FALSE),"")</f>
        <v/>
      </c>
      <c r="W184" s="19" t="str">
        <f t="shared" si="74"/>
        <v/>
      </c>
    </row>
    <row r="185" spans="3:23" x14ac:dyDescent="0.25">
      <c r="C185" s="3">
        <f>IF(A185&lt;&gt;"",VLOOKUP(A185,Runners!A$3:AS$200,C$1,FALSE),0)</f>
        <v>0</v>
      </c>
      <c r="D185" s="6">
        <f t="shared" si="65"/>
        <v>182</v>
      </c>
      <c r="E185" s="2"/>
      <c r="F185" s="2">
        <f t="shared" si="75"/>
        <v>0</v>
      </c>
      <c r="J185" s="1">
        <f t="shared" si="66"/>
        <v>0</v>
      </c>
      <c r="M185" s="8" t="str">
        <f t="shared" si="67"/>
        <v/>
      </c>
      <c r="N185" s="8" t="str">
        <f t="shared" si="68"/>
        <v/>
      </c>
      <c r="O185" s="1" t="str">
        <f t="shared" si="69"/>
        <v/>
      </c>
      <c r="P185" s="40" t="str">
        <f t="shared" si="70"/>
        <v/>
      </c>
      <c r="Q185" s="40" t="str">
        <f t="shared" si="71"/>
        <v/>
      </c>
      <c r="R185" s="6">
        <f t="shared" si="72"/>
        <v>0</v>
      </c>
      <c r="S185" s="6">
        <f>IF(AND(D185&lt;=L$4,P185&lt;&gt;"Y"),IF(N185&lt;VLOOKUP(O185,Runners!A$3:CT$200,S$1,FALSE),2,0),0)</f>
        <v>0</v>
      </c>
      <c r="T185" s="6">
        <f t="shared" si="73"/>
        <v>0</v>
      </c>
      <c r="U185" s="2"/>
      <c r="V185" s="2" t="str">
        <f>IF(O185&lt;&gt;"",VLOOKUP(O185,Runners!CZ$3:DM$200,V$1,FALSE),"")</f>
        <v/>
      </c>
      <c r="W185" s="19" t="str">
        <f t="shared" si="74"/>
        <v/>
      </c>
    </row>
    <row r="186" spans="3:23" x14ac:dyDescent="0.25">
      <c r="C186" s="3">
        <f>IF(A186&lt;&gt;"",VLOOKUP(A186,Runners!A$3:AS$200,C$1,FALSE),0)</f>
        <v>0</v>
      </c>
      <c r="D186" s="6">
        <f t="shared" si="65"/>
        <v>183</v>
      </c>
      <c r="E186" s="2"/>
      <c r="F186" s="2">
        <f t="shared" si="75"/>
        <v>0</v>
      </c>
      <c r="J186" s="1">
        <f t="shared" si="66"/>
        <v>0</v>
      </c>
      <c r="M186" s="8" t="str">
        <f t="shared" si="67"/>
        <v/>
      </c>
      <c r="N186" s="8" t="str">
        <f t="shared" si="68"/>
        <v/>
      </c>
      <c r="O186" s="1" t="str">
        <f t="shared" si="69"/>
        <v/>
      </c>
      <c r="P186" s="40" t="str">
        <f t="shared" si="70"/>
        <v/>
      </c>
      <c r="Q186" s="40" t="str">
        <f t="shared" si="71"/>
        <v/>
      </c>
      <c r="R186" s="6">
        <f t="shared" si="72"/>
        <v>0</v>
      </c>
      <c r="S186" s="6">
        <f>IF(AND(D186&lt;=L$4,P186&lt;&gt;"Y"),IF(N186&lt;VLOOKUP(O186,Runners!A$3:CT$200,S$1,FALSE),2,0),0)</f>
        <v>0</v>
      </c>
      <c r="T186" s="6">
        <f t="shared" si="73"/>
        <v>0</v>
      </c>
      <c r="U186" s="2"/>
      <c r="V186" s="2" t="str">
        <f>IF(O186&lt;&gt;"",VLOOKUP(O186,Runners!CZ$3:DM$200,V$1,FALSE),"")</f>
        <v/>
      </c>
      <c r="W186" s="19" t="str">
        <f t="shared" si="74"/>
        <v/>
      </c>
    </row>
    <row r="187" spans="3:23" x14ac:dyDescent="0.25">
      <c r="C187" s="3">
        <f>IF(A187&lt;&gt;"",VLOOKUP(A187,Runners!A$3:AS$200,C$1,FALSE),0)</f>
        <v>0</v>
      </c>
      <c r="D187" s="6">
        <f t="shared" si="65"/>
        <v>184</v>
      </c>
      <c r="E187" s="2"/>
      <c r="F187" s="2">
        <f t="shared" si="75"/>
        <v>0</v>
      </c>
      <c r="J187" s="1">
        <f t="shared" si="66"/>
        <v>0</v>
      </c>
      <c r="M187" s="8" t="str">
        <f t="shared" si="67"/>
        <v/>
      </c>
      <c r="N187" s="8" t="str">
        <f t="shared" si="68"/>
        <v/>
      </c>
      <c r="O187" s="1" t="str">
        <f t="shared" si="69"/>
        <v/>
      </c>
      <c r="P187" s="40" t="str">
        <f t="shared" si="70"/>
        <v/>
      </c>
      <c r="Q187" s="40" t="str">
        <f t="shared" si="71"/>
        <v/>
      </c>
      <c r="R187" s="6">
        <f t="shared" si="72"/>
        <v>0</v>
      </c>
      <c r="S187" s="6">
        <f>IF(AND(D187&lt;=L$4,P187&lt;&gt;"Y"),IF(N187&lt;VLOOKUP(O187,Runners!A$3:CT$200,S$1,FALSE),2,0),0)</f>
        <v>0</v>
      </c>
      <c r="T187" s="6">
        <f t="shared" si="73"/>
        <v>0</v>
      </c>
      <c r="U187" s="2"/>
      <c r="V187" s="2" t="str">
        <f>IF(O187&lt;&gt;"",VLOOKUP(O187,Runners!CZ$3:DM$200,V$1,FALSE),"")</f>
        <v/>
      </c>
      <c r="W187" s="19" t="str">
        <f t="shared" si="74"/>
        <v/>
      </c>
    </row>
    <row r="188" spans="3:23" x14ac:dyDescent="0.25">
      <c r="C188" s="3">
        <f>IF(A188&lt;&gt;"",VLOOKUP(A188,Runners!A$3:AS$200,C$1,FALSE),0)</f>
        <v>0</v>
      </c>
      <c r="D188" s="6">
        <f t="shared" si="65"/>
        <v>185</v>
      </c>
      <c r="E188" s="2"/>
      <c r="F188" s="2">
        <f t="shared" si="75"/>
        <v>0</v>
      </c>
      <c r="J188" s="1">
        <f t="shared" si="66"/>
        <v>0</v>
      </c>
      <c r="M188" s="8" t="str">
        <f t="shared" si="67"/>
        <v/>
      </c>
      <c r="N188" s="8" t="str">
        <f t="shared" si="68"/>
        <v/>
      </c>
      <c r="O188" s="1" t="str">
        <f t="shared" si="69"/>
        <v/>
      </c>
      <c r="P188" s="40" t="str">
        <f t="shared" si="70"/>
        <v/>
      </c>
      <c r="Q188" s="40" t="str">
        <f t="shared" si="71"/>
        <v/>
      </c>
      <c r="R188" s="6">
        <f t="shared" si="72"/>
        <v>0</v>
      </c>
      <c r="S188" s="6">
        <f>IF(AND(D188&lt;=L$4,P188&lt;&gt;"Y"),IF(N188&lt;VLOOKUP(O188,Runners!A$3:CT$200,S$1,FALSE),2,0),0)</f>
        <v>0</v>
      </c>
      <c r="T188" s="6">
        <f t="shared" si="73"/>
        <v>0</v>
      </c>
      <c r="U188" s="2"/>
      <c r="V188" s="2" t="str">
        <f>IF(O188&lt;&gt;"",VLOOKUP(O188,Runners!CZ$3:DM$200,V$1,FALSE),"")</f>
        <v/>
      </c>
      <c r="W188" s="19" t="str">
        <f t="shared" si="74"/>
        <v/>
      </c>
    </row>
    <row r="189" spans="3:23" x14ac:dyDescent="0.25">
      <c r="C189" s="3">
        <f>IF(A189&lt;&gt;"",VLOOKUP(A189,Runners!A$3:AS$200,C$1,FALSE),0)</f>
        <v>0</v>
      </c>
      <c r="D189" s="6">
        <f t="shared" si="65"/>
        <v>186</v>
      </c>
      <c r="E189" s="2"/>
      <c r="F189" s="2">
        <f t="shared" si="75"/>
        <v>0</v>
      </c>
      <c r="J189" s="1">
        <f t="shared" si="66"/>
        <v>0</v>
      </c>
      <c r="M189" s="8" t="str">
        <f t="shared" si="67"/>
        <v/>
      </c>
      <c r="N189" s="8" t="str">
        <f t="shared" si="68"/>
        <v/>
      </c>
      <c r="O189" s="1" t="str">
        <f t="shared" si="69"/>
        <v/>
      </c>
      <c r="P189" s="40" t="str">
        <f t="shared" si="70"/>
        <v/>
      </c>
      <c r="Q189" s="40" t="str">
        <f t="shared" si="71"/>
        <v/>
      </c>
      <c r="R189" s="6">
        <f t="shared" si="72"/>
        <v>0</v>
      </c>
      <c r="S189" s="6">
        <f>IF(AND(D189&lt;=L$4,P189&lt;&gt;"Y"),IF(N189&lt;VLOOKUP(O189,Runners!A$3:CT$200,S$1,FALSE),2,0),0)</f>
        <v>0</v>
      </c>
      <c r="T189" s="6">
        <f t="shared" si="73"/>
        <v>0</v>
      </c>
      <c r="U189" s="2"/>
      <c r="V189" s="2" t="str">
        <f>IF(O189&lt;&gt;"",VLOOKUP(O189,Runners!CZ$3:DM$200,V$1,FALSE),"")</f>
        <v/>
      </c>
      <c r="W189" s="19" t="str">
        <f t="shared" si="74"/>
        <v/>
      </c>
    </row>
    <row r="190" spans="3:23" x14ac:dyDescent="0.25">
      <c r="C190" s="3">
        <f>IF(A190&lt;&gt;"",VLOOKUP(A190,Runners!A$3:AS$200,C$1,FALSE),0)</f>
        <v>0</v>
      </c>
      <c r="D190" s="6">
        <f t="shared" si="65"/>
        <v>187</v>
      </c>
      <c r="E190" s="2"/>
      <c r="F190" s="2">
        <f t="shared" si="75"/>
        <v>0</v>
      </c>
      <c r="J190" s="1">
        <f t="shared" si="66"/>
        <v>0</v>
      </c>
      <c r="M190" s="8" t="str">
        <f t="shared" si="67"/>
        <v/>
      </c>
      <c r="N190" s="8" t="str">
        <f t="shared" si="68"/>
        <v/>
      </c>
      <c r="O190" s="1" t="str">
        <f t="shared" si="69"/>
        <v/>
      </c>
      <c r="P190" s="40" t="str">
        <f t="shared" si="70"/>
        <v/>
      </c>
      <c r="Q190" s="40" t="str">
        <f t="shared" si="71"/>
        <v/>
      </c>
      <c r="R190" s="6">
        <f t="shared" si="72"/>
        <v>0</v>
      </c>
      <c r="S190" s="6">
        <f>IF(AND(D190&lt;=L$4,P190&lt;&gt;"Y"),IF(N190&lt;VLOOKUP(O190,Runners!A$3:CT$200,S$1,FALSE),2,0),0)</f>
        <v>0</v>
      </c>
      <c r="T190" s="6">
        <f t="shared" si="73"/>
        <v>0</v>
      </c>
      <c r="U190" s="2"/>
      <c r="V190" s="2" t="str">
        <f>IF(O190&lt;&gt;"",VLOOKUP(O190,Runners!CZ$3:DM$200,V$1,FALSE),"")</f>
        <v/>
      </c>
      <c r="W190" s="19" t="str">
        <f t="shared" si="74"/>
        <v/>
      </c>
    </row>
    <row r="191" spans="3:23" x14ac:dyDescent="0.25">
      <c r="C191" s="3">
        <f>IF(A191&lt;&gt;"",VLOOKUP(A191,Runners!A$3:AS$200,C$1,FALSE),0)</f>
        <v>0</v>
      </c>
      <c r="D191" s="6">
        <f t="shared" si="65"/>
        <v>188</v>
      </c>
      <c r="E191" s="2"/>
      <c r="F191" s="2">
        <f t="shared" si="75"/>
        <v>0</v>
      </c>
      <c r="J191" s="1">
        <f t="shared" si="66"/>
        <v>0</v>
      </c>
      <c r="M191" s="8" t="str">
        <f t="shared" si="67"/>
        <v/>
      </c>
      <c r="N191" s="8" t="str">
        <f t="shared" si="68"/>
        <v/>
      </c>
      <c r="O191" s="1" t="str">
        <f t="shared" si="69"/>
        <v/>
      </c>
      <c r="P191" s="40" t="str">
        <f t="shared" si="70"/>
        <v/>
      </c>
      <c r="Q191" s="40" t="str">
        <f t="shared" si="71"/>
        <v/>
      </c>
      <c r="R191" s="6">
        <f t="shared" si="72"/>
        <v>0</v>
      </c>
      <c r="S191" s="6">
        <f>IF(AND(D191&lt;=L$4,P191&lt;&gt;"Y"),IF(N191&lt;VLOOKUP(O191,Runners!A$3:CT$200,S$1,FALSE),2,0),0)</f>
        <v>0</v>
      </c>
      <c r="T191" s="6">
        <f t="shared" si="73"/>
        <v>0</v>
      </c>
      <c r="U191" s="2"/>
      <c r="V191" s="2" t="str">
        <f>IF(O191&lt;&gt;"",VLOOKUP(O191,Runners!CZ$3:DM$200,V$1,FALSE),"")</f>
        <v/>
      </c>
      <c r="W191" s="19" t="str">
        <f t="shared" si="74"/>
        <v/>
      </c>
    </row>
    <row r="192" spans="3:23" x14ac:dyDescent="0.25">
      <c r="C192" s="3">
        <f>IF(A192&lt;&gt;"",VLOOKUP(A192,Runners!A$3:AS$200,C$1,FALSE),0)</f>
        <v>0</v>
      </c>
      <c r="D192" s="6">
        <f t="shared" si="65"/>
        <v>189</v>
      </c>
      <c r="E192" s="2"/>
      <c r="F192" s="2">
        <f t="shared" si="75"/>
        <v>0</v>
      </c>
      <c r="J192" s="1">
        <f t="shared" si="66"/>
        <v>0</v>
      </c>
      <c r="M192" s="8" t="str">
        <f t="shared" si="67"/>
        <v/>
      </c>
      <c r="N192" s="8" t="str">
        <f t="shared" si="68"/>
        <v/>
      </c>
      <c r="O192" s="1" t="str">
        <f t="shared" si="69"/>
        <v/>
      </c>
      <c r="P192" s="40" t="str">
        <f t="shared" si="70"/>
        <v/>
      </c>
      <c r="Q192" s="40" t="str">
        <f t="shared" si="71"/>
        <v/>
      </c>
      <c r="R192" s="6">
        <f t="shared" si="72"/>
        <v>0</v>
      </c>
      <c r="S192" s="6">
        <f>IF(AND(D192&lt;=L$4,P192&lt;&gt;"Y"),IF(N192&lt;VLOOKUP(O192,Runners!A$3:CT$200,S$1,FALSE),2,0),0)</f>
        <v>0</v>
      </c>
      <c r="T192" s="6">
        <f t="shared" si="73"/>
        <v>0</v>
      </c>
      <c r="U192" s="2"/>
      <c r="V192" s="2" t="str">
        <f>IF(O192&lt;&gt;"",VLOOKUP(O192,Runners!CZ$3:DM$200,V$1,FALSE),"")</f>
        <v/>
      </c>
      <c r="W192" s="19" t="str">
        <f t="shared" si="74"/>
        <v/>
      </c>
    </row>
    <row r="193" spans="3:23" x14ac:dyDescent="0.25">
      <c r="C193" s="3">
        <f>IF(A193&lt;&gt;"",VLOOKUP(A193,Runners!A$3:AS$200,C$1,FALSE),0)</f>
        <v>0</v>
      </c>
      <c r="D193" s="6">
        <f t="shared" si="65"/>
        <v>190</v>
      </c>
      <c r="E193" s="2"/>
      <c r="F193" s="2">
        <f t="shared" ref="F193:F197" si="76">IF(E193&gt;0,E193-C193,0)</f>
        <v>0</v>
      </c>
      <c r="J193" s="1">
        <f t="shared" si="66"/>
        <v>0</v>
      </c>
      <c r="M193" s="8" t="str">
        <f t="shared" si="67"/>
        <v/>
      </c>
      <c r="N193" s="8" t="str">
        <f t="shared" si="68"/>
        <v/>
      </c>
      <c r="O193" s="1" t="str">
        <f t="shared" si="69"/>
        <v/>
      </c>
      <c r="P193" s="40" t="str">
        <f t="shared" si="70"/>
        <v/>
      </c>
      <c r="Q193" s="40" t="str">
        <f t="shared" si="71"/>
        <v/>
      </c>
      <c r="R193" s="6">
        <f t="shared" si="72"/>
        <v>0</v>
      </c>
      <c r="S193" s="6">
        <f>IF(AND(D193&lt;=L$4,P193&lt;&gt;"Y"),IF(N193&lt;VLOOKUP(O193,Runners!A$3:CT$200,S$1,FALSE),2,0),0)</f>
        <v>0</v>
      </c>
      <c r="T193" s="6">
        <f t="shared" si="73"/>
        <v>0</v>
      </c>
      <c r="U193" s="2"/>
      <c r="V193" s="2" t="str">
        <f>IF(O193&lt;&gt;"",VLOOKUP(O193,Runners!CZ$3:DM$200,V$1,FALSE),"")</f>
        <v/>
      </c>
      <c r="W193" s="19" t="str">
        <f t="shared" si="74"/>
        <v/>
      </c>
    </row>
    <row r="194" spans="3:23" x14ac:dyDescent="0.25">
      <c r="C194" s="3">
        <f>IF(A194&lt;&gt;"",VLOOKUP(A194,Runners!A$3:AS$200,C$1,FALSE),0)</f>
        <v>0</v>
      </c>
      <c r="D194" s="6">
        <f t="shared" si="65"/>
        <v>191</v>
      </c>
      <c r="E194" s="2"/>
      <c r="F194" s="2">
        <f t="shared" si="76"/>
        <v>0</v>
      </c>
      <c r="J194" s="1">
        <f t="shared" si="66"/>
        <v>0</v>
      </c>
      <c r="M194" s="8" t="str">
        <f t="shared" si="67"/>
        <v/>
      </c>
      <c r="N194" s="8" t="str">
        <f t="shared" si="68"/>
        <v/>
      </c>
      <c r="O194" s="1" t="str">
        <f t="shared" si="69"/>
        <v/>
      </c>
      <c r="P194" s="40" t="str">
        <f t="shared" si="70"/>
        <v/>
      </c>
      <c r="Q194" s="40" t="str">
        <f t="shared" si="71"/>
        <v/>
      </c>
      <c r="R194" s="6">
        <f t="shared" si="72"/>
        <v>0</v>
      </c>
      <c r="S194" s="6">
        <f>IF(AND(D194&lt;=L$4,P194&lt;&gt;"Y"),IF(N194&lt;VLOOKUP(O194,Runners!A$3:CT$200,S$1,FALSE),2,0),0)</f>
        <v>0</v>
      </c>
      <c r="T194" s="6">
        <f t="shared" si="73"/>
        <v>0</v>
      </c>
      <c r="U194" s="2"/>
      <c r="V194" s="2" t="str">
        <f>IF(O194&lt;&gt;"",VLOOKUP(O194,Runners!CZ$3:DM$200,V$1,FALSE),"")</f>
        <v/>
      </c>
      <c r="W194" s="19" t="str">
        <f t="shared" si="74"/>
        <v/>
      </c>
    </row>
    <row r="195" spans="3:23" x14ac:dyDescent="0.25">
      <c r="C195" s="3">
        <f>IF(A195&lt;&gt;"",VLOOKUP(A195,Runners!A$3:AS$200,C$1,FALSE),0)</f>
        <v>0</v>
      </c>
      <c r="D195" s="6">
        <f t="shared" si="65"/>
        <v>192</v>
      </c>
      <c r="E195" s="2"/>
      <c r="F195" s="2">
        <f t="shared" si="76"/>
        <v>0</v>
      </c>
      <c r="J195" s="1">
        <f t="shared" si="66"/>
        <v>0</v>
      </c>
      <c r="M195" s="8" t="str">
        <f t="shared" si="67"/>
        <v/>
      </c>
      <c r="N195" s="8" t="str">
        <f t="shared" si="68"/>
        <v/>
      </c>
      <c r="O195" s="1" t="str">
        <f t="shared" si="69"/>
        <v/>
      </c>
      <c r="P195" s="40" t="str">
        <f t="shared" si="70"/>
        <v/>
      </c>
      <c r="Q195" s="40" t="str">
        <f t="shared" si="71"/>
        <v/>
      </c>
      <c r="R195" s="6">
        <f t="shared" si="72"/>
        <v>0</v>
      </c>
      <c r="S195" s="6">
        <f>IF(AND(D195&lt;=L$4,P195&lt;&gt;"Y"),IF(N195&lt;VLOOKUP(O195,Runners!A$3:CT$200,S$1,FALSE),2,0),0)</f>
        <v>0</v>
      </c>
      <c r="T195" s="6">
        <f t="shared" si="73"/>
        <v>0</v>
      </c>
      <c r="U195" s="2"/>
      <c r="V195" s="2" t="str">
        <f>IF(O195&lt;&gt;"",VLOOKUP(O195,Runners!CZ$3:DM$200,V$1,FALSE),"")</f>
        <v/>
      </c>
      <c r="W195" s="19" t="str">
        <f t="shared" si="74"/>
        <v/>
      </c>
    </row>
    <row r="196" spans="3:23" x14ac:dyDescent="0.25">
      <c r="C196" s="3">
        <f>IF(A196&lt;&gt;"",VLOOKUP(A196,Runners!A$3:AS$200,C$1,FALSE),0)</f>
        <v>0</v>
      </c>
      <c r="D196" s="6">
        <f t="shared" si="65"/>
        <v>193</v>
      </c>
      <c r="E196" s="2"/>
      <c r="F196" s="2">
        <f t="shared" si="76"/>
        <v>0</v>
      </c>
      <c r="J196" s="1">
        <f t="shared" si="66"/>
        <v>0</v>
      </c>
      <c r="M196" s="8" t="str">
        <f t="shared" si="67"/>
        <v/>
      </c>
      <c r="N196" s="8" t="str">
        <f t="shared" si="68"/>
        <v/>
      </c>
      <c r="O196" s="1" t="str">
        <f t="shared" si="69"/>
        <v/>
      </c>
      <c r="P196" s="40" t="str">
        <f t="shared" si="70"/>
        <v/>
      </c>
      <c r="Q196" s="40" t="str">
        <f t="shared" si="71"/>
        <v/>
      </c>
      <c r="R196" s="6">
        <f t="shared" si="72"/>
        <v>0</v>
      </c>
      <c r="S196" s="6">
        <f>IF(AND(D196&lt;=L$4,P196&lt;&gt;"Y"),IF(N196&lt;VLOOKUP(O196,Runners!A$3:CT$200,S$1,FALSE),2,0),0)</f>
        <v>0</v>
      </c>
      <c r="T196" s="6">
        <f t="shared" si="73"/>
        <v>0</v>
      </c>
      <c r="U196" s="2"/>
      <c r="V196" s="2" t="str">
        <f>IF(O196&lt;&gt;"",VLOOKUP(O196,Runners!CZ$3:DM$200,V$1,FALSE),"")</f>
        <v/>
      </c>
      <c r="W196" s="19" t="str">
        <f t="shared" si="74"/>
        <v/>
      </c>
    </row>
    <row r="197" spans="3:23" x14ac:dyDescent="0.25">
      <c r="C197" s="3">
        <f>IF(A197&lt;&gt;"",VLOOKUP(A197,Runners!A$3:AS$200,C$1,FALSE),0)</f>
        <v>0</v>
      </c>
      <c r="D197" s="6">
        <f t="shared" si="65"/>
        <v>194</v>
      </c>
      <c r="E197" s="2"/>
      <c r="F197" s="2">
        <f t="shared" si="76"/>
        <v>0</v>
      </c>
      <c r="J197" s="1">
        <f t="shared" si="66"/>
        <v>0</v>
      </c>
      <c r="M197" s="8" t="str">
        <f t="shared" ref="M197:M200" si="77">IF(D197&lt;=L$4,SMALL(E$4:E$201,D197),"")</f>
        <v/>
      </c>
      <c r="N197" s="8" t="str">
        <f t="shared" ref="N197:N200" si="78">IF(D197&lt;=L$4,VLOOKUP(M197,E$4:F$201,2,FALSE),"")</f>
        <v/>
      </c>
      <c r="O197" s="1" t="str">
        <f t="shared" ref="O197:O200" si="79">IF(D197&lt;=L$4,VLOOKUP(M197,E$4:J$201,6,FALSE),"")</f>
        <v/>
      </c>
      <c r="P197" s="40" t="str">
        <f t="shared" ref="P197:P200" si="80">IF(D197&lt;=L$4,VLOOKUP(O197,A$4:B$201,2,FALSE),"")</f>
        <v/>
      </c>
      <c r="Q197" s="40" t="str">
        <f t="shared" ref="Q197:Q200" si="81">IF(D197&lt;=L$4,IF(P197="Y",Q196,Q196-1),"")</f>
        <v/>
      </c>
      <c r="R197" s="6">
        <f t="shared" ref="R197:R200" si="82">IF(Q197=Q196,0,Q197)</f>
        <v>0</v>
      </c>
      <c r="S197" s="6">
        <f>IF(AND(D197&lt;=L$4,P197&lt;&gt;"Y"),IF(N197&lt;VLOOKUP(O197,Runners!A$3:CT$200,S$1,FALSE),2,0),0)</f>
        <v>0</v>
      </c>
      <c r="T197" s="6">
        <f t="shared" ref="T197:T200" si="83">IF(AND(D197&lt;=L$4,P197&lt;&gt;"Y"),S197+R197,0)</f>
        <v>0</v>
      </c>
      <c r="U197" s="2"/>
      <c r="V197" s="2" t="str">
        <f>IF(O197&lt;&gt;"",VLOOKUP(O197,Runners!CZ$3:DM$200,V$1,FALSE),"")</f>
        <v/>
      </c>
      <c r="W197" s="19" t="str">
        <f t="shared" ref="W197:W200" si="84">IF(O197&lt;&gt;"",(V197-N197)/V197,"")</f>
        <v/>
      </c>
    </row>
    <row r="198" spans="3:23" x14ac:dyDescent="0.25">
      <c r="C198" s="3">
        <f>IF(A198&lt;&gt;"",VLOOKUP(A198,Runners!A$3:AS$200,C$1,FALSE),0)</f>
        <v>0</v>
      </c>
      <c r="D198" s="6">
        <f t="shared" si="65"/>
        <v>195</v>
      </c>
      <c r="E198" s="2"/>
      <c r="F198" s="2">
        <f t="shared" ref="F198:F200" si="85">IF(E198&gt;0,E198-C198,0)</f>
        <v>0</v>
      </c>
      <c r="J198" s="1">
        <f t="shared" ref="J198:J200" si="86">A198</f>
        <v>0</v>
      </c>
      <c r="M198" s="8" t="str">
        <f t="shared" si="77"/>
        <v/>
      </c>
      <c r="N198" s="8" t="str">
        <f t="shared" si="78"/>
        <v/>
      </c>
      <c r="O198" s="1" t="str">
        <f t="shared" si="79"/>
        <v/>
      </c>
      <c r="P198" s="40" t="str">
        <f t="shared" si="80"/>
        <v/>
      </c>
      <c r="Q198" s="40" t="str">
        <f t="shared" si="81"/>
        <v/>
      </c>
      <c r="R198" s="6">
        <f t="shared" si="82"/>
        <v>0</v>
      </c>
      <c r="S198" s="6">
        <f>IF(AND(D198&lt;=L$4,P198&lt;&gt;"Y"),IF(N198&lt;VLOOKUP(O198,Runners!A$3:CT$200,S$1,FALSE),2,0),0)</f>
        <v>0</v>
      </c>
      <c r="T198" s="6">
        <f t="shared" si="83"/>
        <v>0</v>
      </c>
      <c r="U198" s="2"/>
      <c r="V198" s="2" t="str">
        <f>IF(O198&lt;&gt;"",VLOOKUP(O198,Runners!CZ$3:DM$200,V$1,FALSE),"")</f>
        <v/>
      </c>
      <c r="W198" s="19" t="str">
        <f t="shared" si="84"/>
        <v/>
      </c>
    </row>
    <row r="199" spans="3:23" x14ac:dyDescent="0.25">
      <c r="C199" s="3">
        <f>IF(A199&lt;&gt;"",VLOOKUP(A199,Runners!A$3:AS$200,C$1,FALSE),0)</f>
        <v>0</v>
      </c>
      <c r="D199" s="6">
        <f t="shared" si="65"/>
        <v>196</v>
      </c>
      <c r="E199" s="2"/>
      <c r="F199" s="2">
        <f t="shared" si="85"/>
        <v>0</v>
      </c>
      <c r="J199" s="1">
        <f t="shared" si="86"/>
        <v>0</v>
      </c>
      <c r="M199" s="8" t="str">
        <f t="shared" si="77"/>
        <v/>
      </c>
      <c r="N199" s="8" t="str">
        <f t="shared" si="78"/>
        <v/>
      </c>
      <c r="O199" s="1" t="str">
        <f t="shared" si="79"/>
        <v/>
      </c>
      <c r="P199" s="40" t="str">
        <f t="shared" si="80"/>
        <v/>
      </c>
      <c r="Q199" s="40" t="str">
        <f t="shared" si="81"/>
        <v/>
      </c>
      <c r="R199" s="6">
        <f t="shared" si="82"/>
        <v>0</v>
      </c>
      <c r="S199" s="6">
        <f>IF(AND(D199&lt;=L$4,P199&lt;&gt;"Y"),IF(N199&lt;VLOOKUP(O199,Runners!A$3:CT$200,S$1,FALSE),2,0),0)</f>
        <v>0</v>
      </c>
      <c r="T199" s="6">
        <f t="shared" si="83"/>
        <v>0</v>
      </c>
      <c r="U199" s="2"/>
      <c r="V199" s="2" t="str">
        <f>IF(O199&lt;&gt;"",VLOOKUP(O199,Runners!CZ$3:DM$200,V$1,FALSE),"")</f>
        <v/>
      </c>
      <c r="W199" s="19" t="str">
        <f t="shared" si="84"/>
        <v/>
      </c>
    </row>
    <row r="200" spans="3:23" x14ac:dyDescent="0.25">
      <c r="C200" s="3">
        <f>IF(A200&lt;&gt;"",VLOOKUP(A200,Runners!A$3:AS$200,C$1,FALSE),0)</f>
        <v>0</v>
      </c>
      <c r="D200" s="6">
        <f t="shared" si="65"/>
        <v>197</v>
      </c>
      <c r="E200" s="2"/>
      <c r="F200" s="2">
        <f t="shared" si="85"/>
        <v>0</v>
      </c>
      <c r="J200" s="1">
        <f t="shared" si="86"/>
        <v>0</v>
      </c>
      <c r="M200" s="8" t="str">
        <f t="shared" si="77"/>
        <v/>
      </c>
      <c r="N200" s="8" t="str">
        <f t="shared" si="78"/>
        <v/>
      </c>
      <c r="O200" s="1" t="str">
        <f t="shared" si="79"/>
        <v/>
      </c>
      <c r="P200" s="40" t="str">
        <f t="shared" si="80"/>
        <v/>
      </c>
      <c r="Q200" s="40" t="str">
        <f t="shared" si="81"/>
        <v/>
      </c>
      <c r="R200" s="6">
        <f t="shared" si="82"/>
        <v>0</v>
      </c>
      <c r="S200" s="6">
        <f>IF(AND(D200&lt;=L$4,P200&lt;&gt;"Y"),IF(N200&lt;VLOOKUP(O200,Runners!A$3:CT$200,S$1,FALSE),2,0),0)</f>
        <v>0</v>
      </c>
      <c r="T200" s="6">
        <f t="shared" si="83"/>
        <v>0</v>
      </c>
      <c r="U200" s="2"/>
      <c r="V200" s="2" t="str">
        <f>IF(O200&lt;&gt;"",VLOOKUP(O200,Runners!CZ$3:DM$200,V$1,FALSE),"")</f>
        <v/>
      </c>
      <c r="W200" s="19" t="str">
        <f t="shared" si="84"/>
        <v/>
      </c>
    </row>
    <row r="201" spans="3:23" x14ac:dyDescent="0.25">
      <c r="S201" s="6" t="e">
        <f>IF(D201&lt;=L$4,IF(N201&lt;VLOOKUP(O201,Runners!A$3:CT$200,S$1,FALSE),2,0),0)</f>
        <v>#N/A</v>
      </c>
    </row>
  </sheetData>
  <sortState ref="A4:CE130">
    <sortCondition ref="A130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E201"/>
  <sheetViews>
    <sheetView showZeros="0" workbookViewId="0">
      <pane xSplit="4" ySplit="2" topLeftCell="E4" activePane="bottomRight" state="frozen"/>
      <selection pane="topRight" activeCell="E1" sqref="E1"/>
      <selection pane="bottomLeft" activeCell="A3" sqref="A3"/>
      <selection pane="bottomRight" activeCell="B33" sqref="B33"/>
    </sheetView>
  </sheetViews>
  <sheetFormatPr defaultRowHeight="12" x14ac:dyDescent="0.25"/>
  <cols>
    <col min="1" max="1" width="16.21875" style="1" customWidth="1"/>
    <col min="2" max="2" width="5.5546875" style="1" customWidth="1"/>
    <col min="3" max="3" width="7.33203125" style="1" customWidth="1"/>
    <col min="4" max="4" width="3.88671875" style="6" hidden="1" customWidth="1"/>
    <col min="5" max="5" width="7.77734375" style="1" customWidth="1"/>
    <col min="6" max="6" width="8.6640625" style="1" customWidth="1"/>
    <col min="7" max="7" width="8.6640625" style="6" customWidth="1"/>
    <col min="8" max="8" width="8.6640625" style="6" hidden="1" customWidth="1"/>
    <col min="9" max="9" width="8.109375" style="1" hidden="1" customWidth="1"/>
    <col min="10" max="10" width="5.77734375" style="1" hidden="1" customWidth="1"/>
    <col min="11" max="11" width="8.6640625" style="8" hidden="1" customWidth="1"/>
    <col min="12" max="12" width="11.109375" style="1" customWidth="1"/>
    <col min="13" max="13" width="8.88671875" style="1" customWidth="1"/>
    <col min="14" max="14" width="8.88671875" style="8" customWidth="1"/>
    <col min="15" max="15" width="16.6640625" style="1" customWidth="1"/>
    <col min="16" max="16" width="5.33203125" style="6" customWidth="1"/>
    <col min="17" max="17" width="5.5546875" style="6" hidden="1" customWidth="1"/>
    <col min="18" max="19" width="5.5546875" style="6" customWidth="1"/>
    <col min="20" max="21" width="5.5546875" style="1" customWidth="1"/>
    <col min="22" max="22" width="8.88671875" style="1" hidden="1" customWidth="1"/>
    <col min="23" max="23" width="6.109375" style="1" customWidth="1"/>
    <col min="24" max="16384" width="8.88671875" style="1"/>
  </cols>
  <sheetData>
    <row r="1" spans="1:83" s="7" customFormat="1" ht="25.8" hidden="1" customHeight="1" x14ac:dyDescent="0.3">
      <c r="C1" s="7">
        <v>45</v>
      </c>
      <c r="D1" s="5"/>
      <c r="E1" s="4" t="s">
        <v>57</v>
      </c>
      <c r="F1" s="4" t="s">
        <v>45</v>
      </c>
      <c r="G1" s="5"/>
      <c r="H1" s="5"/>
      <c r="K1" s="10"/>
      <c r="N1" s="10"/>
      <c r="P1" s="5"/>
      <c r="Q1" s="5">
        <v>98</v>
      </c>
      <c r="R1" s="5"/>
      <c r="S1" s="5">
        <v>98</v>
      </c>
      <c r="T1" s="7">
        <v>3</v>
      </c>
      <c r="V1" s="7">
        <v>14</v>
      </c>
    </row>
    <row r="2" spans="1:83" s="7" customFormat="1" ht="12" customHeight="1" x14ac:dyDescent="0.3">
      <c r="A2" s="7" t="s">
        <v>27</v>
      </c>
      <c r="B2" s="7" t="s">
        <v>77</v>
      </c>
      <c r="C2" s="7" t="s">
        <v>71</v>
      </c>
      <c r="D2" s="5">
        <v>0</v>
      </c>
      <c r="E2" s="4"/>
      <c r="F2" s="4"/>
      <c r="G2" s="5"/>
      <c r="H2" s="5"/>
      <c r="K2" s="10"/>
      <c r="L2" s="14" t="s">
        <v>151</v>
      </c>
      <c r="M2" s="14" t="s">
        <v>152</v>
      </c>
      <c r="N2" s="24" t="s">
        <v>153</v>
      </c>
      <c r="P2" s="39" t="s">
        <v>77</v>
      </c>
      <c r="Q2" s="39"/>
      <c r="R2" s="5" t="s">
        <v>44</v>
      </c>
      <c r="S2" s="5" t="s">
        <v>131</v>
      </c>
      <c r="T2" s="5" t="s">
        <v>136</v>
      </c>
    </row>
    <row r="3" spans="1:83" s="7" customFormat="1" ht="16.2" hidden="1" customHeight="1" x14ac:dyDescent="0.3">
      <c r="D3" s="5">
        <v>0</v>
      </c>
      <c r="E3" s="4"/>
      <c r="F3" s="4"/>
      <c r="G3" s="5"/>
      <c r="H3" s="5"/>
      <c r="K3" s="10"/>
      <c r="L3" s="14"/>
      <c r="M3" s="14"/>
      <c r="N3" s="24"/>
      <c r="P3" s="39"/>
      <c r="Q3" s="39">
        <v>41</v>
      </c>
      <c r="R3" s="5">
        <v>41</v>
      </c>
      <c r="S3" s="5"/>
      <c r="T3" s="5"/>
    </row>
    <row r="4" spans="1:83" ht="12" customHeight="1" x14ac:dyDescent="0.25">
      <c r="A4" s="1" t="s">
        <v>231</v>
      </c>
      <c r="C4" s="3">
        <f>IF(A4&lt;&gt;"",VLOOKUP(A4,Runners!A$3:AS$200,C$1,FALSE),0)</f>
        <v>1.1458333333333334E-2</v>
      </c>
      <c r="D4" s="6">
        <f t="shared" ref="D4:D35" si="0">D3+1</f>
        <v>1</v>
      </c>
      <c r="E4" s="2"/>
      <c r="F4" s="2">
        <f t="shared" ref="F4:F35" si="1">IF(E4&gt;0,E4-C4,0)</f>
        <v>0</v>
      </c>
      <c r="J4" s="1" t="str">
        <f t="shared" ref="J4:J35" si="2">A4</f>
        <v>Aaron Kirkby</v>
      </c>
      <c r="L4" s="7">
        <f>COUNT(E4:E201)</f>
        <v>0</v>
      </c>
      <c r="M4" s="8" t="str">
        <f t="shared" ref="M4:M35" si="3">IF(D4&lt;=L$4,SMALL(E$4:E$201,D4),"")</f>
        <v/>
      </c>
      <c r="N4" s="8" t="str">
        <f t="shared" ref="N4:N35" si="4">IF(D4&lt;=L$4,VLOOKUP(M4,E$4:F$201,2,FALSE),"")</f>
        <v/>
      </c>
      <c r="O4" s="1" t="str">
        <f t="shared" ref="O4:O35" si="5">IF(D4&lt;=L$4,VLOOKUP(M4,E$4:J$201,6,FALSE),"")</f>
        <v/>
      </c>
      <c r="P4" s="40" t="str">
        <f t="shared" ref="P4:P35" si="6">IF(D4&lt;=L$4,VLOOKUP(O4,A$4:B$201,2,FALSE),"")</f>
        <v/>
      </c>
      <c r="Q4" s="40" t="str">
        <f t="shared" ref="Q4:Q35" si="7">IF(D4&lt;=L$4,IF(P4="Y",Q3,Q3-1),"")</f>
        <v/>
      </c>
      <c r="R4" s="6" t="str">
        <f t="shared" ref="R4:R35" si="8">IF(Q4=Q3,0,Q4)</f>
        <v/>
      </c>
      <c r="S4" s="6">
        <f>IF(AND(D4&lt;=L$4,P4&lt;&gt;"Y"),IF(N4&lt;VLOOKUP(O4,Runners!A$3:CT$200,S$1,FALSE),2,0),0)</f>
        <v>0</v>
      </c>
      <c r="T4" s="6">
        <f t="shared" ref="T4:T35" si="9">IF(AND(D4&lt;=L$4,P4&lt;&gt;"Y"),S4+R4,0)</f>
        <v>0</v>
      </c>
      <c r="U4" s="2"/>
      <c r="V4" s="2" t="str">
        <f>IF(O4&lt;&gt;"",VLOOKUP(O4,Runners!CZ$3:DM$200,V$1,FALSE),"")</f>
        <v/>
      </c>
      <c r="W4" s="19" t="str">
        <f t="shared" ref="W4:W35" si="10">IF(O4&lt;&gt;"",(V4-N4)/V4,"")</f>
        <v/>
      </c>
    </row>
    <row r="5" spans="1:83" x14ac:dyDescent="0.25">
      <c r="A5" s="1" t="s">
        <v>159</v>
      </c>
      <c r="C5" s="3">
        <f>IF(A5&lt;&gt;"",VLOOKUP(A5,Runners!A$3:AS$200,C$1,FALSE),0)</f>
        <v>8.8541666666666664E-3</v>
      </c>
      <c r="D5" s="6">
        <f t="shared" si="0"/>
        <v>2</v>
      </c>
      <c r="E5" s="2"/>
      <c r="F5" s="2">
        <f t="shared" si="1"/>
        <v>0</v>
      </c>
      <c r="J5" s="1" t="str">
        <f t="shared" si="2"/>
        <v>Adrian Sargent</v>
      </c>
      <c r="L5" s="7"/>
      <c r="M5" s="8" t="str">
        <f t="shared" si="3"/>
        <v/>
      </c>
      <c r="N5" s="8" t="str">
        <f t="shared" si="4"/>
        <v/>
      </c>
      <c r="O5" s="1" t="str">
        <f t="shared" si="5"/>
        <v/>
      </c>
      <c r="P5" s="40" t="str">
        <f t="shared" si="6"/>
        <v/>
      </c>
      <c r="Q5" s="40" t="str">
        <f t="shared" si="7"/>
        <v/>
      </c>
      <c r="R5" s="6">
        <f t="shared" si="8"/>
        <v>0</v>
      </c>
      <c r="S5" s="6">
        <f>IF(AND(D5&lt;=L$4,P5&lt;&gt;"Y"),IF(N5&lt;VLOOKUP(O5,Runners!A$3:CT$200,S$1,FALSE),2,0),0)</f>
        <v>0</v>
      </c>
      <c r="T5" s="6">
        <f t="shared" si="9"/>
        <v>0</v>
      </c>
      <c r="U5" s="2"/>
      <c r="V5" s="2" t="str">
        <f>IF(O5&lt;&gt;"",VLOOKUP(O5,Runners!CZ$3:DM$200,V$1,FALSE),"")</f>
        <v/>
      </c>
      <c r="W5" s="19" t="str">
        <f t="shared" si="10"/>
        <v/>
      </c>
      <c r="X5" s="2" t="s">
        <v>148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</row>
    <row r="6" spans="1:83" x14ac:dyDescent="0.25">
      <c r="A6" s="1" t="s">
        <v>8</v>
      </c>
      <c r="B6" s="3"/>
      <c r="C6" s="3">
        <f>IF(A6&lt;&gt;"",VLOOKUP(A6,Runners!A$3:AS$200,C$1,FALSE),0)</f>
        <v>1.1111111111111112E-2</v>
      </c>
      <c r="D6" s="6">
        <f t="shared" si="0"/>
        <v>3</v>
      </c>
      <c r="E6" s="2"/>
      <c r="F6" s="2">
        <f t="shared" si="1"/>
        <v>0</v>
      </c>
      <c r="J6" s="1" t="str">
        <f t="shared" si="2"/>
        <v>Alan Elstone</v>
      </c>
      <c r="M6" s="8" t="str">
        <f t="shared" si="3"/>
        <v/>
      </c>
      <c r="N6" s="8" t="str">
        <f t="shared" si="4"/>
        <v/>
      </c>
      <c r="O6" s="1" t="str">
        <f t="shared" si="5"/>
        <v/>
      </c>
      <c r="P6" s="40" t="str">
        <f t="shared" si="6"/>
        <v/>
      </c>
      <c r="Q6" s="40" t="str">
        <f t="shared" si="7"/>
        <v/>
      </c>
      <c r="R6" s="6">
        <f t="shared" si="8"/>
        <v>0</v>
      </c>
      <c r="S6" s="6">
        <f>IF(AND(D6&lt;=L$4,P6&lt;&gt;"Y"),IF(N6&lt;VLOOKUP(O6,Runners!A$3:CT$200,S$1,FALSE),2,0),0)</f>
        <v>0</v>
      </c>
      <c r="T6" s="6">
        <f t="shared" si="9"/>
        <v>0</v>
      </c>
      <c r="U6" s="2"/>
      <c r="V6" s="2" t="str">
        <f>IF(O6&lt;&gt;"",VLOOKUP(O6,Runners!CZ$3:DM$200,V$1,FALSE),"")</f>
        <v/>
      </c>
      <c r="W6" s="19" t="str">
        <f t="shared" si="10"/>
        <v/>
      </c>
    </row>
    <row r="7" spans="1:83" x14ac:dyDescent="0.25">
      <c r="A7" s="1" t="s">
        <v>1</v>
      </c>
      <c r="C7" s="3">
        <f>IF(A7&lt;&gt;"",VLOOKUP(A7,Runners!A$3:AS$200,C$1,FALSE),0)</f>
        <v>1.3715277777777778E-2</v>
      </c>
      <c r="D7" s="6">
        <f t="shared" si="0"/>
        <v>4</v>
      </c>
      <c r="E7" s="2"/>
      <c r="F7" s="2">
        <f t="shared" si="1"/>
        <v>0</v>
      </c>
      <c r="J7" s="1" t="str">
        <f t="shared" si="2"/>
        <v>Alex Tate</v>
      </c>
      <c r="M7" s="8" t="str">
        <f t="shared" si="3"/>
        <v/>
      </c>
      <c r="N7" s="8" t="str">
        <f t="shared" si="4"/>
        <v/>
      </c>
      <c r="O7" s="1" t="str">
        <f t="shared" si="5"/>
        <v/>
      </c>
      <c r="P7" s="40" t="str">
        <f t="shared" si="6"/>
        <v/>
      </c>
      <c r="Q7" s="40" t="str">
        <f t="shared" si="7"/>
        <v/>
      </c>
      <c r="R7" s="6">
        <f t="shared" si="8"/>
        <v>0</v>
      </c>
      <c r="S7" s="6">
        <f>IF(AND(D7&lt;=L$4,P7&lt;&gt;"Y"),IF(N7&lt;VLOOKUP(O7,Runners!A$3:CT$200,S$1,FALSE),2,0),0)</f>
        <v>0</v>
      </c>
      <c r="T7" s="6">
        <f t="shared" si="9"/>
        <v>0</v>
      </c>
      <c r="U7" s="2"/>
      <c r="V7" s="2" t="str">
        <f>IF(O7&lt;&gt;"",VLOOKUP(O7,Runners!CZ$3:DM$200,V$1,FALSE),"")</f>
        <v/>
      </c>
      <c r="W7" s="19" t="str">
        <f t="shared" si="10"/>
        <v/>
      </c>
    </row>
    <row r="8" spans="1:83" x14ac:dyDescent="0.25">
      <c r="A8" s="1" t="s">
        <v>186</v>
      </c>
      <c r="B8" s="3"/>
      <c r="C8" s="3">
        <f>IF(A8&lt;&gt;"",VLOOKUP(A8,Runners!A$3:AS$200,C$1,FALSE),0)</f>
        <v>1.4236111111111111E-2</v>
      </c>
      <c r="D8" s="6">
        <f t="shared" si="0"/>
        <v>5</v>
      </c>
      <c r="E8" s="2"/>
      <c r="F8" s="2">
        <f t="shared" si="1"/>
        <v>0</v>
      </c>
      <c r="J8" s="1" t="str">
        <f t="shared" si="2"/>
        <v>Alistaire Leivers</v>
      </c>
      <c r="M8" s="8" t="str">
        <f t="shared" si="3"/>
        <v/>
      </c>
      <c r="N8" s="8" t="str">
        <f t="shared" si="4"/>
        <v/>
      </c>
      <c r="O8" s="1" t="str">
        <f t="shared" si="5"/>
        <v/>
      </c>
      <c r="P8" s="40" t="str">
        <f t="shared" si="6"/>
        <v/>
      </c>
      <c r="Q8" s="40" t="str">
        <f t="shared" si="7"/>
        <v/>
      </c>
      <c r="R8" s="6">
        <f t="shared" si="8"/>
        <v>0</v>
      </c>
      <c r="S8" s="6">
        <f>IF(AND(D8&lt;=L$4,P8&lt;&gt;"Y"),IF(N8&lt;VLOOKUP(O8,Runners!A$3:CT$200,S$1,FALSE),2,0),0)</f>
        <v>0</v>
      </c>
      <c r="T8" s="6">
        <f t="shared" si="9"/>
        <v>0</v>
      </c>
      <c r="U8" s="2"/>
      <c r="V8" s="2" t="str">
        <f>IF(O8&lt;&gt;"",VLOOKUP(O8,Runners!CZ$3:DM$200,V$1,FALSE),"")</f>
        <v/>
      </c>
      <c r="W8" s="19" t="str">
        <f t="shared" si="10"/>
        <v/>
      </c>
    </row>
    <row r="9" spans="1:83" x14ac:dyDescent="0.25">
      <c r="A9" s="1" t="s">
        <v>40</v>
      </c>
      <c r="C9" s="3">
        <f>IF(A9&lt;&gt;"",VLOOKUP(A9,Runners!A$3:AS$200,C$1,FALSE),0)</f>
        <v>9.3749999999999997E-3</v>
      </c>
      <c r="D9" s="6">
        <f t="shared" si="0"/>
        <v>6</v>
      </c>
      <c r="E9" s="2"/>
      <c r="F9" s="2">
        <f t="shared" si="1"/>
        <v>0</v>
      </c>
      <c r="J9" s="1" t="str">
        <f t="shared" si="2"/>
        <v>Als Everest</v>
      </c>
      <c r="M9" s="8" t="str">
        <f t="shared" si="3"/>
        <v/>
      </c>
      <c r="N9" s="8" t="str">
        <f t="shared" si="4"/>
        <v/>
      </c>
      <c r="O9" s="1" t="str">
        <f t="shared" si="5"/>
        <v/>
      </c>
      <c r="P9" s="40" t="str">
        <f t="shared" si="6"/>
        <v/>
      </c>
      <c r="Q9" s="40" t="str">
        <f t="shared" si="7"/>
        <v/>
      </c>
      <c r="R9" s="6">
        <f t="shared" si="8"/>
        <v>0</v>
      </c>
      <c r="S9" s="6">
        <f>IF(AND(D9&lt;=L$4,P9&lt;&gt;"Y"),IF(N9&lt;VLOOKUP(O9,Runners!A$3:CT$200,S$1,FALSE),2,0),0)</f>
        <v>0</v>
      </c>
      <c r="T9" s="6">
        <f t="shared" si="9"/>
        <v>0</v>
      </c>
      <c r="U9" s="2"/>
      <c r="V9" s="2" t="str">
        <f>IF(O9&lt;&gt;"",VLOOKUP(O9,Runners!CZ$3:DM$200,V$1,FALSE),"")</f>
        <v/>
      </c>
      <c r="W9" s="19" t="str">
        <f t="shared" si="10"/>
        <v/>
      </c>
    </row>
    <row r="10" spans="1:83" x14ac:dyDescent="0.25">
      <c r="A10" s="1" t="s">
        <v>60</v>
      </c>
      <c r="C10" s="3">
        <f>IF(A10&lt;&gt;"",VLOOKUP(A10,Runners!A$3:AS$200,C$1,FALSE),0)</f>
        <v>1.4583333333333332E-2</v>
      </c>
      <c r="D10" s="6">
        <f t="shared" si="0"/>
        <v>7</v>
      </c>
      <c r="E10" s="2"/>
      <c r="F10" s="2">
        <f t="shared" si="1"/>
        <v>0</v>
      </c>
      <c r="J10" s="1" t="str">
        <f t="shared" si="2"/>
        <v>Andy Draper</v>
      </c>
      <c r="M10" s="8" t="str">
        <f t="shared" si="3"/>
        <v/>
      </c>
      <c r="N10" s="8" t="str">
        <f t="shared" si="4"/>
        <v/>
      </c>
      <c r="O10" s="1" t="str">
        <f t="shared" si="5"/>
        <v/>
      </c>
      <c r="P10" s="40" t="str">
        <f t="shared" si="6"/>
        <v/>
      </c>
      <c r="Q10" s="40" t="str">
        <f t="shared" si="7"/>
        <v/>
      </c>
      <c r="R10" s="6">
        <f t="shared" si="8"/>
        <v>0</v>
      </c>
      <c r="S10" s="6">
        <f>IF(AND(D10&lt;=L$4,P10&lt;&gt;"Y"),IF(N10&lt;VLOOKUP(O10,Runners!A$3:CT$200,S$1,FALSE),2,0),0)</f>
        <v>0</v>
      </c>
      <c r="T10" s="6">
        <f t="shared" si="9"/>
        <v>0</v>
      </c>
      <c r="U10" s="2"/>
      <c r="V10" s="2" t="str">
        <f>IF(O10&lt;&gt;"",VLOOKUP(O10,Runners!CZ$3:DM$200,V$1,FALSE),"")</f>
        <v/>
      </c>
      <c r="W10" s="19" t="str">
        <f t="shared" si="10"/>
        <v/>
      </c>
    </row>
    <row r="11" spans="1:83" x14ac:dyDescent="0.25">
      <c r="A11" s="1" t="s">
        <v>34</v>
      </c>
      <c r="C11" s="3">
        <f>IF(A11&lt;&gt;"",VLOOKUP(A11,Runners!A$3:AS$200,C$1,FALSE),0)</f>
        <v>1.3715277777777778E-2</v>
      </c>
      <c r="D11" s="6">
        <f t="shared" si="0"/>
        <v>8</v>
      </c>
      <c r="E11" s="2"/>
      <c r="F11" s="2">
        <f t="shared" si="1"/>
        <v>0</v>
      </c>
      <c r="J11" s="1" t="str">
        <f t="shared" si="2"/>
        <v>Andy Unsworth</v>
      </c>
      <c r="M11" s="8" t="str">
        <f t="shared" si="3"/>
        <v/>
      </c>
      <c r="N11" s="8" t="str">
        <f t="shared" si="4"/>
        <v/>
      </c>
      <c r="O11" s="1" t="str">
        <f t="shared" si="5"/>
        <v/>
      </c>
      <c r="P11" s="40" t="str">
        <f t="shared" si="6"/>
        <v/>
      </c>
      <c r="Q11" s="40" t="str">
        <f t="shared" si="7"/>
        <v/>
      </c>
      <c r="R11" s="6">
        <f t="shared" si="8"/>
        <v>0</v>
      </c>
      <c r="S11" s="6">
        <f>IF(AND(D11&lt;=L$4,P11&lt;&gt;"Y"),IF(N11&lt;VLOOKUP(O11,Runners!A$3:CT$200,S$1,FALSE),2,0),0)</f>
        <v>0</v>
      </c>
      <c r="T11" s="6">
        <f t="shared" si="9"/>
        <v>0</v>
      </c>
      <c r="U11" s="2"/>
      <c r="V11" s="2" t="str">
        <f>IF(O11&lt;&gt;"",VLOOKUP(O11,Runners!CZ$3:DM$200,V$1,FALSE),"")</f>
        <v/>
      </c>
      <c r="W11" s="19" t="str">
        <f t="shared" si="10"/>
        <v/>
      </c>
    </row>
    <row r="12" spans="1:83" x14ac:dyDescent="0.25">
      <c r="A12" s="1" t="s">
        <v>216</v>
      </c>
      <c r="C12" s="3">
        <f>IF(A12&lt;&gt;"",VLOOKUP(A12,Runners!A$3:AS$200,C$1,FALSE),0)</f>
        <v>6.076388888888889E-3</v>
      </c>
      <c r="D12" s="6">
        <f t="shared" si="0"/>
        <v>9</v>
      </c>
      <c r="E12" s="2"/>
      <c r="F12" s="2">
        <f t="shared" si="1"/>
        <v>0</v>
      </c>
      <c r="J12" s="1" t="str">
        <f t="shared" si="2"/>
        <v>Angela Bremner</v>
      </c>
      <c r="M12" s="8" t="str">
        <f t="shared" si="3"/>
        <v/>
      </c>
      <c r="N12" s="8" t="str">
        <f t="shared" si="4"/>
        <v/>
      </c>
      <c r="O12" s="1" t="str">
        <f t="shared" si="5"/>
        <v/>
      </c>
      <c r="P12" s="40" t="str">
        <f t="shared" si="6"/>
        <v/>
      </c>
      <c r="Q12" s="40" t="str">
        <f t="shared" si="7"/>
        <v/>
      </c>
      <c r="R12" s="6">
        <f t="shared" si="8"/>
        <v>0</v>
      </c>
      <c r="S12" s="6">
        <f>IF(AND(D12&lt;=L$4,P12&lt;&gt;"Y"),IF(N12&lt;VLOOKUP(O12,Runners!A$3:CT$200,S$1,FALSE),2,0),0)</f>
        <v>0</v>
      </c>
      <c r="T12" s="6">
        <f t="shared" si="9"/>
        <v>0</v>
      </c>
      <c r="U12" s="2"/>
      <c r="V12" s="2" t="str">
        <f>IF(O12&lt;&gt;"",VLOOKUP(O12,Runners!CZ$3:DM$200,V$1,FALSE),"")</f>
        <v/>
      </c>
      <c r="W12" s="19" t="str">
        <f t="shared" si="10"/>
        <v/>
      </c>
    </row>
    <row r="13" spans="1:83" x14ac:dyDescent="0.25">
      <c r="A13" s="1" t="s">
        <v>26</v>
      </c>
      <c r="C13" s="3">
        <f>IF(A13&lt;&gt;"",VLOOKUP(A13,Runners!A$3:AS$200,C$1,FALSE),0)</f>
        <v>1.0243055555555556E-2</v>
      </c>
      <c r="D13" s="6">
        <f t="shared" si="0"/>
        <v>10</v>
      </c>
      <c r="E13" s="2"/>
      <c r="F13" s="2">
        <f t="shared" si="1"/>
        <v>0</v>
      </c>
      <c r="J13" s="1" t="str">
        <f t="shared" si="2"/>
        <v>Barbara Holmes</v>
      </c>
      <c r="M13" s="8" t="str">
        <f t="shared" si="3"/>
        <v/>
      </c>
      <c r="N13" s="8" t="str">
        <f t="shared" si="4"/>
        <v/>
      </c>
      <c r="O13" s="1" t="str">
        <f t="shared" si="5"/>
        <v/>
      </c>
      <c r="P13" s="40" t="str">
        <f t="shared" si="6"/>
        <v/>
      </c>
      <c r="Q13" s="40" t="str">
        <f t="shared" si="7"/>
        <v/>
      </c>
      <c r="R13" s="6">
        <f t="shared" si="8"/>
        <v>0</v>
      </c>
      <c r="S13" s="6">
        <f>IF(AND(D13&lt;=L$4,P13&lt;&gt;"Y"),IF(N13&lt;VLOOKUP(O13,Runners!A$3:CT$200,S$1,FALSE),2,0),0)</f>
        <v>0</v>
      </c>
      <c r="T13" s="6">
        <f t="shared" si="9"/>
        <v>0</v>
      </c>
      <c r="U13" s="2"/>
      <c r="V13" s="2" t="str">
        <f>IF(O13&lt;&gt;"",VLOOKUP(O13,Runners!CZ$3:DM$200,V$1,FALSE),"")</f>
        <v/>
      </c>
      <c r="W13" s="19" t="str">
        <f t="shared" si="10"/>
        <v/>
      </c>
    </row>
    <row r="14" spans="1:83" x14ac:dyDescent="0.25">
      <c r="A14" s="1" t="s">
        <v>41</v>
      </c>
      <c r="C14" s="3">
        <f>IF(A14&lt;&gt;"",VLOOKUP(A14,Runners!A$3:AS$200,C$1,FALSE),0)</f>
        <v>6.7708333333333336E-3</v>
      </c>
      <c r="D14" s="6">
        <f t="shared" si="0"/>
        <v>11</v>
      </c>
      <c r="E14" s="2"/>
      <c r="F14" s="2">
        <f t="shared" si="1"/>
        <v>0</v>
      </c>
      <c r="J14" s="1" t="str">
        <f t="shared" si="2"/>
        <v>Bec Willetts</v>
      </c>
      <c r="M14" s="8" t="str">
        <f t="shared" si="3"/>
        <v/>
      </c>
      <c r="N14" s="8" t="str">
        <f t="shared" si="4"/>
        <v/>
      </c>
      <c r="O14" s="1" t="str">
        <f t="shared" si="5"/>
        <v/>
      </c>
      <c r="P14" s="40" t="str">
        <f t="shared" si="6"/>
        <v/>
      </c>
      <c r="Q14" s="40" t="str">
        <f t="shared" si="7"/>
        <v/>
      </c>
      <c r="R14" s="6">
        <f t="shared" si="8"/>
        <v>0</v>
      </c>
      <c r="S14" s="6">
        <f>IF(AND(D14&lt;=L$4,P14&lt;&gt;"Y"),IF(N14&lt;VLOOKUP(O14,Runners!A$3:CT$200,S$1,FALSE),2,0),0)</f>
        <v>0</v>
      </c>
      <c r="T14" s="6">
        <f t="shared" si="9"/>
        <v>0</v>
      </c>
      <c r="U14" s="2"/>
      <c r="V14" s="2" t="str">
        <f>IF(O14&lt;&gt;"",VLOOKUP(O14,Runners!CZ$3:DM$200,V$1,FALSE),"")</f>
        <v/>
      </c>
      <c r="W14" s="19" t="str">
        <f t="shared" si="10"/>
        <v/>
      </c>
    </row>
    <row r="15" spans="1:83" x14ac:dyDescent="0.25">
      <c r="A15" s="1" t="s">
        <v>174</v>
      </c>
      <c r="C15" s="3">
        <f>IF(A15&lt;&gt;"",VLOOKUP(A15,Runners!A$3:AS$200,C$1,FALSE),0)</f>
        <v>6.7708333333333336E-3</v>
      </c>
      <c r="D15" s="6">
        <f t="shared" si="0"/>
        <v>12</v>
      </c>
      <c r="E15" s="2"/>
      <c r="F15" s="2">
        <f t="shared" si="1"/>
        <v>0</v>
      </c>
      <c r="J15" s="1" t="str">
        <f t="shared" si="2"/>
        <v>Ben McCabe</v>
      </c>
      <c r="M15" s="8" t="str">
        <f t="shared" si="3"/>
        <v/>
      </c>
      <c r="N15" s="8" t="str">
        <f t="shared" si="4"/>
        <v/>
      </c>
      <c r="O15" s="1" t="str">
        <f t="shared" si="5"/>
        <v/>
      </c>
      <c r="P15" s="40" t="str">
        <f t="shared" si="6"/>
        <v/>
      </c>
      <c r="Q15" s="40" t="str">
        <f t="shared" si="7"/>
        <v/>
      </c>
      <c r="R15" s="6">
        <f t="shared" si="8"/>
        <v>0</v>
      </c>
      <c r="S15" s="6">
        <f>IF(AND(D15&lt;=L$4,P15&lt;&gt;"Y"),IF(N15&lt;VLOOKUP(O15,Runners!A$3:CT$200,S$1,FALSE),2,0),0)</f>
        <v>0</v>
      </c>
      <c r="T15" s="6">
        <f t="shared" si="9"/>
        <v>0</v>
      </c>
      <c r="U15" s="2"/>
      <c r="V15" s="2" t="str">
        <f>IF(O15&lt;&gt;"",VLOOKUP(O15,Runners!CZ$3:DM$200,V$1,FALSE),"")</f>
        <v/>
      </c>
      <c r="W15" s="19" t="str">
        <f t="shared" si="10"/>
        <v/>
      </c>
    </row>
    <row r="16" spans="1:83" x14ac:dyDescent="0.25">
      <c r="A16" s="1" t="s">
        <v>164</v>
      </c>
      <c r="B16" s="1" t="s">
        <v>185</v>
      </c>
      <c r="C16" s="3">
        <f>IF(A16&lt;&gt;"",VLOOKUP(A16,Runners!A$3:AS$200,C$1,FALSE),0)</f>
        <v>1.0243055555555556E-2</v>
      </c>
      <c r="D16" s="6">
        <f t="shared" si="0"/>
        <v>13</v>
      </c>
      <c r="E16" s="2"/>
      <c r="F16" s="2">
        <f t="shared" si="1"/>
        <v>0</v>
      </c>
      <c r="J16" s="1" t="str">
        <f t="shared" si="2"/>
        <v>Ben Wrigley</v>
      </c>
      <c r="M16" s="8" t="str">
        <f t="shared" si="3"/>
        <v/>
      </c>
      <c r="N16" s="8" t="str">
        <f t="shared" si="4"/>
        <v/>
      </c>
      <c r="O16" s="1" t="str">
        <f t="shared" si="5"/>
        <v/>
      </c>
      <c r="P16" s="40" t="str">
        <f t="shared" si="6"/>
        <v/>
      </c>
      <c r="Q16" s="40" t="str">
        <f t="shared" si="7"/>
        <v/>
      </c>
      <c r="R16" s="6">
        <f t="shared" si="8"/>
        <v>0</v>
      </c>
      <c r="S16" s="6">
        <f>IF(AND(D16&lt;=L$4,P16&lt;&gt;"Y"),IF(N16&lt;VLOOKUP(O16,Runners!A$3:CT$200,S$1,FALSE),2,0),0)</f>
        <v>0</v>
      </c>
      <c r="T16" s="6">
        <f t="shared" si="9"/>
        <v>0</v>
      </c>
      <c r="U16" s="2"/>
      <c r="V16" s="2" t="str">
        <f>IF(O16&lt;&gt;"",VLOOKUP(O16,Runners!CZ$3:DM$200,V$1,FALSE),"")</f>
        <v/>
      </c>
      <c r="W16" s="19" t="str">
        <f t="shared" si="10"/>
        <v/>
      </c>
    </row>
    <row r="17" spans="1:23" x14ac:dyDescent="0.25">
      <c r="A17" s="1" t="s">
        <v>25</v>
      </c>
      <c r="C17" s="3">
        <f>IF(A17&lt;&gt;"",VLOOKUP(A17,Runners!A$3:AS$200,C$1,FALSE),0)</f>
        <v>6.9444444444444441E-3</v>
      </c>
      <c r="D17" s="6">
        <f t="shared" si="0"/>
        <v>14</v>
      </c>
      <c r="E17" s="2"/>
      <c r="F17" s="2">
        <f t="shared" si="1"/>
        <v>0</v>
      </c>
      <c r="J17" s="1" t="str">
        <f t="shared" si="2"/>
        <v>Bob Clough</v>
      </c>
      <c r="M17" s="8" t="str">
        <f t="shared" si="3"/>
        <v/>
      </c>
      <c r="N17" s="8" t="str">
        <f t="shared" si="4"/>
        <v/>
      </c>
      <c r="O17" s="1" t="str">
        <f t="shared" si="5"/>
        <v/>
      </c>
      <c r="P17" s="40" t="str">
        <f t="shared" si="6"/>
        <v/>
      </c>
      <c r="Q17" s="40" t="str">
        <f t="shared" si="7"/>
        <v/>
      </c>
      <c r="R17" s="6">
        <f t="shared" si="8"/>
        <v>0</v>
      </c>
      <c r="S17" s="6">
        <f>IF(AND(D17&lt;=L$4,P17&lt;&gt;"Y"),IF(N17&lt;VLOOKUP(O17,Runners!A$3:CT$200,S$1,FALSE),2,0),0)</f>
        <v>0</v>
      </c>
      <c r="T17" s="6">
        <f t="shared" si="9"/>
        <v>0</v>
      </c>
      <c r="U17" s="2"/>
      <c r="V17" s="2" t="str">
        <f>IF(O17&lt;&gt;"",VLOOKUP(O17,Runners!CZ$3:DM$200,V$1,FALSE),"")</f>
        <v/>
      </c>
      <c r="W17" s="19" t="str">
        <f t="shared" si="10"/>
        <v/>
      </c>
    </row>
    <row r="18" spans="1:23" x14ac:dyDescent="0.25">
      <c r="A18" s="1" t="s">
        <v>201</v>
      </c>
      <c r="C18" s="3">
        <f>IF(A18&lt;&gt;"",VLOOKUP(A18,Runners!A$3:AS$200,C$1,FALSE),0)</f>
        <v>1.0243055555555556E-2</v>
      </c>
      <c r="D18" s="6">
        <f t="shared" si="0"/>
        <v>15</v>
      </c>
      <c r="E18" s="2"/>
      <c r="F18" s="2">
        <f t="shared" si="1"/>
        <v>0</v>
      </c>
      <c r="J18" s="1" t="str">
        <f t="shared" si="2"/>
        <v>Brian Fox</v>
      </c>
      <c r="M18" s="8" t="str">
        <f t="shared" si="3"/>
        <v/>
      </c>
      <c r="N18" s="8" t="str">
        <f t="shared" si="4"/>
        <v/>
      </c>
      <c r="O18" s="1" t="str">
        <f t="shared" si="5"/>
        <v/>
      </c>
      <c r="P18" s="40" t="str">
        <f t="shared" si="6"/>
        <v/>
      </c>
      <c r="Q18" s="40" t="str">
        <f t="shared" si="7"/>
        <v/>
      </c>
      <c r="R18" s="6">
        <f t="shared" si="8"/>
        <v>0</v>
      </c>
      <c r="S18" s="6">
        <f>IF(AND(D18&lt;=L$4,P18&lt;&gt;"Y"),IF(N18&lt;VLOOKUP(O18,Runners!A$3:CT$200,S$1,FALSE),2,0),0)</f>
        <v>0</v>
      </c>
      <c r="T18" s="6">
        <f t="shared" si="9"/>
        <v>0</v>
      </c>
      <c r="U18" s="2"/>
      <c r="V18" s="2" t="str">
        <f>IF(O18&lt;&gt;"",VLOOKUP(O18,Runners!CZ$3:DM$200,V$1,FALSE),"")</f>
        <v/>
      </c>
      <c r="W18" s="19" t="str">
        <f t="shared" si="10"/>
        <v/>
      </c>
    </row>
    <row r="19" spans="1:23" x14ac:dyDescent="0.25">
      <c r="A19" s="1" t="s">
        <v>222</v>
      </c>
      <c r="C19" s="3">
        <f>IF(A19&lt;&gt;"",VLOOKUP(A19,Runners!A$3:AS$200,C$1,FALSE),0)</f>
        <v>6.076388888888889E-3</v>
      </c>
      <c r="D19" s="6">
        <f t="shared" si="0"/>
        <v>16</v>
      </c>
      <c r="E19" s="2"/>
      <c r="F19" s="2">
        <f t="shared" si="1"/>
        <v>0</v>
      </c>
      <c r="J19" s="1" t="str">
        <f t="shared" si="2"/>
        <v>Carolyn Melvyn</v>
      </c>
      <c r="M19" s="8" t="str">
        <f t="shared" si="3"/>
        <v/>
      </c>
      <c r="N19" s="8" t="str">
        <f t="shared" si="4"/>
        <v/>
      </c>
      <c r="O19" s="1" t="str">
        <f t="shared" si="5"/>
        <v/>
      </c>
      <c r="P19" s="40" t="str">
        <f t="shared" si="6"/>
        <v/>
      </c>
      <c r="Q19" s="40" t="str">
        <f t="shared" si="7"/>
        <v/>
      </c>
      <c r="R19" s="6">
        <f t="shared" si="8"/>
        <v>0</v>
      </c>
      <c r="S19" s="6">
        <f>IF(AND(D19&lt;=L$4,P19&lt;&gt;"Y"),IF(N19&lt;VLOOKUP(O19,Runners!A$3:CT$200,S$1,FALSE),2,0),0)</f>
        <v>0</v>
      </c>
      <c r="T19" s="6">
        <f t="shared" si="9"/>
        <v>0</v>
      </c>
      <c r="U19" s="2"/>
      <c r="V19" s="2" t="str">
        <f>IF(O19&lt;&gt;"",VLOOKUP(O19,Runners!CZ$3:DM$200,V$1,FALSE),"")</f>
        <v/>
      </c>
      <c r="W19" s="19" t="str">
        <f t="shared" si="10"/>
        <v/>
      </c>
    </row>
    <row r="20" spans="1:23" x14ac:dyDescent="0.25">
      <c r="A20" s="1" t="s">
        <v>147</v>
      </c>
      <c r="B20" s="3"/>
      <c r="C20" s="3">
        <f>IF(A20&lt;&gt;"",VLOOKUP(A20,Runners!A$3:AS$200,C$1,FALSE),0)</f>
        <v>1.3194444444444444E-2</v>
      </c>
      <c r="D20" s="6">
        <f t="shared" si="0"/>
        <v>17</v>
      </c>
      <c r="E20" s="2"/>
      <c r="F20" s="2">
        <f t="shared" si="1"/>
        <v>0</v>
      </c>
      <c r="J20" s="1" t="str">
        <f t="shared" si="2"/>
        <v>Catherine Carrdus</v>
      </c>
      <c r="M20" s="8" t="str">
        <f t="shared" si="3"/>
        <v/>
      </c>
      <c r="N20" s="8" t="str">
        <f t="shared" si="4"/>
        <v/>
      </c>
      <c r="O20" s="1" t="str">
        <f t="shared" si="5"/>
        <v/>
      </c>
      <c r="P20" s="40" t="str">
        <f t="shared" si="6"/>
        <v/>
      </c>
      <c r="Q20" s="40" t="str">
        <f t="shared" si="7"/>
        <v/>
      </c>
      <c r="R20" s="6">
        <f t="shared" si="8"/>
        <v>0</v>
      </c>
      <c r="S20" s="6">
        <f>IF(AND(D20&lt;=L$4,P20&lt;&gt;"Y"),IF(N20&lt;VLOOKUP(O20,Runners!A$3:CT$200,S$1,FALSE),2,0),0)</f>
        <v>0</v>
      </c>
      <c r="T20" s="6">
        <f t="shared" si="9"/>
        <v>0</v>
      </c>
      <c r="U20" s="2"/>
      <c r="V20" s="2" t="str">
        <f>IF(O20&lt;&gt;"",VLOOKUP(O20,Runners!CZ$3:DM$200,V$1,FALSE),"")</f>
        <v/>
      </c>
      <c r="W20" s="19" t="str">
        <f t="shared" si="10"/>
        <v/>
      </c>
    </row>
    <row r="21" spans="1:23" x14ac:dyDescent="0.25">
      <c r="A21" s="1" t="s">
        <v>208</v>
      </c>
      <c r="C21" s="3">
        <f>IF(A21&lt;&gt;"",VLOOKUP(A21,Runners!A$3:AS$200,C$1,FALSE),0)</f>
        <v>6.2499999999999995E-3</v>
      </c>
      <c r="D21" s="6">
        <f t="shared" si="0"/>
        <v>18</v>
      </c>
      <c r="E21" s="2"/>
      <c r="F21" s="2">
        <f t="shared" si="1"/>
        <v>0</v>
      </c>
      <c r="J21" s="1" t="str">
        <f t="shared" si="2"/>
        <v>Catherine MacLachlan</v>
      </c>
      <c r="M21" s="8" t="str">
        <f t="shared" si="3"/>
        <v/>
      </c>
      <c r="N21" s="8" t="str">
        <f t="shared" si="4"/>
        <v/>
      </c>
      <c r="O21" s="1" t="str">
        <f t="shared" si="5"/>
        <v/>
      </c>
      <c r="P21" s="40" t="str">
        <f t="shared" si="6"/>
        <v/>
      </c>
      <c r="Q21" s="40" t="str">
        <f t="shared" si="7"/>
        <v/>
      </c>
      <c r="R21" s="6">
        <f t="shared" si="8"/>
        <v>0</v>
      </c>
      <c r="S21" s="6">
        <f>IF(AND(D21&lt;=L$4,P21&lt;&gt;"Y"),IF(N21&lt;VLOOKUP(O21,Runners!A$3:CT$200,S$1,FALSE),2,0),0)</f>
        <v>0</v>
      </c>
      <c r="T21" s="6">
        <f t="shared" si="9"/>
        <v>0</v>
      </c>
      <c r="U21" s="2"/>
      <c r="V21" s="2" t="str">
        <f>IF(O21&lt;&gt;"",VLOOKUP(O21,Runners!CZ$3:DM$200,V$1,FALSE),"")</f>
        <v/>
      </c>
      <c r="W21" s="19" t="str">
        <f t="shared" si="10"/>
        <v/>
      </c>
    </row>
    <row r="22" spans="1:23" x14ac:dyDescent="0.25">
      <c r="A22" s="1" t="s">
        <v>161</v>
      </c>
      <c r="C22" s="3">
        <f>IF(A22&lt;&gt;"",VLOOKUP(A22,Runners!A$3:AS$200,C$1,FALSE),0)</f>
        <v>1.0590277777777778E-2</v>
      </c>
      <c r="D22" s="6">
        <f t="shared" si="0"/>
        <v>19</v>
      </c>
      <c r="E22" s="2"/>
      <c r="F22" s="2">
        <f t="shared" si="1"/>
        <v>0</v>
      </c>
      <c r="J22" s="1" t="str">
        <f t="shared" si="2"/>
        <v>Chris Bowker</v>
      </c>
      <c r="M22" s="8" t="str">
        <f t="shared" si="3"/>
        <v/>
      </c>
      <c r="N22" s="8" t="str">
        <f t="shared" si="4"/>
        <v/>
      </c>
      <c r="O22" s="1" t="str">
        <f t="shared" si="5"/>
        <v/>
      </c>
      <c r="P22" s="40" t="str">
        <f t="shared" si="6"/>
        <v/>
      </c>
      <c r="Q22" s="40" t="str">
        <f t="shared" si="7"/>
        <v/>
      </c>
      <c r="R22" s="6">
        <f t="shared" si="8"/>
        <v>0</v>
      </c>
      <c r="S22" s="6">
        <f>IF(AND(D22&lt;=L$4,P22&lt;&gt;"Y"),IF(N22&lt;VLOOKUP(O22,Runners!A$3:CT$200,S$1,FALSE),2,0),0)</f>
        <v>0</v>
      </c>
      <c r="T22" s="6">
        <f t="shared" si="9"/>
        <v>0</v>
      </c>
      <c r="U22" s="2"/>
      <c r="V22" s="2" t="str">
        <f>IF(O22&lt;&gt;"",VLOOKUP(O22,Runners!CZ$3:DM$200,V$1,FALSE),"")</f>
        <v/>
      </c>
      <c r="W22" s="19" t="str">
        <f t="shared" si="10"/>
        <v/>
      </c>
    </row>
    <row r="23" spans="1:23" x14ac:dyDescent="0.25">
      <c r="A23" s="1" t="s">
        <v>229</v>
      </c>
      <c r="C23" s="3">
        <f>IF(A23&lt;&gt;"",VLOOKUP(A23,Runners!A$3:AS$200,C$1,FALSE),0)</f>
        <v>1.1284722222222222E-2</v>
      </c>
      <c r="D23" s="6">
        <f t="shared" si="0"/>
        <v>20</v>
      </c>
      <c r="E23" s="2"/>
      <c r="F23" s="2">
        <f t="shared" si="1"/>
        <v>0</v>
      </c>
      <c r="J23" s="1" t="str">
        <f t="shared" si="2"/>
        <v>Chris Cottram</v>
      </c>
      <c r="M23" s="8" t="str">
        <f t="shared" si="3"/>
        <v/>
      </c>
      <c r="N23" s="8" t="str">
        <f t="shared" si="4"/>
        <v/>
      </c>
      <c r="O23" s="1" t="str">
        <f t="shared" si="5"/>
        <v/>
      </c>
      <c r="P23" s="40" t="str">
        <f t="shared" si="6"/>
        <v/>
      </c>
      <c r="Q23" s="40" t="str">
        <f t="shared" si="7"/>
        <v/>
      </c>
      <c r="R23" s="6">
        <f t="shared" si="8"/>
        <v>0</v>
      </c>
      <c r="S23" s="6">
        <f>IF(AND(D23&lt;=L$4,P23&lt;&gt;"Y"),IF(N23&lt;VLOOKUP(O23,Runners!A$3:CT$200,S$1,FALSE),2,0),0)</f>
        <v>0</v>
      </c>
      <c r="T23" s="6">
        <f t="shared" si="9"/>
        <v>0</v>
      </c>
      <c r="U23" s="2"/>
      <c r="V23" s="2" t="str">
        <f>IF(O23&lt;&gt;"",VLOOKUP(O23,Runners!CZ$3:DM$200,V$1,FALSE),"")</f>
        <v/>
      </c>
      <c r="W23" s="19" t="str">
        <f t="shared" si="10"/>
        <v/>
      </c>
    </row>
    <row r="24" spans="1:23" x14ac:dyDescent="0.25">
      <c r="A24" s="1" t="s">
        <v>200</v>
      </c>
      <c r="B24" s="3"/>
      <c r="C24" s="3">
        <f>IF(A24&lt;&gt;"",VLOOKUP(A24,Runners!A$3:AS$200,C$1,FALSE),0)</f>
        <v>1.0590277777777777E-2</v>
      </c>
      <c r="D24" s="6">
        <f t="shared" si="0"/>
        <v>21</v>
      </c>
      <c r="E24" s="2"/>
      <c r="F24" s="2">
        <f t="shared" si="1"/>
        <v>0</v>
      </c>
      <c r="J24" s="1" t="str">
        <f t="shared" si="2"/>
        <v>Chris Hastwell</v>
      </c>
      <c r="M24" s="8" t="str">
        <f t="shared" si="3"/>
        <v/>
      </c>
      <c r="N24" s="8" t="str">
        <f t="shared" si="4"/>
        <v/>
      </c>
      <c r="O24" s="1" t="str">
        <f t="shared" si="5"/>
        <v/>
      </c>
      <c r="P24" s="40" t="str">
        <f t="shared" si="6"/>
        <v/>
      </c>
      <c r="Q24" s="40" t="str">
        <f t="shared" si="7"/>
        <v/>
      </c>
      <c r="R24" s="6">
        <f t="shared" si="8"/>
        <v>0</v>
      </c>
      <c r="S24" s="6">
        <f>IF(AND(D24&lt;=L$4,P24&lt;&gt;"Y"),IF(N24&lt;VLOOKUP(O24,Runners!A$3:CT$200,S$1,FALSE),2,0),0)</f>
        <v>0</v>
      </c>
      <c r="T24" s="6">
        <f t="shared" si="9"/>
        <v>0</v>
      </c>
      <c r="U24" s="2"/>
      <c r="V24" s="2" t="str">
        <f>IF(O24&lt;&gt;"",VLOOKUP(O24,Runners!CZ$3:DM$200,V$1,FALSE),"")</f>
        <v/>
      </c>
      <c r="W24" s="19" t="str">
        <f t="shared" si="10"/>
        <v/>
      </c>
    </row>
    <row r="25" spans="1:23" x14ac:dyDescent="0.25">
      <c r="A25" s="1" t="s">
        <v>228</v>
      </c>
      <c r="C25" s="3">
        <f>IF(A25&lt;&gt;"",VLOOKUP(A25,Runners!A$3:AS$200,C$1,FALSE),0)</f>
        <v>1.4583333333333332E-2</v>
      </c>
      <c r="D25" s="6">
        <f t="shared" si="0"/>
        <v>22</v>
      </c>
      <c r="E25" s="2"/>
      <c r="F25" s="2">
        <f t="shared" si="1"/>
        <v>0</v>
      </c>
      <c r="J25" s="1" t="str">
        <f t="shared" si="2"/>
        <v>Chris McCarthy</v>
      </c>
      <c r="M25" s="8" t="str">
        <f t="shared" si="3"/>
        <v/>
      </c>
      <c r="N25" s="8" t="str">
        <f t="shared" si="4"/>
        <v/>
      </c>
      <c r="O25" s="1" t="str">
        <f t="shared" si="5"/>
        <v/>
      </c>
      <c r="P25" s="40" t="str">
        <f t="shared" si="6"/>
        <v/>
      </c>
      <c r="Q25" s="40" t="str">
        <f t="shared" si="7"/>
        <v/>
      </c>
      <c r="R25" s="6">
        <f t="shared" si="8"/>
        <v>0</v>
      </c>
      <c r="S25" s="6">
        <f>IF(AND(D25&lt;=L$4,P25&lt;&gt;"Y"),IF(N25&lt;VLOOKUP(O25,Runners!A$3:CT$200,S$1,FALSE),2,0),0)</f>
        <v>0</v>
      </c>
      <c r="T25" s="6">
        <f t="shared" si="9"/>
        <v>0</v>
      </c>
      <c r="U25" s="2"/>
      <c r="V25" s="2" t="str">
        <f>IF(O25&lt;&gt;"",VLOOKUP(O25,Runners!CZ$3:DM$200,V$1,FALSE),"")</f>
        <v/>
      </c>
      <c r="W25" s="19" t="str">
        <f t="shared" si="10"/>
        <v/>
      </c>
    </row>
    <row r="26" spans="1:23" x14ac:dyDescent="0.25">
      <c r="A26" s="1" t="s">
        <v>223</v>
      </c>
      <c r="C26" s="3">
        <f>IF(A26&lt;&gt;"",VLOOKUP(A26,Runners!A$3:AS$200,C$1,FALSE),0)</f>
        <v>6.076388888888889E-3</v>
      </c>
      <c r="D26" s="6">
        <f t="shared" si="0"/>
        <v>23</v>
      </c>
      <c r="E26" s="2"/>
      <c r="F26" s="2">
        <f t="shared" si="1"/>
        <v>0</v>
      </c>
      <c r="J26" s="1" t="str">
        <f t="shared" si="2"/>
        <v>Christine Rouse</v>
      </c>
      <c r="M26" s="8" t="str">
        <f t="shared" si="3"/>
        <v/>
      </c>
      <c r="N26" s="8" t="str">
        <f t="shared" si="4"/>
        <v/>
      </c>
      <c r="O26" s="1" t="str">
        <f t="shared" si="5"/>
        <v/>
      </c>
      <c r="P26" s="40" t="str">
        <f t="shared" si="6"/>
        <v/>
      </c>
      <c r="Q26" s="40" t="str">
        <f t="shared" si="7"/>
        <v/>
      </c>
      <c r="R26" s="6">
        <f t="shared" si="8"/>
        <v>0</v>
      </c>
      <c r="S26" s="6">
        <f>IF(AND(D26&lt;=L$4,P26&lt;&gt;"Y"),IF(N26&lt;VLOOKUP(O26,Runners!A$3:CT$200,S$1,FALSE),2,0),0)</f>
        <v>0</v>
      </c>
      <c r="T26" s="6">
        <f t="shared" si="9"/>
        <v>0</v>
      </c>
      <c r="U26" s="2"/>
      <c r="V26" s="2" t="str">
        <f>IF(O26&lt;&gt;"",VLOOKUP(O26,Runners!CZ$3:DM$200,V$1,FALSE),"")</f>
        <v/>
      </c>
      <c r="W26" s="19" t="str">
        <f t="shared" si="10"/>
        <v/>
      </c>
    </row>
    <row r="27" spans="1:23" x14ac:dyDescent="0.25">
      <c r="A27" s="1" t="s">
        <v>17</v>
      </c>
      <c r="C27" s="3">
        <f>IF(A27&lt;&gt;"",VLOOKUP(A27,Runners!A$3:AS$200,C$1,FALSE),0)</f>
        <v>1.0763888888888891E-2</v>
      </c>
      <c r="D27" s="6">
        <f t="shared" si="0"/>
        <v>24</v>
      </c>
      <c r="E27" s="2"/>
      <c r="F27" s="2">
        <f t="shared" si="1"/>
        <v>0</v>
      </c>
      <c r="J27" s="1" t="str">
        <f t="shared" si="2"/>
        <v>Claire England</v>
      </c>
      <c r="M27" s="8" t="str">
        <f t="shared" si="3"/>
        <v/>
      </c>
      <c r="N27" s="8" t="str">
        <f t="shared" si="4"/>
        <v/>
      </c>
      <c r="O27" s="1" t="str">
        <f t="shared" si="5"/>
        <v/>
      </c>
      <c r="P27" s="40" t="str">
        <f t="shared" si="6"/>
        <v/>
      </c>
      <c r="Q27" s="40" t="str">
        <f t="shared" si="7"/>
        <v/>
      </c>
      <c r="R27" s="6">
        <f t="shared" si="8"/>
        <v>0</v>
      </c>
      <c r="S27" s="6">
        <f>IF(AND(D27&lt;=L$4,P27&lt;&gt;"Y"),IF(N27&lt;VLOOKUP(O27,Runners!A$3:CT$200,S$1,FALSE),2,0),0)</f>
        <v>0</v>
      </c>
      <c r="T27" s="6">
        <f t="shared" si="9"/>
        <v>0</v>
      </c>
      <c r="U27" s="2"/>
      <c r="V27" s="2" t="str">
        <f>IF(O27&lt;&gt;"",VLOOKUP(O27,Runners!CZ$3:DM$200,V$1,FALSE),"")</f>
        <v/>
      </c>
      <c r="W27" s="19" t="str">
        <f t="shared" si="10"/>
        <v/>
      </c>
    </row>
    <row r="28" spans="1:23" x14ac:dyDescent="0.25">
      <c r="A28" s="1" t="s">
        <v>190</v>
      </c>
      <c r="C28" s="3">
        <f>IF(A28&lt;&gt;"",VLOOKUP(A28,Runners!A$3:AS$200,C$1,FALSE),0)</f>
        <v>1.0069444444444445E-2</v>
      </c>
      <c r="D28" s="6">
        <f t="shared" si="0"/>
        <v>25</v>
      </c>
      <c r="E28" s="2"/>
      <c r="F28" s="2">
        <f t="shared" si="1"/>
        <v>0</v>
      </c>
      <c r="J28" s="1" t="str">
        <f t="shared" si="2"/>
        <v>Claire Markham</v>
      </c>
      <c r="M28" s="8" t="str">
        <f t="shared" si="3"/>
        <v/>
      </c>
      <c r="N28" s="8" t="str">
        <f t="shared" si="4"/>
        <v/>
      </c>
      <c r="O28" s="1" t="str">
        <f t="shared" si="5"/>
        <v/>
      </c>
      <c r="P28" s="40" t="str">
        <f t="shared" si="6"/>
        <v/>
      </c>
      <c r="Q28" s="40" t="str">
        <f t="shared" si="7"/>
        <v/>
      </c>
      <c r="R28" s="6">
        <f t="shared" si="8"/>
        <v>0</v>
      </c>
      <c r="S28" s="6">
        <f>IF(AND(D28&lt;=L$4,P28&lt;&gt;"Y"),IF(N28&lt;VLOOKUP(O28,Runners!A$3:CT$200,S$1,FALSE),2,0),0)</f>
        <v>0</v>
      </c>
      <c r="T28" s="6">
        <f t="shared" si="9"/>
        <v>0</v>
      </c>
      <c r="U28" s="2"/>
      <c r="V28" s="2" t="str">
        <f>IF(O28&lt;&gt;"",VLOOKUP(O28,Runners!CZ$3:DM$200,V$1,FALSE),"")</f>
        <v/>
      </c>
      <c r="W28" s="19" t="str">
        <f t="shared" si="10"/>
        <v/>
      </c>
    </row>
    <row r="29" spans="1:23" x14ac:dyDescent="0.25">
      <c r="A29" s="1" t="s">
        <v>2</v>
      </c>
      <c r="B29" s="3"/>
      <c r="C29" s="3">
        <f>IF(A29&lt;&gt;"",VLOOKUP(A29,Runners!A$3:AS$200,C$1,FALSE),0)</f>
        <v>1.3888888888888888E-2</v>
      </c>
      <c r="D29" s="6">
        <f t="shared" si="0"/>
        <v>26</v>
      </c>
      <c r="E29" s="2"/>
      <c r="F29" s="2">
        <f t="shared" si="1"/>
        <v>0</v>
      </c>
      <c r="J29" s="1" t="str">
        <f t="shared" si="2"/>
        <v>Colin Laidlaw</v>
      </c>
      <c r="M29" s="8" t="str">
        <f t="shared" si="3"/>
        <v/>
      </c>
      <c r="N29" s="8" t="str">
        <f t="shared" si="4"/>
        <v/>
      </c>
      <c r="O29" s="1" t="str">
        <f t="shared" si="5"/>
        <v/>
      </c>
      <c r="P29" s="40" t="str">
        <f t="shared" si="6"/>
        <v/>
      </c>
      <c r="Q29" s="40" t="str">
        <f t="shared" si="7"/>
        <v/>
      </c>
      <c r="R29" s="6">
        <f t="shared" si="8"/>
        <v>0</v>
      </c>
      <c r="S29" s="6">
        <f>IF(AND(D29&lt;=L$4,P29&lt;&gt;"Y"),IF(N29&lt;VLOOKUP(O29,Runners!A$3:CT$200,S$1,FALSE),2,0),0)</f>
        <v>0</v>
      </c>
      <c r="T29" s="6">
        <f t="shared" si="9"/>
        <v>0</v>
      </c>
      <c r="U29" s="2"/>
      <c r="V29" s="2" t="str">
        <f>IF(O29&lt;&gt;"",VLOOKUP(O29,Runners!CZ$3:DM$200,V$1,FALSE),"")</f>
        <v/>
      </c>
      <c r="W29" s="19" t="str">
        <f t="shared" si="10"/>
        <v/>
      </c>
    </row>
    <row r="30" spans="1:23" x14ac:dyDescent="0.25">
      <c r="A30" s="1" t="s">
        <v>193</v>
      </c>
      <c r="C30" s="3">
        <f>IF(A30&lt;&gt;"",VLOOKUP(A30,Runners!A$3:AS$200,C$1,FALSE),0)</f>
        <v>1.0590277777777777E-2</v>
      </c>
      <c r="D30" s="6">
        <f t="shared" si="0"/>
        <v>27</v>
      </c>
      <c r="E30" s="2"/>
      <c r="F30" s="2">
        <f t="shared" si="1"/>
        <v>0</v>
      </c>
      <c r="J30" s="1" t="str">
        <f t="shared" si="2"/>
        <v>Dan Gregson</v>
      </c>
      <c r="M30" s="8" t="str">
        <f t="shared" si="3"/>
        <v/>
      </c>
      <c r="N30" s="8" t="str">
        <f t="shared" si="4"/>
        <v/>
      </c>
      <c r="O30" s="1" t="str">
        <f t="shared" si="5"/>
        <v/>
      </c>
      <c r="P30" s="40" t="str">
        <f t="shared" si="6"/>
        <v/>
      </c>
      <c r="Q30" s="40" t="str">
        <f t="shared" si="7"/>
        <v/>
      </c>
      <c r="R30" s="6">
        <f t="shared" si="8"/>
        <v>0</v>
      </c>
      <c r="S30" s="6">
        <f>IF(AND(D30&lt;=L$4,P30&lt;&gt;"Y"),IF(N30&lt;VLOOKUP(O30,Runners!A$3:CT$200,S$1,FALSE),2,0),0)</f>
        <v>0</v>
      </c>
      <c r="T30" s="6">
        <f t="shared" si="9"/>
        <v>0</v>
      </c>
      <c r="U30" s="2"/>
      <c r="V30" s="2" t="str">
        <f>IF(O30&lt;&gt;"",VLOOKUP(O30,Runners!CZ$3:DM$200,V$1,FALSE),"")</f>
        <v/>
      </c>
      <c r="W30" s="19" t="str">
        <f t="shared" si="10"/>
        <v/>
      </c>
    </row>
    <row r="31" spans="1:23" x14ac:dyDescent="0.25">
      <c r="A31" s="1" t="s">
        <v>158</v>
      </c>
      <c r="C31" s="3">
        <f>IF(A31&lt;&gt;"",VLOOKUP(A31,Runners!A$3:AS$200,C$1,FALSE),0)</f>
        <v>1.1805555555555555E-2</v>
      </c>
      <c r="D31" s="6">
        <f t="shared" si="0"/>
        <v>28</v>
      </c>
      <c r="E31" s="2"/>
      <c r="F31" s="2">
        <f t="shared" si="1"/>
        <v>0</v>
      </c>
      <c r="J31" s="1" t="str">
        <f t="shared" si="2"/>
        <v>Darran Ames</v>
      </c>
      <c r="M31" s="8" t="str">
        <f t="shared" si="3"/>
        <v/>
      </c>
      <c r="N31" s="8" t="str">
        <f t="shared" si="4"/>
        <v/>
      </c>
      <c r="O31" s="1" t="str">
        <f t="shared" si="5"/>
        <v/>
      </c>
      <c r="P31" s="40" t="str">
        <f t="shared" si="6"/>
        <v/>
      </c>
      <c r="Q31" s="40" t="str">
        <f t="shared" si="7"/>
        <v/>
      </c>
      <c r="R31" s="6">
        <f t="shared" si="8"/>
        <v>0</v>
      </c>
      <c r="S31" s="6">
        <f>IF(AND(D31&lt;=L$4,P31&lt;&gt;"Y"),IF(N31&lt;VLOOKUP(O31,Runners!A$3:CT$200,S$1,FALSE),2,0),0)</f>
        <v>0</v>
      </c>
      <c r="T31" s="6">
        <f t="shared" si="9"/>
        <v>0</v>
      </c>
      <c r="U31" s="2"/>
      <c r="V31" s="2" t="str">
        <f>IF(O31&lt;&gt;"",VLOOKUP(O31,Runners!CZ$3:DM$200,V$1,FALSE),"")</f>
        <v/>
      </c>
      <c r="W31" s="19" t="str">
        <f t="shared" si="10"/>
        <v/>
      </c>
    </row>
    <row r="32" spans="1:23" x14ac:dyDescent="0.25">
      <c r="A32" s="1" t="s">
        <v>192</v>
      </c>
      <c r="C32" s="3">
        <f>IF(A32&lt;&gt;"",VLOOKUP(A32,Runners!A$3:AS$200,C$1,FALSE),0)</f>
        <v>1.2673611111111109E-2</v>
      </c>
      <c r="D32" s="6">
        <f t="shared" si="0"/>
        <v>29</v>
      </c>
      <c r="E32" s="2"/>
      <c r="F32" s="2">
        <f t="shared" si="1"/>
        <v>0</v>
      </c>
      <c r="J32" s="1" t="str">
        <f t="shared" si="2"/>
        <v>Daryl Bentley</v>
      </c>
      <c r="M32" s="8" t="str">
        <f t="shared" si="3"/>
        <v/>
      </c>
      <c r="N32" s="8" t="str">
        <f t="shared" si="4"/>
        <v/>
      </c>
      <c r="O32" s="1" t="str">
        <f t="shared" si="5"/>
        <v/>
      </c>
      <c r="P32" s="40" t="str">
        <f t="shared" si="6"/>
        <v/>
      </c>
      <c r="Q32" s="40" t="str">
        <f t="shared" si="7"/>
        <v/>
      </c>
      <c r="R32" s="6">
        <f t="shared" si="8"/>
        <v>0</v>
      </c>
      <c r="S32" s="6">
        <f>IF(AND(D32&lt;=L$4,P32&lt;&gt;"Y"),IF(N32&lt;VLOOKUP(O32,Runners!A$3:CT$200,S$1,FALSE),2,0),0)</f>
        <v>0</v>
      </c>
      <c r="T32" s="6">
        <f t="shared" si="9"/>
        <v>0</v>
      </c>
      <c r="U32" s="2"/>
      <c r="V32" s="2" t="str">
        <f>IF(O32&lt;&gt;"",VLOOKUP(O32,Runners!CZ$3:DM$200,V$1,FALSE),"")</f>
        <v/>
      </c>
      <c r="W32" s="19" t="str">
        <f t="shared" si="10"/>
        <v/>
      </c>
    </row>
    <row r="33" spans="1:23" x14ac:dyDescent="0.25">
      <c r="A33" s="1" t="s">
        <v>206</v>
      </c>
      <c r="C33" s="3">
        <f>IF(A33&lt;&gt;"",VLOOKUP(A33,Runners!A$3:AS$200,C$1,FALSE),0)</f>
        <v>1.2673611111111109E-2</v>
      </c>
      <c r="D33" s="6">
        <f t="shared" si="0"/>
        <v>30</v>
      </c>
      <c r="E33" s="2"/>
      <c r="F33" s="2">
        <f t="shared" si="1"/>
        <v>0</v>
      </c>
      <c r="J33" s="1" t="str">
        <f t="shared" si="2"/>
        <v>David Butler</v>
      </c>
      <c r="M33" s="8" t="str">
        <f t="shared" si="3"/>
        <v/>
      </c>
      <c r="N33" s="8" t="str">
        <f t="shared" si="4"/>
        <v/>
      </c>
      <c r="O33" s="1" t="str">
        <f t="shared" si="5"/>
        <v/>
      </c>
      <c r="P33" s="40" t="str">
        <f t="shared" si="6"/>
        <v/>
      </c>
      <c r="Q33" s="40" t="str">
        <f t="shared" si="7"/>
        <v/>
      </c>
      <c r="R33" s="6">
        <f t="shared" si="8"/>
        <v>0</v>
      </c>
      <c r="S33" s="6">
        <f>IF(AND(D33&lt;=L$4,P33&lt;&gt;"Y"),IF(N33&lt;VLOOKUP(O33,Runners!A$3:CT$200,S$1,FALSE),2,0),0)</f>
        <v>0</v>
      </c>
      <c r="T33" s="6">
        <f t="shared" si="9"/>
        <v>0</v>
      </c>
      <c r="U33" s="2"/>
      <c r="V33" s="2" t="str">
        <f>IF(O33&lt;&gt;"",VLOOKUP(O33,Runners!CZ$3:DM$200,V$1,FALSE),"")</f>
        <v/>
      </c>
      <c r="W33" s="19" t="str">
        <f t="shared" si="10"/>
        <v/>
      </c>
    </row>
    <row r="34" spans="1:23" x14ac:dyDescent="0.25">
      <c r="A34" s="1" t="s">
        <v>13</v>
      </c>
      <c r="C34" s="3">
        <f>IF(A34&lt;&gt;"",VLOOKUP(A34,Runners!A$3:AS$200,C$1,FALSE),0)</f>
        <v>9.0277777777777787E-3</v>
      </c>
      <c r="D34" s="6">
        <f t="shared" si="0"/>
        <v>31</v>
      </c>
      <c r="E34" s="2"/>
      <c r="F34" s="2">
        <f t="shared" si="1"/>
        <v>0</v>
      </c>
      <c r="J34" s="1" t="str">
        <f t="shared" si="2"/>
        <v>Debbie Cooper</v>
      </c>
      <c r="M34" s="8" t="str">
        <f t="shared" si="3"/>
        <v/>
      </c>
      <c r="N34" s="8" t="str">
        <f t="shared" si="4"/>
        <v/>
      </c>
      <c r="O34" s="1" t="str">
        <f t="shared" si="5"/>
        <v/>
      </c>
      <c r="P34" s="40" t="str">
        <f t="shared" si="6"/>
        <v/>
      </c>
      <c r="Q34" s="40" t="str">
        <f t="shared" si="7"/>
        <v/>
      </c>
      <c r="R34" s="6">
        <f t="shared" si="8"/>
        <v>0</v>
      </c>
      <c r="S34" s="6">
        <f>IF(AND(D34&lt;=L$4,P34&lt;&gt;"Y"),IF(N34&lt;VLOOKUP(O34,Runners!A$3:CT$200,S$1,FALSE),2,0),0)</f>
        <v>0</v>
      </c>
      <c r="T34" s="6">
        <f t="shared" si="9"/>
        <v>0</v>
      </c>
      <c r="U34" s="2"/>
      <c r="V34" s="2" t="str">
        <f>IF(O34&lt;&gt;"",VLOOKUP(O34,Runners!CZ$3:DM$200,V$1,FALSE),"")</f>
        <v/>
      </c>
      <c r="W34" s="19" t="str">
        <f t="shared" si="10"/>
        <v/>
      </c>
    </row>
    <row r="35" spans="1:23" x14ac:dyDescent="0.25">
      <c r="A35" s="1" t="s">
        <v>202</v>
      </c>
      <c r="C35" s="3">
        <f>IF(A35&lt;&gt;"",VLOOKUP(A35,Runners!A$3:AS$200,C$1,FALSE),0)</f>
        <v>6.7708333333333336E-3</v>
      </c>
      <c r="D35" s="6">
        <f t="shared" si="0"/>
        <v>32</v>
      </c>
      <c r="E35" s="2"/>
      <c r="F35" s="2">
        <f t="shared" si="1"/>
        <v>0</v>
      </c>
      <c r="J35" s="1" t="str">
        <f t="shared" si="2"/>
        <v>Debbie Francis</v>
      </c>
      <c r="M35" s="8" t="str">
        <f t="shared" si="3"/>
        <v/>
      </c>
      <c r="N35" s="8" t="str">
        <f t="shared" si="4"/>
        <v/>
      </c>
      <c r="O35" s="1" t="str">
        <f t="shared" si="5"/>
        <v/>
      </c>
      <c r="P35" s="40" t="str">
        <f t="shared" si="6"/>
        <v/>
      </c>
      <c r="Q35" s="40" t="str">
        <f t="shared" si="7"/>
        <v/>
      </c>
      <c r="R35" s="6">
        <f t="shared" si="8"/>
        <v>0</v>
      </c>
      <c r="S35" s="6">
        <f>IF(AND(D35&lt;=L$4,P35&lt;&gt;"Y"),IF(N35&lt;VLOOKUP(O35,Runners!A$3:CT$200,S$1,FALSE),2,0),0)</f>
        <v>0</v>
      </c>
      <c r="T35" s="6">
        <f t="shared" si="9"/>
        <v>0</v>
      </c>
      <c r="U35" s="2"/>
      <c r="V35" s="2" t="str">
        <f>IF(O35&lt;&gt;"",VLOOKUP(O35,Runners!CZ$3:DM$200,V$1,FALSE),"")</f>
        <v/>
      </c>
      <c r="W35" s="19" t="str">
        <f t="shared" si="10"/>
        <v/>
      </c>
    </row>
    <row r="36" spans="1:23" x14ac:dyDescent="0.25">
      <c r="A36" s="1" t="s">
        <v>35</v>
      </c>
      <c r="C36" s="3">
        <f>IF(A36&lt;&gt;"",VLOOKUP(A36,Runners!A$3:AS$200,C$1,FALSE),0)</f>
        <v>8.8541666666666664E-3</v>
      </c>
      <c r="D36" s="6">
        <f t="shared" ref="D36:D67" si="11">D35+1</f>
        <v>33</v>
      </c>
      <c r="E36" s="2"/>
      <c r="F36" s="2">
        <f t="shared" ref="F36:F67" si="12">IF(E36&gt;0,E36-C36,0)</f>
        <v>0</v>
      </c>
      <c r="J36" s="1" t="str">
        <f t="shared" ref="J36:J67" si="13">A36</f>
        <v>Derek Caborn</v>
      </c>
      <c r="M36" s="8" t="str">
        <f t="shared" ref="M36:M67" si="14">IF(D36&lt;=L$4,SMALL(E$4:E$201,D36),"")</f>
        <v/>
      </c>
      <c r="N36" s="8" t="str">
        <f t="shared" ref="N36:N67" si="15">IF(D36&lt;=L$4,VLOOKUP(M36,E$4:F$201,2,FALSE),"")</f>
        <v/>
      </c>
      <c r="O36" s="1" t="str">
        <f t="shared" ref="O36:O67" si="16">IF(D36&lt;=L$4,VLOOKUP(M36,E$4:J$201,6,FALSE),"")</f>
        <v/>
      </c>
      <c r="P36" s="40" t="str">
        <f t="shared" ref="P36:P67" si="17">IF(D36&lt;=L$4,VLOOKUP(O36,A$4:B$201,2,FALSE),"")</f>
        <v/>
      </c>
      <c r="Q36" s="40" t="str">
        <f t="shared" ref="Q36:Q67" si="18">IF(D36&lt;=L$4,IF(P36="Y",Q35,Q35-1),"")</f>
        <v/>
      </c>
      <c r="R36" s="6">
        <f t="shared" ref="R36:R67" si="19">IF(Q36=Q35,0,Q36)</f>
        <v>0</v>
      </c>
      <c r="S36" s="6">
        <f>IF(AND(D36&lt;=L$4,P36&lt;&gt;"Y"),IF(N36&lt;VLOOKUP(O36,Runners!A$3:CT$200,S$1,FALSE),2,0),0)</f>
        <v>0</v>
      </c>
      <c r="T36" s="6">
        <f t="shared" ref="T36:T67" si="20">IF(AND(D36&lt;=L$4,P36&lt;&gt;"Y"),S36+R36,0)</f>
        <v>0</v>
      </c>
      <c r="U36" s="2"/>
      <c r="V36" s="2" t="str">
        <f>IF(O36&lt;&gt;"",VLOOKUP(O36,Runners!CZ$3:DM$200,V$1,FALSE),"")</f>
        <v/>
      </c>
      <c r="W36" s="19" t="str">
        <f t="shared" ref="W36:W67" si="21">IF(O36&lt;&gt;"",(V36-N36)/V36,"")</f>
        <v/>
      </c>
    </row>
    <row r="37" spans="1:23" x14ac:dyDescent="0.25">
      <c r="A37" s="1" t="s">
        <v>184</v>
      </c>
      <c r="B37" s="3"/>
      <c r="C37" s="3">
        <f>IF(A37&lt;&gt;"",VLOOKUP(A37,Runners!A$3:AS$200,C$1,FALSE),0)</f>
        <v>1.0937500000000001E-2</v>
      </c>
      <c r="D37" s="6">
        <f t="shared" si="11"/>
        <v>34</v>
      </c>
      <c r="E37" s="2"/>
      <c r="F37" s="2">
        <f t="shared" si="12"/>
        <v>0</v>
      </c>
      <c r="J37" s="1" t="str">
        <f t="shared" si="13"/>
        <v>Dez Appleton</v>
      </c>
      <c r="M37" s="8" t="str">
        <f t="shared" si="14"/>
        <v/>
      </c>
      <c r="N37" s="8" t="str">
        <f t="shared" si="15"/>
        <v/>
      </c>
      <c r="O37" s="1" t="str">
        <f t="shared" si="16"/>
        <v/>
      </c>
      <c r="P37" s="40" t="str">
        <f t="shared" si="17"/>
        <v/>
      </c>
      <c r="Q37" s="40" t="str">
        <f t="shared" si="18"/>
        <v/>
      </c>
      <c r="R37" s="6">
        <f t="shared" si="19"/>
        <v>0</v>
      </c>
      <c r="S37" s="6">
        <f>IF(AND(D37&lt;=L$4,P37&lt;&gt;"Y"),IF(N37&lt;VLOOKUP(O37,Runners!A$3:CT$200,S$1,FALSE),2,0),0)</f>
        <v>0</v>
      </c>
      <c r="T37" s="6">
        <f t="shared" si="20"/>
        <v>0</v>
      </c>
      <c r="U37" s="2"/>
      <c r="V37" s="2" t="str">
        <f>IF(O37&lt;&gt;"",VLOOKUP(O37,Runners!CZ$3:DM$200,V$1,FALSE),"")</f>
        <v/>
      </c>
      <c r="W37" s="19" t="str">
        <f t="shared" si="21"/>
        <v/>
      </c>
    </row>
    <row r="38" spans="1:23" x14ac:dyDescent="0.25">
      <c r="A38" s="1" t="s">
        <v>205</v>
      </c>
      <c r="B38" s="3" t="s">
        <v>185</v>
      </c>
      <c r="C38" s="3">
        <f>IF(A38&lt;&gt;"",VLOOKUP(A38,Runners!A$3:AS$200,C$1,FALSE),0)</f>
        <v>1.2673611111111111E-2</v>
      </c>
      <c r="D38" s="6">
        <f t="shared" si="11"/>
        <v>35</v>
      </c>
      <c r="E38" s="2"/>
      <c r="F38" s="2">
        <f t="shared" si="12"/>
        <v>0</v>
      </c>
      <c r="J38" s="1" t="str">
        <f t="shared" si="13"/>
        <v>Dom Kirkby</v>
      </c>
      <c r="M38" s="8" t="str">
        <f t="shared" si="14"/>
        <v/>
      </c>
      <c r="N38" s="8" t="str">
        <f t="shared" si="15"/>
        <v/>
      </c>
      <c r="O38" s="1" t="str">
        <f t="shared" si="16"/>
        <v/>
      </c>
      <c r="P38" s="40" t="str">
        <f t="shared" si="17"/>
        <v/>
      </c>
      <c r="Q38" s="40" t="str">
        <f t="shared" si="18"/>
        <v/>
      </c>
      <c r="R38" s="6">
        <f t="shared" si="19"/>
        <v>0</v>
      </c>
      <c r="S38" s="6">
        <f>IF(AND(D38&lt;=L$4,P38&lt;&gt;"Y"),IF(N38&lt;VLOOKUP(O38,Runners!A$3:CT$200,S$1,FALSE),2,0),0)</f>
        <v>0</v>
      </c>
      <c r="T38" s="6">
        <f t="shared" si="20"/>
        <v>0</v>
      </c>
      <c r="U38" s="2"/>
      <c r="V38" s="2" t="str">
        <f>IF(O38&lt;&gt;"",VLOOKUP(O38,Runners!CZ$3:DM$200,V$1,FALSE),"")</f>
        <v/>
      </c>
      <c r="W38" s="19" t="str">
        <f t="shared" si="21"/>
        <v/>
      </c>
    </row>
    <row r="39" spans="1:23" x14ac:dyDescent="0.25">
      <c r="A39" s="1" t="s">
        <v>191</v>
      </c>
      <c r="C39" s="3">
        <f>IF(A39&lt;&gt;"",VLOOKUP(A39,Runners!A$3:AS$200,C$1,FALSE),0)</f>
        <v>1.3194444444444444E-2</v>
      </c>
      <c r="D39" s="6">
        <f t="shared" si="11"/>
        <v>36</v>
      </c>
      <c r="E39" s="2"/>
      <c r="F39" s="2">
        <f t="shared" si="12"/>
        <v>0</v>
      </c>
      <c r="J39" s="1" t="str">
        <f t="shared" si="13"/>
        <v>Dominic Garrett</v>
      </c>
      <c r="M39" s="8" t="str">
        <f t="shared" si="14"/>
        <v/>
      </c>
      <c r="N39" s="8" t="str">
        <f t="shared" si="15"/>
        <v/>
      </c>
      <c r="O39" s="1" t="str">
        <f t="shared" si="16"/>
        <v/>
      </c>
      <c r="P39" s="40" t="str">
        <f t="shared" si="17"/>
        <v/>
      </c>
      <c r="Q39" s="40" t="str">
        <f t="shared" si="18"/>
        <v/>
      </c>
      <c r="R39" s="6">
        <f t="shared" si="19"/>
        <v>0</v>
      </c>
      <c r="S39" s="6">
        <f>IF(AND(D39&lt;=L$4,P39&lt;&gt;"Y"),IF(N39&lt;VLOOKUP(O39,Runners!A$3:CT$200,S$1,FALSE),2,0),0)</f>
        <v>0</v>
      </c>
      <c r="T39" s="6">
        <f t="shared" si="20"/>
        <v>0</v>
      </c>
      <c r="U39" s="2"/>
      <c r="V39" s="2" t="str">
        <f>IF(O39&lt;&gt;"",VLOOKUP(O39,Runners!CZ$3:DM$200,V$1,FALSE),"")</f>
        <v/>
      </c>
      <c r="W39" s="19" t="str">
        <f t="shared" si="21"/>
        <v/>
      </c>
    </row>
    <row r="40" spans="1:23" x14ac:dyDescent="0.25">
      <c r="A40" s="1" t="s">
        <v>215</v>
      </c>
      <c r="C40" s="3">
        <f>IF(A40&lt;&gt;"",VLOOKUP(A40,Runners!A$3:AS$200,C$1,FALSE),0)</f>
        <v>7.9861111111111122E-3</v>
      </c>
      <c r="D40" s="6">
        <f t="shared" si="11"/>
        <v>37</v>
      </c>
      <c r="E40" s="2"/>
      <c r="F40" s="2">
        <f t="shared" si="12"/>
        <v>0</v>
      </c>
      <c r="J40" s="1" t="str">
        <f t="shared" si="13"/>
        <v>Emma Johnston</v>
      </c>
      <c r="M40" s="8" t="str">
        <f t="shared" si="14"/>
        <v/>
      </c>
      <c r="N40" s="8" t="str">
        <f t="shared" si="15"/>
        <v/>
      </c>
      <c r="O40" s="1" t="str">
        <f t="shared" si="16"/>
        <v/>
      </c>
      <c r="P40" s="40" t="str">
        <f t="shared" si="17"/>
        <v/>
      </c>
      <c r="Q40" s="40" t="str">
        <f t="shared" si="18"/>
        <v/>
      </c>
      <c r="R40" s="6">
        <f t="shared" si="19"/>
        <v>0</v>
      </c>
      <c r="S40" s="6">
        <f>IF(AND(D40&lt;=L$4,P40&lt;&gt;"Y"),IF(N40&lt;VLOOKUP(O40,Runners!A$3:CT$200,S$1,FALSE),2,0),0)</f>
        <v>0</v>
      </c>
      <c r="T40" s="6">
        <f t="shared" si="20"/>
        <v>0</v>
      </c>
      <c r="U40" s="2"/>
      <c r="V40" s="2" t="str">
        <f>IF(O40&lt;&gt;"",VLOOKUP(O40,Runners!CZ$3:DM$200,V$1,FALSE),"")</f>
        <v/>
      </c>
      <c r="W40" s="19" t="str">
        <f t="shared" si="21"/>
        <v/>
      </c>
    </row>
    <row r="41" spans="1:23" x14ac:dyDescent="0.25">
      <c r="A41" s="1" t="s">
        <v>232</v>
      </c>
      <c r="C41" s="3">
        <f>IF(A41&lt;&gt;"",VLOOKUP(A41,Runners!A$3:AS$200,C$1,FALSE),0)</f>
        <v>1.1979166666666666E-2</v>
      </c>
      <c r="D41" s="6">
        <f t="shared" si="11"/>
        <v>38</v>
      </c>
      <c r="E41" s="2"/>
      <c r="F41" s="2">
        <f t="shared" si="12"/>
        <v>0</v>
      </c>
      <c r="J41" s="1" t="str">
        <f t="shared" si="13"/>
        <v>George Thomson</v>
      </c>
      <c r="M41" s="8" t="str">
        <f t="shared" si="14"/>
        <v/>
      </c>
      <c r="N41" s="8" t="str">
        <f t="shared" si="15"/>
        <v/>
      </c>
      <c r="O41" s="1" t="str">
        <f t="shared" si="16"/>
        <v/>
      </c>
      <c r="P41" s="40" t="str">
        <f t="shared" si="17"/>
        <v/>
      </c>
      <c r="Q41" s="40" t="str">
        <f t="shared" si="18"/>
        <v/>
      </c>
      <c r="R41" s="6">
        <f t="shared" si="19"/>
        <v>0</v>
      </c>
      <c r="S41" s="6">
        <f>IF(AND(D41&lt;=L$4,P41&lt;&gt;"Y"),IF(N41&lt;VLOOKUP(O41,Runners!A$3:CT$200,S$1,FALSE),2,0),0)</f>
        <v>0</v>
      </c>
      <c r="T41" s="6">
        <f t="shared" si="20"/>
        <v>0</v>
      </c>
      <c r="U41" s="2"/>
      <c r="V41" s="2" t="str">
        <f>IF(O41&lt;&gt;"",VLOOKUP(O41,Runners!CZ$3:DM$200,V$1,FALSE),"")</f>
        <v/>
      </c>
      <c r="W41" s="19" t="str">
        <f t="shared" si="21"/>
        <v/>
      </c>
    </row>
    <row r="42" spans="1:23" x14ac:dyDescent="0.25">
      <c r="A42" s="1" t="s">
        <v>59</v>
      </c>
      <c r="C42" s="3">
        <f>IF(A42&lt;&gt;"",VLOOKUP(A42,Runners!A$3:AS$200,C$1,FALSE),0)</f>
        <v>1.0937500000000001E-2</v>
      </c>
      <c r="D42" s="6">
        <f t="shared" si="11"/>
        <v>39</v>
      </c>
      <c r="E42" s="2"/>
      <c r="F42" s="2">
        <f t="shared" si="12"/>
        <v>0</v>
      </c>
      <c r="J42" s="1" t="str">
        <f t="shared" si="13"/>
        <v>Gerard Browne</v>
      </c>
      <c r="M42" s="8" t="str">
        <f t="shared" si="14"/>
        <v/>
      </c>
      <c r="N42" s="8" t="str">
        <f t="shared" si="15"/>
        <v/>
      </c>
      <c r="O42" s="1" t="str">
        <f t="shared" si="16"/>
        <v/>
      </c>
      <c r="P42" s="40" t="str">
        <f t="shared" si="17"/>
        <v/>
      </c>
      <c r="Q42" s="40" t="str">
        <f t="shared" si="18"/>
        <v/>
      </c>
      <c r="R42" s="6">
        <f t="shared" si="19"/>
        <v>0</v>
      </c>
      <c r="S42" s="6">
        <f>IF(AND(D42&lt;=L$4,P42&lt;&gt;"Y"),IF(N42&lt;VLOOKUP(O42,Runners!A$3:CT$200,S$1,FALSE),2,0),0)</f>
        <v>0</v>
      </c>
      <c r="T42" s="6">
        <f t="shared" si="20"/>
        <v>0</v>
      </c>
      <c r="U42" s="2"/>
      <c r="V42" s="2" t="str">
        <f>IF(O42&lt;&gt;"",VLOOKUP(O42,Runners!CZ$3:DM$200,V$1,FALSE),"")</f>
        <v/>
      </c>
      <c r="W42" s="19" t="str">
        <f t="shared" si="21"/>
        <v/>
      </c>
    </row>
    <row r="43" spans="1:23" x14ac:dyDescent="0.25">
      <c r="A43" s="1" t="s">
        <v>66</v>
      </c>
      <c r="C43" s="3">
        <f>IF(A43&lt;&gt;"",VLOOKUP(A43,Runners!A$3:AS$200,C$1,FALSE),0)</f>
        <v>1.1631944444444445E-2</v>
      </c>
      <c r="D43" s="6">
        <f t="shared" si="11"/>
        <v>40</v>
      </c>
      <c r="E43" s="2"/>
      <c r="F43" s="2">
        <f t="shared" si="12"/>
        <v>0</v>
      </c>
      <c r="J43" s="1" t="str">
        <f t="shared" si="13"/>
        <v>Gill Draper</v>
      </c>
      <c r="M43" s="8" t="str">
        <f t="shared" si="14"/>
        <v/>
      </c>
      <c r="N43" s="8" t="str">
        <f t="shared" si="15"/>
        <v/>
      </c>
      <c r="O43" s="1" t="str">
        <f t="shared" si="16"/>
        <v/>
      </c>
      <c r="P43" s="40" t="str">
        <f t="shared" si="17"/>
        <v/>
      </c>
      <c r="Q43" s="40" t="str">
        <f t="shared" si="18"/>
        <v/>
      </c>
      <c r="R43" s="6">
        <f t="shared" si="19"/>
        <v>0</v>
      </c>
      <c r="S43" s="6">
        <f>IF(AND(D43&lt;=L$4,P43&lt;&gt;"Y"),IF(N43&lt;VLOOKUP(O43,Runners!A$3:CT$200,S$1,FALSE),2,0),0)</f>
        <v>0</v>
      </c>
      <c r="T43" s="6">
        <f t="shared" si="20"/>
        <v>0</v>
      </c>
      <c r="U43" s="2"/>
      <c r="V43" s="2" t="str">
        <f>IF(O43&lt;&gt;"",VLOOKUP(O43,Runners!CZ$3:DM$200,V$1,FALSE),"")</f>
        <v/>
      </c>
      <c r="W43" s="19" t="str">
        <f t="shared" si="21"/>
        <v/>
      </c>
    </row>
    <row r="44" spans="1:23" x14ac:dyDescent="0.25">
      <c r="A44" s="1" t="s">
        <v>4</v>
      </c>
      <c r="C44" s="3">
        <f>IF(A44&lt;&gt;"",VLOOKUP(A44,Runners!A$3:AS$200,C$1,FALSE),0)</f>
        <v>5.0347222222222225E-3</v>
      </c>
      <c r="D44" s="6">
        <f t="shared" si="11"/>
        <v>41</v>
      </c>
      <c r="E44" s="2"/>
      <c r="F44" s="2">
        <f t="shared" si="12"/>
        <v>0</v>
      </c>
      <c r="J44" s="1" t="str">
        <f t="shared" si="13"/>
        <v>Gillian Oliver</v>
      </c>
      <c r="M44" s="8" t="str">
        <f t="shared" si="14"/>
        <v/>
      </c>
      <c r="N44" s="8" t="str">
        <f t="shared" si="15"/>
        <v/>
      </c>
      <c r="O44" s="1" t="str">
        <f t="shared" si="16"/>
        <v/>
      </c>
      <c r="P44" s="40" t="str">
        <f t="shared" si="17"/>
        <v/>
      </c>
      <c r="Q44" s="40" t="str">
        <f t="shared" si="18"/>
        <v/>
      </c>
      <c r="R44" s="6">
        <f t="shared" si="19"/>
        <v>0</v>
      </c>
      <c r="S44" s="6">
        <f>IF(AND(D44&lt;=L$4,P44&lt;&gt;"Y"),IF(N44&lt;VLOOKUP(O44,Runners!A$3:CT$200,S$1,FALSE),2,0),0)</f>
        <v>0</v>
      </c>
      <c r="T44" s="6">
        <f t="shared" si="20"/>
        <v>0</v>
      </c>
      <c r="U44" s="2"/>
      <c r="V44" s="2" t="str">
        <f>IF(O44&lt;&gt;"",VLOOKUP(O44,Runners!CZ$3:DM$200,V$1,FALSE),"")</f>
        <v/>
      </c>
      <c r="W44" s="19" t="str">
        <f t="shared" si="21"/>
        <v/>
      </c>
    </row>
    <row r="45" spans="1:23" x14ac:dyDescent="0.25">
      <c r="A45" s="1" t="s">
        <v>5</v>
      </c>
      <c r="C45" s="3">
        <f>IF(A45&lt;&gt;"",VLOOKUP(A45,Runners!A$3:AS$200,C$1,FALSE),0)</f>
        <v>1.1979166666666666E-2</v>
      </c>
      <c r="D45" s="6">
        <f t="shared" si="11"/>
        <v>42</v>
      </c>
      <c r="E45" s="2"/>
      <c r="F45" s="2">
        <f t="shared" si="12"/>
        <v>0</v>
      </c>
      <c r="J45" s="1" t="str">
        <f t="shared" si="13"/>
        <v>Graham Webster</v>
      </c>
      <c r="M45" s="8" t="str">
        <f t="shared" si="14"/>
        <v/>
      </c>
      <c r="N45" s="8" t="str">
        <f t="shared" si="15"/>
        <v/>
      </c>
      <c r="O45" s="1" t="str">
        <f t="shared" si="16"/>
        <v/>
      </c>
      <c r="P45" s="40" t="str">
        <f t="shared" si="17"/>
        <v/>
      </c>
      <c r="Q45" s="40" t="str">
        <f t="shared" si="18"/>
        <v/>
      </c>
      <c r="R45" s="6">
        <f t="shared" si="19"/>
        <v>0</v>
      </c>
      <c r="S45" s="6">
        <f>IF(AND(D45&lt;=L$4,P45&lt;&gt;"Y"),IF(N45&lt;VLOOKUP(O45,Runners!A$3:CT$200,S$1,FALSE),2,0),0)</f>
        <v>0</v>
      </c>
      <c r="T45" s="6">
        <f t="shared" si="20"/>
        <v>0</v>
      </c>
      <c r="U45" s="2"/>
      <c r="V45" s="2" t="str">
        <f>IF(O45&lt;&gt;"",VLOOKUP(O45,Runners!CZ$3:DM$200,V$1,FALSE),"")</f>
        <v/>
      </c>
      <c r="W45" s="19" t="str">
        <f t="shared" si="21"/>
        <v/>
      </c>
    </row>
    <row r="46" spans="1:23" x14ac:dyDescent="0.25">
      <c r="A46" s="1" t="s">
        <v>195</v>
      </c>
      <c r="C46" s="3">
        <f>IF(A46&lt;&gt;"",VLOOKUP(A46,Runners!A$3:AS$200,C$1,FALSE),0)</f>
        <v>3.645833333333333E-3</v>
      </c>
      <c r="D46" s="6">
        <f t="shared" si="11"/>
        <v>43</v>
      </c>
      <c r="E46" s="2"/>
      <c r="F46" s="2">
        <f t="shared" si="12"/>
        <v>0</v>
      </c>
      <c r="J46" s="1" t="str">
        <f t="shared" si="13"/>
        <v>Graham Young</v>
      </c>
      <c r="M46" s="8" t="str">
        <f t="shared" si="14"/>
        <v/>
      </c>
      <c r="N46" s="8" t="str">
        <f t="shared" si="15"/>
        <v/>
      </c>
      <c r="O46" s="1" t="str">
        <f t="shared" si="16"/>
        <v/>
      </c>
      <c r="P46" s="40" t="str">
        <f t="shared" si="17"/>
        <v/>
      </c>
      <c r="Q46" s="40" t="str">
        <f t="shared" si="18"/>
        <v/>
      </c>
      <c r="R46" s="6">
        <f t="shared" si="19"/>
        <v>0</v>
      </c>
      <c r="S46" s="6">
        <f>IF(AND(D46&lt;=L$4,P46&lt;&gt;"Y"),IF(N46&lt;VLOOKUP(O46,Runners!A$3:CT$200,S$1,FALSE),2,0),0)</f>
        <v>0</v>
      </c>
      <c r="T46" s="6">
        <f t="shared" si="20"/>
        <v>0</v>
      </c>
      <c r="U46" s="2"/>
      <c r="V46" s="2" t="str">
        <f>IF(O46&lt;&gt;"",VLOOKUP(O46,Runners!CZ$3:DM$200,V$1,FALSE),"")</f>
        <v/>
      </c>
      <c r="W46" s="19" t="str">
        <f t="shared" si="21"/>
        <v/>
      </c>
    </row>
    <row r="47" spans="1:23" x14ac:dyDescent="0.25">
      <c r="A47" s="1" t="s">
        <v>10</v>
      </c>
      <c r="C47" s="3">
        <f>IF(A47&lt;&gt;"",VLOOKUP(A47,Runners!A$3:AS$200,C$1,FALSE),0)</f>
        <v>6.9444444444444441E-3</v>
      </c>
      <c r="D47" s="6">
        <f t="shared" si="11"/>
        <v>44</v>
      </c>
      <c r="E47" s="2"/>
      <c r="F47" s="2">
        <f t="shared" si="12"/>
        <v>0</v>
      </c>
      <c r="J47" s="1" t="str">
        <f t="shared" si="13"/>
        <v>Greg Oulton</v>
      </c>
      <c r="M47" s="8" t="str">
        <f t="shared" si="14"/>
        <v/>
      </c>
      <c r="N47" s="8" t="str">
        <f t="shared" si="15"/>
        <v/>
      </c>
      <c r="O47" s="1" t="str">
        <f t="shared" si="16"/>
        <v/>
      </c>
      <c r="P47" s="40" t="str">
        <f t="shared" si="17"/>
        <v/>
      </c>
      <c r="Q47" s="40" t="str">
        <f t="shared" si="18"/>
        <v/>
      </c>
      <c r="R47" s="6">
        <f t="shared" si="19"/>
        <v>0</v>
      </c>
      <c r="S47" s="6">
        <f>IF(AND(D47&lt;=L$4,P47&lt;&gt;"Y"),IF(N47&lt;VLOOKUP(O47,Runners!A$3:CT$200,S$1,FALSE),2,0),0)</f>
        <v>0</v>
      </c>
      <c r="T47" s="6">
        <f t="shared" si="20"/>
        <v>0</v>
      </c>
      <c r="U47" s="2"/>
      <c r="V47" s="2" t="str">
        <f>IF(O47&lt;&gt;"",VLOOKUP(O47,Runners!CZ$3:DM$200,V$1,FALSE),"")</f>
        <v/>
      </c>
      <c r="W47" s="19" t="str">
        <f t="shared" si="21"/>
        <v/>
      </c>
    </row>
    <row r="48" spans="1:23" x14ac:dyDescent="0.25">
      <c r="A48" s="1" t="s">
        <v>197</v>
      </c>
      <c r="C48" s="3">
        <f>IF(A48&lt;&gt;"",VLOOKUP(A48,Runners!A$3:AS$200,C$1,FALSE),0)</f>
        <v>1.5104166666666667E-2</v>
      </c>
      <c r="D48" s="6">
        <f t="shared" si="11"/>
        <v>45</v>
      </c>
      <c r="E48" s="2"/>
      <c r="F48" s="2">
        <f t="shared" si="12"/>
        <v>0</v>
      </c>
      <c r="J48" s="1" t="str">
        <f t="shared" si="13"/>
        <v>Guest 35:00</v>
      </c>
      <c r="M48" s="8" t="str">
        <f t="shared" si="14"/>
        <v/>
      </c>
      <c r="N48" s="8" t="str">
        <f t="shared" si="15"/>
        <v/>
      </c>
      <c r="O48" s="1" t="str">
        <f t="shared" si="16"/>
        <v/>
      </c>
      <c r="P48" s="40" t="str">
        <f t="shared" si="17"/>
        <v/>
      </c>
      <c r="Q48" s="40" t="str">
        <f t="shared" si="18"/>
        <v/>
      </c>
      <c r="R48" s="6">
        <f t="shared" si="19"/>
        <v>0</v>
      </c>
      <c r="S48" s="6">
        <f>IF(AND(D48&lt;=L$4,P48&lt;&gt;"Y"),IF(N48&lt;VLOOKUP(O48,Runners!A$3:CT$200,S$1,FALSE),2,0),0)</f>
        <v>0</v>
      </c>
      <c r="T48" s="6">
        <f t="shared" si="20"/>
        <v>0</v>
      </c>
      <c r="U48" s="2"/>
      <c r="V48" s="2" t="str">
        <f>IF(O48&lt;&gt;"",VLOOKUP(O48,Runners!CZ$3:DM$200,V$1,FALSE),"")</f>
        <v/>
      </c>
      <c r="W48" s="19" t="str">
        <f t="shared" si="21"/>
        <v/>
      </c>
    </row>
    <row r="49" spans="1:23" x14ac:dyDescent="0.25">
      <c r="A49" s="1" t="s">
        <v>196</v>
      </c>
      <c r="B49" s="3"/>
      <c r="C49" s="3">
        <f>IF(A49&lt;&gt;"",VLOOKUP(A49,Runners!A$3:AS$200,C$1,FALSE),0)</f>
        <v>1.4236111111111111E-2</v>
      </c>
      <c r="D49" s="6">
        <f t="shared" si="11"/>
        <v>46</v>
      </c>
      <c r="E49" s="2"/>
      <c r="F49" s="2">
        <f t="shared" si="12"/>
        <v>0</v>
      </c>
      <c r="J49" s="1" t="str">
        <f t="shared" si="13"/>
        <v>Guest 37:30</v>
      </c>
      <c r="M49" s="8" t="str">
        <f t="shared" si="14"/>
        <v/>
      </c>
      <c r="N49" s="8" t="str">
        <f t="shared" si="15"/>
        <v/>
      </c>
      <c r="O49" s="1" t="str">
        <f t="shared" si="16"/>
        <v/>
      </c>
      <c r="P49" s="40" t="str">
        <f t="shared" si="17"/>
        <v/>
      </c>
      <c r="Q49" s="40" t="str">
        <f t="shared" si="18"/>
        <v/>
      </c>
      <c r="R49" s="6">
        <f t="shared" si="19"/>
        <v>0</v>
      </c>
      <c r="S49" s="6">
        <f>IF(AND(D49&lt;=L$4,P49&lt;&gt;"Y"),IF(N49&lt;VLOOKUP(O49,Runners!A$3:CT$200,S$1,FALSE),2,0),0)</f>
        <v>0</v>
      </c>
      <c r="T49" s="6">
        <f t="shared" si="20"/>
        <v>0</v>
      </c>
      <c r="U49" s="2"/>
      <c r="V49" s="2" t="str">
        <f>IF(O49&lt;&gt;"",VLOOKUP(O49,Runners!CZ$3:DM$200,V$1,FALSE),"")</f>
        <v/>
      </c>
      <c r="W49" s="19" t="str">
        <f t="shared" si="21"/>
        <v/>
      </c>
    </row>
    <row r="50" spans="1:23" x14ac:dyDescent="0.25">
      <c r="A50" s="1" t="s">
        <v>176</v>
      </c>
      <c r="C50" s="3">
        <f>IF(A50&lt;&gt;"",VLOOKUP(A50,Runners!A$3:AS$200,C$1,FALSE),0)</f>
        <v>1.3368055555555557E-2</v>
      </c>
      <c r="D50" s="6">
        <f t="shared" si="11"/>
        <v>47</v>
      </c>
      <c r="E50" s="2"/>
      <c r="F50" s="2">
        <f t="shared" si="12"/>
        <v>0</v>
      </c>
      <c r="J50" s="1" t="str">
        <f t="shared" si="13"/>
        <v>Guest 40</v>
      </c>
      <c r="M50" s="8" t="str">
        <f t="shared" si="14"/>
        <v/>
      </c>
      <c r="N50" s="8" t="str">
        <f t="shared" si="15"/>
        <v/>
      </c>
      <c r="O50" s="1" t="str">
        <f t="shared" si="16"/>
        <v/>
      </c>
      <c r="P50" s="40" t="str">
        <f t="shared" si="17"/>
        <v/>
      </c>
      <c r="Q50" s="40" t="str">
        <f t="shared" si="18"/>
        <v/>
      </c>
      <c r="R50" s="6">
        <f t="shared" si="19"/>
        <v>0</v>
      </c>
      <c r="S50" s="6">
        <f>IF(AND(D50&lt;=L$4,P50&lt;&gt;"Y"),IF(N50&lt;VLOOKUP(O50,Runners!A$3:CT$200,S$1,FALSE),2,0),0)</f>
        <v>0</v>
      </c>
      <c r="T50" s="6">
        <f t="shared" si="20"/>
        <v>0</v>
      </c>
      <c r="U50" s="2"/>
      <c r="V50" s="2" t="str">
        <f>IF(O50&lt;&gt;"",VLOOKUP(O50,Runners!CZ$3:DM$200,V$1,FALSE),"")</f>
        <v/>
      </c>
      <c r="W50" s="19" t="str">
        <f t="shared" si="21"/>
        <v/>
      </c>
    </row>
    <row r="51" spans="1:23" x14ac:dyDescent="0.25">
      <c r="A51" s="1" t="s">
        <v>177</v>
      </c>
      <c r="C51" s="3">
        <f>IF(A51&lt;&gt;"",VLOOKUP(A51,Runners!A$3:AS$200,C$1,FALSE),0)</f>
        <v>1.2499999999999999E-2</v>
      </c>
      <c r="D51" s="6">
        <f t="shared" si="11"/>
        <v>48</v>
      </c>
      <c r="E51" s="2"/>
      <c r="F51" s="2">
        <f t="shared" si="12"/>
        <v>0</v>
      </c>
      <c r="J51" s="1" t="str">
        <f t="shared" si="13"/>
        <v>Guest 42:30</v>
      </c>
      <c r="M51" s="8" t="str">
        <f t="shared" si="14"/>
        <v/>
      </c>
      <c r="N51" s="8" t="str">
        <f t="shared" si="15"/>
        <v/>
      </c>
      <c r="O51" s="1" t="str">
        <f t="shared" si="16"/>
        <v/>
      </c>
      <c r="P51" s="40" t="str">
        <f t="shared" si="17"/>
        <v/>
      </c>
      <c r="Q51" s="40" t="str">
        <f t="shared" si="18"/>
        <v/>
      </c>
      <c r="R51" s="6">
        <f t="shared" si="19"/>
        <v>0</v>
      </c>
      <c r="S51" s="6">
        <f>IF(AND(D51&lt;=L$4,P51&lt;&gt;"Y"),IF(N51&lt;VLOOKUP(O51,Runners!A$3:CT$200,S$1,FALSE),2,0),0)</f>
        <v>0</v>
      </c>
      <c r="T51" s="6">
        <f t="shared" si="20"/>
        <v>0</v>
      </c>
      <c r="U51" s="2"/>
      <c r="V51" s="2" t="str">
        <f>IF(O51&lt;&gt;"",VLOOKUP(O51,Runners!CZ$3:DM$200,V$1,FALSE),"")</f>
        <v/>
      </c>
      <c r="W51" s="19" t="str">
        <f t="shared" si="21"/>
        <v/>
      </c>
    </row>
    <row r="52" spans="1:23" x14ac:dyDescent="0.25">
      <c r="A52" s="1" t="s">
        <v>178</v>
      </c>
      <c r="C52" s="3">
        <f>IF(A52&lt;&gt;"",VLOOKUP(A52,Runners!A$3:AS$200,C$1,FALSE),0)</f>
        <v>1.1458333333333334E-2</v>
      </c>
      <c r="D52" s="6">
        <f t="shared" si="11"/>
        <v>49</v>
      </c>
      <c r="E52" s="2"/>
      <c r="F52" s="2">
        <f t="shared" si="12"/>
        <v>0</v>
      </c>
      <c r="J52" s="1" t="str">
        <f t="shared" si="13"/>
        <v>Guest 45</v>
      </c>
      <c r="M52" s="8" t="str">
        <f t="shared" si="14"/>
        <v/>
      </c>
      <c r="N52" s="8" t="str">
        <f t="shared" si="15"/>
        <v/>
      </c>
      <c r="O52" s="1" t="str">
        <f t="shared" si="16"/>
        <v/>
      </c>
      <c r="P52" s="40" t="str">
        <f t="shared" si="17"/>
        <v/>
      </c>
      <c r="Q52" s="40" t="str">
        <f t="shared" si="18"/>
        <v/>
      </c>
      <c r="R52" s="6">
        <f t="shared" si="19"/>
        <v>0</v>
      </c>
      <c r="S52" s="6">
        <f>IF(AND(D52&lt;=L$4,P52&lt;&gt;"Y"),IF(N52&lt;VLOOKUP(O52,Runners!A$3:CT$200,S$1,FALSE),2,0),0)</f>
        <v>0</v>
      </c>
      <c r="T52" s="6">
        <f t="shared" si="20"/>
        <v>0</v>
      </c>
      <c r="U52" s="2"/>
      <c r="V52" s="2" t="str">
        <f>IF(O52&lt;&gt;"",VLOOKUP(O52,Runners!CZ$3:DM$200,V$1,FALSE),"")</f>
        <v/>
      </c>
      <c r="W52" s="19" t="str">
        <f t="shared" si="21"/>
        <v/>
      </c>
    </row>
    <row r="53" spans="1:23" x14ac:dyDescent="0.25">
      <c r="A53" s="1" t="s">
        <v>179</v>
      </c>
      <c r="B53" s="3"/>
      <c r="C53" s="3">
        <f>IF(A53&lt;&gt;"",VLOOKUP(A53,Runners!A$3:AS$200,C$1,FALSE),0)</f>
        <v>1.0590277777777777E-2</v>
      </c>
      <c r="D53" s="6">
        <f t="shared" si="11"/>
        <v>50</v>
      </c>
      <c r="E53" s="2"/>
      <c r="F53" s="2">
        <f t="shared" si="12"/>
        <v>0</v>
      </c>
      <c r="J53" s="1" t="str">
        <f t="shared" si="13"/>
        <v>Guest 47:30</v>
      </c>
      <c r="M53" s="8" t="str">
        <f t="shared" si="14"/>
        <v/>
      </c>
      <c r="N53" s="8" t="str">
        <f t="shared" si="15"/>
        <v/>
      </c>
      <c r="O53" s="1" t="str">
        <f t="shared" si="16"/>
        <v/>
      </c>
      <c r="P53" s="40" t="str">
        <f t="shared" si="17"/>
        <v/>
      </c>
      <c r="Q53" s="40" t="str">
        <f t="shared" si="18"/>
        <v/>
      </c>
      <c r="R53" s="6">
        <f t="shared" si="19"/>
        <v>0</v>
      </c>
      <c r="S53" s="6">
        <f>IF(AND(D53&lt;=L$4,P53&lt;&gt;"Y"),IF(N53&lt;VLOOKUP(O53,Runners!A$3:CT$200,S$1,FALSE),2,0),0)</f>
        <v>0</v>
      </c>
      <c r="T53" s="6">
        <f t="shared" si="20"/>
        <v>0</v>
      </c>
      <c r="U53" s="2"/>
      <c r="V53" s="2" t="str">
        <f>IF(O53&lt;&gt;"",VLOOKUP(O53,Runners!CZ$3:DM$200,V$1,FALSE),"")</f>
        <v/>
      </c>
      <c r="W53" s="19" t="str">
        <f t="shared" si="21"/>
        <v/>
      </c>
    </row>
    <row r="54" spans="1:23" x14ac:dyDescent="0.25">
      <c r="A54" s="1" t="s">
        <v>180</v>
      </c>
      <c r="B54" s="3"/>
      <c r="C54" s="3">
        <f>IF(A54&lt;&gt;"",VLOOKUP(A54,Runners!A$3:AS$200,C$1,FALSE),0)</f>
        <v>9.7222222222222224E-3</v>
      </c>
      <c r="D54" s="6">
        <f t="shared" si="11"/>
        <v>51</v>
      </c>
      <c r="E54" s="2"/>
      <c r="F54" s="2">
        <f t="shared" si="12"/>
        <v>0</v>
      </c>
      <c r="J54" s="1" t="str">
        <f t="shared" si="13"/>
        <v>Guest 50</v>
      </c>
      <c r="M54" s="8" t="str">
        <f t="shared" si="14"/>
        <v/>
      </c>
      <c r="N54" s="8" t="str">
        <f t="shared" si="15"/>
        <v/>
      </c>
      <c r="O54" s="1" t="str">
        <f t="shared" si="16"/>
        <v/>
      </c>
      <c r="P54" s="40" t="str">
        <f t="shared" si="17"/>
        <v/>
      </c>
      <c r="Q54" s="40" t="str">
        <f t="shared" si="18"/>
        <v/>
      </c>
      <c r="R54" s="6">
        <f t="shared" si="19"/>
        <v>0</v>
      </c>
      <c r="S54" s="6">
        <f>IF(AND(D54&lt;=L$4,P54&lt;&gt;"Y"),IF(N54&lt;VLOOKUP(O54,Runners!A$3:CT$200,S$1,FALSE),2,0),0)</f>
        <v>0</v>
      </c>
      <c r="T54" s="6">
        <f t="shared" si="20"/>
        <v>0</v>
      </c>
      <c r="U54" s="2"/>
      <c r="V54" s="2" t="str">
        <f>IF(O54&lt;&gt;"",VLOOKUP(O54,Runners!CZ$3:DM$200,V$1,FALSE),"")</f>
        <v/>
      </c>
      <c r="W54" s="19" t="str">
        <f t="shared" si="21"/>
        <v/>
      </c>
    </row>
    <row r="55" spans="1:23" x14ac:dyDescent="0.25">
      <c r="A55" s="1" t="s">
        <v>181</v>
      </c>
      <c r="C55" s="3">
        <f>IF(A55&lt;&gt;"",VLOOKUP(A55,Runners!A$3:AS$200,C$1,FALSE),0)</f>
        <v>7.9861111111111122E-3</v>
      </c>
      <c r="D55" s="6">
        <f t="shared" si="11"/>
        <v>52</v>
      </c>
      <c r="E55" s="2"/>
      <c r="F55" s="2">
        <f t="shared" si="12"/>
        <v>0</v>
      </c>
      <c r="J55" s="1" t="str">
        <f t="shared" si="13"/>
        <v>Guest 55</v>
      </c>
      <c r="M55" s="8" t="str">
        <f t="shared" si="14"/>
        <v/>
      </c>
      <c r="N55" s="8" t="str">
        <f t="shared" si="15"/>
        <v/>
      </c>
      <c r="O55" s="1" t="str">
        <f t="shared" si="16"/>
        <v/>
      </c>
      <c r="P55" s="40" t="str">
        <f t="shared" si="17"/>
        <v/>
      </c>
      <c r="Q55" s="40" t="str">
        <f t="shared" si="18"/>
        <v/>
      </c>
      <c r="R55" s="6">
        <f t="shared" si="19"/>
        <v>0</v>
      </c>
      <c r="S55" s="6">
        <f>IF(AND(D55&lt;=L$4,P55&lt;&gt;"Y"),IF(N55&lt;VLOOKUP(O55,Runners!A$3:CT$200,S$1,FALSE),2,0),0)</f>
        <v>0</v>
      </c>
      <c r="T55" s="6">
        <f t="shared" si="20"/>
        <v>0</v>
      </c>
      <c r="U55" s="2"/>
      <c r="V55" s="2" t="str">
        <f>IF(O55&lt;&gt;"",VLOOKUP(O55,Runners!CZ$3:DM$200,V$1,FALSE),"")</f>
        <v/>
      </c>
      <c r="W55" s="19" t="str">
        <f t="shared" si="21"/>
        <v/>
      </c>
    </row>
    <row r="56" spans="1:23" x14ac:dyDescent="0.25">
      <c r="A56" s="1" t="s">
        <v>182</v>
      </c>
      <c r="C56" s="3">
        <f>IF(A56&lt;&gt;"",VLOOKUP(A56,Runners!A$3:AS$200,C$1,FALSE),0)</f>
        <v>6.076388888888889E-3</v>
      </c>
      <c r="D56" s="6">
        <f t="shared" si="11"/>
        <v>53</v>
      </c>
      <c r="E56" s="2"/>
      <c r="F56" s="2">
        <f t="shared" si="12"/>
        <v>0</v>
      </c>
      <c r="J56" s="1" t="str">
        <f t="shared" si="13"/>
        <v>Guest 60</v>
      </c>
      <c r="M56" s="8" t="str">
        <f t="shared" si="14"/>
        <v/>
      </c>
      <c r="N56" s="8" t="str">
        <f t="shared" si="15"/>
        <v/>
      </c>
      <c r="O56" s="1" t="str">
        <f t="shared" si="16"/>
        <v/>
      </c>
      <c r="P56" s="40" t="str">
        <f t="shared" si="17"/>
        <v/>
      </c>
      <c r="Q56" s="40" t="str">
        <f t="shared" si="18"/>
        <v/>
      </c>
      <c r="R56" s="6">
        <f t="shared" si="19"/>
        <v>0</v>
      </c>
      <c r="S56" s="6">
        <f>IF(AND(D56&lt;=L$4,P56&lt;&gt;"Y"),IF(N56&lt;VLOOKUP(O56,Runners!A$3:CT$200,S$1,FALSE),2,0),0)</f>
        <v>0</v>
      </c>
      <c r="T56" s="6">
        <f t="shared" si="20"/>
        <v>0</v>
      </c>
      <c r="U56" s="2"/>
      <c r="V56" s="2" t="str">
        <f>IF(O56&lt;&gt;"",VLOOKUP(O56,Runners!CZ$3:DM$200,V$1,FALSE),"")</f>
        <v/>
      </c>
      <c r="W56" s="19" t="str">
        <f t="shared" si="21"/>
        <v/>
      </c>
    </row>
    <row r="57" spans="1:23" x14ac:dyDescent="0.25">
      <c r="A57" s="1" t="s">
        <v>199</v>
      </c>
      <c r="B57" s="3" t="s">
        <v>185</v>
      </c>
      <c r="C57" s="3">
        <f>IF(A57&lt;&gt;"",VLOOKUP(A57,Runners!A$3:AS$200,C$1,FALSE),0)</f>
        <v>8.5069444444444437E-3</v>
      </c>
      <c r="D57" s="6">
        <f t="shared" si="11"/>
        <v>54</v>
      </c>
      <c r="E57" s="2"/>
      <c r="F57" s="2">
        <f t="shared" si="12"/>
        <v>0</v>
      </c>
      <c r="J57" s="1" t="str">
        <f t="shared" si="13"/>
        <v>Hannah McCandless</v>
      </c>
      <c r="M57" s="8" t="str">
        <f t="shared" si="14"/>
        <v/>
      </c>
      <c r="N57" s="8" t="str">
        <f t="shared" si="15"/>
        <v/>
      </c>
      <c r="O57" s="1" t="str">
        <f t="shared" si="16"/>
        <v/>
      </c>
      <c r="P57" s="40" t="str">
        <f t="shared" si="17"/>
        <v/>
      </c>
      <c r="Q57" s="40" t="str">
        <f t="shared" si="18"/>
        <v/>
      </c>
      <c r="R57" s="6">
        <f t="shared" si="19"/>
        <v>0</v>
      </c>
      <c r="S57" s="6">
        <f>IF(AND(D57&lt;=L$4,P57&lt;&gt;"Y"),IF(N57&lt;VLOOKUP(O57,Runners!A$3:CT$200,S$1,FALSE),2,0),0)</f>
        <v>0</v>
      </c>
      <c r="T57" s="6">
        <f t="shared" si="20"/>
        <v>0</v>
      </c>
      <c r="U57" s="2"/>
      <c r="V57" s="2" t="str">
        <f>IF(O57&lt;&gt;"",VLOOKUP(O57,Runners!CZ$3:DM$200,V$1,FALSE),"")</f>
        <v/>
      </c>
      <c r="W57" s="19" t="str">
        <f t="shared" si="21"/>
        <v/>
      </c>
    </row>
    <row r="58" spans="1:23" x14ac:dyDescent="0.25">
      <c r="A58" s="1" t="s">
        <v>172</v>
      </c>
      <c r="C58" s="3">
        <f>IF(A58&lt;&gt;"",VLOOKUP(A58,Runners!A$3:AS$200,C$1,FALSE),0)</f>
        <v>1.0069444444444445E-2</v>
      </c>
      <c r="D58" s="6">
        <f t="shared" si="11"/>
        <v>55</v>
      </c>
      <c r="E58" s="2"/>
      <c r="F58" s="2">
        <f t="shared" si="12"/>
        <v>0</v>
      </c>
      <c r="J58" s="1" t="str">
        <f t="shared" si="13"/>
        <v>Heidi Haigh</v>
      </c>
      <c r="M58" s="8" t="str">
        <f t="shared" si="14"/>
        <v/>
      </c>
      <c r="N58" s="8" t="str">
        <f t="shared" si="15"/>
        <v/>
      </c>
      <c r="O58" s="1" t="str">
        <f t="shared" si="16"/>
        <v/>
      </c>
      <c r="P58" s="40" t="str">
        <f t="shared" si="17"/>
        <v/>
      </c>
      <c r="Q58" s="40" t="str">
        <f t="shared" si="18"/>
        <v/>
      </c>
      <c r="R58" s="6">
        <f t="shared" si="19"/>
        <v>0</v>
      </c>
      <c r="S58" s="6">
        <f>IF(AND(D58&lt;=L$4,P58&lt;&gt;"Y"),IF(N58&lt;VLOOKUP(O58,Runners!A$3:CT$200,S$1,FALSE),2,0),0)</f>
        <v>0</v>
      </c>
      <c r="T58" s="6">
        <f t="shared" si="20"/>
        <v>0</v>
      </c>
      <c r="U58" s="2"/>
      <c r="V58" s="2" t="str">
        <f>IF(O58&lt;&gt;"",VLOOKUP(O58,Runners!CZ$3:DM$200,V$1,FALSE),"")</f>
        <v/>
      </c>
      <c r="W58" s="19" t="str">
        <f t="shared" si="21"/>
        <v/>
      </c>
    </row>
    <row r="59" spans="1:23" x14ac:dyDescent="0.25">
      <c r="A59" s="1" t="s">
        <v>233</v>
      </c>
      <c r="C59" s="3">
        <f>IF(A59&lt;&gt;"",VLOOKUP(A59,Runners!A$3:AS$200,C$1,FALSE),0)</f>
        <v>1.1979166666666666E-2</v>
      </c>
      <c r="D59" s="6">
        <f t="shared" si="11"/>
        <v>56</v>
      </c>
      <c r="E59" s="2"/>
      <c r="F59" s="2">
        <f t="shared" si="12"/>
        <v>0</v>
      </c>
      <c r="J59" s="1" t="str">
        <f t="shared" si="13"/>
        <v>Hugo Love</v>
      </c>
      <c r="M59" s="8" t="str">
        <f t="shared" si="14"/>
        <v/>
      </c>
      <c r="N59" s="8" t="str">
        <f t="shared" si="15"/>
        <v/>
      </c>
      <c r="O59" s="1" t="str">
        <f t="shared" si="16"/>
        <v/>
      </c>
      <c r="P59" s="40" t="str">
        <f t="shared" si="17"/>
        <v/>
      </c>
      <c r="Q59" s="40" t="str">
        <f t="shared" si="18"/>
        <v/>
      </c>
      <c r="R59" s="6">
        <f t="shared" si="19"/>
        <v>0</v>
      </c>
      <c r="S59" s="6">
        <f>IF(AND(D59&lt;=L$4,P59&lt;&gt;"Y"),IF(N59&lt;VLOOKUP(O59,Runners!A$3:CT$200,S$1,FALSE),2,0),0)</f>
        <v>0</v>
      </c>
      <c r="T59" s="6">
        <f t="shared" si="20"/>
        <v>0</v>
      </c>
      <c r="U59" s="2"/>
      <c r="V59" s="2" t="str">
        <f>IF(O59&lt;&gt;"",VLOOKUP(O59,Runners!CZ$3:DM$200,V$1,FALSE),"")</f>
        <v/>
      </c>
      <c r="W59" s="19" t="str">
        <f t="shared" si="21"/>
        <v/>
      </c>
    </row>
    <row r="60" spans="1:23" x14ac:dyDescent="0.25">
      <c r="A60" s="1" t="s">
        <v>165</v>
      </c>
      <c r="C60" s="3">
        <f>IF(A60&lt;&gt;"",VLOOKUP(A60,Runners!A$3:AS$200,C$1,FALSE),0)</f>
        <v>1.1805555555555555E-2</v>
      </c>
      <c r="D60" s="6">
        <f t="shared" si="11"/>
        <v>57</v>
      </c>
      <c r="E60" s="2"/>
      <c r="F60" s="2">
        <f t="shared" si="12"/>
        <v>0</v>
      </c>
      <c r="J60" s="1" t="str">
        <f t="shared" si="13"/>
        <v>Ian Tate</v>
      </c>
      <c r="M60" s="8" t="str">
        <f t="shared" si="14"/>
        <v/>
      </c>
      <c r="N60" s="8" t="str">
        <f t="shared" si="15"/>
        <v/>
      </c>
      <c r="O60" s="1" t="str">
        <f t="shared" si="16"/>
        <v/>
      </c>
      <c r="P60" s="40" t="str">
        <f t="shared" si="17"/>
        <v/>
      </c>
      <c r="Q60" s="40" t="str">
        <f t="shared" si="18"/>
        <v/>
      </c>
      <c r="R60" s="6">
        <f t="shared" si="19"/>
        <v>0</v>
      </c>
      <c r="S60" s="6">
        <f>IF(AND(D60&lt;=L$4,P60&lt;&gt;"Y"),IF(N60&lt;VLOOKUP(O60,Runners!A$3:CT$200,S$1,FALSE),2,0),0)</f>
        <v>0</v>
      </c>
      <c r="T60" s="6">
        <f t="shared" si="20"/>
        <v>0</v>
      </c>
      <c r="U60" s="2"/>
      <c r="V60" s="2" t="str">
        <f>IF(O60&lt;&gt;"",VLOOKUP(O60,Runners!CZ$3:DM$200,V$1,FALSE),"")</f>
        <v/>
      </c>
      <c r="W60" s="19" t="str">
        <f t="shared" si="21"/>
        <v/>
      </c>
    </row>
    <row r="61" spans="1:23" x14ac:dyDescent="0.25">
      <c r="A61" s="1" t="s">
        <v>11</v>
      </c>
      <c r="B61" s="3"/>
      <c r="C61" s="3">
        <f>IF(A61&lt;&gt;"",VLOOKUP(A61,Runners!A$3:AS$200,C$1,FALSE),0)</f>
        <v>5.5555555555555558E-3</v>
      </c>
      <c r="D61" s="6">
        <f t="shared" si="11"/>
        <v>58</v>
      </c>
      <c r="E61" s="2"/>
      <c r="F61" s="2">
        <f t="shared" si="12"/>
        <v>0</v>
      </c>
      <c r="J61" s="1" t="str">
        <f t="shared" si="13"/>
        <v>Jacqui Murray</v>
      </c>
      <c r="M61" s="8" t="str">
        <f t="shared" si="14"/>
        <v/>
      </c>
      <c r="N61" s="8" t="str">
        <f t="shared" si="15"/>
        <v/>
      </c>
      <c r="O61" s="1" t="str">
        <f t="shared" si="16"/>
        <v/>
      </c>
      <c r="P61" s="40" t="str">
        <f t="shared" si="17"/>
        <v/>
      </c>
      <c r="Q61" s="40" t="str">
        <f t="shared" si="18"/>
        <v/>
      </c>
      <c r="R61" s="6">
        <f t="shared" si="19"/>
        <v>0</v>
      </c>
      <c r="S61" s="6">
        <f>IF(AND(D61&lt;=L$4,P61&lt;&gt;"Y"),IF(N61&lt;VLOOKUP(O61,Runners!A$3:CT$200,S$1,FALSE),2,0),0)</f>
        <v>0</v>
      </c>
      <c r="T61" s="6">
        <f t="shared" si="20"/>
        <v>0</v>
      </c>
      <c r="U61" s="2"/>
      <c r="V61" s="2" t="str">
        <f>IF(O61&lt;&gt;"",VLOOKUP(O61,Runners!CZ$3:DM$200,V$1,FALSE),"")</f>
        <v/>
      </c>
      <c r="W61" s="19" t="str">
        <f t="shared" si="21"/>
        <v/>
      </c>
    </row>
    <row r="62" spans="1:23" x14ac:dyDescent="0.25">
      <c r="A62" s="1" t="s">
        <v>157</v>
      </c>
      <c r="C62" s="3">
        <f>IF(A62&lt;&gt;"",VLOOKUP(A62,Runners!A$3:AS$200,C$1,FALSE),0)</f>
        <v>1.0763888888888891E-2</v>
      </c>
      <c r="D62" s="6">
        <f t="shared" si="11"/>
        <v>59</v>
      </c>
      <c r="E62" s="2"/>
      <c r="F62" s="2">
        <f t="shared" si="12"/>
        <v>0</v>
      </c>
      <c r="J62" s="1" t="str">
        <f t="shared" si="13"/>
        <v>James Buckley</v>
      </c>
      <c r="M62" s="8" t="str">
        <f t="shared" si="14"/>
        <v/>
      </c>
      <c r="N62" s="8" t="str">
        <f t="shared" si="15"/>
        <v/>
      </c>
      <c r="O62" s="1" t="str">
        <f t="shared" si="16"/>
        <v/>
      </c>
      <c r="P62" s="40" t="str">
        <f t="shared" si="17"/>
        <v/>
      </c>
      <c r="Q62" s="40" t="str">
        <f t="shared" si="18"/>
        <v/>
      </c>
      <c r="R62" s="6">
        <f t="shared" si="19"/>
        <v>0</v>
      </c>
      <c r="S62" s="6">
        <f>IF(AND(D62&lt;=L$4,P62&lt;&gt;"Y"),IF(N62&lt;VLOOKUP(O62,Runners!A$3:CT$200,S$1,FALSE),2,0),0)</f>
        <v>0</v>
      </c>
      <c r="T62" s="6">
        <f t="shared" si="20"/>
        <v>0</v>
      </c>
      <c r="U62" s="2"/>
      <c r="V62" s="2" t="str">
        <f>IF(O62&lt;&gt;"",VLOOKUP(O62,Runners!CZ$3:DM$200,V$1,FALSE),"")</f>
        <v/>
      </c>
      <c r="W62" s="19" t="str">
        <f t="shared" si="21"/>
        <v/>
      </c>
    </row>
    <row r="63" spans="1:23" x14ac:dyDescent="0.25">
      <c r="A63" s="1" t="s">
        <v>219</v>
      </c>
      <c r="B63" s="3"/>
      <c r="C63" s="3">
        <f>IF(A63&lt;&gt;"",VLOOKUP(A63,Runners!A$3:AS$200,C$1,FALSE),0)</f>
        <v>1.4583333333333332E-2</v>
      </c>
      <c r="D63" s="6">
        <f t="shared" si="11"/>
        <v>60</v>
      </c>
      <c r="E63" s="2"/>
      <c r="F63" s="2">
        <f t="shared" si="12"/>
        <v>0</v>
      </c>
      <c r="J63" s="1" t="str">
        <f t="shared" si="13"/>
        <v>James greenaway</v>
      </c>
      <c r="M63" s="8" t="str">
        <f t="shared" si="14"/>
        <v/>
      </c>
      <c r="N63" s="8" t="str">
        <f t="shared" si="15"/>
        <v/>
      </c>
      <c r="O63" s="1" t="str">
        <f t="shared" si="16"/>
        <v/>
      </c>
      <c r="P63" s="40" t="str">
        <f t="shared" si="17"/>
        <v/>
      </c>
      <c r="Q63" s="40" t="str">
        <f t="shared" si="18"/>
        <v/>
      </c>
      <c r="R63" s="6">
        <f t="shared" si="19"/>
        <v>0</v>
      </c>
      <c r="S63" s="6">
        <f>IF(AND(D63&lt;=L$4,P63&lt;&gt;"Y"),IF(N63&lt;VLOOKUP(O63,Runners!A$3:CT$200,S$1,FALSE),2,0),0)</f>
        <v>0</v>
      </c>
      <c r="T63" s="6">
        <f t="shared" si="20"/>
        <v>0</v>
      </c>
      <c r="U63" s="2"/>
      <c r="V63" s="2" t="str">
        <f>IF(O63&lt;&gt;"",VLOOKUP(O63,Runners!CZ$3:DM$200,V$1,FALSE),"")</f>
        <v/>
      </c>
      <c r="W63" s="19" t="str">
        <f t="shared" si="21"/>
        <v/>
      </c>
    </row>
    <row r="64" spans="1:23" x14ac:dyDescent="0.25">
      <c r="A64" s="1" t="s">
        <v>169</v>
      </c>
      <c r="C64" s="3">
        <f>IF(A64&lt;&gt;"",VLOOKUP(A64,Runners!A$3:AS$200,C$1,FALSE),0)</f>
        <v>1.0069444444444445E-2</v>
      </c>
      <c r="D64" s="6">
        <f t="shared" si="11"/>
        <v>61</v>
      </c>
      <c r="E64" s="2"/>
      <c r="F64" s="2">
        <f t="shared" si="12"/>
        <v>0</v>
      </c>
      <c r="J64" s="1" t="str">
        <f t="shared" si="13"/>
        <v>Jason Sheridan</v>
      </c>
      <c r="M64" s="8" t="str">
        <f t="shared" si="14"/>
        <v/>
      </c>
      <c r="N64" s="8" t="str">
        <f t="shared" si="15"/>
        <v/>
      </c>
      <c r="O64" s="1" t="str">
        <f t="shared" si="16"/>
        <v/>
      </c>
      <c r="P64" s="40" t="str">
        <f t="shared" si="17"/>
        <v/>
      </c>
      <c r="Q64" s="40" t="str">
        <f t="shared" si="18"/>
        <v/>
      </c>
      <c r="R64" s="6">
        <f t="shared" si="19"/>
        <v>0</v>
      </c>
      <c r="S64" s="6">
        <f>IF(AND(D64&lt;=L$4,P64&lt;&gt;"Y"),IF(N64&lt;VLOOKUP(O64,Runners!A$3:CT$200,S$1,FALSE),2,0),0)</f>
        <v>0</v>
      </c>
      <c r="T64" s="6">
        <f t="shared" si="20"/>
        <v>0</v>
      </c>
      <c r="U64" s="2"/>
      <c r="V64" s="2" t="str">
        <f>IF(O64&lt;&gt;"",VLOOKUP(O64,Runners!CZ$3:DM$200,V$1,FALSE),"")</f>
        <v/>
      </c>
      <c r="W64" s="19" t="str">
        <f t="shared" si="21"/>
        <v/>
      </c>
    </row>
    <row r="65" spans="1:23" x14ac:dyDescent="0.25">
      <c r="A65" s="1" t="s">
        <v>203</v>
      </c>
      <c r="C65" s="3">
        <f>IF(A65&lt;&gt;"",VLOOKUP(A65,Runners!A$3:AS$200,C$1,FALSE),0)</f>
        <v>6.2499999999999995E-3</v>
      </c>
      <c r="D65" s="6">
        <f t="shared" si="11"/>
        <v>62</v>
      </c>
      <c r="E65" s="2"/>
      <c r="F65" s="2">
        <f t="shared" si="12"/>
        <v>0</v>
      </c>
      <c r="J65" s="1" t="str">
        <f t="shared" si="13"/>
        <v>Jen Trohear</v>
      </c>
      <c r="M65" s="8" t="str">
        <f t="shared" si="14"/>
        <v/>
      </c>
      <c r="N65" s="8" t="str">
        <f t="shared" si="15"/>
        <v/>
      </c>
      <c r="O65" s="1" t="str">
        <f t="shared" si="16"/>
        <v/>
      </c>
      <c r="P65" s="40" t="str">
        <f t="shared" si="17"/>
        <v/>
      </c>
      <c r="Q65" s="40" t="str">
        <f t="shared" si="18"/>
        <v/>
      </c>
      <c r="R65" s="6">
        <f t="shared" si="19"/>
        <v>0</v>
      </c>
      <c r="S65" s="6">
        <f>IF(AND(D65&lt;=L$4,P65&lt;&gt;"Y"),IF(N65&lt;VLOOKUP(O65,Runners!A$3:CT$200,S$1,FALSE),2,0),0)</f>
        <v>0</v>
      </c>
      <c r="T65" s="6">
        <f t="shared" si="20"/>
        <v>0</v>
      </c>
      <c r="U65" s="2"/>
      <c r="V65" s="2" t="str">
        <f>IF(O65&lt;&gt;"",VLOOKUP(O65,Runners!CZ$3:DM$200,V$1,FALSE),"")</f>
        <v/>
      </c>
      <c r="W65" s="19" t="str">
        <f t="shared" si="21"/>
        <v/>
      </c>
    </row>
    <row r="66" spans="1:23" x14ac:dyDescent="0.25">
      <c r="A66" s="1" t="s">
        <v>9</v>
      </c>
      <c r="C66" s="3">
        <f>IF(A66&lt;&gt;"",VLOOKUP(A66,Runners!A$3:AS$200,C$1,FALSE),0)</f>
        <v>5.0347222222222225E-3</v>
      </c>
      <c r="D66" s="6">
        <f t="shared" si="11"/>
        <v>63</v>
      </c>
      <c r="E66" s="2"/>
      <c r="F66" s="2">
        <f t="shared" si="12"/>
        <v>0</v>
      </c>
      <c r="J66" s="1" t="str">
        <f t="shared" si="13"/>
        <v>Jeremy McCandless</v>
      </c>
      <c r="M66" s="8" t="str">
        <f t="shared" si="14"/>
        <v/>
      </c>
      <c r="N66" s="8" t="str">
        <f t="shared" si="15"/>
        <v/>
      </c>
      <c r="O66" s="1" t="str">
        <f t="shared" si="16"/>
        <v/>
      </c>
      <c r="P66" s="40" t="str">
        <f t="shared" si="17"/>
        <v/>
      </c>
      <c r="Q66" s="40" t="str">
        <f t="shared" si="18"/>
        <v/>
      </c>
      <c r="R66" s="6">
        <f t="shared" si="19"/>
        <v>0</v>
      </c>
      <c r="S66" s="6">
        <f>IF(AND(D66&lt;=L$4,P66&lt;&gt;"Y"),IF(N66&lt;VLOOKUP(O66,Runners!A$3:CT$200,S$1,FALSE),2,0),0)</f>
        <v>0</v>
      </c>
      <c r="T66" s="6">
        <f t="shared" si="20"/>
        <v>0</v>
      </c>
      <c r="U66" s="2"/>
      <c r="V66" s="2" t="str">
        <f>IF(O66&lt;&gt;"",VLOOKUP(O66,Runners!CZ$3:DM$200,V$1,FALSE),"")</f>
        <v/>
      </c>
      <c r="W66" s="19" t="str">
        <f t="shared" si="21"/>
        <v/>
      </c>
    </row>
    <row r="67" spans="1:23" x14ac:dyDescent="0.25">
      <c r="A67" s="1" t="s">
        <v>24</v>
      </c>
      <c r="B67" s="3"/>
      <c r="C67" s="3">
        <f>IF(A67&lt;&gt;"",VLOOKUP(A67,Runners!A$3:AS$200,C$1,FALSE),0)</f>
        <v>1.4930555555555556E-2</v>
      </c>
      <c r="D67" s="6">
        <f t="shared" si="11"/>
        <v>64</v>
      </c>
      <c r="E67" s="2"/>
      <c r="F67" s="2">
        <f t="shared" si="12"/>
        <v>0</v>
      </c>
      <c r="J67" s="1" t="str">
        <f t="shared" si="13"/>
        <v>Joe Greenwood</v>
      </c>
      <c r="M67" s="8" t="str">
        <f t="shared" si="14"/>
        <v/>
      </c>
      <c r="N67" s="8" t="str">
        <f t="shared" si="15"/>
        <v/>
      </c>
      <c r="O67" s="1" t="str">
        <f t="shared" si="16"/>
        <v/>
      </c>
      <c r="P67" s="40" t="str">
        <f t="shared" si="17"/>
        <v/>
      </c>
      <c r="Q67" s="40" t="str">
        <f t="shared" si="18"/>
        <v/>
      </c>
      <c r="R67" s="6">
        <f t="shared" si="19"/>
        <v>0</v>
      </c>
      <c r="S67" s="6">
        <f>IF(AND(D67&lt;=L$4,P67&lt;&gt;"Y"),IF(N67&lt;VLOOKUP(O67,Runners!A$3:CT$200,S$1,FALSE),2,0),0)</f>
        <v>0</v>
      </c>
      <c r="T67" s="6">
        <f t="shared" si="20"/>
        <v>0</v>
      </c>
      <c r="U67" s="2"/>
      <c r="V67" s="2" t="str">
        <f>IF(O67&lt;&gt;"",VLOOKUP(O67,Runners!CZ$3:DM$200,V$1,FALSE),"")</f>
        <v/>
      </c>
      <c r="W67" s="19" t="str">
        <f t="shared" si="21"/>
        <v/>
      </c>
    </row>
    <row r="68" spans="1:23" x14ac:dyDescent="0.25">
      <c r="A68" s="1" t="s">
        <v>146</v>
      </c>
      <c r="C68" s="3">
        <f>IF(A68&lt;&gt;"",VLOOKUP(A68,Runners!A$3:AS$200,C$1,FALSE),0)</f>
        <v>1.0937500000000001E-2</v>
      </c>
      <c r="D68" s="6">
        <f t="shared" ref="D68:D99" si="22">D67+1</f>
        <v>65</v>
      </c>
      <c r="E68" s="2"/>
      <c r="F68" s="2">
        <f t="shared" ref="F68:F99" si="23">IF(E68&gt;0,E68-C68,0)</f>
        <v>0</v>
      </c>
      <c r="J68" s="1" t="str">
        <f t="shared" ref="J68:J99" si="24">A68</f>
        <v>John Bertenshaw</v>
      </c>
      <c r="M68" s="8" t="str">
        <f t="shared" ref="M68:M99" si="25">IF(D68&lt;=L$4,SMALL(E$4:E$201,D68),"")</f>
        <v/>
      </c>
      <c r="N68" s="8" t="str">
        <f t="shared" ref="N68:N99" si="26">IF(D68&lt;=L$4,VLOOKUP(M68,E$4:F$201,2,FALSE),"")</f>
        <v/>
      </c>
      <c r="O68" s="1" t="str">
        <f t="shared" ref="O68:O99" si="27">IF(D68&lt;=L$4,VLOOKUP(M68,E$4:J$201,6,FALSE),"")</f>
        <v/>
      </c>
      <c r="P68" s="40" t="str">
        <f t="shared" ref="P68:P99" si="28">IF(D68&lt;=L$4,VLOOKUP(O68,A$4:B$201,2,FALSE),"")</f>
        <v/>
      </c>
      <c r="Q68" s="40" t="str">
        <f t="shared" ref="Q68:Q99" si="29">IF(D68&lt;=L$4,IF(P68="Y",Q67,Q67-1),"")</f>
        <v/>
      </c>
      <c r="R68" s="6">
        <f t="shared" ref="R68:R99" si="30">IF(Q68=Q67,0,Q68)</f>
        <v>0</v>
      </c>
      <c r="S68" s="6">
        <f>IF(AND(D68&lt;=L$4,P68&lt;&gt;"Y"),IF(N68&lt;VLOOKUP(O68,Runners!A$3:CT$200,S$1,FALSE),2,0),0)</f>
        <v>0</v>
      </c>
      <c r="T68" s="6">
        <f t="shared" ref="T68:T99" si="31">IF(AND(D68&lt;=L$4,P68&lt;&gt;"Y"),S68+R68,0)</f>
        <v>0</v>
      </c>
      <c r="U68" s="2"/>
      <c r="V68" s="2" t="str">
        <f>IF(O68&lt;&gt;"",VLOOKUP(O68,Runners!CZ$3:DM$200,V$1,FALSE),"")</f>
        <v/>
      </c>
      <c r="W68" s="19" t="str">
        <f t="shared" ref="W68:W99" si="32">IF(O68&lt;&gt;"",(V68-N68)/V68,"")</f>
        <v/>
      </c>
    </row>
    <row r="69" spans="1:23" x14ac:dyDescent="0.25">
      <c r="A69" s="1" t="s">
        <v>168</v>
      </c>
      <c r="C69" s="3">
        <f>IF(A69&lt;&gt;"",VLOOKUP(A69,Runners!A$3:AS$200,C$1,FALSE),0)</f>
        <v>1.3715277777777778E-2</v>
      </c>
      <c r="D69" s="6">
        <f t="shared" si="22"/>
        <v>66</v>
      </c>
      <c r="E69" s="2"/>
      <c r="F69" s="2">
        <f t="shared" si="23"/>
        <v>0</v>
      </c>
      <c r="J69" s="1" t="str">
        <f t="shared" si="24"/>
        <v>Jonathan Tuck</v>
      </c>
      <c r="M69" s="8" t="str">
        <f t="shared" si="25"/>
        <v/>
      </c>
      <c r="N69" s="8" t="str">
        <f t="shared" si="26"/>
        <v/>
      </c>
      <c r="O69" s="1" t="str">
        <f t="shared" si="27"/>
        <v/>
      </c>
      <c r="P69" s="40" t="str">
        <f t="shared" si="28"/>
        <v/>
      </c>
      <c r="Q69" s="40" t="str">
        <f t="shared" si="29"/>
        <v/>
      </c>
      <c r="R69" s="6">
        <f t="shared" si="30"/>
        <v>0</v>
      </c>
      <c r="S69" s="6">
        <f>IF(AND(D69&lt;=L$4,P69&lt;&gt;"Y"),IF(N69&lt;VLOOKUP(O69,Runners!A$3:CT$200,S$1,FALSE),2,0),0)</f>
        <v>0</v>
      </c>
      <c r="T69" s="6">
        <f t="shared" si="31"/>
        <v>0</v>
      </c>
      <c r="U69" s="2"/>
      <c r="V69" s="2" t="str">
        <f>IF(O69&lt;&gt;"",VLOOKUP(O69,Runners!CZ$3:DM$200,V$1,FALSE),"")</f>
        <v/>
      </c>
      <c r="W69" s="19" t="str">
        <f t="shared" si="32"/>
        <v/>
      </c>
    </row>
    <row r="70" spans="1:23" x14ac:dyDescent="0.25">
      <c r="A70" s="41" t="s">
        <v>212</v>
      </c>
      <c r="B70" s="1" t="s">
        <v>185</v>
      </c>
      <c r="C70" s="3">
        <f>IF(A70&lt;&gt;"",VLOOKUP(A70,Runners!A$3:AS$200,C$1,FALSE),0)</f>
        <v>1.2673611111111109E-2</v>
      </c>
      <c r="D70" s="6">
        <f t="shared" si="22"/>
        <v>67</v>
      </c>
      <c r="E70" s="2"/>
      <c r="F70" s="2">
        <f t="shared" si="23"/>
        <v>0</v>
      </c>
      <c r="J70" s="1" t="str">
        <f t="shared" si="24"/>
        <v>Jonny Ladd</v>
      </c>
      <c r="M70" s="8" t="str">
        <f t="shared" si="25"/>
        <v/>
      </c>
      <c r="N70" s="8" t="str">
        <f t="shared" si="26"/>
        <v/>
      </c>
      <c r="O70" s="1" t="str">
        <f t="shared" si="27"/>
        <v/>
      </c>
      <c r="P70" s="40" t="str">
        <f t="shared" si="28"/>
        <v/>
      </c>
      <c r="Q70" s="40" t="str">
        <f t="shared" si="29"/>
        <v/>
      </c>
      <c r="R70" s="6">
        <f t="shared" si="30"/>
        <v>0</v>
      </c>
      <c r="S70" s="6">
        <f>IF(AND(D70&lt;=L$4,P70&lt;&gt;"Y"),IF(N70&lt;VLOOKUP(O70,Runners!A$3:CT$200,S$1,FALSE),2,0),0)</f>
        <v>0</v>
      </c>
      <c r="T70" s="6">
        <f t="shared" si="31"/>
        <v>0</v>
      </c>
      <c r="U70" s="2"/>
      <c r="V70" s="2" t="str">
        <f>IF(O70&lt;&gt;"",VLOOKUP(O70,Runners!CZ$3:DM$200,V$1,FALSE),"")</f>
        <v/>
      </c>
      <c r="W70" s="19" t="str">
        <f t="shared" si="32"/>
        <v/>
      </c>
    </row>
    <row r="71" spans="1:23" x14ac:dyDescent="0.25">
      <c r="A71" s="1" t="s">
        <v>22</v>
      </c>
      <c r="C71" s="3">
        <f>IF(A71&lt;&gt;"",VLOOKUP(A71,Runners!A$3:AS$200,C$1,FALSE),0)</f>
        <v>5.5555555555555558E-3</v>
      </c>
      <c r="D71" s="6">
        <f t="shared" si="22"/>
        <v>68</v>
      </c>
      <c r="E71" s="2"/>
      <c r="F71" s="2">
        <f t="shared" si="23"/>
        <v>0</v>
      </c>
      <c r="J71" s="1" t="str">
        <f t="shared" si="24"/>
        <v>Julia Rolfe</v>
      </c>
      <c r="M71" s="8" t="str">
        <f t="shared" si="25"/>
        <v/>
      </c>
      <c r="N71" s="8" t="str">
        <f t="shared" si="26"/>
        <v/>
      </c>
      <c r="O71" s="1" t="str">
        <f t="shared" si="27"/>
        <v/>
      </c>
      <c r="P71" s="40" t="str">
        <f t="shared" si="28"/>
        <v/>
      </c>
      <c r="Q71" s="40" t="str">
        <f t="shared" si="29"/>
        <v/>
      </c>
      <c r="R71" s="6">
        <f t="shared" si="30"/>
        <v>0</v>
      </c>
      <c r="S71" s="6">
        <f>IF(AND(D71&lt;=L$4,P71&lt;&gt;"Y"),IF(N71&lt;VLOOKUP(O71,Runners!A$3:CT$200,S$1,FALSE),2,0),0)</f>
        <v>0</v>
      </c>
      <c r="T71" s="6">
        <f t="shared" si="31"/>
        <v>0</v>
      </c>
      <c r="U71" s="2"/>
      <c r="V71" s="2" t="str">
        <f>IF(O71&lt;&gt;"",VLOOKUP(O71,Runners!CZ$3:DM$200,V$1,FALSE),"")</f>
        <v/>
      </c>
      <c r="W71" s="19" t="str">
        <f t="shared" si="32"/>
        <v/>
      </c>
    </row>
    <row r="72" spans="1:23" x14ac:dyDescent="0.25">
      <c r="A72" s="1" t="s">
        <v>166</v>
      </c>
      <c r="C72" s="3">
        <f>IF(A72&lt;&gt;"",VLOOKUP(A72,Runners!A$3:AS$200,C$1,FALSE),0)</f>
        <v>4.340277777777778E-3</v>
      </c>
      <c r="D72" s="6">
        <f t="shared" si="22"/>
        <v>69</v>
      </c>
      <c r="E72" s="2"/>
      <c r="F72" s="2">
        <f t="shared" si="23"/>
        <v>0</v>
      </c>
      <c r="J72" s="1" t="str">
        <f t="shared" si="24"/>
        <v>Julie Wiseman</v>
      </c>
      <c r="M72" s="8" t="str">
        <f t="shared" si="25"/>
        <v/>
      </c>
      <c r="N72" s="8" t="str">
        <f t="shared" si="26"/>
        <v/>
      </c>
      <c r="O72" s="1" t="str">
        <f t="shared" si="27"/>
        <v/>
      </c>
      <c r="P72" s="40" t="str">
        <f t="shared" si="28"/>
        <v/>
      </c>
      <c r="Q72" s="40" t="str">
        <f t="shared" si="29"/>
        <v/>
      </c>
      <c r="R72" s="6">
        <f t="shared" si="30"/>
        <v>0</v>
      </c>
      <c r="S72" s="6">
        <f>IF(AND(D72&lt;=L$4,P72&lt;&gt;"Y"),IF(N72&lt;VLOOKUP(O72,Runners!A$3:CT$200,S$1,FALSE),2,0),0)</f>
        <v>0</v>
      </c>
      <c r="T72" s="6">
        <f t="shared" si="31"/>
        <v>0</v>
      </c>
      <c r="U72" s="2"/>
      <c r="V72" s="2" t="str">
        <f>IF(O72&lt;&gt;"",VLOOKUP(O72,Runners!CZ$3:DM$200,V$1,FALSE),"")</f>
        <v/>
      </c>
      <c r="W72" s="19" t="str">
        <f t="shared" si="32"/>
        <v/>
      </c>
    </row>
    <row r="73" spans="1:23" x14ac:dyDescent="0.25">
      <c r="A73" s="1" t="s">
        <v>20</v>
      </c>
      <c r="B73" s="3"/>
      <c r="C73" s="3">
        <f>IF(A73&lt;&gt;"",VLOOKUP(A73,Runners!A$3:AS$200,C$1,FALSE),0)</f>
        <v>6.4236111111111117E-3</v>
      </c>
      <c r="D73" s="6">
        <f t="shared" si="22"/>
        <v>70</v>
      </c>
      <c r="E73" s="2"/>
      <c r="F73" s="2">
        <f t="shared" si="23"/>
        <v>0</v>
      </c>
      <c r="J73" s="1" t="str">
        <f t="shared" si="24"/>
        <v>Karen Lanigan</v>
      </c>
      <c r="M73" s="8" t="str">
        <f t="shared" si="25"/>
        <v/>
      </c>
      <c r="N73" s="8" t="str">
        <f t="shared" si="26"/>
        <v/>
      </c>
      <c r="O73" s="1" t="str">
        <f t="shared" si="27"/>
        <v/>
      </c>
      <c r="P73" s="40" t="str">
        <f t="shared" si="28"/>
        <v/>
      </c>
      <c r="Q73" s="40" t="str">
        <f t="shared" si="29"/>
        <v/>
      </c>
      <c r="R73" s="6">
        <f t="shared" si="30"/>
        <v>0</v>
      </c>
      <c r="S73" s="6">
        <f>IF(AND(D73&lt;=L$4,P73&lt;&gt;"Y"),IF(N73&lt;VLOOKUP(O73,Runners!A$3:CT$200,S$1,FALSE),2,0),0)</f>
        <v>0</v>
      </c>
      <c r="T73" s="6">
        <f t="shared" si="31"/>
        <v>0</v>
      </c>
      <c r="U73" s="2"/>
      <c r="V73" s="2" t="str">
        <f>IF(O73&lt;&gt;"",VLOOKUP(O73,Runners!CZ$3:DM$200,V$1,FALSE),"")</f>
        <v/>
      </c>
      <c r="W73" s="19" t="str">
        <f t="shared" si="32"/>
        <v/>
      </c>
    </row>
    <row r="74" spans="1:23" x14ac:dyDescent="0.25">
      <c r="A74" s="1" t="s">
        <v>21</v>
      </c>
      <c r="B74" s="3"/>
      <c r="C74" s="3">
        <f>IF(A74&lt;&gt;"",VLOOKUP(A74,Runners!A$3:AS$200,C$1,FALSE),0)</f>
        <v>9.7222222222222224E-3</v>
      </c>
      <c r="D74" s="6">
        <f t="shared" si="22"/>
        <v>71</v>
      </c>
      <c r="E74" s="2"/>
      <c r="F74" s="2">
        <f t="shared" si="23"/>
        <v>0</v>
      </c>
      <c r="J74" s="1" t="str">
        <f t="shared" si="24"/>
        <v>Kathy Gaunt</v>
      </c>
      <c r="M74" s="8" t="str">
        <f t="shared" si="25"/>
        <v/>
      </c>
      <c r="N74" s="8" t="str">
        <f t="shared" si="26"/>
        <v/>
      </c>
      <c r="O74" s="1" t="str">
        <f t="shared" si="27"/>
        <v/>
      </c>
      <c r="P74" s="40" t="str">
        <f t="shared" si="28"/>
        <v/>
      </c>
      <c r="Q74" s="40" t="str">
        <f t="shared" si="29"/>
        <v/>
      </c>
      <c r="R74" s="6">
        <f t="shared" si="30"/>
        <v>0</v>
      </c>
      <c r="S74" s="6">
        <f>IF(AND(D74&lt;=L$4,P74&lt;&gt;"Y"),IF(N74&lt;VLOOKUP(O74,Runners!A$3:CT$200,S$1,FALSE),2,0),0)</f>
        <v>0</v>
      </c>
      <c r="T74" s="6">
        <f t="shared" si="31"/>
        <v>0</v>
      </c>
      <c r="U74" s="2"/>
      <c r="V74" s="2" t="str">
        <f>IF(O74&lt;&gt;"",VLOOKUP(O74,Runners!CZ$3:DM$200,V$1,FALSE),"")</f>
        <v/>
      </c>
      <c r="W74" s="19" t="str">
        <f t="shared" si="32"/>
        <v/>
      </c>
    </row>
    <row r="75" spans="1:23" x14ac:dyDescent="0.25">
      <c r="A75" s="1" t="s">
        <v>204</v>
      </c>
      <c r="B75" s="3"/>
      <c r="C75" s="3">
        <f>IF(A75&lt;&gt;"",VLOOKUP(A75,Runners!A$3:AS$200,C$1,FALSE),0)</f>
        <v>9.8958333333333329E-3</v>
      </c>
      <c r="D75" s="6">
        <f t="shared" si="22"/>
        <v>72</v>
      </c>
      <c r="E75" s="2"/>
      <c r="F75" s="2">
        <f t="shared" si="23"/>
        <v>0</v>
      </c>
      <c r="J75" s="1" t="str">
        <f t="shared" si="24"/>
        <v>Katy McIntyre</v>
      </c>
      <c r="M75" s="8" t="str">
        <f t="shared" si="25"/>
        <v/>
      </c>
      <c r="N75" s="8" t="str">
        <f t="shared" si="26"/>
        <v/>
      </c>
      <c r="O75" s="1" t="str">
        <f t="shared" si="27"/>
        <v/>
      </c>
      <c r="P75" s="40" t="str">
        <f t="shared" si="28"/>
        <v/>
      </c>
      <c r="Q75" s="40" t="str">
        <f t="shared" si="29"/>
        <v/>
      </c>
      <c r="R75" s="6">
        <f t="shared" si="30"/>
        <v>0</v>
      </c>
      <c r="S75" s="6">
        <f>IF(AND(D75&lt;=L$4,P75&lt;&gt;"Y"),IF(N75&lt;VLOOKUP(O75,Runners!A$3:CT$200,S$1,FALSE),2,0),0)</f>
        <v>0</v>
      </c>
      <c r="T75" s="6">
        <f t="shared" si="31"/>
        <v>0</v>
      </c>
      <c r="U75" s="2"/>
      <c r="V75" s="2" t="str">
        <f>IF(O75&lt;&gt;"",VLOOKUP(O75,Runners!CZ$3:DM$200,V$1,FALSE),"")</f>
        <v/>
      </c>
      <c r="W75" s="19" t="str">
        <f t="shared" si="32"/>
        <v/>
      </c>
    </row>
    <row r="76" spans="1:23" x14ac:dyDescent="0.25">
      <c r="A76" s="1" t="s">
        <v>167</v>
      </c>
      <c r="B76" s="3"/>
      <c r="C76" s="3">
        <f>IF(A76&lt;&gt;"",VLOOKUP(A76,Runners!A$3:AS$200,C$1,FALSE),0)</f>
        <v>9.7222222222222224E-3</v>
      </c>
      <c r="D76" s="6">
        <f t="shared" si="22"/>
        <v>73</v>
      </c>
      <c r="E76" s="2"/>
      <c r="F76" s="2">
        <f t="shared" si="23"/>
        <v>0</v>
      </c>
      <c r="J76" s="1" t="str">
        <f t="shared" si="24"/>
        <v>Kevin Murray</v>
      </c>
      <c r="M76" s="8" t="str">
        <f t="shared" si="25"/>
        <v/>
      </c>
      <c r="N76" s="8" t="str">
        <f t="shared" si="26"/>
        <v/>
      </c>
      <c r="O76" s="1" t="str">
        <f t="shared" si="27"/>
        <v/>
      </c>
      <c r="P76" s="40" t="str">
        <f t="shared" si="28"/>
        <v/>
      </c>
      <c r="Q76" s="40" t="str">
        <f t="shared" si="29"/>
        <v/>
      </c>
      <c r="R76" s="6">
        <f t="shared" si="30"/>
        <v>0</v>
      </c>
      <c r="S76" s="6">
        <f>IF(AND(D76&lt;=L$4,P76&lt;&gt;"Y"),IF(N76&lt;VLOOKUP(O76,Runners!A$3:CT$200,S$1,FALSE),2,0),0)</f>
        <v>0</v>
      </c>
      <c r="T76" s="6">
        <f t="shared" si="31"/>
        <v>0</v>
      </c>
      <c r="U76" s="2"/>
      <c r="V76" s="2" t="str">
        <f>IF(O76&lt;&gt;"",VLOOKUP(O76,Runners!CZ$3:DM$200,V$1,FALSE),"")</f>
        <v/>
      </c>
      <c r="W76" s="19" t="str">
        <f t="shared" si="32"/>
        <v/>
      </c>
    </row>
    <row r="77" spans="1:23" x14ac:dyDescent="0.25">
      <c r="A77" s="1" t="s">
        <v>16</v>
      </c>
      <c r="C77" s="3">
        <f>IF(A77&lt;&gt;"",VLOOKUP(A77,Runners!A$3:AS$200,C$1,FALSE),0)</f>
        <v>7.4652777777777781E-3</v>
      </c>
      <c r="D77" s="6">
        <f t="shared" si="22"/>
        <v>74</v>
      </c>
      <c r="E77" s="2"/>
      <c r="F77" s="2">
        <f t="shared" si="23"/>
        <v>0</v>
      </c>
      <c r="J77" s="1" t="str">
        <f t="shared" si="24"/>
        <v>Kirsten Burnett</v>
      </c>
      <c r="M77" s="8" t="str">
        <f t="shared" si="25"/>
        <v/>
      </c>
      <c r="N77" s="8" t="str">
        <f t="shared" si="26"/>
        <v/>
      </c>
      <c r="O77" s="1" t="str">
        <f t="shared" si="27"/>
        <v/>
      </c>
      <c r="P77" s="40" t="str">
        <f t="shared" si="28"/>
        <v/>
      </c>
      <c r="Q77" s="40" t="str">
        <f t="shared" si="29"/>
        <v/>
      </c>
      <c r="R77" s="6">
        <f t="shared" si="30"/>
        <v>0</v>
      </c>
      <c r="S77" s="6">
        <f>IF(AND(D77&lt;=L$4,P77&lt;&gt;"Y"),IF(N77&lt;VLOOKUP(O77,Runners!A$3:CT$200,S$1,FALSE),2,0),0)</f>
        <v>0</v>
      </c>
      <c r="T77" s="6">
        <f t="shared" si="31"/>
        <v>0</v>
      </c>
      <c r="U77" s="2"/>
      <c r="V77" s="2" t="str">
        <f>IF(O77&lt;&gt;"",VLOOKUP(O77,Runners!CZ$3:DM$200,V$1,FALSE),"")</f>
        <v/>
      </c>
      <c r="W77" s="19" t="str">
        <f t="shared" si="32"/>
        <v/>
      </c>
    </row>
    <row r="78" spans="1:23" x14ac:dyDescent="0.25">
      <c r="A78" s="1" t="s">
        <v>226</v>
      </c>
      <c r="C78" s="3">
        <f>IF(A78&lt;&gt;"",VLOOKUP(A78,Runners!A$3:AS$200,C$1,FALSE),0)</f>
        <v>1.1284722222222222E-2</v>
      </c>
      <c r="D78" s="6">
        <f t="shared" si="22"/>
        <v>75</v>
      </c>
      <c r="E78" s="2"/>
      <c r="F78" s="2">
        <f t="shared" si="23"/>
        <v>0</v>
      </c>
      <c r="J78" s="1" t="str">
        <f t="shared" si="24"/>
        <v>Laura Bremner</v>
      </c>
      <c r="M78" s="8" t="str">
        <f t="shared" si="25"/>
        <v/>
      </c>
      <c r="N78" s="8" t="str">
        <f t="shared" si="26"/>
        <v/>
      </c>
      <c r="O78" s="1" t="str">
        <f t="shared" si="27"/>
        <v/>
      </c>
      <c r="P78" s="40" t="str">
        <f t="shared" si="28"/>
        <v/>
      </c>
      <c r="Q78" s="40" t="str">
        <f t="shared" si="29"/>
        <v/>
      </c>
      <c r="R78" s="6">
        <f t="shared" si="30"/>
        <v>0</v>
      </c>
      <c r="S78" s="6">
        <f>IF(AND(D78&lt;=L$4,P78&lt;&gt;"Y"),IF(N78&lt;VLOOKUP(O78,Runners!A$3:CT$200,S$1,FALSE),2,0),0)</f>
        <v>0</v>
      </c>
      <c r="T78" s="6">
        <f t="shared" si="31"/>
        <v>0</v>
      </c>
      <c r="U78" s="2"/>
      <c r="V78" s="2" t="str">
        <f>IF(O78&lt;&gt;"",VLOOKUP(O78,Runners!CZ$3:DM$200,V$1,FALSE),"")</f>
        <v/>
      </c>
      <c r="W78" s="19" t="str">
        <f t="shared" si="32"/>
        <v/>
      </c>
    </row>
    <row r="79" spans="1:23" x14ac:dyDescent="0.25">
      <c r="A79" s="1" t="s">
        <v>14</v>
      </c>
      <c r="C79" s="3">
        <f>IF(A79&lt;&gt;"",VLOOKUP(A79,Runners!A$3:AS$200,C$1,FALSE),0)</f>
        <v>6.5972222222222222E-3</v>
      </c>
      <c r="D79" s="6">
        <f t="shared" si="22"/>
        <v>76</v>
      </c>
      <c r="E79" s="2"/>
      <c r="F79" s="2">
        <f t="shared" si="23"/>
        <v>0</v>
      </c>
      <c r="J79" s="1" t="str">
        <f t="shared" si="24"/>
        <v>Laura Byrne</v>
      </c>
      <c r="M79" s="8" t="str">
        <f t="shared" si="25"/>
        <v/>
      </c>
      <c r="N79" s="8" t="str">
        <f t="shared" si="26"/>
        <v/>
      </c>
      <c r="O79" s="1" t="str">
        <f t="shared" si="27"/>
        <v/>
      </c>
      <c r="P79" s="40" t="str">
        <f t="shared" si="28"/>
        <v/>
      </c>
      <c r="Q79" s="40" t="str">
        <f t="shared" si="29"/>
        <v/>
      </c>
      <c r="R79" s="6">
        <f t="shared" si="30"/>
        <v>0</v>
      </c>
      <c r="S79" s="6">
        <f>IF(AND(D79&lt;=L$4,P79&lt;&gt;"Y"),IF(N79&lt;VLOOKUP(O79,Runners!A$3:CT$200,S$1,FALSE),2,0),0)</f>
        <v>0</v>
      </c>
      <c r="T79" s="6">
        <f t="shared" si="31"/>
        <v>0</v>
      </c>
      <c r="U79" s="2"/>
      <c r="V79" s="2" t="str">
        <f>IF(O79&lt;&gt;"",VLOOKUP(O79,Runners!CZ$3:DM$200,V$1,FALSE),"")</f>
        <v/>
      </c>
      <c r="W79" s="19" t="str">
        <f t="shared" si="32"/>
        <v/>
      </c>
    </row>
    <row r="80" spans="1:23" x14ac:dyDescent="0.25">
      <c r="A80" s="1" t="s">
        <v>189</v>
      </c>
      <c r="C80" s="3">
        <f>IF(A80&lt;&gt;"",VLOOKUP(A80,Runners!A$3:AS$200,C$1,FALSE),0)</f>
        <v>1.2499999999999999E-2</v>
      </c>
      <c r="D80" s="6">
        <f t="shared" si="22"/>
        <v>77</v>
      </c>
      <c r="E80" s="2"/>
      <c r="F80" s="2">
        <f t="shared" si="23"/>
        <v>0</v>
      </c>
      <c r="J80" s="1" t="str">
        <f t="shared" si="24"/>
        <v>Lee Vaudrey</v>
      </c>
      <c r="M80" s="8" t="str">
        <f t="shared" si="25"/>
        <v/>
      </c>
      <c r="N80" s="8" t="str">
        <f t="shared" si="26"/>
        <v/>
      </c>
      <c r="O80" s="1" t="str">
        <f t="shared" si="27"/>
        <v/>
      </c>
      <c r="P80" s="40" t="str">
        <f t="shared" si="28"/>
        <v/>
      </c>
      <c r="Q80" s="40" t="str">
        <f t="shared" si="29"/>
        <v/>
      </c>
      <c r="R80" s="6">
        <f t="shared" si="30"/>
        <v>0</v>
      </c>
      <c r="S80" s="6">
        <f>IF(AND(D80&lt;=L$4,P80&lt;&gt;"Y"),IF(N80&lt;VLOOKUP(O80,Runners!A$3:CT$200,S$1,FALSE),2,0),0)</f>
        <v>0</v>
      </c>
      <c r="T80" s="6">
        <f t="shared" si="31"/>
        <v>0</v>
      </c>
      <c r="U80" s="2"/>
      <c r="V80" s="2" t="str">
        <f>IF(O80&lt;&gt;"",VLOOKUP(O80,Runners!CZ$3:DM$200,V$1,FALSE),"")</f>
        <v/>
      </c>
      <c r="W80" s="19" t="str">
        <f t="shared" si="32"/>
        <v/>
      </c>
    </row>
    <row r="81" spans="1:23" x14ac:dyDescent="0.25">
      <c r="A81" s="1" t="s">
        <v>187</v>
      </c>
      <c r="C81" s="3">
        <f>IF(A81&lt;&gt;"",VLOOKUP(A81,Runners!A$3:AS$200,C$1,FALSE),0)</f>
        <v>1.1284722222222222E-2</v>
      </c>
      <c r="D81" s="6">
        <f t="shared" si="22"/>
        <v>78</v>
      </c>
      <c r="E81" s="2"/>
      <c r="F81" s="2">
        <f t="shared" si="23"/>
        <v>0</v>
      </c>
      <c r="J81" s="1" t="str">
        <f t="shared" si="24"/>
        <v>Lewis McAfee</v>
      </c>
      <c r="M81" s="8" t="str">
        <f t="shared" si="25"/>
        <v/>
      </c>
      <c r="N81" s="8" t="str">
        <f t="shared" si="26"/>
        <v/>
      </c>
      <c r="O81" s="1" t="str">
        <f t="shared" si="27"/>
        <v/>
      </c>
      <c r="P81" s="40" t="str">
        <f t="shared" si="28"/>
        <v/>
      </c>
      <c r="Q81" s="40" t="str">
        <f t="shared" si="29"/>
        <v/>
      </c>
      <c r="R81" s="6">
        <f t="shared" si="30"/>
        <v>0</v>
      </c>
      <c r="S81" s="6">
        <f>IF(AND(D81&lt;=L$4,P81&lt;&gt;"Y"),IF(N81&lt;VLOOKUP(O81,Runners!A$3:CT$200,S$1,FALSE),2,0),0)</f>
        <v>0</v>
      </c>
      <c r="T81" s="6">
        <f t="shared" si="31"/>
        <v>0</v>
      </c>
      <c r="U81" s="2"/>
      <c r="V81" s="2" t="str">
        <f>IF(O81&lt;&gt;"",VLOOKUP(O81,Runners!CZ$3:DM$200,V$1,FALSE),"")</f>
        <v/>
      </c>
      <c r="W81" s="19" t="str">
        <f t="shared" si="32"/>
        <v/>
      </c>
    </row>
    <row r="82" spans="1:23" x14ac:dyDescent="0.25">
      <c r="A82" s="1" t="s">
        <v>224</v>
      </c>
      <c r="C82" s="3">
        <f>IF(A82&lt;&gt;"",VLOOKUP(A82,Runners!A$3:AS$200,C$1,FALSE),0)</f>
        <v>7.9861111111111122E-3</v>
      </c>
      <c r="D82" s="6">
        <f t="shared" si="22"/>
        <v>79</v>
      </c>
      <c r="E82" s="2"/>
      <c r="F82" s="2">
        <f t="shared" si="23"/>
        <v>0</v>
      </c>
      <c r="J82" s="1" t="str">
        <f t="shared" si="24"/>
        <v>Linda Chadderton</v>
      </c>
      <c r="M82" s="8" t="str">
        <f t="shared" si="25"/>
        <v/>
      </c>
      <c r="N82" s="8" t="str">
        <f t="shared" si="26"/>
        <v/>
      </c>
      <c r="O82" s="1" t="str">
        <f t="shared" si="27"/>
        <v/>
      </c>
      <c r="P82" s="40" t="str">
        <f t="shared" si="28"/>
        <v/>
      </c>
      <c r="Q82" s="40" t="str">
        <f t="shared" si="29"/>
        <v/>
      </c>
      <c r="R82" s="6">
        <f t="shared" si="30"/>
        <v>0</v>
      </c>
      <c r="S82" s="6">
        <f>IF(AND(D82&lt;=L$4,P82&lt;&gt;"Y"),IF(N82&lt;VLOOKUP(O82,Runners!A$3:CT$200,S$1,FALSE),2,0),0)</f>
        <v>0</v>
      </c>
      <c r="T82" s="6">
        <f t="shared" si="31"/>
        <v>0</v>
      </c>
      <c r="U82" s="2"/>
      <c r="V82" s="2" t="str">
        <f>IF(O82&lt;&gt;"",VLOOKUP(O82,Runners!CZ$3:DM$200,V$1,FALSE),"")</f>
        <v/>
      </c>
      <c r="W82" s="19" t="str">
        <f t="shared" si="32"/>
        <v/>
      </c>
    </row>
    <row r="83" spans="1:23" x14ac:dyDescent="0.25">
      <c r="A83" s="1" t="s">
        <v>183</v>
      </c>
      <c r="C83" s="3">
        <f>IF(A83&lt;&gt;"",VLOOKUP(A83,Runners!A$3:AS$200,C$1,FALSE),0)</f>
        <v>1.4756944444444446E-2</v>
      </c>
      <c r="D83" s="6">
        <f t="shared" si="22"/>
        <v>80</v>
      </c>
      <c r="E83" s="2"/>
      <c r="F83" s="2">
        <f t="shared" si="23"/>
        <v>0</v>
      </c>
      <c r="J83" s="1" t="str">
        <f t="shared" si="24"/>
        <v>Liz Abbott</v>
      </c>
      <c r="M83" s="8" t="str">
        <f t="shared" si="25"/>
        <v/>
      </c>
      <c r="N83" s="8" t="str">
        <f t="shared" si="26"/>
        <v/>
      </c>
      <c r="O83" s="1" t="str">
        <f t="shared" si="27"/>
        <v/>
      </c>
      <c r="P83" s="40" t="str">
        <f t="shared" si="28"/>
        <v/>
      </c>
      <c r="Q83" s="40" t="str">
        <f t="shared" si="29"/>
        <v/>
      </c>
      <c r="R83" s="6">
        <f t="shared" si="30"/>
        <v>0</v>
      </c>
      <c r="S83" s="6">
        <f>IF(AND(D83&lt;=L$4,P83&lt;&gt;"Y"),IF(N83&lt;VLOOKUP(O83,Runners!A$3:CT$200,S$1,FALSE),2,0),0)</f>
        <v>0</v>
      </c>
      <c r="T83" s="6">
        <f t="shared" si="31"/>
        <v>0</v>
      </c>
      <c r="U83" s="2"/>
      <c r="V83" s="2" t="str">
        <f>IF(O83&lt;&gt;"",VLOOKUP(O83,Runners!CZ$3:DM$200,V$1,FALSE),"")</f>
        <v/>
      </c>
      <c r="W83" s="19" t="str">
        <f t="shared" si="32"/>
        <v/>
      </c>
    </row>
    <row r="84" spans="1:23" x14ac:dyDescent="0.25">
      <c r="A84" s="1" t="s">
        <v>58</v>
      </c>
      <c r="C84" s="3">
        <f>IF(A84&lt;&gt;"",VLOOKUP(A84,Runners!A$3:AS$200,C$1,FALSE),0)</f>
        <v>8.8541666666666664E-3</v>
      </c>
      <c r="D84" s="6">
        <f t="shared" si="22"/>
        <v>81</v>
      </c>
      <c r="E84" s="2"/>
      <c r="F84" s="2">
        <f t="shared" si="23"/>
        <v>0</v>
      </c>
      <c r="J84" s="1" t="str">
        <f t="shared" si="24"/>
        <v>Liz Boon</v>
      </c>
      <c r="M84" s="8" t="str">
        <f t="shared" si="25"/>
        <v/>
      </c>
      <c r="N84" s="8" t="str">
        <f t="shared" si="26"/>
        <v/>
      </c>
      <c r="O84" s="1" t="str">
        <f t="shared" si="27"/>
        <v/>
      </c>
      <c r="P84" s="40" t="str">
        <f t="shared" si="28"/>
        <v/>
      </c>
      <c r="Q84" s="40" t="str">
        <f t="shared" si="29"/>
        <v/>
      </c>
      <c r="R84" s="6">
        <f t="shared" si="30"/>
        <v>0</v>
      </c>
      <c r="S84" s="6">
        <f>IF(AND(D84&lt;=L$4,P84&lt;&gt;"Y"),IF(N84&lt;VLOOKUP(O84,Runners!A$3:CT$200,S$1,FALSE),2,0),0)</f>
        <v>0</v>
      </c>
      <c r="T84" s="6">
        <f t="shared" si="31"/>
        <v>0</v>
      </c>
      <c r="U84" s="2"/>
      <c r="V84" s="2" t="str">
        <f>IF(O84&lt;&gt;"",VLOOKUP(O84,Runners!CZ$3:DM$200,V$1,FALSE),"")</f>
        <v/>
      </c>
      <c r="W84" s="19" t="str">
        <f t="shared" si="32"/>
        <v/>
      </c>
    </row>
    <row r="85" spans="1:23" x14ac:dyDescent="0.25">
      <c r="A85" s="1" t="s">
        <v>175</v>
      </c>
      <c r="C85" s="3">
        <f>IF(A85&lt;&gt;"",VLOOKUP(A85,Runners!A$3:AS$200,C$1,FALSE),0)</f>
        <v>7.1180555555555554E-3</v>
      </c>
      <c r="D85" s="6">
        <f t="shared" si="22"/>
        <v>82</v>
      </c>
      <c r="E85" s="2"/>
      <c r="F85" s="2">
        <f t="shared" si="23"/>
        <v>0</v>
      </c>
      <c r="J85" s="1" t="str">
        <f t="shared" si="24"/>
        <v>Liz Canavan</v>
      </c>
      <c r="M85" s="8" t="str">
        <f t="shared" si="25"/>
        <v/>
      </c>
      <c r="N85" s="8" t="str">
        <f t="shared" si="26"/>
        <v/>
      </c>
      <c r="O85" s="1" t="str">
        <f t="shared" si="27"/>
        <v/>
      </c>
      <c r="P85" s="40" t="str">
        <f t="shared" si="28"/>
        <v/>
      </c>
      <c r="Q85" s="40" t="str">
        <f t="shared" si="29"/>
        <v/>
      </c>
      <c r="R85" s="6">
        <f t="shared" si="30"/>
        <v>0</v>
      </c>
      <c r="S85" s="6">
        <f>IF(AND(D85&lt;=L$4,P85&lt;&gt;"Y"),IF(N85&lt;VLOOKUP(O85,Runners!A$3:CT$200,S$1,FALSE),2,0),0)</f>
        <v>0</v>
      </c>
      <c r="T85" s="6">
        <f t="shared" si="31"/>
        <v>0</v>
      </c>
      <c r="U85" s="2"/>
      <c r="V85" s="2" t="str">
        <f>IF(O85&lt;&gt;"",VLOOKUP(O85,Runners!CZ$3:DM$200,V$1,FALSE),"")</f>
        <v/>
      </c>
      <c r="W85" s="19" t="str">
        <f t="shared" si="32"/>
        <v/>
      </c>
    </row>
    <row r="86" spans="1:23" x14ac:dyDescent="0.25">
      <c r="A86" s="1" t="s">
        <v>207</v>
      </c>
      <c r="C86" s="3">
        <f>IF(A86&lt;&gt;"",VLOOKUP(A86,Runners!A$3:AS$200,C$1,FALSE),0)</f>
        <v>1.0937500000000001E-2</v>
      </c>
      <c r="D86" s="6">
        <f t="shared" si="22"/>
        <v>83</v>
      </c>
      <c r="E86" s="2"/>
      <c r="F86" s="2">
        <f t="shared" si="23"/>
        <v>0</v>
      </c>
      <c r="J86" s="1" t="str">
        <f t="shared" si="24"/>
        <v>Louise Cox</v>
      </c>
      <c r="M86" s="8" t="str">
        <f t="shared" si="25"/>
        <v/>
      </c>
      <c r="N86" s="8" t="str">
        <f t="shared" si="26"/>
        <v/>
      </c>
      <c r="O86" s="1" t="str">
        <f t="shared" si="27"/>
        <v/>
      </c>
      <c r="P86" s="40" t="str">
        <f t="shared" si="28"/>
        <v/>
      </c>
      <c r="Q86" s="40" t="str">
        <f t="shared" si="29"/>
        <v/>
      </c>
      <c r="R86" s="6">
        <f t="shared" si="30"/>
        <v>0</v>
      </c>
      <c r="S86" s="6">
        <f>IF(AND(D86&lt;=L$4,P86&lt;&gt;"Y"),IF(N86&lt;VLOOKUP(O86,Runners!A$3:CT$200,S$1,FALSE),2,0),0)</f>
        <v>0</v>
      </c>
      <c r="T86" s="6">
        <f t="shared" si="31"/>
        <v>0</v>
      </c>
      <c r="U86" s="2"/>
      <c r="V86" s="2" t="str">
        <f>IF(O86&lt;&gt;"",VLOOKUP(O86,Runners!CZ$3:DM$200,V$1,FALSE),"")</f>
        <v/>
      </c>
      <c r="W86" s="19" t="str">
        <f t="shared" si="32"/>
        <v/>
      </c>
    </row>
    <row r="87" spans="1:23" x14ac:dyDescent="0.25">
      <c r="A87" s="41" t="s">
        <v>209</v>
      </c>
      <c r="C87" s="3">
        <f>IF(A87&lt;&gt;"",VLOOKUP(A87,Runners!A$3:AS$200,C$1,FALSE),0)</f>
        <v>1.1458333333333333E-2</v>
      </c>
      <c r="D87" s="6">
        <f t="shared" si="22"/>
        <v>84</v>
      </c>
      <c r="E87" s="2"/>
      <c r="F87" s="2">
        <f t="shared" si="23"/>
        <v>0</v>
      </c>
      <c r="J87" s="1" t="str">
        <f t="shared" si="24"/>
        <v>Maddy Markham</v>
      </c>
      <c r="M87" s="8" t="str">
        <f t="shared" si="25"/>
        <v/>
      </c>
      <c r="N87" s="8" t="str">
        <f t="shared" si="26"/>
        <v/>
      </c>
      <c r="O87" s="1" t="str">
        <f t="shared" si="27"/>
        <v/>
      </c>
      <c r="P87" s="40" t="str">
        <f t="shared" si="28"/>
        <v/>
      </c>
      <c r="Q87" s="40" t="str">
        <f t="shared" si="29"/>
        <v/>
      </c>
      <c r="R87" s="6">
        <f t="shared" si="30"/>
        <v>0</v>
      </c>
      <c r="S87" s="6">
        <f>IF(AND(D87&lt;=L$4,P87&lt;&gt;"Y"),IF(N87&lt;VLOOKUP(O87,Runners!A$3:CT$200,S$1,FALSE),2,0),0)</f>
        <v>0</v>
      </c>
      <c r="T87" s="6">
        <f t="shared" si="31"/>
        <v>0</v>
      </c>
      <c r="U87" s="2"/>
      <c r="V87" s="2" t="str">
        <f>IF(O87&lt;&gt;"",VLOOKUP(O87,Runners!CZ$3:DM$200,V$1,FALSE),"")</f>
        <v/>
      </c>
      <c r="W87" s="19" t="str">
        <f t="shared" si="32"/>
        <v/>
      </c>
    </row>
    <row r="88" spans="1:23" x14ac:dyDescent="0.25">
      <c r="A88" s="1" t="s">
        <v>144</v>
      </c>
      <c r="B88" s="3"/>
      <c r="C88" s="3">
        <f>IF(A88&lt;&gt;"",VLOOKUP(A88,Runners!A$3:AS$200,C$1,FALSE),0)</f>
        <v>5.5555555555555558E-3</v>
      </c>
      <c r="D88" s="6">
        <f t="shared" si="22"/>
        <v>85</v>
      </c>
      <c r="E88" s="2"/>
      <c r="F88" s="2">
        <f t="shared" si="23"/>
        <v>0</v>
      </c>
      <c r="J88" s="1" t="str">
        <f t="shared" si="24"/>
        <v>Maria Tierney</v>
      </c>
      <c r="M88" s="8" t="str">
        <f t="shared" si="25"/>
        <v/>
      </c>
      <c r="N88" s="8" t="str">
        <f t="shared" si="26"/>
        <v/>
      </c>
      <c r="O88" s="1" t="str">
        <f t="shared" si="27"/>
        <v/>
      </c>
      <c r="P88" s="40" t="str">
        <f t="shared" si="28"/>
        <v/>
      </c>
      <c r="Q88" s="40" t="str">
        <f t="shared" si="29"/>
        <v/>
      </c>
      <c r="R88" s="6">
        <f t="shared" si="30"/>
        <v>0</v>
      </c>
      <c r="S88" s="6">
        <f>IF(AND(D88&lt;=L$4,P88&lt;&gt;"Y"),IF(N88&lt;VLOOKUP(O88,Runners!A$3:CT$200,S$1,FALSE),2,0),0)</f>
        <v>0</v>
      </c>
      <c r="T88" s="6">
        <f t="shared" si="31"/>
        <v>0</v>
      </c>
      <c r="U88" s="2"/>
      <c r="V88" s="2" t="str">
        <f>IF(O88&lt;&gt;"",VLOOKUP(O88,Runners!CZ$3:DM$200,V$1,FALSE),"")</f>
        <v/>
      </c>
      <c r="W88" s="19" t="str">
        <f t="shared" si="32"/>
        <v/>
      </c>
    </row>
    <row r="89" spans="1:23" x14ac:dyDescent="0.25">
      <c r="A89" s="1" t="s">
        <v>160</v>
      </c>
      <c r="C89" s="3">
        <f>IF(A89&lt;&gt;"",VLOOKUP(A89,Runners!A$3:AS$200,C$1,FALSE),0)</f>
        <v>8.8541666666666664E-3</v>
      </c>
      <c r="D89" s="6">
        <f t="shared" si="22"/>
        <v>86</v>
      </c>
      <c r="E89" s="2"/>
      <c r="F89" s="2">
        <f t="shared" si="23"/>
        <v>0</v>
      </c>
      <c r="J89" s="1" t="str">
        <f t="shared" si="24"/>
        <v>Mark Hughes</v>
      </c>
      <c r="M89" s="8" t="str">
        <f t="shared" si="25"/>
        <v/>
      </c>
      <c r="N89" s="8" t="str">
        <f t="shared" si="26"/>
        <v/>
      </c>
      <c r="O89" s="1" t="str">
        <f t="shared" si="27"/>
        <v/>
      </c>
      <c r="P89" s="40" t="str">
        <f t="shared" si="28"/>
        <v/>
      </c>
      <c r="Q89" s="40" t="str">
        <f t="shared" si="29"/>
        <v/>
      </c>
      <c r="R89" s="6">
        <f t="shared" si="30"/>
        <v>0</v>
      </c>
      <c r="S89" s="6">
        <f>IF(AND(D89&lt;=L$4,P89&lt;&gt;"Y"),IF(N89&lt;VLOOKUP(O89,Runners!A$3:CT$200,S$1,FALSE),2,0),0)</f>
        <v>0</v>
      </c>
      <c r="T89" s="6">
        <f t="shared" si="31"/>
        <v>0</v>
      </c>
      <c r="U89" s="2"/>
      <c r="V89" s="2" t="str">
        <f>IF(O89&lt;&gt;"",VLOOKUP(O89,Runners!CZ$3:DM$200,V$1,FALSE),"")</f>
        <v/>
      </c>
      <c r="W89" s="19" t="str">
        <f t="shared" si="32"/>
        <v/>
      </c>
    </row>
    <row r="90" spans="1:23" x14ac:dyDescent="0.25">
      <c r="A90" s="1" t="s">
        <v>33</v>
      </c>
      <c r="C90" s="3">
        <f>IF(A90&lt;&gt;"",VLOOKUP(A90,Runners!A$3:AS$200,C$1,FALSE),0)</f>
        <v>1.1979166666666667E-2</v>
      </c>
      <c r="D90" s="6">
        <f t="shared" si="22"/>
        <v>87</v>
      </c>
      <c r="E90" s="2"/>
      <c r="F90" s="2">
        <f t="shared" si="23"/>
        <v>0</v>
      </c>
      <c r="J90" s="1" t="str">
        <f t="shared" si="24"/>
        <v>Mark Selby</v>
      </c>
      <c r="M90" s="8" t="str">
        <f t="shared" si="25"/>
        <v/>
      </c>
      <c r="N90" s="8" t="str">
        <f t="shared" si="26"/>
        <v/>
      </c>
      <c r="O90" s="1" t="str">
        <f t="shared" si="27"/>
        <v/>
      </c>
      <c r="P90" s="40" t="str">
        <f t="shared" si="28"/>
        <v/>
      </c>
      <c r="Q90" s="40" t="str">
        <f t="shared" si="29"/>
        <v/>
      </c>
      <c r="R90" s="6">
        <f t="shared" si="30"/>
        <v>0</v>
      </c>
      <c r="S90" s="6">
        <f>IF(AND(D90&lt;=L$4,P90&lt;&gt;"Y"),IF(N90&lt;VLOOKUP(O90,Runners!A$3:CT$200,S$1,FALSE),2,0),0)</f>
        <v>0</v>
      </c>
      <c r="T90" s="6">
        <f t="shared" si="31"/>
        <v>0</v>
      </c>
      <c r="U90" s="2"/>
      <c r="V90" s="2" t="str">
        <f>IF(O90&lt;&gt;"",VLOOKUP(O90,Runners!CZ$3:DM$200,V$1,FALSE),"")</f>
        <v/>
      </c>
      <c r="W90" s="19" t="str">
        <f t="shared" si="32"/>
        <v/>
      </c>
    </row>
    <row r="91" spans="1:23" x14ac:dyDescent="0.25">
      <c r="A91" s="1" t="s">
        <v>225</v>
      </c>
      <c r="C91" s="3">
        <f>IF(A91&lt;&gt;"",VLOOKUP(A91,Runners!A$3:AS$200,C$1,FALSE),0)</f>
        <v>1.2500000000000001E-2</v>
      </c>
      <c r="D91" s="6">
        <f t="shared" si="22"/>
        <v>88</v>
      </c>
      <c r="E91" s="2"/>
      <c r="F91" s="2">
        <f t="shared" si="23"/>
        <v>0</v>
      </c>
      <c r="J91" s="1" t="str">
        <f t="shared" si="24"/>
        <v>Matthew Holton</v>
      </c>
      <c r="M91" s="8" t="str">
        <f t="shared" si="25"/>
        <v/>
      </c>
      <c r="N91" s="8" t="str">
        <f t="shared" si="26"/>
        <v/>
      </c>
      <c r="O91" s="1" t="str">
        <f t="shared" si="27"/>
        <v/>
      </c>
      <c r="P91" s="40" t="str">
        <f t="shared" si="28"/>
        <v/>
      </c>
      <c r="Q91" s="40" t="str">
        <f t="shared" si="29"/>
        <v/>
      </c>
      <c r="R91" s="6">
        <f t="shared" si="30"/>
        <v>0</v>
      </c>
      <c r="S91" s="6">
        <f>IF(AND(D91&lt;=L$4,P91&lt;&gt;"Y"),IF(N91&lt;VLOOKUP(O91,Runners!A$3:CT$200,S$1,FALSE),2,0),0)</f>
        <v>0</v>
      </c>
      <c r="T91" s="6">
        <f t="shared" si="31"/>
        <v>0</v>
      </c>
      <c r="U91" s="2"/>
      <c r="V91" s="2" t="str">
        <f>IF(O91&lt;&gt;"",VLOOKUP(O91,Runners!CZ$3:DM$200,V$1,FALSE),"")</f>
        <v/>
      </c>
      <c r="W91" s="19" t="str">
        <f t="shared" si="32"/>
        <v/>
      </c>
    </row>
    <row r="92" spans="1:23" x14ac:dyDescent="0.25">
      <c r="A92" s="1" t="s">
        <v>211</v>
      </c>
      <c r="C92" s="3">
        <f>IF(A92&lt;&gt;"",VLOOKUP(A92,Runners!A$3:AS$200,C$1,FALSE),0)</f>
        <v>1.1805555555555555E-2</v>
      </c>
      <c r="D92" s="6">
        <f t="shared" si="22"/>
        <v>89</v>
      </c>
      <c r="E92" s="2"/>
      <c r="F92" s="2">
        <f t="shared" si="23"/>
        <v>0</v>
      </c>
      <c r="J92" s="1" t="str">
        <f t="shared" si="24"/>
        <v>Michael Hall</v>
      </c>
      <c r="M92" s="8" t="str">
        <f t="shared" si="25"/>
        <v/>
      </c>
      <c r="N92" s="8" t="str">
        <f t="shared" si="26"/>
        <v/>
      </c>
      <c r="O92" s="1" t="str">
        <f t="shared" si="27"/>
        <v/>
      </c>
      <c r="P92" s="40" t="str">
        <f t="shared" si="28"/>
        <v/>
      </c>
      <c r="Q92" s="40" t="str">
        <f t="shared" si="29"/>
        <v/>
      </c>
      <c r="R92" s="6">
        <f t="shared" si="30"/>
        <v>0</v>
      </c>
      <c r="S92" s="6">
        <f>IF(AND(D92&lt;=L$4,P92&lt;&gt;"Y"),IF(N92&lt;VLOOKUP(O92,Runners!A$3:CT$200,S$1,FALSE),2,0),0)</f>
        <v>0</v>
      </c>
      <c r="T92" s="6">
        <f t="shared" si="31"/>
        <v>0</v>
      </c>
      <c r="U92" s="2"/>
      <c r="V92" s="2" t="str">
        <f>IF(O92&lt;&gt;"",VLOOKUP(O92,Runners!CZ$3:DM$200,V$1,FALSE),"")</f>
        <v/>
      </c>
      <c r="W92" s="19" t="str">
        <f t="shared" si="32"/>
        <v/>
      </c>
    </row>
    <row r="93" spans="1:23" x14ac:dyDescent="0.25">
      <c r="A93" s="1" t="s">
        <v>32</v>
      </c>
      <c r="C93" s="3">
        <f>IF(A93&lt;&gt;"",VLOOKUP(A93,Runners!A$3:AS$200,C$1,FALSE),0)</f>
        <v>1.1111111111111112E-2</v>
      </c>
      <c r="D93" s="6">
        <f t="shared" si="22"/>
        <v>90</v>
      </c>
      <c r="E93" s="2"/>
      <c r="F93" s="2">
        <f t="shared" si="23"/>
        <v>0</v>
      </c>
      <c r="J93" s="1" t="str">
        <f t="shared" si="24"/>
        <v>Michelle Hook</v>
      </c>
      <c r="M93" s="8" t="str">
        <f t="shared" si="25"/>
        <v/>
      </c>
      <c r="N93" s="8" t="str">
        <f t="shared" si="26"/>
        <v/>
      </c>
      <c r="O93" s="1" t="str">
        <f t="shared" si="27"/>
        <v/>
      </c>
      <c r="P93" s="40" t="str">
        <f t="shared" si="28"/>
        <v/>
      </c>
      <c r="Q93" s="40" t="str">
        <f t="shared" si="29"/>
        <v/>
      </c>
      <c r="R93" s="6">
        <f t="shared" si="30"/>
        <v>0</v>
      </c>
      <c r="S93" s="6">
        <f>IF(AND(D93&lt;=L$4,P93&lt;&gt;"Y"),IF(N93&lt;VLOOKUP(O93,Runners!A$3:CT$200,S$1,FALSE),2,0),0)</f>
        <v>0</v>
      </c>
      <c r="T93" s="6">
        <f t="shared" si="31"/>
        <v>0</v>
      </c>
      <c r="U93" s="2"/>
      <c r="V93" s="2" t="str">
        <f>IF(O93&lt;&gt;"",VLOOKUP(O93,Runners!CZ$3:DM$200,V$1,FALSE),"")</f>
        <v/>
      </c>
      <c r="W93" s="19" t="str">
        <f t="shared" si="32"/>
        <v/>
      </c>
    </row>
    <row r="94" spans="1:23" x14ac:dyDescent="0.25">
      <c r="A94" s="1" t="s">
        <v>19</v>
      </c>
      <c r="B94" s="3"/>
      <c r="C94" s="3">
        <f>IF(A94&lt;&gt;"",VLOOKUP(A94,Runners!A$3:AS$200,C$1,FALSE),0)</f>
        <v>4.6874999999999998E-3</v>
      </c>
      <c r="D94" s="6">
        <f t="shared" si="22"/>
        <v>91</v>
      </c>
      <c r="E94" s="2"/>
      <c r="F94" s="2">
        <f t="shared" si="23"/>
        <v>0</v>
      </c>
      <c r="J94" s="1" t="str">
        <f t="shared" si="24"/>
        <v>Michelle Sheridan</v>
      </c>
      <c r="M94" s="8" t="str">
        <f t="shared" si="25"/>
        <v/>
      </c>
      <c r="N94" s="8" t="str">
        <f t="shared" si="26"/>
        <v/>
      </c>
      <c r="O94" s="1" t="str">
        <f t="shared" si="27"/>
        <v/>
      </c>
      <c r="P94" s="40" t="str">
        <f t="shared" si="28"/>
        <v/>
      </c>
      <c r="Q94" s="40" t="str">
        <f t="shared" si="29"/>
        <v/>
      </c>
      <c r="R94" s="6">
        <f t="shared" si="30"/>
        <v>0</v>
      </c>
      <c r="S94" s="6">
        <f>IF(AND(D94&lt;=L$4,P94&lt;&gt;"Y"),IF(N94&lt;VLOOKUP(O94,Runners!A$3:CT$200,S$1,FALSE),2,0),0)</f>
        <v>0</v>
      </c>
      <c r="T94" s="6">
        <f t="shared" si="31"/>
        <v>0</v>
      </c>
      <c r="U94" s="2"/>
      <c r="V94" s="2" t="str">
        <f>IF(O94&lt;&gt;"",VLOOKUP(O94,Runners!CZ$3:DM$200,V$1,FALSE),"")</f>
        <v/>
      </c>
      <c r="W94" s="19" t="str">
        <f t="shared" si="32"/>
        <v/>
      </c>
    </row>
    <row r="95" spans="1:23" x14ac:dyDescent="0.25">
      <c r="A95" s="41" t="s">
        <v>210</v>
      </c>
      <c r="C95" s="3">
        <f>IF(A95&lt;&gt;"",VLOOKUP(A95,Runners!A$3:AS$200,C$1,FALSE),0)</f>
        <v>9.8958333333333329E-3</v>
      </c>
      <c r="D95" s="6">
        <f t="shared" si="22"/>
        <v>92</v>
      </c>
      <c r="E95" s="2"/>
      <c r="F95" s="2">
        <f t="shared" si="23"/>
        <v>0</v>
      </c>
      <c r="J95" s="1" t="str">
        <f t="shared" si="24"/>
        <v>Mick Widdup</v>
      </c>
      <c r="M95" s="8" t="str">
        <f t="shared" si="25"/>
        <v/>
      </c>
      <c r="N95" s="8" t="str">
        <f t="shared" si="26"/>
        <v/>
      </c>
      <c r="O95" s="1" t="str">
        <f t="shared" si="27"/>
        <v/>
      </c>
      <c r="P95" s="40" t="str">
        <f t="shared" si="28"/>
        <v/>
      </c>
      <c r="Q95" s="40" t="str">
        <f t="shared" si="29"/>
        <v/>
      </c>
      <c r="R95" s="6">
        <f t="shared" si="30"/>
        <v>0</v>
      </c>
      <c r="S95" s="6">
        <f>IF(AND(D95&lt;=L$4,P95&lt;&gt;"Y"),IF(N95&lt;VLOOKUP(O95,Runners!A$3:CT$200,S$1,FALSE),2,0),0)</f>
        <v>0</v>
      </c>
      <c r="T95" s="6">
        <f t="shared" si="31"/>
        <v>0</v>
      </c>
      <c r="U95" s="2"/>
      <c r="V95" s="2" t="str">
        <f>IF(O95&lt;&gt;"",VLOOKUP(O95,Runners!CZ$3:DM$200,V$1,FALSE),"")</f>
        <v/>
      </c>
      <c r="W95" s="19" t="str">
        <f t="shared" si="32"/>
        <v/>
      </c>
    </row>
    <row r="96" spans="1:23" x14ac:dyDescent="0.25">
      <c r="A96" s="1" t="s">
        <v>65</v>
      </c>
      <c r="C96" s="3">
        <f>IF(A96&lt;&gt;"",VLOOKUP(A96,Runners!A$3:AS$200,C$1,FALSE),0)</f>
        <v>1.545138888888889E-2</v>
      </c>
      <c r="D96" s="6">
        <f t="shared" si="22"/>
        <v>93</v>
      </c>
      <c r="E96" s="2"/>
      <c r="F96" s="2">
        <f t="shared" si="23"/>
        <v>0</v>
      </c>
      <c r="J96" s="1" t="str">
        <f t="shared" si="24"/>
        <v>Mike Toft</v>
      </c>
      <c r="M96" s="8" t="str">
        <f t="shared" si="25"/>
        <v/>
      </c>
      <c r="N96" s="8" t="str">
        <f t="shared" si="26"/>
        <v/>
      </c>
      <c r="O96" s="1" t="str">
        <f t="shared" si="27"/>
        <v/>
      </c>
      <c r="P96" s="40" t="str">
        <f t="shared" si="28"/>
        <v/>
      </c>
      <c r="Q96" s="40" t="str">
        <f t="shared" si="29"/>
        <v/>
      </c>
      <c r="R96" s="6">
        <f t="shared" si="30"/>
        <v>0</v>
      </c>
      <c r="S96" s="6">
        <f>IF(AND(D96&lt;=L$4,P96&lt;&gt;"Y"),IF(N96&lt;VLOOKUP(O96,Runners!A$3:CT$200,S$1,FALSE),2,0),0)</f>
        <v>0</v>
      </c>
      <c r="T96" s="6">
        <f t="shared" si="31"/>
        <v>0</v>
      </c>
      <c r="U96" s="2"/>
      <c r="V96" s="2" t="str">
        <f>IF(O96&lt;&gt;"",VLOOKUP(O96,Runners!CZ$3:DM$200,V$1,FALSE),"")</f>
        <v/>
      </c>
      <c r="W96" s="19" t="str">
        <f t="shared" si="32"/>
        <v/>
      </c>
    </row>
    <row r="97" spans="1:23" x14ac:dyDescent="0.25">
      <c r="A97" s="1" t="s">
        <v>78</v>
      </c>
      <c r="C97" s="3">
        <f>IF(A97&lt;&gt;"",VLOOKUP(A97,Runners!A$3:AS$200,C$1,FALSE),0)</f>
        <v>4.8611111111111112E-3</v>
      </c>
      <c r="D97" s="6">
        <f t="shared" si="22"/>
        <v>94</v>
      </c>
      <c r="E97" s="2"/>
      <c r="F97" s="2">
        <f t="shared" si="23"/>
        <v>0</v>
      </c>
      <c r="J97" s="1" t="str">
        <f t="shared" si="24"/>
        <v>Natalie Toft</v>
      </c>
      <c r="M97" s="8" t="str">
        <f t="shared" si="25"/>
        <v/>
      </c>
      <c r="N97" s="8" t="str">
        <f t="shared" si="26"/>
        <v/>
      </c>
      <c r="O97" s="1" t="str">
        <f t="shared" si="27"/>
        <v/>
      </c>
      <c r="P97" s="40" t="str">
        <f t="shared" si="28"/>
        <v/>
      </c>
      <c r="Q97" s="40" t="str">
        <f t="shared" si="29"/>
        <v/>
      </c>
      <c r="R97" s="6">
        <f t="shared" si="30"/>
        <v>0</v>
      </c>
      <c r="S97" s="6">
        <f>IF(AND(D97&lt;=L$4,P97&lt;&gt;"Y"),IF(N97&lt;VLOOKUP(O97,Runners!A$3:CT$200,S$1,FALSE),2,0),0)</f>
        <v>0</v>
      </c>
      <c r="T97" s="6">
        <f t="shared" si="31"/>
        <v>0</v>
      </c>
      <c r="U97" s="2"/>
      <c r="V97" s="2" t="str">
        <f>IF(O97&lt;&gt;"",VLOOKUP(O97,Runners!CZ$3:DM$200,V$1,FALSE),"")</f>
        <v/>
      </c>
      <c r="W97" s="19" t="str">
        <f t="shared" si="32"/>
        <v/>
      </c>
    </row>
    <row r="98" spans="1:23" x14ac:dyDescent="0.25">
      <c r="A98" s="1" t="s">
        <v>171</v>
      </c>
      <c r="C98" s="3">
        <f>IF(A98&lt;&gt;"",VLOOKUP(A98,Runners!A$3:AS$200,C$1,FALSE),0)</f>
        <v>1.2326388888888888E-2</v>
      </c>
      <c r="D98" s="6">
        <f t="shared" si="22"/>
        <v>95</v>
      </c>
      <c r="E98" s="2"/>
      <c r="F98" s="2">
        <f t="shared" si="23"/>
        <v>0</v>
      </c>
      <c r="J98" s="1" t="str">
        <f t="shared" si="24"/>
        <v>Neil Bayton-Roberts</v>
      </c>
      <c r="M98" s="8" t="str">
        <f t="shared" si="25"/>
        <v/>
      </c>
      <c r="N98" s="8" t="str">
        <f t="shared" si="26"/>
        <v/>
      </c>
      <c r="O98" s="1" t="str">
        <f t="shared" si="27"/>
        <v/>
      </c>
      <c r="P98" s="40" t="str">
        <f t="shared" si="28"/>
        <v/>
      </c>
      <c r="Q98" s="40" t="str">
        <f t="shared" si="29"/>
        <v/>
      </c>
      <c r="R98" s="6">
        <f t="shared" si="30"/>
        <v>0</v>
      </c>
      <c r="S98" s="6">
        <f>IF(AND(D98&lt;=L$4,P98&lt;&gt;"Y"),IF(N98&lt;VLOOKUP(O98,Runners!A$3:CT$200,S$1,FALSE),2,0),0)</f>
        <v>0</v>
      </c>
      <c r="T98" s="6">
        <f t="shared" si="31"/>
        <v>0</v>
      </c>
      <c r="U98" s="2"/>
      <c r="V98" s="2" t="str">
        <f>IF(O98&lt;&gt;"",VLOOKUP(O98,Runners!CZ$3:DM$200,V$1,FALSE),"")</f>
        <v/>
      </c>
      <c r="W98" s="19" t="str">
        <f t="shared" si="32"/>
        <v/>
      </c>
    </row>
    <row r="99" spans="1:23" x14ac:dyDescent="0.25">
      <c r="A99" s="1" t="s">
        <v>12</v>
      </c>
      <c r="C99" s="3">
        <f>IF(A99&lt;&gt;"",VLOOKUP(A99,Runners!A$3:AS$200,C$1,FALSE),0)</f>
        <v>1.3194444444444444E-2</v>
      </c>
      <c r="D99" s="6">
        <f t="shared" si="22"/>
        <v>96</v>
      </c>
      <c r="E99" s="2"/>
      <c r="F99" s="2">
        <f t="shared" si="23"/>
        <v>0</v>
      </c>
      <c r="J99" s="1" t="str">
        <f t="shared" si="24"/>
        <v>Neil Tate</v>
      </c>
      <c r="M99" s="8" t="str">
        <f t="shared" si="25"/>
        <v/>
      </c>
      <c r="N99" s="8" t="str">
        <f t="shared" si="26"/>
        <v/>
      </c>
      <c r="O99" s="1" t="str">
        <f t="shared" si="27"/>
        <v/>
      </c>
      <c r="P99" s="40" t="str">
        <f t="shared" si="28"/>
        <v/>
      </c>
      <c r="Q99" s="40" t="str">
        <f t="shared" si="29"/>
        <v/>
      </c>
      <c r="R99" s="6">
        <f t="shared" si="30"/>
        <v>0</v>
      </c>
      <c r="S99" s="6">
        <f>IF(AND(D99&lt;=L$4,P99&lt;&gt;"Y"),IF(N99&lt;VLOOKUP(O99,Runners!A$3:CT$200,S$1,FALSE),2,0),0)</f>
        <v>0</v>
      </c>
      <c r="T99" s="6">
        <f t="shared" si="31"/>
        <v>0</v>
      </c>
      <c r="U99" s="2"/>
      <c r="V99" s="2" t="str">
        <f>IF(O99&lt;&gt;"",VLOOKUP(O99,Runners!CZ$3:DM$200,V$1,FALSE),"")</f>
        <v/>
      </c>
      <c r="W99" s="19" t="str">
        <f t="shared" si="32"/>
        <v/>
      </c>
    </row>
    <row r="100" spans="1:23" x14ac:dyDescent="0.25">
      <c r="A100" s="1" t="s">
        <v>42</v>
      </c>
      <c r="C100" s="3">
        <f>IF(A100&lt;&gt;"",VLOOKUP(A100,Runners!A$3:AS$200,C$1,FALSE),0)</f>
        <v>1.0069444444444445E-2</v>
      </c>
      <c r="D100" s="6">
        <f t="shared" ref="D100:D130" si="33">D99+1</f>
        <v>97</v>
      </c>
      <c r="E100" s="2"/>
      <c r="F100" s="2">
        <f t="shared" ref="F100:F130" si="34">IF(E100&gt;0,E100-C100,0)</f>
        <v>0</v>
      </c>
      <c r="J100" s="1" t="str">
        <f t="shared" ref="J100:J130" si="35">A100</f>
        <v>Nigel Simpkin</v>
      </c>
      <c r="M100" s="8" t="str">
        <f t="shared" ref="M100:M130" si="36">IF(D100&lt;=L$4,SMALL(E$4:E$201,D100),"")</f>
        <v/>
      </c>
      <c r="N100" s="8" t="str">
        <f t="shared" ref="N100:N130" si="37">IF(D100&lt;=L$4,VLOOKUP(M100,E$4:F$201,2,FALSE),"")</f>
        <v/>
      </c>
      <c r="O100" s="1" t="str">
        <f t="shared" ref="O100:O130" si="38">IF(D100&lt;=L$4,VLOOKUP(M100,E$4:J$201,6,FALSE),"")</f>
        <v/>
      </c>
      <c r="P100" s="40" t="str">
        <f t="shared" ref="P100:P130" si="39">IF(D100&lt;=L$4,VLOOKUP(O100,A$4:B$201,2,FALSE),"")</f>
        <v/>
      </c>
      <c r="Q100" s="40" t="str">
        <f t="shared" ref="Q100:Q130" si="40">IF(D100&lt;=L$4,IF(P100="Y",Q99,Q99-1),"")</f>
        <v/>
      </c>
      <c r="R100" s="6">
        <f t="shared" ref="R100:R130" si="41">IF(Q100=Q99,0,Q100)</f>
        <v>0</v>
      </c>
      <c r="S100" s="6">
        <f>IF(AND(D100&lt;=L$4,P100&lt;&gt;"Y"),IF(N100&lt;VLOOKUP(O100,Runners!A$3:CT$200,S$1,FALSE),2,0),0)</f>
        <v>0</v>
      </c>
      <c r="T100" s="6">
        <f t="shared" ref="T100:T130" si="42">IF(AND(D100&lt;=L$4,P100&lt;&gt;"Y"),S100+R100,0)</f>
        <v>0</v>
      </c>
      <c r="U100" s="2"/>
      <c r="V100" s="2" t="str">
        <f>IF(O100&lt;&gt;"",VLOOKUP(O100,Runners!CZ$3:DM$200,V$1,FALSE),"")</f>
        <v/>
      </c>
      <c r="W100" s="19" t="str">
        <f t="shared" ref="W100:W130" si="43">IF(O100&lt;&gt;"",(V100-N100)/V100,"")</f>
        <v/>
      </c>
    </row>
    <row r="101" spans="1:23" x14ac:dyDescent="0.25">
      <c r="A101" s="1" t="s">
        <v>218</v>
      </c>
      <c r="C101" s="3">
        <f>IF(A101&lt;&gt;"",VLOOKUP(A101,Runners!A$3:AS$200,C$1,FALSE),0)</f>
        <v>1.1458333333333333E-2</v>
      </c>
      <c r="D101" s="6">
        <f t="shared" si="33"/>
        <v>98</v>
      </c>
      <c r="E101" s="2"/>
      <c r="F101" s="2">
        <f t="shared" si="34"/>
        <v>0</v>
      </c>
      <c r="J101" s="1" t="str">
        <f t="shared" si="35"/>
        <v>Oliver Thomson</v>
      </c>
      <c r="M101" s="8" t="str">
        <f t="shared" si="36"/>
        <v/>
      </c>
      <c r="N101" s="8" t="str">
        <f t="shared" si="37"/>
        <v/>
      </c>
      <c r="O101" s="1" t="str">
        <f t="shared" si="38"/>
        <v/>
      </c>
      <c r="P101" s="40" t="str">
        <f t="shared" si="39"/>
        <v/>
      </c>
      <c r="Q101" s="40" t="str">
        <f t="shared" si="40"/>
        <v/>
      </c>
      <c r="R101" s="6">
        <f t="shared" si="41"/>
        <v>0</v>
      </c>
      <c r="S101" s="6">
        <f>IF(AND(D101&lt;=L$4,P101&lt;&gt;"Y"),IF(N101&lt;VLOOKUP(O101,Runners!A$3:CT$200,S$1,FALSE),2,0),0)</f>
        <v>0</v>
      </c>
      <c r="T101" s="6">
        <f t="shared" si="42"/>
        <v>0</v>
      </c>
      <c r="U101" s="2"/>
      <c r="V101" s="2" t="str">
        <f>IF(O101&lt;&gt;"",VLOOKUP(O101,Runners!CZ$3:DM$200,V$1,FALSE),"")</f>
        <v/>
      </c>
      <c r="W101" s="19" t="str">
        <f t="shared" si="43"/>
        <v/>
      </c>
    </row>
    <row r="102" spans="1:23" x14ac:dyDescent="0.25">
      <c r="A102" s="1" t="s">
        <v>18</v>
      </c>
      <c r="C102" s="3">
        <f>IF(A102&lt;&gt;"",VLOOKUP(A102,Runners!A$3:AS$200,C$1,FALSE),0)</f>
        <v>5.5555555555555558E-3</v>
      </c>
      <c r="D102" s="6">
        <f t="shared" si="33"/>
        <v>99</v>
      </c>
      <c r="E102" s="2"/>
      <c r="F102" s="2">
        <f t="shared" si="34"/>
        <v>0</v>
      </c>
      <c r="J102" s="1" t="str">
        <f t="shared" si="35"/>
        <v>Pam Binns</v>
      </c>
      <c r="M102" s="8" t="str">
        <f t="shared" si="36"/>
        <v/>
      </c>
      <c r="N102" s="8" t="str">
        <f t="shared" si="37"/>
        <v/>
      </c>
      <c r="O102" s="1" t="str">
        <f t="shared" si="38"/>
        <v/>
      </c>
      <c r="P102" s="40" t="str">
        <f t="shared" si="39"/>
        <v/>
      </c>
      <c r="Q102" s="40" t="str">
        <f t="shared" si="40"/>
        <v/>
      </c>
      <c r="R102" s="6">
        <f t="shared" si="41"/>
        <v>0</v>
      </c>
      <c r="S102" s="6">
        <f>IF(AND(D102&lt;=L$4,P102&lt;&gt;"Y"),IF(N102&lt;VLOOKUP(O102,Runners!A$3:CT$200,S$1,FALSE),2,0),0)</f>
        <v>0</v>
      </c>
      <c r="T102" s="6">
        <f t="shared" si="42"/>
        <v>0</v>
      </c>
      <c r="U102" s="2"/>
      <c r="V102" s="2" t="str">
        <f>IF(O102&lt;&gt;"",VLOOKUP(O102,Runners!CZ$3:DM$200,V$1,FALSE),"")</f>
        <v/>
      </c>
      <c r="W102" s="19" t="str">
        <f t="shared" si="43"/>
        <v/>
      </c>
    </row>
    <row r="103" spans="1:23" x14ac:dyDescent="0.25">
      <c r="A103" s="1" t="s">
        <v>37</v>
      </c>
      <c r="B103" s="3"/>
      <c r="C103" s="3">
        <f>IF(A103&lt;&gt;"",VLOOKUP(A103,Runners!A$3:AS$200,C$1,FALSE),0)</f>
        <v>9.0277777777777787E-3</v>
      </c>
      <c r="D103" s="6">
        <f t="shared" si="33"/>
        <v>100</v>
      </c>
      <c r="E103" s="2"/>
      <c r="F103" s="2">
        <f t="shared" si="34"/>
        <v>0</v>
      </c>
      <c r="J103" s="1" t="str">
        <f t="shared" si="35"/>
        <v>Pam Hardman</v>
      </c>
      <c r="M103" s="8" t="str">
        <f t="shared" si="36"/>
        <v/>
      </c>
      <c r="N103" s="8" t="str">
        <f t="shared" si="37"/>
        <v/>
      </c>
      <c r="O103" s="1" t="str">
        <f t="shared" si="38"/>
        <v/>
      </c>
      <c r="P103" s="40" t="str">
        <f t="shared" si="39"/>
        <v/>
      </c>
      <c r="Q103" s="40" t="str">
        <f t="shared" si="40"/>
        <v/>
      </c>
      <c r="R103" s="6">
        <f t="shared" si="41"/>
        <v>0</v>
      </c>
      <c r="S103" s="6">
        <f>IF(AND(D103&lt;=L$4,P103&lt;&gt;"Y"),IF(N103&lt;VLOOKUP(O103,Runners!A$3:CT$200,S$1,FALSE),2,0),0)</f>
        <v>0</v>
      </c>
      <c r="T103" s="6">
        <f t="shared" si="42"/>
        <v>0</v>
      </c>
      <c r="U103" s="2"/>
      <c r="V103" s="2" t="str">
        <f>IF(O103&lt;&gt;"",VLOOKUP(O103,Runners!CZ$3:DM$200,V$1,FALSE),"")</f>
        <v/>
      </c>
      <c r="W103" s="19" t="str">
        <f t="shared" si="43"/>
        <v/>
      </c>
    </row>
    <row r="104" spans="1:23" x14ac:dyDescent="0.25">
      <c r="A104" s="1" t="s">
        <v>230</v>
      </c>
      <c r="C104" s="3">
        <f>IF(A104&lt;&gt;"",VLOOKUP(A104,Runners!A$3:AS$200,C$1,FALSE),0)</f>
        <v>7.9861111111111122E-3</v>
      </c>
      <c r="D104" s="6">
        <f t="shared" si="33"/>
        <v>101</v>
      </c>
      <c r="E104" s="2"/>
      <c r="F104" s="2">
        <f t="shared" si="34"/>
        <v>0</v>
      </c>
      <c r="J104" s="1" t="str">
        <f t="shared" si="35"/>
        <v>Paul McAllister</v>
      </c>
      <c r="M104" s="8" t="str">
        <f t="shared" si="36"/>
        <v/>
      </c>
      <c r="N104" s="8" t="str">
        <f t="shared" si="37"/>
        <v/>
      </c>
      <c r="O104" s="1" t="str">
        <f t="shared" si="38"/>
        <v/>
      </c>
      <c r="P104" s="40" t="str">
        <f t="shared" si="39"/>
        <v/>
      </c>
      <c r="Q104" s="40" t="str">
        <f t="shared" si="40"/>
        <v/>
      </c>
      <c r="R104" s="6">
        <f t="shared" si="41"/>
        <v>0</v>
      </c>
      <c r="S104" s="6">
        <f>IF(AND(D104&lt;=L$4,P104&lt;&gt;"Y"),IF(N104&lt;VLOOKUP(O104,Runners!A$3:CT$200,S$1,FALSE),2,0),0)</f>
        <v>0</v>
      </c>
      <c r="T104" s="6">
        <f t="shared" si="42"/>
        <v>0</v>
      </c>
      <c r="U104" s="2"/>
      <c r="V104" s="2" t="str">
        <f>IF(O104&lt;&gt;"",VLOOKUP(O104,Runners!CZ$3:DM$200,V$1,FALSE),"")</f>
        <v/>
      </c>
      <c r="W104" s="19" t="str">
        <f t="shared" si="43"/>
        <v/>
      </c>
    </row>
    <row r="105" spans="1:23" x14ac:dyDescent="0.25">
      <c r="A105" s="1" t="s">
        <v>62</v>
      </c>
      <c r="C105" s="3">
        <f>IF(A105&lt;&gt;"",VLOOKUP(A105,Runners!A$3:AS$200,C$1,FALSE),0)</f>
        <v>1.3541666666666667E-2</v>
      </c>
      <c r="D105" s="6">
        <f t="shared" si="33"/>
        <v>102</v>
      </c>
      <c r="E105" s="2"/>
      <c r="F105" s="2">
        <f t="shared" si="34"/>
        <v>0</v>
      </c>
      <c r="J105" s="1" t="str">
        <f t="shared" si="35"/>
        <v>Paul Veevers</v>
      </c>
      <c r="M105" s="8" t="str">
        <f t="shared" si="36"/>
        <v/>
      </c>
      <c r="N105" s="8" t="str">
        <f t="shared" si="37"/>
        <v/>
      </c>
      <c r="O105" s="1" t="str">
        <f t="shared" si="38"/>
        <v/>
      </c>
      <c r="P105" s="40" t="str">
        <f t="shared" si="39"/>
        <v/>
      </c>
      <c r="Q105" s="40" t="str">
        <f t="shared" si="40"/>
        <v/>
      </c>
      <c r="R105" s="6">
        <f t="shared" si="41"/>
        <v>0</v>
      </c>
      <c r="S105" s="6">
        <f>IF(AND(D105&lt;=L$4,P105&lt;&gt;"Y"),IF(N105&lt;VLOOKUP(O105,Runners!A$3:CT$200,S$1,FALSE),2,0),0)</f>
        <v>0</v>
      </c>
      <c r="T105" s="6">
        <f t="shared" si="42"/>
        <v>0</v>
      </c>
      <c r="U105" s="2"/>
      <c r="V105" s="2" t="str">
        <f>IF(O105&lt;&gt;"",VLOOKUP(O105,Runners!CZ$3:DM$200,V$1,FALSE),"")</f>
        <v/>
      </c>
      <c r="W105" s="19" t="str">
        <f t="shared" si="43"/>
        <v/>
      </c>
    </row>
    <row r="106" spans="1:23" x14ac:dyDescent="0.25">
      <c r="A106" s="41" t="s">
        <v>28</v>
      </c>
      <c r="B106" s="3"/>
      <c r="C106" s="3">
        <f>IF(A106&lt;&gt;"",VLOOKUP(A106,Runners!A$3:AS$200,C$1,FALSE),0)</f>
        <v>1.9097222222222222E-3</v>
      </c>
      <c r="D106" s="6">
        <f t="shared" si="33"/>
        <v>103</v>
      </c>
      <c r="E106" s="2"/>
      <c r="F106" s="2">
        <f t="shared" si="34"/>
        <v>0</v>
      </c>
      <c r="J106" s="1" t="str">
        <f t="shared" si="35"/>
        <v>Paula McCandless</v>
      </c>
      <c r="M106" s="8" t="str">
        <f t="shared" si="36"/>
        <v/>
      </c>
      <c r="N106" s="8" t="str">
        <f t="shared" si="37"/>
        <v/>
      </c>
      <c r="O106" s="1" t="str">
        <f t="shared" si="38"/>
        <v/>
      </c>
      <c r="P106" s="40" t="str">
        <f t="shared" si="39"/>
        <v/>
      </c>
      <c r="Q106" s="40" t="str">
        <f t="shared" si="40"/>
        <v/>
      </c>
      <c r="R106" s="6">
        <f t="shared" si="41"/>
        <v>0</v>
      </c>
      <c r="S106" s="6">
        <f>IF(AND(D106&lt;=L$4,P106&lt;&gt;"Y"),IF(N106&lt;VLOOKUP(O106,Runners!A$3:CT$200,S$1,FALSE),2,0),0)</f>
        <v>0</v>
      </c>
      <c r="T106" s="6">
        <f t="shared" si="42"/>
        <v>0</v>
      </c>
      <c r="U106" s="2"/>
      <c r="V106" s="2" t="str">
        <f>IF(O106&lt;&gt;"",VLOOKUP(O106,Runners!CZ$3:DM$200,V$1,FALSE),"")</f>
        <v/>
      </c>
      <c r="W106" s="19" t="str">
        <f t="shared" si="43"/>
        <v/>
      </c>
    </row>
    <row r="107" spans="1:23" x14ac:dyDescent="0.25">
      <c r="A107" s="1" t="s">
        <v>3</v>
      </c>
      <c r="B107" s="3"/>
      <c r="C107" s="3">
        <f>IF(A107&lt;&gt;"",VLOOKUP(A107,Runners!A$3:AS$200,C$1,FALSE),0)</f>
        <v>9.8958333333333329E-3</v>
      </c>
      <c r="D107" s="6">
        <f t="shared" si="33"/>
        <v>104</v>
      </c>
      <c r="E107" s="2"/>
      <c r="F107" s="2">
        <f t="shared" si="34"/>
        <v>0</v>
      </c>
      <c r="J107" s="1" t="str">
        <f t="shared" si="35"/>
        <v>Peter Reid</v>
      </c>
      <c r="M107" s="8" t="str">
        <f t="shared" si="36"/>
        <v/>
      </c>
      <c r="N107" s="8" t="str">
        <f t="shared" si="37"/>
        <v/>
      </c>
      <c r="O107" s="1" t="str">
        <f t="shared" si="38"/>
        <v/>
      </c>
      <c r="P107" s="40" t="str">
        <f t="shared" si="39"/>
        <v/>
      </c>
      <c r="Q107" s="40" t="str">
        <f t="shared" si="40"/>
        <v/>
      </c>
      <c r="R107" s="6">
        <f t="shared" si="41"/>
        <v>0</v>
      </c>
      <c r="S107" s="6">
        <f>IF(AND(D107&lt;=L$4,P107&lt;&gt;"Y"),IF(N107&lt;VLOOKUP(O107,Runners!A$3:CT$200,S$1,FALSE),2,0),0)</f>
        <v>0</v>
      </c>
      <c r="T107" s="6">
        <f t="shared" si="42"/>
        <v>0</v>
      </c>
      <c r="U107" s="2"/>
      <c r="V107" s="2" t="str">
        <f>IF(O107&lt;&gt;"",VLOOKUP(O107,Runners!CZ$3:DM$200,V$1,FALSE),"")</f>
        <v/>
      </c>
      <c r="W107" s="19" t="str">
        <f t="shared" si="43"/>
        <v/>
      </c>
    </row>
    <row r="108" spans="1:23" x14ac:dyDescent="0.25">
      <c r="A108" s="1" t="s">
        <v>198</v>
      </c>
      <c r="C108" s="3">
        <f>IF(A108&lt;&gt;"",VLOOKUP(A108,Runners!A$3:AS$200,C$1,FALSE),0)</f>
        <v>7.9861111111111122E-3</v>
      </c>
      <c r="D108" s="6">
        <f t="shared" si="33"/>
        <v>105</v>
      </c>
      <c r="E108" s="2"/>
      <c r="F108" s="2">
        <f t="shared" si="34"/>
        <v>0</v>
      </c>
      <c r="J108" s="1" t="str">
        <f t="shared" si="35"/>
        <v>Peter Thomson</v>
      </c>
      <c r="M108" s="8" t="str">
        <f t="shared" si="36"/>
        <v/>
      </c>
      <c r="N108" s="8" t="str">
        <f t="shared" si="37"/>
        <v/>
      </c>
      <c r="O108" s="1" t="str">
        <f t="shared" si="38"/>
        <v/>
      </c>
      <c r="P108" s="40" t="str">
        <f t="shared" si="39"/>
        <v/>
      </c>
      <c r="Q108" s="40" t="str">
        <f t="shared" si="40"/>
        <v/>
      </c>
      <c r="R108" s="6">
        <f t="shared" si="41"/>
        <v>0</v>
      </c>
      <c r="S108" s="6">
        <f>IF(AND(D108&lt;=L$4,P108&lt;&gt;"Y"),IF(N108&lt;VLOOKUP(O108,Runners!A$3:CT$200,S$1,FALSE),2,0),0)</f>
        <v>0</v>
      </c>
      <c r="T108" s="6">
        <f t="shared" si="42"/>
        <v>0</v>
      </c>
      <c r="U108" s="2"/>
      <c r="V108" s="2" t="str">
        <f>IF(O108&lt;&gt;"",VLOOKUP(O108,Runners!CZ$3:DM$200,V$1,FALSE),"")</f>
        <v/>
      </c>
      <c r="W108" s="19" t="str">
        <f t="shared" si="43"/>
        <v/>
      </c>
    </row>
    <row r="109" spans="1:23" x14ac:dyDescent="0.25">
      <c r="A109" s="1" t="s">
        <v>30</v>
      </c>
      <c r="C109" s="3">
        <f>IF(A109&lt;&gt;"",VLOOKUP(A109,Runners!A$3:AS$200,C$1,FALSE),0)</f>
        <v>7.6388888888888886E-3</v>
      </c>
      <c r="D109" s="6">
        <f t="shared" si="33"/>
        <v>106</v>
      </c>
      <c r="E109" s="2"/>
      <c r="F109" s="2">
        <f t="shared" si="34"/>
        <v>0</v>
      </c>
      <c r="J109" s="1" t="str">
        <f t="shared" si="35"/>
        <v>Rachael Wignall</v>
      </c>
      <c r="M109" s="8" t="str">
        <f t="shared" si="36"/>
        <v/>
      </c>
      <c r="N109" s="8" t="str">
        <f t="shared" si="37"/>
        <v/>
      </c>
      <c r="O109" s="1" t="str">
        <f t="shared" si="38"/>
        <v/>
      </c>
      <c r="P109" s="40" t="str">
        <f t="shared" si="39"/>
        <v/>
      </c>
      <c r="Q109" s="40" t="str">
        <f t="shared" si="40"/>
        <v/>
      </c>
      <c r="R109" s="6">
        <f t="shared" si="41"/>
        <v>0</v>
      </c>
      <c r="S109" s="6">
        <f>IF(AND(D109&lt;=L$4,P109&lt;&gt;"Y"),IF(N109&lt;VLOOKUP(O109,Runners!A$3:CT$200,S$1,FALSE),2,0),0)</f>
        <v>0</v>
      </c>
      <c r="T109" s="6">
        <f t="shared" si="42"/>
        <v>0</v>
      </c>
      <c r="U109" s="2"/>
      <c r="V109" s="2" t="str">
        <f>IF(O109&lt;&gt;"",VLOOKUP(O109,Runners!CZ$3:DM$200,V$1,FALSE),"")</f>
        <v/>
      </c>
      <c r="W109" s="19" t="str">
        <f t="shared" si="43"/>
        <v/>
      </c>
    </row>
    <row r="110" spans="1:23" x14ac:dyDescent="0.25">
      <c r="A110" s="1" t="s">
        <v>31</v>
      </c>
      <c r="B110" s="3"/>
      <c r="C110" s="3">
        <f>IF(A110&lt;&gt;"",VLOOKUP(A110,Runners!A$3:AS$200,C$1,FALSE),0)</f>
        <v>1.0590277777777777E-2</v>
      </c>
      <c r="D110" s="6">
        <f t="shared" si="33"/>
        <v>107</v>
      </c>
      <c r="E110" s="2"/>
      <c r="F110" s="2">
        <f t="shared" si="34"/>
        <v>0</v>
      </c>
      <c r="J110" s="1" t="str">
        <f t="shared" si="35"/>
        <v>Richard Storey</v>
      </c>
      <c r="M110" s="8" t="str">
        <f t="shared" si="36"/>
        <v/>
      </c>
      <c r="N110" s="8" t="str">
        <f t="shared" si="37"/>
        <v/>
      </c>
      <c r="O110" s="1" t="str">
        <f t="shared" si="38"/>
        <v/>
      </c>
      <c r="P110" s="40" t="str">
        <f t="shared" si="39"/>
        <v/>
      </c>
      <c r="Q110" s="40" t="str">
        <f t="shared" si="40"/>
        <v/>
      </c>
      <c r="R110" s="6">
        <f t="shared" si="41"/>
        <v>0</v>
      </c>
      <c r="S110" s="6">
        <f>IF(AND(D110&lt;=L$4,P110&lt;&gt;"Y"),IF(N110&lt;VLOOKUP(O110,Runners!A$3:CT$200,S$1,FALSE),2,0),0)</f>
        <v>0</v>
      </c>
      <c r="T110" s="6">
        <f t="shared" si="42"/>
        <v>0</v>
      </c>
      <c r="U110" s="2"/>
      <c r="V110" s="2" t="str">
        <f>IF(O110&lt;&gt;"",VLOOKUP(O110,Runners!CZ$3:DM$200,V$1,FALSE),"")</f>
        <v/>
      </c>
      <c r="W110" s="19" t="str">
        <f t="shared" si="43"/>
        <v/>
      </c>
    </row>
    <row r="111" spans="1:23" x14ac:dyDescent="0.25">
      <c r="A111" s="1" t="s">
        <v>213</v>
      </c>
      <c r="B111" s="1" t="s">
        <v>185</v>
      </c>
      <c r="C111" s="3">
        <f>IF(A111&lt;&gt;"",VLOOKUP(A111,Runners!A$3:AS$200,C$1,FALSE),0)</f>
        <v>7.9861111111111122E-3</v>
      </c>
      <c r="D111" s="6">
        <f t="shared" si="33"/>
        <v>108</v>
      </c>
      <c r="E111" s="2"/>
      <c r="F111" s="2">
        <f t="shared" si="34"/>
        <v>0</v>
      </c>
      <c r="J111" s="1" t="str">
        <f t="shared" si="35"/>
        <v>Rob Goodall</v>
      </c>
      <c r="M111" s="8" t="str">
        <f t="shared" si="36"/>
        <v/>
      </c>
      <c r="N111" s="8" t="str">
        <f t="shared" si="37"/>
        <v/>
      </c>
      <c r="O111" s="1" t="str">
        <f t="shared" si="38"/>
        <v/>
      </c>
      <c r="P111" s="40" t="str">
        <f t="shared" si="39"/>
        <v/>
      </c>
      <c r="Q111" s="40" t="str">
        <f t="shared" si="40"/>
        <v/>
      </c>
      <c r="R111" s="6">
        <f t="shared" si="41"/>
        <v>0</v>
      </c>
      <c r="S111" s="6">
        <f>IF(AND(D111&lt;=L$4,P111&lt;&gt;"Y"),IF(N111&lt;VLOOKUP(O111,Runners!A$3:CT$200,S$1,FALSE),2,0),0)</f>
        <v>0</v>
      </c>
      <c r="T111" s="6">
        <f t="shared" si="42"/>
        <v>0</v>
      </c>
      <c r="U111" s="2"/>
      <c r="V111" s="2" t="str">
        <f>IF(O111&lt;&gt;"",VLOOKUP(O111,Runners!CZ$3:DM$200,V$1,FALSE),"")</f>
        <v/>
      </c>
      <c r="W111" s="19" t="str">
        <f t="shared" si="43"/>
        <v/>
      </c>
    </row>
    <row r="112" spans="1:23" x14ac:dyDescent="0.25">
      <c r="A112" s="1" t="s">
        <v>64</v>
      </c>
      <c r="B112" s="3"/>
      <c r="C112" s="3">
        <f>IF(A112&lt;&gt;"",VLOOKUP(A112,Runners!A$3:AS$200,C$1,FALSE),0)</f>
        <v>8.8541666666666664E-3</v>
      </c>
      <c r="D112" s="6">
        <f t="shared" si="33"/>
        <v>109</v>
      </c>
      <c r="E112" s="2"/>
      <c r="F112" s="2">
        <f t="shared" si="34"/>
        <v>0</v>
      </c>
      <c r="J112" s="1" t="str">
        <f t="shared" si="35"/>
        <v>Robert Parker</v>
      </c>
      <c r="M112" s="8" t="str">
        <f t="shared" si="36"/>
        <v/>
      </c>
      <c r="N112" s="8" t="str">
        <f t="shared" si="37"/>
        <v/>
      </c>
      <c r="O112" s="1" t="str">
        <f t="shared" si="38"/>
        <v/>
      </c>
      <c r="P112" s="40" t="str">
        <f t="shared" si="39"/>
        <v/>
      </c>
      <c r="Q112" s="40" t="str">
        <f t="shared" si="40"/>
        <v/>
      </c>
      <c r="R112" s="6">
        <f t="shared" si="41"/>
        <v>0</v>
      </c>
      <c r="S112" s="6">
        <f>IF(AND(D112&lt;=L$4,P112&lt;&gt;"Y"),IF(N112&lt;VLOOKUP(O112,Runners!A$3:CT$200,S$1,FALSE),2,0),0)</f>
        <v>0</v>
      </c>
      <c r="T112" s="6">
        <f t="shared" si="42"/>
        <v>0</v>
      </c>
      <c r="U112" s="2"/>
      <c r="V112" s="2" t="str">
        <f>IF(O112&lt;&gt;"",VLOOKUP(O112,Runners!CZ$3:DM$200,V$1,FALSE),"")</f>
        <v/>
      </c>
      <c r="W112" s="19" t="str">
        <f t="shared" si="43"/>
        <v/>
      </c>
    </row>
    <row r="113" spans="1:23" x14ac:dyDescent="0.25">
      <c r="A113" s="1" t="s">
        <v>23</v>
      </c>
      <c r="C113" s="3">
        <f>IF(A113&lt;&gt;"",VLOOKUP(A113,Runners!A$3:AS$200,C$1,FALSE),0)</f>
        <v>1.3541666666666667E-2</v>
      </c>
      <c r="D113" s="6">
        <f t="shared" si="33"/>
        <v>110</v>
      </c>
      <c r="E113" s="2"/>
      <c r="F113" s="2">
        <f t="shared" si="34"/>
        <v>0</v>
      </c>
      <c r="J113" s="1" t="str">
        <f t="shared" si="35"/>
        <v>Ross McKelvie</v>
      </c>
      <c r="M113" s="8" t="str">
        <f t="shared" si="36"/>
        <v/>
      </c>
      <c r="N113" s="8" t="str">
        <f t="shared" si="37"/>
        <v/>
      </c>
      <c r="O113" s="1" t="str">
        <f t="shared" si="38"/>
        <v/>
      </c>
      <c r="P113" s="40" t="str">
        <f t="shared" si="39"/>
        <v/>
      </c>
      <c r="Q113" s="40" t="str">
        <f t="shared" si="40"/>
        <v/>
      </c>
      <c r="R113" s="6">
        <f t="shared" si="41"/>
        <v>0</v>
      </c>
      <c r="S113" s="6">
        <f>IF(AND(D113&lt;=L$4,P113&lt;&gt;"Y"),IF(N113&lt;VLOOKUP(O113,Runners!A$3:CT$200,S$1,FALSE),2,0),0)</f>
        <v>0</v>
      </c>
      <c r="T113" s="6">
        <f t="shared" si="42"/>
        <v>0</v>
      </c>
      <c r="U113" s="2"/>
      <c r="V113" s="2" t="str">
        <f>IF(O113&lt;&gt;"",VLOOKUP(O113,Runners!CZ$3:DM$200,V$1,FALSE),"")</f>
        <v/>
      </c>
      <c r="W113" s="19" t="str">
        <f t="shared" si="43"/>
        <v/>
      </c>
    </row>
    <row r="114" spans="1:23" x14ac:dyDescent="0.25">
      <c r="A114" s="1" t="s">
        <v>36</v>
      </c>
      <c r="B114" s="3"/>
      <c r="C114" s="3">
        <f>IF(A114&lt;&gt;"",VLOOKUP(A114,Runners!A$3:AS$200,C$1,FALSE),0)</f>
        <v>9.3749999999999997E-3</v>
      </c>
      <c r="D114" s="6">
        <f t="shared" si="33"/>
        <v>111</v>
      </c>
      <c r="E114" s="2"/>
      <c r="F114" s="2">
        <f t="shared" si="34"/>
        <v>0</v>
      </c>
      <c r="J114" s="1" t="str">
        <f t="shared" si="35"/>
        <v>Roy Stevens</v>
      </c>
      <c r="M114" s="8" t="str">
        <f t="shared" si="36"/>
        <v/>
      </c>
      <c r="N114" s="8" t="str">
        <f t="shared" si="37"/>
        <v/>
      </c>
      <c r="O114" s="1" t="str">
        <f t="shared" si="38"/>
        <v/>
      </c>
      <c r="P114" s="40" t="str">
        <f t="shared" si="39"/>
        <v/>
      </c>
      <c r="Q114" s="40" t="str">
        <f t="shared" si="40"/>
        <v/>
      </c>
      <c r="R114" s="6">
        <f t="shared" si="41"/>
        <v>0</v>
      </c>
      <c r="S114" s="6">
        <f>IF(AND(D114&lt;=L$4,P114&lt;&gt;"Y"),IF(N114&lt;VLOOKUP(O114,Runners!A$3:CT$200,S$1,FALSE),2,0),0)</f>
        <v>0</v>
      </c>
      <c r="T114" s="6">
        <f t="shared" si="42"/>
        <v>0</v>
      </c>
      <c r="U114" s="2"/>
      <c r="V114" s="2" t="str">
        <f>IF(O114&lt;&gt;"",VLOOKUP(O114,Runners!CZ$3:DM$200,V$1,FALSE),"")</f>
        <v/>
      </c>
      <c r="W114" s="19" t="str">
        <f t="shared" si="43"/>
        <v/>
      </c>
    </row>
    <row r="115" spans="1:23" x14ac:dyDescent="0.25">
      <c r="A115" s="1" t="s">
        <v>43</v>
      </c>
      <c r="C115" s="3">
        <f>IF(A115&lt;&gt;"",VLOOKUP(A115,Runners!A$3:AS$200,C$1,FALSE),0)</f>
        <v>1.0069444444444445E-2</v>
      </c>
      <c r="D115" s="6">
        <f t="shared" si="33"/>
        <v>112</v>
      </c>
      <c r="E115" s="2"/>
      <c r="F115" s="2">
        <f t="shared" si="34"/>
        <v>0</v>
      </c>
      <c r="J115" s="1" t="str">
        <f t="shared" si="35"/>
        <v>Roy Upton</v>
      </c>
      <c r="M115" s="8" t="str">
        <f t="shared" si="36"/>
        <v/>
      </c>
      <c r="N115" s="8" t="str">
        <f t="shared" si="37"/>
        <v/>
      </c>
      <c r="O115" s="1" t="str">
        <f t="shared" si="38"/>
        <v/>
      </c>
      <c r="P115" s="40" t="str">
        <f t="shared" si="39"/>
        <v/>
      </c>
      <c r="Q115" s="40" t="str">
        <f t="shared" si="40"/>
        <v/>
      </c>
      <c r="R115" s="6">
        <f t="shared" si="41"/>
        <v>0</v>
      </c>
      <c r="S115" s="6">
        <f>IF(AND(D115&lt;=L$4,P115&lt;&gt;"Y"),IF(N115&lt;VLOOKUP(O115,Runners!A$3:CT$200,S$1,FALSE),2,0),0)</f>
        <v>0</v>
      </c>
      <c r="T115" s="6">
        <f t="shared" si="42"/>
        <v>0</v>
      </c>
      <c r="U115" s="2"/>
      <c r="V115" s="2" t="str">
        <f>IF(O115&lt;&gt;"",VLOOKUP(O115,Runners!CZ$3:DM$200,V$1,FALSE),"")</f>
        <v/>
      </c>
      <c r="W115" s="19" t="str">
        <f t="shared" si="43"/>
        <v/>
      </c>
    </row>
    <row r="116" spans="1:23" x14ac:dyDescent="0.25">
      <c r="A116" s="1" t="s">
        <v>63</v>
      </c>
      <c r="C116" s="3">
        <f>IF(A116&lt;&gt;"",VLOOKUP(A116,Runners!A$3:AS$200,C$1,FALSE),0)</f>
        <v>4.1666666666666666E-3</v>
      </c>
      <c r="D116" s="6">
        <f t="shared" si="33"/>
        <v>113</v>
      </c>
      <c r="E116" s="2"/>
      <c r="F116" s="2">
        <f t="shared" si="34"/>
        <v>0</v>
      </c>
      <c r="J116" s="1" t="str">
        <f t="shared" si="35"/>
        <v>Ruth Bye</v>
      </c>
      <c r="M116" s="8" t="str">
        <f t="shared" si="36"/>
        <v/>
      </c>
      <c r="N116" s="8" t="str">
        <f t="shared" si="37"/>
        <v/>
      </c>
      <c r="O116" s="1" t="str">
        <f t="shared" si="38"/>
        <v/>
      </c>
      <c r="P116" s="40" t="str">
        <f t="shared" si="39"/>
        <v/>
      </c>
      <c r="Q116" s="40" t="str">
        <f t="shared" si="40"/>
        <v/>
      </c>
      <c r="R116" s="6">
        <f t="shared" si="41"/>
        <v>0</v>
      </c>
      <c r="S116" s="6">
        <f>IF(AND(D116&lt;=L$4,P116&lt;&gt;"Y"),IF(N116&lt;VLOOKUP(O116,Runners!A$3:CT$200,S$1,FALSE),2,0),0)</f>
        <v>0</v>
      </c>
      <c r="T116" s="6">
        <f t="shared" si="42"/>
        <v>0</v>
      </c>
      <c r="U116" s="2"/>
      <c r="V116" s="2" t="str">
        <f>IF(O116&lt;&gt;"",VLOOKUP(O116,Runners!CZ$3:DM$200,V$1,FALSE),"")</f>
        <v/>
      </c>
      <c r="W116" s="19" t="str">
        <f t="shared" si="43"/>
        <v/>
      </c>
    </row>
    <row r="117" spans="1:23" x14ac:dyDescent="0.25">
      <c r="A117" s="1" t="s">
        <v>61</v>
      </c>
      <c r="C117" s="3">
        <f>IF(A117&lt;&gt;"",VLOOKUP(A117,Runners!A$3:AS$200,C$1,FALSE),0)</f>
        <v>8.6805555555555559E-3</v>
      </c>
      <c r="D117" s="6">
        <f t="shared" si="33"/>
        <v>114</v>
      </c>
      <c r="E117" s="2"/>
      <c r="F117" s="2">
        <f t="shared" si="34"/>
        <v>0</v>
      </c>
      <c r="J117" s="1" t="str">
        <f t="shared" si="35"/>
        <v>Ruth Wheatley</v>
      </c>
      <c r="M117" s="8" t="str">
        <f t="shared" si="36"/>
        <v/>
      </c>
      <c r="N117" s="8" t="str">
        <f t="shared" si="37"/>
        <v/>
      </c>
      <c r="O117" s="1" t="str">
        <f t="shared" si="38"/>
        <v/>
      </c>
      <c r="P117" s="40" t="str">
        <f t="shared" si="39"/>
        <v/>
      </c>
      <c r="Q117" s="40" t="str">
        <f t="shared" si="40"/>
        <v/>
      </c>
      <c r="R117" s="6">
        <f t="shared" si="41"/>
        <v>0</v>
      </c>
      <c r="S117" s="6">
        <f>IF(AND(D117&lt;=L$4,P117&lt;&gt;"Y"),IF(N117&lt;VLOOKUP(O117,Runners!A$3:CT$200,S$1,FALSE),2,0),0)</f>
        <v>0</v>
      </c>
      <c r="T117" s="6">
        <f t="shared" si="42"/>
        <v>0</v>
      </c>
      <c r="U117" s="2"/>
      <c r="V117" s="2" t="str">
        <f>IF(O117&lt;&gt;"",VLOOKUP(O117,Runners!CZ$3:DM$200,V$1,FALSE),"")</f>
        <v/>
      </c>
      <c r="W117" s="19" t="str">
        <f t="shared" si="43"/>
        <v/>
      </c>
    </row>
    <row r="118" spans="1:23" x14ac:dyDescent="0.25">
      <c r="A118" s="1" t="s">
        <v>220</v>
      </c>
      <c r="C118" s="3">
        <f>IF(A118&lt;&gt;"",VLOOKUP(A118,Runners!A$3:AS$200,C$1,FALSE),0)</f>
        <v>1.6145833333333335E-2</v>
      </c>
      <c r="D118" s="6">
        <f t="shared" si="33"/>
        <v>115</v>
      </c>
      <c r="E118" s="2"/>
      <c r="F118" s="2">
        <f t="shared" si="34"/>
        <v>0</v>
      </c>
      <c r="J118" s="1" t="str">
        <f t="shared" si="35"/>
        <v>Sam Banner</v>
      </c>
      <c r="M118" s="8" t="str">
        <f t="shared" si="36"/>
        <v/>
      </c>
      <c r="N118" s="8" t="str">
        <f t="shared" si="37"/>
        <v/>
      </c>
      <c r="O118" s="1" t="str">
        <f t="shared" si="38"/>
        <v/>
      </c>
      <c r="P118" s="40" t="str">
        <f t="shared" si="39"/>
        <v/>
      </c>
      <c r="Q118" s="40" t="str">
        <f t="shared" si="40"/>
        <v/>
      </c>
      <c r="R118" s="6">
        <f t="shared" si="41"/>
        <v>0</v>
      </c>
      <c r="S118" s="6">
        <f>IF(AND(D118&lt;=L$4,P118&lt;&gt;"Y"),IF(N118&lt;VLOOKUP(O118,Runners!A$3:CT$200,S$1,FALSE),2,0),0)</f>
        <v>0</v>
      </c>
      <c r="T118" s="6">
        <f t="shared" si="42"/>
        <v>0</v>
      </c>
      <c r="U118" s="2"/>
      <c r="V118" s="2" t="str">
        <f>IF(O118&lt;&gt;"",VLOOKUP(O118,Runners!CZ$3:DM$200,V$1,FALSE),"")</f>
        <v/>
      </c>
      <c r="W118" s="19" t="str">
        <f t="shared" si="43"/>
        <v/>
      </c>
    </row>
    <row r="119" spans="1:23" x14ac:dyDescent="0.25">
      <c r="A119" s="1" t="s">
        <v>234</v>
      </c>
      <c r="C119" s="3">
        <f>IF(A119&lt;&gt;"",VLOOKUP(A119,Runners!A$3:AS$200,C$1,FALSE),0)</f>
        <v>6.076388888888889E-3</v>
      </c>
      <c r="D119" s="6">
        <f t="shared" si="33"/>
        <v>116</v>
      </c>
      <c r="E119" s="2"/>
      <c r="F119" s="2">
        <f t="shared" si="34"/>
        <v>0</v>
      </c>
      <c r="J119" s="1" t="str">
        <f t="shared" si="35"/>
        <v>Sarah Cook</v>
      </c>
      <c r="M119" s="8" t="str">
        <f t="shared" si="36"/>
        <v/>
      </c>
      <c r="N119" s="8" t="str">
        <f t="shared" si="37"/>
        <v/>
      </c>
      <c r="O119" s="1" t="str">
        <f t="shared" si="38"/>
        <v/>
      </c>
      <c r="P119" s="40" t="str">
        <f t="shared" si="39"/>
        <v/>
      </c>
      <c r="Q119" s="40" t="str">
        <f t="shared" si="40"/>
        <v/>
      </c>
      <c r="R119" s="6">
        <f t="shared" si="41"/>
        <v>0</v>
      </c>
      <c r="S119" s="6">
        <f>IF(AND(D119&lt;=L$4,P119&lt;&gt;"Y"),IF(N119&lt;VLOOKUP(O119,Runners!A$3:CT$200,S$1,FALSE),2,0),0)</f>
        <v>0</v>
      </c>
      <c r="T119" s="6">
        <f t="shared" si="42"/>
        <v>0</v>
      </c>
      <c r="U119" s="2"/>
      <c r="V119" s="2" t="str">
        <f>IF(O119&lt;&gt;"",VLOOKUP(O119,Runners!CZ$3:DM$200,V$1,FALSE),"")</f>
        <v/>
      </c>
      <c r="W119" s="19" t="str">
        <f t="shared" si="43"/>
        <v/>
      </c>
    </row>
    <row r="120" spans="1:23" x14ac:dyDescent="0.25">
      <c r="A120" s="1" t="s">
        <v>7</v>
      </c>
      <c r="C120" s="3">
        <f>IF(A120&lt;&gt;"",VLOOKUP(A120,Runners!A$3:AS$200,C$1,FALSE),0)</f>
        <v>1.3368055555555555E-2</v>
      </c>
      <c r="D120" s="6">
        <f t="shared" si="33"/>
        <v>117</v>
      </c>
      <c r="E120" s="2"/>
      <c r="F120" s="2">
        <f t="shared" si="34"/>
        <v>0</v>
      </c>
      <c r="J120" s="1" t="str">
        <f t="shared" si="35"/>
        <v>Sarah Bagshaw</v>
      </c>
      <c r="M120" s="8" t="str">
        <f t="shared" si="36"/>
        <v/>
      </c>
      <c r="N120" s="8" t="str">
        <f t="shared" si="37"/>
        <v/>
      </c>
      <c r="O120" s="1" t="str">
        <f t="shared" si="38"/>
        <v/>
      </c>
      <c r="P120" s="40" t="str">
        <f t="shared" si="39"/>
        <v/>
      </c>
      <c r="Q120" s="40" t="str">
        <f t="shared" si="40"/>
        <v/>
      </c>
      <c r="R120" s="6">
        <f t="shared" si="41"/>
        <v>0</v>
      </c>
      <c r="S120" s="6">
        <f>IF(AND(D120&lt;=L$4,P120&lt;&gt;"Y"),IF(N120&lt;VLOOKUP(O120,Runners!A$3:CT$200,S$1,FALSE),2,0),0)</f>
        <v>0</v>
      </c>
      <c r="T120" s="6">
        <f t="shared" si="42"/>
        <v>0</v>
      </c>
      <c r="U120" s="2"/>
      <c r="V120" s="2" t="str">
        <f>IF(O120&lt;&gt;"",VLOOKUP(O120,Runners!CZ$3:DM$200,V$1,FALSE),"")</f>
        <v/>
      </c>
      <c r="W120" s="19" t="str">
        <f t="shared" si="43"/>
        <v/>
      </c>
    </row>
    <row r="121" spans="1:23" x14ac:dyDescent="0.25">
      <c r="A121" s="1" t="s">
        <v>214</v>
      </c>
      <c r="C121" s="3">
        <f>IF(A121&lt;&gt;"",VLOOKUP(A121,Runners!A$3:AS$200,C$1,FALSE),0)</f>
        <v>8.5069444444444437E-3</v>
      </c>
      <c r="D121" s="6">
        <f t="shared" si="33"/>
        <v>118</v>
      </c>
      <c r="E121" s="2"/>
      <c r="F121" s="2">
        <f t="shared" si="34"/>
        <v>0</v>
      </c>
      <c r="J121" s="1" t="str">
        <f t="shared" si="35"/>
        <v>Simon Smith</v>
      </c>
      <c r="M121" s="8" t="str">
        <f t="shared" si="36"/>
        <v/>
      </c>
      <c r="N121" s="8" t="str">
        <f t="shared" si="37"/>
        <v/>
      </c>
      <c r="O121" s="1" t="str">
        <f t="shared" si="38"/>
        <v/>
      </c>
      <c r="P121" s="40" t="str">
        <f t="shared" si="39"/>
        <v/>
      </c>
      <c r="Q121" s="40" t="str">
        <f t="shared" si="40"/>
        <v/>
      </c>
      <c r="R121" s="6">
        <f t="shared" si="41"/>
        <v>0</v>
      </c>
      <c r="S121" s="6">
        <f>IF(AND(D121&lt;=L$4,P121&lt;&gt;"Y"),IF(N121&lt;VLOOKUP(O121,Runners!A$3:CT$200,S$1,FALSE),2,0),0)</f>
        <v>0</v>
      </c>
      <c r="T121" s="6">
        <f t="shared" si="42"/>
        <v>0</v>
      </c>
      <c r="U121" s="2"/>
      <c r="V121" s="2" t="str">
        <f>IF(O121&lt;&gt;"",VLOOKUP(O121,Runners!CZ$3:DM$200,V$1,FALSE),"")</f>
        <v/>
      </c>
      <c r="W121" s="19" t="str">
        <f t="shared" si="43"/>
        <v/>
      </c>
    </row>
    <row r="122" spans="1:23" x14ac:dyDescent="0.25">
      <c r="A122" s="1" t="s">
        <v>217</v>
      </c>
      <c r="C122" s="3">
        <f>IF(A122&lt;&gt;"",VLOOKUP(A122,Runners!A$3:AS$200,C$1,FALSE),0)</f>
        <v>1.1805555555555555E-2</v>
      </c>
      <c r="D122" s="6">
        <f t="shared" si="33"/>
        <v>119</v>
      </c>
      <c r="E122" s="2"/>
      <c r="F122" s="2">
        <f t="shared" si="34"/>
        <v>0</v>
      </c>
      <c r="J122" s="1" t="str">
        <f t="shared" si="35"/>
        <v>Sophie Bohannon</v>
      </c>
      <c r="M122" s="8" t="str">
        <f t="shared" si="36"/>
        <v/>
      </c>
      <c r="N122" s="8" t="str">
        <f t="shared" si="37"/>
        <v/>
      </c>
      <c r="O122" s="1" t="str">
        <f t="shared" si="38"/>
        <v/>
      </c>
      <c r="P122" s="40" t="str">
        <f t="shared" si="39"/>
        <v/>
      </c>
      <c r="Q122" s="40" t="str">
        <f t="shared" si="40"/>
        <v/>
      </c>
      <c r="R122" s="6">
        <f t="shared" si="41"/>
        <v>0</v>
      </c>
      <c r="S122" s="6">
        <f>IF(AND(D122&lt;=L$4,P122&lt;&gt;"Y"),IF(N122&lt;VLOOKUP(O122,Runners!A$3:CT$200,S$1,FALSE),2,0),0)</f>
        <v>0</v>
      </c>
      <c r="T122" s="6">
        <f t="shared" si="42"/>
        <v>0</v>
      </c>
      <c r="U122" s="2"/>
      <c r="V122" s="2" t="str">
        <f>IF(O122&lt;&gt;"",VLOOKUP(O122,Runners!CZ$3:DM$200,V$1,FALSE),"")</f>
        <v/>
      </c>
      <c r="W122" s="19" t="str">
        <f t="shared" si="43"/>
        <v/>
      </c>
    </row>
    <row r="123" spans="1:23" x14ac:dyDescent="0.25">
      <c r="A123" s="1" t="s">
        <v>15</v>
      </c>
      <c r="C123" s="3">
        <f>IF(A123&lt;&gt;"",VLOOKUP(A123,Runners!A$3:AS$200,C$1,FALSE),0)</f>
        <v>8.6805555555555559E-3</v>
      </c>
      <c r="D123" s="6">
        <f t="shared" si="33"/>
        <v>120</v>
      </c>
      <c r="E123" s="2"/>
      <c r="F123" s="2">
        <f t="shared" si="34"/>
        <v>0</v>
      </c>
      <c r="J123" s="1" t="str">
        <f t="shared" si="35"/>
        <v>Steve Tate</v>
      </c>
      <c r="M123" s="8" t="str">
        <f t="shared" si="36"/>
        <v/>
      </c>
      <c r="N123" s="8" t="str">
        <f t="shared" si="37"/>
        <v/>
      </c>
      <c r="O123" s="1" t="str">
        <f t="shared" si="38"/>
        <v/>
      </c>
      <c r="P123" s="40" t="str">
        <f t="shared" si="39"/>
        <v/>
      </c>
      <c r="Q123" s="40" t="str">
        <f t="shared" si="40"/>
        <v/>
      </c>
      <c r="R123" s="6">
        <f t="shared" si="41"/>
        <v>0</v>
      </c>
      <c r="S123" s="6">
        <f>IF(AND(D123&lt;=L$4,P123&lt;&gt;"Y"),IF(N123&lt;VLOOKUP(O123,Runners!A$3:CT$200,S$1,FALSE),2,0),0)</f>
        <v>0</v>
      </c>
      <c r="T123" s="6">
        <f t="shared" si="42"/>
        <v>0</v>
      </c>
      <c r="U123" s="2"/>
      <c r="V123" s="2" t="str">
        <f>IF(O123&lt;&gt;"",VLOOKUP(O123,Runners!CZ$3:DM$200,V$1,FALSE),"")</f>
        <v/>
      </c>
      <c r="W123" s="19" t="str">
        <f t="shared" si="43"/>
        <v/>
      </c>
    </row>
    <row r="124" spans="1:23" x14ac:dyDescent="0.25">
      <c r="A124" s="1" t="s">
        <v>227</v>
      </c>
      <c r="C124" s="3">
        <f>IF(A124&lt;&gt;"",VLOOKUP(A124,Runners!A$3:AS$200,C$1,FALSE),0)</f>
        <v>9.7222222222222224E-3</v>
      </c>
      <c r="D124" s="6">
        <f t="shared" si="33"/>
        <v>121</v>
      </c>
      <c r="E124" s="2"/>
      <c r="F124" s="2">
        <f t="shared" si="34"/>
        <v>0</v>
      </c>
      <c r="J124" s="1" t="str">
        <f t="shared" si="35"/>
        <v>Steve Wise</v>
      </c>
      <c r="M124" s="8" t="str">
        <f t="shared" si="36"/>
        <v/>
      </c>
      <c r="N124" s="8" t="str">
        <f t="shared" si="37"/>
        <v/>
      </c>
      <c r="O124" s="1" t="str">
        <f t="shared" si="38"/>
        <v/>
      </c>
      <c r="P124" s="40" t="str">
        <f t="shared" si="39"/>
        <v/>
      </c>
      <c r="Q124" s="40" t="str">
        <f t="shared" si="40"/>
        <v/>
      </c>
      <c r="R124" s="6">
        <f t="shared" si="41"/>
        <v>0</v>
      </c>
      <c r="S124" s="6">
        <f>IF(AND(D124&lt;=L$4,P124&lt;&gt;"Y"),IF(N124&lt;VLOOKUP(O124,Runners!A$3:CT$200,S$1,FALSE),2,0),0)</f>
        <v>0</v>
      </c>
      <c r="T124" s="6">
        <f t="shared" si="42"/>
        <v>0</v>
      </c>
      <c r="U124" s="2"/>
      <c r="V124" s="2" t="str">
        <f>IF(O124&lt;&gt;"",VLOOKUP(O124,Runners!CZ$3:DM$200,V$1,FALSE),"")</f>
        <v/>
      </c>
      <c r="W124" s="19" t="str">
        <f t="shared" si="43"/>
        <v/>
      </c>
    </row>
    <row r="125" spans="1:23" x14ac:dyDescent="0.25">
      <c r="A125" s="1" t="s">
        <v>6</v>
      </c>
      <c r="B125" s="3"/>
      <c r="C125" s="3">
        <f>IF(A125&lt;&gt;"",VLOOKUP(A125,Runners!A$3:AS$200,C$1,FALSE),0)</f>
        <v>7.6388888888888886E-3</v>
      </c>
      <c r="D125" s="6">
        <f t="shared" si="33"/>
        <v>122</v>
      </c>
      <c r="E125" s="2"/>
      <c r="F125" s="2">
        <f t="shared" si="34"/>
        <v>0</v>
      </c>
      <c r="J125" s="1" t="str">
        <f t="shared" si="35"/>
        <v>Sue Hawitt</v>
      </c>
      <c r="M125" s="8" t="str">
        <f t="shared" si="36"/>
        <v/>
      </c>
      <c r="N125" s="8" t="str">
        <f t="shared" si="37"/>
        <v/>
      </c>
      <c r="O125" s="1" t="str">
        <f t="shared" si="38"/>
        <v/>
      </c>
      <c r="P125" s="40" t="str">
        <f t="shared" si="39"/>
        <v/>
      </c>
      <c r="Q125" s="40" t="str">
        <f t="shared" si="40"/>
        <v/>
      </c>
      <c r="R125" s="6">
        <f t="shared" si="41"/>
        <v>0</v>
      </c>
      <c r="S125" s="6">
        <f>IF(AND(D125&lt;=L$4,P125&lt;&gt;"Y"),IF(N125&lt;VLOOKUP(O125,Runners!A$3:CT$200,S$1,FALSE),2,0),0)</f>
        <v>0</v>
      </c>
      <c r="T125" s="6">
        <f t="shared" si="42"/>
        <v>0</v>
      </c>
      <c r="U125" s="2"/>
      <c r="V125" s="2" t="str">
        <f>IF(O125&lt;&gt;"",VLOOKUP(O125,Runners!CZ$3:DM$200,V$1,FALSE),"")</f>
        <v/>
      </c>
      <c r="W125" s="19" t="str">
        <f t="shared" si="43"/>
        <v/>
      </c>
    </row>
    <row r="126" spans="1:23" x14ac:dyDescent="0.25">
      <c r="A126" s="1" t="s">
        <v>194</v>
      </c>
      <c r="C126" s="3">
        <f>IF(A126&lt;&gt;"",VLOOKUP(A126,Runners!A$3:AS$200,C$1,FALSE),0)</f>
        <v>4.340277777777778E-3</v>
      </c>
      <c r="D126" s="6">
        <f t="shared" si="33"/>
        <v>123</v>
      </c>
      <c r="E126" s="2"/>
      <c r="F126" s="2">
        <f t="shared" si="34"/>
        <v>0</v>
      </c>
      <c r="J126" s="1" t="str">
        <f t="shared" si="35"/>
        <v>Sue Henry</v>
      </c>
      <c r="M126" s="8" t="str">
        <f t="shared" si="36"/>
        <v/>
      </c>
      <c r="N126" s="8" t="str">
        <f t="shared" si="37"/>
        <v/>
      </c>
      <c r="O126" s="1" t="str">
        <f t="shared" si="38"/>
        <v/>
      </c>
      <c r="P126" s="40" t="str">
        <f t="shared" si="39"/>
        <v/>
      </c>
      <c r="Q126" s="40" t="str">
        <f t="shared" si="40"/>
        <v/>
      </c>
      <c r="R126" s="6">
        <f t="shared" si="41"/>
        <v>0</v>
      </c>
      <c r="S126" s="6">
        <f>IF(AND(D126&lt;=L$4,P126&lt;&gt;"Y"),IF(N126&lt;VLOOKUP(O126,Runners!A$3:CT$200,S$1,FALSE),2,0),0)</f>
        <v>0</v>
      </c>
      <c r="T126" s="6">
        <f t="shared" si="42"/>
        <v>0</v>
      </c>
      <c r="U126" s="2"/>
      <c r="V126" s="2" t="str">
        <f>IF(O126&lt;&gt;"",VLOOKUP(O126,Runners!CZ$3:DM$200,V$1,FALSE),"")</f>
        <v/>
      </c>
      <c r="W126" s="19" t="str">
        <f t="shared" si="43"/>
        <v/>
      </c>
    </row>
    <row r="127" spans="1:23" x14ac:dyDescent="0.25">
      <c r="A127" s="1" t="s">
        <v>173</v>
      </c>
      <c r="C127" s="3">
        <f>IF(A127&lt;&gt;"",VLOOKUP(A127,Runners!A$3:AS$200,C$1,FALSE),0)</f>
        <v>1.0069444444444445E-2</v>
      </c>
      <c r="D127" s="6">
        <f t="shared" si="33"/>
        <v>124</v>
      </c>
      <c r="E127" s="2"/>
      <c r="F127" s="2">
        <f t="shared" si="34"/>
        <v>0</v>
      </c>
      <c r="J127" s="1" t="str">
        <f t="shared" si="35"/>
        <v>Sue Samme</v>
      </c>
      <c r="M127" s="8" t="str">
        <f t="shared" si="36"/>
        <v/>
      </c>
      <c r="N127" s="8" t="str">
        <f t="shared" si="37"/>
        <v/>
      </c>
      <c r="O127" s="1" t="str">
        <f t="shared" si="38"/>
        <v/>
      </c>
      <c r="P127" s="40" t="str">
        <f t="shared" si="39"/>
        <v/>
      </c>
      <c r="Q127" s="40" t="str">
        <f t="shared" si="40"/>
        <v/>
      </c>
      <c r="R127" s="6">
        <f t="shared" si="41"/>
        <v>0</v>
      </c>
      <c r="S127" s="6">
        <f>IF(AND(D127&lt;=L$4,P127&lt;&gt;"Y"),IF(N127&lt;VLOOKUP(O127,Runners!A$3:CT$200,S$1,FALSE),2,0),0)</f>
        <v>0</v>
      </c>
      <c r="T127" s="6">
        <f t="shared" si="42"/>
        <v>0</v>
      </c>
      <c r="U127" s="2"/>
      <c r="V127" s="2" t="str">
        <f>IF(O127&lt;&gt;"",VLOOKUP(O127,Runners!CZ$3:DM$200,V$1,FALSE),"")</f>
        <v/>
      </c>
      <c r="W127" s="19" t="str">
        <f t="shared" si="43"/>
        <v/>
      </c>
    </row>
    <row r="128" spans="1:23" x14ac:dyDescent="0.25">
      <c r="A128" s="1" t="s">
        <v>29</v>
      </c>
      <c r="C128" s="3">
        <f>IF(A128&lt;&gt;"",VLOOKUP(A128,Runners!A$3:AS$200,C$1,FALSE),0)</f>
        <v>3.472222222222222E-3</v>
      </c>
      <c r="D128" s="6">
        <f t="shared" si="33"/>
        <v>125</v>
      </c>
      <c r="E128" s="2"/>
      <c r="F128" s="2">
        <f t="shared" si="34"/>
        <v>0</v>
      </c>
      <c r="J128" s="1" t="str">
        <f t="shared" si="35"/>
        <v>Sylvia Gittins</v>
      </c>
      <c r="M128" s="8" t="str">
        <f t="shared" si="36"/>
        <v/>
      </c>
      <c r="N128" s="8" t="str">
        <f t="shared" si="37"/>
        <v/>
      </c>
      <c r="O128" s="1" t="str">
        <f t="shared" si="38"/>
        <v/>
      </c>
      <c r="P128" s="40" t="str">
        <f t="shared" si="39"/>
        <v/>
      </c>
      <c r="Q128" s="40" t="str">
        <f t="shared" si="40"/>
        <v/>
      </c>
      <c r="R128" s="6">
        <f t="shared" si="41"/>
        <v>0</v>
      </c>
      <c r="S128" s="6">
        <f>IF(AND(D128&lt;=L$4,P128&lt;&gt;"Y"),IF(N128&lt;VLOOKUP(O128,Runners!A$3:CT$200,S$1,FALSE),2,0),0)</f>
        <v>0</v>
      </c>
      <c r="T128" s="6">
        <f t="shared" si="42"/>
        <v>0</v>
      </c>
      <c r="U128" s="2"/>
      <c r="V128" s="2" t="str">
        <f>IF(O128&lt;&gt;"",VLOOKUP(O128,Runners!CZ$3:DM$200,V$1,FALSE),"")</f>
        <v/>
      </c>
      <c r="W128" s="19" t="str">
        <f t="shared" si="43"/>
        <v/>
      </c>
    </row>
    <row r="129" spans="1:23" x14ac:dyDescent="0.25">
      <c r="A129" s="1" t="s">
        <v>0</v>
      </c>
      <c r="B129" s="3"/>
      <c r="C129" s="3">
        <f>IF(A129&lt;&gt;"",VLOOKUP(A129,Runners!A$3:AS$200,C$1,FALSE),0)</f>
        <v>1.4583333333333332E-2</v>
      </c>
      <c r="D129" s="6">
        <f t="shared" si="33"/>
        <v>126</v>
      </c>
      <c r="E129" s="2"/>
      <c r="F129" s="2">
        <f t="shared" si="34"/>
        <v>0</v>
      </c>
      <c r="J129" s="1" t="str">
        <f t="shared" si="35"/>
        <v>Tom Howarth</v>
      </c>
      <c r="M129" s="8" t="str">
        <f t="shared" si="36"/>
        <v/>
      </c>
      <c r="N129" s="8" t="str">
        <f t="shared" si="37"/>
        <v/>
      </c>
      <c r="O129" s="1" t="str">
        <f t="shared" si="38"/>
        <v/>
      </c>
      <c r="P129" s="40" t="str">
        <f t="shared" si="39"/>
        <v/>
      </c>
      <c r="Q129" s="40" t="str">
        <f t="shared" si="40"/>
        <v/>
      </c>
      <c r="R129" s="6">
        <f t="shared" si="41"/>
        <v>0</v>
      </c>
      <c r="S129" s="6">
        <f>IF(AND(D129&lt;=L$4,P129&lt;&gt;"Y"),IF(N129&lt;VLOOKUP(O129,Runners!A$3:CT$200,S$1,FALSE),2,0),0)</f>
        <v>0</v>
      </c>
      <c r="T129" s="6">
        <f t="shared" si="42"/>
        <v>0</v>
      </c>
      <c r="U129" s="2"/>
      <c r="V129" s="2" t="str">
        <f>IF(O129&lt;&gt;"",VLOOKUP(O129,Runners!CZ$3:DM$200,V$1,FALSE),"")</f>
        <v/>
      </c>
      <c r="W129" s="19" t="str">
        <f t="shared" si="43"/>
        <v/>
      </c>
    </row>
    <row r="130" spans="1:23" x14ac:dyDescent="0.25">
      <c r="A130" s="1" t="s">
        <v>188</v>
      </c>
      <c r="C130" s="3">
        <f>IF(A130&lt;&gt;"",VLOOKUP(A130,Runners!A$3:AS$200,C$1,FALSE),0)</f>
        <v>7.6388888888888886E-3</v>
      </c>
      <c r="D130" s="6">
        <f t="shared" si="33"/>
        <v>127</v>
      </c>
      <c r="E130" s="2"/>
      <c r="F130" s="2">
        <f t="shared" si="34"/>
        <v>0</v>
      </c>
      <c r="J130" s="1" t="str">
        <f t="shared" si="35"/>
        <v>Trevor Roberts</v>
      </c>
      <c r="M130" s="8" t="str">
        <f t="shared" si="36"/>
        <v/>
      </c>
      <c r="N130" s="8" t="str">
        <f t="shared" si="37"/>
        <v/>
      </c>
      <c r="O130" s="1" t="str">
        <f t="shared" si="38"/>
        <v/>
      </c>
      <c r="P130" s="40" t="str">
        <f t="shared" si="39"/>
        <v/>
      </c>
      <c r="Q130" s="40" t="str">
        <f t="shared" si="40"/>
        <v/>
      </c>
      <c r="R130" s="6">
        <f t="shared" si="41"/>
        <v>0</v>
      </c>
      <c r="S130" s="6">
        <f>IF(AND(D130&lt;=L$4,P130&lt;&gt;"Y"),IF(N130&lt;VLOOKUP(O130,Runners!A$3:CT$200,S$1,FALSE),2,0),0)</f>
        <v>0</v>
      </c>
      <c r="T130" s="6">
        <f t="shared" si="42"/>
        <v>0</v>
      </c>
      <c r="U130" s="2"/>
      <c r="V130" s="2" t="str">
        <f>IF(O130&lt;&gt;"",VLOOKUP(O130,Runners!CZ$3:DM$200,V$1,FALSE),"")</f>
        <v/>
      </c>
      <c r="W130" s="19" t="str">
        <f t="shared" si="43"/>
        <v/>
      </c>
    </row>
    <row r="131" spans="1:23" x14ac:dyDescent="0.25">
      <c r="C131" s="3">
        <f>IF(A131&lt;&gt;"",VLOOKUP(A131,Runners!A$3:AS$200,C$1,FALSE),0)</f>
        <v>0</v>
      </c>
      <c r="D131" s="6">
        <f t="shared" ref="D131:D141" si="44">D130+1</f>
        <v>128</v>
      </c>
      <c r="E131" s="2"/>
      <c r="F131" s="2">
        <f t="shared" ref="F131:F166" si="45">IF(E131&gt;0,E131-C131,0)</f>
        <v>0</v>
      </c>
      <c r="J131" s="1">
        <f t="shared" ref="J131:J133" si="46">A131</f>
        <v>0</v>
      </c>
      <c r="M131" s="8" t="str">
        <f t="shared" ref="M131:M132" si="47">IF(D131&lt;=L$4,SMALL(E$4:E$201,D131),"")</f>
        <v/>
      </c>
      <c r="N131" s="8" t="str">
        <f t="shared" ref="N131:N132" si="48">IF(D131&lt;=L$4,VLOOKUP(M131,E$4:F$201,2,FALSE),"")</f>
        <v/>
      </c>
      <c r="O131" s="1" t="str">
        <f t="shared" ref="O131:O132" si="49">IF(D131&lt;=L$4,VLOOKUP(M131,E$4:J$201,6,FALSE),"")</f>
        <v/>
      </c>
      <c r="P131" s="40" t="str">
        <f t="shared" ref="P131:P132" si="50">IF(D131&lt;=L$4,VLOOKUP(O131,A$4:B$201,2,FALSE),"")</f>
        <v/>
      </c>
      <c r="Q131" s="40" t="str">
        <f t="shared" ref="Q131:Q132" si="51">IF(D131&lt;=L$4,IF(P131="Y",Q130,Q130-1),"")</f>
        <v/>
      </c>
      <c r="R131" s="6">
        <f t="shared" ref="R131:R132" si="52">IF(Q131=Q130,0,Q131)</f>
        <v>0</v>
      </c>
      <c r="S131" s="6">
        <f>IF(AND(D131&lt;=L$4,P131&lt;&gt;"Y"),IF(N131&lt;VLOOKUP(O131,Runners!A$3:CT$200,S$1,FALSE),2,0),0)</f>
        <v>0</v>
      </c>
      <c r="T131" s="6">
        <f t="shared" ref="T131:T132" si="53">IF(AND(D131&lt;=L$4,P131&lt;&gt;"Y"),S131+R131,0)</f>
        <v>0</v>
      </c>
      <c r="U131" s="2"/>
      <c r="V131" s="2" t="str">
        <f>IF(O131&lt;&gt;"",VLOOKUP(O131,Runners!CZ$3:DM$200,V$1,FALSE),"")</f>
        <v/>
      </c>
      <c r="W131" s="19" t="str">
        <f t="shared" ref="W131:W132" si="54">IF(O131&lt;&gt;"",(V131-N131)/V131,"")</f>
        <v/>
      </c>
    </row>
    <row r="132" spans="1:23" x14ac:dyDescent="0.25">
      <c r="C132" s="3">
        <f>IF(A132&lt;&gt;"",VLOOKUP(A132,Runners!A$3:AS$200,C$1,FALSE),0)</f>
        <v>0</v>
      </c>
      <c r="D132" s="6">
        <f t="shared" si="44"/>
        <v>129</v>
      </c>
      <c r="E132" s="2"/>
      <c r="F132" s="2">
        <f t="shared" si="45"/>
        <v>0</v>
      </c>
      <c r="J132" s="1">
        <f t="shared" si="46"/>
        <v>0</v>
      </c>
      <c r="M132" s="8" t="str">
        <f t="shared" si="47"/>
        <v/>
      </c>
      <c r="N132" s="8" t="str">
        <f t="shared" si="48"/>
        <v/>
      </c>
      <c r="O132" s="1" t="str">
        <f t="shared" si="49"/>
        <v/>
      </c>
      <c r="P132" s="40" t="str">
        <f t="shared" si="50"/>
        <v/>
      </c>
      <c r="Q132" s="40" t="str">
        <f t="shared" si="51"/>
        <v/>
      </c>
      <c r="R132" s="6">
        <f t="shared" si="52"/>
        <v>0</v>
      </c>
      <c r="S132" s="6">
        <f>IF(AND(D132&lt;=L$4,P132&lt;&gt;"Y"),IF(N132&lt;VLOOKUP(O132,Runners!A$3:CT$200,S$1,FALSE),2,0),0)</f>
        <v>0</v>
      </c>
      <c r="T132" s="6">
        <f t="shared" si="53"/>
        <v>0</v>
      </c>
      <c r="U132" s="2"/>
      <c r="V132" s="2" t="str">
        <f>IF(O132&lt;&gt;"",VLOOKUP(O132,Runners!CZ$3:DM$200,V$1,FALSE),"")</f>
        <v/>
      </c>
      <c r="W132" s="19" t="str">
        <f t="shared" si="54"/>
        <v/>
      </c>
    </row>
    <row r="133" spans="1:23" x14ac:dyDescent="0.25">
      <c r="C133" s="3">
        <f>IF(A133&lt;&gt;"",VLOOKUP(A133,Runners!A$3:AS$200,C$1,FALSE),0)</f>
        <v>0</v>
      </c>
      <c r="D133" s="6">
        <f t="shared" si="44"/>
        <v>130</v>
      </c>
      <c r="E133" s="2"/>
      <c r="F133" s="2">
        <f t="shared" si="45"/>
        <v>0</v>
      </c>
      <c r="J133" s="1">
        <f t="shared" si="46"/>
        <v>0</v>
      </c>
      <c r="M133" s="8" t="str">
        <f t="shared" ref="M133:M196" si="55">IF(D133&lt;=L$4,SMALL(E$4:E$201,D133),"")</f>
        <v/>
      </c>
      <c r="N133" s="8" t="str">
        <f t="shared" ref="N133:N196" si="56">IF(D133&lt;=L$4,VLOOKUP(M133,E$4:F$201,2,FALSE),"")</f>
        <v/>
      </c>
      <c r="O133" s="1" t="str">
        <f t="shared" ref="O133:O196" si="57">IF(D133&lt;=L$4,VLOOKUP(M133,E$4:J$201,6,FALSE),"")</f>
        <v/>
      </c>
      <c r="P133" s="40" t="str">
        <f t="shared" ref="P133:P196" si="58">IF(D133&lt;=L$4,VLOOKUP(O133,A$4:B$201,2,FALSE),"")</f>
        <v/>
      </c>
      <c r="Q133" s="40" t="str">
        <f t="shared" ref="Q133:Q196" si="59">IF(D133&lt;=L$4,IF(P133="Y",Q132,Q132-1),"")</f>
        <v/>
      </c>
      <c r="R133" s="6">
        <f t="shared" ref="R133:R196" si="60">IF(Q133=Q132,0,Q133)</f>
        <v>0</v>
      </c>
      <c r="S133" s="6">
        <f>IF(AND(D133&lt;=L$4,P133&lt;&gt;"Y"),IF(N133&lt;VLOOKUP(O133,Runners!A$3:CT$200,S$1,FALSE),2,0),0)</f>
        <v>0</v>
      </c>
      <c r="T133" s="6">
        <f t="shared" ref="T133:T196" si="61">IF(AND(D133&lt;=L$4,P133&lt;&gt;"Y"),S133+R133,0)</f>
        <v>0</v>
      </c>
      <c r="U133" s="2"/>
      <c r="V133" s="2" t="str">
        <f>IF(O133&lt;&gt;"",VLOOKUP(O133,Runners!CZ$3:DM$200,V$1,FALSE),"")</f>
        <v/>
      </c>
      <c r="W133" s="19" t="str">
        <f t="shared" ref="W133:W196" si="62">IF(O133&lt;&gt;"",(V133-N133)/V133,"")</f>
        <v/>
      </c>
    </row>
    <row r="134" spans="1:23" x14ac:dyDescent="0.25">
      <c r="C134" s="3">
        <f>IF(A134&lt;&gt;"",VLOOKUP(A134,Runners!A$3:AS$200,C$1,FALSE),0)</f>
        <v>0</v>
      </c>
      <c r="D134" s="6">
        <f t="shared" si="44"/>
        <v>131</v>
      </c>
      <c r="E134" s="2"/>
      <c r="F134" s="2">
        <f t="shared" si="45"/>
        <v>0</v>
      </c>
      <c r="J134" s="1">
        <f t="shared" ref="J134:J197" si="63">A134</f>
        <v>0</v>
      </c>
      <c r="M134" s="8" t="str">
        <f t="shared" si="55"/>
        <v/>
      </c>
      <c r="N134" s="8" t="str">
        <f t="shared" si="56"/>
        <v/>
      </c>
      <c r="O134" s="1" t="str">
        <f t="shared" si="57"/>
        <v/>
      </c>
      <c r="P134" s="40" t="str">
        <f t="shared" si="58"/>
        <v/>
      </c>
      <c r="Q134" s="40" t="str">
        <f t="shared" si="59"/>
        <v/>
      </c>
      <c r="R134" s="6">
        <f t="shared" si="60"/>
        <v>0</v>
      </c>
      <c r="S134" s="6">
        <f>IF(AND(D134&lt;=L$4,P134&lt;&gt;"Y"),IF(N134&lt;VLOOKUP(O134,Runners!A$3:CT$200,S$1,FALSE),2,0),0)</f>
        <v>0</v>
      </c>
      <c r="T134" s="6">
        <f t="shared" si="61"/>
        <v>0</v>
      </c>
      <c r="U134" s="2"/>
      <c r="V134" s="2" t="str">
        <f>IF(O134&lt;&gt;"",VLOOKUP(O134,Runners!CZ$3:DM$200,V$1,FALSE),"")</f>
        <v/>
      </c>
      <c r="W134" s="19" t="str">
        <f t="shared" si="62"/>
        <v/>
      </c>
    </row>
    <row r="135" spans="1:23" x14ac:dyDescent="0.25">
      <c r="C135" s="3">
        <f>IF(A135&lt;&gt;"",VLOOKUP(A135,Runners!A$3:AS$200,C$1,FALSE),0)</f>
        <v>0</v>
      </c>
      <c r="D135" s="6">
        <f t="shared" si="44"/>
        <v>132</v>
      </c>
      <c r="E135" s="2"/>
      <c r="F135" s="2">
        <f t="shared" si="45"/>
        <v>0</v>
      </c>
      <c r="J135" s="1">
        <f t="shared" si="63"/>
        <v>0</v>
      </c>
      <c r="M135" s="8" t="str">
        <f t="shared" si="55"/>
        <v/>
      </c>
      <c r="N135" s="8" t="str">
        <f t="shared" si="56"/>
        <v/>
      </c>
      <c r="O135" s="1" t="str">
        <f t="shared" si="57"/>
        <v/>
      </c>
      <c r="P135" s="40" t="str">
        <f t="shared" si="58"/>
        <v/>
      </c>
      <c r="Q135" s="40" t="str">
        <f t="shared" si="59"/>
        <v/>
      </c>
      <c r="R135" s="6">
        <f t="shared" si="60"/>
        <v>0</v>
      </c>
      <c r="S135" s="6">
        <f>IF(AND(D135&lt;=L$4,P135&lt;&gt;"Y"),IF(N135&lt;VLOOKUP(O135,Runners!A$3:CT$200,S$1,FALSE),2,0),0)</f>
        <v>0</v>
      </c>
      <c r="T135" s="6">
        <f t="shared" si="61"/>
        <v>0</v>
      </c>
      <c r="U135" s="2"/>
      <c r="V135" s="2" t="str">
        <f>IF(O135&lt;&gt;"",VLOOKUP(O135,Runners!CZ$3:DM$200,V$1,FALSE),"")</f>
        <v/>
      </c>
      <c r="W135" s="19" t="str">
        <f t="shared" si="62"/>
        <v/>
      </c>
    </row>
    <row r="136" spans="1:23" x14ac:dyDescent="0.25">
      <c r="C136" s="3">
        <f>IF(A136&lt;&gt;"",VLOOKUP(A136,Runners!A$3:AS$200,C$1,FALSE),0)</f>
        <v>0</v>
      </c>
      <c r="D136" s="6">
        <f t="shared" si="44"/>
        <v>133</v>
      </c>
      <c r="E136" s="2"/>
      <c r="F136" s="2">
        <f t="shared" si="45"/>
        <v>0</v>
      </c>
      <c r="J136" s="1">
        <f t="shared" si="63"/>
        <v>0</v>
      </c>
      <c r="M136" s="8" t="str">
        <f t="shared" si="55"/>
        <v/>
      </c>
      <c r="N136" s="8" t="str">
        <f t="shared" si="56"/>
        <v/>
      </c>
      <c r="O136" s="1" t="str">
        <f t="shared" si="57"/>
        <v/>
      </c>
      <c r="P136" s="40" t="str">
        <f t="shared" si="58"/>
        <v/>
      </c>
      <c r="Q136" s="40" t="str">
        <f t="shared" si="59"/>
        <v/>
      </c>
      <c r="R136" s="6">
        <f t="shared" si="60"/>
        <v>0</v>
      </c>
      <c r="S136" s="6">
        <f>IF(AND(D136&lt;=L$4,P136&lt;&gt;"Y"),IF(N136&lt;VLOOKUP(O136,Runners!A$3:CT$200,S$1,FALSE),2,0),0)</f>
        <v>0</v>
      </c>
      <c r="T136" s="6">
        <f t="shared" si="61"/>
        <v>0</v>
      </c>
      <c r="U136" s="2"/>
      <c r="V136" s="2" t="str">
        <f>IF(O136&lt;&gt;"",VLOOKUP(O136,Runners!CZ$3:DM$200,V$1,FALSE),"")</f>
        <v/>
      </c>
      <c r="W136" s="19" t="str">
        <f t="shared" si="62"/>
        <v/>
      </c>
    </row>
    <row r="137" spans="1:23" x14ac:dyDescent="0.25">
      <c r="C137" s="3">
        <f>IF(A137&lt;&gt;"",VLOOKUP(A137,Runners!A$3:AS$200,C$1,FALSE),0)</f>
        <v>0</v>
      </c>
      <c r="D137" s="6">
        <f t="shared" si="44"/>
        <v>134</v>
      </c>
      <c r="E137" s="2"/>
      <c r="F137" s="2">
        <f t="shared" si="45"/>
        <v>0</v>
      </c>
      <c r="J137" s="1">
        <f t="shared" si="63"/>
        <v>0</v>
      </c>
      <c r="M137" s="8" t="str">
        <f t="shared" si="55"/>
        <v/>
      </c>
      <c r="N137" s="8" t="str">
        <f t="shared" si="56"/>
        <v/>
      </c>
      <c r="O137" s="1" t="str">
        <f t="shared" si="57"/>
        <v/>
      </c>
      <c r="P137" s="40" t="str">
        <f t="shared" si="58"/>
        <v/>
      </c>
      <c r="Q137" s="40" t="str">
        <f t="shared" si="59"/>
        <v/>
      </c>
      <c r="R137" s="6">
        <f t="shared" si="60"/>
        <v>0</v>
      </c>
      <c r="S137" s="6">
        <f>IF(AND(D137&lt;=L$4,P137&lt;&gt;"Y"),IF(N137&lt;VLOOKUP(O137,Runners!A$3:CT$200,S$1,FALSE),2,0),0)</f>
        <v>0</v>
      </c>
      <c r="T137" s="6">
        <f t="shared" si="61"/>
        <v>0</v>
      </c>
      <c r="U137" s="2"/>
      <c r="V137" s="2" t="str">
        <f>IF(O137&lt;&gt;"",VLOOKUP(O137,Runners!CZ$3:DM$200,V$1,FALSE),"")</f>
        <v/>
      </c>
      <c r="W137" s="19" t="str">
        <f t="shared" si="62"/>
        <v/>
      </c>
    </row>
    <row r="138" spans="1:23" x14ac:dyDescent="0.25">
      <c r="C138" s="3">
        <f>IF(A138&lt;&gt;"",VLOOKUP(A138,Runners!A$3:AS$200,C$1,FALSE),0)</f>
        <v>0</v>
      </c>
      <c r="D138" s="6">
        <f t="shared" si="44"/>
        <v>135</v>
      </c>
      <c r="E138" s="2"/>
      <c r="F138" s="2">
        <f t="shared" si="45"/>
        <v>0</v>
      </c>
      <c r="J138" s="1">
        <f t="shared" si="63"/>
        <v>0</v>
      </c>
      <c r="M138" s="8" t="str">
        <f t="shared" si="55"/>
        <v/>
      </c>
      <c r="N138" s="8" t="str">
        <f t="shared" si="56"/>
        <v/>
      </c>
      <c r="O138" s="1" t="str">
        <f t="shared" si="57"/>
        <v/>
      </c>
      <c r="P138" s="40" t="str">
        <f t="shared" si="58"/>
        <v/>
      </c>
      <c r="Q138" s="40" t="str">
        <f t="shared" si="59"/>
        <v/>
      </c>
      <c r="R138" s="6">
        <f t="shared" si="60"/>
        <v>0</v>
      </c>
      <c r="S138" s="6">
        <f>IF(AND(D138&lt;=L$4,P138&lt;&gt;"Y"),IF(N138&lt;VLOOKUP(O138,Runners!A$3:CT$200,S$1,FALSE),2,0),0)</f>
        <v>0</v>
      </c>
      <c r="T138" s="6">
        <f t="shared" si="61"/>
        <v>0</v>
      </c>
      <c r="U138" s="2"/>
      <c r="V138" s="2" t="str">
        <f>IF(O138&lt;&gt;"",VLOOKUP(O138,Runners!CZ$3:DM$200,V$1,FALSE),"")</f>
        <v/>
      </c>
      <c r="W138" s="19" t="str">
        <f t="shared" si="62"/>
        <v/>
      </c>
    </row>
    <row r="139" spans="1:23" x14ac:dyDescent="0.25">
      <c r="C139" s="3">
        <f>IF(A139&lt;&gt;"",VLOOKUP(A139,Runners!A$3:AS$200,C$1,FALSE),0)</f>
        <v>0</v>
      </c>
      <c r="D139" s="6">
        <f t="shared" si="44"/>
        <v>136</v>
      </c>
      <c r="E139" s="2"/>
      <c r="F139" s="2">
        <f t="shared" si="45"/>
        <v>0</v>
      </c>
      <c r="J139" s="1">
        <f t="shared" si="63"/>
        <v>0</v>
      </c>
      <c r="M139" s="8" t="str">
        <f t="shared" si="55"/>
        <v/>
      </c>
      <c r="N139" s="8" t="str">
        <f t="shared" si="56"/>
        <v/>
      </c>
      <c r="O139" s="1" t="str">
        <f t="shared" si="57"/>
        <v/>
      </c>
      <c r="P139" s="40" t="str">
        <f t="shared" si="58"/>
        <v/>
      </c>
      <c r="Q139" s="40" t="str">
        <f t="shared" si="59"/>
        <v/>
      </c>
      <c r="R139" s="6">
        <f t="shared" si="60"/>
        <v>0</v>
      </c>
      <c r="S139" s="6">
        <f>IF(AND(D139&lt;=L$4,P139&lt;&gt;"Y"),IF(N139&lt;VLOOKUP(O139,Runners!A$3:CT$200,S$1,FALSE),2,0),0)</f>
        <v>0</v>
      </c>
      <c r="T139" s="6">
        <f t="shared" si="61"/>
        <v>0</v>
      </c>
      <c r="U139" s="2"/>
      <c r="V139" s="2" t="str">
        <f>IF(O139&lt;&gt;"",VLOOKUP(O139,Runners!CZ$3:DM$200,V$1,FALSE),"")</f>
        <v/>
      </c>
      <c r="W139" s="19" t="str">
        <f t="shared" si="62"/>
        <v/>
      </c>
    </row>
    <row r="140" spans="1:23" x14ac:dyDescent="0.25">
      <c r="C140" s="3">
        <f>IF(A140&lt;&gt;"",VLOOKUP(A140,Runners!A$3:AS$200,C$1,FALSE),0)</f>
        <v>0</v>
      </c>
      <c r="D140" s="6">
        <f t="shared" si="44"/>
        <v>137</v>
      </c>
      <c r="E140" s="2"/>
      <c r="F140" s="2">
        <f t="shared" si="45"/>
        <v>0</v>
      </c>
      <c r="J140" s="1">
        <f t="shared" si="63"/>
        <v>0</v>
      </c>
      <c r="M140" s="8" t="str">
        <f t="shared" si="55"/>
        <v/>
      </c>
      <c r="N140" s="8" t="str">
        <f t="shared" si="56"/>
        <v/>
      </c>
      <c r="O140" s="1" t="str">
        <f t="shared" si="57"/>
        <v/>
      </c>
      <c r="P140" s="40" t="str">
        <f t="shared" si="58"/>
        <v/>
      </c>
      <c r="Q140" s="40" t="str">
        <f t="shared" si="59"/>
        <v/>
      </c>
      <c r="R140" s="6">
        <f t="shared" si="60"/>
        <v>0</v>
      </c>
      <c r="S140" s="6">
        <f>IF(AND(D140&lt;=L$4,P140&lt;&gt;"Y"),IF(N140&lt;VLOOKUP(O140,Runners!A$3:CT$200,S$1,FALSE),2,0),0)</f>
        <v>0</v>
      </c>
      <c r="T140" s="6">
        <f t="shared" si="61"/>
        <v>0</v>
      </c>
      <c r="U140" s="2"/>
      <c r="V140" s="2" t="str">
        <f>IF(O140&lt;&gt;"",VLOOKUP(O140,Runners!CZ$3:DM$200,V$1,FALSE),"")</f>
        <v/>
      </c>
      <c r="W140" s="19" t="str">
        <f t="shared" si="62"/>
        <v/>
      </c>
    </row>
    <row r="141" spans="1:23" x14ac:dyDescent="0.25">
      <c r="C141" s="3">
        <f>IF(A141&lt;&gt;"",VLOOKUP(A141,Runners!A$3:AS$200,C$1,FALSE),0)</f>
        <v>0</v>
      </c>
      <c r="D141" s="6">
        <f t="shared" si="44"/>
        <v>138</v>
      </c>
      <c r="E141" s="2"/>
      <c r="F141" s="2">
        <f t="shared" si="45"/>
        <v>0</v>
      </c>
      <c r="J141" s="1">
        <f t="shared" si="63"/>
        <v>0</v>
      </c>
      <c r="M141" s="8" t="str">
        <f t="shared" si="55"/>
        <v/>
      </c>
      <c r="N141" s="8" t="str">
        <f t="shared" si="56"/>
        <v/>
      </c>
      <c r="O141" s="1" t="str">
        <f t="shared" si="57"/>
        <v/>
      </c>
      <c r="P141" s="40" t="str">
        <f t="shared" si="58"/>
        <v/>
      </c>
      <c r="Q141" s="40" t="str">
        <f t="shared" si="59"/>
        <v/>
      </c>
      <c r="R141" s="6">
        <f t="shared" si="60"/>
        <v>0</v>
      </c>
      <c r="S141" s="6">
        <f>IF(AND(D141&lt;=L$4,P141&lt;&gt;"Y"),IF(N141&lt;VLOOKUP(O141,Runners!A$3:CT$200,S$1,FALSE),2,0),0)</f>
        <v>0</v>
      </c>
      <c r="T141" s="6">
        <f t="shared" si="61"/>
        <v>0</v>
      </c>
      <c r="U141" s="2"/>
      <c r="V141" s="2" t="str">
        <f>IF(O141&lt;&gt;"",VLOOKUP(O141,Runners!CZ$3:DM$200,V$1,FALSE),"")</f>
        <v/>
      </c>
      <c r="W141" s="19" t="str">
        <f t="shared" si="62"/>
        <v/>
      </c>
    </row>
    <row r="142" spans="1:23" x14ac:dyDescent="0.25">
      <c r="C142" s="3">
        <f>IF(A142&lt;&gt;"",VLOOKUP(A142,Runners!A$3:AS$200,C$1,FALSE),0)</f>
        <v>0</v>
      </c>
      <c r="D142" s="6">
        <f t="shared" ref="D142:D200" si="64">D141+1</f>
        <v>139</v>
      </c>
      <c r="E142" s="2"/>
      <c r="F142" s="2">
        <f t="shared" si="45"/>
        <v>0</v>
      </c>
      <c r="J142" s="1">
        <f t="shared" si="63"/>
        <v>0</v>
      </c>
      <c r="M142" s="8" t="str">
        <f t="shared" si="55"/>
        <v/>
      </c>
      <c r="N142" s="8" t="str">
        <f t="shared" si="56"/>
        <v/>
      </c>
      <c r="O142" s="1" t="str">
        <f t="shared" si="57"/>
        <v/>
      </c>
      <c r="P142" s="40" t="str">
        <f t="shared" si="58"/>
        <v/>
      </c>
      <c r="Q142" s="40" t="str">
        <f t="shared" si="59"/>
        <v/>
      </c>
      <c r="R142" s="6">
        <f t="shared" si="60"/>
        <v>0</v>
      </c>
      <c r="S142" s="6">
        <f>IF(AND(D142&lt;=L$4,P142&lt;&gt;"Y"),IF(N142&lt;VLOOKUP(O142,Runners!A$3:CT$200,S$1,FALSE),2,0),0)</f>
        <v>0</v>
      </c>
      <c r="T142" s="6">
        <f t="shared" si="61"/>
        <v>0</v>
      </c>
      <c r="U142" s="2"/>
      <c r="V142" s="2" t="str">
        <f>IF(O142&lt;&gt;"",VLOOKUP(O142,Runners!CZ$3:DM$200,V$1,FALSE),"")</f>
        <v/>
      </c>
      <c r="W142" s="19" t="str">
        <f t="shared" si="62"/>
        <v/>
      </c>
    </row>
    <row r="143" spans="1:23" x14ac:dyDescent="0.25">
      <c r="C143" s="3">
        <f>IF(A143&lt;&gt;"",VLOOKUP(A143,Runners!A$3:AS$200,C$1,FALSE),0)</f>
        <v>0</v>
      </c>
      <c r="D143" s="6">
        <f t="shared" si="64"/>
        <v>140</v>
      </c>
      <c r="E143" s="2"/>
      <c r="F143" s="2">
        <f t="shared" si="45"/>
        <v>0</v>
      </c>
      <c r="J143" s="1">
        <f t="shared" si="63"/>
        <v>0</v>
      </c>
      <c r="M143" s="8" t="str">
        <f t="shared" si="55"/>
        <v/>
      </c>
      <c r="N143" s="8" t="str">
        <f t="shared" si="56"/>
        <v/>
      </c>
      <c r="O143" s="1" t="str">
        <f t="shared" si="57"/>
        <v/>
      </c>
      <c r="P143" s="40" t="str">
        <f t="shared" si="58"/>
        <v/>
      </c>
      <c r="Q143" s="40" t="str">
        <f t="shared" si="59"/>
        <v/>
      </c>
      <c r="R143" s="6">
        <f t="shared" si="60"/>
        <v>0</v>
      </c>
      <c r="S143" s="6">
        <f>IF(AND(D143&lt;=L$4,P143&lt;&gt;"Y"),IF(N143&lt;VLOOKUP(O143,Runners!A$3:CT$200,S$1,FALSE),2,0),0)</f>
        <v>0</v>
      </c>
      <c r="T143" s="6">
        <f t="shared" si="61"/>
        <v>0</v>
      </c>
      <c r="U143" s="2"/>
      <c r="V143" s="2" t="str">
        <f>IF(O143&lt;&gt;"",VLOOKUP(O143,Runners!CZ$3:DM$200,V$1,FALSE),"")</f>
        <v/>
      </c>
      <c r="W143" s="19" t="str">
        <f t="shared" si="62"/>
        <v/>
      </c>
    </row>
    <row r="144" spans="1:23" x14ac:dyDescent="0.25">
      <c r="C144" s="3">
        <f>IF(A144&lt;&gt;"",VLOOKUP(A144,Runners!A$3:AS$200,C$1,FALSE),0)</f>
        <v>0</v>
      </c>
      <c r="D144" s="6">
        <f t="shared" si="64"/>
        <v>141</v>
      </c>
      <c r="E144" s="2"/>
      <c r="F144" s="2">
        <f t="shared" si="45"/>
        <v>0</v>
      </c>
      <c r="J144" s="1">
        <f t="shared" si="63"/>
        <v>0</v>
      </c>
      <c r="M144" s="8" t="str">
        <f t="shared" si="55"/>
        <v/>
      </c>
      <c r="N144" s="8" t="str">
        <f t="shared" si="56"/>
        <v/>
      </c>
      <c r="O144" s="1" t="str">
        <f t="shared" si="57"/>
        <v/>
      </c>
      <c r="P144" s="40" t="str">
        <f t="shared" si="58"/>
        <v/>
      </c>
      <c r="Q144" s="40" t="str">
        <f t="shared" si="59"/>
        <v/>
      </c>
      <c r="R144" s="6">
        <f t="shared" si="60"/>
        <v>0</v>
      </c>
      <c r="S144" s="6">
        <f>IF(AND(D144&lt;=L$4,P144&lt;&gt;"Y"),IF(N144&lt;VLOOKUP(O144,Runners!A$3:CT$200,S$1,FALSE),2,0),0)</f>
        <v>0</v>
      </c>
      <c r="T144" s="6">
        <f t="shared" si="61"/>
        <v>0</v>
      </c>
      <c r="U144" s="2"/>
      <c r="V144" s="2" t="str">
        <f>IF(O144&lt;&gt;"",VLOOKUP(O144,Runners!CZ$3:DM$200,V$1,FALSE),"")</f>
        <v/>
      </c>
      <c r="W144" s="19" t="str">
        <f t="shared" si="62"/>
        <v/>
      </c>
    </row>
    <row r="145" spans="3:23" x14ac:dyDescent="0.25">
      <c r="C145" s="3">
        <f>IF(A145&lt;&gt;"",VLOOKUP(A145,Runners!A$3:AS$200,C$1,FALSE),0)</f>
        <v>0</v>
      </c>
      <c r="D145" s="6">
        <f t="shared" si="64"/>
        <v>142</v>
      </c>
      <c r="E145" s="2"/>
      <c r="F145" s="2">
        <f t="shared" si="45"/>
        <v>0</v>
      </c>
      <c r="J145" s="1">
        <f t="shared" si="63"/>
        <v>0</v>
      </c>
      <c r="M145" s="8" t="str">
        <f t="shared" si="55"/>
        <v/>
      </c>
      <c r="N145" s="8" t="str">
        <f t="shared" si="56"/>
        <v/>
      </c>
      <c r="O145" s="1" t="str">
        <f t="shared" si="57"/>
        <v/>
      </c>
      <c r="P145" s="40" t="str">
        <f t="shared" si="58"/>
        <v/>
      </c>
      <c r="Q145" s="40" t="str">
        <f t="shared" si="59"/>
        <v/>
      </c>
      <c r="R145" s="6">
        <f t="shared" si="60"/>
        <v>0</v>
      </c>
      <c r="S145" s="6">
        <f>IF(AND(D145&lt;=L$4,P145&lt;&gt;"Y"),IF(N145&lt;VLOOKUP(O145,Runners!A$3:CT$200,S$1,FALSE),2,0),0)</f>
        <v>0</v>
      </c>
      <c r="T145" s="6">
        <f t="shared" si="61"/>
        <v>0</v>
      </c>
      <c r="U145" s="2"/>
      <c r="V145" s="2" t="str">
        <f>IF(O145&lt;&gt;"",VLOOKUP(O145,Runners!CZ$3:DM$200,V$1,FALSE),"")</f>
        <v/>
      </c>
      <c r="W145" s="19" t="str">
        <f t="shared" si="62"/>
        <v/>
      </c>
    </row>
    <row r="146" spans="3:23" x14ac:dyDescent="0.25">
      <c r="C146" s="3">
        <f>IF(A146&lt;&gt;"",VLOOKUP(A146,Runners!A$3:AS$200,C$1,FALSE),0)</f>
        <v>0</v>
      </c>
      <c r="D146" s="6">
        <f t="shared" si="64"/>
        <v>143</v>
      </c>
      <c r="E146" s="2"/>
      <c r="F146" s="2">
        <f t="shared" si="45"/>
        <v>0</v>
      </c>
      <c r="J146" s="1">
        <f t="shared" si="63"/>
        <v>0</v>
      </c>
      <c r="M146" s="8" t="str">
        <f t="shared" si="55"/>
        <v/>
      </c>
      <c r="N146" s="8" t="str">
        <f t="shared" si="56"/>
        <v/>
      </c>
      <c r="O146" s="1" t="str">
        <f t="shared" si="57"/>
        <v/>
      </c>
      <c r="P146" s="40" t="str">
        <f t="shared" si="58"/>
        <v/>
      </c>
      <c r="Q146" s="40" t="str">
        <f t="shared" si="59"/>
        <v/>
      </c>
      <c r="R146" s="6">
        <f t="shared" si="60"/>
        <v>0</v>
      </c>
      <c r="S146" s="6">
        <f>IF(AND(D146&lt;=L$4,P146&lt;&gt;"Y"),IF(N146&lt;VLOOKUP(O146,Runners!A$3:CT$200,S$1,FALSE),2,0),0)</f>
        <v>0</v>
      </c>
      <c r="T146" s="6">
        <f t="shared" si="61"/>
        <v>0</v>
      </c>
      <c r="U146" s="2"/>
      <c r="V146" s="2" t="str">
        <f>IF(O146&lt;&gt;"",VLOOKUP(O146,Runners!CZ$3:DM$200,V$1,FALSE),"")</f>
        <v/>
      </c>
      <c r="W146" s="19" t="str">
        <f t="shared" si="62"/>
        <v/>
      </c>
    </row>
    <row r="147" spans="3:23" x14ac:dyDescent="0.25">
      <c r="C147" s="3">
        <f>IF(A147&lt;&gt;"",VLOOKUP(A147,Runners!A$3:AS$200,C$1,FALSE),0)</f>
        <v>0</v>
      </c>
      <c r="D147" s="6">
        <f t="shared" si="64"/>
        <v>144</v>
      </c>
      <c r="E147" s="2"/>
      <c r="F147" s="2">
        <f t="shared" si="45"/>
        <v>0</v>
      </c>
      <c r="J147" s="1">
        <f t="shared" si="63"/>
        <v>0</v>
      </c>
      <c r="M147" s="8" t="str">
        <f t="shared" si="55"/>
        <v/>
      </c>
      <c r="N147" s="8" t="str">
        <f t="shared" si="56"/>
        <v/>
      </c>
      <c r="O147" s="1" t="str">
        <f t="shared" si="57"/>
        <v/>
      </c>
      <c r="P147" s="40" t="str">
        <f t="shared" si="58"/>
        <v/>
      </c>
      <c r="Q147" s="40" t="str">
        <f t="shared" si="59"/>
        <v/>
      </c>
      <c r="R147" s="6">
        <f t="shared" si="60"/>
        <v>0</v>
      </c>
      <c r="S147" s="6">
        <f>IF(AND(D147&lt;=L$4,P147&lt;&gt;"Y"),IF(N147&lt;VLOOKUP(O147,Runners!A$3:CT$200,S$1,FALSE),2,0),0)</f>
        <v>0</v>
      </c>
      <c r="T147" s="6">
        <f t="shared" si="61"/>
        <v>0</v>
      </c>
      <c r="U147" s="2"/>
      <c r="V147" s="2" t="str">
        <f>IF(O147&lt;&gt;"",VLOOKUP(O147,Runners!CZ$3:DM$200,V$1,FALSE),"")</f>
        <v/>
      </c>
      <c r="W147" s="19" t="str">
        <f t="shared" si="62"/>
        <v/>
      </c>
    </row>
    <row r="148" spans="3:23" x14ac:dyDescent="0.25">
      <c r="C148" s="3">
        <f>IF(A148&lt;&gt;"",VLOOKUP(A148,Runners!A$3:AS$200,C$1,FALSE),0)</f>
        <v>0</v>
      </c>
      <c r="D148" s="6">
        <f t="shared" si="64"/>
        <v>145</v>
      </c>
      <c r="E148" s="2"/>
      <c r="F148" s="2">
        <f t="shared" si="45"/>
        <v>0</v>
      </c>
      <c r="J148" s="1">
        <f t="shared" si="63"/>
        <v>0</v>
      </c>
      <c r="M148" s="8" t="str">
        <f t="shared" si="55"/>
        <v/>
      </c>
      <c r="N148" s="8" t="str">
        <f t="shared" si="56"/>
        <v/>
      </c>
      <c r="O148" s="1" t="str">
        <f t="shared" si="57"/>
        <v/>
      </c>
      <c r="P148" s="40" t="str">
        <f t="shared" si="58"/>
        <v/>
      </c>
      <c r="Q148" s="40" t="str">
        <f t="shared" si="59"/>
        <v/>
      </c>
      <c r="R148" s="6">
        <f t="shared" si="60"/>
        <v>0</v>
      </c>
      <c r="S148" s="6">
        <f>IF(AND(D148&lt;=L$4,P148&lt;&gt;"Y"),IF(N148&lt;VLOOKUP(O148,Runners!A$3:CT$200,S$1,FALSE),2,0),0)</f>
        <v>0</v>
      </c>
      <c r="T148" s="6">
        <f t="shared" si="61"/>
        <v>0</v>
      </c>
      <c r="U148" s="2"/>
      <c r="V148" s="2" t="str">
        <f>IF(O148&lt;&gt;"",VLOOKUP(O148,Runners!CZ$3:DM$200,V$1,FALSE),"")</f>
        <v/>
      </c>
      <c r="W148" s="19" t="str">
        <f t="shared" si="62"/>
        <v/>
      </c>
    </row>
    <row r="149" spans="3:23" x14ac:dyDescent="0.25">
      <c r="C149" s="3">
        <f>IF(A149&lt;&gt;"",VLOOKUP(A149,Runners!A$3:AS$200,C$1,FALSE),0)</f>
        <v>0</v>
      </c>
      <c r="D149" s="6">
        <f t="shared" si="64"/>
        <v>146</v>
      </c>
      <c r="E149" s="2"/>
      <c r="F149" s="2">
        <f t="shared" si="45"/>
        <v>0</v>
      </c>
      <c r="J149" s="1">
        <f t="shared" si="63"/>
        <v>0</v>
      </c>
      <c r="M149" s="8" t="str">
        <f t="shared" si="55"/>
        <v/>
      </c>
      <c r="N149" s="8" t="str">
        <f t="shared" si="56"/>
        <v/>
      </c>
      <c r="O149" s="1" t="str">
        <f t="shared" si="57"/>
        <v/>
      </c>
      <c r="P149" s="40" t="str">
        <f t="shared" si="58"/>
        <v/>
      </c>
      <c r="Q149" s="40" t="str">
        <f t="shared" si="59"/>
        <v/>
      </c>
      <c r="R149" s="6">
        <f t="shared" si="60"/>
        <v>0</v>
      </c>
      <c r="S149" s="6">
        <f>IF(AND(D149&lt;=L$4,P149&lt;&gt;"Y"),IF(N149&lt;VLOOKUP(O149,Runners!A$3:CT$200,S$1,FALSE),2,0),0)</f>
        <v>0</v>
      </c>
      <c r="T149" s="6">
        <f t="shared" si="61"/>
        <v>0</v>
      </c>
      <c r="U149" s="2"/>
      <c r="V149" s="2" t="str">
        <f>IF(O149&lt;&gt;"",VLOOKUP(O149,Runners!CZ$3:DM$200,V$1,FALSE),"")</f>
        <v/>
      </c>
      <c r="W149" s="19" t="str">
        <f t="shared" si="62"/>
        <v/>
      </c>
    </row>
    <row r="150" spans="3:23" x14ac:dyDescent="0.25">
      <c r="C150" s="3">
        <f>IF(A150&lt;&gt;"",VLOOKUP(A150,Runners!A$3:AS$200,C$1,FALSE),0)</f>
        <v>0</v>
      </c>
      <c r="D150" s="6">
        <f t="shared" si="64"/>
        <v>147</v>
      </c>
      <c r="E150" s="2"/>
      <c r="F150" s="2">
        <f t="shared" si="45"/>
        <v>0</v>
      </c>
      <c r="J150" s="1">
        <f t="shared" si="63"/>
        <v>0</v>
      </c>
      <c r="M150" s="8" t="str">
        <f t="shared" si="55"/>
        <v/>
      </c>
      <c r="N150" s="8" t="str">
        <f t="shared" si="56"/>
        <v/>
      </c>
      <c r="O150" s="1" t="str">
        <f t="shared" si="57"/>
        <v/>
      </c>
      <c r="P150" s="40" t="str">
        <f t="shared" si="58"/>
        <v/>
      </c>
      <c r="Q150" s="40" t="str">
        <f t="shared" si="59"/>
        <v/>
      </c>
      <c r="R150" s="6">
        <f t="shared" si="60"/>
        <v>0</v>
      </c>
      <c r="S150" s="6">
        <f>IF(AND(D150&lt;=L$4,P150&lt;&gt;"Y"),IF(N150&lt;VLOOKUP(O150,Runners!A$3:CT$200,S$1,FALSE),2,0),0)</f>
        <v>0</v>
      </c>
      <c r="T150" s="6">
        <f t="shared" si="61"/>
        <v>0</v>
      </c>
      <c r="U150" s="2"/>
      <c r="V150" s="2" t="str">
        <f>IF(O150&lt;&gt;"",VLOOKUP(O150,Runners!CZ$3:DM$200,V$1,FALSE),"")</f>
        <v/>
      </c>
      <c r="W150" s="19" t="str">
        <f t="shared" si="62"/>
        <v/>
      </c>
    </row>
    <row r="151" spans="3:23" x14ac:dyDescent="0.25">
      <c r="C151" s="3">
        <f>IF(A151&lt;&gt;"",VLOOKUP(A151,Runners!A$3:AS$200,C$1,FALSE),0)</f>
        <v>0</v>
      </c>
      <c r="D151" s="6">
        <f t="shared" si="64"/>
        <v>148</v>
      </c>
      <c r="E151" s="2"/>
      <c r="F151" s="2">
        <f t="shared" si="45"/>
        <v>0</v>
      </c>
      <c r="J151" s="1">
        <f t="shared" si="63"/>
        <v>0</v>
      </c>
      <c r="M151" s="8" t="str">
        <f t="shared" si="55"/>
        <v/>
      </c>
      <c r="N151" s="8" t="str">
        <f t="shared" si="56"/>
        <v/>
      </c>
      <c r="O151" s="1" t="str">
        <f t="shared" si="57"/>
        <v/>
      </c>
      <c r="P151" s="40" t="str">
        <f t="shared" si="58"/>
        <v/>
      </c>
      <c r="Q151" s="40" t="str">
        <f t="shared" si="59"/>
        <v/>
      </c>
      <c r="R151" s="6">
        <f t="shared" si="60"/>
        <v>0</v>
      </c>
      <c r="S151" s="6">
        <f>IF(AND(D151&lt;=L$4,P151&lt;&gt;"Y"),IF(N151&lt;VLOOKUP(O151,Runners!A$3:CT$200,S$1,FALSE),2,0),0)</f>
        <v>0</v>
      </c>
      <c r="T151" s="6">
        <f t="shared" si="61"/>
        <v>0</v>
      </c>
      <c r="U151" s="2"/>
      <c r="V151" s="2" t="str">
        <f>IF(O151&lt;&gt;"",VLOOKUP(O151,Runners!CZ$3:DM$200,V$1,FALSE),"")</f>
        <v/>
      </c>
      <c r="W151" s="19" t="str">
        <f t="shared" si="62"/>
        <v/>
      </c>
    </row>
    <row r="152" spans="3:23" x14ac:dyDescent="0.25">
      <c r="C152" s="3">
        <f>IF(A152&lt;&gt;"",VLOOKUP(A152,Runners!A$3:AS$200,C$1,FALSE),0)</f>
        <v>0</v>
      </c>
      <c r="D152" s="6">
        <f t="shared" si="64"/>
        <v>149</v>
      </c>
      <c r="E152" s="2"/>
      <c r="F152" s="2">
        <f t="shared" si="45"/>
        <v>0</v>
      </c>
      <c r="J152" s="1">
        <f t="shared" si="63"/>
        <v>0</v>
      </c>
      <c r="M152" s="8" t="str">
        <f t="shared" si="55"/>
        <v/>
      </c>
      <c r="N152" s="8" t="str">
        <f t="shared" si="56"/>
        <v/>
      </c>
      <c r="O152" s="1" t="str">
        <f t="shared" si="57"/>
        <v/>
      </c>
      <c r="P152" s="40" t="str">
        <f t="shared" si="58"/>
        <v/>
      </c>
      <c r="Q152" s="40" t="str">
        <f t="shared" si="59"/>
        <v/>
      </c>
      <c r="R152" s="6">
        <f t="shared" si="60"/>
        <v>0</v>
      </c>
      <c r="S152" s="6">
        <f>IF(AND(D152&lt;=L$4,P152&lt;&gt;"Y"),IF(N152&lt;VLOOKUP(O152,Runners!A$3:CT$200,S$1,FALSE),2,0),0)</f>
        <v>0</v>
      </c>
      <c r="T152" s="6">
        <f t="shared" si="61"/>
        <v>0</v>
      </c>
      <c r="U152" s="2"/>
      <c r="V152" s="2" t="str">
        <f>IF(O152&lt;&gt;"",VLOOKUP(O152,Runners!CZ$3:DM$200,V$1,FALSE),"")</f>
        <v/>
      </c>
      <c r="W152" s="19" t="str">
        <f t="shared" si="62"/>
        <v/>
      </c>
    </row>
    <row r="153" spans="3:23" x14ac:dyDescent="0.25">
      <c r="C153" s="3">
        <f>IF(A153&lt;&gt;"",VLOOKUP(A153,Runners!A$3:AS$200,C$1,FALSE),0)</f>
        <v>0</v>
      </c>
      <c r="D153" s="6">
        <f t="shared" si="64"/>
        <v>150</v>
      </c>
      <c r="E153" s="2"/>
      <c r="F153" s="2">
        <f t="shared" si="45"/>
        <v>0</v>
      </c>
      <c r="J153" s="1">
        <f t="shared" si="63"/>
        <v>0</v>
      </c>
      <c r="M153" s="8" t="str">
        <f t="shared" si="55"/>
        <v/>
      </c>
      <c r="N153" s="8" t="str">
        <f t="shared" si="56"/>
        <v/>
      </c>
      <c r="O153" s="1" t="str">
        <f t="shared" si="57"/>
        <v/>
      </c>
      <c r="P153" s="40" t="str">
        <f t="shared" si="58"/>
        <v/>
      </c>
      <c r="Q153" s="40" t="str">
        <f t="shared" si="59"/>
        <v/>
      </c>
      <c r="R153" s="6">
        <f t="shared" si="60"/>
        <v>0</v>
      </c>
      <c r="S153" s="6">
        <f>IF(AND(D153&lt;=L$4,P153&lt;&gt;"Y"),IF(N153&lt;VLOOKUP(O153,Runners!A$3:CT$200,S$1,FALSE),2,0),0)</f>
        <v>0</v>
      </c>
      <c r="T153" s="6">
        <f t="shared" si="61"/>
        <v>0</v>
      </c>
      <c r="U153" s="2"/>
      <c r="V153" s="2" t="str">
        <f>IF(O153&lt;&gt;"",VLOOKUP(O153,Runners!CZ$3:DM$200,V$1,FALSE),"")</f>
        <v/>
      </c>
      <c r="W153" s="19" t="str">
        <f t="shared" si="62"/>
        <v/>
      </c>
    </row>
    <row r="154" spans="3:23" x14ac:dyDescent="0.25">
      <c r="C154" s="3">
        <f>IF(A154&lt;&gt;"",VLOOKUP(A154,Runners!A$3:AS$200,C$1,FALSE),0)</f>
        <v>0</v>
      </c>
      <c r="D154" s="6">
        <f t="shared" si="64"/>
        <v>151</v>
      </c>
      <c r="E154" s="2"/>
      <c r="F154" s="2">
        <f t="shared" si="45"/>
        <v>0</v>
      </c>
      <c r="J154" s="1">
        <f t="shared" si="63"/>
        <v>0</v>
      </c>
      <c r="M154" s="8" t="str">
        <f t="shared" si="55"/>
        <v/>
      </c>
      <c r="N154" s="8" t="str">
        <f t="shared" si="56"/>
        <v/>
      </c>
      <c r="O154" s="1" t="str">
        <f t="shared" si="57"/>
        <v/>
      </c>
      <c r="P154" s="40" t="str">
        <f t="shared" si="58"/>
        <v/>
      </c>
      <c r="Q154" s="40" t="str">
        <f t="shared" si="59"/>
        <v/>
      </c>
      <c r="R154" s="6">
        <f t="shared" si="60"/>
        <v>0</v>
      </c>
      <c r="S154" s="6">
        <f>IF(AND(D154&lt;=L$4,P154&lt;&gt;"Y"),IF(N154&lt;VLOOKUP(O154,Runners!A$3:CT$200,S$1,FALSE),2,0),0)</f>
        <v>0</v>
      </c>
      <c r="T154" s="6">
        <f t="shared" si="61"/>
        <v>0</v>
      </c>
      <c r="U154" s="2"/>
      <c r="V154" s="2" t="str">
        <f>IF(O154&lt;&gt;"",VLOOKUP(O154,Runners!CZ$3:DM$200,V$1,FALSE),"")</f>
        <v/>
      </c>
      <c r="W154" s="19" t="str">
        <f t="shared" si="62"/>
        <v/>
      </c>
    </row>
    <row r="155" spans="3:23" x14ac:dyDescent="0.25">
      <c r="C155" s="3">
        <f>IF(A155&lt;&gt;"",VLOOKUP(A155,Runners!A$3:AS$200,C$1,FALSE),0)</f>
        <v>0</v>
      </c>
      <c r="D155" s="6">
        <f t="shared" si="64"/>
        <v>152</v>
      </c>
      <c r="E155" s="2"/>
      <c r="F155" s="2">
        <f t="shared" si="45"/>
        <v>0</v>
      </c>
      <c r="J155" s="1">
        <f t="shared" si="63"/>
        <v>0</v>
      </c>
      <c r="M155" s="8" t="str">
        <f t="shared" si="55"/>
        <v/>
      </c>
      <c r="N155" s="8" t="str">
        <f t="shared" si="56"/>
        <v/>
      </c>
      <c r="O155" s="1" t="str">
        <f t="shared" si="57"/>
        <v/>
      </c>
      <c r="P155" s="40" t="str">
        <f t="shared" si="58"/>
        <v/>
      </c>
      <c r="Q155" s="40" t="str">
        <f t="shared" si="59"/>
        <v/>
      </c>
      <c r="R155" s="6">
        <f t="shared" si="60"/>
        <v>0</v>
      </c>
      <c r="S155" s="6">
        <f>IF(AND(D155&lt;=L$4,P155&lt;&gt;"Y"),IF(N155&lt;VLOOKUP(O155,Runners!A$3:CT$200,S$1,FALSE),2,0),0)</f>
        <v>0</v>
      </c>
      <c r="T155" s="6">
        <f t="shared" si="61"/>
        <v>0</v>
      </c>
      <c r="U155" s="2"/>
      <c r="V155" s="2" t="str">
        <f>IF(O155&lt;&gt;"",VLOOKUP(O155,Runners!CZ$3:DM$200,V$1,FALSE),"")</f>
        <v/>
      </c>
      <c r="W155" s="19" t="str">
        <f t="shared" si="62"/>
        <v/>
      </c>
    </row>
    <row r="156" spans="3:23" x14ac:dyDescent="0.25">
      <c r="C156" s="3">
        <f>IF(A156&lt;&gt;"",VLOOKUP(A156,Runners!A$3:AS$200,C$1,FALSE),0)</f>
        <v>0</v>
      </c>
      <c r="D156" s="6">
        <f t="shared" si="64"/>
        <v>153</v>
      </c>
      <c r="E156" s="2"/>
      <c r="F156" s="2">
        <f t="shared" si="45"/>
        <v>0</v>
      </c>
      <c r="J156" s="1">
        <f t="shared" si="63"/>
        <v>0</v>
      </c>
      <c r="M156" s="8" t="str">
        <f t="shared" si="55"/>
        <v/>
      </c>
      <c r="N156" s="8" t="str">
        <f t="shared" si="56"/>
        <v/>
      </c>
      <c r="O156" s="1" t="str">
        <f t="shared" si="57"/>
        <v/>
      </c>
      <c r="P156" s="40" t="str">
        <f t="shared" si="58"/>
        <v/>
      </c>
      <c r="Q156" s="40" t="str">
        <f t="shared" si="59"/>
        <v/>
      </c>
      <c r="R156" s="6">
        <f t="shared" si="60"/>
        <v>0</v>
      </c>
      <c r="S156" s="6">
        <f>IF(AND(D156&lt;=L$4,P156&lt;&gt;"Y"),IF(N156&lt;VLOOKUP(O156,Runners!A$3:CT$200,S$1,FALSE),2,0),0)</f>
        <v>0</v>
      </c>
      <c r="T156" s="6">
        <f t="shared" si="61"/>
        <v>0</v>
      </c>
      <c r="U156" s="2"/>
      <c r="V156" s="2" t="str">
        <f>IF(O156&lt;&gt;"",VLOOKUP(O156,Runners!CZ$3:DM$200,V$1,FALSE),"")</f>
        <v/>
      </c>
      <c r="W156" s="19" t="str">
        <f t="shared" si="62"/>
        <v/>
      </c>
    </row>
    <row r="157" spans="3:23" x14ac:dyDescent="0.25">
      <c r="C157" s="3">
        <f>IF(A157&lt;&gt;"",VLOOKUP(A157,Runners!A$3:AS$200,C$1,FALSE),0)</f>
        <v>0</v>
      </c>
      <c r="D157" s="6">
        <f t="shared" si="64"/>
        <v>154</v>
      </c>
      <c r="E157" s="2"/>
      <c r="F157" s="2">
        <f t="shared" si="45"/>
        <v>0</v>
      </c>
      <c r="J157" s="1">
        <f t="shared" si="63"/>
        <v>0</v>
      </c>
      <c r="M157" s="8" t="str">
        <f t="shared" si="55"/>
        <v/>
      </c>
      <c r="N157" s="8" t="str">
        <f t="shared" si="56"/>
        <v/>
      </c>
      <c r="O157" s="1" t="str">
        <f t="shared" si="57"/>
        <v/>
      </c>
      <c r="P157" s="40" t="str">
        <f t="shared" si="58"/>
        <v/>
      </c>
      <c r="Q157" s="40" t="str">
        <f t="shared" si="59"/>
        <v/>
      </c>
      <c r="R157" s="6">
        <f t="shared" si="60"/>
        <v>0</v>
      </c>
      <c r="S157" s="6">
        <f>IF(AND(D157&lt;=L$4,P157&lt;&gt;"Y"),IF(N157&lt;VLOOKUP(O157,Runners!A$3:CT$200,S$1,FALSE),2,0),0)</f>
        <v>0</v>
      </c>
      <c r="T157" s="6">
        <f t="shared" si="61"/>
        <v>0</v>
      </c>
      <c r="U157" s="2"/>
      <c r="V157" s="2" t="str">
        <f>IF(O157&lt;&gt;"",VLOOKUP(O157,Runners!CZ$3:DM$200,V$1,FALSE),"")</f>
        <v/>
      </c>
      <c r="W157" s="19" t="str">
        <f t="shared" si="62"/>
        <v/>
      </c>
    </row>
    <row r="158" spans="3:23" x14ac:dyDescent="0.25">
      <c r="C158" s="3">
        <f>IF(A158&lt;&gt;"",VLOOKUP(A158,Runners!A$3:AS$200,C$1,FALSE),0)</f>
        <v>0</v>
      </c>
      <c r="D158" s="6">
        <f t="shared" si="64"/>
        <v>155</v>
      </c>
      <c r="E158" s="2"/>
      <c r="F158" s="2">
        <f t="shared" si="45"/>
        <v>0</v>
      </c>
      <c r="J158" s="1">
        <f t="shared" si="63"/>
        <v>0</v>
      </c>
      <c r="M158" s="8" t="str">
        <f t="shared" si="55"/>
        <v/>
      </c>
      <c r="N158" s="8" t="str">
        <f t="shared" si="56"/>
        <v/>
      </c>
      <c r="O158" s="1" t="str">
        <f t="shared" si="57"/>
        <v/>
      </c>
      <c r="P158" s="40" t="str">
        <f t="shared" si="58"/>
        <v/>
      </c>
      <c r="Q158" s="40" t="str">
        <f t="shared" si="59"/>
        <v/>
      </c>
      <c r="R158" s="6">
        <f t="shared" si="60"/>
        <v>0</v>
      </c>
      <c r="S158" s="6">
        <f>IF(AND(D158&lt;=L$4,P158&lt;&gt;"Y"),IF(N158&lt;VLOOKUP(O158,Runners!A$3:CT$200,S$1,FALSE),2,0),0)</f>
        <v>0</v>
      </c>
      <c r="T158" s="6">
        <f t="shared" si="61"/>
        <v>0</v>
      </c>
      <c r="U158" s="2"/>
      <c r="V158" s="2" t="str">
        <f>IF(O158&lt;&gt;"",VLOOKUP(O158,Runners!CZ$3:DM$200,V$1,FALSE),"")</f>
        <v/>
      </c>
      <c r="W158" s="19" t="str">
        <f t="shared" si="62"/>
        <v/>
      </c>
    </row>
    <row r="159" spans="3:23" x14ac:dyDescent="0.25">
      <c r="C159" s="3">
        <f>IF(A159&lt;&gt;"",VLOOKUP(A159,Runners!A$3:AS$200,C$1,FALSE),0)</f>
        <v>0</v>
      </c>
      <c r="D159" s="6">
        <f t="shared" si="64"/>
        <v>156</v>
      </c>
      <c r="E159" s="2"/>
      <c r="F159" s="2">
        <f t="shared" si="45"/>
        <v>0</v>
      </c>
      <c r="J159" s="1">
        <f t="shared" si="63"/>
        <v>0</v>
      </c>
      <c r="M159" s="8" t="str">
        <f t="shared" si="55"/>
        <v/>
      </c>
      <c r="N159" s="8" t="str">
        <f t="shared" si="56"/>
        <v/>
      </c>
      <c r="O159" s="1" t="str">
        <f t="shared" si="57"/>
        <v/>
      </c>
      <c r="P159" s="40" t="str">
        <f t="shared" si="58"/>
        <v/>
      </c>
      <c r="Q159" s="40" t="str">
        <f t="shared" si="59"/>
        <v/>
      </c>
      <c r="R159" s="6">
        <f t="shared" si="60"/>
        <v>0</v>
      </c>
      <c r="S159" s="6">
        <f>IF(AND(D159&lt;=L$4,P159&lt;&gt;"Y"),IF(N159&lt;VLOOKUP(O159,Runners!A$3:CT$200,S$1,FALSE),2,0),0)</f>
        <v>0</v>
      </c>
      <c r="T159" s="6">
        <f t="shared" si="61"/>
        <v>0</v>
      </c>
      <c r="U159" s="2"/>
      <c r="V159" s="2" t="str">
        <f>IF(O159&lt;&gt;"",VLOOKUP(O159,Runners!CZ$3:DM$200,V$1,FALSE),"")</f>
        <v/>
      </c>
      <c r="W159" s="19" t="str">
        <f t="shared" si="62"/>
        <v/>
      </c>
    </row>
    <row r="160" spans="3:23" x14ac:dyDescent="0.25">
      <c r="C160" s="3">
        <f>IF(A160&lt;&gt;"",VLOOKUP(A160,Runners!A$3:AS$200,C$1,FALSE),0)</f>
        <v>0</v>
      </c>
      <c r="D160" s="6">
        <f t="shared" si="64"/>
        <v>157</v>
      </c>
      <c r="E160" s="2"/>
      <c r="F160" s="2">
        <f t="shared" si="45"/>
        <v>0</v>
      </c>
      <c r="J160" s="1">
        <f t="shared" si="63"/>
        <v>0</v>
      </c>
      <c r="M160" s="8" t="str">
        <f t="shared" si="55"/>
        <v/>
      </c>
      <c r="N160" s="8" t="str">
        <f t="shared" si="56"/>
        <v/>
      </c>
      <c r="O160" s="1" t="str">
        <f t="shared" si="57"/>
        <v/>
      </c>
      <c r="P160" s="40" t="str">
        <f t="shared" si="58"/>
        <v/>
      </c>
      <c r="Q160" s="40" t="str">
        <f t="shared" si="59"/>
        <v/>
      </c>
      <c r="R160" s="6">
        <f t="shared" si="60"/>
        <v>0</v>
      </c>
      <c r="S160" s="6">
        <f>IF(AND(D160&lt;=L$4,P160&lt;&gt;"Y"),IF(N160&lt;VLOOKUP(O160,Runners!A$3:CT$200,S$1,FALSE),2,0),0)</f>
        <v>0</v>
      </c>
      <c r="T160" s="6">
        <f t="shared" si="61"/>
        <v>0</v>
      </c>
      <c r="U160" s="2"/>
      <c r="V160" s="2" t="str">
        <f>IF(O160&lt;&gt;"",VLOOKUP(O160,Runners!CZ$3:DM$200,V$1,FALSE),"")</f>
        <v/>
      </c>
      <c r="W160" s="19" t="str">
        <f t="shared" si="62"/>
        <v/>
      </c>
    </row>
    <row r="161" spans="3:23" x14ac:dyDescent="0.25">
      <c r="C161" s="3">
        <f>IF(A161&lt;&gt;"",VLOOKUP(A161,Runners!A$3:AS$200,C$1,FALSE),0)</f>
        <v>0</v>
      </c>
      <c r="D161" s="6">
        <f t="shared" si="64"/>
        <v>158</v>
      </c>
      <c r="E161" s="2"/>
      <c r="F161" s="2">
        <f t="shared" si="45"/>
        <v>0</v>
      </c>
      <c r="J161" s="1">
        <f t="shared" si="63"/>
        <v>0</v>
      </c>
      <c r="M161" s="8" t="str">
        <f t="shared" si="55"/>
        <v/>
      </c>
      <c r="N161" s="8" t="str">
        <f t="shared" si="56"/>
        <v/>
      </c>
      <c r="O161" s="1" t="str">
        <f t="shared" si="57"/>
        <v/>
      </c>
      <c r="P161" s="40" t="str">
        <f t="shared" si="58"/>
        <v/>
      </c>
      <c r="Q161" s="40" t="str">
        <f t="shared" si="59"/>
        <v/>
      </c>
      <c r="R161" s="6">
        <f t="shared" si="60"/>
        <v>0</v>
      </c>
      <c r="S161" s="6">
        <f>IF(AND(D161&lt;=L$4,P161&lt;&gt;"Y"),IF(N161&lt;VLOOKUP(O161,Runners!A$3:CT$200,S$1,FALSE),2,0),0)</f>
        <v>0</v>
      </c>
      <c r="T161" s="6">
        <f t="shared" si="61"/>
        <v>0</v>
      </c>
      <c r="U161" s="2"/>
      <c r="V161" s="2" t="str">
        <f>IF(O161&lt;&gt;"",VLOOKUP(O161,Runners!CZ$3:DM$200,V$1,FALSE),"")</f>
        <v/>
      </c>
      <c r="W161" s="19" t="str">
        <f t="shared" si="62"/>
        <v/>
      </c>
    </row>
    <row r="162" spans="3:23" x14ac:dyDescent="0.25">
      <c r="C162" s="3">
        <f>IF(A162&lt;&gt;"",VLOOKUP(A162,Runners!A$3:AS$200,C$1,FALSE),0)</f>
        <v>0</v>
      </c>
      <c r="D162" s="6">
        <f t="shared" si="64"/>
        <v>159</v>
      </c>
      <c r="E162" s="2"/>
      <c r="F162" s="2">
        <f t="shared" si="45"/>
        <v>0</v>
      </c>
      <c r="J162" s="1">
        <f t="shared" si="63"/>
        <v>0</v>
      </c>
      <c r="M162" s="8" t="str">
        <f t="shared" si="55"/>
        <v/>
      </c>
      <c r="N162" s="8" t="str">
        <f t="shared" si="56"/>
        <v/>
      </c>
      <c r="O162" s="1" t="str">
        <f t="shared" si="57"/>
        <v/>
      </c>
      <c r="P162" s="40" t="str">
        <f t="shared" si="58"/>
        <v/>
      </c>
      <c r="Q162" s="40" t="str">
        <f t="shared" si="59"/>
        <v/>
      </c>
      <c r="R162" s="6">
        <f t="shared" si="60"/>
        <v>0</v>
      </c>
      <c r="S162" s="6">
        <f>IF(AND(D162&lt;=L$4,P162&lt;&gt;"Y"),IF(N162&lt;VLOOKUP(O162,Runners!A$3:CT$200,S$1,FALSE),2,0),0)</f>
        <v>0</v>
      </c>
      <c r="T162" s="6">
        <f t="shared" si="61"/>
        <v>0</v>
      </c>
      <c r="U162" s="2"/>
      <c r="V162" s="2" t="str">
        <f>IF(O162&lt;&gt;"",VLOOKUP(O162,Runners!CZ$3:DM$200,V$1,FALSE),"")</f>
        <v/>
      </c>
      <c r="W162" s="19" t="str">
        <f t="shared" si="62"/>
        <v/>
      </c>
    </row>
    <row r="163" spans="3:23" x14ac:dyDescent="0.25">
      <c r="C163" s="3">
        <f>IF(A163&lt;&gt;"",VLOOKUP(A163,Runners!A$3:AS$200,C$1,FALSE),0)</f>
        <v>0</v>
      </c>
      <c r="D163" s="6">
        <f t="shared" si="64"/>
        <v>160</v>
      </c>
      <c r="E163" s="2"/>
      <c r="F163" s="2">
        <f t="shared" si="45"/>
        <v>0</v>
      </c>
      <c r="J163" s="1">
        <f t="shared" si="63"/>
        <v>0</v>
      </c>
      <c r="M163" s="8" t="str">
        <f t="shared" si="55"/>
        <v/>
      </c>
      <c r="N163" s="8" t="str">
        <f t="shared" si="56"/>
        <v/>
      </c>
      <c r="O163" s="1" t="str">
        <f t="shared" si="57"/>
        <v/>
      </c>
      <c r="P163" s="40" t="str">
        <f t="shared" si="58"/>
        <v/>
      </c>
      <c r="Q163" s="40" t="str">
        <f t="shared" si="59"/>
        <v/>
      </c>
      <c r="R163" s="6">
        <f t="shared" si="60"/>
        <v>0</v>
      </c>
      <c r="S163" s="6">
        <f>IF(AND(D163&lt;=L$4,P163&lt;&gt;"Y"),IF(N163&lt;VLOOKUP(O163,Runners!A$3:CT$200,S$1,FALSE),2,0),0)</f>
        <v>0</v>
      </c>
      <c r="T163" s="6">
        <f t="shared" si="61"/>
        <v>0</v>
      </c>
      <c r="U163" s="2"/>
      <c r="V163" s="2" t="str">
        <f>IF(O163&lt;&gt;"",VLOOKUP(O163,Runners!CZ$3:DM$200,V$1,FALSE),"")</f>
        <v/>
      </c>
      <c r="W163" s="19" t="str">
        <f t="shared" si="62"/>
        <v/>
      </c>
    </row>
    <row r="164" spans="3:23" x14ac:dyDescent="0.25">
      <c r="C164" s="3">
        <f>IF(A164&lt;&gt;"",VLOOKUP(A164,Runners!A$3:AS$200,C$1,FALSE),0)</f>
        <v>0</v>
      </c>
      <c r="D164" s="6">
        <f t="shared" si="64"/>
        <v>161</v>
      </c>
      <c r="E164" s="2"/>
      <c r="F164" s="2">
        <f t="shared" si="45"/>
        <v>0</v>
      </c>
      <c r="J164" s="1">
        <f t="shared" si="63"/>
        <v>0</v>
      </c>
      <c r="M164" s="8" t="str">
        <f t="shared" si="55"/>
        <v/>
      </c>
      <c r="N164" s="8" t="str">
        <f t="shared" si="56"/>
        <v/>
      </c>
      <c r="O164" s="1" t="str">
        <f t="shared" si="57"/>
        <v/>
      </c>
      <c r="P164" s="40" t="str">
        <f t="shared" si="58"/>
        <v/>
      </c>
      <c r="Q164" s="40" t="str">
        <f t="shared" si="59"/>
        <v/>
      </c>
      <c r="R164" s="6">
        <f t="shared" si="60"/>
        <v>0</v>
      </c>
      <c r="S164" s="6">
        <f>IF(AND(D164&lt;=L$4,P164&lt;&gt;"Y"),IF(N164&lt;VLOOKUP(O164,Runners!A$3:CT$200,S$1,FALSE),2,0),0)</f>
        <v>0</v>
      </c>
      <c r="T164" s="6">
        <f t="shared" si="61"/>
        <v>0</v>
      </c>
      <c r="U164" s="2"/>
      <c r="V164" s="2" t="str">
        <f>IF(O164&lt;&gt;"",VLOOKUP(O164,Runners!CZ$3:DM$200,V$1,FALSE),"")</f>
        <v/>
      </c>
      <c r="W164" s="19" t="str">
        <f t="shared" si="62"/>
        <v/>
      </c>
    </row>
    <row r="165" spans="3:23" x14ac:dyDescent="0.25">
      <c r="C165" s="3">
        <f>IF(A165&lt;&gt;"",VLOOKUP(A165,Runners!A$3:AS$200,C$1,FALSE),0)</f>
        <v>0</v>
      </c>
      <c r="D165" s="6">
        <f t="shared" si="64"/>
        <v>162</v>
      </c>
      <c r="E165" s="2"/>
      <c r="F165" s="2">
        <f t="shared" si="45"/>
        <v>0</v>
      </c>
      <c r="J165" s="1">
        <f t="shared" si="63"/>
        <v>0</v>
      </c>
      <c r="M165" s="8" t="str">
        <f t="shared" si="55"/>
        <v/>
      </c>
      <c r="N165" s="8" t="str">
        <f t="shared" si="56"/>
        <v/>
      </c>
      <c r="O165" s="1" t="str">
        <f t="shared" si="57"/>
        <v/>
      </c>
      <c r="P165" s="40" t="str">
        <f t="shared" si="58"/>
        <v/>
      </c>
      <c r="Q165" s="40" t="str">
        <f t="shared" si="59"/>
        <v/>
      </c>
      <c r="R165" s="6">
        <f t="shared" si="60"/>
        <v>0</v>
      </c>
      <c r="S165" s="6">
        <f>IF(AND(D165&lt;=L$4,P165&lt;&gt;"Y"),IF(N165&lt;VLOOKUP(O165,Runners!A$3:CT$200,S$1,FALSE),2,0),0)</f>
        <v>0</v>
      </c>
      <c r="T165" s="6">
        <f t="shared" si="61"/>
        <v>0</v>
      </c>
      <c r="U165" s="2"/>
      <c r="V165" s="2" t="str">
        <f>IF(O165&lt;&gt;"",VLOOKUP(O165,Runners!CZ$3:DM$200,V$1,FALSE),"")</f>
        <v/>
      </c>
      <c r="W165" s="19" t="str">
        <f t="shared" si="62"/>
        <v/>
      </c>
    </row>
    <row r="166" spans="3:23" x14ac:dyDescent="0.25">
      <c r="C166" s="3">
        <f>IF(A166&lt;&gt;"",VLOOKUP(A166,Runners!A$3:AS$200,C$1,FALSE),0)</f>
        <v>0</v>
      </c>
      <c r="D166" s="6">
        <f t="shared" si="64"/>
        <v>163</v>
      </c>
      <c r="E166" s="2"/>
      <c r="F166" s="2">
        <f t="shared" si="45"/>
        <v>0</v>
      </c>
      <c r="J166" s="1">
        <f t="shared" si="63"/>
        <v>0</v>
      </c>
      <c r="M166" s="8" t="str">
        <f t="shared" si="55"/>
        <v/>
      </c>
      <c r="N166" s="8" t="str">
        <f t="shared" si="56"/>
        <v/>
      </c>
      <c r="O166" s="1" t="str">
        <f t="shared" si="57"/>
        <v/>
      </c>
      <c r="P166" s="40" t="str">
        <f t="shared" si="58"/>
        <v/>
      </c>
      <c r="Q166" s="40" t="str">
        <f t="shared" si="59"/>
        <v/>
      </c>
      <c r="R166" s="6">
        <f t="shared" si="60"/>
        <v>0</v>
      </c>
      <c r="S166" s="6">
        <f>IF(AND(D166&lt;=L$4,P166&lt;&gt;"Y"),IF(N166&lt;VLOOKUP(O166,Runners!A$3:CT$200,S$1,FALSE),2,0),0)</f>
        <v>0</v>
      </c>
      <c r="T166" s="6">
        <f t="shared" si="61"/>
        <v>0</v>
      </c>
      <c r="U166" s="2"/>
      <c r="V166" s="2" t="str">
        <f>IF(O166&lt;&gt;"",VLOOKUP(O166,Runners!CZ$3:DM$200,V$1,FALSE),"")</f>
        <v/>
      </c>
      <c r="W166" s="19" t="str">
        <f t="shared" si="62"/>
        <v/>
      </c>
    </row>
    <row r="167" spans="3:23" x14ac:dyDescent="0.25">
      <c r="C167" s="3">
        <f>IF(A167&lt;&gt;"",VLOOKUP(A167,Runners!A$3:AS$200,C$1,FALSE),0)</f>
        <v>0</v>
      </c>
      <c r="D167" s="6">
        <f t="shared" si="64"/>
        <v>164</v>
      </c>
      <c r="E167" s="2"/>
      <c r="F167" s="2">
        <f t="shared" ref="F167:F192" si="65">IF(E167&gt;0,E167-C167,0)</f>
        <v>0</v>
      </c>
      <c r="J167" s="1">
        <f t="shared" si="63"/>
        <v>0</v>
      </c>
      <c r="M167" s="8" t="str">
        <f t="shared" si="55"/>
        <v/>
      </c>
      <c r="N167" s="8" t="str">
        <f t="shared" si="56"/>
        <v/>
      </c>
      <c r="O167" s="1" t="str">
        <f t="shared" si="57"/>
        <v/>
      </c>
      <c r="P167" s="40" t="str">
        <f t="shared" si="58"/>
        <v/>
      </c>
      <c r="Q167" s="40" t="str">
        <f t="shared" si="59"/>
        <v/>
      </c>
      <c r="R167" s="6">
        <f t="shared" si="60"/>
        <v>0</v>
      </c>
      <c r="S167" s="6">
        <f>IF(AND(D167&lt;=L$4,P167&lt;&gt;"Y"),IF(N167&lt;VLOOKUP(O167,Runners!A$3:CT$200,S$1,FALSE),2,0),0)</f>
        <v>0</v>
      </c>
      <c r="T167" s="6">
        <f t="shared" si="61"/>
        <v>0</v>
      </c>
      <c r="U167" s="2"/>
      <c r="V167" s="2" t="str">
        <f>IF(O167&lt;&gt;"",VLOOKUP(O167,Runners!CZ$3:DM$200,V$1,FALSE),"")</f>
        <v/>
      </c>
      <c r="W167" s="19" t="str">
        <f t="shared" si="62"/>
        <v/>
      </c>
    </row>
    <row r="168" spans="3:23" x14ac:dyDescent="0.25">
      <c r="C168" s="3">
        <f>IF(A168&lt;&gt;"",VLOOKUP(A168,Runners!A$3:AS$200,C$1,FALSE),0)</f>
        <v>0</v>
      </c>
      <c r="D168" s="6">
        <f t="shared" si="64"/>
        <v>165</v>
      </c>
      <c r="E168" s="2"/>
      <c r="F168" s="2">
        <f t="shared" si="65"/>
        <v>0</v>
      </c>
      <c r="J168" s="1">
        <f t="shared" si="63"/>
        <v>0</v>
      </c>
      <c r="M168" s="8" t="str">
        <f t="shared" si="55"/>
        <v/>
      </c>
      <c r="N168" s="8" t="str">
        <f t="shared" si="56"/>
        <v/>
      </c>
      <c r="O168" s="1" t="str">
        <f t="shared" si="57"/>
        <v/>
      </c>
      <c r="P168" s="40" t="str">
        <f t="shared" si="58"/>
        <v/>
      </c>
      <c r="Q168" s="40" t="str">
        <f t="shared" si="59"/>
        <v/>
      </c>
      <c r="R168" s="6">
        <f t="shared" si="60"/>
        <v>0</v>
      </c>
      <c r="S168" s="6">
        <f>IF(AND(D168&lt;=L$4,P168&lt;&gt;"Y"),IF(N168&lt;VLOOKUP(O168,Runners!A$3:CT$200,S$1,FALSE),2,0),0)</f>
        <v>0</v>
      </c>
      <c r="T168" s="6">
        <f t="shared" si="61"/>
        <v>0</v>
      </c>
      <c r="U168" s="2"/>
      <c r="V168" s="2" t="str">
        <f>IF(O168&lt;&gt;"",VLOOKUP(O168,Runners!CZ$3:DM$200,V$1,FALSE),"")</f>
        <v/>
      </c>
      <c r="W168" s="19" t="str">
        <f t="shared" si="62"/>
        <v/>
      </c>
    </row>
    <row r="169" spans="3:23" x14ac:dyDescent="0.25">
      <c r="C169" s="3">
        <f>IF(A169&lt;&gt;"",VLOOKUP(A169,Runners!A$3:AS$200,C$1,FALSE),0)</f>
        <v>0</v>
      </c>
      <c r="D169" s="6">
        <f t="shared" si="64"/>
        <v>166</v>
      </c>
      <c r="E169" s="2"/>
      <c r="F169" s="2">
        <f t="shared" si="65"/>
        <v>0</v>
      </c>
      <c r="J169" s="1">
        <f t="shared" si="63"/>
        <v>0</v>
      </c>
      <c r="M169" s="8" t="str">
        <f t="shared" si="55"/>
        <v/>
      </c>
      <c r="N169" s="8" t="str">
        <f t="shared" si="56"/>
        <v/>
      </c>
      <c r="O169" s="1" t="str">
        <f t="shared" si="57"/>
        <v/>
      </c>
      <c r="P169" s="40" t="str">
        <f t="shared" si="58"/>
        <v/>
      </c>
      <c r="Q169" s="40" t="str">
        <f t="shared" si="59"/>
        <v/>
      </c>
      <c r="R169" s="6">
        <f t="shared" si="60"/>
        <v>0</v>
      </c>
      <c r="S169" s="6">
        <f>IF(AND(D169&lt;=L$4,P169&lt;&gt;"Y"),IF(N169&lt;VLOOKUP(O169,Runners!A$3:CT$200,S$1,FALSE),2,0),0)</f>
        <v>0</v>
      </c>
      <c r="T169" s="6">
        <f t="shared" si="61"/>
        <v>0</v>
      </c>
      <c r="U169" s="2"/>
      <c r="V169" s="2" t="str">
        <f>IF(O169&lt;&gt;"",VLOOKUP(O169,Runners!CZ$3:DM$200,V$1,FALSE),"")</f>
        <v/>
      </c>
      <c r="W169" s="19" t="str">
        <f t="shared" si="62"/>
        <v/>
      </c>
    </row>
    <row r="170" spans="3:23" x14ac:dyDescent="0.25">
      <c r="C170" s="3">
        <f>IF(A170&lt;&gt;"",VLOOKUP(A170,Runners!A$3:AS$200,C$1,FALSE),0)</f>
        <v>0</v>
      </c>
      <c r="D170" s="6">
        <f t="shared" si="64"/>
        <v>167</v>
      </c>
      <c r="E170" s="2"/>
      <c r="F170" s="2">
        <f t="shared" si="65"/>
        <v>0</v>
      </c>
      <c r="J170" s="1">
        <f t="shared" si="63"/>
        <v>0</v>
      </c>
      <c r="M170" s="8" t="str">
        <f t="shared" si="55"/>
        <v/>
      </c>
      <c r="N170" s="8" t="str">
        <f t="shared" si="56"/>
        <v/>
      </c>
      <c r="O170" s="1" t="str">
        <f t="shared" si="57"/>
        <v/>
      </c>
      <c r="P170" s="40" t="str">
        <f t="shared" si="58"/>
        <v/>
      </c>
      <c r="Q170" s="40" t="str">
        <f t="shared" si="59"/>
        <v/>
      </c>
      <c r="R170" s="6">
        <f t="shared" si="60"/>
        <v>0</v>
      </c>
      <c r="S170" s="6">
        <f>IF(AND(D170&lt;=L$4,P170&lt;&gt;"Y"),IF(N170&lt;VLOOKUP(O170,Runners!A$3:CT$200,S$1,FALSE),2,0),0)</f>
        <v>0</v>
      </c>
      <c r="T170" s="6">
        <f t="shared" si="61"/>
        <v>0</v>
      </c>
      <c r="U170" s="2"/>
      <c r="V170" s="2" t="str">
        <f>IF(O170&lt;&gt;"",VLOOKUP(O170,Runners!CZ$3:DM$200,V$1,FALSE),"")</f>
        <v/>
      </c>
      <c r="W170" s="19" t="str">
        <f t="shared" si="62"/>
        <v/>
      </c>
    </row>
    <row r="171" spans="3:23" x14ac:dyDescent="0.25">
      <c r="C171" s="3">
        <f>IF(A171&lt;&gt;"",VLOOKUP(A171,Runners!A$3:AS$200,C$1,FALSE),0)</f>
        <v>0</v>
      </c>
      <c r="D171" s="6">
        <f t="shared" si="64"/>
        <v>168</v>
      </c>
      <c r="E171" s="2"/>
      <c r="F171" s="2">
        <f t="shared" si="65"/>
        <v>0</v>
      </c>
      <c r="J171" s="1">
        <f t="shared" si="63"/>
        <v>0</v>
      </c>
      <c r="M171" s="8" t="str">
        <f t="shared" si="55"/>
        <v/>
      </c>
      <c r="N171" s="8" t="str">
        <f t="shared" si="56"/>
        <v/>
      </c>
      <c r="O171" s="1" t="str">
        <f t="shared" si="57"/>
        <v/>
      </c>
      <c r="P171" s="40" t="str">
        <f t="shared" si="58"/>
        <v/>
      </c>
      <c r="Q171" s="40" t="str">
        <f t="shared" si="59"/>
        <v/>
      </c>
      <c r="R171" s="6">
        <f t="shared" si="60"/>
        <v>0</v>
      </c>
      <c r="S171" s="6">
        <f>IF(AND(D171&lt;=L$4,P171&lt;&gt;"Y"),IF(N171&lt;VLOOKUP(O171,Runners!A$3:CT$200,S$1,FALSE),2,0),0)</f>
        <v>0</v>
      </c>
      <c r="T171" s="6">
        <f t="shared" si="61"/>
        <v>0</v>
      </c>
      <c r="U171" s="2"/>
      <c r="V171" s="2" t="str">
        <f>IF(O171&lt;&gt;"",VLOOKUP(O171,Runners!CZ$3:DM$200,V$1,FALSE),"")</f>
        <v/>
      </c>
      <c r="W171" s="19" t="str">
        <f t="shared" si="62"/>
        <v/>
      </c>
    </row>
    <row r="172" spans="3:23" x14ac:dyDescent="0.25">
      <c r="C172" s="3">
        <f>IF(A172&lt;&gt;"",VLOOKUP(A172,Runners!A$3:AS$200,C$1,FALSE),0)</f>
        <v>0</v>
      </c>
      <c r="D172" s="6">
        <f t="shared" si="64"/>
        <v>169</v>
      </c>
      <c r="E172" s="2"/>
      <c r="F172" s="2">
        <f t="shared" si="65"/>
        <v>0</v>
      </c>
      <c r="J172" s="1">
        <f t="shared" si="63"/>
        <v>0</v>
      </c>
      <c r="M172" s="8" t="str">
        <f t="shared" si="55"/>
        <v/>
      </c>
      <c r="N172" s="8" t="str">
        <f t="shared" si="56"/>
        <v/>
      </c>
      <c r="O172" s="1" t="str">
        <f t="shared" si="57"/>
        <v/>
      </c>
      <c r="P172" s="40" t="str">
        <f t="shared" si="58"/>
        <v/>
      </c>
      <c r="Q172" s="40" t="str">
        <f t="shared" si="59"/>
        <v/>
      </c>
      <c r="R172" s="6">
        <f t="shared" si="60"/>
        <v>0</v>
      </c>
      <c r="S172" s="6">
        <f>IF(AND(D172&lt;=L$4,P172&lt;&gt;"Y"),IF(N172&lt;VLOOKUP(O172,Runners!A$3:CT$200,S$1,FALSE),2,0),0)</f>
        <v>0</v>
      </c>
      <c r="T172" s="6">
        <f t="shared" si="61"/>
        <v>0</v>
      </c>
      <c r="U172" s="2"/>
      <c r="V172" s="2" t="str">
        <f>IF(O172&lt;&gt;"",VLOOKUP(O172,Runners!CZ$3:DM$200,V$1,FALSE),"")</f>
        <v/>
      </c>
      <c r="W172" s="19" t="str">
        <f t="shared" si="62"/>
        <v/>
      </c>
    </row>
    <row r="173" spans="3:23" x14ac:dyDescent="0.25">
      <c r="C173" s="3">
        <f>IF(A173&lt;&gt;"",VLOOKUP(A173,Runners!A$3:AS$200,C$1,FALSE),0)</f>
        <v>0</v>
      </c>
      <c r="D173" s="6">
        <f t="shared" si="64"/>
        <v>170</v>
      </c>
      <c r="E173" s="2"/>
      <c r="F173" s="2">
        <f t="shared" si="65"/>
        <v>0</v>
      </c>
      <c r="J173" s="1">
        <f t="shared" si="63"/>
        <v>0</v>
      </c>
      <c r="M173" s="8" t="str">
        <f t="shared" si="55"/>
        <v/>
      </c>
      <c r="N173" s="8" t="str">
        <f t="shared" si="56"/>
        <v/>
      </c>
      <c r="O173" s="1" t="str">
        <f t="shared" si="57"/>
        <v/>
      </c>
      <c r="P173" s="40" t="str">
        <f t="shared" si="58"/>
        <v/>
      </c>
      <c r="Q173" s="40" t="str">
        <f t="shared" si="59"/>
        <v/>
      </c>
      <c r="R173" s="6">
        <f t="shared" si="60"/>
        <v>0</v>
      </c>
      <c r="S173" s="6">
        <f>IF(AND(D173&lt;=L$4,P173&lt;&gt;"Y"),IF(N173&lt;VLOOKUP(O173,Runners!A$3:CT$200,S$1,FALSE),2,0),0)</f>
        <v>0</v>
      </c>
      <c r="T173" s="6">
        <f t="shared" si="61"/>
        <v>0</v>
      </c>
      <c r="U173" s="2"/>
      <c r="V173" s="2" t="str">
        <f>IF(O173&lt;&gt;"",VLOOKUP(O173,Runners!CZ$3:DM$200,V$1,FALSE),"")</f>
        <v/>
      </c>
      <c r="W173" s="19" t="str">
        <f t="shared" si="62"/>
        <v/>
      </c>
    </row>
    <row r="174" spans="3:23" x14ac:dyDescent="0.25">
      <c r="C174" s="3">
        <f>IF(A174&lt;&gt;"",VLOOKUP(A174,Runners!A$3:AS$200,C$1,FALSE),0)</f>
        <v>0</v>
      </c>
      <c r="D174" s="6">
        <f t="shared" si="64"/>
        <v>171</v>
      </c>
      <c r="E174" s="2"/>
      <c r="F174" s="2">
        <f t="shared" si="65"/>
        <v>0</v>
      </c>
      <c r="J174" s="1">
        <f t="shared" si="63"/>
        <v>0</v>
      </c>
      <c r="M174" s="8" t="str">
        <f t="shared" si="55"/>
        <v/>
      </c>
      <c r="N174" s="8" t="str">
        <f t="shared" si="56"/>
        <v/>
      </c>
      <c r="O174" s="1" t="str">
        <f t="shared" si="57"/>
        <v/>
      </c>
      <c r="P174" s="40" t="str">
        <f t="shared" si="58"/>
        <v/>
      </c>
      <c r="Q174" s="40" t="str">
        <f t="shared" si="59"/>
        <v/>
      </c>
      <c r="R174" s="6">
        <f t="shared" si="60"/>
        <v>0</v>
      </c>
      <c r="S174" s="6">
        <f>IF(AND(D174&lt;=L$4,P174&lt;&gt;"Y"),IF(N174&lt;VLOOKUP(O174,Runners!A$3:CT$200,S$1,FALSE),2,0),0)</f>
        <v>0</v>
      </c>
      <c r="T174" s="6">
        <f t="shared" si="61"/>
        <v>0</v>
      </c>
      <c r="U174" s="2"/>
      <c r="V174" s="2" t="str">
        <f>IF(O174&lt;&gt;"",VLOOKUP(O174,Runners!CZ$3:DM$200,V$1,FALSE),"")</f>
        <v/>
      </c>
      <c r="W174" s="19" t="str">
        <f t="shared" si="62"/>
        <v/>
      </c>
    </row>
    <row r="175" spans="3:23" x14ac:dyDescent="0.25">
      <c r="C175" s="3">
        <f>IF(A175&lt;&gt;"",VLOOKUP(A175,Runners!A$3:AS$200,C$1,FALSE),0)</f>
        <v>0</v>
      </c>
      <c r="D175" s="6">
        <f t="shared" si="64"/>
        <v>172</v>
      </c>
      <c r="E175" s="2"/>
      <c r="F175" s="2">
        <f t="shared" si="65"/>
        <v>0</v>
      </c>
      <c r="J175" s="1">
        <f t="shared" si="63"/>
        <v>0</v>
      </c>
      <c r="M175" s="8" t="str">
        <f t="shared" si="55"/>
        <v/>
      </c>
      <c r="N175" s="8" t="str">
        <f t="shared" si="56"/>
        <v/>
      </c>
      <c r="O175" s="1" t="str">
        <f t="shared" si="57"/>
        <v/>
      </c>
      <c r="P175" s="40" t="str">
        <f t="shared" si="58"/>
        <v/>
      </c>
      <c r="Q175" s="40" t="str">
        <f t="shared" si="59"/>
        <v/>
      </c>
      <c r="R175" s="6">
        <f t="shared" si="60"/>
        <v>0</v>
      </c>
      <c r="S175" s="6">
        <f>IF(AND(D175&lt;=L$4,P175&lt;&gt;"Y"),IF(N175&lt;VLOOKUP(O175,Runners!A$3:CT$200,S$1,FALSE),2,0),0)</f>
        <v>0</v>
      </c>
      <c r="T175" s="6">
        <f t="shared" si="61"/>
        <v>0</v>
      </c>
      <c r="U175" s="2"/>
      <c r="V175" s="2" t="str">
        <f>IF(O175&lt;&gt;"",VLOOKUP(O175,Runners!CZ$3:DM$200,V$1,FALSE),"")</f>
        <v/>
      </c>
      <c r="W175" s="19" t="str">
        <f t="shared" si="62"/>
        <v/>
      </c>
    </row>
    <row r="176" spans="3:23" x14ac:dyDescent="0.25">
      <c r="C176" s="3">
        <f>IF(A176&lt;&gt;"",VLOOKUP(A176,Runners!A$3:AS$200,C$1,FALSE),0)</f>
        <v>0</v>
      </c>
      <c r="D176" s="6">
        <f t="shared" si="64"/>
        <v>173</v>
      </c>
      <c r="E176" s="2"/>
      <c r="F176" s="2">
        <f t="shared" si="65"/>
        <v>0</v>
      </c>
      <c r="J176" s="1">
        <f t="shared" si="63"/>
        <v>0</v>
      </c>
      <c r="M176" s="8" t="str">
        <f t="shared" si="55"/>
        <v/>
      </c>
      <c r="N176" s="8" t="str">
        <f t="shared" si="56"/>
        <v/>
      </c>
      <c r="O176" s="1" t="str">
        <f t="shared" si="57"/>
        <v/>
      </c>
      <c r="P176" s="40" t="str">
        <f t="shared" si="58"/>
        <v/>
      </c>
      <c r="Q176" s="40" t="str">
        <f t="shared" si="59"/>
        <v/>
      </c>
      <c r="R176" s="6">
        <f t="shared" si="60"/>
        <v>0</v>
      </c>
      <c r="S176" s="6">
        <f>IF(AND(D176&lt;=L$4,P176&lt;&gt;"Y"),IF(N176&lt;VLOOKUP(O176,Runners!A$3:CT$200,S$1,FALSE),2,0),0)</f>
        <v>0</v>
      </c>
      <c r="T176" s="6">
        <f t="shared" si="61"/>
        <v>0</v>
      </c>
      <c r="U176" s="2"/>
      <c r="V176" s="2" t="str">
        <f>IF(O176&lt;&gt;"",VLOOKUP(O176,Runners!CZ$3:DM$200,V$1,FALSE),"")</f>
        <v/>
      </c>
      <c r="W176" s="19" t="str">
        <f t="shared" si="62"/>
        <v/>
      </c>
    </row>
    <row r="177" spans="3:23" x14ac:dyDescent="0.25">
      <c r="C177" s="3">
        <f>IF(A177&lt;&gt;"",VLOOKUP(A177,Runners!A$3:AS$200,C$1,FALSE),0)</f>
        <v>0</v>
      </c>
      <c r="D177" s="6">
        <f t="shared" si="64"/>
        <v>174</v>
      </c>
      <c r="E177" s="2"/>
      <c r="F177" s="2">
        <f t="shared" si="65"/>
        <v>0</v>
      </c>
      <c r="J177" s="1">
        <f t="shared" si="63"/>
        <v>0</v>
      </c>
      <c r="M177" s="8" t="str">
        <f t="shared" si="55"/>
        <v/>
      </c>
      <c r="N177" s="8" t="str">
        <f t="shared" si="56"/>
        <v/>
      </c>
      <c r="O177" s="1" t="str">
        <f t="shared" si="57"/>
        <v/>
      </c>
      <c r="P177" s="40" t="str">
        <f t="shared" si="58"/>
        <v/>
      </c>
      <c r="Q177" s="40" t="str">
        <f t="shared" si="59"/>
        <v/>
      </c>
      <c r="R177" s="6">
        <f t="shared" si="60"/>
        <v>0</v>
      </c>
      <c r="S177" s="6">
        <f>IF(AND(D177&lt;=L$4,P177&lt;&gt;"Y"),IF(N177&lt;VLOOKUP(O177,Runners!A$3:CT$200,S$1,FALSE),2,0),0)</f>
        <v>0</v>
      </c>
      <c r="T177" s="6">
        <f t="shared" si="61"/>
        <v>0</v>
      </c>
      <c r="U177" s="2"/>
      <c r="V177" s="2" t="str">
        <f>IF(O177&lt;&gt;"",VLOOKUP(O177,Runners!CZ$3:DM$200,V$1,FALSE),"")</f>
        <v/>
      </c>
      <c r="W177" s="19" t="str">
        <f t="shared" si="62"/>
        <v/>
      </c>
    </row>
    <row r="178" spans="3:23" x14ac:dyDescent="0.25">
      <c r="C178" s="3">
        <f>IF(A178&lt;&gt;"",VLOOKUP(A178,Runners!A$3:AS$200,C$1,FALSE),0)</f>
        <v>0</v>
      </c>
      <c r="D178" s="6">
        <f t="shared" si="64"/>
        <v>175</v>
      </c>
      <c r="E178" s="2"/>
      <c r="F178" s="2">
        <f t="shared" si="65"/>
        <v>0</v>
      </c>
      <c r="J178" s="1">
        <f t="shared" si="63"/>
        <v>0</v>
      </c>
      <c r="M178" s="8" t="str">
        <f t="shared" si="55"/>
        <v/>
      </c>
      <c r="N178" s="8" t="str">
        <f t="shared" si="56"/>
        <v/>
      </c>
      <c r="O178" s="1" t="str">
        <f t="shared" si="57"/>
        <v/>
      </c>
      <c r="P178" s="40" t="str">
        <f t="shared" si="58"/>
        <v/>
      </c>
      <c r="Q178" s="40" t="str">
        <f t="shared" si="59"/>
        <v/>
      </c>
      <c r="R178" s="6">
        <f t="shared" si="60"/>
        <v>0</v>
      </c>
      <c r="S178" s="6">
        <f>IF(AND(D178&lt;=L$4,P178&lt;&gt;"Y"),IF(N178&lt;VLOOKUP(O178,Runners!A$3:CT$200,S$1,FALSE),2,0),0)</f>
        <v>0</v>
      </c>
      <c r="T178" s="6">
        <f t="shared" si="61"/>
        <v>0</v>
      </c>
      <c r="U178" s="2"/>
      <c r="V178" s="2" t="str">
        <f>IF(O178&lt;&gt;"",VLOOKUP(O178,Runners!CZ$3:DM$200,V$1,FALSE),"")</f>
        <v/>
      </c>
      <c r="W178" s="19" t="str">
        <f t="shared" si="62"/>
        <v/>
      </c>
    </row>
    <row r="179" spans="3:23" x14ac:dyDescent="0.25">
      <c r="C179" s="3">
        <f>IF(A179&lt;&gt;"",VLOOKUP(A179,Runners!A$3:AS$200,C$1,FALSE),0)</f>
        <v>0</v>
      </c>
      <c r="D179" s="6">
        <f t="shared" si="64"/>
        <v>176</v>
      </c>
      <c r="E179" s="2"/>
      <c r="F179" s="2">
        <f t="shared" si="65"/>
        <v>0</v>
      </c>
      <c r="J179" s="1">
        <f t="shared" si="63"/>
        <v>0</v>
      </c>
      <c r="M179" s="8" t="str">
        <f t="shared" si="55"/>
        <v/>
      </c>
      <c r="N179" s="8" t="str">
        <f t="shared" si="56"/>
        <v/>
      </c>
      <c r="O179" s="1" t="str">
        <f t="shared" si="57"/>
        <v/>
      </c>
      <c r="P179" s="40" t="str">
        <f t="shared" si="58"/>
        <v/>
      </c>
      <c r="Q179" s="40" t="str">
        <f t="shared" si="59"/>
        <v/>
      </c>
      <c r="R179" s="6">
        <f t="shared" si="60"/>
        <v>0</v>
      </c>
      <c r="S179" s="6">
        <f>IF(AND(D179&lt;=L$4,P179&lt;&gt;"Y"),IF(N179&lt;VLOOKUP(O179,Runners!A$3:CT$200,S$1,FALSE),2,0),0)</f>
        <v>0</v>
      </c>
      <c r="T179" s="6">
        <f t="shared" si="61"/>
        <v>0</v>
      </c>
      <c r="U179" s="2"/>
      <c r="V179" s="2" t="str">
        <f>IF(O179&lt;&gt;"",VLOOKUP(O179,Runners!CZ$3:DM$200,V$1,FALSE),"")</f>
        <v/>
      </c>
      <c r="W179" s="19" t="str">
        <f t="shared" si="62"/>
        <v/>
      </c>
    </row>
    <row r="180" spans="3:23" x14ac:dyDescent="0.25">
      <c r="C180" s="3">
        <f>IF(A180&lt;&gt;"",VLOOKUP(A180,Runners!A$3:AS$200,C$1,FALSE),0)</f>
        <v>0</v>
      </c>
      <c r="D180" s="6">
        <f t="shared" si="64"/>
        <v>177</v>
      </c>
      <c r="E180" s="2"/>
      <c r="F180" s="2">
        <f t="shared" si="65"/>
        <v>0</v>
      </c>
      <c r="J180" s="1">
        <f t="shared" si="63"/>
        <v>0</v>
      </c>
      <c r="M180" s="8" t="str">
        <f t="shared" si="55"/>
        <v/>
      </c>
      <c r="N180" s="8" t="str">
        <f t="shared" si="56"/>
        <v/>
      </c>
      <c r="O180" s="1" t="str">
        <f t="shared" si="57"/>
        <v/>
      </c>
      <c r="P180" s="40" t="str">
        <f t="shared" si="58"/>
        <v/>
      </c>
      <c r="Q180" s="40" t="str">
        <f t="shared" si="59"/>
        <v/>
      </c>
      <c r="R180" s="6">
        <f t="shared" si="60"/>
        <v>0</v>
      </c>
      <c r="S180" s="6">
        <f>IF(AND(D180&lt;=L$4,P180&lt;&gt;"Y"),IF(N180&lt;VLOOKUP(O180,Runners!A$3:CT$200,S$1,FALSE),2,0),0)</f>
        <v>0</v>
      </c>
      <c r="T180" s="6">
        <f t="shared" si="61"/>
        <v>0</v>
      </c>
      <c r="U180" s="2"/>
      <c r="V180" s="2" t="str">
        <f>IF(O180&lt;&gt;"",VLOOKUP(O180,Runners!CZ$3:DM$200,V$1,FALSE),"")</f>
        <v/>
      </c>
      <c r="W180" s="19" t="str">
        <f t="shared" si="62"/>
        <v/>
      </c>
    </row>
    <row r="181" spans="3:23" x14ac:dyDescent="0.25">
      <c r="C181" s="3">
        <f>IF(A181&lt;&gt;"",VLOOKUP(A181,Runners!A$3:AS$200,C$1,FALSE),0)</f>
        <v>0</v>
      </c>
      <c r="D181" s="6">
        <f t="shared" si="64"/>
        <v>178</v>
      </c>
      <c r="E181" s="2"/>
      <c r="F181" s="2">
        <f t="shared" si="65"/>
        <v>0</v>
      </c>
      <c r="J181" s="1">
        <f t="shared" si="63"/>
        <v>0</v>
      </c>
      <c r="M181" s="8" t="str">
        <f t="shared" si="55"/>
        <v/>
      </c>
      <c r="N181" s="8" t="str">
        <f t="shared" si="56"/>
        <v/>
      </c>
      <c r="O181" s="1" t="str">
        <f t="shared" si="57"/>
        <v/>
      </c>
      <c r="P181" s="40" t="str">
        <f t="shared" si="58"/>
        <v/>
      </c>
      <c r="Q181" s="40" t="str">
        <f t="shared" si="59"/>
        <v/>
      </c>
      <c r="R181" s="6">
        <f t="shared" si="60"/>
        <v>0</v>
      </c>
      <c r="S181" s="6">
        <f>IF(AND(D181&lt;=L$4,P181&lt;&gt;"Y"),IF(N181&lt;VLOOKUP(O181,Runners!A$3:CT$200,S$1,FALSE),2,0),0)</f>
        <v>0</v>
      </c>
      <c r="T181" s="6">
        <f t="shared" si="61"/>
        <v>0</v>
      </c>
      <c r="U181" s="2"/>
      <c r="V181" s="2" t="str">
        <f>IF(O181&lt;&gt;"",VLOOKUP(O181,Runners!CZ$3:DM$200,V$1,FALSE),"")</f>
        <v/>
      </c>
      <c r="W181" s="19" t="str">
        <f t="shared" si="62"/>
        <v/>
      </c>
    </row>
    <row r="182" spans="3:23" x14ac:dyDescent="0.25">
      <c r="C182" s="3">
        <f>IF(A182&lt;&gt;"",VLOOKUP(A182,Runners!A$3:AS$200,C$1,FALSE),0)</f>
        <v>0</v>
      </c>
      <c r="D182" s="6">
        <f t="shared" si="64"/>
        <v>179</v>
      </c>
      <c r="E182" s="2"/>
      <c r="F182" s="2">
        <f t="shared" si="65"/>
        <v>0</v>
      </c>
      <c r="J182" s="1">
        <f t="shared" si="63"/>
        <v>0</v>
      </c>
      <c r="M182" s="8" t="str">
        <f t="shared" si="55"/>
        <v/>
      </c>
      <c r="N182" s="8" t="str">
        <f t="shared" si="56"/>
        <v/>
      </c>
      <c r="O182" s="1" t="str">
        <f t="shared" si="57"/>
        <v/>
      </c>
      <c r="P182" s="40" t="str">
        <f t="shared" si="58"/>
        <v/>
      </c>
      <c r="Q182" s="40" t="str">
        <f t="shared" si="59"/>
        <v/>
      </c>
      <c r="R182" s="6">
        <f t="shared" si="60"/>
        <v>0</v>
      </c>
      <c r="S182" s="6">
        <f>IF(AND(D182&lt;=L$4,P182&lt;&gt;"Y"),IF(N182&lt;VLOOKUP(O182,Runners!A$3:CT$200,S$1,FALSE),2,0),0)</f>
        <v>0</v>
      </c>
      <c r="T182" s="6">
        <f t="shared" si="61"/>
        <v>0</v>
      </c>
      <c r="U182" s="2"/>
      <c r="V182" s="2" t="str">
        <f>IF(O182&lt;&gt;"",VLOOKUP(O182,Runners!CZ$3:DM$200,V$1,FALSE),"")</f>
        <v/>
      </c>
      <c r="W182" s="19" t="str">
        <f t="shared" si="62"/>
        <v/>
      </c>
    </row>
    <row r="183" spans="3:23" x14ac:dyDescent="0.25">
      <c r="C183" s="3">
        <f>IF(A183&lt;&gt;"",VLOOKUP(A183,Runners!A$3:AS$200,C$1,FALSE),0)</f>
        <v>0</v>
      </c>
      <c r="D183" s="6">
        <f t="shared" si="64"/>
        <v>180</v>
      </c>
      <c r="E183" s="2"/>
      <c r="F183" s="2">
        <f t="shared" si="65"/>
        <v>0</v>
      </c>
      <c r="J183" s="1">
        <f t="shared" si="63"/>
        <v>0</v>
      </c>
      <c r="M183" s="8" t="str">
        <f t="shared" si="55"/>
        <v/>
      </c>
      <c r="N183" s="8" t="str">
        <f t="shared" si="56"/>
        <v/>
      </c>
      <c r="O183" s="1" t="str">
        <f t="shared" si="57"/>
        <v/>
      </c>
      <c r="P183" s="40" t="str">
        <f t="shared" si="58"/>
        <v/>
      </c>
      <c r="Q183" s="40" t="str">
        <f t="shared" si="59"/>
        <v/>
      </c>
      <c r="R183" s="6">
        <f t="shared" si="60"/>
        <v>0</v>
      </c>
      <c r="S183" s="6">
        <f>IF(AND(D183&lt;=L$4,P183&lt;&gt;"Y"),IF(N183&lt;VLOOKUP(O183,Runners!A$3:CT$200,S$1,FALSE),2,0),0)</f>
        <v>0</v>
      </c>
      <c r="T183" s="6">
        <f t="shared" si="61"/>
        <v>0</v>
      </c>
      <c r="U183" s="2"/>
      <c r="V183" s="2" t="str">
        <f>IF(O183&lt;&gt;"",VLOOKUP(O183,Runners!CZ$3:DM$200,V$1,FALSE),"")</f>
        <v/>
      </c>
      <c r="W183" s="19" t="str">
        <f t="shared" si="62"/>
        <v/>
      </c>
    </row>
    <row r="184" spans="3:23" x14ac:dyDescent="0.25">
      <c r="C184" s="3">
        <f>IF(A184&lt;&gt;"",VLOOKUP(A184,Runners!A$3:AS$200,C$1,FALSE),0)</f>
        <v>0</v>
      </c>
      <c r="D184" s="6">
        <f t="shared" si="64"/>
        <v>181</v>
      </c>
      <c r="E184" s="2"/>
      <c r="F184" s="2">
        <f t="shared" si="65"/>
        <v>0</v>
      </c>
      <c r="J184" s="1">
        <f t="shared" si="63"/>
        <v>0</v>
      </c>
      <c r="M184" s="8" t="str">
        <f t="shared" si="55"/>
        <v/>
      </c>
      <c r="N184" s="8" t="str">
        <f t="shared" si="56"/>
        <v/>
      </c>
      <c r="O184" s="1" t="str">
        <f t="shared" si="57"/>
        <v/>
      </c>
      <c r="P184" s="40" t="str">
        <f t="shared" si="58"/>
        <v/>
      </c>
      <c r="Q184" s="40" t="str">
        <f t="shared" si="59"/>
        <v/>
      </c>
      <c r="R184" s="6">
        <f t="shared" si="60"/>
        <v>0</v>
      </c>
      <c r="S184" s="6">
        <f>IF(AND(D184&lt;=L$4,P184&lt;&gt;"Y"),IF(N184&lt;VLOOKUP(O184,Runners!A$3:CT$200,S$1,FALSE),2,0),0)</f>
        <v>0</v>
      </c>
      <c r="T184" s="6">
        <f t="shared" si="61"/>
        <v>0</v>
      </c>
      <c r="U184" s="2"/>
      <c r="V184" s="2" t="str">
        <f>IF(O184&lt;&gt;"",VLOOKUP(O184,Runners!CZ$3:DM$200,V$1,FALSE),"")</f>
        <v/>
      </c>
      <c r="W184" s="19" t="str">
        <f t="shared" si="62"/>
        <v/>
      </c>
    </row>
    <row r="185" spans="3:23" x14ac:dyDescent="0.25">
      <c r="C185" s="3">
        <f>IF(A185&lt;&gt;"",VLOOKUP(A185,Runners!A$3:AS$200,C$1,FALSE),0)</f>
        <v>0</v>
      </c>
      <c r="D185" s="6">
        <f t="shared" si="64"/>
        <v>182</v>
      </c>
      <c r="E185" s="2"/>
      <c r="F185" s="2">
        <f t="shared" si="65"/>
        <v>0</v>
      </c>
      <c r="J185" s="1">
        <f t="shared" si="63"/>
        <v>0</v>
      </c>
      <c r="M185" s="8" t="str">
        <f t="shared" si="55"/>
        <v/>
      </c>
      <c r="N185" s="8" t="str">
        <f t="shared" si="56"/>
        <v/>
      </c>
      <c r="O185" s="1" t="str">
        <f t="shared" si="57"/>
        <v/>
      </c>
      <c r="P185" s="40" t="str">
        <f t="shared" si="58"/>
        <v/>
      </c>
      <c r="Q185" s="40" t="str">
        <f t="shared" si="59"/>
        <v/>
      </c>
      <c r="R185" s="6">
        <f t="shared" si="60"/>
        <v>0</v>
      </c>
      <c r="S185" s="6">
        <f>IF(AND(D185&lt;=L$4,P185&lt;&gt;"Y"),IF(N185&lt;VLOOKUP(O185,Runners!A$3:CT$200,S$1,FALSE),2,0),0)</f>
        <v>0</v>
      </c>
      <c r="T185" s="6">
        <f t="shared" si="61"/>
        <v>0</v>
      </c>
      <c r="U185" s="2"/>
      <c r="V185" s="2" t="str">
        <f>IF(O185&lt;&gt;"",VLOOKUP(O185,Runners!CZ$3:DM$200,V$1,FALSE),"")</f>
        <v/>
      </c>
      <c r="W185" s="19" t="str">
        <f t="shared" si="62"/>
        <v/>
      </c>
    </row>
    <row r="186" spans="3:23" x14ac:dyDescent="0.25">
      <c r="C186" s="3">
        <f>IF(A186&lt;&gt;"",VLOOKUP(A186,Runners!A$3:AS$200,C$1,FALSE),0)</f>
        <v>0</v>
      </c>
      <c r="D186" s="6">
        <f t="shared" si="64"/>
        <v>183</v>
      </c>
      <c r="E186" s="2"/>
      <c r="F186" s="2">
        <f t="shared" si="65"/>
        <v>0</v>
      </c>
      <c r="J186" s="1">
        <f t="shared" si="63"/>
        <v>0</v>
      </c>
      <c r="M186" s="8" t="str">
        <f t="shared" si="55"/>
        <v/>
      </c>
      <c r="N186" s="8" t="str">
        <f t="shared" si="56"/>
        <v/>
      </c>
      <c r="O186" s="1" t="str">
        <f t="shared" si="57"/>
        <v/>
      </c>
      <c r="P186" s="40" t="str">
        <f t="shared" si="58"/>
        <v/>
      </c>
      <c r="Q186" s="40" t="str">
        <f t="shared" si="59"/>
        <v/>
      </c>
      <c r="R186" s="6">
        <f t="shared" si="60"/>
        <v>0</v>
      </c>
      <c r="S186" s="6">
        <f>IF(AND(D186&lt;=L$4,P186&lt;&gt;"Y"),IF(N186&lt;VLOOKUP(O186,Runners!A$3:CT$200,S$1,FALSE),2,0),0)</f>
        <v>0</v>
      </c>
      <c r="T186" s="6">
        <f t="shared" si="61"/>
        <v>0</v>
      </c>
      <c r="U186" s="2"/>
      <c r="V186" s="2" t="str">
        <f>IF(O186&lt;&gt;"",VLOOKUP(O186,Runners!CZ$3:DM$200,V$1,FALSE),"")</f>
        <v/>
      </c>
      <c r="W186" s="19" t="str">
        <f t="shared" si="62"/>
        <v/>
      </c>
    </row>
    <row r="187" spans="3:23" x14ac:dyDescent="0.25">
      <c r="C187" s="3">
        <f>IF(A187&lt;&gt;"",VLOOKUP(A187,Runners!A$3:AS$200,C$1,FALSE),0)</f>
        <v>0</v>
      </c>
      <c r="D187" s="6">
        <f t="shared" si="64"/>
        <v>184</v>
      </c>
      <c r="E187" s="2"/>
      <c r="F187" s="2">
        <f t="shared" si="65"/>
        <v>0</v>
      </c>
      <c r="J187" s="1">
        <f t="shared" si="63"/>
        <v>0</v>
      </c>
      <c r="M187" s="8" t="str">
        <f t="shared" si="55"/>
        <v/>
      </c>
      <c r="N187" s="8" t="str">
        <f t="shared" si="56"/>
        <v/>
      </c>
      <c r="O187" s="1" t="str">
        <f t="shared" si="57"/>
        <v/>
      </c>
      <c r="P187" s="40" t="str">
        <f t="shared" si="58"/>
        <v/>
      </c>
      <c r="Q187" s="40" t="str">
        <f t="shared" si="59"/>
        <v/>
      </c>
      <c r="R187" s="6">
        <f t="shared" si="60"/>
        <v>0</v>
      </c>
      <c r="S187" s="6">
        <f>IF(AND(D187&lt;=L$4,P187&lt;&gt;"Y"),IF(N187&lt;VLOOKUP(O187,Runners!A$3:CT$200,S$1,FALSE),2,0),0)</f>
        <v>0</v>
      </c>
      <c r="T187" s="6">
        <f t="shared" si="61"/>
        <v>0</v>
      </c>
      <c r="U187" s="2"/>
      <c r="V187" s="2" t="str">
        <f>IF(O187&lt;&gt;"",VLOOKUP(O187,Runners!CZ$3:DM$200,V$1,FALSE),"")</f>
        <v/>
      </c>
      <c r="W187" s="19" t="str">
        <f t="shared" si="62"/>
        <v/>
      </c>
    </row>
    <row r="188" spans="3:23" x14ac:dyDescent="0.25">
      <c r="C188" s="3">
        <f>IF(A188&lt;&gt;"",VLOOKUP(A188,Runners!A$3:AS$200,C$1,FALSE),0)</f>
        <v>0</v>
      </c>
      <c r="D188" s="6">
        <f t="shared" si="64"/>
        <v>185</v>
      </c>
      <c r="E188" s="2"/>
      <c r="F188" s="2">
        <f t="shared" si="65"/>
        <v>0</v>
      </c>
      <c r="J188" s="1">
        <f t="shared" si="63"/>
        <v>0</v>
      </c>
      <c r="M188" s="8" t="str">
        <f t="shared" si="55"/>
        <v/>
      </c>
      <c r="N188" s="8" t="str">
        <f t="shared" si="56"/>
        <v/>
      </c>
      <c r="O188" s="1" t="str">
        <f t="shared" si="57"/>
        <v/>
      </c>
      <c r="P188" s="40" t="str">
        <f t="shared" si="58"/>
        <v/>
      </c>
      <c r="Q188" s="40" t="str">
        <f t="shared" si="59"/>
        <v/>
      </c>
      <c r="R188" s="6">
        <f t="shared" si="60"/>
        <v>0</v>
      </c>
      <c r="S188" s="6">
        <f>IF(AND(D188&lt;=L$4,P188&lt;&gt;"Y"),IF(N188&lt;VLOOKUP(O188,Runners!A$3:CT$200,S$1,FALSE),2,0),0)</f>
        <v>0</v>
      </c>
      <c r="T188" s="6">
        <f t="shared" si="61"/>
        <v>0</v>
      </c>
      <c r="U188" s="2"/>
      <c r="V188" s="2" t="str">
        <f>IF(O188&lt;&gt;"",VLOOKUP(O188,Runners!CZ$3:DM$200,V$1,FALSE),"")</f>
        <v/>
      </c>
      <c r="W188" s="19" t="str">
        <f t="shared" si="62"/>
        <v/>
      </c>
    </row>
    <row r="189" spans="3:23" x14ac:dyDescent="0.25">
      <c r="C189" s="3">
        <f>IF(A189&lt;&gt;"",VLOOKUP(A189,Runners!A$3:AS$200,C$1,FALSE),0)</f>
        <v>0</v>
      </c>
      <c r="D189" s="6">
        <f t="shared" si="64"/>
        <v>186</v>
      </c>
      <c r="E189" s="2"/>
      <c r="F189" s="2">
        <f t="shared" si="65"/>
        <v>0</v>
      </c>
      <c r="J189" s="1">
        <f t="shared" si="63"/>
        <v>0</v>
      </c>
      <c r="M189" s="8" t="str">
        <f t="shared" si="55"/>
        <v/>
      </c>
      <c r="N189" s="8" t="str">
        <f t="shared" si="56"/>
        <v/>
      </c>
      <c r="O189" s="1" t="str">
        <f t="shared" si="57"/>
        <v/>
      </c>
      <c r="P189" s="40" t="str">
        <f t="shared" si="58"/>
        <v/>
      </c>
      <c r="Q189" s="40" t="str">
        <f t="shared" si="59"/>
        <v/>
      </c>
      <c r="R189" s="6">
        <f t="shared" si="60"/>
        <v>0</v>
      </c>
      <c r="S189" s="6">
        <f>IF(AND(D189&lt;=L$4,P189&lt;&gt;"Y"),IF(N189&lt;VLOOKUP(O189,Runners!A$3:CT$200,S$1,FALSE),2,0),0)</f>
        <v>0</v>
      </c>
      <c r="T189" s="6">
        <f t="shared" si="61"/>
        <v>0</v>
      </c>
      <c r="U189" s="2"/>
      <c r="V189" s="2" t="str">
        <f>IF(O189&lt;&gt;"",VLOOKUP(O189,Runners!CZ$3:DM$200,V$1,FALSE),"")</f>
        <v/>
      </c>
      <c r="W189" s="19" t="str">
        <f t="shared" si="62"/>
        <v/>
      </c>
    </row>
    <row r="190" spans="3:23" x14ac:dyDescent="0.25">
      <c r="C190" s="3">
        <f>IF(A190&lt;&gt;"",VLOOKUP(A190,Runners!A$3:AS$200,C$1,FALSE),0)</f>
        <v>0</v>
      </c>
      <c r="D190" s="6">
        <f t="shared" si="64"/>
        <v>187</v>
      </c>
      <c r="E190" s="2"/>
      <c r="F190" s="2">
        <f t="shared" si="65"/>
        <v>0</v>
      </c>
      <c r="J190" s="1">
        <f t="shared" si="63"/>
        <v>0</v>
      </c>
      <c r="M190" s="8" t="str">
        <f t="shared" si="55"/>
        <v/>
      </c>
      <c r="N190" s="8" t="str">
        <f t="shared" si="56"/>
        <v/>
      </c>
      <c r="O190" s="1" t="str">
        <f t="shared" si="57"/>
        <v/>
      </c>
      <c r="P190" s="40" t="str">
        <f t="shared" si="58"/>
        <v/>
      </c>
      <c r="Q190" s="40" t="str">
        <f t="shared" si="59"/>
        <v/>
      </c>
      <c r="R190" s="6">
        <f t="shared" si="60"/>
        <v>0</v>
      </c>
      <c r="S190" s="6">
        <f>IF(AND(D190&lt;=L$4,P190&lt;&gt;"Y"),IF(N190&lt;VLOOKUP(O190,Runners!A$3:CT$200,S$1,FALSE),2,0),0)</f>
        <v>0</v>
      </c>
      <c r="T190" s="6">
        <f t="shared" si="61"/>
        <v>0</v>
      </c>
      <c r="U190" s="2"/>
      <c r="V190" s="2" t="str">
        <f>IF(O190&lt;&gt;"",VLOOKUP(O190,Runners!CZ$3:DM$200,V$1,FALSE),"")</f>
        <v/>
      </c>
      <c r="W190" s="19" t="str">
        <f t="shared" si="62"/>
        <v/>
      </c>
    </row>
    <row r="191" spans="3:23" x14ac:dyDescent="0.25">
      <c r="C191" s="3">
        <f>IF(A191&lt;&gt;"",VLOOKUP(A191,Runners!A$3:AS$200,C$1,FALSE),0)</f>
        <v>0</v>
      </c>
      <c r="D191" s="6">
        <f t="shared" si="64"/>
        <v>188</v>
      </c>
      <c r="E191" s="2"/>
      <c r="F191" s="2">
        <f t="shared" si="65"/>
        <v>0</v>
      </c>
      <c r="J191" s="1">
        <f t="shared" si="63"/>
        <v>0</v>
      </c>
      <c r="M191" s="8" t="str">
        <f t="shared" si="55"/>
        <v/>
      </c>
      <c r="N191" s="8" t="str">
        <f t="shared" si="56"/>
        <v/>
      </c>
      <c r="O191" s="1" t="str">
        <f t="shared" si="57"/>
        <v/>
      </c>
      <c r="P191" s="40" t="str">
        <f t="shared" si="58"/>
        <v/>
      </c>
      <c r="Q191" s="40" t="str">
        <f t="shared" si="59"/>
        <v/>
      </c>
      <c r="R191" s="6">
        <f t="shared" si="60"/>
        <v>0</v>
      </c>
      <c r="S191" s="6">
        <f>IF(AND(D191&lt;=L$4,P191&lt;&gt;"Y"),IF(N191&lt;VLOOKUP(O191,Runners!A$3:CT$200,S$1,FALSE),2,0),0)</f>
        <v>0</v>
      </c>
      <c r="T191" s="6">
        <f t="shared" si="61"/>
        <v>0</v>
      </c>
      <c r="U191" s="2"/>
      <c r="V191" s="2" t="str">
        <f>IF(O191&lt;&gt;"",VLOOKUP(O191,Runners!CZ$3:DM$200,V$1,FALSE),"")</f>
        <v/>
      </c>
      <c r="W191" s="19" t="str">
        <f t="shared" si="62"/>
        <v/>
      </c>
    </row>
    <row r="192" spans="3:23" x14ac:dyDescent="0.25">
      <c r="C192" s="3">
        <f>IF(A192&lt;&gt;"",VLOOKUP(A192,Runners!A$3:AS$200,C$1,FALSE),0)</f>
        <v>0</v>
      </c>
      <c r="D192" s="6">
        <f t="shared" si="64"/>
        <v>189</v>
      </c>
      <c r="E192" s="2"/>
      <c r="F192" s="2">
        <f t="shared" si="65"/>
        <v>0</v>
      </c>
      <c r="J192" s="1">
        <f t="shared" si="63"/>
        <v>0</v>
      </c>
      <c r="M192" s="8" t="str">
        <f t="shared" si="55"/>
        <v/>
      </c>
      <c r="N192" s="8" t="str">
        <f t="shared" si="56"/>
        <v/>
      </c>
      <c r="O192" s="1" t="str">
        <f t="shared" si="57"/>
        <v/>
      </c>
      <c r="P192" s="40" t="str">
        <f t="shared" si="58"/>
        <v/>
      </c>
      <c r="Q192" s="40" t="str">
        <f t="shared" si="59"/>
        <v/>
      </c>
      <c r="R192" s="6">
        <f t="shared" si="60"/>
        <v>0</v>
      </c>
      <c r="S192" s="6">
        <f>IF(AND(D192&lt;=L$4,P192&lt;&gt;"Y"),IF(N192&lt;VLOOKUP(O192,Runners!A$3:CT$200,S$1,FALSE),2,0),0)</f>
        <v>0</v>
      </c>
      <c r="T192" s="6">
        <f t="shared" si="61"/>
        <v>0</v>
      </c>
      <c r="U192" s="2"/>
      <c r="V192" s="2" t="str">
        <f>IF(O192&lt;&gt;"",VLOOKUP(O192,Runners!CZ$3:DM$200,V$1,FALSE),"")</f>
        <v/>
      </c>
      <c r="W192" s="19" t="str">
        <f t="shared" si="62"/>
        <v/>
      </c>
    </row>
    <row r="193" spans="3:23" x14ac:dyDescent="0.25">
      <c r="C193" s="3">
        <f>IF(A193&lt;&gt;"",VLOOKUP(A193,Runners!A$3:AS$200,C$1,FALSE),0)</f>
        <v>0</v>
      </c>
      <c r="D193" s="6">
        <f t="shared" si="64"/>
        <v>190</v>
      </c>
      <c r="E193" s="2"/>
      <c r="F193" s="2">
        <f t="shared" ref="F193:F197" si="66">IF(E193&gt;0,E193-C193,0)</f>
        <v>0</v>
      </c>
      <c r="J193" s="1">
        <f t="shared" si="63"/>
        <v>0</v>
      </c>
      <c r="M193" s="8" t="str">
        <f t="shared" si="55"/>
        <v/>
      </c>
      <c r="N193" s="8" t="str">
        <f t="shared" si="56"/>
        <v/>
      </c>
      <c r="O193" s="1" t="str">
        <f t="shared" si="57"/>
        <v/>
      </c>
      <c r="P193" s="40" t="str">
        <f t="shared" si="58"/>
        <v/>
      </c>
      <c r="Q193" s="40" t="str">
        <f t="shared" si="59"/>
        <v/>
      </c>
      <c r="R193" s="6">
        <f t="shared" si="60"/>
        <v>0</v>
      </c>
      <c r="S193" s="6">
        <f>IF(AND(D193&lt;=L$4,P193&lt;&gt;"Y"),IF(N193&lt;VLOOKUP(O193,Runners!A$3:CT$200,S$1,FALSE),2,0),0)</f>
        <v>0</v>
      </c>
      <c r="T193" s="6">
        <f t="shared" si="61"/>
        <v>0</v>
      </c>
      <c r="U193" s="2"/>
      <c r="V193" s="2" t="str">
        <f>IF(O193&lt;&gt;"",VLOOKUP(O193,Runners!CZ$3:DM$200,V$1,FALSE),"")</f>
        <v/>
      </c>
      <c r="W193" s="19" t="str">
        <f t="shared" si="62"/>
        <v/>
      </c>
    </row>
    <row r="194" spans="3:23" x14ac:dyDescent="0.25">
      <c r="C194" s="3">
        <f>IF(A194&lt;&gt;"",VLOOKUP(A194,Runners!A$3:AS$200,C$1,FALSE),0)</f>
        <v>0</v>
      </c>
      <c r="D194" s="6">
        <f t="shared" si="64"/>
        <v>191</v>
      </c>
      <c r="E194" s="2"/>
      <c r="F194" s="2">
        <f t="shared" si="66"/>
        <v>0</v>
      </c>
      <c r="J194" s="1">
        <f t="shared" si="63"/>
        <v>0</v>
      </c>
      <c r="M194" s="8" t="str">
        <f t="shared" si="55"/>
        <v/>
      </c>
      <c r="N194" s="8" t="str">
        <f t="shared" si="56"/>
        <v/>
      </c>
      <c r="O194" s="1" t="str">
        <f t="shared" si="57"/>
        <v/>
      </c>
      <c r="P194" s="40" t="str">
        <f t="shared" si="58"/>
        <v/>
      </c>
      <c r="Q194" s="40" t="str">
        <f t="shared" si="59"/>
        <v/>
      </c>
      <c r="R194" s="6">
        <f t="shared" si="60"/>
        <v>0</v>
      </c>
      <c r="S194" s="6">
        <f>IF(AND(D194&lt;=L$4,P194&lt;&gt;"Y"),IF(N194&lt;VLOOKUP(O194,Runners!A$3:CT$200,S$1,FALSE),2,0),0)</f>
        <v>0</v>
      </c>
      <c r="T194" s="6">
        <f t="shared" si="61"/>
        <v>0</v>
      </c>
      <c r="U194" s="2"/>
      <c r="V194" s="2" t="str">
        <f>IF(O194&lt;&gt;"",VLOOKUP(O194,Runners!CZ$3:DM$200,V$1,FALSE),"")</f>
        <v/>
      </c>
      <c r="W194" s="19" t="str">
        <f t="shared" si="62"/>
        <v/>
      </c>
    </row>
    <row r="195" spans="3:23" x14ac:dyDescent="0.25">
      <c r="C195" s="3">
        <f>IF(A195&lt;&gt;"",VLOOKUP(A195,Runners!A$3:AS$200,C$1,FALSE),0)</f>
        <v>0</v>
      </c>
      <c r="D195" s="6">
        <f t="shared" si="64"/>
        <v>192</v>
      </c>
      <c r="E195" s="2"/>
      <c r="F195" s="2">
        <f t="shared" si="66"/>
        <v>0</v>
      </c>
      <c r="J195" s="1">
        <f t="shared" si="63"/>
        <v>0</v>
      </c>
      <c r="M195" s="8" t="str">
        <f t="shared" si="55"/>
        <v/>
      </c>
      <c r="N195" s="8" t="str">
        <f t="shared" si="56"/>
        <v/>
      </c>
      <c r="O195" s="1" t="str">
        <f t="shared" si="57"/>
        <v/>
      </c>
      <c r="P195" s="40" t="str">
        <f t="shared" si="58"/>
        <v/>
      </c>
      <c r="Q195" s="40" t="str">
        <f t="shared" si="59"/>
        <v/>
      </c>
      <c r="R195" s="6">
        <f t="shared" si="60"/>
        <v>0</v>
      </c>
      <c r="S195" s="6">
        <f>IF(AND(D195&lt;=L$4,P195&lt;&gt;"Y"),IF(N195&lt;VLOOKUP(O195,Runners!A$3:CT$200,S$1,FALSE),2,0),0)</f>
        <v>0</v>
      </c>
      <c r="T195" s="6">
        <f t="shared" si="61"/>
        <v>0</v>
      </c>
      <c r="U195" s="2"/>
      <c r="V195" s="2" t="str">
        <f>IF(O195&lt;&gt;"",VLOOKUP(O195,Runners!CZ$3:DM$200,V$1,FALSE),"")</f>
        <v/>
      </c>
      <c r="W195" s="19" t="str">
        <f t="shared" si="62"/>
        <v/>
      </c>
    </row>
    <row r="196" spans="3:23" x14ac:dyDescent="0.25">
      <c r="C196" s="3">
        <f>IF(A196&lt;&gt;"",VLOOKUP(A196,Runners!A$3:AS$200,C$1,FALSE),0)</f>
        <v>0</v>
      </c>
      <c r="D196" s="6">
        <f t="shared" si="64"/>
        <v>193</v>
      </c>
      <c r="E196" s="2"/>
      <c r="F196" s="2">
        <f t="shared" si="66"/>
        <v>0</v>
      </c>
      <c r="J196" s="1">
        <f t="shared" si="63"/>
        <v>0</v>
      </c>
      <c r="M196" s="8" t="str">
        <f t="shared" si="55"/>
        <v/>
      </c>
      <c r="N196" s="8" t="str">
        <f t="shared" si="56"/>
        <v/>
      </c>
      <c r="O196" s="1" t="str">
        <f t="shared" si="57"/>
        <v/>
      </c>
      <c r="P196" s="40" t="str">
        <f t="shared" si="58"/>
        <v/>
      </c>
      <c r="Q196" s="40" t="str">
        <f t="shared" si="59"/>
        <v/>
      </c>
      <c r="R196" s="6">
        <f t="shared" si="60"/>
        <v>0</v>
      </c>
      <c r="S196" s="6">
        <f>IF(AND(D196&lt;=L$4,P196&lt;&gt;"Y"),IF(N196&lt;VLOOKUP(O196,Runners!A$3:CT$200,S$1,FALSE),2,0),0)</f>
        <v>0</v>
      </c>
      <c r="T196" s="6">
        <f t="shared" si="61"/>
        <v>0</v>
      </c>
      <c r="U196" s="2"/>
      <c r="V196" s="2" t="str">
        <f>IF(O196&lt;&gt;"",VLOOKUP(O196,Runners!CZ$3:DM$200,V$1,FALSE),"")</f>
        <v/>
      </c>
      <c r="W196" s="19" t="str">
        <f t="shared" si="62"/>
        <v/>
      </c>
    </row>
    <row r="197" spans="3:23" x14ac:dyDescent="0.25">
      <c r="C197" s="3">
        <f>IF(A197&lt;&gt;"",VLOOKUP(A197,Runners!A$3:AS$200,C$1,FALSE),0)</f>
        <v>0</v>
      </c>
      <c r="D197" s="6">
        <f t="shared" si="64"/>
        <v>194</v>
      </c>
      <c r="E197" s="2"/>
      <c r="F197" s="2">
        <f t="shared" si="66"/>
        <v>0</v>
      </c>
      <c r="J197" s="1">
        <f t="shared" si="63"/>
        <v>0</v>
      </c>
      <c r="M197" s="8" t="str">
        <f t="shared" ref="M197:M200" si="67">IF(D197&lt;=L$4,SMALL(E$4:E$201,D197),"")</f>
        <v/>
      </c>
      <c r="N197" s="8" t="str">
        <f t="shared" ref="N197:N200" si="68">IF(D197&lt;=L$4,VLOOKUP(M197,E$4:F$201,2,FALSE),"")</f>
        <v/>
      </c>
      <c r="O197" s="1" t="str">
        <f t="shared" ref="O197:O200" si="69">IF(D197&lt;=L$4,VLOOKUP(M197,E$4:J$201,6,FALSE),"")</f>
        <v/>
      </c>
      <c r="P197" s="40" t="str">
        <f t="shared" ref="P197:P200" si="70">IF(D197&lt;=L$4,VLOOKUP(O197,A$4:B$201,2,FALSE),"")</f>
        <v/>
      </c>
      <c r="Q197" s="40" t="str">
        <f t="shared" ref="Q197:Q200" si="71">IF(D197&lt;=L$4,IF(P197="Y",Q196,Q196-1),"")</f>
        <v/>
      </c>
      <c r="R197" s="6">
        <f t="shared" ref="R197:R200" si="72">IF(Q197=Q196,0,Q197)</f>
        <v>0</v>
      </c>
      <c r="S197" s="6">
        <f>IF(AND(D197&lt;=L$4,P197&lt;&gt;"Y"),IF(N197&lt;VLOOKUP(O197,Runners!A$3:CT$200,S$1,FALSE),2,0),0)</f>
        <v>0</v>
      </c>
      <c r="T197" s="6">
        <f t="shared" ref="T197:T200" si="73">IF(AND(D197&lt;=L$4,P197&lt;&gt;"Y"),S197+R197,0)</f>
        <v>0</v>
      </c>
      <c r="U197" s="2"/>
      <c r="V197" s="2" t="str">
        <f>IF(O197&lt;&gt;"",VLOOKUP(O197,Runners!CZ$3:DM$200,V$1,FALSE),"")</f>
        <v/>
      </c>
      <c r="W197" s="19" t="str">
        <f t="shared" ref="W197:W200" si="74">IF(O197&lt;&gt;"",(V197-N197)/V197,"")</f>
        <v/>
      </c>
    </row>
    <row r="198" spans="3:23" x14ac:dyDescent="0.25">
      <c r="C198" s="3">
        <f>IF(A198&lt;&gt;"",VLOOKUP(A198,Runners!A$3:AS$200,C$1,FALSE),0)</f>
        <v>0</v>
      </c>
      <c r="D198" s="6">
        <f t="shared" si="64"/>
        <v>195</v>
      </c>
      <c r="E198" s="2"/>
      <c r="F198" s="2">
        <f t="shared" ref="F198:F200" si="75">IF(E198&gt;0,E198-C198,0)</f>
        <v>0</v>
      </c>
      <c r="J198" s="1">
        <f t="shared" ref="J198:J200" si="76">A198</f>
        <v>0</v>
      </c>
      <c r="M198" s="8" t="str">
        <f t="shared" si="67"/>
        <v/>
      </c>
      <c r="N198" s="8" t="str">
        <f t="shared" si="68"/>
        <v/>
      </c>
      <c r="O198" s="1" t="str">
        <f t="shared" si="69"/>
        <v/>
      </c>
      <c r="P198" s="40" t="str">
        <f t="shared" si="70"/>
        <v/>
      </c>
      <c r="Q198" s="40" t="str">
        <f t="shared" si="71"/>
        <v/>
      </c>
      <c r="R198" s="6">
        <f t="shared" si="72"/>
        <v>0</v>
      </c>
      <c r="S198" s="6">
        <f>IF(AND(D198&lt;=L$4,P198&lt;&gt;"Y"),IF(N198&lt;VLOOKUP(O198,Runners!A$3:CT$200,S$1,FALSE),2,0),0)</f>
        <v>0</v>
      </c>
      <c r="T198" s="6">
        <f t="shared" si="73"/>
        <v>0</v>
      </c>
      <c r="U198" s="2"/>
      <c r="V198" s="2" t="str">
        <f>IF(O198&lt;&gt;"",VLOOKUP(O198,Runners!CZ$3:DM$200,V$1,FALSE),"")</f>
        <v/>
      </c>
      <c r="W198" s="19" t="str">
        <f t="shared" si="74"/>
        <v/>
      </c>
    </row>
    <row r="199" spans="3:23" x14ac:dyDescent="0.25">
      <c r="C199" s="3">
        <f>IF(A199&lt;&gt;"",VLOOKUP(A199,Runners!A$3:AS$200,C$1,FALSE),0)</f>
        <v>0</v>
      </c>
      <c r="D199" s="6">
        <f t="shared" si="64"/>
        <v>196</v>
      </c>
      <c r="E199" s="2"/>
      <c r="F199" s="2">
        <f t="shared" si="75"/>
        <v>0</v>
      </c>
      <c r="J199" s="1">
        <f t="shared" si="76"/>
        <v>0</v>
      </c>
      <c r="M199" s="8" t="str">
        <f t="shared" si="67"/>
        <v/>
      </c>
      <c r="N199" s="8" t="str">
        <f t="shared" si="68"/>
        <v/>
      </c>
      <c r="O199" s="1" t="str">
        <f t="shared" si="69"/>
        <v/>
      </c>
      <c r="P199" s="40" t="str">
        <f t="shared" si="70"/>
        <v/>
      </c>
      <c r="Q199" s="40" t="str">
        <f t="shared" si="71"/>
        <v/>
      </c>
      <c r="R199" s="6">
        <f t="shared" si="72"/>
        <v>0</v>
      </c>
      <c r="S199" s="6">
        <f>IF(AND(D199&lt;=L$4,P199&lt;&gt;"Y"),IF(N199&lt;VLOOKUP(O199,Runners!A$3:CT$200,S$1,FALSE),2,0),0)</f>
        <v>0</v>
      </c>
      <c r="T199" s="6">
        <f t="shared" si="73"/>
        <v>0</v>
      </c>
      <c r="U199" s="2"/>
      <c r="V199" s="2" t="str">
        <f>IF(O199&lt;&gt;"",VLOOKUP(O199,Runners!CZ$3:DM$200,V$1,FALSE),"")</f>
        <v/>
      </c>
      <c r="W199" s="19" t="str">
        <f t="shared" si="74"/>
        <v/>
      </c>
    </row>
    <row r="200" spans="3:23" x14ac:dyDescent="0.25">
      <c r="C200" s="3">
        <f>IF(A200&lt;&gt;"",VLOOKUP(A200,Runners!A$3:AS$200,C$1,FALSE),0)</f>
        <v>0</v>
      </c>
      <c r="D200" s="6">
        <f t="shared" si="64"/>
        <v>197</v>
      </c>
      <c r="E200" s="2"/>
      <c r="F200" s="2">
        <f t="shared" si="75"/>
        <v>0</v>
      </c>
      <c r="J200" s="1">
        <f t="shared" si="76"/>
        <v>0</v>
      </c>
      <c r="M200" s="8" t="str">
        <f t="shared" si="67"/>
        <v/>
      </c>
      <c r="N200" s="8" t="str">
        <f t="shared" si="68"/>
        <v/>
      </c>
      <c r="O200" s="1" t="str">
        <f t="shared" si="69"/>
        <v/>
      </c>
      <c r="P200" s="40" t="str">
        <f t="shared" si="70"/>
        <v/>
      </c>
      <c r="Q200" s="40" t="str">
        <f t="shared" si="71"/>
        <v/>
      </c>
      <c r="R200" s="6">
        <f t="shared" si="72"/>
        <v>0</v>
      </c>
      <c r="S200" s="6">
        <f>IF(AND(D200&lt;=L$4,P200&lt;&gt;"Y"),IF(N200&lt;VLOOKUP(O200,Runners!A$3:CT$200,S$1,FALSE),2,0),0)</f>
        <v>0</v>
      </c>
      <c r="T200" s="6">
        <f t="shared" si="73"/>
        <v>0</v>
      </c>
      <c r="U200" s="2"/>
      <c r="V200" s="2" t="str">
        <f>IF(O200&lt;&gt;"",VLOOKUP(O200,Runners!CZ$3:DM$200,V$1,FALSE),"")</f>
        <v/>
      </c>
      <c r="W200" s="19" t="str">
        <f t="shared" si="74"/>
        <v/>
      </c>
    </row>
    <row r="201" spans="3:23" x14ac:dyDescent="0.25">
      <c r="S201" s="6" t="e">
        <f>IF(D201&lt;=L$4,IF(N201&lt;VLOOKUP(O201,Runners!A$3:CT$200,S$1,FALSE),2,0),0)</f>
        <v>#N/A</v>
      </c>
    </row>
  </sheetData>
  <sortState ref="A4:CE130">
    <sortCondition ref="A130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C201"/>
  <sheetViews>
    <sheetView showZeros="0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16.33203125" style="1" customWidth="1"/>
    <col min="2" max="3" width="4.88671875" style="1" customWidth="1"/>
    <col min="4" max="4" width="4.88671875" style="17" customWidth="1"/>
    <col min="5" max="6" width="4.88671875" style="1" customWidth="1"/>
    <col min="7" max="7" width="4.88671875" style="17" customWidth="1"/>
    <col min="8" max="9" width="4.88671875" style="1" customWidth="1"/>
    <col min="10" max="10" width="4.88671875" style="17" customWidth="1"/>
    <col min="11" max="12" width="4.88671875" style="1" customWidth="1"/>
    <col min="13" max="13" width="4.88671875" style="17" customWidth="1"/>
    <col min="14" max="15" width="4.88671875" style="1" customWidth="1"/>
    <col min="16" max="16" width="4.88671875" style="17" customWidth="1"/>
    <col min="17" max="18" width="4.88671875" style="1" customWidth="1"/>
    <col min="19" max="19" width="4.88671875" style="17" customWidth="1"/>
    <col min="20" max="21" width="4.88671875" style="1" customWidth="1"/>
    <col min="22" max="22" width="4.88671875" style="17" customWidth="1"/>
    <col min="23" max="24" width="4.88671875" style="1" customWidth="1"/>
    <col min="25" max="25" width="4.88671875" style="17" customWidth="1"/>
    <col min="26" max="27" width="4.88671875" style="1" customWidth="1"/>
    <col min="28" max="28" width="4.88671875" style="17" customWidth="1"/>
    <col min="29" max="30" width="4.88671875" style="1" customWidth="1"/>
    <col min="31" max="31" width="4.88671875" style="17" customWidth="1"/>
    <col min="32" max="33" width="4.88671875" style="1" customWidth="1"/>
    <col min="34" max="34" width="4.88671875" style="17" customWidth="1"/>
    <col min="35" max="36" width="4.88671875" style="1" customWidth="1"/>
    <col min="37" max="37" width="4.88671875" style="17" customWidth="1"/>
    <col min="38" max="39" width="2.5546875" style="1" customWidth="1"/>
    <col min="40" max="40" width="8.88671875" style="16"/>
    <col min="41" max="42" width="8.88671875" style="1"/>
    <col min="43" max="79" width="0" style="1" hidden="1" customWidth="1"/>
    <col min="80" max="81" width="8.88671875" style="1" hidden="1" customWidth="1"/>
    <col min="82" max="82" width="0" style="1" hidden="1" customWidth="1"/>
    <col min="83" max="83" width="8.88671875" style="1" customWidth="1"/>
    <col min="84" max="16384" width="8.88671875" style="1"/>
  </cols>
  <sheetData>
    <row r="1" spans="1:65" s="12" customFormat="1" ht="40.200000000000003" customHeight="1" x14ac:dyDescent="0.3">
      <c r="A1" s="38" t="s">
        <v>156</v>
      </c>
      <c r="B1" s="12" t="s">
        <v>50</v>
      </c>
      <c r="C1" s="12" t="s">
        <v>131</v>
      </c>
      <c r="D1" s="15" t="s">
        <v>132</v>
      </c>
      <c r="E1" s="12" t="s">
        <v>46</v>
      </c>
      <c r="F1" s="12" t="s">
        <v>131</v>
      </c>
      <c r="G1" s="15" t="s">
        <v>132</v>
      </c>
      <c r="H1" s="12" t="s">
        <v>49</v>
      </c>
      <c r="I1" s="12" t="s">
        <v>131</v>
      </c>
      <c r="J1" s="15" t="s">
        <v>132</v>
      </c>
      <c r="K1" s="12" t="s">
        <v>48</v>
      </c>
      <c r="L1" s="12" t="s">
        <v>131</v>
      </c>
      <c r="M1" s="15" t="s">
        <v>132</v>
      </c>
      <c r="N1" s="12" t="s">
        <v>47</v>
      </c>
      <c r="O1" s="12" t="s">
        <v>131</v>
      </c>
      <c r="P1" s="15" t="s">
        <v>132</v>
      </c>
      <c r="Q1" s="12" t="s">
        <v>51</v>
      </c>
      <c r="R1" s="12" t="s">
        <v>131</v>
      </c>
      <c r="S1" s="15" t="s">
        <v>132</v>
      </c>
      <c r="T1" s="12" t="s">
        <v>52</v>
      </c>
      <c r="U1" s="12" t="s">
        <v>131</v>
      </c>
      <c r="V1" s="15" t="s">
        <v>132</v>
      </c>
      <c r="W1" s="12" t="s">
        <v>53</v>
      </c>
      <c r="X1" s="12" t="s">
        <v>131</v>
      </c>
      <c r="Y1" s="15" t="s">
        <v>132</v>
      </c>
      <c r="Z1" s="12" t="s">
        <v>54</v>
      </c>
      <c r="AA1" s="12" t="s">
        <v>131</v>
      </c>
      <c r="AB1" s="15" t="s">
        <v>132</v>
      </c>
      <c r="AC1" s="12" t="s">
        <v>55</v>
      </c>
      <c r="AD1" s="12" t="s">
        <v>131</v>
      </c>
      <c r="AE1" s="15" t="s">
        <v>132</v>
      </c>
      <c r="AF1" s="12" t="s">
        <v>56</v>
      </c>
      <c r="AG1" s="12" t="s">
        <v>131</v>
      </c>
      <c r="AH1" s="15" t="s">
        <v>132</v>
      </c>
      <c r="AI1" s="12" t="s">
        <v>57</v>
      </c>
      <c r="AJ1" s="12" t="s">
        <v>131</v>
      </c>
      <c r="AK1" s="15" t="s">
        <v>132</v>
      </c>
      <c r="AN1" s="18" t="s">
        <v>133</v>
      </c>
      <c r="AR1" s="12" t="s">
        <v>135</v>
      </c>
      <c r="AS1" s="12" t="s">
        <v>46</v>
      </c>
      <c r="AT1" s="12" t="s">
        <v>49</v>
      </c>
      <c r="AU1" s="12" t="s">
        <v>48</v>
      </c>
      <c r="AV1" s="12" t="s">
        <v>47</v>
      </c>
      <c r="AW1" s="12" t="s">
        <v>51</v>
      </c>
      <c r="AX1" s="12" t="s">
        <v>52</v>
      </c>
      <c r="AY1" s="12" t="s">
        <v>53</v>
      </c>
      <c r="AZ1" s="12" t="s">
        <v>54</v>
      </c>
      <c r="BA1" s="12" t="s">
        <v>55</v>
      </c>
      <c r="BB1" s="12" t="s">
        <v>56</v>
      </c>
      <c r="BC1" s="12" t="s">
        <v>57</v>
      </c>
      <c r="BE1" s="12" t="s">
        <v>134</v>
      </c>
      <c r="BF1" s="12">
        <v>8</v>
      </c>
      <c r="BG1" s="12">
        <v>7</v>
      </c>
      <c r="BH1" s="12">
        <v>6</v>
      </c>
      <c r="BI1" s="12">
        <v>5</v>
      </c>
      <c r="BJ1" s="12">
        <v>4</v>
      </c>
      <c r="BK1" s="12">
        <v>3</v>
      </c>
      <c r="BL1" s="12">
        <v>2</v>
      </c>
      <c r="BM1" s="12">
        <v>1</v>
      </c>
    </row>
    <row r="2" spans="1:65" x14ac:dyDescent="0.3">
      <c r="A2" s="1" t="s">
        <v>231</v>
      </c>
      <c r="B2" s="6">
        <f>IF(Apr!$E4&gt;0,VLOOKUP($A2,Apr!$O$4:$T$201,4,FALSE),0)</f>
        <v>0</v>
      </c>
      <c r="C2" s="6">
        <f>IF(Apr!$E4&gt;0,VLOOKUP($A2,Apr!$O$4:$T$201,5,FALSE)+Apr!L$4/1000,0)</f>
        <v>0</v>
      </c>
      <c r="D2" s="16">
        <f t="shared" ref="D2" si="0">B2+B2/1000+C2</f>
        <v>0</v>
      </c>
      <c r="E2" s="6">
        <f>IF(May!$E4&gt;0,VLOOKUP($A2,May!$O$4:$T$201,4,FALSE),0)</f>
        <v>0</v>
      </c>
      <c r="F2" s="6">
        <f>IF(May!$E4&gt;0,VLOOKUP($A2,May!$O$4:$T$201,5,FALSE)+May!L$4/1000,0)</f>
        <v>0</v>
      </c>
      <c r="G2" s="16">
        <f t="shared" ref="G2" si="1">E2+E2/1000+F2</f>
        <v>0</v>
      </c>
      <c r="H2" s="6">
        <f>IF(Jun!$E4&gt;0,VLOOKUP($A2,Jun!$O$4:$R$201,4,FALSE),0)</f>
        <v>0</v>
      </c>
      <c r="I2" s="6">
        <f>IF(Jun!$E4&gt;0,VLOOKUP($A2,Jun!$O$4:$T$201,5,FALSE)+Jun!L$4/1000,0)</f>
        <v>0</v>
      </c>
      <c r="J2" s="16">
        <f t="shared" ref="J2" si="2">H2+H2/1000+I2</f>
        <v>0</v>
      </c>
      <c r="K2" s="6">
        <f>IF(Jul!$E4&gt;0,VLOOKUP($A2,Jul!$O$4:$R$201,4,FALSE),0)</f>
        <v>0</v>
      </c>
      <c r="L2" s="6">
        <f>IF(Jul!$E4&gt;0,VLOOKUP($A2,Jul!$O$4:$T$201,5,FALSE)+Jul!$L$4/1000,0)</f>
        <v>0</v>
      </c>
      <c r="M2" s="16">
        <f t="shared" ref="M2" si="3">K2+K2/1000+L2</f>
        <v>0</v>
      </c>
      <c r="N2" s="6">
        <f>IF(Aug!$E4&gt;0,VLOOKUP($A2,Aug!$O$4:$R$201,4,FALSE),0)</f>
        <v>0</v>
      </c>
      <c r="O2" s="6">
        <f>IF(Aug!$E4&gt;0,VLOOKUP($A2,Aug!$O$4:$T$201,5,FALSE)+Aug!L$4/1000,0)</f>
        <v>0</v>
      </c>
      <c r="P2" s="16">
        <f t="shared" ref="P2" si="4">N2+N2/1000+O2</f>
        <v>0</v>
      </c>
      <c r="Q2" s="6">
        <f>IF(Sep!$E4&gt;0,VLOOKUP($A2,Sep!$O$4:$R$201,4,FALSE),0)</f>
        <v>0</v>
      </c>
      <c r="R2" s="6">
        <f>IF(Sep!$E4&gt;0,VLOOKUP($A2,Sep!$O$4:$T$201,5,FALSE)+Sep!L$4/1000,0)</f>
        <v>0</v>
      </c>
      <c r="S2" s="16">
        <f t="shared" ref="S2" si="5">Q2+Q2/1000+R2</f>
        <v>0</v>
      </c>
      <c r="T2" s="6">
        <f>IF(Oct!$E4&gt;0,VLOOKUP($A2,Oct!$O$4:$R$201,4,FALSE),0)</f>
        <v>0</v>
      </c>
      <c r="U2" s="6">
        <f>IF(Oct!$E4&gt;0,VLOOKUP($A2,Oct!$O$4:$T$201,5,FALSE)+Oct!L$4/1000,0)</f>
        <v>0</v>
      </c>
      <c r="V2" s="16">
        <f t="shared" ref="V2" si="6">T2+T2/1000+U2</f>
        <v>0</v>
      </c>
      <c r="W2" s="6">
        <f>IF(Nov!$E4&gt;0,VLOOKUP($A2,Nov!$O$4:$R$201,4,FALSE),0)</f>
        <v>0</v>
      </c>
      <c r="X2" s="6">
        <f>IF(Nov!$E4&gt;0,VLOOKUP($A2,Nov!$O$4:$T$201,5,FALSE)+Nov!L$4/1000,0)</f>
        <v>0</v>
      </c>
      <c r="Y2" s="16">
        <f t="shared" ref="Y2" si="7">W2+W2/1000+X2</f>
        <v>0</v>
      </c>
      <c r="Z2" s="6">
        <f>IF(Dec!$E4&gt;0,VLOOKUP($A2,Dec!$O$4:$R$201,4,FALSE),0)</f>
        <v>0</v>
      </c>
      <c r="AA2" s="6">
        <f>IF(Dec!$E4&gt;0,VLOOKUP($A2,Dec!$O$4:$T$201,5,FALSE)+Dec!L$4/1000,0)</f>
        <v>0</v>
      </c>
      <c r="AB2" s="16">
        <f t="shared" ref="AB2" si="8">Z2+Z2/1000+AA2</f>
        <v>0</v>
      </c>
      <c r="AC2" s="6">
        <f>IF(Jan!$E4&gt;0,VLOOKUP($A2,Jan!$O$4:$R$201,4,FALSE),0)</f>
        <v>0</v>
      </c>
      <c r="AD2" s="6">
        <f>IF(Jan!$E4&gt;0,VLOOKUP($A2,Jan!$O$4:$T$201,5,FALSE)+Jan!L$4/1000,0)</f>
        <v>0</v>
      </c>
      <c r="AE2" s="16">
        <f t="shared" ref="AE2" si="9">AC2+AC2/1000+AD2</f>
        <v>0</v>
      </c>
      <c r="AF2" s="6">
        <f>IF(Feb!$E4&gt;0,VLOOKUP($A2,Feb!$O$4:$R$201,4,FALSE),0)</f>
        <v>33</v>
      </c>
      <c r="AG2" s="6">
        <f>IF(Feb!$E4&gt;0,VLOOKUP($A2,Feb!$O$4:$T$201,5,FALSE)+Feb!L$4/1000,0)</f>
        <v>2.8000000000000001E-2</v>
      </c>
      <c r="AH2" s="16">
        <f t="shared" ref="AH2" si="10">AF2+AF2/1000+AG2</f>
        <v>33.061</v>
      </c>
      <c r="AI2" s="6">
        <f>IF(Mar!$E4&gt;0,VLOOKUP($A2,Mar!$O$4:$R$201,4,FALSE),0)</f>
        <v>0</v>
      </c>
      <c r="AJ2" s="6">
        <f>IF(Mar!$E4&gt;0,VLOOKUP($A2,Mar!$O$4:$T$201,5,FALSE)+Mar!L$4/1000,0)</f>
        <v>0</v>
      </c>
      <c r="AK2" s="16">
        <f t="shared" ref="AK2" si="11">AI2+AI2/1000+AJ2</f>
        <v>0</v>
      </c>
      <c r="AN2" s="16">
        <f t="shared" ref="AN2:AN33" si="12">SUM(BE2:BM2)+BE2/1000+BF2/2000+BG2/3000</f>
        <v>33.094060999999996</v>
      </c>
      <c r="AQ2" s="1" t="str">
        <f t="shared" ref="AQ2:AQ33" si="13">A2</f>
        <v>Aaron Kirkby</v>
      </c>
      <c r="AR2" s="6">
        <f t="shared" ref="AR2:AR33" si="14">D2</f>
        <v>0</v>
      </c>
      <c r="AS2" s="6">
        <f t="shared" ref="AS2:AS33" si="15">G2</f>
        <v>0</v>
      </c>
      <c r="AT2" s="6">
        <f t="shared" ref="AT2:AT33" si="16">J2</f>
        <v>0</v>
      </c>
      <c r="AU2" s="6">
        <f t="shared" ref="AU2:AU33" si="17">M2</f>
        <v>0</v>
      </c>
      <c r="AV2" s="6">
        <f t="shared" ref="AV2:AV33" si="18">P2</f>
        <v>0</v>
      </c>
      <c r="AW2" s="6">
        <f t="shared" ref="AW2:AW33" si="19">S2</f>
        <v>0</v>
      </c>
      <c r="AX2" s="6">
        <f t="shared" ref="AX2:AX33" si="20">V2</f>
        <v>0</v>
      </c>
      <c r="AY2" s="6">
        <f t="shared" ref="AY2:AY33" si="21">Y2</f>
        <v>0</v>
      </c>
      <c r="AZ2" s="6">
        <f t="shared" ref="AZ2:AZ33" si="22">AB2</f>
        <v>0</v>
      </c>
      <c r="BA2" s="6">
        <f t="shared" ref="BA2:BA33" si="23">AE2</f>
        <v>0</v>
      </c>
      <c r="BB2" s="6">
        <f t="shared" ref="BB2:BB33" si="24">AH2</f>
        <v>33.061</v>
      </c>
      <c r="BC2" s="6">
        <f t="shared" ref="BC2:BC33" si="25">AK2</f>
        <v>0</v>
      </c>
      <c r="BE2" s="1">
        <f t="shared" ref="BE2:BE33" si="26">LARGE($AR2:$BC2,1)</f>
        <v>33.061</v>
      </c>
      <c r="BF2" s="1">
        <f t="shared" ref="BF2:BF33" si="27">LARGE($AR2:$BC2,2)</f>
        <v>0</v>
      </c>
      <c r="BG2" s="1">
        <f t="shared" ref="BG2:BG33" si="28">LARGE($AR2:$BC2,3)</f>
        <v>0</v>
      </c>
      <c r="BH2" s="1">
        <f t="shared" ref="BH2:BH33" si="29">LARGE($AR2:$BC2,4)</f>
        <v>0</v>
      </c>
      <c r="BI2" s="1">
        <f t="shared" ref="BI2:BI33" si="30">LARGE($AR2:$BC2,5)</f>
        <v>0</v>
      </c>
      <c r="BJ2" s="1">
        <f t="shared" ref="BJ2:BJ33" si="31">LARGE($AR2:$BC2,6)</f>
        <v>0</v>
      </c>
      <c r="BK2" s="1">
        <f t="shared" ref="BK2:BK33" si="32">LARGE($AR2:$BC2,7)</f>
        <v>0</v>
      </c>
      <c r="BL2" s="1">
        <f t="shared" ref="BL2:BL33" si="33">LARGE($AR2:$BC2,8)</f>
        <v>0</v>
      </c>
      <c r="BM2" s="1">
        <f t="shared" ref="BM2:BM33" si="34">LARGE($AR2:$BC2,9)</f>
        <v>0</v>
      </c>
    </row>
    <row r="3" spans="1:65" x14ac:dyDescent="0.3">
      <c r="A3" s="1" t="s">
        <v>159</v>
      </c>
      <c r="B3" s="6">
        <f>IF(Apr!$E5&gt;0,VLOOKUP($A3,Apr!$O$4:$T$201,4,FALSE),0)</f>
        <v>0</v>
      </c>
      <c r="C3" s="6">
        <f>IF(Apr!$E5&gt;0,VLOOKUP($A3,Apr!$O$4:$T$201,5,FALSE)+Apr!L$4/1000,0)</f>
        <v>0</v>
      </c>
      <c r="D3" s="16">
        <f t="shared" ref="D3:D52" si="35">B3+B3/1000+C3</f>
        <v>0</v>
      </c>
      <c r="E3" s="6">
        <f>IF(May!$E5&gt;0,VLOOKUP($A3,May!$O$4:$T$201,4,FALSE),0)</f>
        <v>0</v>
      </c>
      <c r="F3" s="6">
        <f>IF(May!$E5&gt;0,VLOOKUP($A3,May!$O$4:$T$201,5,FALSE)+May!L$4/1000,0)</f>
        <v>0</v>
      </c>
      <c r="G3" s="16">
        <f t="shared" ref="G3:G52" si="36">E3+E3/1000+F3</f>
        <v>0</v>
      </c>
      <c r="H3" s="6">
        <f>IF(Jun!$E5&gt;0,VLOOKUP($A3,Jun!$O$4:$R$201,4,FALSE),0)</f>
        <v>0</v>
      </c>
      <c r="I3" s="6">
        <f>IF(Jun!$E5&gt;0,VLOOKUP($A3,Jun!$O$4:$T$201,5,FALSE)+Jun!L$4/1000,0)</f>
        <v>0</v>
      </c>
      <c r="J3" s="16">
        <f t="shared" ref="J3:J52" si="37">H3+H3/1000+I3</f>
        <v>0</v>
      </c>
      <c r="K3" s="6">
        <f>IF(Jul!$E5&gt;0,VLOOKUP($A3,Jul!$O$4:$R$201,4,FALSE),0)</f>
        <v>0</v>
      </c>
      <c r="L3" s="6">
        <f>IF(Jul!$E5&gt;0,VLOOKUP($A3,Jul!$O$4:$T$201,5,FALSE)+Jul!$L$4/1000,0)</f>
        <v>0</v>
      </c>
      <c r="M3" s="16">
        <f t="shared" ref="M3:M66" si="38">K3+K3/1000+L3</f>
        <v>0</v>
      </c>
      <c r="N3" s="6">
        <f>IF(Aug!$E5&gt;0,VLOOKUP($A3,Aug!$O$4:$R$201,4,FALSE),0)</f>
        <v>0</v>
      </c>
      <c r="O3" s="6">
        <f>IF(Aug!$E5&gt;0,VLOOKUP($A3,Aug!$O$4:$T$201,5,FALSE)+Aug!L$4/1000,0)</f>
        <v>0</v>
      </c>
      <c r="P3" s="16">
        <f t="shared" ref="P3:P66" si="39">N3+N3/1000+O3</f>
        <v>0</v>
      </c>
      <c r="Q3" s="6">
        <f>IF(Sep!$E5&gt;0,VLOOKUP($A3,Sep!$O$4:$R$201,4,FALSE),0)</f>
        <v>0</v>
      </c>
      <c r="R3" s="6">
        <f>IF(Sep!$E5&gt;0,VLOOKUP($A3,Sep!$O$4:$T$201,5,FALSE)+Sep!L$4/1000,0)</f>
        <v>0</v>
      </c>
      <c r="S3" s="16">
        <f t="shared" ref="S3:S66" si="40">Q3+Q3/1000+R3</f>
        <v>0</v>
      </c>
      <c r="T3" s="6">
        <f>IF(Oct!$E5&gt;0,VLOOKUP($A3,Oct!$O$4:$R$201,4,FALSE),0)</f>
        <v>0</v>
      </c>
      <c r="U3" s="6">
        <f>IF(Oct!$E5&gt;0,VLOOKUP($A3,Oct!$O$4:$T$201,5,FALSE)+Oct!L$4/1000,0)</f>
        <v>0</v>
      </c>
      <c r="V3" s="16">
        <f t="shared" ref="V3:V66" si="41">T3+T3/1000+U3</f>
        <v>0</v>
      </c>
      <c r="W3" s="6">
        <f>IF(Nov!$E5&gt;0,VLOOKUP($A3,Nov!$O$4:$R$201,4,FALSE),0)</f>
        <v>0</v>
      </c>
      <c r="X3" s="6">
        <f>IF(Nov!$E5&gt;0,VLOOKUP($A3,Nov!$O$4:$T$201,5,FALSE)+Nov!L$4/1000,0)</f>
        <v>0</v>
      </c>
      <c r="Y3" s="16">
        <f t="shared" ref="Y3:Y66" si="42">W3+W3/1000+X3</f>
        <v>0</v>
      </c>
      <c r="Z3" s="6">
        <f>IF(Dec!$E5&gt;0,VLOOKUP($A3,Dec!$O$4:$R$201,4,FALSE),0)</f>
        <v>0</v>
      </c>
      <c r="AA3" s="6">
        <f>IF(Dec!$E5&gt;0,VLOOKUP($A3,Dec!$O$4:$T$201,5,FALSE)+Dec!L$4/1000,0)</f>
        <v>0</v>
      </c>
      <c r="AB3" s="16">
        <f t="shared" ref="AB3:AB66" si="43">Z3+Z3/1000+AA3</f>
        <v>0</v>
      </c>
      <c r="AC3" s="6">
        <f>IF(Jan!$E5&gt;0,VLOOKUP($A3,Jan!$O$4:$R$201,4,FALSE),0)</f>
        <v>0</v>
      </c>
      <c r="AD3" s="6">
        <f>IF(Jan!$E5&gt;0,VLOOKUP($A3,Jan!$O$4:$T$201,5,FALSE)+Jan!L$4/1000,0)</f>
        <v>0</v>
      </c>
      <c r="AE3" s="16">
        <f t="shared" ref="AE3:AE66" si="44">AC3+AC3/1000+AD3</f>
        <v>0</v>
      </c>
      <c r="AF3" s="6">
        <f>IF(Feb!$E5&gt;0,VLOOKUP($A3,Feb!$O$4:$R$201,4,FALSE),0)</f>
        <v>0</v>
      </c>
      <c r="AG3" s="6">
        <f>IF(Feb!$E5&gt;0,VLOOKUP($A3,Feb!$O$4:$T$201,5,FALSE)+Feb!L$4/1000,0)</f>
        <v>0</v>
      </c>
      <c r="AH3" s="16">
        <f t="shared" ref="AH3:AH66" si="45">AF3+AF3/1000+AG3</f>
        <v>0</v>
      </c>
      <c r="AI3" s="6">
        <f>IF(Mar!$E5&gt;0,VLOOKUP($A3,Mar!$O$4:$R$201,4,FALSE),0)</f>
        <v>0</v>
      </c>
      <c r="AJ3" s="6">
        <f>IF(Mar!$E5&gt;0,VLOOKUP($A3,Mar!$O$4:$T$201,5,FALSE)+Mar!L$4/1000,0)</f>
        <v>0</v>
      </c>
      <c r="AK3" s="16">
        <f t="shared" ref="AK3:AK52" si="46">AI3+AI3/1000+AJ3</f>
        <v>0</v>
      </c>
      <c r="AN3" s="16">
        <f t="shared" si="12"/>
        <v>0</v>
      </c>
      <c r="AQ3" s="1" t="str">
        <f t="shared" si="13"/>
        <v>Adrian Sargent</v>
      </c>
      <c r="AR3" s="6">
        <f t="shared" si="14"/>
        <v>0</v>
      </c>
      <c r="AS3" s="6">
        <f t="shared" si="15"/>
        <v>0</v>
      </c>
      <c r="AT3" s="6">
        <f t="shared" si="16"/>
        <v>0</v>
      </c>
      <c r="AU3" s="6">
        <f t="shared" si="17"/>
        <v>0</v>
      </c>
      <c r="AV3" s="6">
        <f t="shared" si="18"/>
        <v>0</v>
      </c>
      <c r="AW3" s="6">
        <f t="shared" si="19"/>
        <v>0</v>
      </c>
      <c r="AX3" s="6">
        <f t="shared" si="20"/>
        <v>0</v>
      </c>
      <c r="AY3" s="6">
        <f t="shared" si="21"/>
        <v>0</v>
      </c>
      <c r="AZ3" s="6">
        <f t="shared" si="22"/>
        <v>0</v>
      </c>
      <c r="BA3" s="6">
        <f t="shared" si="23"/>
        <v>0</v>
      </c>
      <c r="BB3" s="6">
        <f t="shared" si="24"/>
        <v>0</v>
      </c>
      <c r="BC3" s="6">
        <f t="shared" si="25"/>
        <v>0</v>
      </c>
      <c r="BE3" s="1">
        <f t="shared" si="26"/>
        <v>0</v>
      </c>
      <c r="BF3" s="1">
        <f t="shared" si="27"/>
        <v>0</v>
      </c>
      <c r="BG3" s="1">
        <f t="shared" si="28"/>
        <v>0</v>
      </c>
      <c r="BH3" s="1">
        <f t="shared" si="29"/>
        <v>0</v>
      </c>
      <c r="BI3" s="1">
        <f t="shared" si="30"/>
        <v>0</v>
      </c>
      <c r="BJ3" s="1">
        <f t="shared" si="31"/>
        <v>0</v>
      </c>
      <c r="BK3" s="1">
        <f t="shared" si="32"/>
        <v>0</v>
      </c>
      <c r="BL3" s="1">
        <f t="shared" si="33"/>
        <v>0</v>
      </c>
      <c r="BM3" s="1">
        <f t="shared" si="34"/>
        <v>0</v>
      </c>
    </row>
    <row r="4" spans="1:65" x14ac:dyDescent="0.3">
      <c r="A4" s="1" t="s">
        <v>8</v>
      </c>
      <c r="B4" s="6">
        <f>IF(Apr!$E6&gt;0,VLOOKUP($A4,Apr!$O$4:$T$201,4,FALSE),0)</f>
        <v>0</v>
      </c>
      <c r="C4" s="6">
        <f>IF(Apr!$E6&gt;0,VLOOKUP($A4,Apr!$O$4:$T$201,5,FALSE)+Apr!L$4/1000,0)</f>
        <v>0</v>
      </c>
      <c r="D4" s="16">
        <f t="shared" si="35"/>
        <v>0</v>
      </c>
      <c r="E4" s="6">
        <f>IF(May!$E6&gt;0,VLOOKUP($A4,May!$O$4:$T$201,4,FALSE),0)</f>
        <v>0</v>
      </c>
      <c r="F4" s="6">
        <f>IF(May!$E6&gt;0,VLOOKUP($A4,May!$O$4:$T$201,5,FALSE)+May!L$4/1000,0)</f>
        <v>0</v>
      </c>
      <c r="G4" s="16">
        <f t="shared" si="36"/>
        <v>0</v>
      </c>
      <c r="H4" s="6">
        <f>IF(Jun!$E6&gt;0,VLOOKUP($A4,Jun!$O$4:$R$201,4,FALSE),0)</f>
        <v>0</v>
      </c>
      <c r="I4" s="6">
        <f>IF(Jun!$E6&gt;0,VLOOKUP($A4,Jun!$O$4:$T$201,5,FALSE)+Jun!L$4/1000,0)</f>
        <v>0</v>
      </c>
      <c r="J4" s="16">
        <f t="shared" si="37"/>
        <v>0</v>
      </c>
      <c r="K4" s="6">
        <f>IF(Jul!$E6&gt;0,VLOOKUP($A4,Jul!$O$4:$R$201,4,FALSE),0)</f>
        <v>0</v>
      </c>
      <c r="L4" s="6">
        <f>IF(Jul!$E6&gt;0,VLOOKUP($A4,Jul!$O$4:$T$201,5,FALSE)+Jul!$L$4/1000,0)</f>
        <v>0</v>
      </c>
      <c r="M4" s="16">
        <f t="shared" si="38"/>
        <v>0</v>
      </c>
      <c r="N4" s="6">
        <f>IF(Aug!$E6&gt;0,VLOOKUP($A4,Aug!$O$4:$R$201,4,FALSE),0)</f>
        <v>0</v>
      </c>
      <c r="O4" s="6">
        <f>IF(Aug!$E6&gt;0,VLOOKUP($A4,Aug!$O$4:$T$201,5,FALSE)+Aug!L$4/1000,0)</f>
        <v>0</v>
      </c>
      <c r="P4" s="16">
        <f t="shared" si="39"/>
        <v>0</v>
      </c>
      <c r="Q4" s="6">
        <f>IF(Sep!$E6&gt;0,VLOOKUP($A4,Sep!$O$4:$R$201,4,FALSE),0)</f>
        <v>0</v>
      </c>
      <c r="R4" s="6">
        <f>IF(Sep!$E6&gt;0,VLOOKUP($A4,Sep!$O$4:$T$201,5,FALSE)+Sep!L$4/1000,0)</f>
        <v>0</v>
      </c>
      <c r="S4" s="16">
        <f t="shared" si="40"/>
        <v>0</v>
      </c>
      <c r="T4" s="6">
        <f>IF(Oct!$E6&gt;0,VLOOKUP($A4,Oct!$O$4:$R$201,4,FALSE),0)</f>
        <v>0</v>
      </c>
      <c r="U4" s="6">
        <f>IF(Oct!$E6&gt;0,VLOOKUP($A4,Oct!$O$4:$T$201,5,FALSE)+Oct!L$4/1000,0)</f>
        <v>0</v>
      </c>
      <c r="V4" s="16">
        <f t="shared" si="41"/>
        <v>0</v>
      </c>
      <c r="W4" s="6">
        <f>IF(Nov!$E6&gt;0,VLOOKUP($A4,Nov!$O$4:$R$201,4,FALSE),0)</f>
        <v>0</v>
      </c>
      <c r="X4" s="6">
        <f>IF(Nov!$E6&gt;0,VLOOKUP($A4,Nov!$O$4:$T$201,5,FALSE)+Nov!L$4/1000,0)</f>
        <v>0</v>
      </c>
      <c r="Y4" s="16">
        <f t="shared" si="42"/>
        <v>0</v>
      </c>
      <c r="Z4" s="6">
        <f>IF(Dec!$E6&gt;0,VLOOKUP($A4,Dec!$O$4:$R$201,4,FALSE),0)</f>
        <v>0</v>
      </c>
      <c r="AA4" s="6">
        <f>IF(Dec!$E6&gt;0,VLOOKUP($A4,Dec!$O$4:$T$201,5,FALSE)+Dec!L$4/1000,0)</f>
        <v>0</v>
      </c>
      <c r="AB4" s="16">
        <f t="shared" si="43"/>
        <v>0</v>
      </c>
      <c r="AC4" s="6">
        <f>IF(Jan!$E6&gt;0,VLOOKUP($A4,Jan!$O$4:$R$201,4,FALSE),0)</f>
        <v>0</v>
      </c>
      <c r="AD4" s="6">
        <f>IF(Jan!$E6&gt;0,VLOOKUP($A4,Jan!$O$4:$T$201,5,FALSE)+Jan!L$4/1000,0)</f>
        <v>0</v>
      </c>
      <c r="AE4" s="16">
        <f t="shared" si="44"/>
        <v>0</v>
      </c>
      <c r="AF4" s="6">
        <f>IF(Feb!$E6&gt;0,VLOOKUP($A4,Feb!$O$4:$R$201,4,FALSE),0)</f>
        <v>0</v>
      </c>
      <c r="AG4" s="6">
        <f>IF(Feb!$E6&gt;0,VLOOKUP($A4,Feb!$O$4:$T$201,5,FALSE)+Feb!L$4/1000,0)</f>
        <v>0</v>
      </c>
      <c r="AH4" s="16">
        <f t="shared" si="45"/>
        <v>0</v>
      </c>
      <c r="AI4" s="6">
        <f>IF(Mar!$E6&gt;0,VLOOKUP($A4,Mar!$O$4:$R$201,4,FALSE),0)</f>
        <v>0</v>
      </c>
      <c r="AJ4" s="6">
        <f>IF(Mar!$E6&gt;0,VLOOKUP($A4,Mar!$O$4:$T$201,5,FALSE)+Mar!L$4/1000,0)</f>
        <v>0</v>
      </c>
      <c r="AK4" s="16">
        <f t="shared" si="46"/>
        <v>0</v>
      </c>
      <c r="AN4" s="16">
        <f t="shared" si="12"/>
        <v>0</v>
      </c>
      <c r="AQ4" s="1" t="str">
        <f t="shared" si="13"/>
        <v>Alan Elstone</v>
      </c>
      <c r="AR4" s="6">
        <f t="shared" si="14"/>
        <v>0</v>
      </c>
      <c r="AS4" s="6">
        <f t="shared" si="15"/>
        <v>0</v>
      </c>
      <c r="AT4" s="6">
        <f t="shared" si="16"/>
        <v>0</v>
      </c>
      <c r="AU4" s="6">
        <f t="shared" si="17"/>
        <v>0</v>
      </c>
      <c r="AV4" s="6">
        <f t="shared" si="18"/>
        <v>0</v>
      </c>
      <c r="AW4" s="6">
        <f t="shared" si="19"/>
        <v>0</v>
      </c>
      <c r="AX4" s="6">
        <f t="shared" si="20"/>
        <v>0</v>
      </c>
      <c r="AY4" s="6">
        <f t="shared" si="21"/>
        <v>0</v>
      </c>
      <c r="AZ4" s="6">
        <f t="shared" si="22"/>
        <v>0</v>
      </c>
      <c r="BA4" s="6">
        <f t="shared" si="23"/>
        <v>0</v>
      </c>
      <c r="BB4" s="6">
        <f t="shared" si="24"/>
        <v>0</v>
      </c>
      <c r="BC4" s="6">
        <f t="shared" si="25"/>
        <v>0</v>
      </c>
      <c r="BE4" s="1">
        <f t="shared" si="26"/>
        <v>0</v>
      </c>
      <c r="BF4" s="1">
        <f t="shared" si="27"/>
        <v>0</v>
      </c>
      <c r="BG4" s="1">
        <f t="shared" si="28"/>
        <v>0</v>
      </c>
      <c r="BH4" s="1">
        <f t="shared" si="29"/>
        <v>0</v>
      </c>
      <c r="BI4" s="1">
        <f t="shared" si="30"/>
        <v>0</v>
      </c>
      <c r="BJ4" s="1">
        <f t="shared" si="31"/>
        <v>0</v>
      </c>
      <c r="BK4" s="1">
        <f t="shared" si="32"/>
        <v>0</v>
      </c>
      <c r="BL4" s="1">
        <f t="shared" si="33"/>
        <v>0</v>
      </c>
      <c r="BM4" s="1">
        <f t="shared" si="34"/>
        <v>0</v>
      </c>
    </row>
    <row r="5" spans="1:65" x14ac:dyDescent="0.3">
      <c r="A5" s="1" t="s">
        <v>1</v>
      </c>
      <c r="B5" s="6">
        <f>IF(Apr!$E7&gt;0,VLOOKUP($A5,Apr!$O$4:$T$201,4,FALSE),0)</f>
        <v>0</v>
      </c>
      <c r="C5" s="6">
        <f>IF(Apr!$E7&gt;0,VLOOKUP($A5,Apr!$O$4:$T$201,5,FALSE)+Apr!L$4/1000,0)</f>
        <v>0</v>
      </c>
      <c r="D5" s="16">
        <f t="shared" si="35"/>
        <v>0</v>
      </c>
      <c r="E5" s="6">
        <f>IF(May!$E7&gt;0,VLOOKUP($A5,May!$O$4:$T$201,4,FALSE),0)</f>
        <v>0</v>
      </c>
      <c r="F5" s="6">
        <f>IF(May!$E7&gt;0,VLOOKUP($A5,May!$O$4:$T$201,5,FALSE)+May!L$4/1000,0)</f>
        <v>0</v>
      </c>
      <c r="G5" s="16">
        <f t="shared" si="36"/>
        <v>0</v>
      </c>
      <c r="H5" s="6">
        <f>IF(Jun!$E7&gt;0,VLOOKUP($A5,Jun!$O$4:$R$201,4,FALSE),0)</f>
        <v>0</v>
      </c>
      <c r="I5" s="6">
        <f>IF(Jun!$E7&gt;0,VLOOKUP($A5,Jun!$O$4:$T$201,5,FALSE)+Jun!L$4/1000,0)</f>
        <v>0</v>
      </c>
      <c r="J5" s="16">
        <f t="shared" si="37"/>
        <v>0</v>
      </c>
      <c r="K5" s="6">
        <f>IF(Jul!$E7&gt;0,VLOOKUP($A5,Jul!$O$4:$R$201,4,FALSE),0)</f>
        <v>0</v>
      </c>
      <c r="L5" s="6">
        <f>IF(Jul!$E7&gt;0,VLOOKUP($A5,Jul!$O$4:$T$201,5,FALSE)+Jul!$L$4/1000,0)</f>
        <v>0</v>
      </c>
      <c r="M5" s="16">
        <f t="shared" si="38"/>
        <v>0</v>
      </c>
      <c r="N5" s="6">
        <f>IF(Aug!$E7&gt;0,VLOOKUP($A5,Aug!$O$4:$R$201,4,FALSE),0)</f>
        <v>36</v>
      </c>
      <c r="O5" s="6">
        <f>IF(Aug!$E7&gt;0,VLOOKUP($A5,Aug!$O$4:$T$201,5,FALSE)+Aug!L$4/1000,0)</f>
        <v>1.7999999999999999E-2</v>
      </c>
      <c r="P5" s="16">
        <f t="shared" si="39"/>
        <v>36.054000000000002</v>
      </c>
      <c r="Q5" s="6">
        <f>IF(Sep!$E7&gt;0,VLOOKUP($A5,Sep!$O$4:$R$201,4,FALSE),0)</f>
        <v>0</v>
      </c>
      <c r="R5" s="6">
        <f>IF(Sep!$E7&gt;0,VLOOKUP($A5,Sep!$O$4:$T$201,5,FALSE)+Sep!L$4/1000,0)</f>
        <v>0</v>
      </c>
      <c r="S5" s="16">
        <f t="shared" si="40"/>
        <v>0</v>
      </c>
      <c r="T5" s="6">
        <f>IF(Oct!$E7&gt;0,VLOOKUP($A5,Oct!$O$4:$R$201,4,FALSE),0)</f>
        <v>0</v>
      </c>
      <c r="U5" s="6">
        <f>IF(Oct!$E7&gt;0,VLOOKUP($A5,Oct!$O$4:$T$201,5,FALSE)+Oct!L$4/1000,0)</f>
        <v>0</v>
      </c>
      <c r="V5" s="16">
        <f t="shared" si="41"/>
        <v>0</v>
      </c>
      <c r="W5" s="6">
        <f>IF(Nov!$E7&gt;0,VLOOKUP($A5,Nov!$O$4:$R$201,4,FALSE),0)</f>
        <v>0</v>
      </c>
      <c r="X5" s="6">
        <f>IF(Nov!$E7&gt;0,VLOOKUP($A5,Nov!$O$4:$T$201,5,FALSE)+Nov!L$4/1000,0)</f>
        <v>0</v>
      </c>
      <c r="Y5" s="16">
        <f t="shared" si="42"/>
        <v>0</v>
      </c>
      <c r="Z5" s="6">
        <f>IF(Dec!$E7&gt;0,VLOOKUP($A5,Dec!$O$4:$R$201,4,FALSE),0)</f>
        <v>0</v>
      </c>
      <c r="AA5" s="6">
        <f>IF(Dec!$E7&gt;0,VLOOKUP($A5,Dec!$O$4:$T$201,5,FALSE)+Dec!L$4/1000,0)</f>
        <v>0</v>
      </c>
      <c r="AB5" s="16">
        <f t="shared" si="43"/>
        <v>0</v>
      </c>
      <c r="AC5" s="6">
        <f>IF(Jan!$E7&gt;0,VLOOKUP($A5,Jan!$O$4:$R$201,4,FALSE),0)</f>
        <v>0</v>
      </c>
      <c r="AD5" s="6">
        <f>IF(Jan!$E7&gt;0,VLOOKUP($A5,Jan!$O$4:$T$201,5,FALSE)+Jan!L$4/1000,0)</f>
        <v>0</v>
      </c>
      <c r="AE5" s="16">
        <f t="shared" si="44"/>
        <v>0</v>
      </c>
      <c r="AF5" s="6">
        <f>IF(Feb!$E7&gt;0,VLOOKUP($A5,Feb!$O$4:$R$201,4,FALSE),0)</f>
        <v>0</v>
      </c>
      <c r="AG5" s="6">
        <f>IF(Feb!$E7&gt;0,VLOOKUP($A5,Feb!$O$4:$T$201,5,FALSE)+Feb!L$4/1000,0)</f>
        <v>0</v>
      </c>
      <c r="AH5" s="16">
        <f t="shared" si="45"/>
        <v>0</v>
      </c>
      <c r="AI5" s="6">
        <f>IF(Mar!$E7&gt;0,VLOOKUP($A5,Mar!$O$4:$R$201,4,FALSE),0)</f>
        <v>0</v>
      </c>
      <c r="AJ5" s="6">
        <f>IF(Mar!$E7&gt;0,VLOOKUP($A5,Mar!$O$4:$T$201,5,FALSE)+Mar!L$4/1000,0)</f>
        <v>0</v>
      </c>
      <c r="AK5" s="16">
        <f t="shared" si="46"/>
        <v>0</v>
      </c>
      <c r="AN5" s="16">
        <f t="shared" si="12"/>
        <v>36.090054000000002</v>
      </c>
      <c r="AQ5" s="1" t="str">
        <f t="shared" si="13"/>
        <v>Alex Tate</v>
      </c>
      <c r="AR5" s="6">
        <f t="shared" si="14"/>
        <v>0</v>
      </c>
      <c r="AS5" s="6">
        <f t="shared" si="15"/>
        <v>0</v>
      </c>
      <c r="AT5" s="6">
        <f t="shared" si="16"/>
        <v>0</v>
      </c>
      <c r="AU5" s="6">
        <f t="shared" si="17"/>
        <v>0</v>
      </c>
      <c r="AV5" s="6">
        <f t="shared" si="18"/>
        <v>36.054000000000002</v>
      </c>
      <c r="AW5" s="6">
        <f t="shared" si="19"/>
        <v>0</v>
      </c>
      <c r="AX5" s="6">
        <f t="shared" si="20"/>
        <v>0</v>
      </c>
      <c r="AY5" s="6">
        <f t="shared" si="21"/>
        <v>0</v>
      </c>
      <c r="AZ5" s="6">
        <f t="shared" si="22"/>
        <v>0</v>
      </c>
      <c r="BA5" s="6">
        <f t="shared" si="23"/>
        <v>0</v>
      </c>
      <c r="BB5" s="6">
        <f t="shared" si="24"/>
        <v>0</v>
      </c>
      <c r="BC5" s="6">
        <f t="shared" si="25"/>
        <v>0</v>
      </c>
      <c r="BE5" s="1">
        <f t="shared" si="26"/>
        <v>36.054000000000002</v>
      </c>
      <c r="BF5" s="1">
        <f t="shared" si="27"/>
        <v>0</v>
      </c>
      <c r="BG5" s="1">
        <f t="shared" si="28"/>
        <v>0</v>
      </c>
      <c r="BH5" s="1">
        <f t="shared" si="29"/>
        <v>0</v>
      </c>
      <c r="BI5" s="1">
        <f t="shared" si="30"/>
        <v>0</v>
      </c>
      <c r="BJ5" s="1">
        <f t="shared" si="31"/>
        <v>0</v>
      </c>
      <c r="BK5" s="1">
        <f t="shared" si="32"/>
        <v>0</v>
      </c>
      <c r="BL5" s="1">
        <f t="shared" si="33"/>
        <v>0</v>
      </c>
      <c r="BM5" s="1">
        <f t="shared" si="34"/>
        <v>0</v>
      </c>
    </row>
    <row r="6" spans="1:65" x14ac:dyDescent="0.3">
      <c r="A6" s="1" t="s">
        <v>186</v>
      </c>
      <c r="B6" s="6">
        <f>IF(Apr!$E8&gt;0,VLOOKUP($A6,Apr!$O$4:$T$201,4,FALSE),0)</f>
        <v>0</v>
      </c>
      <c r="C6" s="6">
        <f>IF(Apr!$E8&gt;0,VLOOKUP($A6,Apr!$O$4:$T$201,5,FALSE)+Apr!L$4/1000,0)</f>
        <v>0</v>
      </c>
      <c r="D6" s="16">
        <f t="shared" si="35"/>
        <v>0</v>
      </c>
      <c r="E6" s="6">
        <f>IF(May!$E8&gt;0,VLOOKUP($A6,May!$O$4:$T$201,4,FALSE),0)</f>
        <v>0</v>
      </c>
      <c r="F6" s="6">
        <f>IF(May!$E8&gt;0,VLOOKUP($A6,May!$O$4:$T$201,5,FALSE)+May!L$4/1000,0)</f>
        <v>0</v>
      </c>
      <c r="G6" s="16">
        <f t="shared" si="36"/>
        <v>0</v>
      </c>
      <c r="H6" s="6">
        <f>IF(Jun!$E8&gt;0,VLOOKUP($A6,Jun!$O$4:$R$201,4,FALSE),0)</f>
        <v>39</v>
      </c>
      <c r="I6" s="6">
        <f>IF(Jun!$E8&gt;0,VLOOKUP($A6,Jun!$O$4:$T$201,5,FALSE)+Jun!L$4/1000,0)</f>
        <v>2.016</v>
      </c>
      <c r="J6" s="16">
        <f t="shared" si="37"/>
        <v>41.055</v>
      </c>
      <c r="K6" s="6">
        <f>IF(Jul!$E8&gt;0,VLOOKUP($A6,Jul!$O$4:$R$201,4,FALSE),0)</f>
        <v>0</v>
      </c>
      <c r="L6" s="6">
        <f>IF(Jul!$E8&gt;0,VLOOKUP($A6,Jul!$O$4:$T$201,5,FALSE)+Jul!$L$4/1000,0)</f>
        <v>0</v>
      </c>
      <c r="M6" s="16">
        <f t="shared" si="38"/>
        <v>0</v>
      </c>
      <c r="N6" s="6">
        <f>IF(Aug!$E8&gt;0,VLOOKUP($A6,Aug!$O$4:$R$201,4,FALSE),0)</f>
        <v>0</v>
      </c>
      <c r="O6" s="6">
        <f>IF(Aug!$E8&gt;0,VLOOKUP($A6,Aug!$O$4:$T$201,5,FALSE)+Aug!L$4/1000,0)</f>
        <v>0</v>
      </c>
      <c r="P6" s="16">
        <f t="shared" si="39"/>
        <v>0</v>
      </c>
      <c r="Q6" s="6">
        <f>IF(Sep!$E8&gt;0,VLOOKUP($A6,Sep!$O$4:$R$201,4,FALSE),0)</f>
        <v>0</v>
      </c>
      <c r="R6" s="6">
        <f>IF(Sep!$E8&gt;0,VLOOKUP($A6,Sep!$O$4:$T$201,5,FALSE)+Sep!L$4/1000,0)</f>
        <v>0</v>
      </c>
      <c r="S6" s="16">
        <f t="shared" si="40"/>
        <v>0</v>
      </c>
      <c r="T6" s="6">
        <f>IF(Oct!$E8&gt;0,VLOOKUP($A6,Oct!$O$4:$R$201,4,FALSE),0)</f>
        <v>0</v>
      </c>
      <c r="U6" s="6">
        <f>IF(Oct!$E8&gt;0,VLOOKUP($A6,Oct!$O$4:$T$201,5,FALSE)+Oct!L$4/1000,0)</f>
        <v>0</v>
      </c>
      <c r="V6" s="16">
        <f t="shared" si="41"/>
        <v>0</v>
      </c>
      <c r="W6" s="6">
        <f>IF(Nov!$E8&gt;0,VLOOKUP($A6,Nov!$O$4:$R$201,4,FALSE),0)</f>
        <v>0</v>
      </c>
      <c r="X6" s="6">
        <f>IF(Nov!$E8&gt;0,VLOOKUP($A6,Nov!$O$4:$T$201,5,FALSE)+Nov!L$4/1000,0)</f>
        <v>0</v>
      </c>
      <c r="Y6" s="16">
        <f t="shared" si="42"/>
        <v>0</v>
      </c>
      <c r="Z6" s="6">
        <f>IF(Dec!$E8&gt;0,VLOOKUP($A6,Dec!$O$4:$R$201,4,FALSE),0)</f>
        <v>0</v>
      </c>
      <c r="AA6" s="6">
        <f>IF(Dec!$E8&gt;0,VLOOKUP($A6,Dec!$O$4:$T$201,5,FALSE)+Dec!L$4/1000,0)</f>
        <v>2.3E-2</v>
      </c>
      <c r="AB6" s="16">
        <f t="shared" si="43"/>
        <v>2.3E-2</v>
      </c>
      <c r="AC6" s="6">
        <f>IF(Jan!$E8&gt;0,VLOOKUP($A6,Jan!$O$4:$R$201,4,FALSE),0)</f>
        <v>0</v>
      </c>
      <c r="AD6" s="6">
        <f>IF(Jan!$E8&gt;0,VLOOKUP($A6,Jan!$O$4:$T$201,5,FALSE)+Jan!L$4/1000,0)</f>
        <v>0</v>
      </c>
      <c r="AE6" s="16">
        <f t="shared" si="44"/>
        <v>0</v>
      </c>
      <c r="AF6" s="6">
        <f>IF(Feb!$E8&gt;0,VLOOKUP($A6,Feb!$O$4:$R$201,4,FALSE),0)</f>
        <v>0</v>
      </c>
      <c r="AG6" s="6">
        <f>IF(Feb!$E8&gt;0,VLOOKUP($A6,Feb!$O$4:$T$201,5,FALSE)+Feb!L$4/1000,0)</f>
        <v>0</v>
      </c>
      <c r="AH6" s="16">
        <f t="shared" si="45"/>
        <v>0</v>
      </c>
      <c r="AI6" s="6">
        <f>IF(Mar!$E8&gt;0,VLOOKUP($A6,Mar!$O$4:$R$201,4,FALSE),0)</f>
        <v>0</v>
      </c>
      <c r="AJ6" s="6">
        <f>IF(Mar!$E8&gt;0,VLOOKUP($A6,Mar!$O$4:$T$201,5,FALSE)+Mar!L$4/1000,0)</f>
        <v>0</v>
      </c>
      <c r="AK6" s="16">
        <f t="shared" si="46"/>
        <v>0</v>
      </c>
      <c r="AN6" s="16">
        <f t="shared" si="12"/>
        <v>41.119066500000002</v>
      </c>
      <c r="AQ6" s="1" t="str">
        <f t="shared" si="13"/>
        <v>Alistaire Leivers</v>
      </c>
      <c r="AR6" s="6">
        <f t="shared" si="14"/>
        <v>0</v>
      </c>
      <c r="AS6" s="6">
        <f t="shared" si="15"/>
        <v>0</v>
      </c>
      <c r="AT6" s="6">
        <f t="shared" si="16"/>
        <v>41.055</v>
      </c>
      <c r="AU6" s="6">
        <f t="shared" si="17"/>
        <v>0</v>
      </c>
      <c r="AV6" s="6">
        <f t="shared" si="18"/>
        <v>0</v>
      </c>
      <c r="AW6" s="6">
        <f t="shared" si="19"/>
        <v>0</v>
      </c>
      <c r="AX6" s="6">
        <f t="shared" si="20"/>
        <v>0</v>
      </c>
      <c r="AY6" s="6">
        <f t="shared" si="21"/>
        <v>0</v>
      </c>
      <c r="AZ6" s="6">
        <f t="shared" si="22"/>
        <v>2.3E-2</v>
      </c>
      <c r="BA6" s="6">
        <f t="shared" si="23"/>
        <v>0</v>
      </c>
      <c r="BB6" s="6">
        <f t="shared" si="24"/>
        <v>0</v>
      </c>
      <c r="BC6" s="6">
        <f t="shared" si="25"/>
        <v>0</v>
      </c>
      <c r="BE6" s="1">
        <f t="shared" si="26"/>
        <v>41.055</v>
      </c>
      <c r="BF6" s="1">
        <f t="shared" si="27"/>
        <v>2.3E-2</v>
      </c>
      <c r="BG6" s="1">
        <f t="shared" si="28"/>
        <v>0</v>
      </c>
      <c r="BH6" s="1">
        <f t="shared" si="29"/>
        <v>0</v>
      </c>
      <c r="BI6" s="1">
        <f t="shared" si="30"/>
        <v>0</v>
      </c>
      <c r="BJ6" s="1">
        <f t="shared" si="31"/>
        <v>0</v>
      </c>
      <c r="BK6" s="1">
        <f t="shared" si="32"/>
        <v>0</v>
      </c>
      <c r="BL6" s="1">
        <f t="shared" si="33"/>
        <v>0</v>
      </c>
      <c r="BM6" s="1">
        <f t="shared" si="34"/>
        <v>0</v>
      </c>
    </row>
    <row r="7" spans="1:65" x14ac:dyDescent="0.3">
      <c r="A7" s="1" t="s">
        <v>40</v>
      </c>
      <c r="B7" s="6">
        <f>IF(Apr!$E9&gt;0,VLOOKUP($A7,Apr!$O$4:$T$201,4,FALSE),0)</f>
        <v>0</v>
      </c>
      <c r="C7" s="6">
        <f>IF(Apr!$E9&gt;0,VLOOKUP($A7,Apr!$O$4:$T$201,5,FALSE)+Apr!L$4/1000,0)</f>
        <v>0</v>
      </c>
      <c r="D7" s="16">
        <f t="shared" si="35"/>
        <v>0</v>
      </c>
      <c r="E7" s="6">
        <f>IF(May!$E9&gt;0,VLOOKUP($A7,May!$O$4:$T$201,4,FALSE),0)</f>
        <v>0</v>
      </c>
      <c r="F7" s="6">
        <f>IF(May!$E9&gt;0,VLOOKUP($A7,May!$O$4:$T$201,5,FALSE)+May!L$4/1000,0)</f>
        <v>0</v>
      </c>
      <c r="G7" s="16">
        <f t="shared" si="36"/>
        <v>0</v>
      </c>
      <c r="H7" s="6">
        <f>IF(Jun!$E9&gt;0,VLOOKUP($A7,Jun!$O$4:$R$201,4,FALSE),0)</f>
        <v>0</v>
      </c>
      <c r="I7" s="6">
        <f>IF(Jun!$E9&gt;0,VLOOKUP($A7,Jun!$O$4:$T$201,5,FALSE)+Jun!L$4/1000,0)</f>
        <v>0</v>
      </c>
      <c r="J7" s="16">
        <f t="shared" si="37"/>
        <v>0</v>
      </c>
      <c r="K7" s="6">
        <f>IF(Jul!$E9&gt;0,VLOOKUP($A7,Jul!$O$4:$R$201,4,FALSE),0)</f>
        <v>0</v>
      </c>
      <c r="L7" s="6">
        <f>IF(Jul!$E9&gt;0,VLOOKUP($A7,Jul!$O$4:$T$201,5,FALSE)+Jul!$L$4/1000,0)</f>
        <v>0</v>
      </c>
      <c r="M7" s="16">
        <f t="shared" si="38"/>
        <v>0</v>
      </c>
      <c r="N7" s="6">
        <f>IF(Aug!$E9&gt;0,VLOOKUP($A7,Aug!$O$4:$R$201,4,FALSE),0)</f>
        <v>0</v>
      </c>
      <c r="O7" s="6">
        <f>IF(Aug!$E9&gt;0,VLOOKUP($A7,Aug!$O$4:$T$201,5,FALSE)+Aug!L$4/1000,0)</f>
        <v>0</v>
      </c>
      <c r="P7" s="16">
        <f t="shared" si="39"/>
        <v>0</v>
      </c>
      <c r="Q7" s="6">
        <f>IF(Sep!$E9&gt;0,VLOOKUP($A7,Sep!$O$4:$R$201,4,FALSE),0)</f>
        <v>0</v>
      </c>
      <c r="R7" s="6">
        <f>IF(Sep!$E9&gt;0,VLOOKUP($A7,Sep!$O$4:$T$201,5,FALSE)+Sep!L$4/1000,0)</f>
        <v>0</v>
      </c>
      <c r="S7" s="16">
        <f t="shared" si="40"/>
        <v>0</v>
      </c>
      <c r="T7" s="6">
        <f>IF(Oct!$E9&gt;0,VLOOKUP($A7,Oct!$O$4:$R$201,4,FALSE),0)</f>
        <v>0</v>
      </c>
      <c r="U7" s="6">
        <f>IF(Oct!$E9&gt;0,VLOOKUP($A7,Oct!$O$4:$T$201,5,FALSE)+Oct!L$4/1000,0)</f>
        <v>0</v>
      </c>
      <c r="V7" s="16">
        <f t="shared" si="41"/>
        <v>0</v>
      </c>
      <c r="W7" s="6">
        <f>IF(Nov!$E9&gt;0,VLOOKUP($A7,Nov!$O$4:$R$201,4,FALSE),0)</f>
        <v>0</v>
      </c>
      <c r="X7" s="6">
        <f>IF(Nov!$E9&gt;0,VLOOKUP($A7,Nov!$O$4:$T$201,5,FALSE)+Nov!L$4/1000,0)</f>
        <v>0</v>
      </c>
      <c r="Y7" s="16">
        <f t="shared" si="42"/>
        <v>0</v>
      </c>
      <c r="Z7" s="6">
        <f>IF(Dec!$E9&gt;0,VLOOKUP($A7,Dec!$O$4:$R$201,4,FALSE),0)</f>
        <v>0</v>
      </c>
      <c r="AA7" s="6">
        <f>IF(Dec!$E9&gt;0,VLOOKUP($A7,Dec!$O$4:$T$201,5,FALSE)+Dec!L$4/1000,0)</f>
        <v>0</v>
      </c>
      <c r="AB7" s="16">
        <f t="shared" si="43"/>
        <v>0</v>
      </c>
      <c r="AC7" s="6">
        <f>IF(Jan!$E9&gt;0,VLOOKUP($A7,Jan!$O$4:$R$201,4,FALSE),0)</f>
        <v>0</v>
      </c>
      <c r="AD7" s="6">
        <f>IF(Jan!$E9&gt;0,VLOOKUP($A7,Jan!$O$4:$T$201,5,FALSE)+Jan!L$4/1000,0)</f>
        <v>0</v>
      </c>
      <c r="AE7" s="16">
        <f t="shared" si="44"/>
        <v>0</v>
      </c>
      <c r="AF7" s="6">
        <f>IF(Feb!$E9&gt;0,VLOOKUP($A7,Feb!$O$4:$R$201,4,FALSE),0)</f>
        <v>0</v>
      </c>
      <c r="AG7" s="6">
        <f>IF(Feb!$E9&gt;0,VLOOKUP($A7,Feb!$O$4:$T$201,5,FALSE)+Feb!L$4/1000,0)</f>
        <v>0</v>
      </c>
      <c r="AH7" s="16">
        <f t="shared" si="45"/>
        <v>0</v>
      </c>
      <c r="AI7" s="6">
        <f>IF(Mar!$E9&gt;0,VLOOKUP($A7,Mar!$O$4:$R$201,4,FALSE),0)</f>
        <v>0</v>
      </c>
      <c r="AJ7" s="6">
        <f>IF(Mar!$E9&gt;0,VLOOKUP($A7,Mar!$O$4:$T$201,5,FALSE)+Mar!L$4/1000,0)</f>
        <v>0</v>
      </c>
      <c r="AK7" s="16">
        <f t="shared" si="46"/>
        <v>0</v>
      </c>
      <c r="AN7" s="16">
        <f t="shared" si="12"/>
        <v>0</v>
      </c>
      <c r="AQ7" s="1" t="str">
        <f t="shared" si="13"/>
        <v>Als Everest</v>
      </c>
      <c r="AR7" s="6">
        <f t="shared" si="14"/>
        <v>0</v>
      </c>
      <c r="AS7" s="6">
        <f t="shared" si="15"/>
        <v>0</v>
      </c>
      <c r="AT7" s="6">
        <f t="shared" si="16"/>
        <v>0</v>
      </c>
      <c r="AU7" s="6">
        <f t="shared" si="17"/>
        <v>0</v>
      </c>
      <c r="AV7" s="6">
        <f t="shared" si="18"/>
        <v>0</v>
      </c>
      <c r="AW7" s="6">
        <f t="shared" si="19"/>
        <v>0</v>
      </c>
      <c r="AX7" s="6">
        <f t="shared" si="20"/>
        <v>0</v>
      </c>
      <c r="AY7" s="6">
        <f t="shared" si="21"/>
        <v>0</v>
      </c>
      <c r="AZ7" s="6">
        <f t="shared" si="22"/>
        <v>0</v>
      </c>
      <c r="BA7" s="6">
        <f t="shared" si="23"/>
        <v>0</v>
      </c>
      <c r="BB7" s="6">
        <f t="shared" si="24"/>
        <v>0</v>
      </c>
      <c r="BC7" s="6">
        <f t="shared" si="25"/>
        <v>0</v>
      </c>
      <c r="BE7" s="1">
        <f t="shared" si="26"/>
        <v>0</v>
      </c>
      <c r="BF7" s="1">
        <f t="shared" si="27"/>
        <v>0</v>
      </c>
      <c r="BG7" s="1">
        <f t="shared" si="28"/>
        <v>0</v>
      </c>
      <c r="BH7" s="1">
        <f t="shared" si="29"/>
        <v>0</v>
      </c>
      <c r="BI7" s="1">
        <f t="shared" si="30"/>
        <v>0</v>
      </c>
      <c r="BJ7" s="1">
        <f t="shared" si="31"/>
        <v>0</v>
      </c>
      <c r="BK7" s="1">
        <f t="shared" si="32"/>
        <v>0</v>
      </c>
      <c r="BL7" s="1">
        <f t="shared" si="33"/>
        <v>0</v>
      </c>
      <c r="BM7" s="1">
        <f t="shared" si="34"/>
        <v>0</v>
      </c>
    </row>
    <row r="8" spans="1:65" x14ac:dyDescent="0.3">
      <c r="A8" s="1" t="s">
        <v>60</v>
      </c>
      <c r="B8" s="6">
        <f>IF(Apr!$E10&gt;0,VLOOKUP($A8,Apr!$O$4:$T$201,4,FALSE),0)</f>
        <v>0</v>
      </c>
      <c r="C8" s="6">
        <f>IF(Apr!$E10&gt;0,VLOOKUP($A8,Apr!$O$4:$T$201,5,FALSE)+Apr!L$4/1000,0)</f>
        <v>0</v>
      </c>
      <c r="D8" s="16">
        <f t="shared" si="35"/>
        <v>0</v>
      </c>
      <c r="E8" s="6">
        <f>IF(May!$E10&gt;0,VLOOKUP($A8,May!$O$4:$T$201,4,FALSE),0)</f>
        <v>0</v>
      </c>
      <c r="F8" s="6">
        <f>IF(May!$E10&gt;0,VLOOKUP($A8,May!$O$4:$T$201,5,FALSE)+May!L$4/1000,0)</f>
        <v>0</v>
      </c>
      <c r="G8" s="16">
        <f t="shared" si="36"/>
        <v>0</v>
      </c>
      <c r="H8" s="6">
        <f>IF(Jun!$E10&gt;0,VLOOKUP($A8,Jun!$O$4:$R$201,4,FALSE),0)</f>
        <v>0</v>
      </c>
      <c r="I8" s="6">
        <f>IF(Jun!$E10&gt;0,VLOOKUP($A8,Jun!$O$4:$T$201,5,FALSE)+Jun!L$4/1000,0)</f>
        <v>0</v>
      </c>
      <c r="J8" s="16">
        <f t="shared" si="37"/>
        <v>0</v>
      </c>
      <c r="K8" s="6">
        <f>IF(Jul!$E10&gt;0,VLOOKUP($A8,Jul!$O$4:$R$201,4,FALSE),0)</f>
        <v>0</v>
      </c>
      <c r="L8" s="6">
        <f>IF(Jul!$E10&gt;0,VLOOKUP($A8,Jul!$O$4:$T$201,5,FALSE)+Jul!$L$4/1000,0)</f>
        <v>0</v>
      </c>
      <c r="M8" s="16">
        <f t="shared" si="38"/>
        <v>0</v>
      </c>
      <c r="N8" s="6">
        <f>IF(Aug!$E10&gt;0,VLOOKUP($A8,Aug!$O$4:$R$201,4,FALSE),0)</f>
        <v>0</v>
      </c>
      <c r="O8" s="6">
        <f>IF(Aug!$E10&gt;0,VLOOKUP($A8,Aug!$O$4:$T$201,5,FALSE)+Aug!L$4/1000,0)</f>
        <v>0</v>
      </c>
      <c r="P8" s="16">
        <f t="shared" si="39"/>
        <v>0</v>
      </c>
      <c r="Q8" s="6">
        <f>IF(Sep!$E10&gt;0,VLOOKUP($A8,Sep!$O$4:$R$201,4,FALSE),0)</f>
        <v>0</v>
      </c>
      <c r="R8" s="6">
        <f>IF(Sep!$E10&gt;0,VLOOKUP($A8,Sep!$O$4:$T$201,5,FALSE)+Sep!L$4/1000,0)</f>
        <v>0</v>
      </c>
      <c r="S8" s="16">
        <f t="shared" si="40"/>
        <v>0</v>
      </c>
      <c r="T8" s="6">
        <f>IF(Oct!$E10&gt;0,VLOOKUP($A8,Oct!$O$4:$R$201,4,FALSE),0)</f>
        <v>0</v>
      </c>
      <c r="U8" s="6">
        <f>IF(Oct!$E10&gt;0,VLOOKUP($A8,Oct!$O$4:$T$201,5,FALSE)+Oct!L$4/1000,0)</f>
        <v>0</v>
      </c>
      <c r="V8" s="16">
        <f t="shared" si="41"/>
        <v>0</v>
      </c>
      <c r="W8" s="6">
        <f>IF(Nov!$E10&gt;0,VLOOKUP($A8,Nov!$O$4:$R$201,4,FALSE),0)</f>
        <v>0</v>
      </c>
      <c r="X8" s="6">
        <f>IF(Nov!$E10&gt;0,VLOOKUP($A8,Nov!$O$4:$T$201,5,FALSE)+Nov!L$4/1000,0)</f>
        <v>0</v>
      </c>
      <c r="Y8" s="16">
        <f t="shared" si="42"/>
        <v>0</v>
      </c>
      <c r="Z8" s="6">
        <f>IF(Dec!$E10&gt;0,VLOOKUP($A8,Dec!$O$4:$R$201,4,FALSE),0)</f>
        <v>0</v>
      </c>
      <c r="AA8" s="6">
        <f>IF(Dec!$E10&gt;0,VLOOKUP($A8,Dec!$O$4:$T$201,5,FALSE)+Dec!L$4/1000,0)</f>
        <v>0</v>
      </c>
      <c r="AB8" s="16">
        <f t="shared" si="43"/>
        <v>0</v>
      </c>
      <c r="AC8" s="6">
        <f>IF(Jan!$E10&gt;0,VLOOKUP($A8,Jan!$O$4:$R$201,4,FALSE),0)</f>
        <v>0</v>
      </c>
      <c r="AD8" s="6">
        <f>IF(Jan!$E10&gt;0,VLOOKUP($A8,Jan!$O$4:$T$201,5,FALSE)+Jan!L$4/1000,0)</f>
        <v>0</v>
      </c>
      <c r="AE8" s="16">
        <f t="shared" si="44"/>
        <v>0</v>
      </c>
      <c r="AF8" s="6">
        <f>IF(Feb!$E10&gt;0,VLOOKUP($A8,Feb!$O$4:$R$201,4,FALSE),0)</f>
        <v>0</v>
      </c>
      <c r="AG8" s="6">
        <f>IF(Feb!$E10&gt;0,VLOOKUP($A8,Feb!$O$4:$T$201,5,FALSE)+Feb!L$4/1000,0)</f>
        <v>0</v>
      </c>
      <c r="AH8" s="16">
        <f t="shared" si="45"/>
        <v>0</v>
      </c>
      <c r="AI8" s="6">
        <f>IF(Mar!$E10&gt;0,VLOOKUP($A8,Mar!$O$4:$R$201,4,FALSE),0)</f>
        <v>0</v>
      </c>
      <c r="AJ8" s="6">
        <f>IF(Mar!$E10&gt;0,VLOOKUP($A8,Mar!$O$4:$T$201,5,FALSE)+Mar!L$4/1000,0)</f>
        <v>0</v>
      </c>
      <c r="AK8" s="16">
        <f t="shared" si="46"/>
        <v>0</v>
      </c>
      <c r="AN8" s="16">
        <f t="shared" si="12"/>
        <v>0</v>
      </c>
      <c r="AQ8" s="1" t="str">
        <f t="shared" si="13"/>
        <v>Andy Draper</v>
      </c>
      <c r="AR8" s="6">
        <f t="shared" si="14"/>
        <v>0</v>
      </c>
      <c r="AS8" s="6">
        <f t="shared" si="15"/>
        <v>0</v>
      </c>
      <c r="AT8" s="6">
        <f t="shared" si="16"/>
        <v>0</v>
      </c>
      <c r="AU8" s="6">
        <f t="shared" si="17"/>
        <v>0</v>
      </c>
      <c r="AV8" s="6">
        <f t="shared" si="18"/>
        <v>0</v>
      </c>
      <c r="AW8" s="6">
        <f t="shared" si="19"/>
        <v>0</v>
      </c>
      <c r="AX8" s="6">
        <f t="shared" si="20"/>
        <v>0</v>
      </c>
      <c r="AY8" s="6">
        <f t="shared" si="21"/>
        <v>0</v>
      </c>
      <c r="AZ8" s="6">
        <f t="shared" si="22"/>
        <v>0</v>
      </c>
      <c r="BA8" s="6">
        <f t="shared" si="23"/>
        <v>0</v>
      </c>
      <c r="BB8" s="6">
        <f t="shared" si="24"/>
        <v>0</v>
      </c>
      <c r="BC8" s="6">
        <f t="shared" si="25"/>
        <v>0</v>
      </c>
      <c r="BE8" s="1">
        <f t="shared" si="26"/>
        <v>0</v>
      </c>
      <c r="BF8" s="1">
        <f t="shared" si="27"/>
        <v>0</v>
      </c>
      <c r="BG8" s="1">
        <f t="shared" si="28"/>
        <v>0</v>
      </c>
      <c r="BH8" s="1">
        <f t="shared" si="29"/>
        <v>0</v>
      </c>
      <c r="BI8" s="1">
        <f t="shared" si="30"/>
        <v>0</v>
      </c>
      <c r="BJ8" s="1">
        <f t="shared" si="31"/>
        <v>0</v>
      </c>
      <c r="BK8" s="1">
        <f t="shared" si="32"/>
        <v>0</v>
      </c>
      <c r="BL8" s="1">
        <f t="shared" si="33"/>
        <v>0</v>
      </c>
      <c r="BM8" s="1">
        <f t="shared" si="34"/>
        <v>0</v>
      </c>
    </row>
    <row r="9" spans="1:65" x14ac:dyDescent="0.3">
      <c r="A9" s="1" t="s">
        <v>34</v>
      </c>
      <c r="B9" s="6">
        <f>IF(Apr!$E11&gt;0,VLOOKUP($A9,Apr!$O$4:$T$201,4,FALSE),0)</f>
        <v>0</v>
      </c>
      <c r="C9" s="6">
        <f>IF(Apr!$E11&gt;0,VLOOKUP($A9,Apr!$O$4:$T$201,5,FALSE)+Apr!L$4/1000,0)</f>
        <v>0</v>
      </c>
      <c r="D9" s="16">
        <f t="shared" si="35"/>
        <v>0</v>
      </c>
      <c r="E9" s="6">
        <f>IF(May!$E11&gt;0,VLOOKUP($A9,May!$O$4:$T$201,4,FALSE),0)</f>
        <v>0</v>
      </c>
      <c r="F9" s="6">
        <f>IF(May!$E11&gt;0,VLOOKUP($A9,May!$O$4:$T$201,5,FALSE)+May!L$4/1000,0)</f>
        <v>0</v>
      </c>
      <c r="G9" s="16">
        <f t="shared" si="36"/>
        <v>0</v>
      </c>
      <c r="H9" s="6">
        <f>IF(Jun!$E11&gt;0,VLOOKUP($A9,Jun!$O$4:$R$201,4,FALSE),0)</f>
        <v>0</v>
      </c>
      <c r="I9" s="6">
        <f>IF(Jun!$E11&gt;0,VLOOKUP($A9,Jun!$O$4:$T$201,5,FALSE)+Jun!L$4/1000,0)</f>
        <v>0</v>
      </c>
      <c r="J9" s="16">
        <f t="shared" si="37"/>
        <v>0</v>
      </c>
      <c r="K9" s="6">
        <f>IF(Jul!$E11&gt;0,VLOOKUP($A9,Jul!$O$4:$R$201,4,FALSE),0)</f>
        <v>0</v>
      </c>
      <c r="L9" s="6">
        <f>IF(Jul!$E11&gt;0,VLOOKUP($A9,Jul!$O$4:$T$201,5,FALSE)+Jul!$L$4/1000,0)</f>
        <v>0</v>
      </c>
      <c r="M9" s="16">
        <f t="shared" si="38"/>
        <v>0</v>
      </c>
      <c r="N9" s="6">
        <f>IF(Aug!$E11&gt;0,VLOOKUP($A9,Aug!$O$4:$R$201,4,FALSE),0)</f>
        <v>0</v>
      </c>
      <c r="O9" s="6">
        <f>IF(Aug!$E11&gt;0,VLOOKUP($A9,Aug!$O$4:$T$201,5,FALSE)+Aug!L$4/1000,0)</f>
        <v>0</v>
      </c>
      <c r="P9" s="16">
        <f t="shared" si="39"/>
        <v>0</v>
      </c>
      <c r="Q9" s="6">
        <f>IF(Sep!$E11&gt;0,VLOOKUP($A9,Sep!$O$4:$R$201,4,FALSE),0)</f>
        <v>0</v>
      </c>
      <c r="R9" s="6">
        <f>IF(Sep!$E11&gt;0,VLOOKUP($A9,Sep!$O$4:$T$201,5,FALSE)+Sep!L$4/1000,0)</f>
        <v>0</v>
      </c>
      <c r="S9" s="16">
        <f t="shared" si="40"/>
        <v>0</v>
      </c>
      <c r="T9" s="6">
        <f>IF(Oct!$E11&gt;0,VLOOKUP($A9,Oct!$O$4:$R$201,4,FALSE),0)</f>
        <v>0</v>
      </c>
      <c r="U9" s="6">
        <f>IF(Oct!$E11&gt;0,VLOOKUP($A9,Oct!$O$4:$T$201,5,FALSE)+Oct!L$4/1000,0)</f>
        <v>0</v>
      </c>
      <c r="V9" s="16">
        <f t="shared" si="41"/>
        <v>0</v>
      </c>
      <c r="W9" s="6">
        <f>IF(Nov!$E11&gt;0,VLOOKUP($A9,Nov!$O$4:$R$201,4,FALSE),0)</f>
        <v>0</v>
      </c>
      <c r="X9" s="6">
        <f>IF(Nov!$E11&gt;0,VLOOKUP($A9,Nov!$O$4:$T$201,5,FALSE)+Nov!L$4/1000,0)</f>
        <v>0</v>
      </c>
      <c r="Y9" s="16">
        <f t="shared" si="42"/>
        <v>0</v>
      </c>
      <c r="Z9" s="6">
        <f>IF(Dec!$E11&gt;0,VLOOKUP($A9,Dec!$O$4:$R$201,4,FALSE),0)</f>
        <v>0</v>
      </c>
      <c r="AA9" s="6">
        <f>IF(Dec!$E11&gt;0,VLOOKUP($A9,Dec!$O$4:$T$201,5,FALSE)+Dec!L$4/1000,0)</f>
        <v>0</v>
      </c>
      <c r="AB9" s="16">
        <f t="shared" si="43"/>
        <v>0</v>
      </c>
      <c r="AC9" s="6">
        <f>IF(Jan!$E11&gt;0,VLOOKUP($A9,Jan!$O$4:$R$201,4,FALSE),0)</f>
        <v>0</v>
      </c>
      <c r="AD9" s="6">
        <f>IF(Jan!$E11&gt;0,VLOOKUP($A9,Jan!$O$4:$T$201,5,FALSE)+Jan!L$4/1000,0)</f>
        <v>0</v>
      </c>
      <c r="AE9" s="16">
        <f t="shared" si="44"/>
        <v>0</v>
      </c>
      <c r="AF9" s="6">
        <f>IF(Feb!$E11&gt;0,VLOOKUP($A9,Feb!$O$4:$R$201,4,FALSE),0)</f>
        <v>0</v>
      </c>
      <c r="AG9" s="6">
        <f>IF(Feb!$E11&gt;0,VLOOKUP($A9,Feb!$O$4:$T$201,5,FALSE)+Feb!L$4/1000,0)</f>
        <v>0</v>
      </c>
      <c r="AH9" s="16">
        <f t="shared" si="45"/>
        <v>0</v>
      </c>
      <c r="AI9" s="6">
        <f>IF(Mar!$E11&gt;0,VLOOKUP($A9,Mar!$O$4:$R$201,4,FALSE),0)</f>
        <v>0</v>
      </c>
      <c r="AJ9" s="6">
        <f>IF(Mar!$E11&gt;0,VLOOKUP($A9,Mar!$O$4:$T$201,5,FALSE)+Mar!L$4/1000,0)</f>
        <v>0</v>
      </c>
      <c r="AK9" s="16">
        <f t="shared" si="46"/>
        <v>0</v>
      </c>
      <c r="AN9" s="16">
        <f t="shared" si="12"/>
        <v>0</v>
      </c>
      <c r="AQ9" s="1" t="str">
        <f t="shared" si="13"/>
        <v>Andy Unsworth</v>
      </c>
      <c r="AR9" s="6">
        <f t="shared" si="14"/>
        <v>0</v>
      </c>
      <c r="AS9" s="6">
        <f t="shared" si="15"/>
        <v>0</v>
      </c>
      <c r="AT9" s="6">
        <f t="shared" si="16"/>
        <v>0</v>
      </c>
      <c r="AU9" s="6">
        <f t="shared" si="17"/>
        <v>0</v>
      </c>
      <c r="AV9" s="6">
        <f t="shared" si="18"/>
        <v>0</v>
      </c>
      <c r="AW9" s="6">
        <f t="shared" si="19"/>
        <v>0</v>
      </c>
      <c r="AX9" s="6">
        <f t="shared" si="20"/>
        <v>0</v>
      </c>
      <c r="AY9" s="6">
        <f t="shared" si="21"/>
        <v>0</v>
      </c>
      <c r="AZ9" s="6">
        <f t="shared" si="22"/>
        <v>0</v>
      </c>
      <c r="BA9" s="6">
        <f t="shared" si="23"/>
        <v>0</v>
      </c>
      <c r="BB9" s="6">
        <f t="shared" si="24"/>
        <v>0</v>
      </c>
      <c r="BC9" s="6">
        <f t="shared" si="25"/>
        <v>0</v>
      </c>
      <c r="BE9" s="1">
        <f t="shared" si="26"/>
        <v>0</v>
      </c>
      <c r="BF9" s="1">
        <f t="shared" si="27"/>
        <v>0</v>
      </c>
      <c r="BG9" s="1">
        <f t="shared" si="28"/>
        <v>0</v>
      </c>
      <c r="BH9" s="1">
        <f t="shared" si="29"/>
        <v>0</v>
      </c>
      <c r="BI9" s="1">
        <f t="shared" si="30"/>
        <v>0</v>
      </c>
      <c r="BJ9" s="1">
        <f t="shared" si="31"/>
        <v>0</v>
      </c>
      <c r="BK9" s="1">
        <f t="shared" si="32"/>
        <v>0</v>
      </c>
      <c r="BL9" s="1">
        <f t="shared" si="33"/>
        <v>0</v>
      </c>
      <c r="BM9" s="1">
        <f t="shared" si="34"/>
        <v>0</v>
      </c>
    </row>
    <row r="10" spans="1:65" x14ac:dyDescent="0.3">
      <c r="A10" s="1" t="s">
        <v>216</v>
      </c>
      <c r="B10" s="6">
        <f>IF(Apr!$E12&gt;0,VLOOKUP($A10,Apr!$O$4:$T$201,4,FALSE),0)</f>
        <v>0</v>
      </c>
      <c r="C10" s="6">
        <f>IF(Apr!$E12&gt;0,VLOOKUP($A10,Apr!$O$4:$T$201,5,FALSE)+Apr!L$4/1000,0)</f>
        <v>0</v>
      </c>
      <c r="D10" s="16">
        <f t="shared" si="35"/>
        <v>0</v>
      </c>
      <c r="E10" s="6">
        <f>IF(May!$E12&gt;0,VLOOKUP($A10,May!$O$4:$T$201,4,FALSE),0)</f>
        <v>0</v>
      </c>
      <c r="F10" s="6">
        <f>IF(May!$E12&gt;0,VLOOKUP($A10,May!$O$4:$T$201,5,FALSE)+May!L$4/1000,0)</f>
        <v>0</v>
      </c>
      <c r="G10" s="16">
        <f t="shared" si="36"/>
        <v>0</v>
      </c>
      <c r="H10" s="6">
        <f>IF(Jun!$E12&gt;0,VLOOKUP($A10,Jun!$O$4:$R$201,4,FALSE),0)</f>
        <v>0</v>
      </c>
      <c r="I10" s="6">
        <f>IF(Jun!$E12&gt;0,VLOOKUP($A10,Jun!$O$4:$T$201,5,FALSE)+Jun!L$4/1000,0)</f>
        <v>0</v>
      </c>
      <c r="J10" s="16">
        <f t="shared" si="37"/>
        <v>0</v>
      </c>
      <c r="K10" s="6">
        <f>IF(Jul!$E12&gt;0,VLOOKUP($A10,Jul!$O$4:$R$201,4,FALSE),0)</f>
        <v>0</v>
      </c>
      <c r="L10" s="6">
        <f>IF(Jul!$E12&gt;0,VLOOKUP($A10,Jul!$O$4:$T$201,5,FALSE)+Jul!$L$4/1000,0)</f>
        <v>0</v>
      </c>
      <c r="M10" s="16">
        <f t="shared" si="38"/>
        <v>0</v>
      </c>
      <c r="N10" s="6">
        <f>IF(Aug!$E12&gt;0,VLOOKUP($A10,Aug!$O$4:$R$201,4,FALSE),0)</f>
        <v>0</v>
      </c>
      <c r="O10" s="6">
        <f>IF(Aug!$E12&gt;0,VLOOKUP($A10,Aug!$O$4:$T$201,5,FALSE)+Aug!L$4/1000,0)</f>
        <v>0</v>
      </c>
      <c r="P10" s="16">
        <f t="shared" si="39"/>
        <v>0</v>
      </c>
      <c r="Q10" s="6">
        <f>IF(Sep!$E12&gt;0,VLOOKUP($A10,Sep!$O$4:$R$201,4,FALSE),0)</f>
        <v>0</v>
      </c>
      <c r="R10" s="6">
        <f>IF(Sep!$E12&gt;0,VLOOKUP($A10,Sep!$O$4:$T$201,5,FALSE)+Sep!L$4/1000,0)</f>
        <v>0</v>
      </c>
      <c r="S10" s="16">
        <f t="shared" si="40"/>
        <v>0</v>
      </c>
      <c r="T10" s="6">
        <f>IF(Oct!$E12&gt;0,VLOOKUP($A10,Oct!$O$4:$R$201,4,FALSE),0)</f>
        <v>0</v>
      </c>
      <c r="U10" s="6">
        <f>IF(Oct!$E12&gt;0,VLOOKUP($A10,Oct!$O$4:$T$201,5,FALSE)+Oct!L$4/1000,0)</f>
        <v>0</v>
      </c>
      <c r="V10" s="16">
        <f t="shared" si="41"/>
        <v>0</v>
      </c>
      <c r="W10" s="6">
        <f>IF(Nov!$E12&gt;0,VLOOKUP($A10,Nov!$O$4:$R$201,4,FALSE),0)</f>
        <v>30</v>
      </c>
      <c r="X10" s="6">
        <f>IF(Nov!$E12&gt;0,VLOOKUP($A10,Nov!$O$4:$T$201,5,FALSE)+Nov!L$4/1000,0)</f>
        <v>1.4999999999999999E-2</v>
      </c>
      <c r="Y10" s="16">
        <f t="shared" si="42"/>
        <v>30.045000000000002</v>
      </c>
      <c r="Z10" s="6">
        <f>IF(Dec!$E12&gt;0,VLOOKUP($A10,Dec!$O$4:$R$201,4,FALSE),0)</f>
        <v>0</v>
      </c>
      <c r="AA10" s="6">
        <f>IF(Dec!$E12&gt;0,VLOOKUP($A10,Dec!$O$4:$T$201,5,FALSE)+Dec!L$4/1000,0)</f>
        <v>0</v>
      </c>
      <c r="AB10" s="16">
        <f t="shared" si="43"/>
        <v>0</v>
      </c>
      <c r="AC10" s="6">
        <f>IF(Jan!$E12&gt;0,VLOOKUP($A10,Jan!$O$4:$R$201,4,FALSE),0)</f>
        <v>32</v>
      </c>
      <c r="AD10" s="6">
        <f>IF(Jan!$E12&gt;0,VLOOKUP($A10,Jan!$O$4:$T$201,5,FALSE)+Jan!L$4/1000,0)</f>
        <v>2.0310000000000001</v>
      </c>
      <c r="AE10" s="16">
        <f t="shared" si="44"/>
        <v>34.062999999999995</v>
      </c>
      <c r="AF10" s="6">
        <f>IF(Feb!$E12&gt;0,VLOOKUP($A10,Feb!$O$4:$R$201,4,FALSE),0)</f>
        <v>0</v>
      </c>
      <c r="AG10" s="6">
        <f>IF(Feb!$E12&gt;0,VLOOKUP($A10,Feb!$O$4:$T$201,5,FALSE)+Feb!L$4/1000,0)</f>
        <v>0</v>
      </c>
      <c r="AH10" s="16">
        <f t="shared" si="45"/>
        <v>0</v>
      </c>
      <c r="AI10" s="6">
        <f>IF(Mar!$E12&gt;0,VLOOKUP($A10,Mar!$O$4:$R$201,4,FALSE),0)</f>
        <v>0</v>
      </c>
      <c r="AJ10" s="6">
        <f>IF(Mar!$E12&gt;0,VLOOKUP($A10,Mar!$O$4:$T$201,5,FALSE)+Mar!L$4/1000,0)</f>
        <v>0</v>
      </c>
      <c r="AK10" s="16">
        <f t="shared" si="46"/>
        <v>0</v>
      </c>
      <c r="AN10" s="16">
        <f t="shared" si="12"/>
        <v>64.157085500000008</v>
      </c>
      <c r="AQ10" s="1" t="str">
        <f t="shared" si="13"/>
        <v>Angela Bremner</v>
      </c>
      <c r="AR10" s="6">
        <f t="shared" si="14"/>
        <v>0</v>
      </c>
      <c r="AS10" s="6">
        <f t="shared" si="15"/>
        <v>0</v>
      </c>
      <c r="AT10" s="6">
        <f t="shared" si="16"/>
        <v>0</v>
      </c>
      <c r="AU10" s="6">
        <f t="shared" si="17"/>
        <v>0</v>
      </c>
      <c r="AV10" s="6">
        <f t="shared" si="18"/>
        <v>0</v>
      </c>
      <c r="AW10" s="6">
        <f t="shared" si="19"/>
        <v>0</v>
      </c>
      <c r="AX10" s="6">
        <f t="shared" si="20"/>
        <v>0</v>
      </c>
      <c r="AY10" s="6">
        <f t="shared" si="21"/>
        <v>30.045000000000002</v>
      </c>
      <c r="AZ10" s="6">
        <f t="shared" si="22"/>
        <v>0</v>
      </c>
      <c r="BA10" s="6">
        <f t="shared" si="23"/>
        <v>34.062999999999995</v>
      </c>
      <c r="BB10" s="6">
        <f t="shared" si="24"/>
        <v>0</v>
      </c>
      <c r="BC10" s="6">
        <f t="shared" si="25"/>
        <v>0</v>
      </c>
      <c r="BE10" s="1">
        <f t="shared" si="26"/>
        <v>34.062999999999995</v>
      </c>
      <c r="BF10" s="1">
        <f t="shared" si="27"/>
        <v>30.045000000000002</v>
      </c>
      <c r="BG10" s="1">
        <f t="shared" si="28"/>
        <v>0</v>
      </c>
      <c r="BH10" s="1">
        <f t="shared" si="29"/>
        <v>0</v>
      </c>
      <c r="BI10" s="1">
        <f t="shared" si="30"/>
        <v>0</v>
      </c>
      <c r="BJ10" s="1">
        <f t="shared" si="31"/>
        <v>0</v>
      </c>
      <c r="BK10" s="1">
        <f t="shared" si="32"/>
        <v>0</v>
      </c>
      <c r="BL10" s="1">
        <f t="shared" si="33"/>
        <v>0</v>
      </c>
      <c r="BM10" s="1">
        <f t="shared" si="34"/>
        <v>0</v>
      </c>
    </row>
    <row r="11" spans="1:65" x14ac:dyDescent="0.3">
      <c r="A11" s="1" t="s">
        <v>26</v>
      </c>
      <c r="B11" s="6">
        <f>IF(Apr!$E13&gt;0,VLOOKUP($A11,Apr!$O$4:$T$201,4,FALSE),0)</f>
        <v>0</v>
      </c>
      <c r="C11" s="6">
        <f>IF(Apr!$E13&gt;0,VLOOKUP($A11,Apr!$O$4:$T$201,5,FALSE)+Apr!L$4/1000,0)</f>
        <v>0</v>
      </c>
      <c r="D11" s="16">
        <f t="shared" si="35"/>
        <v>0</v>
      </c>
      <c r="E11" s="6">
        <f>IF(May!$E13&gt;0,VLOOKUP($A11,May!$O$4:$T$201,4,FALSE),0)</f>
        <v>0</v>
      </c>
      <c r="F11" s="6">
        <f>IF(May!$E13&gt;0,VLOOKUP($A11,May!$O$4:$T$201,5,FALSE)+May!L$4/1000,0)</f>
        <v>0</v>
      </c>
      <c r="G11" s="16">
        <f t="shared" si="36"/>
        <v>0</v>
      </c>
      <c r="H11" s="6">
        <f>IF(Jun!$E13&gt;0,VLOOKUP($A11,Jun!$O$4:$R$201,4,FALSE),0)</f>
        <v>0</v>
      </c>
      <c r="I11" s="6">
        <f>IF(Jun!$E13&gt;0,VLOOKUP($A11,Jun!$O$4:$T$201,5,FALSE)+Jun!L$4/1000,0)</f>
        <v>0</v>
      </c>
      <c r="J11" s="16">
        <f t="shared" si="37"/>
        <v>0</v>
      </c>
      <c r="K11" s="6">
        <f>IF(Jul!$E13&gt;0,VLOOKUP($A11,Jul!$O$4:$R$201,4,FALSE),0)</f>
        <v>0</v>
      </c>
      <c r="L11" s="6">
        <f>IF(Jul!$E13&gt;0,VLOOKUP($A11,Jul!$O$4:$T$201,5,FALSE)+Jul!$L$4/1000,0)</f>
        <v>0</v>
      </c>
      <c r="M11" s="16">
        <f t="shared" si="38"/>
        <v>0</v>
      </c>
      <c r="N11" s="6">
        <f>IF(Aug!$E13&gt;0,VLOOKUP($A11,Aug!$O$4:$R$201,4,FALSE),0)</f>
        <v>0</v>
      </c>
      <c r="O11" s="6">
        <f>IF(Aug!$E13&gt;0,VLOOKUP($A11,Aug!$O$4:$T$201,5,FALSE)+Aug!L$4/1000,0)</f>
        <v>0</v>
      </c>
      <c r="P11" s="16">
        <f t="shared" si="39"/>
        <v>0</v>
      </c>
      <c r="Q11" s="6">
        <f>IF(Sep!$E13&gt;0,VLOOKUP($A11,Sep!$O$4:$R$201,4,FALSE),0)</f>
        <v>0</v>
      </c>
      <c r="R11" s="6">
        <f>IF(Sep!$E13&gt;0,VLOOKUP($A11,Sep!$O$4:$T$201,5,FALSE)+Sep!L$4/1000,0)</f>
        <v>0</v>
      </c>
      <c r="S11" s="16">
        <f t="shared" si="40"/>
        <v>0</v>
      </c>
      <c r="T11" s="6">
        <f>IF(Oct!$E13&gt;0,VLOOKUP($A11,Oct!$O$4:$R$201,4,FALSE),0)</f>
        <v>0</v>
      </c>
      <c r="U11" s="6">
        <f>IF(Oct!$E13&gt;0,VLOOKUP($A11,Oct!$O$4:$T$201,5,FALSE)+Oct!L$4/1000,0)</f>
        <v>0</v>
      </c>
      <c r="V11" s="16">
        <f t="shared" si="41"/>
        <v>0</v>
      </c>
      <c r="W11" s="6">
        <f>IF(Nov!$E13&gt;0,VLOOKUP($A11,Nov!$O$4:$R$201,4,FALSE),0)</f>
        <v>0</v>
      </c>
      <c r="X11" s="6">
        <f>IF(Nov!$E13&gt;0,VLOOKUP($A11,Nov!$O$4:$T$201,5,FALSE)+Nov!L$4/1000,0)</f>
        <v>0</v>
      </c>
      <c r="Y11" s="16">
        <f t="shared" si="42"/>
        <v>0</v>
      </c>
      <c r="Z11" s="6">
        <f>IF(Dec!$E13&gt;0,VLOOKUP($A11,Dec!$O$4:$R$201,4,FALSE),0)</f>
        <v>0</v>
      </c>
      <c r="AA11" s="6">
        <f>IF(Dec!$E13&gt;0,VLOOKUP($A11,Dec!$O$4:$T$201,5,FALSE)+Dec!L$4/1000,0)</f>
        <v>0</v>
      </c>
      <c r="AB11" s="16">
        <f t="shared" si="43"/>
        <v>0</v>
      </c>
      <c r="AC11" s="6">
        <f>IF(Jan!$E13&gt;0,VLOOKUP($A11,Jan!$O$4:$R$201,4,FALSE),0)</f>
        <v>0</v>
      </c>
      <c r="AD11" s="6">
        <f>IF(Jan!$E13&gt;0,VLOOKUP($A11,Jan!$O$4:$T$201,5,FALSE)+Jan!L$4/1000,0)</f>
        <v>0</v>
      </c>
      <c r="AE11" s="16">
        <f t="shared" si="44"/>
        <v>0</v>
      </c>
      <c r="AF11" s="6">
        <f>IF(Feb!$E13&gt;0,VLOOKUP($A11,Feb!$O$4:$R$201,4,FALSE),0)</f>
        <v>0</v>
      </c>
      <c r="AG11" s="6">
        <f>IF(Feb!$E13&gt;0,VLOOKUP($A11,Feb!$O$4:$T$201,5,FALSE)+Feb!L$4/1000,0)</f>
        <v>0</v>
      </c>
      <c r="AH11" s="16">
        <f t="shared" si="45"/>
        <v>0</v>
      </c>
      <c r="AI11" s="6">
        <f>IF(Mar!$E13&gt;0,VLOOKUP($A11,Mar!$O$4:$R$201,4,FALSE),0)</f>
        <v>0</v>
      </c>
      <c r="AJ11" s="6">
        <f>IF(Mar!$E13&gt;0,VLOOKUP($A11,Mar!$O$4:$T$201,5,FALSE)+Mar!L$4/1000,0)</f>
        <v>0</v>
      </c>
      <c r="AK11" s="16">
        <f t="shared" si="46"/>
        <v>0</v>
      </c>
      <c r="AN11" s="16">
        <f t="shared" si="12"/>
        <v>0</v>
      </c>
      <c r="AQ11" s="1" t="str">
        <f t="shared" si="13"/>
        <v>Barbara Holmes</v>
      </c>
      <c r="AR11" s="6">
        <f t="shared" si="14"/>
        <v>0</v>
      </c>
      <c r="AS11" s="6">
        <f t="shared" si="15"/>
        <v>0</v>
      </c>
      <c r="AT11" s="6">
        <f t="shared" si="16"/>
        <v>0</v>
      </c>
      <c r="AU11" s="6">
        <f t="shared" si="17"/>
        <v>0</v>
      </c>
      <c r="AV11" s="6">
        <f t="shared" si="18"/>
        <v>0</v>
      </c>
      <c r="AW11" s="6">
        <f t="shared" si="19"/>
        <v>0</v>
      </c>
      <c r="AX11" s="6">
        <f t="shared" si="20"/>
        <v>0</v>
      </c>
      <c r="AY11" s="6">
        <f t="shared" si="21"/>
        <v>0</v>
      </c>
      <c r="AZ11" s="6">
        <f t="shared" si="22"/>
        <v>0</v>
      </c>
      <c r="BA11" s="6">
        <f t="shared" si="23"/>
        <v>0</v>
      </c>
      <c r="BB11" s="6">
        <f t="shared" si="24"/>
        <v>0</v>
      </c>
      <c r="BC11" s="6">
        <f t="shared" si="25"/>
        <v>0</v>
      </c>
      <c r="BE11" s="1">
        <f t="shared" si="26"/>
        <v>0</v>
      </c>
      <c r="BF11" s="1">
        <f t="shared" si="27"/>
        <v>0</v>
      </c>
      <c r="BG11" s="1">
        <f t="shared" si="28"/>
        <v>0</v>
      </c>
      <c r="BH11" s="1">
        <f t="shared" si="29"/>
        <v>0</v>
      </c>
      <c r="BI11" s="1">
        <f t="shared" si="30"/>
        <v>0</v>
      </c>
      <c r="BJ11" s="1">
        <f t="shared" si="31"/>
        <v>0</v>
      </c>
      <c r="BK11" s="1">
        <f t="shared" si="32"/>
        <v>0</v>
      </c>
      <c r="BL11" s="1">
        <f t="shared" si="33"/>
        <v>0</v>
      </c>
      <c r="BM11" s="1">
        <f t="shared" si="34"/>
        <v>0</v>
      </c>
    </row>
    <row r="12" spans="1:65" x14ac:dyDescent="0.3">
      <c r="A12" s="1" t="s">
        <v>41</v>
      </c>
      <c r="B12" s="6">
        <f>IF(Apr!$E14&gt;0,VLOOKUP($A12,Apr!$O$4:$T$201,4,FALSE),0)</f>
        <v>0</v>
      </c>
      <c r="C12" s="6">
        <f>IF(Apr!$E14&gt;0,VLOOKUP($A12,Apr!$O$4:$T$201,5,FALSE)+Apr!L$4/1000,0)</f>
        <v>0</v>
      </c>
      <c r="D12" s="16">
        <f t="shared" si="35"/>
        <v>0</v>
      </c>
      <c r="E12" s="6">
        <f>IF(May!$E14&gt;0,VLOOKUP($A12,May!$O$4:$T$201,4,FALSE),0)</f>
        <v>0</v>
      </c>
      <c r="F12" s="6">
        <f>IF(May!$E14&gt;0,VLOOKUP($A12,May!$O$4:$T$201,5,FALSE)+May!L$4/1000,0)</f>
        <v>0</v>
      </c>
      <c r="G12" s="16">
        <f t="shared" si="36"/>
        <v>0</v>
      </c>
      <c r="H12" s="6">
        <f>IF(Jun!$E14&gt;0,VLOOKUP($A12,Jun!$O$4:$R$201,4,FALSE),0)</f>
        <v>0</v>
      </c>
      <c r="I12" s="6">
        <f>IF(Jun!$E14&gt;0,VLOOKUP($A12,Jun!$O$4:$T$201,5,FALSE)+Jun!L$4/1000,0)</f>
        <v>0</v>
      </c>
      <c r="J12" s="16">
        <f t="shared" si="37"/>
        <v>0</v>
      </c>
      <c r="K12" s="6">
        <f>IF(Jul!$E14&gt;0,VLOOKUP($A12,Jul!$O$4:$R$201,4,FALSE),0)</f>
        <v>0</v>
      </c>
      <c r="L12" s="6">
        <f>IF(Jul!$E14&gt;0,VLOOKUP($A12,Jul!$O$4:$T$201,5,FALSE)+Jul!$L$4/1000,0)</f>
        <v>0</v>
      </c>
      <c r="M12" s="16">
        <f t="shared" si="38"/>
        <v>0</v>
      </c>
      <c r="N12" s="6">
        <f>IF(Aug!$E14&gt;0,VLOOKUP($A12,Aug!$O$4:$R$201,4,FALSE),0)</f>
        <v>0</v>
      </c>
      <c r="O12" s="6">
        <f>IF(Aug!$E14&gt;0,VLOOKUP($A12,Aug!$O$4:$T$201,5,FALSE)+Aug!L$4/1000,0)</f>
        <v>0</v>
      </c>
      <c r="P12" s="16">
        <f t="shared" si="39"/>
        <v>0</v>
      </c>
      <c r="Q12" s="6">
        <f>IF(Sep!$E14&gt;0,VLOOKUP($A12,Sep!$O$4:$R$201,4,FALSE),0)</f>
        <v>0</v>
      </c>
      <c r="R12" s="6">
        <f>IF(Sep!$E14&gt;0,VLOOKUP($A12,Sep!$O$4:$T$201,5,FALSE)+Sep!L$4/1000,0)</f>
        <v>0</v>
      </c>
      <c r="S12" s="16">
        <f t="shared" si="40"/>
        <v>0</v>
      </c>
      <c r="T12" s="6">
        <f>IF(Oct!$E14&gt;0,VLOOKUP($A12,Oct!$O$4:$R$201,4,FALSE),0)</f>
        <v>0</v>
      </c>
      <c r="U12" s="6">
        <f>IF(Oct!$E14&gt;0,VLOOKUP($A12,Oct!$O$4:$T$201,5,FALSE)+Oct!L$4/1000,0)</f>
        <v>0</v>
      </c>
      <c r="V12" s="16">
        <f t="shared" si="41"/>
        <v>0</v>
      </c>
      <c r="W12" s="6">
        <f>IF(Nov!$E14&gt;0,VLOOKUP($A12,Nov!$O$4:$R$201,4,FALSE),0)</f>
        <v>0</v>
      </c>
      <c r="X12" s="6">
        <f>IF(Nov!$E14&gt;0,VLOOKUP($A12,Nov!$O$4:$T$201,5,FALSE)+Nov!L$4/1000,0)</f>
        <v>0</v>
      </c>
      <c r="Y12" s="16">
        <f t="shared" si="42"/>
        <v>0</v>
      </c>
      <c r="Z12" s="6">
        <f>IF(Dec!$E14&gt;0,VLOOKUP($A12,Dec!$O$4:$R$201,4,FALSE),0)</f>
        <v>0</v>
      </c>
      <c r="AA12" s="6">
        <f>IF(Dec!$E14&gt;0,VLOOKUP($A12,Dec!$O$4:$T$201,5,FALSE)+Dec!L$4/1000,0)</f>
        <v>0</v>
      </c>
      <c r="AB12" s="16">
        <f t="shared" si="43"/>
        <v>0</v>
      </c>
      <c r="AC12" s="6">
        <f>IF(Jan!$E14&gt;0,VLOOKUP($A12,Jan!$O$4:$R$201,4,FALSE),0)</f>
        <v>0</v>
      </c>
      <c r="AD12" s="6">
        <f>IF(Jan!$E14&gt;0,VLOOKUP($A12,Jan!$O$4:$T$201,5,FALSE)+Jan!L$4/1000,0)</f>
        <v>0</v>
      </c>
      <c r="AE12" s="16">
        <f t="shared" si="44"/>
        <v>0</v>
      </c>
      <c r="AF12" s="6">
        <f>IF(Feb!$E14&gt;0,VLOOKUP($A12,Feb!$O$4:$R$201,4,FALSE),0)</f>
        <v>0</v>
      </c>
      <c r="AG12" s="6">
        <f>IF(Feb!$E14&gt;0,VLOOKUP($A12,Feb!$O$4:$T$201,5,FALSE)+Feb!L$4/1000,0)</f>
        <v>0</v>
      </c>
      <c r="AH12" s="16">
        <f t="shared" si="45"/>
        <v>0</v>
      </c>
      <c r="AI12" s="6">
        <f>IF(Mar!$E14&gt;0,VLOOKUP($A12,Mar!$O$4:$R$201,4,FALSE),0)</f>
        <v>0</v>
      </c>
      <c r="AJ12" s="6">
        <f>IF(Mar!$E14&gt;0,VLOOKUP($A12,Mar!$O$4:$T$201,5,FALSE)+Mar!L$4/1000,0)</f>
        <v>0</v>
      </c>
      <c r="AK12" s="16">
        <f t="shared" si="46"/>
        <v>0</v>
      </c>
      <c r="AN12" s="16">
        <f t="shared" si="12"/>
        <v>0</v>
      </c>
      <c r="AQ12" s="1" t="str">
        <f t="shared" si="13"/>
        <v>Bec Willetts</v>
      </c>
      <c r="AR12" s="6">
        <f t="shared" si="14"/>
        <v>0</v>
      </c>
      <c r="AS12" s="6">
        <f t="shared" si="15"/>
        <v>0</v>
      </c>
      <c r="AT12" s="6">
        <f t="shared" si="16"/>
        <v>0</v>
      </c>
      <c r="AU12" s="6">
        <f t="shared" si="17"/>
        <v>0</v>
      </c>
      <c r="AV12" s="6">
        <f t="shared" si="18"/>
        <v>0</v>
      </c>
      <c r="AW12" s="6">
        <f t="shared" si="19"/>
        <v>0</v>
      </c>
      <c r="AX12" s="6">
        <f t="shared" si="20"/>
        <v>0</v>
      </c>
      <c r="AY12" s="6">
        <f t="shared" si="21"/>
        <v>0</v>
      </c>
      <c r="AZ12" s="6">
        <f t="shared" si="22"/>
        <v>0</v>
      </c>
      <c r="BA12" s="6">
        <f t="shared" si="23"/>
        <v>0</v>
      </c>
      <c r="BB12" s="6">
        <f t="shared" si="24"/>
        <v>0</v>
      </c>
      <c r="BC12" s="6">
        <f t="shared" si="25"/>
        <v>0</v>
      </c>
      <c r="BE12" s="1">
        <f t="shared" si="26"/>
        <v>0</v>
      </c>
      <c r="BF12" s="1">
        <f t="shared" si="27"/>
        <v>0</v>
      </c>
      <c r="BG12" s="1">
        <f t="shared" si="28"/>
        <v>0</v>
      </c>
      <c r="BH12" s="1">
        <f t="shared" si="29"/>
        <v>0</v>
      </c>
      <c r="BI12" s="1">
        <f t="shared" si="30"/>
        <v>0</v>
      </c>
      <c r="BJ12" s="1">
        <f t="shared" si="31"/>
        <v>0</v>
      </c>
      <c r="BK12" s="1">
        <f t="shared" si="32"/>
        <v>0</v>
      </c>
      <c r="BL12" s="1">
        <f t="shared" si="33"/>
        <v>0</v>
      </c>
      <c r="BM12" s="1">
        <f t="shared" si="34"/>
        <v>0</v>
      </c>
    </row>
    <row r="13" spans="1:65" x14ac:dyDescent="0.3">
      <c r="A13" s="1" t="s">
        <v>174</v>
      </c>
      <c r="B13" s="6">
        <f>IF(Apr!$E15&gt;0,VLOOKUP($A13,Apr!$O$4:$T$201,4,FALSE),0)</f>
        <v>0</v>
      </c>
      <c r="C13" s="6">
        <f>IF(Apr!$E15&gt;0,VLOOKUP($A13,Apr!$O$4:$T$201,5,FALSE)+Apr!L$4/1000,0)</f>
        <v>0</v>
      </c>
      <c r="D13" s="16">
        <f t="shared" si="35"/>
        <v>0</v>
      </c>
      <c r="E13" s="6">
        <f>IF(May!$E15&gt;0,VLOOKUP($A13,May!$O$4:$T$201,4,FALSE),0)</f>
        <v>0</v>
      </c>
      <c r="F13" s="6">
        <f>IF(May!$E15&gt;0,VLOOKUP($A13,May!$O$4:$T$201,5,FALSE)+May!L$4/1000,0)</f>
        <v>0</v>
      </c>
      <c r="G13" s="16">
        <f t="shared" si="36"/>
        <v>0</v>
      </c>
      <c r="H13" s="6">
        <f>IF(Jun!$E15&gt;0,VLOOKUP($A13,Jun!$O$4:$R$201,4,FALSE),0)</f>
        <v>0</v>
      </c>
      <c r="I13" s="6">
        <f>IF(Jun!$E15&gt;0,VLOOKUP($A13,Jun!$O$4:$T$201,5,FALSE)+Jun!L$4/1000,0)</f>
        <v>0</v>
      </c>
      <c r="J13" s="16">
        <f t="shared" si="37"/>
        <v>0</v>
      </c>
      <c r="K13" s="6">
        <f>IF(Jul!$E15&gt;0,VLOOKUP($A13,Jul!$O$4:$R$201,4,FALSE),0)</f>
        <v>0</v>
      </c>
      <c r="L13" s="6">
        <f>IF(Jul!$E15&gt;0,VLOOKUP($A13,Jul!$O$4:$T$201,5,FALSE)+Jul!$L$4/1000,0)</f>
        <v>0</v>
      </c>
      <c r="M13" s="16">
        <f t="shared" si="38"/>
        <v>0</v>
      </c>
      <c r="N13" s="6">
        <f>IF(Aug!$E15&gt;0,VLOOKUP($A13,Aug!$O$4:$R$201,4,FALSE),0)</f>
        <v>0</v>
      </c>
      <c r="O13" s="6">
        <f>IF(Aug!$E15&gt;0,VLOOKUP($A13,Aug!$O$4:$T$201,5,FALSE)+Aug!L$4/1000,0)</f>
        <v>0</v>
      </c>
      <c r="P13" s="16">
        <f t="shared" si="39"/>
        <v>0</v>
      </c>
      <c r="Q13" s="6">
        <f>IF(Sep!$E15&gt;0,VLOOKUP($A13,Sep!$O$4:$R$201,4,FALSE),0)</f>
        <v>0</v>
      </c>
      <c r="R13" s="6">
        <f>IF(Sep!$E15&gt;0,VLOOKUP($A13,Sep!$O$4:$T$201,5,FALSE)+Sep!L$4/1000,0)</f>
        <v>0</v>
      </c>
      <c r="S13" s="16">
        <f t="shared" si="40"/>
        <v>0</v>
      </c>
      <c r="T13" s="6">
        <f>IF(Oct!$E15&gt;0,VLOOKUP($A13,Oct!$O$4:$R$201,4,FALSE),0)</f>
        <v>0</v>
      </c>
      <c r="U13" s="6">
        <f>IF(Oct!$E15&gt;0,VLOOKUP($A13,Oct!$O$4:$T$201,5,FALSE)+Oct!L$4/1000,0)</f>
        <v>0</v>
      </c>
      <c r="V13" s="16">
        <f t="shared" si="41"/>
        <v>0</v>
      </c>
      <c r="W13" s="6">
        <f>IF(Nov!$E15&gt;0,VLOOKUP($A13,Nov!$O$4:$R$201,4,FALSE),0)</f>
        <v>0</v>
      </c>
      <c r="X13" s="6">
        <f>IF(Nov!$E15&gt;0,VLOOKUP($A13,Nov!$O$4:$T$201,5,FALSE)+Nov!L$4/1000,0)</f>
        <v>0</v>
      </c>
      <c r="Y13" s="16">
        <f t="shared" si="42"/>
        <v>0</v>
      </c>
      <c r="Z13" s="6">
        <f>IF(Dec!$E15&gt;0,VLOOKUP($A13,Dec!$O$4:$R$201,4,FALSE),0)</f>
        <v>0</v>
      </c>
      <c r="AA13" s="6">
        <f>IF(Dec!$E15&gt;0,VLOOKUP($A13,Dec!$O$4:$T$201,5,FALSE)+Dec!L$4/1000,0)</f>
        <v>0</v>
      </c>
      <c r="AB13" s="16">
        <f t="shared" si="43"/>
        <v>0</v>
      </c>
      <c r="AC13" s="6">
        <f>IF(Jan!$E15&gt;0,VLOOKUP($A13,Jan!$O$4:$R$201,4,FALSE),0)</f>
        <v>0</v>
      </c>
      <c r="AD13" s="6">
        <f>IF(Jan!$E15&gt;0,VLOOKUP($A13,Jan!$O$4:$T$201,5,FALSE)+Jan!L$4/1000,0)</f>
        <v>0</v>
      </c>
      <c r="AE13" s="16">
        <f t="shared" si="44"/>
        <v>0</v>
      </c>
      <c r="AF13" s="6">
        <f>IF(Feb!$E15&gt;0,VLOOKUP($A13,Feb!$O$4:$R$201,4,FALSE),0)</f>
        <v>0</v>
      </c>
      <c r="AG13" s="6">
        <f>IF(Feb!$E15&gt;0,VLOOKUP($A13,Feb!$O$4:$T$201,5,FALSE)+Feb!L$4/1000,0)</f>
        <v>0</v>
      </c>
      <c r="AH13" s="16">
        <f t="shared" si="45"/>
        <v>0</v>
      </c>
      <c r="AI13" s="6">
        <f>IF(Mar!$E15&gt;0,VLOOKUP($A13,Mar!$O$4:$R$201,4,FALSE),0)</f>
        <v>0</v>
      </c>
      <c r="AJ13" s="6">
        <f>IF(Mar!$E15&gt;0,VLOOKUP($A13,Mar!$O$4:$T$201,5,FALSE)+Mar!L$4/1000,0)</f>
        <v>0</v>
      </c>
      <c r="AK13" s="16">
        <f t="shared" si="46"/>
        <v>0</v>
      </c>
      <c r="AN13" s="16">
        <f t="shared" si="12"/>
        <v>0</v>
      </c>
      <c r="AQ13" s="1" t="str">
        <f t="shared" si="13"/>
        <v>Ben McCabe</v>
      </c>
      <c r="AR13" s="6">
        <f t="shared" si="14"/>
        <v>0</v>
      </c>
      <c r="AS13" s="6">
        <f t="shared" si="15"/>
        <v>0</v>
      </c>
      <c r="AT13" s="6">
        <f t="shared" si="16"/>
        <v>0</v>
      </c>
      <c r="AU13" s="6">
        <f t="shared" si="17"/>
        <v>0</v>
      </c>
      <c r="AV13" s="6">
        <f t="shared" si="18"/>
        <v>0</v>
      </c>
      <c r="AW13" s="6">
        <f t="shared" si="19"/>
        <v>0</v>
      </c>
      <c r="AX13" s="6">
        <f t="shared" si="20"/>
        <v>0</v>
      </c>
      <c r="AY13" s="6">
        <f t="shared" si="21"/>
        <v>0</v>
      </c>
      <c r="AZ13" s="6">
        <f t="shared" si="22"/>
        <v>0</v>
      </c>
      <c r="BA13" s="6">
        <f t="shared" si="23"/>
        <v>0</v>
      </c>
      <c r="BB13" s="6">
        <f t="shared" si="24"/>
        <v>0</v>
      </c>
      <c r="BC13" s="6">
        <f t="shared" si="25"/>
        <v>0</v>
      </c>
      <c r="BE13" s="1">
        <f t="shared" si="26"/>
        <v>0</v>
      </c>
      <c r="BF13" s="1">
        <f t="shared" si="27"/>
        <v>0</v>
      </c>
      <c r="BG13" s="1">
        <f t="shared" si="28"/>
        <v>0</v>
      </c>
      <c r="BH13" s="1">
        <f t="shared" si="29"/>
        <v>0</v>
      </c>
      <c r="BI13" s="1">
        <f t="shared" si="30"/>
        <v>0</v>
      </c>
      <c r="BJ13" s="1">
        <f t="shared" si="31"/>
        <v>0</v>
      </c>
      <c r="BK13" s="1">
        <f t="shared" si="32"/>
        <v>0</v>
      </c>
      <c r="BL13" s="1">
        <f t="shared" si="33"/>
        <v>0</v>
      </c>
      <c r="BM13" s="1">
        <f t="shared" si="34"/>
        <v>0</v>
      </c>
    </row>
    <row r="14" spans="1:65" x14ac:dyDescent="0.3">
      <c r="A14" s="1" t="s">
        <v>164</v>
      </c>
      <c r="B14" s="6">
        <f>IF(Apr!$E16&gt;0,VLOOKUP($A14,Apr!$O$4:$T$201,4,FALSE),0)</f>
        <v>0</v>
      </c>
      <c r="C14" s="6">
        <f>IF(Apr!$E16&gt;0,VLOOKUP($A14,Apr!$O$4:$T$201,5,FALSE)+Apr!L$4/1000,0)</f>
        <v>0</v>
      </c>
      <c r="D14" s="16">
        <f t="shared" si="35"/>
        <v>0</v>
      </c>
      <c r="E14" s="6">
        <f>IF(May!$E16&gt;0,VLOOKUP($A14,May!$O$4:$T$201,4,FALSE),0)</f>
        <v>0</v>
      </c>
      <c r="F14" s="6">
        <f>IF(May!$E16&gt;0,VLOOKUP($A14,May!$O$4:$T$201,5,FALSE)+May!L$4/1000,0)</f>
        <v>2.1000000000000001E-2</v>
      </c>
      <c r="G14" s="16">
        <f t="shared" si="36"/>
        <v>2.1000000000000001E-2</v>
      </c>
      <c r="H14" s="6">
        <f>IF(Jun!$E16&gt;0,VLOOKUP($A14,Jun!$O$4:$R$201,4,FALSE),0)</f>
        <v>0</v>
      </c>
      <c r="I14" s="6">
        <f>IF(Jun!$E16&gt;0,VLOOKUP($A14,Jun!$O$4:$T$201,5,FALSE)+Jun!L$4/1000,0)</f>
        <v>0</v>
      </c>
      <c r="J14" s="16">
        <f t="shared" si="37"/>
        <v>0</v>
      </c>
      <c r="K14" s="6">
        <f>IF(Jul!$E16&gt;0,VLOOKUP($A14,Jul!$O$4:$R$201,4,FALSE),0)</f>
        <v>0</v>
      </c>
      <c r="L14" s="6">
        <f>IF(Jul!$E16&gt;0,VLOOKUP($A14,Jul!$O$4:$T$201,5,FALSE)+Jul!$L$4/1000,0)</f>
        <v>0</v>
      </c>
      <c r="M14" s="16">
        <f t="shared" si="38"/>
        <v>0</v>
      </c>
      <c r="N14" s="6">
        <f>IF(Aug!$E16&gt;0,VLOOKUP($A14,Aug!$O$4:$R$201,4,FALSE),0)</f>
        <v>0</v>
      </c>
      <c r="O14" s="6">
        <f>IF(Aug!$E16&gt;0,VLOOKUP($A14,Aug!$O$4:$T$201,5,FALSE)+Aug!L$4/1000,0)</f>
        <v>0</v>
      </c>
      <c r="P14" s="16">
        <f t="shared" si="39"/>
        <v>0</v>
      </c>
      <c r="Q14" s="6">
        <f>IF(Sep!$E16&gt;0,VLOOKUP($A14,Sep!$O$4:$R$201,4,FALSE),0)</f>
        <v>0</v>
      </c>
      <c r="R14" s="6">
        <f>IF(Sep!$E16&gt;0,VLOOKUP($A14,Sep!$O$4:$T$201,5,FALSE)+Sep!L$4/1000,0)</f>
        <v>0</v>
      </c>
      <c r="S14" s="16">
        <f t="shared" si="40"/>
        <v>0</v>
      </c>
      <c r="T14" s="6">
        <f>IF(Oct!$E16&gt;0,VLOOKUP($A14,Oct!$O$4:$R$201,4,FALSE),0)</f>
        <v>0</v>
      </c>
      <c r="U14" s="6">
        <f>IF(Oct!$E16&gt;0,VLOOKUP($A14,Oct!$O$4:$T$201,5,FALSE)+Oct!L$4/1000,0)</f>
        <v>0</v>
      </c>
      <c r="V14" s="16">
        <f t="shared" si="41"/>
        <v>0</v>
      </c>
      <c r="W14" s="6">
        <f>IF(Nov!$E16&gt;0,VLOOKUP($A14,Nov!$O$4:$R$201,4,FALSE),0)</f>
        <v>0</v>
      </c>
      <c r="X14" s="6">
        <f>IF(Nov!$E16&gt;0,VLOOKUP($A14,Nov!$O$4:$T$201,5,FALSE)+Nov!L$4/1000,0)</f>
        <v>0</v>
      </c>
      <c r="Y14" s="16">
        <f t="shared" si="42"/>
        <v>0</v>
      </c>
      <c r="Z14" s="6">
        <f>IF(Dec!$E16&gt;0,VLOOKUP($A14,Dec!$O$4:$R$201,4,FALSE),0)</f>
        <v>0</v>
      </c>
      <c r="AA14" s="6">
        <f>IF(Dec!$E16&gt;0,VLOOKUP($A14,Dec!$O$4:$T$201,5,FALSE)+Dec!L$4/1000,0)</f>
        <v>0</v>
      </c>
      <c r="AB14" s="16">
        <f t="shared" si="43"/>
        <v>0</v>
      </c>
      <c r="AC14" s="6">
        <f>IF(Jan!$E16&gt;0,VLOOKUP($A14,Jan!$O$4:$R$201,4,FALSE),0)</f>
        <v>0</v>
      </c>
      <c r="AD14" s="6">
        <f>IF(Jan!$E16&gt;0,VLOOKUP($A14,Jan!$O$4:$T$201,5,FALSE)+Jan!L$4/1000,0)</f>
        <v>0</v>
      </c>
      <c r="AE14" s="16">
        <f t="shared" si="44"/>
        <v>0</v>
      </c>
      <c r="AF14" s="6">
        <f>IF(Feb!$E16&gt;0,VLOOKUP($A14,Feb!$O$4:$R$201,4,FALSE),0)</f>
        <v>0</v>
      </c>
      <c r="AG14" s="6">
        <f>IF(Feb!$E16&gt;0,VLOOKUP($A14,Feb!$O$4:$T$201,5,FALSE)+Feb!L$4/1000,0)</f>
        <v>0</v>
      </c>
      <c r="AH14" s="16">
        <f t="shared" si="45"/>
        <v>0</v>
      </c>
      <c r="AI14" s="6">
        <f>IF(Mar!$E16&gt;0,VLOOKUP($A14,Mar!$O$4:$R$201,4,FALSE),0)</f>
        <v>0</v>
      </c>
      <c r="AJ14" s="6">
        <f>IF(Mar!$E16&gt;0,VLOOKUP($A14,Mar!$O$4:$T$201,5,FALSE)+Mar!L$4/1000,0)</f>
        <v>0</v>
      </c>
      <c r="AK14" s="16">
        <f t="shared" si="46"/>
        <v>0</v>
      </c>
      <c r="AN14" s="16">
        <f t="shared" si="12"/>
        <v>2.1021000000000001E-2</v>
      </c>
      <c r="AQ14" s="1" t="str">
        <f t="shared" si="13"/>
        <v>Ben Wrigley</v>
      </c>
      <c r="AR14" s="6">
        <f t="shared" si="14"/>
        <v>0</v>
      </c>
      <c r="AS14" s="6">
        <f t="shared" si="15"/>
        <v>2.1000000000000001E-2</v>
      </c>
      <c r="AT14" s="6">
        <f t="shared" si="16"/>
        <v>0</v>
      </c>
      <c r="AU14" s="6">
        <f t="shared" si="17"/>
        <v>0</v>
      </c>
      <c r="AV14" s="6">
        <f t="shared" si="18"/>
        <v>0</v>
      </c>
      <c r="AW14" s="6">
        <f t="shared" si="19"/>
        <v>0</v>
      </c>
      <c r="AX14" s="6">
        <f t="shared" si="20"/>
        <v>0</v>
      </c>
      <c r="AY14" s="6">
        <f t="shared" si="21"/>
        <v>0</v>
      </c>
      <c r="AZ14" s="6">
        <f t="shared" si="22"/>
        <v>0</v>
      </c>
      <c r="BA14" s="6">
        <f t="shared" si="23"/>
        <v>0</v>
      </c>
      <c r="BB14" s="6">
        <f t="shared" si="24"/>
        <v>0</v>
      </c>
      <c r="BC14" s="6">
        <f t="shared" si="25"/>
        <v>0</v>
      </c>
      <c r="BE14" s="1">
        <f t="shared" si="26"/>
        <v>2.1000000000000001E-2</v>
      </c>
      <c r="BF14" s="1">
        <f t="shared" si="27"/>
        <v>0</v>
      </c>
      <c r="BG14" s="1">
        <f t="shared" si="28"/>
        <v>0</v>
      </c>
      <c r="BH14" s="1">
        <f t="shared" si="29"/>
        <v>0</v>
      </c>
      <c r="BI14" s="1">
        <f t="shared" si="30"/>
        <v>0</v>
      </c>
      <c r="BJ14" s="1">
        <f t="shared" si="31"/>
        <v>0</v>
      </c>
      <c r="BK14" s="1">
        <f t="shared" si="32"/>
        <v>0</v>
      </c>
      <c r="BL14" s="1">
        <f t="shared" si="33"/>
        <v>0</v>
      </c>
      <c r="BM14" s="1">
        <f t="shared" si="34"/>
        <v>0</v>
      </c>
    </row>
    <row r="15" spans="1:65" x14ac:dyDescent="0.3">
      <c r="A15" s="1" t="s">
        <v>25</v>
      </c>
      <c r="B15" s="6">
        <f>IF(Apr!$E17&gt;0,VLOOKUP($A15,Apr!$O$4:$T$201,4,FALSE),0)</f>
        <v>40</v>
      </c>
      <c r="C15" s="6">
        <f>IF(Apr!$E17&gt;0,VLOOKUP($A15,Apr!$O$4:$T$201,5,FALSE)+Apr!L$4/1000,0)</f>
        <v>2.0209999999999999</v>
      </c>
      <c r="D15" s="16">
        <f t="shared" si="35"/>
        <v>42.061</v>
      </c>
      <c r="E15" s="6">
        <f>IF(May!$E17&gt;0,VLOOKUP($A15,May!$O$4:$T$201,4,FALSE),0)</f>
        <v>33</v>
      </c>
      <c r="F15" s="6">
        <f>IF(May!$E17&gt;0,VLOOKUP($A15,May!$O$4:$T$201,5,FALSE)+May!L$4/1000,0)</f>
        <v>2.1000000000000001E-2</v>
      </c>
      <c r="G15" s="16">
        <f t="shared" si="36"/>
        <v>33.054000000000002</v>
      </c>
      <c r="H15" s="6">
        <f>IF(Jun!$E17&gt;0,VLOOKUP($A15,Jun!$O$4:$R$201,4,FALSE),0)</f>
        <v>0</v>
      </c>
      <c r="I15" s="6">
        <f>IF(Jun!$E17&gt;0,VLOOKUP($A15,Jun!$O$4:$T$201,5,FALSE)+Jun!L$4/1000,0)</f>
        <v>0</v>
      </c>
      <c r="J15" s="16">
        <f t="shared" si="37"/>
        <v>0</v>
      </c>
      <c r="K15" s="6">
        <f>IF(Jul!$E17&gt;0,VLOOKUP($A15,Jul!$O$4:$R$201,4,FALSE),0)</f>
        <v>0</v>
      </c>
      <c r="L15" s="6">
        <f>IF(Jul!$E17&gt;0,VLOOKUP($A15,Jul!$O$4:$T$201,5,FALSE)+Jul!$L$4/1000,0)</f>
        <v>0</v>
      </c>
      <c r="M15" s="16">
        <f t="shared" si="38"/>
        <v>0</v>
      </c>
      <c r="N15" s="6">
        <f>IF(Aug!$E17&gt;0,VLOOKUP($A15,Aug!$O$4:$R$201,4,FALSE),0)</f>
        <v>0</v>
      </c>
      <c r="O15" s="6">
        <f>IF(Aug!$E17&gt;0,VLOOKUP($A15,Aug!$O$4:$T$201,5,FALSE)+Aug!L$4/1000,0)</f>
        <v>0</v>
      </c>
      <c r="P15" s="16">
        <f t="shared" si="39"/>
        <v>0</v>
      </c>
      <c r="Q15" s="6">
        <f>IF(Sep!$E17&gt;0,VLOOKUP($A15,Sep!$O$4:$R$201,4,FALSE),0)</f>
        <v>0</v>
      </c>
      <c r="R15" s="6">
        <f>IF(Sep!$E17&gt;0,VLOOKUP($A15,Sep!$O$4:$T$201,5,FALSE)+Sep!L$4/1000,0)</f>
        <v>0</v>
      </c>
      <c r="S15" s="16">
        <f t="shared" si="40"/>
        <v>0</v>
      </c>
      <c r="T15" s="6">
        <f>IF(Oct!$E17&gt;0,VLOOKUP($A15,Oct!$O$4:$R$201,4,FALSE),0)</f>
        <v>0</v>
      </c>
      <c r="U15" s="6">
        <f>IF(Oct!$E17&gt;0,VLOOKUP($A15,Oct!$O$4:$T$201,5,FALSE)+Oct!L$4/1000,0)</f>
        <v>0</v>
      </c>
      <c r="V15" s="16">
        <f t="shared" si="41"/>
        <v>0</v>
      </c>
      <c r="W15" s="6">
        <f>IF(Nov!$E17&gt;0,VLOOKUP($A15,Nov!$O$4:$R$201,4,FALSE),0)</f>
        <v>0</v>
      </c>
      <c r="X15" s="6">
        <f>IF(Nov!$E17&gt;0,VLOOKUP($A15,Nov!$O$4:$T$201,5,FALSE)+Nov!L$4/1000,0)</f>
        <v>0</v>
      </c>
      <c r="Y15" s="16">
        <f t="shared" si="42"/>
        <v>0</v>
      </c>
      <c r="Z15" s="6">
        <f>IF(Dec!$E17&gt;0,VLOOKUP($A15,Dec!$O$4:$R$201,4,FALSE),0)</f>
        <v>0</v>
      </c>
      <c r="AA15" s="6">
        <f>IF(Dec!$E17&gt;0,VLOOKUP($A15,Dec!$O$4:$T$201,5,FALSE)+Dec!L$4/1000,0)</f>
        <v>0</v>
      </c>
      <c r="AB15" s="16">
        <f t="shared" si="43"/>
        <v>0</v>
      </c>
      <c r="AC15" s="6">
        <f>IF(Jan!$E17&gt;0,VLOOKUP($A15,Jan!$O$4:$R$201,4,FALSE),0)</f>
        <v>0</v>
      </c>
      <c r="AD15" s="6">
        <f>IF(Jan!$E17&gt;0,VLOOKUP($A15,Jan!$O$4:$T$201,5,FALSE)+Jan!L$4/1000,0)</f>
        <v>0</v>
      </c>
      <c r="AE15" s="16">
        <f t="shared" si="44"/>
        <v>0</v>
      </c>
      <c r="AF15" s="6">
        <f>IF(Feb!$E17&gt;0,VLOOKUP($A15,Feb!$O$4:$R$201,4,FALSE),0)</f>
        <v>20</v>
      </c>
      <c r="AG15" s="6">
        <f>IF(Feb!$E17&gt;0,VLOOKUP($A15,Feb!$O$4:$T$201,5,FALSE)+Feb!L$4/1000,0)</f>
        <v>2.8000000000000001E-2</v>
      </c>
      <c r="AH15" s="16">
        <f t="shared" si="45"/>
        <v>20.047999999999998</v>
      </c>
      <c r="AI15" s="6">
        <f>IF(Mar!$E17&gt;0,VLOOKUP($A15,Mar!$O$4:$R$201,4,FALSE),0)</f>
        <v>0</v>
      </c>
      <c r="AJ15" s="6">
        <f>IF(Mar!$E17&gt;0,VLOOKUP($A15,Mar!$O$4:$T$201,5,FALSE)+Mar!L$4/1000,0)</f>
        <v>0</v>
      </c>
      <c r="AK15" s="16">
        <f t="shared" si="46"/>
        <v>0</v>
      </c>
      <c r="AN15" s="16">
        <f t="shared" si="12"/>
        <v>95.228270666666674</v>
      </c>
      <c r="AQ15" s="1" t="str">
        <f t="shared" si="13"/>
        <v>Bob Clough</v>
      </c>
      <c r="AR15" s="6">
        <f t="shared" si="14"/>
        <v>42.061</v>
      </c>
      <c r="AS15" s="6">
        <f t="shared" si="15"/>
        <v>33.054000000000002</v>
      </c>
      <c r="AT15" s="6">
        <f t="shared" si="16"/>
        <v>0</v>
      </c>
      <c r="AU15" s="6">
        <f t="shared" si="17"/>
        <v>0</v>
      </c>
      <c r="AV15" s="6">
        <f t="shared" si="18"/>
        <v>0</v>
      </c>
      <c r="AW15" s="6">
        <f t="shared" si="19"/>
        <v>0</v>
      </c>
      <c r="AX15" s="6">
        <f t="shared" si="20"/>
        <v>0</v>
      </c>
      <c r="AY15" s="6">
        <f t="shared" si="21"/>
        <v>0</v>
      </c>
      <c r="AZ15" s="6">
        <f t="shared" si="22"/>
        <v>0</v>
      </c>
      <c r="BA15" s="6">
        <f t="shared" si="23"/>
        <v>0</v>
      </c>
      <c r="BB15" s="6">
        <f t="shared" si="24"/>
        <v>20.047999999999998</v>
      </c>
      <c r="BC15" s="6">
        <f t="shared" si="25"/>
        <v>0</v>
      </c>
      <c r="BE15" s="1">
        <f t="shared" si="26"/>
        <v>42.061</v>
      </c>
      <c r="BF15" s="1">
        <f t="shared" si="27"/>
        <v>33.054000000000002</v>
      </c>
      <c r="BG15" s="1">
        <f t="shared" si="28"/>
        <v>20.047999999999998</v>
      </c>
      <c r="BH15" s="1">
        <f t="shared" si="29"/>
        <v>0</v>
      </c>
      <c r="BI15" s="1">
        <f t="shared" si="30"/>
        <v>0</v>
      </c>
      <c r="BJ15" s="1">
        <f t="shared" si="31"/>
        <v>0</v>
      </c>
      <c r="BK15" s="1">
        <f t="shared" si="32"/>
        <v>0</v>
      </c>
      <c r="BL15" s="1">
        <f t="shared" si="33"/>
        <v>0</v>
      </c>
      <c r="BM15" s="1">
        <f t="shared" si="34"/>
        <v>0</v>
      </c>
    </row>
    <row r="16" spans="1:65" x14ac:dyDescent="0.3">
      <c r="A16" s="1" t="s">
        <v>201</v>
      </c>
      <c r="B16" s="6">
        <f>IF(Apr!$E18&gt;0,VLOOKUP($A16,Apr!$O$4:$T$201,4,FALSE),0)</f>
        <v>0</v>
      </c>
      <c r="C16" s="6">
        <f>IF(Apr!$E18&gt;0,VLOOKUP($A16,Apr!$O$4:$T$201,5,FALSE)+Apr!L$4/1000,0)</f>
        <v>0</v>
      </c>
      <c r="D16" s="16">
        <f t="shared" si="35"/>
        <v>0</v>
      </c>
      <c r="E16" s="6">
        <f>IF(May!$E18&gt;0,VLOOKUP($A16,May!$O$4:$T$201,4,FALSE),0)</f>
        <v>0</v>
      </c>
      <c r="F16" s="6">
        <f>IF(May!$E18&gt;0,VLOOKUP($A16,May!$O$4:$T$201,5,FALSE)+May!L$4/1000,0)</f>
        <v>0</v>
      </c>
      <c r="G16" s="16">
        <f t="shared" si="36"/>
        <v>0</v>
      </c>
      <c r="H16" s="6">
        <f>IF(Jun!$E18&gt;0,VLOOKUP($A16,Jun!$O$4:$R$201,4,FALSE),0)</f>
        <v>0</v>
      </c>
      <c r="I16" s="6">
        <f>IF(Jun!$E18&gt;0,VLOOKUP($A16,Jun!$O$4:$T$201,5,FALSE)+Jun!L$4/1000,0)</f>
        <v>0</v>
      </c>
      <c r="J16" s="16">
        <f t="shared" si="37"/>
        <v>0</v>
      </c>
      <c r="K16" s="6">
        <f>IF(Jul!$E18&gt;0,VLOOKUP($A16,Jul!$O$4:$R$201,4,FALSE),0)</f>
        <v>0</v>
      </c>
      <c r="L16" s="6">
        <f>IF(Jul!$E18&gt;0,VLOOKUP($A16,Jul!$O$4:$T$201,5,FALSE)+Jul!$L$4/1000,0)</f>
        <v>0</v>
      </c>
      <c r="M16" s="16">
        <f t="shared" si="38"/>
        <v>0</v>
      </c>
      <c r="N16" s="6">
        <f>IF(Aug!$E18&gt;0,VLOOKUP($A16,Aug!$O$4:$R$201,4,FALSE),0)</f>
        <v>0</v>
      </c>
      <c r="O16" s="6">
        <f>IF(Aug!$E18&gt;0,VLOOKUP($A16,Aug!$O$4:$T$201,5,FALSE)+Aug!L$4/1000,0)</f>
        <v>0</v>
      </c>
      <c r="P16" s="16">
        <f t="shared" si="39"/>
        <v>0</v>
      </c>
      <c r="Q16" s="6">
        <f>IF(Sep!$E18&gt;0,VLOOKUP($A16,Sep!$O$4:$R$201,4,FALSE),0)</f>
        <v>0</v>
      </c>
      <c r="R16" s="6">
        <f>IF(Sep!$E18&gt;0,VLOOKUP($A16,Sep!$O$4:$T$201,5,FALSE)+Sep!L$4/1000,0)</f>
        <v>0</v>
      </c>
      <c r="S16" s="16">
        <f t="shared" si="40"/>
        <v>0</v>
      </c>
      <c r="T16" s="6">
        <f>IF(Oct!$E18&gt;0,VLOOKUP($A16,Oct!$O$4:$R$201,4,FALSE),0)</f>
        <v>0</v>
      </c>
      <c r="U16" s="6">
        <f>IF(Oct!$E18&gt;0,VLOOKUP($A16,Oct!$O$4:$T$201,5,FALSE)+Oct!L$4/1000,0)</f>
        <v>0</v>
      </c>
      <c r="V16" s="16">
        <f t="shared" si="41"/>
        <v>0</v>
      </c>
      <c r="W16" s="6">
        <f>IF(Nov!$E18&gt;0,VLOOKUP($A16,Nov!$O$4:$R$201,4,FALSE),0)</f>
        <v>0</v>
      </c>
      <c r="X16" s="6">
        <f>IF(Nov!$E18&gt;0,VLOOKUP($A16,Nov!$O$4:$T$201,5,FALSE)+Nov!L$4/1000,0)</f>
        <v>0</v>
      </c>
      <c r="Y16" s="16">
        <f t="shared" si="42"/>
        <v>0</v>
      </c>
      <c r="Z16" s="6">
        <f>IF(Dec!$E18&gt;0,VLOOKUP($A16,Dec!$O$4:$R$201,4,FALSE),0)</f>
        <v>0</v>
      </c>
      <c r="AA16" s="6">
        <f>IF(Dec!$E18&gt;0,VLOOKUP($A16,Dec!$O$4:$T$201,5,FALSE)+Dec!L$4/1000,0)</f>
        <v>0</v>
      </c>
      <c r="AB16" s="16">
        <f t="shared" si="43"/>
        <v>0</v>
      </c>
      <c r="AC16" s="6">
        <f>IF(Jan!$E18&gt;0,VLOOKUP($A16,Jan!$O$4:$R$201,4,FALSE),0)</f>
        <v>0</v>
      </c>
      <c r="AD16" s="6">
        <f>IF(Jan!$E18&gt;0,VLOOKUP($A16,Jan!$O$4:$T$201,5,FALSE)+Jan!L$4/1000,0)</f>
        <v>0</v>
      </c>
      <c r="AE16" s="16">
        <f t="shared" si="44"/>
        <v>0</v>
      </c>
      <c r="AF16" s="6">
        <f>IF(Feb!$E18&gt;0,VLOOKUP($A16,Feb!$O$4:$R$201,4,FALSE),0)</f>
        <v>0</v>
      </c>
      <c r="AG16" s="6">
        <f>IF(Feb!$E18&gt;0,VLOOKUP($A16,Feb!$O$4:$T$201,5,FALSE)+Feb!L$4/1000,0)</f>
        <v>0</v>
      </c>
      <c r="AH16" s="16">
        <f t="shared" si="45"/>
        <v>0</v>
      </c>
      <c r="AI16" s="6">
        <f>IF(Mar!$E18&gt;0,VLOOKUP($A16,Mar!$O$4:$R$201,4,FALSE),0)</f>
        <v>0</v>
      </c>
      <c r="AJ16" s="6">
        <f>IF(Mar!$E18&gt;0,VLOOKUP($A16,Mar!$O$4:$T$201,5,FALSE)+Mar!L$4/1000,0)</f>
        <v>0</v>
      </c>
      <c r="AK16" s="16">
        <f t="shared" si="46"/>
        <v>0</v>
      </c>
      <c r="AN16" s="16">
        <f t="shared" si="12"/>
        <v>0</v>
      </c>
      <c r="AQ16" s="1" t="str">
        <f t="shared" si="13"/>
        <v>Brian Fox</v>
      </c>
      <c r="AR16" s="6">
        <f t="shared" si="14"/>
        <v>0</v>
      </c>
      <c r="AS16" s="6">
        <f t="shared" si="15"/>
        <v>0</v>
      </c>
      <c r="AT16" s="6">
        <f t="shared" si="16"/>
        <v>0</v>
      </c>
      <c r="AU16" s="6">
        <f t="shared" si="17"/>
        <v>0</v>
      </c>
      <c r="AV16" s="6">
        <f t="shared" si="18"/>
        <v>0</v>
      </c>
      <c r="AW16" s="6">
        <f t="shared" si="19"/>
        <v>0</v>
      </c>
      <c r="AX16" s="6">
        <f t="shared" si="20"/>
        <v>0</v>
      </c>
      <c r="AY16" s="6">
        <f t="shared" si="21"/>
        <v>0</v>
      </c>
      <c r="AZ16" s="6">
        <f t="shared" si="22"/>
        <v>0</v>
      </c>
      <c r="BA16" s="6">
        <f t="shared" si="23"/>
        <v>0</v>
      </c>
      <c r="BB16" s="6">
        <f t="shared" si="24"/>
        <v>0</v>
      </c>
      <c r="BC16" s="6">
        <f t="shared" si="25"/>
        <v>0</v>
      </c>
      <c r="BE16" s="1">
        <f t="shared" si="26"/>
        <v>0</v>
      </c>
      <c r="BF16" s="1">
        <f t="shared" si="27"/>
        <v>0</v>
      </c>
      <c r="BG16" s="1">
        <f t="shared" si="28"/>
        <v>0</v>
      </c>
      <c r="BH16" s="1">
        <f t="shared" si="29"/>
        <v>0</v>
      </c>
      <c r="BI16" s="1">
        <f t="shared" si="30"/>
        <v>0</v>
      </c>
      <c r="BJ16" s="1">
        <f t="shared" si="31"/>
        <v>0</v>
      </c>
      <c r="BK16" s="1">
        <f t="shared" si="32"/>
        <v>0</v>
      </c>
      <c r="BL16" s="1">
        <f t="shared" si="33"/>
        <v>0</v>
      </c>
      <c r="BM16" s="1">
        <f t="shared" si="34"/>
        <v>0</v>
      </c>
    </row>
    <row r="17" spans="1:65" x14ac:dyDescent="0.3">
      <c r="A17" s="1" t="s">
        <v>222</v>
      </c>
      <c r="B17" s="6">
        <f>IF(Apr!$E19&gt;0,VLOOKUP($A17,Apr!$O$4:$T$201,4,FALSE),0)</f>
        <v>0</v>
      </c>
      <c r="C17" s="6">
        <f>IF(Apr!$E19&gt;0,VLOOKUP($A17,Apr!$O$4:$T$201,5,FALSE)+Apr!L$4/1000,0)</f>
        <v>0</v>
      </c>
      <c r="D17" s="16">
        <f t="shared" si="35"/>
        <v>0</v>
      </c>
      <c r="E17" s="6">
        <f>IF(May!$E19&gt;0,VLOOKUP($A17,May!$O$4:$T$201,4,FALSE),0)</f>
        <v>0</v>
      </c>
      <c r="F17" s="6">
        <f>IF(May!$E19&gt;0,VLOOKUP($A17,May!$O$4:$T$201,5,FALSE)+May!L$4/1000,0)</f>
        <v>0</v>
      </c>
      <c r="G17" s="16">
        <f t="shared" si="36"/>
        <v>0</v>
      </c>
      <c r="H17" s="6">
        <f>IF(Jun!$E19&gt;0,VLOOKUP($A17,Jun!$O$4:$R$201,4,FALSE),0)</f>
        <v>0</v>
      </c>
      <c r="I17" s="6">
        <f>IF(Jun!$E19&gt;0,VLOOKUP($A17,Jun!$O$4:$T$201,5,FALSE)+Jun!L$4/1000,0)</f>
        <v>0</v>
      </c>
      <c r="J17" s="16">
        <f t="shared" si="37"/>
        <v>0</v>
      </c>
      <c r="K17" s="6">
        <f>IF(Jul!$E19&gt;0,VLOOKUP($A17,Jul!$O$4:$R$201,4,FALSE),0)</f>
        <v>0</v>
      </c>
      <c r="L17" s="6">
        <f>IF(Jul!$E19&gt;0,VLOOKUP($A17,Jul!$O$4:$T$201,5,FALSE)+Jul!$L$4/1000,0)</f>
        <v>0</v>
      </c>
      <c r="M17" s="16">
        <f t="shared" si="38"/>
        <v>0</v>
      </c>
      <c r="N17" s="6">
        <f>IF(Aug!$E19&gt;0,VLOOKUP($A17,Aug!$O$4:$R$201,4,FALSE),0)</f>
        <v>0</v>
      </c>
      <c r="O17" s="6">
        <f>IF(Aug!$E19&gt;0,VLOOKUP($A17,Aug!$O$4:$T$201,5,FALSE)+Aug!L$4/1000,0)</f>
        <v>0</v>
      </c>
      <c r="P17" s="16">
        <f t="shared" si="39"/>
        <v>0</v>
      </c>
      <c r="Q17" s="6">
        <f>IF(Sep!$E19&gt;0,VLOOKUP($A17,Sep!$O$4:$R$201,4,FALSE),0)</f>
        <v>0</v>
      </c>
      <c r="R17" s="6">
        <f>IF(Sep!$E19&gt;0,VLOOKUP($A17,Sep!$O$4:$T$201,5,FALSE)+Sep!L$4/1000,0)</f>
        <v>0</v>
      </c>
      <c r="S17" s="16">
        <f t="shared" si="40"/>
        <v>0</v>
      </c>
      <c r="T17" s="6">
        <f>IF(Oct!$E19&gt;0,VLOOKUP($A17,Oct!$O$4:$R$201,4,FALSE),0)</f>
        <v>0</v>
      </c>
      <c r="U17" s="6">
        <f>IF(Oct!$E19&gt;0,VLOOKUP($A17,Oct!$O$4:$T$201,5,FALSE)+Oct!L$4/1000,0)</f>
        <v>0</v>
      </c>
      <c r="V17" s="16">
        <f t="shared" si="41"/>
        <v>0</v>
      </c>
      <c r="W17" s="6">
        <f>IF(Nov!$E19&gt;0,VLOOKUP($A17,Nov!$O$4:$R$201,4,FALSE),0)</f>
        <v>0</v>
      </c>
      <c r="X17" s="6">
        <f>IF(Nov!$E19&gt;0,VLOOKUP($A17,Nov!$O$4:$T$201,5,FALSE)+Nov!L$4/1000,0)</f>
        <v>0</v>
      </c>
      <c r="Y17" s="16">
        <f t="shared" si="42"/>
        <v>0</v>
      </c>
      <c r="Z17" s="6">
        <f>IF(Dec!$E19&gt;0,VLOOKUP($A17,Dec!$O$4:$R$201,4,FALSE),0)</f>
        <v>0</v>
      </c>
      <c r="AA17" s="6">
        <f>IF(Dec!$E19&gt;0,VLOOKUP($A17,Dec!$O$4:$T$201,5,FALSE)+Dec!L$4/1000,0)</f>
        <v>0</v>
      </c>
      <c r="AB17" s="16">
        <f t="shared" si="43"/>
        <v>0</v>
      </c>
      <c r="AC17" s="6">
        <f>IF(Jan!$E19&gt;0,VLOOKUP($A17,Jan!$O$4:$R$201,4,FALSE),0)</f>
        <v>31</v>
      </c>
      <c r="AD17" s="6">
        <f>IF(Jan!$E19&gt;0,VLOOKUP($A17,Jan!$O$4:$T$201,5,FALSE)+Jan!L$4/1000,0)</f>
        <v>3.1E-2</v>
      </c>
      <c r="AE17" s="16">
        <f t="shared" si="44"/>
        <v>31.061999999999998</v>
      </c>
      <c r="AF17" s="6">
        <f>IF(Feb!$E19&gt;0,VLOOKUP($A17,Feb!$O$4:$R$201,4,FALSE),0)</f>
        <v>0</v>
      </c>
      <c r="AG17" s="6">
        <f>IF(Feb!$E19&gt;0,VLOOKUP($A17,Feb!$O$4:$T$201,5,FALSE)+Feb!L$4/1000,0)</f>
        <v>0</v>
      </c>
      <c r="AH17" s="16">
        <f t="shared" si="45"/>
        <v>0</v>
      </c>
      <c r="AI17" s="6">
        <f>IF(Mar!$E19&gt;0,VLOOKUP($A17,Mar!$O$4:$R$201,4,FALSE),0)</f>
        <v>0</v>
      </c>
      <c r="AJ17" s="6">
        <f>IF(Mar!$E19&gt;0,VLOOKUP($A17,Mar!$O$4:$T$201,5,FALSE)+Mar!L$4/1000,0)</f>
        <v>0</v>
      </c>
      <c r="AK17" s="16">
        <f t="shared" si="46"/>
        <v>0</v>
      </c>
      <c r="AN17" s="16">
        <f t="shared" si="12"/>
        <v>31.093061999999996</v>
      </c>
      <c r="AQ17" s="1" t="str">
        <f t="shared" si="13"/>
        <v>Carolyn Melvyn</v>
      </c>
      <c r="AR17" s="6">
        <f t="shared" si="14"/>
        <v>0</v>
      </c>
      <c r="AS17" s="6">
        <f t="shared" si="15"/>
        <v>0</v>
      </c>
      <c r="AT17" s="6">
        <f t="shared" si="16"/>
        <v>0</v>
      </c>
      <c r="AU17" s="6">
        <f t="shared" si="17"/>
        <v>0</v>
      </c>
      <c r="AV17" s="6">
        <f t="shared" si="18"/>
        <v>0</v>
      </c>
      <c r="AW17" s="6">
        <f t="shared" si="19"/>
        <v>0</v>
      </c>
      <c r="AX17" s="6">
        <f t="shared" si="20"/>
        <v>0</v>
      </c>
      <c r="AY17" s="6">
        <f t="shared" si="21"/>
        <v>0</v>
      </c>
      <c r="AZ17" s="6">
        <f t="shared" si="22"/>
        <v>0</v>
      </c>
      <c r="BA17" s="6">
        <f t="shared" si="23"/>
        <v>31.061999999999998</v>
      </c>
      <c r="BB17" s="6">
        <f t="shared" si="24"/>
        <v>0</v>
      </c>
      <c r="BC17" s="6">
        <f t="shared" si="25"/>
        <v>0</v>
      </c>
      <c r="BE17" s="1">
        <f t="shared" si="26"/>
        <v>31.061999999999998</v>
      </c>
      <c r="BF17" s="1">
        <f t="shared" si="27"/>
        <v>0</v>
      </c>
      <c r="BG17" s="1">
        <f t="shared" si="28"/>
        <v>0</v>
      </c>
      <c r="BH17" s="1">
        <f t="shared" si="29"/>
        <v>0</v>
      </c>
      <c r="BI17" s="1">
        <f t="shared" si="30"/>
        <v>0</v>
      </c>
      <c r="BJ17" s="1">
        <f t="shared" si="31"/>
        <v>0</v>
      </c>
      <c r="BK17" s="1">
        <f t="shared" si="32"/>
        <v>0</v>
      </c>
      <c r="BL17" s="1">
        <f t="shared" si="33"/>
        <v>0</v>
      </c>
      <c r="BM17" s="1">
        <f t="shared" si="34"/>
        <v>0</v>
      </c>
    </row>
    <row r="18" spans="1:65" x14ac:dyDescent="0.3">
      <c r="A18" s="1" t="s">
        <v>147</v>
      </c>
      <c r="B18" s="6">
        <f>IF(Apr!$E20&gt;0,VLOOKUP($A18,Apr!$O$4:$T$201,4,FALSE),0)</f>
        <v>30</v>
      </c>
      <c r="C18" s="6">
        <f>IF(Apr!$E20&gt;0,VLOOKUP($A18,Apr!$O$4:$T$201,5,FALSE)+Apr!L$4/1000,0)</f>
        <v>2.1000000000000001E-2</v>
      </c>
      <c r="D18" s="16">
        <f t="shared" si="35"/>
        <v>30.051000000000002</v>
      </c>
      <c r="E18" s="6">
        <f>IF(May!$E20&gt;0,VLOOKUP($A18,May!$O$4:$T$201,4,FALSE),0)</f>
        <v>37</v>
      </c>
      <c r="F18" s="6">
        <f>IF(May!$E20&gt;0,VLOOKUP($A18,May!$O$4:$T$201,5,FALSE)+May!L$4/1000,0)</f>
        <v>2.0209999999999999</v>
      </c>
      <c r="G18" s="16">
        <f t="shared" si="36"/>
        <v>39.058</v>
      </c>
      <c r="H18" s="6">
        <f>IF(Jun!$E20&gt;0,VLOOKUP($A18,Jun!$O$4:$R$201,4,FALSE),0)</f>
        <v>0</v>
      </c>
      <c r="I18" s="6">
        <f>IF(Jun!$E20&gt;0,VLOOKUP($A18,Jun!$O$4:$T$201,5,FALSE)+Jun!L$4/1000,0)</f>
        <v>0</v>
      </c>
      <c r="J18" s="16">
        <f t="shared" si="37"/>
        <v>0</v>
      </c>
      <c r="K18" s="6">
        <f>IF(Jul!$E20&gt;0,VLOOKUP($A18,Jul!$O$4:$R$201,4,FALSE),0)</f>
        <v>37</v>
      </c>
      <c r="L18" s="6">
        <f>IF(Jul!$E20&gt;0,VLOOKUP($A18,Jul!$O$4:$T$201,5,FALSE)+Jul!$L$4/1000,0)</f>
        <v>1.4E-2</v>
      </c>
      <c r="M18" s="16">
        <f t="shared" si="38"/>
        <v>37.051000000000002</v>
      </c>
      <c r="N18" s="6">
        <f>IF(Aug!$E20&gt;0,VLOOKUP($A18,Aug!$O$4:$R$201,4,FALSE),0)</f>
        <v>31</v>
      </c>
      <c r="O18" s="6">
        <f>IF(Aug!$E20&gt;0,VLOOKUP($A18,Aug!$O$4:$T$201,5,FALSE)+Aug!L$4/1000,0)</f>
        <v>1.7999999999999999E-2</v>
      </c>
      <c r="P18" s="16">
        <f t="shared" si="39"/>
        <v>31.048999999999999</v>
      </c>
      <c r="Q18" s="6">
        <f>IF(Sep!$E20&gt;0,VLOOKUP($A18,Sep!$O$4:$R$201,4,FALSE),0)</f>
        <v>0</v>
      </c>
      <c r="R18" s="6">
        <f>IF(Sep!$E20&gt;0,VLOOKUP($A18,Sep!$O$4:$T$201,5,FALSE)+Sep!L$4/1000,0)</f>
        <v>0</v>
      </c>
      <c r="S18" s="16">
        <f t="shared" si="40"/>
        <v>0</v>
      </c>
      <c r="T18" s="6">
        <f>IF(Oct!$E20&gt;0,VLOOKUP($A18,Oct!$O$4:$R$201,4,FALSE),0)</f>
        <v>0</v>
      </c>
      <c r="U18" s="6">
        <f>IF(Oct!$E20&gt;0,VLOOKUP($A18,Oct!$O$4:$T$201,5,FALSE)+Oct!L$4/1000,0)</f>
        <v>0</v>
      </c>
      <c r="V18" s="16">
        <f t="shared" si="41"/>
        <v>0</v>
      </c>
      <c r="W18" s="6">
        <f>IF(Nov!$E20&gt;0,VLOOKUP($A18,Nov!$O$4:$R$201,4,FALSE),0)</f>
        <v>0</v>
      </c>
      <c r="X18" s="6">
        <f>IF(Nov!$E20&gt;0,VLOOKUP($A18,Nov!$O$4:$T$201,5,FALSE)+Nov!L$4/1000,0)</f>
        <v>0</v>
      </c>
      <c r="Y18" s="16">
        <f t="shared" si="42"/>
        <v>0</v>
      </c>
      <c r="Z18" s="6">
        <f>IF(Dec!$E20&gt;0,VLOOKUP($A18,Dec!$O$4:$R$201,4,FALSE),0)</f>
        <v>35</v>
      </c>
      <c r="AA18" s="6">
        <f>IF(Dec!$E20&gt;0,VLOOKUP($A18,Dec!$O$4:$T$201,5,FALSE)+Dec!L$4/1000,0)</f>
        <v>2.3E-2</v>
      </c>
      <c r="AB18" s="16">
        <f t="shared" si="43"/>
        <v>35.058</v>
      </c>
      <c r="AC18" s="6">
        <f>IF(Jan!$E20&gt;0,VLOOKUP($A18,Jan!$O$4:$R$201,4,FALSE),0)</f>
        <v>14</v>
      </c>
      <c r="AD18" s="6">
        <f>IF(Jan!$E20&gt;0,VLOOKUP($A18,Jan!$O$4:$T$201,5,FALSE)+Jan!L$4/1000,0)</f>
        <v>3.1E-2</v>
      </c>
      <c r="AE18" s="16">
        <f t="shared" si="44"/>
        <v>14.045</v>
      </c>
      <c r="AF18" s="6">
        <f>IF(Feb!$E20&gt;0,VLOOKUP($A18,Feb!$O$4:$R$201,4,FALSE),0)</f>
        <v>0</v>
      </c>
      <c r="AG18" s="6">
        <f>IF(Feb!$E20&gt;0,VLOOKUP($A18,Feb!$O$4:$T$201,5,FALSE)+Feb!L$4/1000,0)</f>
        <v>0</v>
      </c>
      <c r="AH18" s="16">
        <f t="shared" si="45"/>
        <v>0</v>
      </c>
      <c r="AI18" s="6">
        <f>IF(Mar!$E20&gt;0,VLOOKUP($A18,Mar!$O$4:$R$201,4,FALSE),0)</f>
        <v>0</v>
      </c>
      <c r="AJ18" s="6">
        <f>IF(Mar!$E20&gt;0,VLOOKUP($A18,Mar!$O$4:$T$201,5,FALSE)+Mar!L$4/1000,0)</f>
        <v>0</v>
      </c>
      <c r="AK18" s="16">
        <f t="shared" si="46"/>
        <v>0</v>
      </c>
      <c r="AN18" s="16">
        <f t="shared" si="12"/>
        <v>186.3812695</v>
      </c>
      <c r="AQ18" s="1" t="str">
        <f t="shared" si="13"/>
        <v>Catherine Carrdus</v>
      </c>
      <c r="AR18" s="6">
        <f t="shared" si="14"/>
        <v>30.051000000000002</v>
      </c>
      <c r="AS18" s="6">
        <f t="shared" si="15"/>
        <v>39.058</v>
      </c>
      <c r="AT18" s="6">
        <f t="shared" si="16"/>
        <v>0</v>
      </c>
      <c r="AU18" s="6">
        <f t="shared" si="17"/>
        <v>37.051000000000002</v>
      </c>
      <c r="AV18" s="6">
        <f t="shared" si="18"/>
        <v>31.048999999999999</v>
      </c>
      <c r="AW18" s="6">
        <f t="shared" si="19"/>
        <v>0</v>
      </c>
      <c r="AX18" s="6">
        <f t="shared" si="20"/>
        <v>0</v>
      </c>
      <c r="AY18" s="6">
        <f t="shared" si="21"/>
        <v>0</v>
      </c>
      <c r="AZ18" s="6">
        <f t="shared" si="22"/>
        <v>35.058</v>
      </c>
      <c r="BA18" s="6">
        <f t="shared" si="23"/>
        <v>14.045</v>
      </c>
      <c r="BB18" s="6">
        <f t="shared" si="24"/>
        <v>0</v>
      </c>
      <c r="BC18" s="6">
        <f t="shared" si="25"/>
        <v>0</v>
      </c>
      <c r="BE18" s="1">
        <f t="shared" si="26"/>
        <v>39.058</v>
      </c>
      <c r="BF18" s="1">
        <f t="shared" si="27"/>
        <v>37.051000000000002</v>
      </c>
      <c r="BG18" s="1">
        <f t="shared" si="28"/>
        <v>35.058</v>
      </c>
      <c r="BH18" s="1">
        <f t="shared" si="29"/>
        <v>31.048999999999999</v>
      </c>
      <c r="BI18" s="1">
        <f t="shared" si="30"/>
        <v>30.051000000000002</v>
      </c>
      <c r="BJ18" s="1">
        <f t="shared" si="31"/>
        <v>14.045</v>
      </c>
      <c r="BK18" s="1">
        <f t="shared" si="32"/>
        <v>0</v>
      </c>
      <c r="BL18" s="1">
        <f t="shared" si="33"/>
        <v>0</v>
      </c>
      <c r="BM18" s="1">
        <f t="shared" si="34"/>
        <v>0</v>
      </c>
    </row>
    <row r="19" spans="1:65" x14ac:dyDescent="0.3">
      <c r="A19" s="1" t="s">
        <v>208</v>
      </c>
      <c r="B19" s="6">
        <f>IF(Apr!$E21&gt;0,VLOOKUP($A19,Apr!$O$4:$T$201,4,FALSE),0)</f>
        <v>0</v>
      </c>
      <c r="C19" s="6">
        <f>IF(Apr!$E21&gt;0,VLOOKUP($A19,Apr!$O$4:$T$201,5,FALSE)+Apr!L$4/1000,0)</f>
        <v>0</v>
      </c>
      <c r="D19" s="16">
        <f t="shared" si="35"/>
        <v>0</v>
      </c>
      <c r="E19" s="6">
        <f>IF(May!$E21&gt;0,VLOOKUP($A19,May!$O$4:$T$201,4,FALSE),0)</f>
        <v>0</v>
      </c>
      <c r="F19" s="6">
        <f>IF(May!$E21&gt;0,VLOOKUP($A19,May!$O$4:$T$201,5,FALSE)+May!L$4/1000,0)</f>
        <v>2.1000000000000001E-2</v>
      </c>
      <c r="G19" s="16">
        <f t="shared" si="36"/>
        <v>2.1000000000000001E-2</v>
      </c>
      <c r="H19" s="6">
        <f>IF(Jun!$E21&gt;0,VLOOKUP($A19,Jun!$O$4:$R$201,4,FALSE),0)</f>
        <v>0</v>
      </c>
      <c r="I19" s="6">
        <f>IF(Jun!$E21&gt;0,VLOOKUP($A19,Jun!$O$4:$T$201,5,FALSE)+Jun!L$4/1000,0)</f>
        <v>0</v>
      </c>
      <c r="J19" s="16">
        <f t="shared" si="37"/>
        <v>0</v>
      </c>
      <c r="K19" s="6">
        <f>IF(Jul!$E21&gt;0,VLOOKUP($A19,Jul!$O$4:$R$201,4,FALSE),0)</f>
        <v>0</v>
      </c>
      <c r="L19" s="6">
        <f>IF(Jul!$E21&gt;0,VLOOKUP($A19,Jul!$O$4:$T$201,5,FALSE)+Jul!$L$4/1000,0)</f>
        <v>0</v>
      </c>
      <c r="M19" s="16">
        <f t="shared" si="38"/>
        <v>0</v>
      </c>
      <c r="N19" s="6">
        <f>IF(Aug!$E21&gt;0,VLOOKUP($A19,Aug!$O$4:$R$201,4,FALSE),0)</f>
        <v>0</v>
      </c>
      <c r="O19" s="6">
        <f>IF(Aug!$E21&gt;0,VLOOKUP($A19,Aug!$O$4:$T$201,5,FALSE)+Aug!L$4/1000,0)</f>
        <v>0</v>
      </c>
      <c r="P19" s="16">
        <f t="shared" si="39"/>
        <v>0</v>
      </c>
      <c r="Q19" s="6">
        <f>IF(Sep!$E21&gt;0,VLOOKUP($A19,Sep!$O$4:$R$201,4,FALSE),0)</f>
        <v>0</v>
      </c>
      <c r="R19" s="6">
        <f>IF(Sep!$E21&gt;0,VLOOKUP($A19,Sep!$O$4:$T$201,5,FALSE)+Sep!L$4/1000,0)</f>
        <v>0</v>
      </c>
      <c r="S19" s="16">
        <f t="shared" si="40"/>
        <v>0</v>
      </c>
      <c r="T19" s="6">
        <f>IF(Oct!$E21&gt;0,VLOOKUP($A19,Oct!$O$4:$R$201,4,FALSE),0)</f>
        <v>0</v>
      </c>
      <c r="U19" s="6">
        <f>IF(Oct!$E21&gt;0,VLOOKUP($A19,Oct!$O$4:$T$201,5,FALSE)+Oct!L$4/1000,0)</f>
        <v>0</v>
      </c>
      <c r="V19" s="16">
        <f t="shared" si="41"/>
        <v>0</v>
      </c>
      <c r="W19" s="6">
        <f>IF(Nov!$E21&gt;0,VLOOKUP($A19,Nov!$O$4:$R$201,4,FALSE),0)</f>
        <v>0</v>
      </c>
      <c r="X19" s="6">
        <f>IF(Nov!$E21&gt;0,VLOOKUP($A19,Nov!$O$4:$T$201,5,FALSE)+Nov!L$4/1000,0)</f>
        <v>0</v>
      </c>
      <c r="Y19" s="16">
        <f t="shared" si="42"/>
        <v>0</v>
      </c>
      <c r="Z19" s="6">
        <f>IF(Dec!$E21&gt;0,VLOOKUP($A19,Dec!$O$4:$R$201,4,FALSE),0)</f>
        <v>0</v>
      </c>
      <c r="AA19" s="6">
        <f>IF(Dec!$E21&gt;0,VLOOKUP($A19,Dec!$O$4:$T$201,5,FALSE)+Dec!L$4/1000,0)</f>
        <v>0</v>
      </c>
      <c r="AB19" s="16">
        <f t="shared" si="43"/>
        <v>0</v>
      </c>
      <c r="AC19" s="6">
        <f>IF(Jan!$E21&gt;0,VLOOKUP($A19,Jan!$O$4:$R$201,4,FALSE),0)</f>
        <v>0</v>
      </c>
      <c r="AD19" s="6">
        <f>IF(Jan!$E21&gt;0,VLOOKUP($A19,Jan!$O$4:$T$201,5,FALSE)+Jan!L$4/1000,0)</f>
        <v>0</v>
      </c>
      <c r="AE19" s="16">
        <f t="shared" si="44"/>
        <v>0</v>
      </c>
      <c r="AF19" s="6">
        <f>IF(Feb!$E21&gt;0,VLOOKUP($A19,Feb!$O$4:$R$201,4,FALSE),0)</f>
        <v>27</v>
      </c>
      <c r="AG19" s="6">
        <f>IF(Feb!$E21&gt;0,VLOOKUP($A19,Feb!$O$4:$T$201,5,FALSE)+Feb!L$4/1000,0)</f>
        <v>2.8000000000000001E-2</v>
      </c>
      <c r="AH19" s="16">
        <f t="shared" si="45"/>
        <v>27.055</v>
      </c>
      <c r="AI19" s="6">
        <f>IF(Mar!$E21&gt;0,VLOOKUP($A19,Mar!$O$4:$R$201,4,FALSE),0)</f>
        <v>0</v>
      </c>
      <c r="AJ19" s="6">
        <f>IF(Mar!$E21&gt;0,VLOOKUP($A19,Mar!$O$4:$T$201,5,FALSE)+Mar!L$4/1000,0)</f>
        <v>0</v>
      </c>
      <c r="AK19" s="16">
        <f t="shared" si="46"/>
        <v>0</v>
      </c>
      <c r="AN19" s="16">
        <f t="shared" si="12"/>
        <v>27.1030655</v>
      </c>
      <c r="AQ19" s="1" t="str">
        <f t="shared" si="13"/>
        <v>Catherine MacLachlan</v>
      </c>
      <c r="AR19" s="6">
        <f t="shared" si="14"/>
        <v>0</v>
      </c>
      <c r="AS19" s="6">
        <f t="shared" si="15"/>
        <v>2.1000000000000001E-2</v>
      </c>
      <c r="AT19" s="6">
        <f t="shared" si="16"/>
        <v>0</v>
      </c>
      <c r="AU19" s="6">
        <f t="shared" si="17"/>
        <v>0</v>
      </c>
      <c r="AV19" s="6">
        <f t="shared" si="18"/>
        <v>0</v>
      </c>
      <c r="AW19" s="6">
        <f t="shared" si="19"/>
        <v>0</v>
      </c>
      <c r="AX19" s="6">
        <f t="shared" si="20"/>
        <v>0</v>
      </c>
      <c r="AY19" s="6">
        <f t="shared" si="21"/>
        <v>0</v>
      </c>
      <c r="AZ19" s="6">
        <f t="shared" si="22"/>
        <v>0</v>
      </c>
      <c r="BA19" s="6">
        <f t="shared" si="23"/>
        <v>0</v>
      </c>
      <c r="BB19" s="6">
        <f t="shared" si="24"/>
        <v>27.055</v>
      </c>
      <c r="BC19" s="6">
        <f t="shared" si="25"/>
        <v>0</v>
      </c>
      <c r="BE19" s="1">
        <f t="shared" si="26"/>
        <v>27.055</v>
      </c>
      <c r="BF19" s="1">
        <f t="shared" si="27"/>
        <v>2.1000000000000001E-2</v>
      </c>
      <c r="BG19" s="1">
        <f t="shared" si="28"/>
        <v>0</v>
      </c>
      <c r="BH19" s="1">
        <f t="shared" si="29"/>
        <v>0</v>
      </c>
      <c r="BI19" s="1">
        <f t="shared" si="30"/>
        <v>0</v>
      </c>
      <c r="BJ19" s="1">
        <f t="shared" si="31"/>
        <v>0</v>
      </c>
      <c r="BK19" s="1">
        <f t="shared" si="32"/>
        <v>0</v>
      </c>
      <c r="BL19" s="1">
        <f t="shared" si="33"/>
        <v>0</v>
      </c>
      <c r="BM19" s="1">
        <f t="shared" si="34"/>
        <v>0</v>
      </c>
    </row>
    <row r="20" spans="1:65" x14ac:dyDescent="0.3">
      <c r="A20" s="1" t="s">
        <v>161</v>
      </c>
      <c r="B20" s="6">
        <f>IF(Apr!$E22&gt;0,VLOOKUP($A20,Apr!$O$4:$T$201,4,FALSE),0)</f>
        <v>0</v>
      </c>
      <c r="C20" s="6">
        <f>IF(Apr!$E22&gt;0,VLOOKUP($A20,Apr!$O$4:$T$201,5,FALSE)+Apr!L$4/1000,0)</f>
        <v>0</v>
      </c>
      <c r="D20" s="16">
        <f t="shared" si="35"/>
        <v>0</v>
      </c>
      <c r="E20" s="6">
        <f>IF(May!$E22&gt;0,VLOOKUP($A20,May!$O$4:$T$201,4,FALSE),0)</f>
        <v>0</v>
      </c>
      <c r="F20" s="6">
        <f>IF(May!$E22&gt;0,VLOOKUP($A20,May!$O$4:$T$201,5,FALSE)+May!L$4/1000,0)</f>
        <v>0</v>
      </c>
      <c r="G20" s="16">
        <f t="shared" si="36"/>
        <v>0</v>
      </c>
      <c r="H20" s="6">
        <f>IF(Jun!$E22&gt;0,VLOOKUP($A20,Jun!$O$4:$R$201,4,FALSE),0)</f>
        <v>0</v>
      </c>
      <c r="I20" s="6">
        <f>IF(Jun!$E22&gt;0,VLOOKUP($A20,Jun!$O$4:$T$201,5,FALSE)+Jun!L$4/1000,0)</f>
        <v>0</v>
      </c>
      <c r="J20" s="16">
        <f t="shared" si="37"/>
        <v>0</v>
      </c>
      <c r="K20" s="6">
        <f>IF(Jul!$E22&gt;0,VLOOKUP($A20,Jul!$O$4:$R$201,4,FALSE),0)</f>
        <v>0</v>
      </c>
      <c r="L20" s="6">
        <f>IF(Jul!$E22&gt;0,VLOOKUP($A20,Jul!$O$4:$T$201,5,FALSE)+Jul!$L$4/1000,0)</f>
        <v>0</v>
      </c>
      <c r="M20" s="16">
        <f t="shared" si="38"/>
        <v>0</v>
      </c>
      <c r="N20" s="6">
        <f>IF(Aug!$E22&gt;0,VLOOKUP($A20,Aug!$O$4:$R$201,4,FALSE),0)</f>
        <v>0</v>
      </c>
      <c r="O20" s="6">
        <f>IF(Aug!$E22&gt;0,VLOOKUP($A20,Aug!$O$4:$T$201,5,FALSE)+Aug!L$4/1000,0)</f>
        <v>0</v>
      </c>
      <c r="P20" s="16">
        <f t="shared" si="39"/>
        <v>0</v>
      </c>
      <c r="Q20" s="6">
        <f>IF(Sep!$E22&gt;0,VLOOKUP($A20,Sep!$O$4:$R$201,4,FALSE),0)</f>
        <v>0</v>
      </c>
      <c r="R20" s="6">
        <f>IF(Sep!$E22&gt;0,VLOOKUP($A20,Sep!$O$4:$T$201,5,FALSE)+Sep!L$4/1000,0)</f>
        <v>0</v>
      </c>
      <c r="S20" s="16">
        <f t="shared" si="40"/>
        <v>0</v>
      </c>
      <c r="T20" s="6">
        <f>IF(Oct!$E22&gt;0,VLOOKUP($A20,Oct!$O$4:$R$201,4,FALSE),0)</f>
        <v>40</v>
      </c>
      <c r="U20" s="6">
        <f>IF(Oct!$E22&gt;0,VLOOKUP($A20,Oct!$O$4:$T$201,5,FALSE)+Oct!L$4/1000,0)</f>
        <v>1.4999999999999999E-2</v>
      </c>
      <c r="V20" s="16">
        <f t="shared" si="41"/>
        <v>40.055</v>
      </c>
      <c r="W20" s="6">
        <f>IF(Nov!$E22&gt;0,VLOOKUP($A20,Nov!$O$4:$R$201,4,FALSE),0)</f>
        <v>0</v>
      </c>
      <c r="X20" s="6">
        <f>IF(Nov!$E22&gt;0,VLOOKUP($A20,Nov!$O$4:$T$201,5,FALSE)+Nov!L$4/1000,0)</f>
        <v>0</v>
      </c>
      <c r="Y20" s="16">
        <f t="shared" si="42"/>
        <v>0</v>
      </c>
      <c r="Z20" s="6">
        <f>IF(Dec!$E22&gt;0,VLOOKUP($A20,Dec!$O$4:$R$201,4,FALSE),0)</f>
        <v>0</v>
      </c>
      <c r="AA20" s="6">
        <f>IF(Dec!$E22&gt;0,VLOOKUP($A20,Dec!$O$4:$T$201,5,FALSE)+Dec!L$4/1000,0)</f>
        <v>0</v>
      </c>
      <c r="AB20" s="16">
        <f t="shared" si="43"/>
        <v>0</v>
      </c>
      <c r="AC20" s="6">
        <f>IF(Jan!$E22&gt;0,VLOOKUP($A20,Jan!$O$4:$R$201,4,FALSE),0)</f>
        <v>0</v>
      </c>
      <c r="AD20" s="6">
        <f>IF(Jan!$E22&gt;0,VLOOKUP($A20,Jan!$O$4:$T$201,5,FALSE)+Jan!L$4/1000,0)</f>
        <v>0</v>
      </c>
      <c r="AE20" s="16">
        <f t="shared" si="44"/>
        <v>0</v>
      </c>
      <c r="AF20" s="6">
        <f>IF(Feb!$E22&gt;0,VLOOKUP($A20,Feb!$O$4:$R$201,4,FALSE),0)</f>
        <v>0</v>
      </c>
      <c r="AG20" s="6">
        <f>IF(Feb!$E22&gt;0,VLOOKUP($A20,Feb!$O$4:$T$201,5,FALSE)+Feb!L$4/1000,0)</f>
        <v>0</v>
      </c>
      <c r="AH20" s="16">
        <f t="shared" si="45"/>
        <v>0</v>
      </c>
      <c r="AI20" s="6">
        <f>IF(Mar!$E22&gt;0,VLOOKUP($A20,Mar!$O$4:$R$201,4,FALSE),0)</f>
        <v>0</v>
      </c>
      <c r="AJ20" s="6">
        <f>IF(Mar!$E22&gt;0,VLOOKUP($A20,Mar!$O$4:$T$201,5,FALSE)+Mar!L$4/1000,0)</f>
        <v>0</v>
      </c>
      <c r="AK20" s="16">
        <f t="shared" si="46"/>
        <v>0</v>
      </c>
      <c r="AN20" s="16">
        <f t="shared" si="12"/>
        <v>40.095055000000002</v>
      </c>
      <c r="AQ20" s="1" t="str">
        <f t="shared" si="13"/>
        <v>Chris Bowker</v>
      </c>
      <c r="AR20" s="6">
        <f t="shared" si="14"/>
        <v>0</v>
      </c>
      <c r="AS20" s="6">
        <f t="shared" si="15"/>
        <v>0</v>
      </c>
      <c r="AT20" s="6">
        <f t="shared" si="16"/>
        <v>0</v>
      </c>
      <c r="AU20" s="6">
        <f t="shared" si="17"/>
        <v>0</v>
      </c>
      <c r="AV20" s="6">
        <f t="shared" si="18"/>
        <v>0</v>
      </c>
      <c r="AW20" s="6">
        <f t="shared" si="19"/>
        <v>0</v>
      </c>
      <c r="AX20" s="6">
        <f t="shared" si="20"/>
        <v>40.055</v>
      </c>
      <c r="AY20" s="6">
        <f t="shared" si="21"/>
        <v>0</v>
      </c>
      <c r="AZ20" s="6">
        <f t="shared" si="22"/>
        <v>0</v>
      </c>
      <c r="BA20" s="6">
        <f t="shared" si="23"/>
        <v>0</v>
      </c>
      <c r="BB20" s="6">
        <f t="shared" si="24"/>
        <v>0</v>
      </c>
      <c r="BC20" s="6">
        <f t="shared" si="25"/>
        <v>0</v>
      </c>
      <c r="BE20" s="1">
        <f t="shared" si="26"/>
        <v>40.055</v>
      </c>
      <c r="BF20" s="1">
        <f t="shared" si="27"/>
        <v>0</v>
      </c>
      <c r="BG20" s="1">
        <f t="shared" si="28"/>
        <v>0</v>
      </c>
      <c r="BH20" s="1">
        <f t="shared" si="29"/>
        <v>0</v>
      </c>
      <c r="BI20" s="1">
        <f t="shared" si="30"/>
        <v>0</v>
      </c>
      <c r="BJ20" s="1">
        <f t="shared" si="31"/>
        <v>0</v>
      </c>
      <c r="BK20" s="1">
        <f t="shared" si="32"/>
        <v>0</v>
      </c>
      <c r="BL20" s="1">
        <f t="shared" si="33"/>
        <v>0</v>
      </c>
      <c r="BM20" s="1">
        <f t="shared" si="34"/>
        <v>0</v>
      </c>
    </row>
    <row r="21" spans="1:65" x14ac:dyDescent="0.3">
      <c r="A21" s="1" t="s">
        <v>229</v>
      </c>
      <c r="B21" s="6">
        <f>IF(Apr!$E23&gt;0,VLOOKUP($A21,Apr!$O$4:$T$201,4,FALSE),0)</f>
        <v>0</v>
      </c>
      <c r="C21" s="6">
        <f>IF(Apr!$E23&gt;0,VLOOKUP($A21,Apr!$O$4:$T$201,5,FALSE)+Apr!L$4/1000,0)</f>
        <v>0</v>
      </c>
      <c r="D21" s="16">
        <f t="shared" si="35"/>
        <v>0</v>
      </c>
      <c r="E21" s="6">
        <f>IF(May!$E23&gt;0,VLOOKUP($A21,May!$O$4:$T$201,4,FALSE),0)</f>
        <v>0</v>
      </c>
      <c r="F21" s="6">
        <f>IF(May!$E23&gt;0,VLOOKUP($A21,May!$O$4:$T$201,5,FALSE)+May!L$4/1000,0)</f>
        <v>0</v>
      </c>
      <c r="G21" s="16">
        <f t="shared" si="36"/>
        <v>0</v>
      </c>
      <c r="H21" s="6">
        <f>IF(Jun!$E23&gt;0,VLOOKUP($A21,Jun!$O$4:$R$201,4,FALSE),0)</f>
        <v>0</v>
      </c>
      <c r="I21" s="6">
        <f>IF(Jun!$E23&gt;0,VLOOKUP($A21,Jun!$O$4:$T$201,5,FALSE)+Jun!L$4/1000,0)</f>
        <v>0</v>
      </c>
      <c r="J21" s="16">
        <f t="shared" si="37"/>
        <v>0</v>
      </c>
      <c r="K21" s="6">
        <f>IF(Jul!$E23&gt;0,VLOOKUP($A21,Jul!$O$4:$R$201,4,FALSE),0)</f>
        <v>0</v>
      </c>
      <c r="L21" s="6">
        <f>IF(Jul!$E23&gt;0,VLOOKUP($A21,Jul!$O$4:$T$201,5,FALSE)+Jul!$L$4/1000,0)</f>
        <v>0</v>
      </c>
      <c r="M21" s="16">
        <f t="shared" si="38"/>
        <v>0</v>
      </c>
      <c r="N21" s="6">
        <f>IF(Aug!$E23&gt;0,VLOOKUP($A21,Aug!$O$4:$R$201,4,FALSE),0)</f>
        <v>0</v>
      </c>
      <c r="O21" s="6">
        <f>IF(Aug!$E23&gt;0,VLOOKUP($A21,Aug!$O$4:$T$201,5,FALSE)+Aug!L$4/1000,0)</f>
        <v>0</v>
      </c>
      <c r="P21" s="16">
        <f t="shared" si="39"/>
        <v>0</v>
      </c>
      <c r="Q21" s="6">
        <f>IF(Sep!$E23&gt;0,VLOOKUP($A21,Sep!$O$4:$R$201,4,FALSE),0)</f>
        <v>0</v>
      </c>
      <c r="R21" s="6">
        <f>IF(Sep!$E23&gt;0,VLOOKUP($A21,Sep!$O$4:$T$201,5,FALSE)+Sep!L$4/1000,0)</f>
        <v>0</v>
      </c>
      <c r="S21" s="16">
        <f t="shared" si="40"/>
        <v>0</v>
      </c>
      <c r="T21" s="6">
        <f>IF(Oct!$E23&gt;0,VLOOKUP($A21,Oct!$O$4:$R$201,4,FALSE),0)</f>
        <v>0</v>
      </c>
      <c r="U21" s="6">
        <f>IF(Oct!$E23&gt;0,VLOOKUP($A21,Oct!$O$4:$T$201,5,FALSE)+Oct!L$4/1000,0)</f>
        <v>0</v>
      </c>
      <c r="V21" s="16">
        <f t="shared" si="41"/>
        <v>0</v>
      </c>
      <c r="W21" s="6">
        <f>IF(Nov!$E23&gt;0,VLOOKUP($A21,Nov!$O$4:$R$201,4,FALSE),0)</f>
        <v>0</v>
      </c>
      <c r="X21" s="6">
        <f>IF(Nov!$E23&gt;0,VLOOKUP($A21,Nov!$O$4:$T$201,5,FALSE)+Nov!L$4/1000,0)</f>
        <v>0</v>
      </c>
      <c r="Y21" s="16">
        <f t="shared" si="42"/>
        <v>0</v>
      </c>
      <c r="Z21" s="6">
        <f>IF(Dec!$E23&gt;0,VLOOKUP($A21,Dec!$O$4:$R$201,4,FALSE),0)</f>
        <v>0</v>
      </c>
      <c r="AA21" s="6">
        <f>IF(Dec!$E23&gt;0,VLOOKUP($A21,Dec!$O$4:$T$201,5,FALSE)+Dec!L$4/1000,0)</f>
        <v>0</v>
      </c>
      <c r="AB21" s="16">
        <f t="shared" si="43"/>
        <v>0</v>
      </c>
      <c r="AC21" s="6">
        <f>IF(Jan!$E23&gt;0,VLOOKUP($A21,Jan!$O$4:$R$201,4,FALSE),0)</f>
        <v>22</v>
      </c>
      <c r="AD21" s="6">
        <f>IF(Jan!$E23&gt;0,VLOOKUP($A21,Jan!$O$4:$T$201,5,FALSE)+Jan!L$4/1000,0)</f>
        <v>3.1E-2</v>
      </c>
      <c r="AE21" s="16">
        <f t="shared" si="44"/>
        <v>22.052999999999997</v>
      </c>
      <c r="AF21" s="6">
        <f>IF(Feb!$E23&gt;0,VLOOKUP($A21,Feb!$O$4:$R$201,4,FALSE),0)</f>
        <v>0</v>
      </c>
      <c r="AG21" s="6">
        <f>IF(Feb!$E23&gt;0,VLOOKUP($A21,Feb!$O$4:$T$201,5,FALSE)+Feb!L$4/1000,0)</f>
        <v>0</v>
      </c>
      <c r="AH21" s="16">
        <f t="shared" si="45"/>
        <v>0</v>
      </c>
      <c r="AI21" s="6">
        <f>IF(Mar!$E23&gt;0,VLOOKUP($A21,Mar!$O$4:$R$201,4,FALSE),0)</f>
        <v>0</v>
      </c>
      <c r="AJ21" s="6">
        <f>IF(Mar!$E23&gt;0,VLOOKUP($A21,Mar!$O$4:$T$201,5,FALSE)+Mar!L$4/1000,0)</f>
        <v>0</v>
      </c>
      <c r="AK21" s="16">
        <f t="shared" si="46"/>
        <v>0</v>
      </c>
      <c r="AN21" s="16">
        <f t="shared" si="12"/>
        <v>22.075052999999997</v>
      </c>
      <c r="AQ21" s="1" t="str">
        <f t="shared" si="13"/>
        <v>Chris Cottram</v>
      </c>
      <c r="AR21" s="6">
        <f t="shared" si="14"/>
        <v>0</v>
      </c>
      <c r="AS21" s="6">
        <f t="shared" si="15"/>
        <v>0</v>
      </c>
      <c r="AT21" s="6">
        <f t="shared" si="16"/>
        <v>0</v>
      </c>
      <c r="AU21" s="6">
        <f t="shared" si="17"/>
        <v>0</v>
      </c>
      <c r="AV21" s="6">
        <f t="shared" si="18"/>
        <v>0</v>
      </c>
      <c r="AW21" s="6">
        <f t="shared" si="19"/>
        <v>0</v>
      </c>
      <c r="AX21" s="6">
        <f t="shared" si="20"/>
        <v>0</v>
      </c>
      <c r="AY21" s="6">
        <f t="shared" si="21"/>
        <v>0</v>
      </c>
      <c r="AZ21" s="6">
        <f t="shared" si="22"/>
        <v>0</v>
      </c>
      <c r="BA21" s="6">
        <f t="shared" si="23"/>
        <v>22.052999999999997</v>
      </c>
      <c r="BB21" s="6">
        <f t="shared" si="24"/>
        <v>0</v>
      </c>
      <c r="BC21" s="6">
        <f t="shared" si="25"/>
        <v>0</v>
      </c>
      <c r="BE21" s="1">
        <f t="shared" si="26"/>
        <v>22.052999999999997</v>
      </c>
      <c r="BF21" s="1">
        <f t="shared" si="27"/>
        <v>0</v>
      </c>
      <c r="BG21" s="1">
        <f t="shared" si="28"/>
        <v>0</v>
      </c>
      <c r="BH21" s="1">
        <f t="shared" si="29"/>
        <v>0</v>
      </c>
      <c r="BI21" s="1">
        <f t="shared" si="30"/>
        <v>0</v>
      </c>
      <c r="BJ21" s="1">
        <f t="shared" si="31"/>
        <v>0</v>
      </c>
      <c r="BK21" s="1">
        <f t="shared" si="32"/>
        <v>0</v>
      </c>
      <c r="BL21" s="1">
        <f t="shared" si="33"/>
        <v>0</v>
      </c>
      <c r="BM21" s="1">
        <f t="shared" si="34"/>
        <v>0</v>
      </c>
    </row>
    <row r="22" spans="1:65" x14ac:dyDescent="0.3">
      <c r="A22" s="1" t="s">
        <v>200</v>
      </c>
      <c r="B22" s="6">
        <f>IF(Apr!$E24&gt;0,VLOOKUP($A22,Apr!$O$4:$T$201,4,FALSE),0)</f>
        <v>0</v>
      </c>
      <c r="C22" s="6">
        <f>IF(Apr!$E24&gt;0,VLOOKUP($A22,Apr!$O$4:$T$201,5,FALSE)+Apr!L$4/1000,0)</f>
        <v>0</v>
      </c>
      <c r="D22" s="16">
        <f t="shared" si="35"/>
        <v>0</v>
      </c>
      <c r="E22" s="6">
        <f>IF(May!$E24&gt;0,VLOOKUP($A22,May!$O$4:$T$201,4,FALSE),0)</f>
        <v>0</v>
      </c>
      <c r="F22" s="6">
        <f>IF(May!$E24&gt;0,VLOOKUP($A22,May!$O$4:$T$201,5,FALSE)+May!L$4/1000,0)</f>
        <v>0</v>
      </c>
      <c r="G22" s="16">
        <f t="shared" si="36"/>
        <v>0</v>
      </c>
      <c r="H22" s="6">
        <f>IF(Jun!$E24&gt;0,VLOOKUP($A22,Jun!$O$4:$R$201,4,FALSE),0)</f>
        <v>0</v>
      </c>
      <c r="I22" s="6">
        <f>IF(Jun!$E24&gt;0,VLOOKUP($A22,Jun!$O$4:$T$201,5,FALSE)+Jun!L$4/1000,0)</f>
        <v>0</v>
      </c>
      <c r="J22" s="16">
        <f t="shared" si="37"/>
        <v>0</v>
      </c>
      <c r="K22" s="6">
        <f>IF(Jul!$E24&gt;0,VLOOKUP($A22,Jul!$O$4:$R$201,4,FALSE),0)</f>
        <v>0</v>
      </c>
      <c r="L22" s="6">
        <f>IF(Jul!$E24&gt;0,VLOOKUP($A22,Jul!$O$4:$T$201,5,FALSE)+Jul!$L$4/1000,0)</f>
        <v>0</v>
      </c>
      <c r="M22" s="16">
        <f t="shared" si="38"/>
        <v>0</v>
      </c>
      <c r="N22" s="6">
        <f>IF(Aug!$E24&gt;0,VLOOKUP($A22,Aug!$O$4:$R$201,4,FALSE),0)</f>
        <v>0</v>
      </c>
      <c r="O22" s="6">
        <f>IF(Aug!$E24&gt;0,VLOOKUP($A22,Aug!$O$4:$T$201,5,FALSE)+Aug!L$4/1000,0)</f>
        <v>0</v>
      </c>
      <c r="P22" s="16">
        <f t="shared" si="39"/>
        <v>0</v>
      </c>
      <c r="Q22" s="6">
        <f>IF(Sep!$E24&gt;0,VLOOKUP($A22,Sep!$O$4:$R$201,4,FALSE),0)</f>
        <v>0</v>
      </c>
      <c r="R22" s="6">
        <f>IF(Sep!$E24&gt;0,VLOOKUP($A22,Sep!$O$4:$T$201,5,FALSE)+Sep!L$4/1000,0)</f>
        <v>0</v>
      </c>
      <c r="S22" s="16">
        <f t="shared" si="40"/>
        <v>0</v>
      </c>
      <c r="T22" s="6">
        <f>IF(Oct!$E24&gt;0,VLOOKUP($A22,Oct!$O$4:$R$201,4,FALSE),0)</f>
        <v>0</v>
      </c>
      <c r="U22" s="6">
        <f>IF(Oct!$E24&gt;0,VLOOKUP($A22,Oct!$O$4:$T$201,5,FALSE)+Oct!L$4/1000,0)</f>
        <v>0</v>
      </c>
      <c r="V22" s="16">
        <f t="shared" si="41"/>
        <v>0</v>
      </c>
      <c r="W22" s="6">
        <f>IF(Nov!$E24&gt;0,VLOOKUP($A22,Nov!$O$4:$R$201,4,FALSE),0)</f>
        <v>0</v>
      </c>
      <c r="X22" s="6">
        <f>IF(Nov!$E24&gt;0,VLOOKUP($A22,Nov!$O$4:$T$201,5,FALSE)+Nov!L$4/1000,0)</f>
        <v>0</v>
      </c>
      <c r="Y22" s="16">
        <f t="shared" si="42"/>
        <v>0</v>
      </c>
      <c r="Z22" s="6">
        <f>IF(Dec!$E24&gt;0,VLOOKUP($A22,Dec!$O$4:$R$201,4,FALSE),0)</f>
        <v>0</v>
      </c>
      <c r="AA22" s="6">
        <f>IF(Dec!$E24&gt;0,VLOOKUP($A22,Dec!$O$4:$T$201,5,FALSE)+Dec!L$4/1000,0)</f>
        <v>0</v>
      </c>
      <c r="AB22" s="16">
        <f t="shared" si="43"/>
        <v>0</v>
      </c>
      <c r="AC22" s="6">
        <f>IF(Jan!$E24&gt;0,VLOOKUP($A22,Jan!$O$4:$R$201,4,FALSE),0)</f>
        <v>0</v>
      </c>
      <c r="AD22" s="6">
        <f>IF(Jan!$E24&gt;0,VLOOKUP($A22,Jan!$O$4:$T$201,5,FALSE)+Jan!L$4/1000,0)</f>
        <v>0</v>
      </c>
      <c r="AE22" s="16">
        <f t="shared" si="44"/>
        <v>0</v>
      </c>
      <c r="AF22" s="6">
        <f>IF(Feb!$E24&gt;0,VLOOKUP($A22,Feb!$O$4:$R$201,4,FALSE),0)</f>
        <v>0</v>
      </c>
      <c r="AG22" s="6">
        <f>IF(Feb!$E24&gt;0,VLOOKUP($A22,Feb!$O$4:$T$201,5,FALSE)+Feb!L$4/1000,0)</f>
        <v>0</v>
      </c>
      <c r="AH22" s="16">
        <f t="shared" si="45"/>
        <v>0</v>
      </c>
      <c r="AI22" s="6">
        <f>IF(Mar!$E24&gt;0,VLOOKUP($A22,Mar!$O$4:$R$201,4,FALSE),0)</f>
        <v>0</v>
      </c>
      <c r="AJ22" s="6">
        <f>IF(Mar!$E24&gt;0,VLOOKUP($A22,Mar!$O$4:$T$201,5,FALSE)+Mar!L$4/1000,0)</f>
        <v>0</v>
      </c>
      <c r="AK22" s="16">
        <f t="shared" si="46"/>
        <v>0</v>
      </c>
      <c r="AN22" s="16">
        <f t="shared" si="12"/>
        <v>0</v>
      </c>
      <c r="AQ22" s="1" t="str">
        <f t="shared" si="13"/>
        <v>Chris Hastwell</v>
      </c>
      <c r="AR22" s="6">
        <f t="shared" si="14"/>
        <v>0</v>
      </c>
      <c r="AS22" s="6">
        <f t="shared" si="15"/>
        <v>0</v>
      </c>
      <c r="AT22" s="6">
        <f t="shared" si="16"/>
        <v>0</v>
      </c>
      <c r="AU22" s="6">
        <f t="shared" si="17"/>
        <v>0</v>
      </c>
      <c r="AV22" s="6">
        <f t="shared" si="18"/>
        <v>0</v>
      </c>
      <c r="AW22" s="6">
        <f t="shared" si="19"/>
        <v>0</v>
      </c>
      <c r="AX22" s="6">
        <f t="shared" si="20"/>
        <v>0</v>
      </c>
      <c r="AY22" s="6">
        <f t="shared" si="21"/>
        <v>0</v>
      </c>
      <c r="AZ22" s="6">
        <f t="shared" si="22"/>
        <v>0</v>
      </c>
      <c r="BA22" s="6">
        <f t="shared" si="23"/>
        <v>0</v>
      </c>
      <c r="BB22" s="6">
        <f t="shared" si="24"/>
        <v>0</v>
      </c>
      <c r="BC22" s="6">
        <f t="shared" si="25"/>
        <v>0</v>
      </c>
      <c r="BE22" s="1">
        <f t="shared" si="26"/>
        <v>0</v>
      </c>
      <c r="BF22" s="1">
        <f t="shared" si="27"/>
        <v>0</v>
      </c>
      <c r="BG22" s="1">
        <f t="shared" si="28"/>
        <v>0</v>
      </c>
      <c r="BH22" s="1">
        <f t="shared" si="29"/>
        <v>0</v>
      </c>
      <c r="BI22" s="1">
        <f t="shared" si="30"/>
        <v>0</v>
      </c>
      <c r="BJ22" s="1">
        <f t="shared" si="31"/>
        <v>0</v>
      </c>
      <c r="BK22" s="1">
        <f t="shared" si="32"/>
        <v>0</v>
      </c>
      <c r="BL22" s="1">
        <f t="shared" si="33"/>
        <v>0</v>
      </c>
      <c r="BM22" s="1">
        <f t="shared" si="34"/>
        <v>0</v>
      </c>
    </row>
    <row r="23" spans="1:65" x14ac:dyDescent="0.3">
      <c r="A23" s="1" t="s">
        <v>228</v>
      </c>
      <c r="B23" s="6">
        <f>IF(Apr!$E25&gt;0,VLOOKUP($A23,Apr!$O$4:$T$201,4,FALSE),0)</f>
        <v>0</v>
      </c>
      <c r="C23" s="6">
        <f>IF(Apr!$E25&gt;0,VLOOKUP($A23,Apr!$O$4:$T$201,5,FALSE)+Apr!L$4/1000,0)</f>
        <v>0</v>
      </c>
      <c r="D23" s="16">
        <f t="shared" si="35"/>
        <v>0</v>
      </c>
      <c r="E23" s="6">
        <f>IF(May!$E25&gt;0,VLOOKUP($A23,May!$O$4:$T$201,4,FALSE),0)</f>
        <v>0</v>
      </c>
      <c r="F23" s="6">
        <f>IF(May!$E25&gt;0,VLOOKUP($A23,May!$O$4:$T$201,5,FALSE)+May!L$4/1000,0)</f>
        <v>0</v>
      </c>
      <c r="G23" s="16">
        <f t="shared" si="36"/>
        <v>0</v>
      </c>
      <c r="H23" s="6">
        <f>IF(Jun!$E25&gt;0,VLOOKUP($A23,Jun!$O$4:$R$201,4,FALSE),0)</f>
        <v>0</v>
      </c>
      <c r="I23" s="6">
        <f>IF(Jun!$E25&gt;0,VLOOKUP($A23,Jun!$O$4:$T$201,5,FALSE)+Jun!L$4/1000,0)</f>
        <v>0</v>
      </c>
      <c r="J23" s="16">
        <f t="shared" si="37"/>
        <v>0</v>
      </c>
      <c r="K23" s="6">
        <f>IF(Jul!$E25&gt;0,VLOOKUP($A23,Jul!$O$4:$R$201,4,FALSE),0)</f>
        <v>0</v>
      </c>
      <c r="L23" s="6">
        <f>IF(Jul!$E25&gt;0,VLOOKUP($A23,Jul!$O$4:$T$201,5,FALSE)+Jul!$L$4/1000,0)</f>
        <v>0</v>
      </c>
      <c r="M23" s="16">
        <f t="shared" si="38"/>
        <v>0</v>
      </c>
      <c r="N23" s="6">
        <f>IF(Aug!$E25&gt;0,VLOOKUP($A23,Aug!$O$4:$R$201,4,FALSE),0)</f>
        <v>0</v>
      </c>
      <c r="O23" s="6">
        <f>IF(Aug!$E25&gt;0,VLOOKUP($A23,Aug!$O$4:$T$201,5,FALSE)+Aug!L$4/1000,0)</f>
        <v>0</v>
      </c>
      <c r="P23" s="16">
        <f t="shared" si="39"/>
        <v>0</v>
      </c>
      <c r="Q23" s="6">
        <f>IF(Sep!$E25&gt;0,VLOOKUP($A23,Sep!$O$4:$R$201,4,FALSE),0)</f>
        <v>0</v>
      </c>
      <c r="R23" s="6">
        <f>IF(Sep!$E25&gt;0,VLOOKUP($A23,Sep!$O$4:$T$201,5,FALSE)+Sep!L$4/1000,0)</f>
        <v>0</v>
      </c>
      <c r="S23" s="16">
        <f t="shared" si="40"/>
        <v>0</v>
      </c>
      <c r="T23" s="6">
        <f>IF(Oct!$E25&gt;0,VLOOKUP($A23,Oct!$O$4:$R$201,4,FALSE),0)</f>
        <v>0</v>
      </c>
      <c r="U23" s="6">
        <f>IF(Oct!$E25&gt;0,VLOOKUP($A23,Oct!$O$4:$T$201,5,FALSE)+Oct!L$4/1000,0)</f>
        <v>0</v>
      </c>
      <c r="V23" s="16">
        <f t="shared" si="41"/>
        <v>0</v>
      </c>
      <c r="W23" s="6">
        <f>IF(Nov!$E25&gt;0,VLOOKUP($A23,Nov!$O$4:$R$201,4,FALSE),0)</f>
        <v>0</v>
      </c>
      <c r="X23" s="6">
        <f>IF(Nov!$E25&gt;0,VLOOKUP($A23,Nov!$O$4:$T$201,5,FALSE)+Nov!L$4/1000,0)</f>
        <v>0</v>
      </c>
      <c r="Y23" s="16">
        <f t="shared" si="42"/>
        <v>0</v>
      </c>
      <c r="Z23" s="6">
        <f>IF(Dec!$E25&gt;0,VLOOKUP($A23,Dec!$O$4:$R$201,4,FALSE),0)</f>
        <v>0</v>
      </c>
      <c r="AA23" s="6">
        <f>IF(Dec!$E25&gt;0,VLOOKUP($A23,Dec!$O$4:$T$201,5,FALSE)+Dec!L$4/1000,0)</f>
        <v>0</v>
      </c>
      <c r="AB23" s="16">
        <f t="shared" si="43"/>
        <v>0</v>
      </c>
      <c r="AC23" s="6">
        <f>IF(Jan!$E25&gt;0,VLOOKUP($A23,Jan!$O$4:$R$201,4,FALSE),0)</f>
        <v>16</v>
      </c>
      <c r="AD23" s="6">
        <f>IF(Jan!$E25&gt;0,VLOOKUP($A23,Jan!$O$4:$T$201,5,FALSE)+Jan!L$4/1000,0)</f>
        <v>3.1E-2</v>
      </c>
      <c r="AE23" s="16">
        <f t="shared" si="44"/>
        <v>16.046999999999997</v>
      </c>
      <c r="AF23" s="6">
        <f>IF(Feb!$E25&gt;0,VLOOKUP($A23,Feb!$O$4:$R$201,4,FALSE),0)</f>
        <v>0</v>
      </c>
      <c r="AG23" s="6">
        <f>IF(Feb!$E25&gt;0,VLOOKUP($A23,Feb!$O$4:$T$201,5,FALSE)+Feb!L$4/1000,0)</f>
        <v>0</v>
      </c>
      <c r="AH23" s="16">
        <f t="shared" si="45"/>
        <v>0</v>
      </c>
      <c r="AI23" s="6">
        <f>IF(Mar!$E25&gt;0,VLOOKUP($A23,Mar!$O$4:$R$201,4,FALSE),0)</f>
        <v>0</v>
      </c>
      <c r="AJ23" s="6">
        <f>IF(Mar!$E25&gt;0,VLOOKUP($A23,Mar!$O$4:$T$201,5,FALSE)+Mar!L$4/1000,0)</f>
        <v>0</v>
      </c>
      <c r="AK23" s="16">
        <f t="shared" si="46"/>
        <v>0</v>
      </c>
      <c r="AN23" s="16">
        <f t="shared" si="12"/>
        <v>16.063046999999997</v>
      </c>
      <c r="AQ23" s="1" t="str">
        <f t="shared" si="13"/>
        <v>Chris McCarthy</v>
      </c>
      <c r="AR23" s="6">
        <f t="shared" si="14"/>
        <v>0</v>
      </c>
      <c r="AS23" s="6">
        <f t="shared" si="15"/>
        <v>0</v>
      </c>
      <c r="AT23" s="6">
        <f t="shared" si="16"/>
        <v>0</v>
      </c>
      <c r="AU23" s="6">
        <f t="shared" si="17"/>
        <v>0</v>
      </c>
      <c r="AV23" s="6">
        <f t="shared" si="18"/>
        <v>0</v>
      </c>
      <c r="AW23" s="6">
        <f t="shared" si="19"/>
        <v>0</v>
      </c>
      <c r="AX23" s="6">
        <f t="shared" si="20"/>
        <v>0</v>
      </c>
      <c r="AY23" s="6">
        <f t="shared" si="21"/>
        <v>0</v>
      </c>
      <c r="AZ23" s="6">
        <f t="shared" si="22"/>
        <v>0</v>
      </c>
      <c r="BA23" s="6">
        <f t="shared" si="23"/>
        <v>16.046999999999997</v>
      </c>
      <c r="BB23" s="6">
        <f t="shared" si="24"/>
        <v>0</v>
      </c>
      <c r="BC23" s="6">
        <f t="shared" si="25"/>
        <v>0</v>
      </c>
      <c r="BE23" s="1">
        <f t="shared" si="26"/>
        <v>16.046999999999997</v>
      </c>
      <c r="BF23" s="1">
        <f t="shared" si="27"/>
        <v>0</v>
      </c>
      <c r="BG23" s="1">
        <f t="shared" si="28"/>
        <v>0</v>
      </c>
      <c r="BH23" s="1">
        <f t="shared" si="29"/>
        <v>0</v>
      </c>
      <c r="BI23" s="1">
        <f t="shared" si="30"/>
        <v>0</v>
      </c>
      <c r="BJ23" s="1">
        <f t="shared" si="31"/>
        <v>0</v>
      </c>
      <c r="BK23" s="1">
        <f t="shared" si="32"/>
        <v>0</v>
      </c>
      <c r="BL23" s="1">
        <f t="shared" si="33"/>
        <v>0</v>
      </c>
      <c r="BM23" s="1">
        <f t="shared" si="34"/>
        <v>0</v>
      </c>
    </row>
    <row r="24" spans="1:65" x14ac:dyDescent="0.3">
      <c r="A24" s="1" t="s">
        <v>223</v>
      </c>
      <c r="B24" s="6">
        <f>IF(Apr!$E26&gt;0,VLOOKUP($A24,Apr!$O$4:$T$201,4,FALSE),0)</f>
        <v>0</v>
      </c>
      <c r="C24" s="6">
        <f>IF(Apr!$E26&gt;0,VLOOKUP($A24,Apr!$O$4:$T$201,5,FALSE)+Apr!L$4/1000,0)</f>
        <v>0</v>
      </c>
      <c r="D24" s="16">
        <f t="shared" si="35"/>
        <v>0</v>
      </c>
      <c r="E24" s="6">
        <f>IF(May!$E26&gt;0,VLOOKUP($A24,May!$O$4:$T$201,4,FALSE),0)</f>
        <v>0</v>
      </c>
      <c r="F24" s="6">
        <f>IF(May!$E26&gt;0,VLOOKUP($A24,May!$O$4:$T$201,5,FALSE)+May!L$4/1000,0)</f>
        <v>0</v>
      </c>
      <c r="G24" s="16">
        <f t="shared" si="36"/>
        <v>0</v>
      </c>
      <c r="H24" s="6">
        <f>IF(Jun!$E26&gt;0,VLOOKUP($A24,Jun!$O$4:$R$201,4,FALSE),0)</f>
        <v>0</v>
      </c>
      <c r="I24" s="6">
        <f>IF(Jun!$E26&gt;0,VLOOKUP($A24,Jun!$O$4:$T$201,5,FALSE)+Jun!L$4/1000,0)</f>
        <v>0</v>
      </c>
      <c r="J24" s="16">
        <f t="shared" si="37"/>
        <v>0</v>
      </c>
      <c r="K24" s="6">
        <f>IF(Jul!$E26&gt;0,VLOOKUP($A24,Jul!$O$4:$R$201,4,FALSE),0)</f>
        <v>0</v>
      </c>
      <c r="L24" s="6">
        <f>IF(Jul!$E26&gt;0,VLOOKUP($A24,Jul!$O$4:$T$201,5,FALSE)+Jul!$L$4/1000,0)</f>
        <v>0</v>
      </c>
      <c r="M24" s="16">
        <f t="shared" si="38"/>
        <v>0</v>
      </c>
      <c r="N24" s="6">
        <f>IF(Aug!$E26&gt;0,VLOOKUP($A24,Aug!$O$4:$R$201,4,FALSE),0)</f>
        <v>0</v>
      </c>
      <c r="O24" s="6">
        <f>IF(Aug!$E26&gt;0,VLOOKUP($A24,Aug!$O$4:$T$201,5,FALSE)+Aug!L$4/1000,0)</f>
        <v>0</v>
      </c>
      <c r="P24" s="16">
        <f t="shared" si="39"/>
        <v>0</v>
      </c>
      <c r="Q24" s="6">
        <f>IF(Sep!$E26&gt;0,VLOOKUP($A24,Sep!$O$4:$R$201,4,FALSE),0)</f>
        <v>0</v>
      </c>
      <c r="R24" s="6">
        <f>IF(Sep!$E26&gt;0,VLOOKUP($A24,Sep!$O$4:$T$201,5,FALSE)+Sep!L$4/1000,0)</f>
        <v>0</v>
      </c>
      <c r="S24" s="16">
        <f t="shared" si="40"/>
        <v>0</v>
      </c>
      <c r="T24" s="6">
        <f>IF(Oct!$E26&gt;0,VLOOKUP($A24,Oct!$O$4:$R$201,4,FALSE),0)</f>
        <v>0</v>
      </c>
      <c r="U24" s="6">
        <f>IF(Oct!$E26&gt;0,VLOOKUP($A24,Oct!$O$4:$T$201,5,FALSE)+Oct!L$4/1000,0)</f>
        <v>0</v>
      </c>
      <c r="V24" s="16">
        <f t="shared" si="41"/>
        <v>0</v>
      </c>
      <c r="W24" s="6">
        <f>IF(Nov!$E26&gt;0,VLOOKUP($A24,Nov!$O$4:$R$201,4,FALSE),0)</f>
        <v>0</v>
      </c>
      <c r="X24" s="6">
        <f>IF(Nov!$E26&gt;0,VLOOKUP($A24,Nov!$O$4:$T$201,5,FALSE)+Nov!L$4/1000,0)</f>
        <v>0</v>
      </c>
      <c r="Y24" s="16">
        <f t="shared" si="42"/>
        <v>0</v>
      </c>
      <c r="Z24" s="6">
        <f>IF(Dec!$E26&gt;0,VLOOKUP($A24,Dec!$O$4:$R$201,4,FALSE),0)</f>
        <v>0</v>
      </c>
      <c r="AA24" s="6">
        <f>IF(Dec!$E26&gt;0,VLOOKUP($A24,Dec!$O$4:$T$201,5,FALSE)+Dec!L$4/1000,0)</f>
        <v>0</v>
      </c>
      <c r="AB24" s="16">
        <f t="shared" si="43"/>
        <v>0</v>
      </c>
      <c r="AC24" s="6">
        <f>IF(Jan!$E26&gt;0,VLOOKUP($A24,Jan!$O$4:$R$201,4,FALSE),0)</f>
        <v>30</v>
      </c>
      <c r="AD24" s="6">
        <f>IF(Jan!$E26&gt;0,VLOOKUP($A24,Jan!$O$4:$T$201,5,FALSE)+Jan!L$4/1000,0)</f>
        <v>3.1E-2</v>
      </c>
      <c r="AE24" s="16">
        <f t="shared" si="44"/>
        <v>30.061</v>
      </c>
      <c r="AF24" s="6">
        <f>IF(Feb!$E26&gt;0,VLOOKUP($A24,Feb!$O$4:$R$201,4,FALSE),0)</f>
        <v>30</v>
      </c>
      <c r="AG24" s="6">
        <f>IF(Feb!$E26&gt;0,VLOOKUP($A24,Feb!$O$4:$T$201,5,FALSE)+Feb!L$4/1000,0)</f>
        <v>2.8000000000000001E-2</v>
      </c>
      <c r="AH24" s="16">
        <f t="shared" si="45"/>
        <v>30.058</v>
      </c>
      <c r="AI24" s="6">
        <f>IF(Mar!$E26&gt;0,VLOOKUP($A24,Mar!$O$4:$R$201,4,FALSE),0)</f>
        <v>0</v>
      </c>
      <c r="AJ24" s="6">
        <f>IF(Mar!$E26&gt;0,VLOOKUP($A24,Mar!$O$4:$T$201,5,FALSE)+Mar!L$4/1000,0)</f>
        <v>0</v>
      </c>
      <c r="AK24" s="16">
        <f t="shared" si="46"/>
        <v>0</v>
      </c>
      <c r="AN24" s="16">
        <f t="shared" si="12"/>
        <v>60.164090000000002</v>
      </c>
      <c r="AQ24" s="1" t="str">
        <f t="shared" si="13"/>
        <v>Christine Rouse</v>
      </c>
      <c r="AR24" s="6">
        <f t="shared" si="14"/>
        <v>0</v>
      </c>
      <c r="AS24" s="6">
        <f t="shared" si="15"/>
        <v>0</v>
      </c>
      <c r="AT24" s="6">
        <f t="shared" si="16"/>
        <v>0</v>
      </c>
      <c r="AU24" s="6">
        <f t="shared" si="17"/>
        <v>0</v>
      </c>
      <c r="AV24" s="6">
        <f t="shared" si="18"/>
        <v>0</v>
      </c>
      <c r="AW24" s="6">
        <f t="shared" si="19"/>
        <v>0</v>
      </c>
      <c r="AX24" s="6">
        <f t="shared" si="20"/>
        <v>0</v>
      </c>
      <c r="AY24" s="6">
        <f t="shared" si="21"/>
        <v>0</v>
      </c>
      <c r="AZ24" s="6">
        <f t="shared" si="22"/>
        <v>0</v>
      </c>
      <c r="BA24" s="6">
        <f t="shared" si="23"/>
        <v>30.061</v>
      </c>
      <c r="BB24" s="6">
        <f t="shared" si="24"/>
        <v>30.058</v>
      </c>
      <c r="BC24" s="6">
        <f t="shared" si="25"/>
        <v>0</v>
      </c>
      <c r="BE24" s="1">
        <f t="shared" si="26"/>
        <v>30.061</v>
      </c>
      <c r="BF24" s="1">
        <f t="shared" si="27"/>
        <v>30.058</v>
      </c>
      <c r="BG24" s="1">
        <f t="shared" si="28"/>
        <v>0</v>
      </c>
      <c r="BH24" s="1">
        <f t="shared" si="29"/>
        <v>0</v>
      </c>
      <c r="BI24" s="1">
        <f t="shared" si="30"/>
        <v>0</v>
      </c>
      <c r="BJ24" s="1">
        <f t="shared" si="31"/>
        <v>0</v>
      </c>
      <c r="BK24" s="1">
        <f t="shared" si="32"/>
        <v>0</v>
      </c>
      <c r="BL24" s="1">
        <f t="shared" si="33"/>
        <v>0</v>
      </c>
      <c r="BM24" s="1">
        <f t="shared" si="34"/>
        <v>0</v>
      </c>
    </row>
    <row r="25" spans="1:65" x14ac:dyDescent="0.3">
      <c r="A25" s="1" t="s">
        <v>17</v>
      </c>
      <c r="B25" s="6">
        <f>IF(Apr!$E27&gt;0,VLOOKUP($A25,Apr!$O$4:$T$201,4,FALSE),0)</f>
        <v>0</v>
      </c>
      <c r="C25" s="6">
        <f>IF(Apr!$E27&gt;0,VLOOKUP($A25,Apr!$O$4:$T$201,5,FALSE)+Apr!L$4/1000,0)</f>
        <v>0</v>
      </c>
      <c r="D25" s="16">
        <f t="shared" si="35"/>
        <v>0</v>
      </c>
      <c r="E25" s="6">
        <f>IF(May!$E27&gt;0,VLOOKUP($A25,May!$O$4:$T$201,4,FALSE),0)</f>
        <v>0</v>
      </c>
      <c r="F25" s="6">
        <f>IF(May!$E27&gt;0,VLOOKUP($A25,May!$O$4:$T$201,5,FALSE)+May!L$4/1000,0)</f>
        <v>0</v>
      </c>
      <c r="G25" s="16">
        <f t="shared" si="36"/>
        <v>0</v>
      </c>
      <c r="H25" s="6">
        <f>IF(Jun!$E27&gt;0,VLOOKUP($A25,Jun!$O$4:$R$201,4,FALSE),0)</f>
        <v>0</v>
      </c>
      <c r="I25" s="6">
        <f>IF(Jun!$E27&gt;0,VLOOKUP($A25,Jun!$O$4:$T$201,5,FALSE)+Jun!L$4/1000,0)</f>
        <v>0</v>
      </c>
      <c r="J25" s="16">
        <f t="shared" si="37"/>
        <v>0</v>
      </c>
      <c r="K25" s="6">
        <f>IF(Jul!$E27&gt;0,VLOOKUP($A25,Jul!$O$4:$R$201,4,FALSE),0)</f>
        <v>0</v>
      </c>
      <c r="L25" s="6">
        <f>IF(Jul!$E27&gt;0,VLOOKUP($A25,Jul!$O$4:$T$201,5,FALSE)+Jul!$L$4/1000,0)</f>
        <v>0</v>
      </c>
      <c r="M25" s="16">
        <f t="shared" si="38"/>
        <v>0</v>
      </c>
      <c r="N25" s="6">
        <f>IF(Aug!$E27&gt;0,VLOOKUP($A25,Aug!$O$4:$R$201,4,FALSE),0)</f>
        <v>0</v>
      </c>
      <c r="O25" s="6">
        <f>IF(Aug!$E27&gt;0,VLOOKUP($A25,Aug!$O$4:$T$201,5,FALSE)+Aug!L$4/1000,0)</f>
        <v>0</v>
      </c>
      <c r="P25" s="16">
        <f t="shared" si="39"/>
        <v>0</v>
      </c>
      <c r="Q25" s="6">
        <f>IF(Sep!$E27&gt;0,VLOOKUP($A25,Sep!$O$4:$R$201,4,FALSE),0)</f>
        <v>0</v>
      </c>
      <c r="R25" s="6">
        <f>IF(Sep!$E27&gt;0,VLOOKUP($A25,Sep!$O$4:$T$201,5,FALSE)+Sep!L$4/1000,0)</f>
        <v>0</v>
      </c>
      <c r="S25" s="16">
        <f t="shared" si="40"/>
        <v>0</v>
      </c>
      <c r="T25" s="6">
        <f>IF(Oct!$E27&gt;0,VLOOKUP($A25,Oct!$O$4:$R$201,4,FALSE),0)</f>
        <v>0</v>
      </c>
      <c r="U25" s="6">
        <f>IF(Oct!$E27&gt;0,VLOOKUP($A25,Oct!$O$4:$T$201,5,FALSE)+Oct!L$4/1000,0)</f>
        <v>0</v>
      </c>
      <c r="V25" s="16">
        <f t="shared" si="41"/>
        <v>0</v>
      </c>
      <c r="W25" s="6">
        <f>IF(Nov!$E27&gt;0,VLOOKUP($A25,Nov!$O$4:$R$201,4,FALSE),0)</f>
        <v>0</v>
      </c>
      <c r="X25" s="6">
        <f>IF(Nov!$E27&gt;0,VLOOKUP($A25,Nov!$O$4:$T$201,5,FALSE)+Nov!L$4/1000,0)</f>
        <v>0</v>
      </c>
      <c r="Y25" s="16">
        <f t="shared" si="42"/>
        <v>0</v>
      </c>
      <c r="Z25" s="6">
        <f>IF(Dec!$E27&gt;0,VLOOKUP($A25,Dec!$O$4:$R$201,4,FALSE),0)</f>
        <v>0</v>
      </c>
      <c r="AA25" s="6">
        <f>IF(Dec!$E27&gt;0,VLOOKUP($A25,Dec!$O$4:$T$201,5,FALSE)+Dec!L$4/1000,0)</f>
        <v>0</v>
      </c>
      <c r="AB25" s="16">
        <f t="shared" si="43"/>
        <v>0</v>
      </c>
      <c r="AC25" s="6">
        <f>IF(Jan!$E27&gt;0,VLOOKUP($A25,Jan!$O$4:$R$201,4,FALSE),0)</f>
        <v>0</v>
      </c>
      <c r="AD25" s="6">
        <f>IF(Jan!$E27&gt;0,VLOOKUP($A25,Jan!$O$4:$T$201,5,FALSE)+Jan!L$4/1000,0)</f>
        <v>0</v>
      </c>
      <c r="AE25" s="16">
        <f t="shared" si="44"/>
        <v>0</v>
      </c>
      <c r="AF25" s="6">
        <f>IF(Feb!$E27&gt;0,VLOOKUP($A25,Feb!$O$4:$R$201,4,FALSE),0)</f>
        <v>0</v>
      </c>
      <c r="AG25" s="6">
        <f>IF(Feb!$E27&gt;0,VLOOKUP($A25,Feb!$O$4:$T$201,5,FALSE)+Feb!L$4/1000,0)</f>
        <v>0</v>
      </c>
      <c r="AH25" s="16">
        <f t="shared" si="45"/>
        <v>0</v>
      </c>
      <c r="AI25" s="6">
        <f>IF(Mar!$E27&gt;0,VLOOKUP($A25,Mar!$O$4:$R$201,4,FALSE),0)</f>
        <v>0</v>
      </c>
      <c r="AJ25" s="6">
        <f>IF(Mar!$E27&gt;0,VLOOKUP($A25,Mar!$O$4:$T$201,5,FALSE)+Mar!L$4/1000,0)</f>
        <v>0</v>
      </c>
      <c r="AK25" s="16">
        <f t="shared" si="46"/>
        <v>0</v>
      </c>
      <c r="AN25" s="16">
        <f t="shared" si="12"/>
        <v>0</v>
      </c>
      <c r="AQ25" s="1" t="str">
        <f t="shared" si="13"/>
        <v>Claire England</v>
      </c>
      <c r="AR25" s="6">
        <f t="shared" si="14"/>
        <v>0</v>
      </c>
      <c r="AS25" s="6">
        <f t="shared" si="15"/>
        <v>0</v>
      </c>
      <c r="AT25" s="6">
        <f t="shared" si="16"/>
        <v>0</v>
      </c>
      <c r="AU25" s="6">
        <f t="shared" si="17"/>
        <v>0</v>
      </c>
      <c r="AV25" s="6">
        <f t="shared" si="18"/>
        <v>0</v>
      </c>
      <c r="AW25" s="6">
        <f t="shared" si="19"/>
        <v>0</v>
      </c>
      <c r="AX25" s="6">
        <f t="shared" si="20"/>
        <v>0</v>
      </c>
      <c r="AY25" s="6">
        <f t="shared" si="21"/>
        <v>0</v>
      </c>
      <c r="AZ25" s="6">
        <f t="shared" si="22"/>
        <v>0</v>
      </c>
      <c r="BA25" s="6">
        <f t="shared" si="23"/>
        <v>0</v>
      </c>
      <c r="BB25" s="6">
        <f t="shared" si="24"/>
        <v>0</v>
      </c>
      <c r="BC25" s="6">
        <f t="shared" si="25"/>
        <v>0</v>
      </c>
      <c r="BE25" s="1">
        <f t="shared" si="26"/>
        <v>0</v>
      </c>
      <c r="BF25" s="1">
        <f t="shared" si="27"/>
        <v>0</v>
      </c>
      <c r="BG25" s="1">
        <f t="shared" si="28"/>
        <v>0</v>
      </c>
      <c r="BH25" s="1">
        <f t="shared" si="29"/>
        <v>0</v>
      </c>
      <c r="BI25" s="1">
        <f t="shared" si="30"/>
        <v>0</v>
      </c>
      <c r="BJ25" s="1">
        <f t="shared" si="31"/>
        <v>0</v>
      </c>
      <c r="BK25" s="1">
        <f t="shared" si="32"/>
        <v>0</v>
      </c>
      <c r="BL25" s="1">
        <f t="shared" si="33"/>
        <v>0</v>
      </c>
      <c r="BM25" s="1">
        <f t="shared" si="34"/>
        <v>0</v>
      </c>
    </row>
    <row r="26" spans="1:65" x14ac:dyDescent="0.3">
      <c r="A26" s="1" t="s">
        <v>190</v>
      </c>
      <c r="B26" s="6">
        <f>IF(Apr!$E28&gt;0,VLOOKUP($A26,Apr!$O$4:$T$201,4,FALSE),0)</f>
        <v>31</v>
      </c>
      <c r="C26" s="6">
        <f>IF(Apr!$E28&gt;0,VLOOKUP($A26,Apr!$O$4:$T$201,5,FALSE)+Apr!L$4/1000,0)</f>
        <v>2.0209999999999999</v>
      </c>
      <c r="D26" s="16">
        <f t="shared" si="35"/>
        <v>33.052</v>
      </c>
      <c r="E26" s="6">
        <f>IF(May!$E28&gt;0,VLOOKUP($A26,May!$O$4:$T$201,4,FALSE),0)</f>
        <v>30</v>
      </c>
      <c r="F26" s="6">
        <f>IF(May!$E28&gt;0,VLOOKUP($A26,May!$O$4:$T$201,5,FALSE)+May!L$4/1000,0)</f>
        <v>2.1000000000000001E-2</v>
      </c>
      <c r="G26" s="16">
        <f t="shared" si="36"/>
        <v>30.051000000000002</v>
      </c>
      <c r="H26" s="6">
        <f>IF(Jun!$E28&gt;0,VLOOKUP($A26,Jun!$O$4:$R$201,4,FALSE),0)</f>
        <v>32</v>
      </c>
      <c r="I26" s="6">
        <f>IF(Jun!$E28&gt;0,VLOOKUP($A26,Jun!$O$4:$T$201,5,FALSE)+Jun!L$4/1000,0)</f>
        <v>1.6E-2</v>
      </c>
      <c r="J26" s="16">
        <f t="shared" si="37"/>
        <v>32.047999999999995</v>
      </c>
      <c r="K26" s="6">
        <f>IF(Jul!$E28&gt;0,VLOOKUP($A26,Jul!$O$4:$R$201,4,FALSE),0)</f>
        <v>36</v>
      </c>
      <c r="L26" s="6">
        <f>IF(Jul!$E28&gt;0,VLOOKUP($A26,Jul!$O$4:$T$201,5,FALSE)+Jul!$L$4/1000,0)</f>
        <v>1.4E-2</v>
      </c>
      <c r="M26" s="16">
        <f t="shared" si="38"/>
        <v>36.050000000000004</v>
      </c>
      <c r="N26" s="6">
        <f>IF(Aug!$E28&gt;0,VLOOKUP($A26,Aug!$O$4:$R$201,4,FALSE),0)</f>
        <v>0</v>
      </c>
      <c r="O26" s="6">
        <f>IF(Aug!$E28&gt;0,VLOOKUP($A26,Aug!$O$4:$T$201,5,FALSE)+Aug!L$4/1000,0)</f>
        <v>0</v>
      </c>
      <c r="P26" s="16">
        <f t="shared" si="39"/>
        <v>0</v>
      </c>
      <c r="Q26" s="6">
        <f>IF(Sep!$E28&gt;0,VLOOKUP($A26,Sep!$O$4:$R$201,4,FALSE),0)</f>
        <v>0</v>
      </c>
      <c r="R26" s="6">
        <f>IF(Sep!$E28&gt;0,VLOOKUP($A26,Sep!$O$4:$T$201,5,FALSE)+Sep!L$4/1000,0)</f>
        <v>0</v>
      </c>
      <c r="S26" s="16">
        <f t="shared" si="40"/>
        <v>0</v>
      </c>
      <c r="T26" s="6">
        <f>IF(Oct!$E28&gt;0,VLOOKUP($A26,Oct!$O$4:$R$201,4,FALSE),0)</f>
        <v>34</v>
      </c>
      <c r="U26" s="6">
        <f>IF(Oct!$E28&gt;0,VLOOKUP($A26,Oct!$O$4:$T$201,5,FALSE)+Oct!L$4/1000,0)</f>
        <v>1.4999999999999999E-2</v>
      </c>
      <c r="V26" s="16">
        <f t="shared" si="41"/>
        <v>34.048999999999999</v>
      </c>
      <c r="W26" s="6">
        <f>IF(Nov!$E28&gt;0,VLOOKUP($A26,Nov!$O$4:$R$201,4,FALSE),0)</f>
        <v>28</v>
      </c>
      <c r="X26" s="6">
        <f>IF(Nov!$E28&gt;0,VLOOKUP($A26,Nov!$O$4:$T$201,5,FALSE)+Nov!L$4/1000,0)</f>
        <v>1.4999999999999999E-2</v>
      </c>
      <c r="Y26" s="16">
        <f t="shared" si="42"/>
        <v>28.042999999999999</v>
      </c>
      <c r="Z26" s="6">
        <f>IF(Dec!$E28&gt;0,VLOOKUP($A26,Dec!$O$4:$R$201,4,FALSE),0)</f>
        <v>26</v>
      </c>
      <c r="AA26" s="6">
        <f>IF(Dec!$E28&gt;0,VLOOKUP($A26,Dec!$O$4:$T$201,5,FALSE)+Dec!L$4/1000,0)</f>
        <v>2.3E-2</v>
      </c>
      <c r="AB26" s="16">
        <f t="shared" si="43"/>
        <v>26.048999999999999</v>
      </c>
      <c r="AC26" s="6">
        <f>IF(Jan!$E28&gt;0,VLOOKUP($A26,Jan!$O$4:$R$201,4,FALSE),0)</f>
        <v>0</v>
      </c>
      <c r="AD26" s="6">
        <f>IF(Jan!$E28&gt;0,VLOOKUP($A26,Jan!$O$4:$T$201,5,FALSE)+Jan!L$4/1000,0)</f>
        <v>0</v>
      </c>
      <c r="AE26" s="16">
        <f t="shared" si="44"/>
        <v>0</v>
      </c>
      <c r="AF26" s="6">
        <f>IF(Feb!$E28&gt;0,VLOOKUP($A26,Feb!$O$4:$R$201,4,FALSE),0)</f>
        <v>23</v>
      </c>
      <c r="AG26" s="6">
        <f>IF(Feb!$E28&gt;0,VLOOKUP($A26,Feb!$O$4:$T$201,5,FALSE)+Feb!L$4/1000,0)</f>
        <v>2.8000000000000001E-2</v>
      </c>
      <c r="AH26" s="16">
        <f t="shared" si="45"/>
        <v>23.050999999999998</v>
      </c>
      <c r="AI26" s="6">
        <f>IF(Mar!$E28&gt;0,VLOOKUP($A26,Mar!$O$4:$R$201,4,FALSE),0)</f>
        <v>0</v>
      </c>
      <c r="AJ26" s="6">
        <f>IF(Mar!$E28&gt;0,VLOOKUP($A26,Mar!$O$4:$T$201,5,FALSE)+Mar!L$4/1000,0)</f>
        <v>0</v>
      </c>
      <c r="AK26" s="16">
        <f t="shared" si="46"/>
        <v>0</v>
      </c>
      <c r="AN26" s="16">
        <f t="shared" si="12"/>
        <v>242.45709183333332</v>
      </c>
      <c r="AQ26" s="1" t="str">
        <f t="shared" si="13"/>
        <v>Claire Markham</v>
      </c>
      <c r="AR26" s="6">
        <f t="shared" si="14"/>
        <v>33.052</v>
      </c>
      <c r="AS26" s="6">
        <f t="shared" si="15"/>
        <v>30.051000000000002</v>
      </c>
      <c r="AT26" s="6">
        <f t="shared" si="16"/>
        <v>32.047999999999995</v>
      </c>
      <c r="AU26" s="6">
        <f t="shared" si="17"/>
        <v>36.050000000000004</v>
      </c>
      <c r="AV26" s="6">
        <f t="shared" si="18"/>
        <v>0</v>
      </c>
      <c r="AW26" s="6">
        <f t="shared" si="19"/>
        <v>0</v>
      </c>
      <c r="AX26" s="6">
        <f t="shared" si="20"/>
        <v>34.048999999999999</v>
      </c>
      <c r="AY26" s="6">
        <f t="shared" si="21"/>
        <v>28.042999999999999</v>
      </c>
      <c r="AZ26" s="6">
        <f t="shared" si="22"/>
        <v>26.048999999999999</v>
      </c>
      <c r="BA26" s="6">
        <f t="shared" si="23"/>
        <v>0</v>
      </c>
      <c r="BB26" s="6">
        <f t="shared" si="24"/>
        <v>23.050999999999998</v>
      </c>
      <c r="BC26" s="6">
        <f t="shared" si="25"/>
        <v>0</v>
      </c>
      <c r="BE26" s="1">
        <f t="shared" si="26"/>
        <v>36.050000000000004</v>
      </c>
      <c r="BF26" s="1">
        <f t="shared" si="27"/>
        <v>34.048999999999999</v>
      </c>
      <c r="BG26" s="1">
        <f t="shared" si="28"/>
        <v>33.052</v>
      </c>
      <c r="BH26" s="1">
        <f t="shared" si="29"/>
        <v>32.047999999999995</v>
      </c>
      <c r="BI26" s="1">
        <f t="shared" si="30"/>
        <v>30.051000000000002</v>
      </c>
      <c r="BJ26" s="1">
        <f t="shared" si="31"/>
        <v>28.042999999999999</v>
      </c>
      <c r="BK26" s="1">
        <f t="shared" si="32"/>
        <v>26.048999999999999</v>
      </c>
      <c r="BL26" s="1">
        <f t="shared" si="33"/>
        <v>23.050999999999998</v>
      </c>
      <c r="BM26" s="1">
        <f t="shared" si="34"/>
        <v>0</v>
      </c>
    </row>
    <row r="27" spans="1:65" x14ac:dyDescent="0.3">
      <c r="A27" s="1" t="s">
        <v>2</v>
      </c>
      <c r="B27" s="6">
        <f>IF(Apr!$E29&gt;0,VLOOKUP($A27,Apr!$O$4:$T$201,4,FALSE),0)</f>
        <v>0</v>
      </c>
      <c r="C27" s="6">
        <f>IF(Apr!$E29&gt;0,VLOOKUP($A27,Apr!$O$4:$T$201,5,FALSE)+Apr!L$4/1000,0)</f>
        <v>0</v>
      </c>
      <c r="D27" s="16">
        <f t="shared" si="35"/>
        <v>0</v>
      </c>
      <c r="E27" s="6">
        <f>IF(May!$E29&gt;0,VLOOKUP($A27,May!$O$4:$T$201,4,FALSE),0)</f>
        <v>0</v>
      </c>
      <c r="F27" s="6">
        <f>IF(May!$E29&gt;0,VLOOKUP($A27,May!$O$4:$T$201,5,FALSE)+May!L$4/1000,0)</f>
        <v>0</v>
      </c>
      <c r="G27" s="16">
        <f t="shared" si="36"/>
        <v>0</v>
      </c>
      <c r="H27" s="6">
        <f>IF(Jun!$E29&gt;0,VLOOKUP($A27,Jun!$O$4:$R$201,4,FALSE),0)</f>
        <v>0</v>
      </c>
      <c r="I27" s="6">
        <f>IF(Jun!$E29&gt;0,VLOOKUP($A27,Jun!$O$4:$T$201,5,FALSE)+Jun!L$4/1000,0)</f>
        <v>0</v>
      </c>
      <c r="J27" s="16">
        <f t="shared" si="37"/>
        <v>0</v>
      </c>
      <c r="K27" s="6">
        <f>IF(Jul!$E29&gt;0,VLOOKUP($A27,Jul!$O$4:$R$201,4,FALSE),0)</f>
        <v>0</v>
      </c>
      <c r="L27" s="6">
        <f>IF(Jul!$E29&gt;0,VLOOKUP($A27,Jul!$O$4:$T$201,5,FALSE)+Jul!$L$4/1000,0)</f>
        <v>0</v>
      </c>
      <c r="M27" s="16">
        <f t="shared" si="38"/>
        <v>0</v>
      </c>
      <c r="N27" s="6">
        <f>IF(Aug!$E29&gt;0,VLOOKUP($A27,Aug!$O$4:$R$201,4,FALSE),0)</f>
        <v>0</v>
      </c>
      <c r="O27" s="6">
        <f>IF(Aug!$E29&gt;0,VLOOKUP($A27,Aug!$O$4:$T$201,5,FALSE)+Aug!L$4/1000,0)</f>
        <v>0</v>
      </c>
      <c r="P27" s="16">
        <f t="shared" si="39"/>
        <v>0</v>
      </c>
      <c r="Q27" s="6">
        <f>IF(Sep!$E29&gt;0,VLOOKUP($A27,Sep!$O$4:$R$201,4,FALSE),0)</f>
        <v>0</v>
      </c>
      <c r="R27" s="6">
        <f>IF(Sep!$E29&gt;0,VLOOKUP($A27,Sep!$O$4:$T$201,5,FALSE)+Sep!L$4/1000,0)</f>
        <v>0</v>
      </c>
      <c r="S27" s="16">
        <f t="shared" si="40"/>
        <v>0</v>
      </c>
      <c r="T27" s="6">
        <f>IF(Oct!$E29&gt;0,VLOOKUP($A27,Oct!$O$4:$R$201,4,FALSE),0)</f>
        <v>0</v>
      </c>
      <c r="U27" s="6">
        <f>IF(Oct!$E29&gt;0,VLOOKUP($A27,Oct!$O$4:$T$201,5,FALSE)+Oct!L$4/1000,0)</f>
        <v>0</v>
      </c>
      <c r="V27" s="16">
        <f t="shared" si="41"/>
        <v>0</v>
      </c>
      <c r="W27" s="6">
        <f>IF(Nov!$E29&gt;0,VLOOKUP($A27,Nov!$O$4:$R$201,4,FALSE),0)</f>
        <v>0</v>
      </c>
      <c r="X27" s="6">
        <f>IF(Nov!$E29&gt;0,VLOOKUP($A27,Nov!$O$4:$T$201,5,FALSE)+Nov!L$4/1000,0)</f>
        <v>0</v>
      </c>
      <c r="Y27" s="16">
        <f t="shared" si="42"/>
        <v>0</v>
      </c>
      <c r="Z27" s="6">
        <f>IF(Dec!$E29&gt;0,VLOOKUP($A27,Dec!$O$4:$R$201,4,FALSE),0)</f>
        <v>0</v>
      </c>
      <c r="AA27" s="6">
        <f>IF(Dec!$E29&gt;0,VLOOKUP($A27,Dec!$O$4:$T$201,5,FALSE)+Dec!L$4/1000,0)</f>
        <v>0</v>
      </c>
      <c r="AB27" s="16">
        <f t="shared" si="43"/>
        <v>0</v>
      </c>
      <c r="AC27" s="6">
        <f>IF(Jan!$E29&gt;0,VLOOKUP($A27,Jan!$O$4:$R$201,4,FALSE),0)</f>
        <v>0</v>
      </c>
      <c r="AD27" s="6">
        <f>IF(Jan!$E29&gt;0,VLOOKUP($A27,Jan!$O$4:$T$201,5,FALSE)+Jan!L$4/1000,0)</f>
        <v>0</v>
      </c>
      <c r="AE27" s="16">
        <f t="shared" si="44"/>
        <v>0</v>
      </c>
      <c r="AF27" s="6">
        <f>IF(Feb!$E29&gt;0,VLOOKUP($A27,Feb!$O$4:$R$201,4,FALSE),0)</f>
        <v>0</v>
      </c>
      <c r="AG27" s="6">
        <f>IF(Feb!$E29&gt;0,VLOOKUP($A27,Feb!$O$4:$T$201,5,FALSE)+Feb!L$4/1000,0)</f>
        <v>0</v>
      </c>
      <c r="AH27" s="16">
        <f t="shared" si="45"/>
        <v>0</v>
      </c>
      <c r="AI27" s="6">
        <f>IF(Mar!$E29&gt;0,VLOOKUP($A27,Mar!$O$4:$R$201,4,FALSE),0)</f>
        <v>0</v>
      </c>
      <c r="AJ27" s="6">
        <f>IF(Mar!$E29&gt;0,VLOOKUP($A27,Mar!$O$4:$T$201,5,FALSE)+Mar!L$4/1000,0)</f>
        <v>0</v>
      </c>
      <c r="AK27" s="16">
        <f t="shared" si="46"/>
        <v>0</v>
      </c>
      <c r="AN27" s="16">
        <f t="shared" si="12"/>
        <v>0</v>
      </c>
      <c r="AQ27" s="1" t="str">
        <f t="shared" si="13"/>
        <v>Colin Laidlaw</v>
      </c>
      <c r="AR27" s="6">
        <f t="shared" si="14"/>
        <v>0</v>
      </c>
      <c r="AS27" s="6">
        <f t="shared" si="15"/>
        <v>0</v>
      </c>
      <c r="AT27" s="6">
        <f t="shared" si="16"/>
        <v>0</v>
      </c>
      <c r="AU27" s="6">
        <f t="shared" si="17"/>
        <v>0</v>
      </c>
      <c r="AV27" s="6">
        <f t="shared" si="18"/>
        <v>0</v>
      </c>
      <c r="AW27" s="6">
        <f t="shared" si="19"/>
        <v>0</v>
      </c>
      <c r="AX27" s="6">
        <f t="shared" si="20"/>
        <v>0</v>
      </c>
      <c r="AY27" s="6">
        <f t="shared" si="21"/>
        <v>0</v>
      </c>
      <c r="AZ27" s="6">
        <f t="shared" si="22"/>
        <v>0</v>
      </c>
      <c r="BA27" s="6">
        <f t="shared" si="23"/>
        <v>0</v>
      </c>
      <c r="BB27" s="6">
        <f t="shared" si="24"/>
        <v>0</v>
      </c>
      <c r="BC27" s="6">
        <f t="shared" si="25"/>
        <v>0</v>
      </c>
      <c r="BE27" s="1">
        <f t="shared" si="26"/>
        <v>0</v>
      </c>
      <c r="BF27" s="1">
        <f t="shared" si="27"/>
        <v>0</v>
      </c>
      <c r="BG27" s="1">
        <f t="shared" si="28"/>
        <v>0</v>
      </c>
      <c r="BH27" s="1">
        <f t="shared" si="29"/>
        <v>0</v>
      </c>
      <c r="BI27" s="1">
        <f t="shared" si="30"/>
        <v>0</v>
      </c>
      <c r="BJ27" s="1">
        <f t="shared" si="31"/>
        <v>0</v>
      </c>
      <c r="BK27" s="1">
        <f t="shared" si="32"/>
        <v>0</v>
      </c>
      <c r="BL27" s="1">
        <f t="shared" si="33"/>
        <v>0</v>
      </c>
      <c r="BM27" s="1">
        <f t="shared" si="34"/>
        <v>0</v>
      </c>
    </row>
    <row r="28" spans="1:65" x14ac:dyDescent="0.3">
      <c r="A28" s="1" t="s">
        <v>193</v>
      </c>
      <c r="B28" s="6">
        <f>IF(Apr!$E30&gt;0,VLOOKUP($A28,Apr!$O$4:$T$201,4,FALSE),0)</f>
        <v>28</v>
      </c>
      <c r="C28" s="6">
        <f>IF(Apr!$E30&gt;0,VLOOKUP($A28,Apr!$O$4:$T$201,5,FALSE)+Apr!L$4/1000,0)</f>
        <v>2.1000000000000001E-2</v>
      </c>
      <c r="D28" s="16">
        <f t="shared" si="35"/>
        <v>28.048999999999999</v>
      </c>
      <c r="E28" s="6">
        <f>IF(May!$E30&gt;0,VLOOKUP($A28,May!$O$4:$T$201,4,FALSE),0)</f>
        <v>0</v>
      </c>
      <c r="F28" s="6">
        <f>IF(May!$E30&gt;0,VLOOKUP($A28,May!$O$4:$T$201,5,FALSE)+May!L$4/1000,0)</f>
        <v>0</v>
      </c>
      <c r="G28" s="16">
        <f t="shared" si="36"/>
        <v>0</v>
      </c>
      <c r="H28" s="6">
        <f>IF(Jun!$E30&gt;0,VLOOKUP($A28,Jun!$O$4:$R$201,4,FALSE),0)</f>
        <v>34</v>
      </c>
      <c r="I28" s="6">
        <f>IF(Jun!$E30&gt;0,VLOOKUP($A28,Jun!$O$4:$T$201,5,FALSE)+Jun!L$4/1000,0)</f>
        <v>1.6E-2</v>
      </c>
      <c r="J28" s="16">
        <f t="shared" si="37"/>
        <v>34.049999999999997</v>
      </c>
      <c r="K28" s="6">
        <f>IF(Jul!$E30&gt;0,VLOOKUP($A28,Jul!$O$4:$R$201,4,FALSE),0)</f>
        <v>0</v>
      </c>
      <c r="L28" s="6">
        <f>IF(Jul!$E30&gt;0,VLOOKUP($A28,Jul!$O$4:$T$201,5,FALSE)+Jul!$L$4/1000,0)</f>
        <v>0</v>
      </c>
      <c r="M28" s="16">
        <f t="shared" si="38"/>
        <v>0</v>
      </c>
      <c r="N28" s="6">
        <f>IF(Aug!$E30&gt;0,VLOOKUP($A28,Aug!$O$4:$R$201,4,FALSE),0)</f>
        <v>0</v>
      </c>
      <c r="O28" s="6">
        <f>IF(Aug!$E30&gt;0,VLOOKUP($A28,Aug!$O$4:$T$201,5,FALSE)+Aug!L$4/1000,0)</f>
        <v>0</v>
      </c>
      <c r="P28" s="16">
        <f t="shared" si="39"/>
        <v>0</v>
      </c>
      <c r="Q28" s="6">
        <f>IF(Sep!$E30&gt;0,VLOOKUP($A28,Sep!$O$4:$R$201,4,FALSE),0)</f>
        <v>0</v>
      </c>
      <c r="R28" s="6">
        <f>IF(Sep!$E30&gt;0,VLOOKUP($A28,Sep!$O$4:$T$201,5,FALSE)+Sep!L$4/1000,0)</f>
        <v>0</v>
      </c>
      <c r="S28" s="16">
        <f t="shared" si="40"/>
        <v>0</v>
      </c>
      <c r="T28" s="6">
        <f>IF(Oct!$E30&gt;0,VLOOKUP($A28,Oct!$O$4:$R$201,4,FALSE),0)</f>
        <v>0</v>
      </c>
      <c r="U28" s="6">
        <f>IF(Oct!$E30&gt;0,VLOOKUP($A28,Oct!$O$4:$T$201,5,FALSE)+Oct!L$4/1000,0)</f>
        <v>0</v>
      </c>
      <c r="V28" s="16">
        <f t="shared" si="41"/>
        <v>0</v>
      </c>
      <c r="W28" s="6">
        <f>IF(Nov!$E30&gt;0,VLOOKUP($A28,Nov!$O$4:$R$201,4,FALSE),0)</f>
        <v>0</v>
      </c>
      <c r="X28" s="6">
        <f>IF(Nov!$E30&gt;0,VLOOKUP($A28,Nov!$O$4:$T$201,5,FALSE)+Nov!L$4/1000,0)</f>
        <v>0</v>
      </c>
      <c r="Y28" s="16">
        <f t="shared" si="42"/>
        <v>0</v>
      </c>
      <c r="Z28" s="6">
        <f>IF(Dec!$E30&gt;0,VLOOKUP($A28,Dec!$O$4:$R$201,4,FALSE),0)</f>
        <v>34</v>
      </c>
      <c r="AA28" s="6">
        <f>IF(Dec!$E30&gt;0,VLOOKUP($A28,Dec!$O$4:$T$201,5,FALSE)+Dec!L$4/1000,0)</f>
        <v>2.3E-2</v>
      </c>
      <c r="AB28" s="16">
        <f t="shared" si="43"/>
        <v>34.057000000000002</v>
      </c>
      <c r="AC28" s="6">
        <f>IF(Jan!$E30&gt;0,VLOOKUP($A28,Jan!$O$4:$R$201,4,FALSE),0)</f>
        <v>0</v>
      </c>
      <c r="AD28" s="6">
        <f>IF(Jan!$E30&gt;0,VLOOKUP($A28,Jan!$O$4:$T$201,5,FALSE)+Jan!L$4/1000,0)</f>
        <v>0</v>
      </c>
      <c r="AE28" s="16">
        <f t="shared" si="44"/>
        <v>0</v>
      </c>
      <c r="AF28" s="6">
        <f>IF(Feb!$E30&gt;0,VLOOKUP($A28,Feb!$O$4:$R$201,4,FALSE),0)</f>
        <v>0</v>
      </c>
      <c r="AG28" s="6">
        <f>IF(Feb!$E30&gt;0,VLOOKUP($A28,Feb!$O$4:$T$201,5,FALSE)+Feb!L$4/1000,0)</f>
        <v>0</v>
      </c>
      <c r="AH28" s="16">
        <f t="shared" si="45"/>
        <v>0</v>
      </c>
      <c r="AI28" s="6">
        <f>IF(Mar!$E30&gt;0,VLOOKUP($A28,Mar!$O$4:$R$201,4,FALSE),0)</f>
        <v>0</v>
      </c>
      <c r="AJ28" s="6">
        <f>IF(Mar!$E30&gt;0,VLOOKUP($A28,Mar!$O$4:$T$201,5,FALSE)+Mar!L$4/1000,0)</f>
        <v>0</v>
      </c>
      <c r="AK28" s="16">
        <f t="shared" si="46"/>
        <v>0</v>
      </c>
      <c r="AN28" s="16">
        <f t="shared" si="12"/>
        <v>96.216431666666679</v>
      </c>
      <c r="AQ28" s="1" t="str">
        <f t="shared" si="13"/>
        <v>Dan Gregson</v>
      </c>
      <c r="AR28" s="6">
        <f t="shared" si="14"/>
        <v>28.048999999999999</v>
      </c>
      <c r="AS28" s="6">
        <f t="shared" si="15"/>
        <v>0</v>
      </c>
      <c r="AT28" s="6">
        <f t="shared" si="16"/>
        <v>34.049999999999997</v>
      </c>
      <c r="AU28" s="6">
        <f t="shared" si="17"/>
        <v>0</v>
      </c>
      <c r="AV28" s="6">
        <f t="shared" si="18"/>
        <v>0</v>
      </c>
      <c r="AW28" s="6">
        <f t="shared" si="19"/>
        <v>0</v>
      </c>
      <c r="AX28" s="6">
        <f t="shared" si="20"/>
        <v>0</v>
      </c>
      <c r="AY28" s="6">
        <f t="shared" si="21"/>
        <v>0</v>
      </c>
      <c r="AZ28" s="6">
        <f t="shared" si="22"/>
        <v>34.057000000000002</v>
      </c>
      <c r="BA28" s="6">
        <f t="shared" si="23"/>
        <v>0</v>
      </c>
      <c r="BB28" s="6">
        <f t="shared" si="24"/>
        <v>0</v>
      </c>
      <c r="BC28" s="6">
        <f t="shared" si="25"/>
        <v>0</v>
      </c>
      <c r="BE28" s="1">
        <f t="shared" si="26"/>
        <v>34.057000000000002</v>
      </c>
      <c r="BF28" s="1">
        <f t="shared" si="27"/>
        <v>34.049999999999997</v>
      </c>
      <c r="BG28" s="1">
        <f t="shared" si="28"/>
        <v>28.048999999999999</v>
      </c>
      <c r="BH28" s="1">
        <f t="shared" si="29"/>
        <v>0</v>
      </c>
      <c r="BI28" s="1">
        <f t="shared" si="30"/>
        <v>0</v>
      </c>
      <c r="BJ28" s="1">
        <f t="shared" si="31"/>
        <v>0</v>
      </c>
      <c r="BK28" s="1">
        <f t="shared" si="32"/>
        <v>0</v>
      </c>
      <c r="BL28" s="1">
        <f t="shared" si="33"/>
        <v>0</v>
      </c>
      <c r="BM28" s="1">
        <f t="shared" si="34"/>
        <v>0</v>
      </c>
    </row>
    <row r="29" spans="1:65" x14ac:dyDescent="0.3">
      <c r="A29" s="1" t="s">
        <v>158</v>
      </c>
      <c r="B29" s="6">
        <f>IF(Apr!$E31&gt;0,VLOOKUP($A29,Apr!$O$4:$T$201,4,FALSE),0)</f>
        <v>0</v>
      </c>
      <c r="C29" s="6">
        <f>IF(Apr!$E31&gt;0,VLOOKUP($A29,Apr!$O$4:$T$201,5,FALSE)+Apr!L$4/1000,0)</f>
        <v>0</v>
      </c>
      <c r="D29" s="16">
        <f t="shared" si="35"/>
        <v>0</v>
      </c>
      <c r="E29" s="6">
        <f>IF(May!$E31&gt;0,VLOOKUP($A29,May!$O$4:$T$201,4,FALSE),0)</f>
        <v>0</v>
      </c>
      <c r="F29" s="6">
        <f>IF(May!$E31&gt;0,VLOOKUP($A29,May!$O$4:$T$201,5,FALSE)+May!L$4/1000,0)</f>
        <v>0</v>
      </c>
      <c r="G29" s="16">
        <f t="shared" si="36"/>
        <v>0</v>
      </c>
      <c r="H29" s="6">
        <f>IF(Jun!$E31&gt;0,VLOOKUP($A29,Jun!$O$4:$R$201,4,FALSE),0)</f>
        <v>0</v>
      </c>
      <c r="I29" s="6">
        <f>IF(Jun!$E31&gt;0,VLOOKUP($A29,Jun!$O$4:$T$201,5,FALSE)+Jun!L$4/1000,0)</f>
        <v>0</v>
      </c>
      <c r="J29" s="16">
        <f t="shared" si="37"/>
        <v>0</v>
      </c>
      <c r="K29" s="6">
        <f>IF(Jul!$E31&gt;0,VLOOKUP($A29,Jul!$O$4:$R$201,4,FALSE),0)</f>
        <v>0</v>
      </c>
      <c r="L29" s="6">
        <f>IF(Jul!$E31&gt;0,VLOOKUP($A29,Jul!$O$4:$T$201,5,FALSE)+Jul!$L$4/1000,0)</f>
        <v>0</v>
      </c>
      <c r="M29" s="16">
        <f t="shared" si="38"/>
        <v>0</v>
      </c>
      <c r="N29" s="6">
        <f>IF(Aug!$E31&gt;0,VLOOKUP($A29,Aug!$O$4:$R$201,4,FALSE),0)</f>
        <v>0</v>
      </c>
      <c r="O29" s="6">
        <f>IF(Aug!$E31&gt;0,VLOOKUP($A29,Aug!$O$4:$T$201,5,FALSE)+Aug!L$4/1000,0)</f>
        <v>0</v>
      </c>
      <c r="P29" s="16">
        <f t="shared" si="39"/>
        <v>0</v>
      </c>
      <c r="Q29" s="6">
        <f>IF(Sep!$E31&gt;0,VLOOKUP($A29,Sep!$O$4:$R$201,4,FALSE),0)</f>
        <v>0</v>
      </c>
      <c r="R29" s="6">
        <f>IF(Sep!$E31&gt;0,VLOOKUP($A29,Sep!$O$4:$T$201,5,FALSE)+Sep!L$4/1000,0)</f>
        <v>0</v>
      </c>
      <c r="S29" s="16">
        <f t="shared" si="40"/>
        <v>0</v>
      </c>
      <c r="T29" s="6">
        <f>IF(Oct!$E31&gt;0,VLOOKUP($A29,Oct!$O$4:$R$201,4,FALSE),0)</f>
        <v>0</v>
      </c>
      <c r="U29" s="6">
        <f>IF(Oct!$E31&gt;0,VLOOKUP($A29,Oct!$O$4:$T$201,5,FALSE)+Oct!L$4/1000,0)</f>
        <v>0</v>
      </c>
      <c r="V29" s="16">
        <f t="shared" si="41"/>
        <v>0</v>
      </c>
      <c r="W29" s="6">
        <f>IF(Nov!$E31&gt;0,VLOOKUP($A29,Nov!$O$4:$R$201,4,FALSE),0)</f>
        <v>0</v>
      </c>
      <c r="X29" s="6">
        <f>IF(Nov!$E31&gt;0,VLOOKUP($A29,Nov!$O$4:$T$201,5,FALSE)+Nov!L$4/1000,0)</f>
        <v>0</v>
      </c>
      <c r="Y29" s="16">
        <f t="shared" si="42"/>
        <v>0</v>
      </c>
      <c r="Z29" s="6">
        <f>IF(Dec!$E31&gt;0,VLOOKUP($A29,Dec!$O$4:$R$201,4,FALSE),0)</f>
        <v>0</v>
      </c>
      <c r="AA29" s="6">
        <f>IF(Dec!$E31&gt;0,VLOOKUP($A29,Dec!$O$4:$T$201,5,FALSE)+Dec!L$4/1000,0)</f>
        <v>0</v>
      </c>
      <c r="AB29" s="16">
        <f t="shared" si="43"/>
        <v>0</v>
      </c>
      <c r="AC29" s="6">
        <f>IF(Jan!$E31&gt;0,VLOOKUP($A29,Jan!$O$4:$R$201,4,FALSE),0)</f>
        <v>17</v>
      </c>
      <c r="AD29" s="6">
        <f>IF(Jan!$E31&gt;0,VLOOKUP($A29,Jan!$O$4:$T$201,5,FALSE)+Jan!L$4/1000,0)</f>
        <v>3.1E-2</v>
      </c>
      <c r="AE29" s="16">
        <f t="shared" si="44"/>
        <v>17.047999999999998</v>
      </c>
      <c r="AF29" s="6">
        <f>IF(Feb!$E31&gt;0,VLOOKUP($A29,Feb!$O$4:$R$201,4,FALSE),0)</f>
        <v>22</v>
      </c>
      <c r="AG29" s="6">
        <f>IF(Feb!$E31&gt;0,VLOOKUP($A29,Feb!$O$4:$T$201,5,FALSE)+Feb!L$4/1000,0)</f>
        <v>2.8000000000000001E-2</v>
      </c>
      <c r="AH29" s="16">
        <f t="shared" si="45"/>
        <v>22.049999999999997</v>
      </c>
      <c r="AI29" s="6">
        <f>IF(Mar!$E31&gt;0,VLOOKUP($A29,Mar!$O$4:$R$201,4,FALSE),0)</f>
        <v>0</v>
      </c>
      <c r="AJ29" s="6">
        <f>IF(Mar!$E31&gt;0,VLOOKUP($A29,Mar!$O$4:$T$201,5,FALSE)+Mar!L$4/1000,0)</f>
        <v>0</v>
      </c>
      <c r="AK29" s="16">
        <f t="shared" si="46"/>
        <v>0</v>
      </c>
      <c r="AN29" s="16">
        <f t="shared" si="12"/>
        <v>39.128574</v>
      </c>
      <c r="AQ29" s="1" t="str">
        <f t="shared" si="13"/>
        <v>Darran Ames</v>
      </c>
      <c r="AR29" s="6">
        <f t="shared" si="14"/>
        <v>0</v>
      </c>
      <c r="AS29" s="6">
        <f t="shared" si="15"/>
        <v>0</v>
      </c>
      <c r="AT29" s="6">
        <f t="shared" si="16"/>
        <v>0</v>
      </c>
      <c r="AU29" s="6">
        <f t="shared" si="17"/>
        <v>0</v>
      </c>
      <c r="AV29" s="6">
        <f t="shared" si="18"/>
        <v>0</v>
      </c>
      <c r="AW29" s="6">
        <f t="shared" si="19"/>
        <v>0</v>
      </c>
      <c r="AX29" s="6">
        <f t="shared" si="20"/>
        <v>0</v>
      </c>
      <c r="AY29" s="6">
        <f t="shared" si="21"/>
        <v>0</v>
      </c>
      <c r="AZ29" s="6">
        <f t="shared" si="22"/>
        <v>0</v>
      </c>
      <c r="BA29" s="6">
        <f t="shared" si="23"/>
        <v>17.047999999999998</v>
      </c>
      <c r="BB29" s="6">
        <f t="shared" si="24"/>
        <v>22.049999999999997</v>
      </c>
      <c r="BC29" s="6">
        <f t="shared" si="25"/>
        <v>0</v>
      </c>
      <c r="BE29" s="1">
        <f t="shared" si="26"/>
        <v>22.049999999999997</v>
      </c>
      <c r="BF29" s="1">
        <f t="shared" si="27"/>
        <v>17.047999999999998</v>
      </c>
      <c r="BG29" s="1">
        <f t="shared" si="28"/>
        <v>0</v>
      </c>
      <c r="BH29" s="1">
        <f t="shared" si="29"/>
        <v>0</v>
      </c>
      <c r="BI29" s="1">
        <f t="shared" si="30"/>
        <v>0</v>
      </c>
      <c r="BJ29" s="1">
        <f t="shared" si="31"/>
        <v>0</v>
      </c>
      <c r="BK29" s="1">
        <f t="shared" si="32"/>
        <v>0</v>
      </c>
      <c r="BL29" s="1">
        <f t="shared" si="33"/>
        <v>0</v>
      </c>
      <c r="BM29" s="1">
        <f t="shared" si="34"/>
        <v>0</v>
      </c>
    </row>
    <row r="30" spans="1:65" x14ac:dyDescent="0.3">
      <c r="A30" s="1" t="s">
        <v>192</v>
      </c>
      <c r="B30" s="6">
        <f>IF(Apr!$E32&gt;0,VLOOKUP($A30,Apr!$O$4:$T$201,4,FALSE),0)</f>
        <v>0</v>
      </c>
      <c r="C30" s="6">
        <f>IF(Apr!$E32&gt;0,VLOOKUP($A30,Apr!$O$4:$T$201,5,FALSE)+Apr!L$4/1000,0)</f>
        <v>0</v>
      </c>
      <c r="D30" s="16">
        <f t="shared" si="35"/>
        <v>0</v>
      </c>
      <c r="E30" s="6">
        <f>IF(May!$E32&gt;0,VLOOKUP($A30,May!$O$4:$T$201,4,FALSE),0)</f>
        <v>38</v>
      </c>
      <c r="F30" s="6">
        <f>IF(May!$E32&gt;0,VLOOKUP($A30,May!$O$4:$T$201,5,FALSE)+May!L$4/1000,0)</f>
        <v>2.1000000000000001E-2</v>
      </c>
      <c r="G30" s="16">
        <f t="shared" si="36"/>
        <v>38.058999999999997</v>
      </c>
      <c r="H30" s="6">
        <f>IF(Jun!$E32&gt;0,VLOOKUP($A30,Jun!$O$4:$R$201,4,FALSE),0)</f>
        <v>0</v>
      </c>
      <c r="I30" s="6">
        <f>IF(Jun!$E32&gt;0,VLOOKUP($A30,Jun!$O$4:$T$201,5,FALSE)+Jun!L$4/1000,0)</f>
        <v>0</v>
      </c>
      <c r="J30" s="16">
        <f t="shared" si="37"/>
        <v>0</v>
      </c>
      <c r="K30" s="6">
        <f>IF(Jul!$E32&gt;0,VLOOKUP($A30,Jul!$O$4:$R$201,4,FALSE),0)</f>
        <v>0</v>
      </c>
      <c r="L30" s="6">
        <f>IF(Jul!$E32&gt;0,VLOOKUP($A30,Jul!$O$4:$T$201,5,FALSE)+Jul!$L$4/1000,0)</f>
        <v>0</v>
      </c>
      <c r="M30" s="16">
        <f t="shared" si="38"/>
        <v>0</v>
      </c>
      <c r="N30" s="6">
        <f>IF(Aug!$E32&gt;0,VLOOKUP($A30,Aug!$O$4:$R$201,4,FALSE),0)</f>
        <v>32</v>
      </c>
      <c r="O30" s="6">
        <f>IF(Aug!$E32&gt;0,VLOOKUP($A30,Aug!$O$4:$T$201,5,FALSE)+Aug!L$4/1000,0)</f>
        <v>1.7999999999999999E-2</v>
      </c>
      <c r="P30" s="16">
        <f t="shared" si="39"/>
        <v>32.049999999999997</v>
      </c>
      <c r="Q30" s="6">
        <f>IF(Sep!$E32&gt;0,VLOOKUP($A30,Sep!$O$4:$R$201,4,FALSE),0)</f>
        <v>0</v>
      </c>
      <c r="R30" s="6">
        <f>IF(Sep!$E32&gt;0,VLOOKUP($A30,Sep!$O$4:$T$201,5,FALSE)+Sep!L$4/1000,0)</f>
        <v>0</v>
      </c>
      <c r="S30" s="16">
        <f t="shared" si="40"/>
        <v>0</v>
      </c>
      <c r="T30" s="6">
        <f>IF(Oct!$E32&gt;0,VLOOKUP($A30,Oct!$O$4:$R$201,4,FALSE),0)</f>
        <v>0</v>
      </c>
      <c r="U30" s="6">
        <f>IF(Oct!$E32&gt;0,VLOOKUP($A30,Oct!$O$4:$T$201,5,FALSE)+Oct!L$4/1000,0)</f>
        <v>0</v>
      </c>
      <c r="V30" s="16">
        <f t="shared" si="41"/>
        <v>0</v>
      </c>
      <c r="W30" s="6">
        <f>IF(Nov!$E32&gt;0,VLOOKUP($A30,Nov!$O$4:$R$201,4,FALSE),0)</f>
        <v>0</v>
      </c>
      <c r="X30" s="6">
        <f>IF(Nov!$E32&gt;0,VLOOKUP($A30,Nov!$O$4:$T$201,5,FALSE)+Nov!L$4/1000,0)</f>
        <v>0</v>
      </c>
      <c r="Y30" s="16">
        <f t="shared" si="42"/>
        <v>0</v>
      </c>
      <c r="Z30" s="6">
        <f>IF(Dec!$E32&gt;0,VLOOKUP($A30,Dec!$O$4:$R$201,4,FALSE),0)</f>
        <v>0</v>
      </c>
      <c r="AA30" s="6">
        <f>IF(Dec!$E32&gt;0,VLOOKUP($A30,Dec!$O$4:$T$201,5,FALSE)+Dec!L$4/1000,0)</f>
        <v>0</v>
      </c>
      <c r="AB30" s="16">
        <f t="shared" si="43"/>
        <v>0</v>
      </c>
      <c r="AC30" s="6">
        <f>IF(Jan!$E32&gt;0,VLOOKUP($A30,Jan!$O$4:$R$201,4,FALSE),0)</f>
        <v>0</v>
      </c>
      <c r="AD30" s="6">
        <f>IF(Jan!$E32&gt;0,VLOOKUP($A30,Jan!$O$4:$T$201,5,FALSE)+Jan!L$4/1000,0)</f>
        <v>0</v>
      </c>
      <c r="AE30" s="16">
        <f t="shared" si="44"/>
        <v>0</v>
      </c>
      <c r="AF30" s="6">
        <f>IF(Feb!$E32&gt;0,VLOOKUP($A30,Feb!$O$4:$R$201,4,FALSE),0)</f>
        <v>0</v>
      </c>
      <c r="AG30" s="6">
        <f>IF(Feb!$E32&gt;0,VLOOKUP($A30,Feb!$O$4:$T$201,5,FALSE)+Feb!L$4/1000,0)</f>
        <v>0</v>
      </c>
      <c r="AH30" s="16">
        <f t="shared" si="45"/>
        <v>0</v>
      </c>
      <c r="AI30" s="6">
        <f>IF(Mar!$E32&gt;0,VLOOKUP($A30,Mar!$O$4:$R$201,4,FALSE),0)</f>
        <v>0</v>
      </c>
      <c r="AJ30" s="6">
        <f>IF(Mar!$E32&gt;0,VLOOKUP($A30,Mar!$O$4:$T$201,5,FALSE)+Mar!L$4/1000,0)</f>
        <v>0</v>
      </c>
      <c r="AK30" s="16">
        <f t="shared" si="46"/>
        <v>0</v>
      </c>
      <c r="AN30" s="16">
        <f t="shared" si="12"/>
        <v>70.163083999999998</v>
      </c>
      <c r="AQ30" s="1" t="str">
        <f t="shared" si="13"/>
        <v>Daryl Bentley</v>
      </c>
      <c r="AR30" s="6">
        <f t="shared" si="14"/>
        <v>0</v>
      </c>
      <c r="AS30" s="6">
        <f t="shared" si="15"/>
        <v>38.058999999999997</v>
      </c>
      <c r="AT30" s="6">
        <f t="shared" si="16"/>
        <v>0</v>
      </c>
      <c r="AU30" s="6">
        <f t="shared" si="17"/>
        <v>0</v>
      </c>
      <c r="AV30" s="6">
        <f t="shared" si="18"/>
        <v>32.049999999999997</v>
      </c>
      <c r="AW30" s="6">
        <f t="shared" si="19"/>
        <v>0</v>
      </c>
      <c r="AX30" s="6">
        <f t="shared" si="20"/>
        <v>0</v>
      </c>
      <c r="AY30" s="6">
        <f t="shared" si="21"/>
        <v>0</v>
      </c>
      <c r="AZ30" s="6">
        <f t="shared" si="22"/>
        <v>0</v>
      </c>
      <c r="BA30" s="6">
        <f t="shared" si="23"/>
        <v>0</v>
      </c>
      <c r="BB30" s="6">
        <f t="shared" si="24"/>
        <v>0</v>
      </c>
      <c r="BC30" s="6">
        <f t="shared" si="25"/>
        <v>0</v>
      </c>
      <c r="BE30" s="1">
        <f t="shared" si="26"/>
        <v>38.058999999999997</v>
      </c>
      <c r="BF30" s="1">
        <f t="shared" si="27"/>
        <v>32.049999999999997</v>
      </c>
      <c r="BG30" s="1">
        <f t="shared" si="28"/>
        <v>0</v>
      </c>
      <c r="BH30" s="1">
        <f t="shared" si="29"/>
        <v>0</v>
      </c>
      <c r="BI30" s="1">
        <f t="shared" si="30"/>
        <v>0</v>
      </c>
      <c r="BJ30" s="1">
        <f t="shared" si="31"/>
        <v>0</v>
      </c>
      <c r="BK30" s="1">
        <f t="shared" si="32"/>
        <v>0</v>
      </c>
      <c r="BL30" s="1">
        <f t="shared" si="33"/>
        <v>0</v>
      </c>
      <c r="BM30" s="1">
        <f t="shared" si="34"/>
        <v>0</v>
      </c>
    </row>
    <row r="31" spans="1:65" x14ac:dyDescent="0.3">
      <c r="A31" s="1" t="s">
        <v>206</v>
      </c>
      <c r="B31" s="6">
        <f>IF(Apr!$E33&gt;0,VLOOKUP($A31,Apr!$O$4:$T$201,4,FALSE),0)</f>
        <v>0</v>
      </c>
      <c r="C31" s="6">
        <f>IF(Apr!$E33&gt;0,VLOOKUP($A31,Apr!$O$4:$T$201,5,FALSE)+Apr!L$4/1000,0)</f>
        <v>2.1000000000000001E-2</v>
      </c>
      <c r="D31" s="16">
        <f t="shared" si="35"/>
        <v>2.1000000000000001E-2</v>
      </c>
      <c r="E31" s="6">
        <f>IF(May!$E33&gt;0,VLOOKUP($A31,May!$O$4:$T$201,4,FALSE),0)</f>
        <v>0</v>
      </c>
      <c r="F31" s="6">
        <f>IF(May!$E33&gt;0,VLOOKUP($A31,May!$O$4:$T$201,5,FALSE)+May!L$4/1000,0)</f>
        <v>0</v>
      </c>
      <c r="G31" s="16">
        <f t="shared" si="36"/>
        <v>0</v>
      </c>
      <c r="H31" s="6">
        <f>IF(Jun!$E33&gt;0,VLOOKUP($A31,Jun!$O$4:$R$201,4,FALSE),0)</f>
        <v>0</v>
      </c>
      <c r="I31" s="6">
        <f>IF(Jun!$E33&gt;0,VLOOKUP($A31,Jun!$O$4:$T$201,5,FALSE)+Jun!L$4/1000,0)</f>
        <v>0</v>
      </c>
      <c r="J31" s="16">
        <f t="shared" si="37"/>
        <v>0</v>
      </c>
      <c r="K31" s="6">
        <f>IF(Jul!$E33&gt;0,VLOOKUP($A31,Jul!$O$4:$R$201,4,FALSE),0)</f>
        <v>0</v>
      </c>
      <c r="L31" s="6">
        <f>IF(Jul!$E33&gt;0,VLOOKUP($A31,Jul!$O$4:$T$201,5,FALSE)+Jul!$L$4/1000,0)</f>
        <v>0</v>
      </c>
      <c r="M31" s="16">
        <f t="shared" si="38"/>
        <v>0</v>
      </c>
      <c r="N31" s="6">
        <f>IF(Aug!$E33&gt;0,VLOOKUP($A31,Aug!$O$4:$R$201,4,FALSE),0)</f>
        <v>0</v>
      </c>
      <c r="O31" s="6">
        <f>IF(Aug!$E33&gt;0,VLOOKUP($A31,Aug!$O$4:$T$201,5,FALSE)+Aug!L$4/1000,0)</f>
        <v>0</v>
      </c>
      <c r="P31" s="16">
        <f t="shared" si="39"/>
        <v>0</v>
      </c>
      <c r="Q31" s="6">
        <f>IF(Sep!$E33&gt;0,VLOOKUP($A31,Sep!$O$4:$R$201,4,FALSE),0)</f>
        <v>0</v>
      </c>
      <c r="R31" s="6">
        <f>IF(Sep!$E33&gt;0,VLOOKUP($A31,Sep!$O$4:$T$201,5,FALSE)+Sep!L$4/1000,0)</f>
        <v>0</v>
      </c>
      <c r="S31" s="16">
        <f t="shared" si="40"/>
        <v>0</v>
      </c>
      <c r="T31" s="6">
        <f>IF(Oct!$E33&gt;0,VLOOKUP($A31,Oct!$O$4:$R$201,4,FALSE),0)</f>
        <v>0</v>
      </c>
      <c r="U31" s="6">
        <f>IF(Oct!$E33&gt;0,VLOOKUP($A31,Oct!$O$4:$T$201,5,FALSE)+Oct!L$4/1000,0)</f>
        <v>0</v>
      </c>
      <c r="V31" s="16">
        <f t="shared" si="41"/>
        <v>0</v>
      </c>
      <c r="W31" s="6">
        <f>IF(Nov!$E33&gt;0,VLOOKUP($A31,Nov!$O$4:$R$201,4,FALSE),0)</f>
        <v>0</v>
      </c>
      <c r="X31" s="6">
        <f>IF(Nov!$E33&gt;0,VLOOKUP($A31,Nov!$O$4:$T$201,5,FALSE)+Nov!L$4/1000,0)</f>
        <v>0</v>
      </c>
      <c r="Y31" s="16">
        <f t="shared" si="42"/>
        <v>0</v>
      </c>
      <c r="Z31" s="6">
        <f>IF(Dec!$E33&gt;0,VLOOKUP($A31,Dec!$O$4:$R$201,4,FALSE),0)</f>
        <v>0</v>
      </c>
      <c r="AA31" s="6">
        <f>IF(Dec!$E33&gt;0,VLOOKUP($A31,Dec!$O$4:$T$201,5,FALSE)+Dec!L$4/1000,0)</f>
        <v>0</v>
      </c>
      <c r="AB31" s="16">
        <f t="shared" si="43"/>
        <v>0</v>
      </c>
      <c r="AC31" s="6">
        <f>IF(Jan!$E33&gt;0,VLOOKUP($A31,Jan!$O$4:$R$201,4,FALSE),0)</f>
        <v>0</v>
      </c>
      <c r="AD31" s="6">
        <f>IF(Jan!$E33&gt;0,VLOOKUP($A31,Jan!$O$4:$T$201,5,FALSE)+Jan!L$4/1000,0)</f>
        <v>0</v>
      </c>
      <c r="AE31" s="16">
        <f t="shared" si="44"/>
        <v>0</v>
      </c>
      <c r="AF31" s="6">
        <f>IF(Feb!$E33&gt;0,VLOOKUP($A31,Feb!$O$4:$R$201,4,FALSE),0)</f>
        <v>0</v>
      </c>
      <c r="AG31" s="6">
        <f>IF(Feb!$E33&gt;0,VLOOKUP($A31,Feb!$O$4:$T$201,5,FALSE)+Feb!L$4/1000,0)</f>
        <v>0</v>
      </c>
      <c r="AH31" s="16">
        <f t="shared" si="45"/>
        <v>0</v>
      </c>
      <c r="AI31" s="6">
        <f>IF(Mar!$E33&gt;0,VLOOKUP($A31,Mar!$O$4:$R$201,4,FALSE),0)</f>
        <v>0</v>
      </c>
      <c r="AJ31" s="6">
        <f>IF(Mar!$E33&gt;0,VLOOKUP($A31,Mar!$O$4:$T$201,5,FALSE)+Mar!L$4/1000,0)</f>
        <v>0</v>
      </c>
      <c r="AK31" s="16">
        <f t="shared" si="46"/>
        <v>0</v>
      </c>
      <c r="AN31" s="16">
        <f t="shared" si="12"/>
        <v>2.1021000000000001E-2</v>
      </c>
      <c r="AQ31" s="1" t="str">
        <f t="shared" si="13"/>
        <v>David Butler</v>
      </c>
      <c r="AR31" s="6">
        <f t="shared" si="14"/>
        <v>2.1000000000000001E-2</v>
      </c>
      <c r="AS31" s="6">
        <f t="shared" si="15"/>
        <v>0</v>
      </c>
      <c r="AT31" s="6">
        <f t="shared" si="16"/>
        <v>0</v>
      </c>
      <c r="AU31" s="6">
        <f t="shared" si="17"/>
        <v>0</v>
      </c>
      <c r="AV31" s="6">
        <f t="shared" si="18"/>
        <v>0</v>
      </c>
      <c r="AW31" s="6">
        <f t="shared" si="19"/>
        <v>0</v>
      </c>
      <c r="AX31" s="6">
        <f t="shared" si="20"/>
        <v>0</v>
      </c>
      <c r="AY31" s="6">
        <f t="shared" si="21"/>
        <v>0</v>
      </c>
      <c r="AZ31" s="6">
        <f t="shared" si="22"/>
        <v>0</v>
      </c>
      <c r="BA31" s="6">
        <f t="shared" si="23"/>
        <v>0</v>
      </c>
      <c r="BB31" s="6">
        <f t="shared" si="24"/>
        <v>0</v>
      </c>
      <c r="BC31" s="6">
        <f t="shared" si="25"/>
        <v>0</v>
      </c>
      <c r="BE31" s="1">
        <f t="shared" si="26"/>
        <v>2.1000000000000001E-2</v>
      </c>
      <c r="BF31" s="1">
        <f t="shared" si="27"/>
        <v>0</v>
      </c>
      <c r="BG31" s="1">
        <f t="shared" si="28"/>
        <v>0</v>
      </c>
      <c r="BH31" s="1">
        <f t="shared" si="29"/>
        <v>0</v>
      </c>
      <c r="BI31" s="1">
        <f t="shared" si="30"/>
        <v>0</v>
      </c>
      <c r="BJ31" s="1">
        <f t="shared" si="31"/>
        <v>0</v>
      </c>
      <c r="BK31" s="1">
        <f t="shared" si="32"/>
        <v>0</v>
      </c>
      <c r="BL31" s="1">
        <f t="shared" si="33"/>
        <v>0</v>
      </c>
      <c r="BM31" s="1">
        <f t="shared" si="34"/>
        <v>0</v>
      </c>
    </row>
    <row r="32" spans="1:65" x14ac:dyDescent="0.3">
      <c r="A32" s="1" t="s">
        <v>13</v>
      </c>
      <c r="B32" s="6">
        <f>IF(Apr!$E34&gt;0,VLOOKUP($A32,Apr!$O$4:$T$201,4,FALSE),0)</f>
        <v>0</v>
      </c>
      <c r="C32" s="6">
        <f>IF(Apr!$E34&gt;0,VLOOKUP($A32,Apr!$O$4:$T$201,5,FALSE)+Apr!L$4/1000,0)</f>
        <v>0</v>
      </c>
      <c r="D32" s="16">
        <f t="shared" si="35"/>
        <v>0</v>
      </c>
      <c r="E32" s="6">
        <f>IF(May!$E34&gt;0,VLOOKUP($A32,May!$O$4:$T$201,4,FALSE),0)</f>
        <v>31</v>
      </c>
      <c r="F32" s="6">
        <f>IF(May!$E34&gt;0,VLOOKUP($A32,May!$O$4:$T$201,5,FALSE)+May!L$4/1000,0)</f>
        <v>2.1000000000000001E-2</v>
      </c>
      <c r="G32" s="16">
        <f t="shared" si="36"/>
        <v>31.052</v>
      </c>
      <c r="H32" s="6">
        <f>IF(Jun!$E34&gt;0,VLOOKUP($A32,Jun!$O$4:$R$201,4,FALSE),0)</f>
        <v>0</v>
      </c>
      <c r="I32" s="6">
        <f>IF(Jun!$E34&gt;0,VLOOKUP($A32,Jun!$O$4:$T$201,5,FALSE)+Jun!L$4/1000,0)</f>
        <v>0</v>
      </c>
      <c r="J32" s="16">
        <f t="shared" si="37"/>
        <v>0</v>
      </c>
      <c r="K32" s="6">
        <f>IF(Jul!$E34&gt;0,VLOOKUP($A32,Jul!$O$4:$R$201,4,FALSE),0)</f>
        <v>0</v>
      </c>
      <c r="L32" s="6">
        <f>IF(Jul!$E34&gt;0,VLOOKUP($A32,Jul!$O$4:$T$201,5,FALSE)+Jul!$L$4/1000,0)</f>
        <v>0</v>
      </c>
      <c r="M32" s="16">
        <f t="shared" si="38"/>
        <v>0</v>
      </c>
      <c r="N32" s="6">
        <f>IF(Aug!$E34&gt;0,VLOOKUP($A32,Aug!$O$4:$R$201,4,FALSE),0)</f>
        <v>34</v>
      </c>
      <c r="O32" s="6">
        <f>IF(Aug!$E34&gt;0,VLOOKUP($A32,Aug!$O$4:$T$201,5,FALSE)+Aug!L$4/1000,0)</f>
        <v>2.0179999999999998</v>
      </c>
      <c r="P32" s="16">
        <f t="shared" si="39"/>
        <v>36.052</v>
      </c>
      <c r="Q32" s="6">
        <f>IF(Sep!$E34&gt;0,VLOOKUP($A32,Sep!$O$4:$R$201,4,FALSE),0)</f>
        <v>0</v>
      </c>
      <c r="R32" s="6">
        <f>IF(Sep!$E34&gt;0,VLOOKUP($A32,Sep!$O$4:$T$201,5,FALSE)+Sep!L$4/1000,0)</f>
        <v>0</v>
      </c>
      <c r="S32" s="16">
        <f t="shared" si="40"/>
        <v>0</v>
      </c>
      <c r="T32" s="6">
        <f>IF(Oct!$E34&gt;0,VLOOKUP($A32,Oct!$O$4:$R$201,4,FALSE),0)</f>
        <v>0</v>
      </c>
      <c r="U32" s="6">
        <f>IF(Oct!$E34&gt;0,VLOOKUP($A32,Oct!$O$4:$T$201,5,FALSE)+Oct!L$4/1000,0)</f>
        <v>0</v>
      </c>
      <c r="V32" s="16">
        <f t="shared" si="41"/>
        <v>0</v>
      </c>
      <c r="W32" s="6">
        <f>IF(Nov!$E34&gt;0,VLOOKUP($A32,Nov!$O$4:$R$201,4,FALSE),0)</f>
        <v>0</v>
      </c>
      <c r="X32" s="6">
        <f>IF(Nov!$E34&gt;0,VLOOKUP($A32,Nov!$O$4:$T$201,5,FALSE)+Nov!L$4/1000,0)</f>
        <v>0</v>
      </c>
      <c r="Y32" s="16">
        <f t="shared" si="42"/>
        <v>0</v>
      </c>
      <c r="Z32" s="6">
        <f>IF(Dec!$E34&gt;0,VLOOKUP($A32,Dec!$O$4:$R$201,4,FALSE),0)</f>
        <v>0</v>
      </c>
      <c r="AA32" s="6">
        <f>IF(Dec!$E34&gt;0,VLOOKUP($A32,Dec!$O$4:$T$201,5,FALSE)+Dec!L$4/1000,0)</f>
        <v>0</v>
      </c>
      <c r="AB32" s="16">
        <f t="shared" si="43"/>
        <v>0</v>
      </c>
      <c r="AC32" s="6">
        <f>IF(Jan!$E34&gt;0,VLOOKUP($A32,Jan!$O$4:$R$201,4,FALSE),0)</f>
        <v>0</v>
      </c>
      <c r="AD32" s="6">
        <f>IF(Jan!$E34&gt;0,VLOOKUP($A32,Jan!$O$4:$T$201,5,FALSE)+Jan!L$4/1000,0)</f>
        <v>0</v>
      </c>
      <c r="AE32" s="16">
        <f t="shared" si="44"/>
        <v>0</v>
      </c>
      <c r="AF32" s="6">
        <f>IF(Feb!$E34&gt;0,VLOOKUP($A32,Feb!$O$4:$R$201,4,FALSE),0)</f>
        <v>0</v>
      </c>
      <c r="AG32" s="6">
        <f>IF(Feb!$E34&gt;0,VLOOKUP($A32,Feb!$O$4:$T$201,5,FALSE)+Feb!L$4/1000,0)</f>
        <v>0</v>
      </c>
      <c r="AH32" s="16">
        <f t="shared" si="45"/>
        <v>0</v>
      </c>
      <c r="AI32" s="6">
        <f>IF(Mar!$E34&gt;0,VLOOKUP($A32,Mar!$O$4:$R$201,4,FALSE),0)</f>
        <v>0</v>
      </c>
      <c r="AJ32" s="6">
        <f>IF(Mar!$E34&gt;0,VLOOKUP($A32,Mar!$O$4:$T$201,5,FALSE)+Mar!L$4/1000,0)</f>
        <v>0</v>
      </c>
      <c r="AK32" s="16">
        <f t="shared" si="46"/>
        <v>0</v>
      </c>
      <c r="AN32" s="16">
        <f t="shared" si="12"/>
        <v>67.155577999999991</v>
      </c>
      <c r="AQ32" s="1" t="str">
        <f t="shared" si="13"/>
        <v>Debbie Cooper</v>
      </c>
      <c r="AR32" s="6">
        <f t="shared" si="14"/>
        <v>0</v>
      </c>
      <c r="AS32" s="6">
        <f t="shared" si="15"/>
        <v>31.052</v>
      </c>
      <c r="AT32" s="6">
        <f t="shared" si="16"/>
        <v>0</v>
      </c>
      <c r="AU32" s="6">
        <f t="shared" si="17"/>
        <v>0</v>
      </c>
      <c r="AV32" s="6">
        <f t="shared" si="18"/>
        <v>36.052</v>
      </c>
      <c r="AW32" s="6">
        <f t="shared" si="19"/>
        <v>0</v>
      </c>
      <c r="AX32" s="6">
        <f t="shared" si="20"/>
        <v>0</v>
      </c>
      <c r="AY32" s="6">
        <f t="shared" si="21"/>
        <v>0</v>
      </c>
      <c r="AZ32" s="6">
        <f t="shared" si="22"/>
        <v>0</v>
      </c>
      <c r="BA32" s="6">
        <f t="shared" si="23"/>
        <v>0</v>
      </c>
      <c r="BB32" s="6">
        <f t="shared" si="24"/>
        <v>0</v>
      </c>
      <c r="BC32" s="6">
        <f t="shared" si="25"/>
        <v>0</v>
      </c>
      <c r="BE32" s="1">
        <f t="shared" si="26"/>
        <v>36.052</v>
      </c>
      <c r="BF32" s="1">
        <f t="shared" si="27"/>
        <v>31.052</v>
      </c>
      <c r="BG32" s="1">
        <f t="shared" si="28"/>
        <v>0</v>
      </c>
      <c r="BH32" s="1">
        <f t="shared" si="29"/>
        <v>0</v>
      </c>
      <c r="BI32" s="1">
        <f t="shared" si="30"/>
        <v>0</v>
      </c>
      <c r="BJ32" s="1">
        <f t="shared" si="31"/>
        <v>0</v>
      </c>
      <c r="BK32" s="1">
        <f t="shared" si="32"/>
        <v>0</v>
      </c>
      <c r="BL32" s="1">
        <f t="shared" si="33"/>
        <v>0</v>
      </c>
      <c r="BM32" s="1">
        <f t="shared" si="34"/>
        <v>0</v>
      </c>
    </row>
    <row r="33" spans="1:65" x14ac:dyDescent="0.3">
      <c r="A33" s="1" t="s">
        <v>202</v>
      </c>
      <c r="B33" s="6">
        <f>IF(Apr!$E35&gt;0,VLOOKUP($A33,Apr!$O$4:$T$201,4,FALSE),0)</f>
        <v>39</v>
      </c>
      <c r="C33" s="6">
        <f>IF(Apr!$E35&gt;0,VLOOKUP($A33,Apr!$O$4:$T$201,5,FALSE)+Apr!L$4/1000,0)</f>
        <v>2.1000000000000001E-2</v>
      </c>
      <c r="D33" s="16">
        <f t="shared" si="35"/>
        <v>39.06</v>
      </c>
      <c r="E33" s="6">
        <f>IF(May!$E35&gt;0,VLOOKUP($A33,May!$O$4:$T$201,4,FALSE),0)</f>
        <v>0</v>
      </c>
      <c r="F33" s="6">
        <f>IF(May!$E35&gt;0,VLOOKUP($A33,May!$O$4:$T$201,5,FALSE)+May!L$4/1000,0)</f>
        <v>0</v>
      </c>
      <c r="G33" s="16">
        <f t="shared" si="36"/>
        <v>0</v>
      </c>
      <c r="H33" s="6">
        <f>IF(Jun!$E35&gt;0,VLOOKUP($A33,Jun!$O$4:$R$201,4,FALSE),0)</f>
        <v>0</v>
      </c>
      <c r="I33" s="6">
        <f>IF(Jun!$E35&gt;0,VLOOKUP($A33,Jun!$O$4:$T$201,5,FALSE)+Jun!L$4/1000,0)</f>
        <v>0</v>
      </c>
      <c r="J33" s="16">
        <f t="shared" si="37"/>
        <v>0</v>
      </c>
      <c r="K33" s="6">
        <f>IF(Jul!$E35&gt;0,VLOOKUP($A33,Jul!$O$4:$R$201,4,FALSE),0)</f>
        <v>32</v>
      </c>
      <c r="L33" s="6">
        <f>IF(Jul!$E35&gt;0,VLOOKUP($A33,Jul!$O$4:$T$201,5,FALSE)+Jul!$L$4/1000,0)</f>
        <v>1.4E-2</v>
      </c>
      <c r="M33" s="16">
        <f t="shared" si="38"/>
        <v>32.045999999999999</v>
      </c>
      <c r="N33" s="6">
        <f>IF(Aug!$E35&gt;0,VLOOKUP($A33,Aug!$O$4:$R$201,4,FALSE),0)</f>
        <v>0</v>
      </c>
      <c r="O33" s="6">
        <f>IF(Aug!$E35&gt;0,VLOOKUP($A33,Aug!$O$4:$T$201,5,FALSE)+Aug!L$4/1000,0)</f>
        <v>0</v>
      </c>
      <c r="P33" s="16">
        <f t="shared" si="39"/>
        <v>0</v>
      </c>
      <c r="Q33" s="6">
        <f>IF(Sep!$E35&gt;0,VLOOKUP($A33,Sep!$O$4:$R$201,4,FALSE),0)</f>
        <v>0</v>
      </c>
      <c r="R33" s="6">
        <f>IF(Sep!$E35&gt;0,VLOOKUP($A33,Sep!$O$4:$T$201,5,FALSE)+Sep!L$4/1000,0)</f>
        <v>0</v>
      </c>
      <c r="S33" s="16">
        <f t="shared" si="40"/>
        <v>0</v>
      </c>
      <c r="T33" s="6">
        <f>IF(Oct!$E35&gt;0,VLOOKUP($A33,Oct!$O$4:$R$201,4,FALSE),0)</f>
        <v>0</v>
      </c>
      <c r="U33" s="6">
        <f>IF(Oct!$E35&gt;0,VLOOKUP($A33,Oct!$O$4:$T$201,5,FALSE)+Oct!L$4/1000,0)</f>
        <v>0</v>
      </c>
      <c r="V33" s="16">
        <f t="shared" si="41"/>
        <v>0</v>
      </c>
      <c r="W33" s="6">
        <f>IF(Nov!$E35&gt;0,VLOOKUP($A33,Nov!$O$4:$R$201,4,FALSE),0)</f>
        <v>0</v>
      </c>
      <c r="X33" s="6">
        <f>IF(Nov!$E35&gt;0,VLOOKUP($A33,Nov!$O$4:$T$201,5,FALSE)+Nov!L$4/1000,0)</f>
        <v>0</v>
      </c>
      <c r="Y33" s="16">
        <f t="shared" si="42"/>
        <v>0</v>
      </c>
      <c r="Z33" s="6">
        <f>IF(Dec!$E35&gt;0,VLOOKUP($A33,Dec!$O$4:$R$201,4,FALSE),0)</f>
        <v>0</v>
      </c>
      <c r="AA33" s="6">
        <f>IF(Dec!$E35&gt;0,VLOOKUP($A33,Dec!$O$4:$T$201,5,FALSE)+Dec!L$4/1000,0)</f>
        <v>0</v>
      </c>
      <c r="AB33" s="16">
        <f t="shared" si="43"/>
        <v>0</v>
      </c>
      <c r="AC33" s="6">
        <f>IF(Jan!$E35&gt;0,VLOOKUP($A33,Jan!$O$4:$R$201,4,FALSE),0)</f>
        <v>0</v>
      </c>
      <c r="AD33" s="6">
        <f>IF(Jan!$E35&gt;0,VLOOKUP($A33,Jan!$O$4:$T$201,5,FALSE)+Jan!L$4/1000,0)</f>
        <v>0</v>
      </c>
      <c r="AE33" s="16">
        <f t="shared" si="44"/>
        <v>0</v>
      </c>
      <c r="AF33" s="6">
        <f>IF(Feb!$E35&gt;0,VLOOKUP($A33,Feb!$O$4:$R$201,4,FALSE),0)</f>
        <v>0</v>
      </c>
      <c r="AG33" s="6">
        <f>IF(Feb!$E35&gt;0,VLOOKUP($A33,Feb!$O$4:$T$201,5,FALSE)+Feb!L$4/1000,0)</f>
        <v>0</v>
      </c>
      <c r="AH33" s="16">
        <f t="shared" si="45"/>
        <v>0</v>
      </c>
      <c r="AI33" s="6">
        <f>IF(Mar!$E35&gt;0,VLOOKUP($A33,Mar!$O$4:$R$201,4,FALSE),0)</f>
        <v>0</v>
      </c>
      <c r="AJ33" s="6">
        <f>IF(Mar!$E35&gt;0,VLOOKUP($A33,Mar!$O$4:$T$201,5,FALSE)+Mar!L$4/1000,0)</f>
        <v>0</v>
      </c>
      <c r="AK33" s="16">
        <f t="shared" si="46"/>
        <v>0</v>
      </c>
      <c r="AN33" s="16">
        <f t="shared" si="12"/>
        <v>71.161083000000005</v>
      </c>
      <c r="AQ33" s="1" t="str">
        <f t="shared" si="13"/>
        <v>Debbie Francis</v>
      </c>
      <c r="AR33" s="6">
        <f t="shared" si="14"/>
        <v>39.06</v>
      </c>
      <c r="AS33" s="6">
        <f t="shared" si="15"/>
        <v>0</v>
      </c>
      <c r="AT33" s="6">
        <f t="shared" si="16"/>
        <v>0</v>
      </c>
      <c r="AU33" s="6">
        <f t="shared" si="17"/>
        <v>32.045999999999999</v>
      </c>
      <c r="AV33" s="6">
        <f t="shared" si="18"/>
        <v>0</v>
      </c>
      <c r="AW33" s="6">
        <f t="shared" si="19"/>
        <v>0</v>
      </c>
      <c r="AX33" s="6">
        <f t="shared" si="20"/>
        <v>0</v>
      </c>
      <c r="AY33" s="6">
        <f t="shared" si="21"/>
        <v>0</v>
      </c>
      <c r="AZ33" s="6">
        <f t="shared" si="22"/>
        <v>0</v>
      </c>
      <c r="BA33" s="6">
        <f t="shared" si="23"/>
        <v>0</v>
      </c>
      <c r="BB33" s="6">
        <f t="shared" si="24"/>
        <v>0</v>
      </c>
      <c r="BC33" s="6">
        <f t="shared" si="25"/>
        <v>0</v>
      </c>
      <c r="BE33" s="1">
        <f t="shared" si="26"/>
        <v>39.06</v>
      </c>
      <c r="BF33" s="1">
        <f t="shared" si="27"/>
        <v>32.045999999999999</v>
      </c>
      <c r="BG33" s="1">
        <f t="shared" si="28"/>
        <v>0</v>
      </c>
      <c r="BH33" s="1">
        <f t="shared" si="29"/>
        <v>0</v>
      </c>
      <c r="BI33" s="1">
        <f t="shared" si="30"/>
        <v>0</v>
      </c>
      <c r="BJ33" s="1">
        <f t="shared" si="31"/>
        <v>0</v>
      </c>
      <c r="BK33" s="1">
        <f t="shared" si="32"/>
        <v>0</v>
      </c>
      <c r="BL33" s="1">
        <f t="shared" si="33"/>
        <v>0</v>
      </c>
      <c r="BM33" s="1">
        <f t="shared" si="34"/>
        <v>0</v>
      </c>
    </row>
    <row r="34" spans="1:65" x14ac:dyDescent="0.3">
      <c r="A34" s="1" t="s">
        <v>35</v>
      </c>
      <c r="B34" s="6">
        <f>IF(Apr!$E36&gt;0,VLOOKUP($A34,Apr!$O$4:$T$201,4,FALSE),0)</f>
        <v>0</v>
      </c>
      <c r="C34" s="6">
        <f>IF(Apr!$E36&gt;0,VLOOKUP($A34,Apr!$O$4:$T$201,5,FALSE)+Apr!L$4/1000,0)</f>
        <v>0</v>
      </c>
      <c r="D34" s="16">
        <f t="shared" si="35"/>
        <v>0</v>
      </c>
      <c r="E34" s="6">
        <f>IF(May!$E36&gt;0,VLOOKUP($A34,May!$O$4:$T$201,4,FALSE),0)</f>
        <v>0</v>
      </c>
      <c r="F34" s="6">
        <f>IF(May!$E36&gt;0,VLOOKUP($A34,May!$O$4:$T$201,5,FALSE)+May!L$4/1000,0)</f>
        <v>0</v>
      </c>
      <c r="G34" s="16">
        <f t="shared" si="36"/>
        <v>0</v>
      </c>
      <c r="H34" s="6">
        <f>IF(Jun!$E36&gt;0,VLOOKUP($A34,Jun!$O$4:$R$201,4,FALSE),0)</f>
        <v>0</v>
      </c>
      <c r="I34" s="6">
        <f>IF(Jun!$E36&gt;0,VLOOKUP($A34,Jun!$O$4:$T$201,5,FALSE)+Jun!L$4/1000,0)</f>
        <v>0</v>
      </c>
      <c r="J34" s="16">
        <f t="shared" si="37"/>
        <v>0</v>
      </c>
      <c r="K34" s="6">
        <f>IF(Jul!$E36&gt;0,VLOOKUP($A34,Jul!$O$4:$R$201,4,FALSE),0)</f>
        <v>0</v>
      </c>
      <c r="L34" s="6">
        <f>IF(Jul!$E36&gt;0,VLOOKUP($A34,Jul!$O$4:$T$201,5,FALSE)+Jul!$L$4/1000,0)</f>
        <v>0</v>
      </c>
      <c r="M34" s="16">
        <f t="shared" si="38"/>
        <v>0</v>
      </c>
      <c r="N34" s="6">
        <f>IF(Aug!$E36&gt;0,VLOOKUP($A34,Aug!$O$4:$R$201,4,FALSE),0)</f>
        <v>0</v>
      </c>
      <c r="O34" s="6">
        <f>IF(Aug!$E36&gt;0,VLOOKUP($A34,Aug!$O$4:$T$201,5,FALSE)+Aug!L$4/1000,0)</f>
        <v>0</v>
      </c>
      <c r="P34" s="16">
        <f t="shared" si="39"/>
        <v>0</v>
      </c>
      <c r="Q34" s="6">
        <f>IF(Sep!$E36&gt;0,VLOOKUP($A34,Sep!$O$4:$R$201,4,FALSE),0)</f>
        <v>0</v>
      </c>
      <c r="R34" s="6">
        <f>IF(Sep!$E36&gt;0,VLOOKUP($A34,Sep!$O$4:$T$201,5,FALSE)+Sep!L$4/1000,0)</f>
        <v>0</v>
      </c>
      <c r="S34" s="16">
        <f t="shared" si="40"/>
        <v>0</v>
      </c>
      <c r="T34" s="6">
        <f>IF(Oct!$E36&gt;0,VLOOKUP($A34,Oct!$O$4:$R$201,4,FALSE),0)</f>
        <v>0</v>
      </c>
      <c r="U34" s="6">
        <f>IF(Oct!$E36&gt;0,VLOOKUP($A34,Oct!$O$4:$T$201,5,FALSE)+Oct!L$4/1000,0)</f>
        <v>0</v>
      </c>
      <c r="V34" s="16">
        <f t="shared" si="41"/>
        <v>0</v>
      </c>
      <c r="W34" s="6">
        <f>IF(Nov!$E36&gt;0,VLOOKUP($A34,Nov!$O$4:$R$201,4,FALSE),0)</f>
        <v>0</v>
      </c>
      <c r="X34" s="6">
        <f>IF(Nov!$E36&gt;0,VLOOKUP($A34,Nov!$O$4:$T$201,5,FALSE)+Nov!L$4/1000,0)</f>
        <v>0</v>
      </c>
      <c r="Y34" s="16">
        <f t="shared" si="42"/>
        <v>0</v>
      </c>
      <c r="Z34" s="6">
        <f>IF(Dec!$E36&gt;0,VLOOKUP($A34,Dec!$O$4:$R$201,4,FALSE),0)</f>
        <v>0</v>
      </c>
      <c r="AA34" s="6">
        <f>IF(Dec!$E36&gt;0,VLOOKUP($A34,Dec!$O$4:$T$201,5,FALSE)+Dec!L$4/1000,0)</f>
        <v>0</v>
      </c>
      <c r="AB34" s="16">
        <f t="shared" si="43"/>
        <v>0</v>
      </c>
      <c r="AC34" s="6">
        <f>IF(Jan!$E36&gt;0,VLOOKUP($A34,Jan!$O$4:$R$201,4,FALSE),0)</f>
        <v>0</v>
      </c>
      <c r="AD34" s="6">
        <f>IF(Jan!$E36&gt;0,VLOOKUP($A34,Jan!$O$4:$T$201,5,FALSE)+Jan!L$4/1000,0)</f>
        <v>0</v>
      </c>
      <c r="AE34" s="16">
        <f t="shared" si="44"/>
        <v>0</v>
      </c>
      <c r="AF34" s="6">
        <f>IF(Feb!$E36&gt;0,VLOOKUP($A34,Feb!$O$4:$R$201,4,FALSE),0)</f>
        <v>0</v>
      </c>
      <c r="AG34" s="6">
        <f>IF(Feb!$E36&gt;0,VLOOKUP($A34,Feb!$O$4:$T$201,5,FALSE)+Feb!L$4/1000,0)</f>
        <v>0</v>
      </c>
      <c r="AH34" s="16">
        <f t="shared" si="45"/>
        <v>0</v>
      </c>
      <c r="AI34" s="6">
        <f>IF(Mar!$E36&gt;0,VLOOKUP($A34,Mar!$O$4:$R$201,4,FALSE),0)</f>
        <v>0</v>
      </c>
      <c r="AJ34" s="6">
        <f>IF(Mar!$E36&gt;0,VLOOKUP($A34,Mar!$O$4:$T$201,5,FALSE)+Mar!L$4/1000,0)</f>
        <v>0</v>
      </c>
      <c r="AK34" s="16">
        <f t="shared" si="46"/>
        <v>0</v>
      </c>
      <c r="AN34" s="16">
        <f t="shared" ref="AN34:AN65" si="47">SUM(BE34:BM34)+BE34/1000+BF34/2000+BG34/3000</f>
        <v>0</v>
      </c>
      <c r="AQ34" s="1" t="str">
        <f t="shared" ref="AQ34:AQ65" si="48">A34</f>
        <v>Derek Caborn</v>
      </c>
      <c r="AR34" s="6">
        <f t="shared" ref="AR34:AR65" si="49">D34</f>
        <v>0</v>
      </c>
      <c r="AS34" s="6">
        <f t="shared" ref="AS34:AS65" si="50">G34</f>
        <v>0</v>
      </c>
      <c r="AT34" s="6">
        <f t="shared" ref="AT34:AT65" si="51">J34</f>
        <v>0</v>
      </c>
      <c r="AU34" s="6">
        <f t="shared" ref="AU34:AU65" si="52">M34</f>
        <v>0</v>
      </c>
      <c r="AV34" s="6">
        <f t="shared" ref="AV34:AV65" si="53">P34</f>
        <v>0</v>
      </c>
      <c r="AW34" s="6">
        <f t="shared" ref="AW34:AW65" si="54">S34</f>
        <v>0</v>
      </c>
      <c r="AX34" s="6">
        <f t="shared" ref="AX34:AX65" si="55">V34</f>
        <v>0</v>
      </c>
      <c r="AY34" s="6">
        <f t="shared" ref="AY34:AY65" si="56">Y34</f>
        <v>0</v>
      </c>
      <c r="AZ34" s="6">
        <f t="shared" ref="AZ34:AZ65" si="57">AB34</f>
        <v>0</v>
      </c>
      <c r="BA34" s="6">
        <f t="shared" ref="BA34:BA65" si="58">AE34</f>
        <v>0</v>
      </c>
      <c r="BB34" s="6">
        <f t="shared" ref="BB34:BB65" si="59">AH34</f>
        <v>0</v>
      </c>
      <c r="BC34" s="6">
        <f t="shared" ref="BC34:BC65" si="60">AK34</f>
        <v>0</v>
      </c>
      <c r="BE34" s="1">
        <f t="shared" ref="BE34:BE65" si="61">LARGE($AR34:$BC34,1)</f>
        <v>0</v>
      </c>
      <c r="BF34" s="1">
        <f t="shared" ref="BF34:BF65" si="62">LARGE($AR34:$BC34,2)</f>
        <v>0</v>
      </c>
      <c r="BG34" s="1">
        <f t="shared" ref="BG34:BG65" si="63">LARGE($AR34:$BC34,3)</f>
        <v>0</v>
      </c>
      <c r="BH34" s="1">
        <f t="shared" ref="BH34:BH65" si="64">LARGE($AR34:$BC34,4)</f>
        <v>0</v>
      </c>
      <c r="BI34" s="1">
        <f t="shared" ref="BI34:BI65" si="65">LARGE($AR34:$BC34,5)</f>
        <v>0</v>
      </c>
      <c r="BJ34" s="1">
        <f t="shared" ref="BJ34:BJ65" si="66">LARGE($AR34:$BC34,6)</f>
        <v>0</v>
      </c>
      <c r="BK34" s="1">
        <f t="shared" ref="BK34:BK65" si="67">LARGE($AR34:$BC34,7)</f>
        <v>0</v>
      </c>
      <c r="BL34" s="1">
        <f t="shared" ref="BL34:BL65" si="68">LARGE($AR34:$BC34,8)</f>
        <v>0</v>
      </c>
      <c r="BM34" s="1">
        <f t="shared" ref="BM34:BM65" si="69">LARGE($AR34:$BC34,9)</f>
        <v>0</v>
      </c>
    </row>
    <row r="35" spans="1:65" x14ac:dyDescent="0.3">
      <c r="A35" s="1" t="s">
        <v>184</v>
      </c>
      <c r="B35" s="6">
        <f>IF(Apr!$E37&gt;0,VLOOKUP($A35,Apr!$O$4:$T$201,4,FALSE),0)</f>
        <v>0</v>
      </c>
      <c r="C35" s="6">
        <f>IF(Apr!$E37&gt;0,VLOOKUP($A35,Apr!$O$4:$T$201,5,FALSE)+Apr!L$4/1000,0)</f>
        <v>0</v>
      </c>
      <c r="D35" s="16">
        <f t="shared" si="35"/>
        <v>0</v>
      </c>
      <c r="E35" s="6">
        <f>IF(May!$E37&gt;0,VLOOKUP($A35,May!$O$4:$T$201,4,FALSE),0)</f>
        <v>0</v>
      </c>
      <c r="F35" s="6">
        <f>IF(May!$E37&gt;0,VLOOKUP($A35,May!$O$4:$T$201,5,FALSE)+May!L$4/1000,0)</f>
        <v>0</v>
      </c>
      <c r="G35" s="16">
        <f t="shared" si="36"/>
        <v>0</v>
      </c>
      <c r="H35" s="6">
        <f>IF(Jun!$E37&gt;0,VLOOKUP($A35,Jun!$O$4:$R$201,4,FALSE),0)</f>
        <v>0</v>
      </c>
      <c r="I35" s="6">
        <f>IF(Jun!$E37&gt;0,VLOOKUP($A35,Jun!$O$4:$T$201,5,FALSE)+Jun!L$4/1000,0)</f>
        <v>0</v>
      </c>
      <c r="J35" s="16">
        <f t="shared" si="37"/>
        <v>0</v>
      </c>
      <c r="K35" s="6">
        <f>IF(Jul!$E37&gt;0,VLOOKUP($A35,Jul!$O$4:$R$201,4,FALSE),0)</f>
        <v>0</v>
      </c>
      <c r="L35" s="6">
        <f>IF(Jul!$E37&gt;0,VLOOKUP($A35,Jul!$O$4:$T$201,5,FALSE)+Jul!$L$4/1000,0)</f>
        <v>0</v>
      </c>
      <c r="M35" s="16">
        <f t="shared" si="38"/>
        <v>0</v>
      </c>
      <c r="N35" s="6">
        <f>IF(Aug!$E37&gt;0,VLOOKUP($A35,Aug!$O$4:$R$201,4,FALSE),0)</f>
        <v>0</v>
      </c>
      <c r="O35" s="6">
        <f>IF(Aug!$E37&gt;0,VLOOKUP($A35,Aug!$O$4:$T$201,5,FALSE)+Aug!L$4/1000,0)</f>
        <v>0</v>
      </c>
      <c r="P35" s="16">
        <f t="shared" si="39"/>
        <v>0</v>
      </c>
      <c r="Q35" s="6">
        <f>IF(Sep!$E37&gt;0,VLOOKUP($A35,Sep!$O$4:$R$201,4,FALSE),0)</f>
        <v>0</v>
      </c>
      <c r="R35" s="6">
        <f>IF(Sep!$E37&gt;0,VLOOKUP($A35,Sep!$O$4:$T$201,5,FALSE)+Sep!L$4/1000,0)</f>
        <v>0</v>
      </c>
      <c r="S35" s="16">
        <f t="shared" si="40"/>
        <v>0</v>
      </c>
      <c r="T35" s="6">
        <f>IF(Oct!$E37&gt;0,VLOOKUP($A35,Oct!$O$4:$R$201,4,FALSE),0)</f>
        <v>0</v>
      </c>
      <c r="U35" s="6">
        <f>IF(Oct!$E37&gt;0,VLOOKUP($A35,Oct!$O$4:$T$201,5,FALSE)+Oct!L$4/1000,0)</f>
        <v>0</v>
      </c>
      <c r="V35" s="16">
        <f t="shared" si="41"/>
        <v>0</v>
      </c>
      <c r="W35" s="6">
        <f>IF(Nov!$E37&gt;0,VLOOKUP($A35,Nov!$O$4:$R$201,4,FALSE),0)</f>
        <v>0</v>
      </c>
      <c r="X35" s="6">
        <f>IF(Nov!$E37&gt;0,VLOOKUP($A35,Nov!$O$4:$T$201,5,FALSE)+Nov!L$4/1000,0)</f>
        <v>0</v>
      </c>
      <c r="Y35" s="16">
        <f t="shared" si="42"/>
        <v>0</v>
      </c>
      <c r="Z35" s="6">
        <f>IF(Dec!$E37&gt;0,VLOOKUP($A35,Dec!$O$4:$R$201,4,FALSE),0)</f>
        <v>0</v>
      </c>
      <c r="AA35" s="6">
        <f>IF(Dec!$E37&gt;0,VLOOKUP($A35,Dec!$O$4:$T$201,5,FALSE)+Dec!L$4/1000,0)</f>
        <v>0</v>
      </c>
      <c r="AB35" s="16">
        <f t="shared" si="43"/>
        <v>0</v>
      </c>
      <c r="AC35" s="6">
        <f>IF(Jan!$E37&gt;0,VLOOKUP($A35,Jan!$O$4:$R$201,4,FALSE),0)</f>
        <v>0</v>
      </c>
      <c r="AD35" s="6">
        <f>IF(Jan!$E37&gt;0,VLOOKUP($A35,Jan!$O$4:$T$201,5,FALSE)+Jan!L$4/1000,0)</f>
        <v>0</v>
      </c>
      <c r="AE35" s="16">
        <f t="shared" si="44"/>
        <v>0</v>
      </c>
      <c r="AF35" s="6">
        <f>IF(Feb!$E37&gt;0,VLOOKUP($A35,Feb!$O$4:$R$201,4,FALSE),0)</f>
        <v>0</v>
      </c>
      <c r="AG35" s="6">
        <f>IF(Feb!$E37&gt;0,VLOOKUP($A35,Feb!$O$4:$T$201,5,FALSE)+Feb!L$4/1000,0)</f>
        <v>0</v>
      </c>
      <c r="AH35" s="16">
        <f t="shared" si="45"/>
        <v>0</v>
      </c>
      <c r="AI35" s="6">
        <f>IF(Mar!$E37&gt;0,VLOOKUP($A35,Mar!$O$4:$R$201,4,FALSE),0)</f>
        <v>0</v>
      </c>
      <c r="AJ35" s="6">
        <f>IF(Mar!$E37&gt;0,VLOOKUP($A35,Mar!$O$4:$T$201,5,FALSE)+Mar!L$4/1000,0)</f>
        <v>0</v>
      </c>
      <c r="AK35" s="16">
        <f t="shared" si="46"/>
        <v>0</v>
      </c>
      <c r="AN35" s="16">
        <f t="shared" si="47"/>
        <v>0</v>
      </c>
      <c r="AQ35" s="1" t="str">
        <f t="shared" si="48"/>
        <v>Dez Appleton</v>
      </c>
      <c r="AR35" s="6">
        <f t="shared" si="49"/>
        <v>0</v>
      </c>
      <c r="AS35" s="6">
        <f t="shared" si="50"/>
        <v>0</v>
      </c>
      <c r="AT35" s="6">
        <f t="shared" si="51"/>
        <v>0</v>
      </c>
      <c r="AU35" s="6">
        <f t="shared" si="52"/>
        <v>0</v>
      </c>
      <c r="AV35" s="6">
        <f t="shared" si="53"/>
        <v>0</v>
      </c>
      <c r="AW35" s="6">
        <f t="shared" si="54"/>
        <v>0</v>
      </c>
      <c r="AX35" s="6">
        <f t="shared" si="55"/>
        <v>0</v>
      </c>
      <c r="AY35" s="6">
        <f t="shared" si="56"/>
        <v>0</v>
      </c>
      <c r="AZ35" s="6">
        <f t="shared" si="57"/>
        <v>0</v>
      </c>
      <c r="BA35" s="6">
        <f t="shared" si="58"/>
        <v>0</v>
      </c>
      <c r="BB35" s="6">
        <f t="shared" si="59"/>
        <v>0</v>
      </c>
      <c r="BC35" s="6">
        <f t="shared" si="60"/>
        <v>0</v>
      </c>
      <c r="BE35" s="1">
        <f t="shared" si="61"/>
        <v>0</v>
      </c>
      <c r="BF35" s="1">
        <f t="shared" si="62"/>
        <v>0</v>
      </c>
      <c r="BG35" s="1">
        <f t="shared" si="63"/>
        <v>0</v>
      </c>
      <c r="BH35" s="1">
        <f t="shared" si="64"/>
        <v>0</v>
      </c>
      <c r="BI35" s="1">
        <f t="shared" si="65"/>
        <v>0</v>
      </c>
      <c r="BJ35" s="1">
        <f t="shared" si="66"/>
        <v>0</v>
      </c>
      <c r="BK35" s="1">
        <f t="shared" si="67"/>
        <v>0</v>
      </c>
      <c r="BL35" s="1">
        <f t="shared" si="68"/>
        <v>0</v>
      </c>
      <c r="BM35" s="1">
        <f t="shared" si="69"/>
        <v>0</v>
      </c>
    </row>
    <row r="36" spans="1:65" x14ac:dyDescent="0.3">
      <c r="A36" s="1" t="s">
        <v>205</v>
      </c>
      <c r="B36" s="6">
        <f>IF(Apr!$E38&gt;0,VLOOKUP($A36,Apr!$O$4:$T$201,4,FALSE),0)</f>
        <v>0</v>
      </c>
      <c r="C36" s="6">
        <f>IF(Apr!$E38&gt;0,VLOOKUP($A36,Apr!$O$4:$T$201,5,FALSE)+Apr!L$4/1000,0)</f>
        <v>2.1000000000000001E-2</v>
      </c>
      <c r="D36" s="16">
        <f t="shared" si="35"/>
        <v>2.1000000000000001E-2</v>
      </c>
      <c r="E36" s="6">
        <f>IF(May!$E38&gt;0,VLOOKUP($A36,May!$O$4:$T$201,4,FALSE),0)</f>
        <v>0</v>
      </c>
      <c r="F36" s="6">
        <f>IF(May!$E38&gt;0,VLOOKUP($A36,May!$O$4:$T$201,5,FALSE)+May!L$4/1000,0)</f>
        <v>0</v>
      </c>
      <c r="G36" s="16">
        <f t="shared" si="36"/>
        <v>0</v>
      </c>
      <c r="H36" s="6">
        <f>IF(Jun!$E38&gt;0,VLOOKUP($A36,Jun!$O$4:$R$201,4,FALSE),0)</f>
        <v>0</v>
      </c>
      <c r="I36" s="6">
        <f>IF(Jun!$E38&gt;0,VLOOKUP($A36,Jun!$O$4:$T$201,5,FALSE)+Jun!L$4/1000,0)</f>
        <v>1.6E-2</v>
      </c>
      <c r="J36" s="16">
        <f t="shared" si="37"/>
        <v>1.6E-2</v>
      </c>
      <c r="K36" s="6">
        <f>IF(Jul!$E38&gt;0,VLOOKUP($A36,Jul!$O$4:$R$201,4,FALSE),0)</f>
        <v>0</v>
      </c>
      <c r="L36" s="6">
        <f>IF(Jul!$E38&gt;0,VLOOKUP($A36,Jul!$O$4:$T$201,5,FALSE)+Jul!$L$4/1000,0)</f>
        <v>0</v>
      </c>
      <c r="M36" s="16">
        <f t="shared" si="38"/>
        <v>0</v>
      </c>
      <c r="N36" s="6">
        <f>IF(Aug!$E38&gt;0,VLOOKUP($A36,Aug!$O$4:$R$201,4,FALSE),0)</f>
        <v>0</v>
      </c>
      <c r="O36" s="6">
        <f>IF(Aug!$E38&gt;0,VLOOKUP($A36,Aug!$O$4:$T$201,5,FALSE)+Aug!L$4/1000,0)</f>
        <v>1.7999999999999999E-2</v>
      </c>
      <c r="P36" s="16">
        <f t="shared" si="39"/>
        <v>1.7999999999999999E-2</v>
      </c>
      <c r="Q36" s="6">
        <f>IF(Sep!$E38&gt;0,VLOOKUP($A36,Sep!$O$4:$R$201,4,FALSE),0)</f>
        <v>0</v>
      </c>
      <c r="R36" s="6">
        <f>IF(Sep!$E38&gt;0,VLOOKUP($A36,Sep!$O$4:$T$201,5,FALSE)+Sep!L$4/1000,0)</f>
        <v>1.2999999999999999E-2</v>
      </c>
      <c r="S36" s="16">
        <f t="shared" si="40"/>
        <v>1.2999999999999999E-2</v>
      </c>
      <c r="T36" s="6">
        <f>IF(Oct!$E38&gt;0,VLOOKUP($A36,Oct!$O$4:$R$201,4,FALSE),0)</f>
        <v>0</v>
      </c>
      <c r="U36" s="6">
        <f>IF(Oct!$E38&gt;0,VLOOKUP($A36,Oct!$O$4:$T$201,5,FALSE)+Oct!L$4/1000,0)</f>
        <v>0</v>
      </c>
      <c r="V36" s="16">
        <f t="shared" si="41"/>
        <v>0</v>
      </c>
      <c r="W36" s="6">
        <f>IF(Nov!$E38&gt;0,VLOOKUP($A36,Nov!$O$4:$R$201,4,FALSE),0)</f>
        <v>0</v>
      </c>
      <c r="X36" s="6">
        <f>IF(Nov!$E38&gt;0,VLOOKUP($A36,Nov!$O$4:$T$201,5,FALSE)+Nov!L$4/1000,0)</f>
        <v>1.4999999999999999E-2</v>
      </c>
      <c r="Y36" s="16">
        <f t="shared" si="42"/>
        <v>1.4999999999999999E-2</v>
      </c>
      <c r="Z36" s="6">
        <f>IF(Dec!$E38&gt;0,VLOOKUP($A36,Dec!$O$4:$R$201,4,FALSE),0)</f>
        <v>0</v>
      </c>
      <c r="AA36" s="6">
        <f>IF(Dec!$E38&gt;0,VLOOKUP($A36,Dec!$O$4:$T$201,5,FALSE)+Dec!L$4/1000,0)</f>
        <v>0</v>
      </c>
      <c r="AB36" s="16">
        <f t="shared" si="43"/>
        <v>0</v>
      </c>
      <c r="AC36" s="6">
        <f>IF(Jan!$E38&gt;0,VLOOKUP($A36,Jan!$O$4:$R$201,4,FALSE),0)</f>
        <v>0</v>
      </c>
      <c r="AD36" s="6">
        <f>IF(Jan!$E38&gt;0,VLOOKUP($A36,Jan!$O$4:$T$201,5,FALSE)+Jan!L$4/1000,0)</f>
        <v>3.1E-2</v>
      </c>
      <c r="AE36" s="16">
        <f t="shared" si="44"/>
        <v>3.1E-2</v>
      </c>
      <c r="AF36" s="6">
        <f>IF(Feb!$E38&gt;0,VLOOKUP($A36,Feb!$O$4:$R$201,4,FALSE),0)</f>
        <v>0</v>
      </c>
      <c r="AG36" s="6">
        <f>IF(Feb!$E38&gt;0,VLOOKUP($A36,Feb!$O$4:$T$201,5,FALSE)+Feb!L$4/1000,0)</f>
        <v>2.8000000000000001E-2</v>
      </c>
      <c r="AH36" s="16">
        <f t="shared" si="45"/>
        <v>2.8000000000000001E-2</v>
      </c>
      <c r="AI36" s="6">
        <f>IF(Mar!$E38&gt;0,VLOOKUP($A36,Mar!$O$4:$R$201,4,FALSE),0)</f>
        <v>0</v>
      </c>
      <c r="AJ36" s="6">
        <f>IF(Mar!$E38&gt;0,VLOOKUP($A36,Mar!$O$4:$T$201,5,FALSE)+Mar!L$4/1000,0)</f>
        <v>0</v>
      </c>
      <c r="AK36" s="16">
        <f t="shared" si="46"/>
        <v>0</v>
      </c>
      <c r="AN36" s="16">
        <f t="shared" si="47"/>
        <v>0.14205200000000001</v>
      </c>
      <c r="AQ36" s="1" t="str">
        <f t="shared" si="48"/>
        <v>Dom Kirkby</v>
      </c>
      <c r="AR36" s="6">
        <f t="shared" si="49"/>
        <v>2.1000000000000001E-2</v>
      </c>
      <c r="AS36" s="6">
        <f t="shared" si="50"/>
        <v>0</v>
      </c>
      <c r="AT36" s="6">
        <f t="shared" si="51"/>
        <v>1.6E-2</v>
      </c>
      <c r="AU36" s="6">
        <f t="shared" si="52"/>
        <v>0</v>
      </c>
      <c r="AV36" s="6">
        <f t="shared" si="53"/>
        <v>1.7999999999999999E-2</v>
      </c>
      <c r="AW36" s="6">
        <f t="shared" si="54"/>
        <v>1.2999999999999999E-2</v>
      </c>
      <c r="AX36" s="6">
        <f t="shared" si="55"/>
        <v>0</v>
      </c>
      <c r="AY36" s="6">
        <f t="shared" si="56"/>
        <v>1.4999999999999999E-2</v>
      </c>
      <c r="AZ36" s="6">
        <f t="shared" si="57"/>
        <v>0</v>
      </c>
      <c r="BA36" s="6">
        <f t="shared" si="58"/>
        <v>3.1E-2</v>
      </c>
      <c r="BB36" s="6">
        <f t="shared" si="59"/>
        <v>2.8000000000000001E-2</v>
      </c>
      <c r="BC36" s="6">
        <f t="shared" si="60"/>
        <v>0</v>
      </c>
      <c r="BE36" s="1">
        <f t="shared" si="61"/>
        <v>3.1E-2</v>
      </c>
      <c r="BF36" s="1">
        <f t="shared" si="62"/>
        <v>2.8000000000000001E-2</v>
      </c>
      <c r="BG36" s="1">
        <f t="shared" si="63"/>
        <v>2.1000000000000001E-2</v>
      </c>
      <c r="BH36" s="1">
        <f t="shared" si="64"/>
        <v>1.7999999999999999E-2</v>
      </c>
      <c r="BI36" s="1">
        <f t="shared" si="65"/>
        <v>1.6E-2</v>
      </c>
      <c r="BJ36" s="1">
        <f t="shared" si="66"/>
        <v>1.4999999999999999E-2</v>
      </c>
      <c r="BK36" s="1">
        <f t="shared" si="67"/>
        <v>1.2999999999999999E-2</v>
      </c>
      <c r="BL36" s="1">
        <f t="shared" si="68"/>
        <v>0</v>
      </c>
      <c r="BM36" s="1">
        <f t="shared" si="69"/>
        <v>0</v>
      </c>
    </row>
    <row r="37" spans="1:65" x14ac:dyDescent="0.3">
      <c r="A37" s="1" t="s">
        <v>191</v>
      </c>
      <c r="B37" s="6">
        <f>IF(Apr!$E39&gt;0,VLOOKUP($A37,Apr!$O$4:$T$201,4,FALSE),0)</f>
        <v>0</v>
      </c>
      <c r="C37" s="6">
        <f>IF(Apr!$E39&gt;0,VLOOKUP($A37,Apr!$O$4:$T$201,5,FALSE)+Apr!L$4/1000,0)</f>
        <v>0</v>
      </c>
      <c r="D37" s="16">
        <f t="shared" si="35"/>
        <v>0</v>
      </c>
      <c r="E37" s="6">
        <f>IF(May!$E39&gt;0,VLOOKUP($A37,May!$O$4:$T$201,4,FALSE),0)</f>
        <v>0</v>
      </c>
      <c r="F37" s="6">
        <f>IF(May!$E39&gt;0,VLOOKUP($A37,May!$O$4:$T$201,5,FALSE)+May!L$4/1000,0)</f>
        <v>0</v>
      </c>
      <c r="G37" s="16">
        <f t="shared" si="36"/>
        <v>0</v>
      </c>
      <c r="H37" s="6">
        <f>IF(Jun!$E39&gt;0,VLOOKUP($A37,Jun!$O$4:$R$201,4,FALSE),0)</f>
        <v>0</v>
      </c>
      <c r="I37" s="6">
        <f>IF(Jun!$E39&gt;0,VLOOKUP($A37,Jun!$O$4:$T$201,5,FALSE)+Jun!L$4/1000,0)</f>
        <v>0</v>
      </c>
      <c r="J37" s="16">
        <f t="shared" si="37"/>
        <v>0</v>
      </c>
      <c r="K37" s="6">
        <f>IF(Jul!$E39&gt;0,VLOOKUP($A37,Jul!$O$4:$R$201,4,FALSE),0)</f>
        <v>35</v>
      </c>
      <c r="L37" s="6">
        <f>IF(Jul!$E39&gt;0,VLOOKUP($A37,Jul!$O$4:$T$201,5,FALSE)+Jul!$L$4/1000,0)</f>
        <v>1.4E-2</v>
      </c>
      <c r="M37" s="16">
        <f t="shared" si="38"/>
        <v>35.048999999999999</v>
      </c>
      <c r="N37" s="6">
        <f>IF(Aug!$E39&gt;0,VLOOKUP($A37,Aug!$O$4:$R$201,4,FALSE),0)</f>
        <v>0</v>
      </c>
      <c r="O37" s="6">
        <f>IF(Aug!$E39&gt;0,VLOOKUP($A37,Aug!$O$4:$T$201,5,FALSE)+Aug!L$4/1000,0)</f>
        <v>0</v>
      </c>
      <c r="P37" s="16">
        <f t="shared" si="39"/>
        <v>0</v>
      </c>
      <c r="Q37" s="6">
        <f>IF(Sep!$E39&gt;0,VLOOKUP($A37,Sep!$O$4:$R$201,4,FALSE),0)</f>
        <v>0</v>
      </c>
      <c r="R37" s="6">
        <f>IF(Sep!$E39&gt;0,VLOOKUP($A37,Sep!$O$4:$T$201,5,FALSE)+Sep!L$4/1000,0)</f>
        <v>0</v>
      </c>
      <c r="S37" s="16">
        <f t="shared" si="40"/>
        <v>0</v>
      </c>
      <c r="T37" s="6">
        <f>IF(Oct!$E39&gt;0,VLOOKUP($A37,Oct!$O$4:$R$201,4,FALSE),0)</f>
        <v>0</v>
      </c>
      <c r="U37" s="6">
        <f>IF(Oct!$E39&gt;0,VLOOKUP($A37,Oct!$O$4:$T$201,5,FALSE)+Oct!L$4/1000,0)</f>
        <v>0</v>
      </c>
      <c r="V37" s="16">
        <f t="shared" si="41"/>
        <v>0</v>
      </c>
      <c r="W37" s="6">
        <f>IF(Nov!$E39&gt;0,VLOOKUP($A37,Nov!$O$4:$R$201,4,FALSE),0)</f>
        <v>40</v>
      </c>
      <c r="X37" s="6">
        <f>IF(Nov!$E39&gt;0,VLOOKUP($A37,Nov!$O$4:$T$201,5,FALSE)+Nov!L$4/1000,0)</f>
        <v>1.4999999999999999E-2</v>
      </c>
      <c r="Y37" s="16">
        <f t="shared" si="42"/>
        <v>40.055</v>
      </c>
      <c r="Z37" s="6">
        <f>IF(Dec!$E39&gt;0,VLOOKUP($A37,Dec!$O$4:$R$201,4,FALSE),0)</f>
        <v>25</v>
      </c>
      <c r="AA37" s="6">
        <f>IF(Dec!$E39&gt;0,VLOOKUP($A37,Dec!$O$4:$T$201,5,FALSE)+Dec!L$4/1000,0)</f>
        <v>2.3E-2</v>
      </c>
      <c r="AB37" s="16">
        <f t="shared" si="43"/>
        <v>25.047999999999998</v>
      </c>
      <c r="AC37" s="6">
        <f>IF(Jan!$E39&gt;0,VLOOKUP($A37,Jan!$O$4:$R$201,4,FALSE),0)</f>
        <v>37</v>
      </c>
      <c r="AD37" s="6">
        <f>IF(Jan!$E39&gt;0,VLOOKUP($A37,Jan!$O$4:$T$201,5,FALSE)+Jan!L$4/1000,0)</f>
        <v>3.1E-2</v>
      </c>
      <c r="AE37" s="16">
        <f t="shared" si="44"/>
        <v>37.067999999999998</v>
      </c>
      <c r="AF37" s="6">
        <f>IF(Feb!$E39&gt;0,VLOOKUP($A37,Feb!$O$4:$R$201,4,FALSE),0)</f>
        <v>0</v>
      </c>
      <c r="AG37" s="6">
        <f>IF(Feb!$E39&gt;0,VLOOKUP($A37,Feb!$O$4:$T$201,5,FALSE)+Feb!L$4/1000,0)</f>
        <v>0</v>
      </c>
      <c r="AH37" s="16">
        <f t="shared" si="45"/>
        <v>0</v>
      </c>
      <c r="AI37" s="6">
        <f>IF(Mar!$E39&gt;0,VLOOKUP($A37,Mar!$O$4:$R$201,4,FALSE),0)</f>
        <v>0</v>
      </c>
      <c r="AJ37" s="6">
        <f>IF(Mar!$E39&gt;0,VLOOKUP($A37,Mar!$O$4:$T$201,5,FALSE)+Mar!L$4/1000,0)</f>
        <v>0</v>
      </c>
      <c r="AK37" s="16">
        <f t="shared" si="46"/>
        <v>0</v>
      </c>
      <c r="AN37" s="16">
        <f t="shared" si="47"/>
        <v>137.29027199999999</v>
      </c>
      <c r="AQ37" s="1" t="str">
        <f t="shared" si="48"/>
        <v>Dominic Garrett</v>
      </c>
      <c r="AR37" s="6">
        <f t="shared" si="49"/>
        <v>0</v>
      </c>
      <c r="AS37" s="6">
        <f t="shared" si="50"/>
        <v>0</v>
      </c>
      <c r="AT37" s="6">
        <f t="shared" si="51"/>
        <v>0</v>
      </c>
      <c r="AU37" s="6">
        <f t="shared" si="52"/>
        <v>35.048999999999999</v>
      </c>
      <c r="AV37" s="6">
        <f t="shared" si="53"/>
        <v>0</v>
      </c>
      <c r="AW37" s="6">
        <f t="shared" si="54"/>
        <v>0</v>
      </c>
      <c r="AX37" s="6">
        <f t="shared" si="55"/>
        <v>0</v>
      </c>
      <c r="AY37" s="6">
        <f t="shared" si="56"/>
        <v>40.055</v>
      </c>
      <c r="AZ37" s="6">
        <f t="shared" si="57"/>
        <v>25.047999999999998</v>
      </c>
      <c r="BA37" s="6">
        <f t="shared" si="58"/>
        <v>37.067999999999998</v>
      </c>
      <c r="BB37" s="6">
        <f t="shared" si="59"/>
        <v>0</v>
      </c>
      <c r="BC37" s="6">
        <f t="shared" si="60"/>
        <v>0</v>
      </c>
      <c r="BE37" s="1">
        <f t="shared" si="61"/>
        <v>40.055</v>
      </c>
      <c r="BF37" s="1">
        <f t="shared" si="62"/>
        <v>37.067999999999998</v>
      </c>
      <c r="BG37" s="1">
        <f t="shared" si="63"/>
        <v>35.048999999999999</v>
      </c>
      <c r="BH37" s="1">
        <f t="shared" si="64"/>
        <v>25.047999999999998</v>
      </c>
      <c r="BI37" s="1">
        <f t="shared" si="65"/>
        <v>0</v>
      </c>
      <c r="BJ37" s="1">
        <f t="shared" si="66"/>
        <v>0</v>
      </c>
      <c r="BK37" s="1">
        <f t="shared" si="67"/>
        <v>0</v>
      </c>
      <c r="BL37" s="1">
        <f t="shared" si="68"/>
        <v>0</v>
      </c>
      <c r="BM37" s="1">
        <f t="shared" si="69"/>
        <v>0</v>
      </c>
    </row>
    <row r="38" spans="1:65" x14ac:dyDescent="0.3">
      <c r="A38" s="1" t="s">
        <v>215</v>
      </c>
      <c r="B38" s="6">
        <f>IF(Apr!$E40&gt;0,VLOOKUP($A38,Apr!$O$4:$T$201,4,FALSE),0)</f>
        <v>0</v>
      </c>
      <c r="C38" s="6">
        <f>IF(Apr!$E40&gt;0,VLOOKUP($A38,Apr!$O$4:$T$201,5,FALSE)+Apr!L$4/1000,0)</f>
        <v>0</v>
      </c>
      <c r="D38" s="16">
        <f t="shared" si="35"/>
        <v>0</v>
      </c>
      <c r="E38" s="6">
        <f>IF(May!$E40&gt;0,VLOOKUP($A38,May!$O$4:$T$201,4,FALSE),0)</f>
        <v>0</v>
      </c>
      <c r="F38" s="6">
        <f>IF(May!$E40&gt;0,VLOOKUP($A38,May!$O$4:$T$201,5,FALSE)+May!L$4/1000,0)</f>
        <v>0</v>
      </c>
      <c r="G38" s="16">
        <f t="shared" si="36"/>
        <v>0</v>
      </c>
      <c r="H38" s="6">
        <f>IF(Jun!$E40&gt;0,VLOOKUP($A38,Jun!$O$4:$R$201,4,FALSE),0)</f>
        <v>0</v>
      </c>
      <c r="I38" s="6">
        <f>IF(Jun!$E40&gt;0,VLOOKUP($A38,Jun!$O$4:$T$201,5,FALSE)+Jun!L$4/1000,0)</f>
        <v>0</v>
      </c>
      <c r="J38" s="16">
        <f t="shared" si="37"/>
        <v>0</v>
      </c>
      <c r="K38" s="6">
        <f>IF(Jul!$E40&gt;0,VLOOKUP($A38,Jul!$O$4:$R$201,4,FALSE),0)</f>
        <v>0</v>
      </c>
      <c r="L38" s="6">
        <f>IF(Jul!$E40&gt;0,VLOOKUP($A38,Jul!$O$4:$T$201,5,FALSE)+Jul!$L$4/1000,0)</f>
        <v>0</v>
      </c>
      <c r="M38" s="16">
        <f t="shared" si="38"/>
        <v>0</v>
      </c>
      <c r="N38" s="6">
        <f>IF(Aug!$E40&gt;0,VLOOKUP($A38,Aug!$O$4:$R$201,4,FALSE),0)</f>
        <v>0</v>
      </c>
      <c r="O38" s="6">
        <f>IF(Aug!$E40&gt;0,VLOOKUP($A38,Aug!$O$4:$T$201,5,FALSE)+Aug!L$4/1000,0)</f>
        <v>0</v>
      </c>
      <c r="P38" s="16">
        <f t="shared" si="39"/>
        <v>0</v>
      </c>
      <c r="Q38" s="6">
        <f>IF(Sep!$E40&gt;0,VLOOKUP($A38,Sep!$O$4:$R$201,4,FALSE),0)</f>
        <v>0</v>
      </c>
      <c r="R38" s="6">
        <f>IF(Sep!$E40&gt;0,VLOOKUP($A38,Sep!$O$4:$T$201,5,FALSE)+Sep!L$4/1000,0)</f>
        <v>0</v>
      </c>
      <c r="S38" s="16">
        <f t="shared" si="40"/>
        <v>0</v>
      </c>
      <c r="T38" s="6">
        <f>IF(Oct!$E40&gt;0,VLOOKUP($A38,Oct!$O$4:$R$201,4,FALSE),0)</f>
        <v>0</v>
      </c>
      <c r="U38" s="6">
        <f>IF(Oct!$E40&gt;0,VLOOKUP($A38,Oct!$O$4:$T$201,5,FALSE)+Oct!L$4/1000,0)</f>
        <v>1.4999999999999999E-2</v>
      </c>
      <c r="V38" s="16">
        <f t="shared" si="41"/>
        <v>1.4999999999999999E-2</v>
      </c>
      <c r="W38" s="6">
        <f>IF(Nov!$E40&gt;0,VLOOKUP($A38,Nov!$O$4:$R$201,4,FALSE),0)</f>
        <v>0</v>
      </c>
      <c r="X38" s="6">
        <f>IF(Nov!$E40&gt;0,VLOOKUP($A38,Nov!$O$4:$T$201,5,FALSE)+Nov!L$4/1000,0)</f>
        <v>0</v>
      </c>
      <c r="Y38" s="16">
        <f t="shared" si="42"/>
        <v>0</v>
      </c>
      <c r="Z38" s="6">
        <f>IF(Dec!$E40&gt;0,VLOOKUP($A38,Dec!$O$4:$R$201,4,FALSE),0)</f>
        <v>0</v>
      </c>
      <c r="AA38" s="6">
        <f>IF(Dec!$E40&gt;0,VLOOKUP($A38,Dec!$O$4:$T$201,5,FALSE)+Dec!L$4/1000,0)</f>
        <v>0</v>
      </c>
      <c r="AB38" s="16">
        <f t="shared" si="43"/>
        <v>0</v>
      </c>
      <c r="AC38" s="6">
        <f>IF(Jan!$E40&gt;0,VLOOKUP($A38,Jan!$O$4:$R$201,4,FALSE),0)</f>
        <v>35</v>
      </c>
      <c r="AD38" s="6">
        <f>IF(Jan!$E40&gt;0,VLOOKUP($A38,Jan!$O$4:$T$201,5,FALSE)+Jan!L$4/1000,0)</f>
        <v>3.1E-2</v>
      </c>
      <c r="AE38" s="16">
        <f t="shared" si="44"/>
        <v>35.065999999999995</v>
      </c>
      <c r="AF38" s="6">
        <f>IF(Feb!$E40&gt;0,VLOOKUP($A38,Feb!$O$4:$R$201,4,FALSE),0)</f>
        <v>0</v>
      </c>
      <c r="AG38" s="6">
        <f>IF(Feb!$E40&gt;0,VLOOKUP($A38,Feb!$O$4:$T$201,5,FALSE)+Feb!L$4/1000,0)</f>
        <v>0</v>
      </c>
      <c r="AH38" s="16">
        <f t="shared" si="45"/>
        <v>0</v>
      </c>
      <c r="AI38" s="6">
        <f>IF(Mar!$E40&gt;0,VLOOKUP($A38,Mar!$O$4:$R$201,4,FALSE),0)</f>
        <v>0</v>
      </c>
      <c r="AJ38" s="6">
        <f>IF(Mar!$E40&gt;0,VLOOKUP($A38,Mar!$O$4:$T$201,5,FALSE)+Mar!L$4/1000,0)</f>
        <v>0</v>
      </c>
      <c r="AK38" s="16">
        <f t="shared" si="46"/>
        <v>0</v>
      </c>
      <c r="AN38" s="16">
        <f t="shared" si="47"/>
        <v>35.116073499999999</v>
      </c>
      <c r="AQ38" s="1" t="str">
        <f t="shared" si="48"/>
        <v>Emma Johnston</v>
      </c>
      <c r="AR38" s="6">
        <f t="shared" si="49"/>
        <v>0</v>
      </c>
      <c r="AS38" s="6">
        <f t="shared" si="50"/>
        <v>0</v>
      </c>
      <c r="AT38" s="6">
        <f t="shared" si="51"/>
        <v>0</v>
      </c>
      <c r="AU38" s="6">
        <f t="shared" si="52"/>
        <v>0</v>
      </c>
      <c r="AV38" s="6">
        <f t="shared" si="53"/>
        <v>0</v>
      </c>
      <c r="AW38" s="6">
        <f t="shared" si="54"/>
        <v>0</v>
      </c>
      <c r="AX38" s="6">
        <f t="shared" si="55"/>
        <v>1.4999999999999999E-2</v>
      </c>
      <c r="AY38" s="6">
        <f t="shared" si="56"/>
        <v>0</v>
      </c>
      <c r="AZ38" s="6">
        <f t="shared" si="57"/>
        <v>0</v>
      </c>
      <c r="BA38" s="6">
        <f t="shared" si="58"/>
        <v>35.065999999999995</v>
      </c>
      <c r="BB38" s="6">
        <f t="shared" si="59"/>
        <v>0</v>
      </c>
      <c r="BC38" s="6">
        <f t="shared" si="60"/>
        <v>0</v>
      </c>
      <c r="BE38" s="1">
        <f t="shared" si="61"/>
        <v>35.065999999999995</v>
      </c>
      <c r="BF38" s="1">
        <f t="shared" si="62"/>
        <v>1.4999999999999999E-2</v>
      </c>
      <c r="BG38" s="1">
        <f t="shared" si="63"/>
        <v>0</v>
      </c>
      <c r="BH38" s="1">
        <f t="shared" si="64"/>
        <v>0</v>
      </c>
      <c r="BI38" s="1">
        <f t="shared" si="65"/>
        <v>0</v>
      </c>
      <c r="BJ38" s="1">
        <f t="shared" si="66"/>
        <v>0</v>
      </c>
      <c r="BK38" s="1">
        <f t="shared" si="67"/>
        <v>0</v>
      </c>
      <c r="BL38" s="1">
        <f t="shared" si="68"/>
        <v>0</v>
      </c>
      <c r="BM38" s="1">
        <f t="shared" si="69"/>
        <v>0</v>
      </c>
    </row>
    <row r="39" spans="1:65" x14ac:dyDescent="0.3">
      <c r="A39" s="1" t="s">
        <v>232</v>
      </c>
      <c r="B39" s="6">
        <f>IF(Apr!$E41&gt;0,VLOOKUP($A39,Apr!$O$4:$T$201,4,FALSE),0)</f>
        <v>0</v>
      </c>
      <c r="C39" s="6">
        <f>IF(Apr!$E41&gt;0,VLOOKUP($A39,Apr!$O$4:$T$201,5,FALSE)+Apr!L$4/1000,0)</f>
        <v>0</v>
      </c>
      <c r="D39" s="16">
        <f t="shared" si="35"/>
        <v>0</v>
      </c>
      <c r="E39" s="6">
        <f>IF(May!$E41&gt;0,VLOOKUP($A39,May!$O$4:$T$201,4,FALSE),0)</f>
        <v>0</v>
      </c>
      <c r="F39" s="6">
        <f>IF(May!$E41&gt;0,VLOOKUP($A39,May!$O$4:$T$201,5,FALSE)+May!L$4/1000,0)</f>
        <v>0</v>
      </c>
      <c r="G39" s="16">
        <f t="shared" si="36"/>
        <v>0</v>
      </c>
      <c r="H39" s="6">
        <f>IF(Jun!$E41&gt;0,VLOOKUP($A39,Jun!$O$4:$R$201,4,FALSE),0)</f>
        <v>0</v>
      </c>
      <c r="I39" s="6">
        <f>IF(Jun!$E41&gt;0,VLOOKUP($A39,Jun!$O$4:$T$201,5,FALSE)+Jun!L$4/1000,0)</f>
        <v>0</v>
      </c>
      <c r="J39" s="16">
        <f t="shared" si="37"/>
        <v>0</v>
      </c>
      <c r="K39" s="6">
        <f>IF(Jul!$E41&gt;0,VLOOKUP($A39,Jul!$O$4:$R$201,4,FALSE),0)</f>
        <v>0</v>
      </c>
      <c r="L39" s="6">
        <f>IF(Jul!$E41&gt;0,VLOOKUP($A39,Jul!$O$4:$T$201,5,FALSE)+Jul!$L$4/1000,0)</f>
        <v>0</v>
      </c>
      <c r="M39" s="16">
        <f t="shared" si="38"/>
        <v>0</v>
      </c>
      <c r="N39" s="6">
        <f>IF(Aug!$E41&gt;0,VLOOKUP($A39,Aug!$O$4:$R$201,4,FALSE),0)</f>
        <v>0</v>
      </c>
      <c r="O39" s="6">
        <f>IF(Aug!$E41&gt;0,VLOOKUP($A39,Aug!$O$4:$T$201,5,FALSE)+Aug!L$4/1000,0)</f>
        <v>0</v>
      </c>
      <c r="P39" s="16">
        <f t="shared" si="39"/>
        <v>0</v>
      </c>
      <c r="Q39" s="6">
        <f>IF(Sep!$E41&gt;0,VLOOKUP($A39,Sep!$O$4:$R$201,4,FALSE),0)</f>
        <v>0</v>
      </c>
      <c r="R39" s="6">
        <f>IF(Sep!$E41&gt;0,VLOOKUP($A39,Sep!$O$4:$T$201,5,FALSE)+Sep!L$4/1000,0)</f>
        <v>0</v>
      </c>
      <c r="S39" s="16">
        <f t="shared" si="40"/>
        <v>0</v>
      </c>
      <c r="T39" s="6">
        <f>IF(Oct!$E41&gt;0,VLOOKUP($A39,Oct!$O$4:$R$201,4,FALSE),0)</f>
        <v>0</v>
      </c>
      <c r="U39" s="6">
        <f>IF(Oct!$E41&gt;0,VLOOKUP($A39,Oct!$O$4:$T$201,5,FALSE)+Oct!L$4/1000,0)</f>
        <v>0</v>
      </c>
      <c r="V39" s="16">
        <f t="shared" si="41"/>
        <v>0</v>
      </c>
      <c r="W39" s="6">
        <f>IF(Nov!$E41&gt;0,VLOOKUP($A39,Nov!$O$4:$R$201,4,FALSE),0)</f>
        <v>0</v>
      </c>
      <c r="X39" s="6">
        <f>IF(Nov!$E41&gt;0,VLOOKUP($A39,Nov!$O$4:$T$201,5,FALSE)+Nov!L$4/1000,0)</f>
        <v>0</v>
      </c>
      <c r="Y39" s="16">
        <f t="shared" si="42"/>
        <v>0</v>
      </c>
      <c r="Z39" s="6">
        <f>IF(Dec!$E41&gt;0,VLOOKUP($A39,Dec!$O$4:$R$201,4,FALSE),0)</f>
        <v>0</v>
      </c>
      <c r="AA39" s="6">
        <f>IF(Dec!$E41&gt;0,VLOOKUP($A39,Dec!$O$4:$T$201,5,FALSE)+Dec!L$4/1000,0)</f>
        <v>0</v>
      </c>
      <c r="AB39" s="16">
        <f t="shared" si="43"/>
        <v>0</v>
      </c>
      <c r="AC39" s="6">
        <f>IF(Jan!$E41&gt;0,VLOOKUP($A39,Jan!$O$4:$R$201,4,FALSE),0)</f>
        <v>0</v>
      </c>
      <c r="AD39" s="6">
        <f>IF(Jan!$E41&gt;0,VLOOKUP($A39,Jan!$O$4:$T$201,5,FALSE)+Jan!L$4/1000,0)</f>
        <v>0</v>
      </c>
      <c r="AE39" s="16">
        <f t="shared" si="44"/>
        <v>0</v>
      </c>
      <c r="AF39" s="6">
        <f>IF(Feb!$E41&gt;0,VLOOKUP($A39,Feb!$O$4:$R$201,4,FALSE),0)</f>
        <v>28</v>
      </c>
      <c r="AG39" s="6">
        <f>IF(Feb!$E41&gt;0,VLOOKUP($A39,Feb!$O$4:$T$201,5,FALSE)+Feb!L$4/1000,0)</f>
        <v>2.8000000000000001E-2</v>
      </c>
      <c r="AH39" s="16">
        <f t="shared" si="45"/>
        <v>28.055999999999997</v>
      </c>
      <c r="AI39" s="6">
        <f>IF(Mar!$E41&gt;0,VLOOKUP($A39,Mar!$O$4:$R$201,4,FALSE),0)</f>
        <v>0</v>
      </c>
      <c r="AJ39" s="6">
        <f>IF(Mar!$E41&gt;0,VLOOKUP($A39,Mar!$O$4:$T$201,5,FALSE)+Mar!L$4/1000,0)</f>
        <v>0</v>
      </c>
      <c r="AK39" s="16">
        <f t="shared" si="46"/>
        <v>0</v>
      </c>
      <c r="AN39" s="16">
        <f t="shared" si="47"/>
        <v>28.084055999999997</v>
      </c>
      <c r="AQ39" s="1" t="str">
        <f t="shared" si="48"/>
        <v>George Thomson</v>
      </c>
      <c r="AR39" s="6">
        <f t="shared" si="49"/>
        <v>0</v>
      </c>
      <c r="AS39" s="6">
        <f t="shared" si="50"/>
        <v>0</v>
      </c>
      <c r="AT39" s="6">
        <f t="shared" si="51"/>
        <v>0</v>
      </c>
      <c r="AU39" s="6">
        <f t="shared" si="52"/>
        <v>0</v>
      </c>
      <c r="AV39" s="6">
        <f t="shared" si="53"/>
        <v>0</v>
      </c>
      <c r="AW39" s="6">
        <f t="shared" si="54"/>
        <v>0</v>
      </c>
      <c r="AX39" s="6">
        <f t="shared" si="55"/>
        <v>0</v>
      </c>
      <c r="AY39" s="6">
        <f t="shared" si="56"/>
        <v>0</v>
      </c>
      <c r="AZ39" s="6">
        <f t="shared" si="57"/>
        <v>0</v>
      </c>
      <c r="BA39" s="6">
        <f t="shared" si="58"/>
        <v>0</v>
      </c>
      <c r="BB39" s="6">
        <f t="shared" si="59"/>
        <v>28.055999999999997</v>
      </c>
      <c r="BC39" s="6">
        <f t="shared" si="60"/>
        <v>0</v>
      </c>
      <c r="BE39" s="1">
        <f t="shared" si="61"/>
        <v>28.055999999999997</v>
      </c>
      <c r="BF39" s="1">
        <f t="shared" si="62"/>
        <v>0</v>
      </c>
      <c r="BG39" s="1">
        <f t="shared" si="63"/>
        <v>0</v>
      </c>
      <c r="BH39" s="1">
        <f t="shared" si="64"/>
        <v>0</v>
      </c>
      <c r="BI39" s="1">
        <f t="shared" si="65"/>
        <v>0</v>
      </c>
      <c r="BJ39" s="1">
        <f t="shared" si="66"/>
        <v>0</v>
      </c>
      <c r="BK39" s="1">
        <f t="shared" si="67"/>
        <v>0</v>
      </c>
      <c r="BL39" s="1">
        <f t="shared" si="68"/>
        <v>0</v>
      </c>
      <c r="BM39" s="1">
        <f t="shared" si="69"/>
        <v>0</v>
      </c>
    </row>
    <row r="40" spans="1:65" x14ac:dyDescent="0.3">
      <c r="A40" s="1" t="s">
        <v>59</v>
      </c>
      <c r="B40" s="6">
        <f>IF(Apr!$E42&gt;0,VLOOKUP($A40,Apr!$O$4:$T$201,4,FALSE),0)</f>
        <v>0</v>
      </c>
      <c r="C40" s="6">
        <f>IF(Apr!$E42&gt;0,VLOOKUP($A40,Apr!$O$4:$T$201,5,FALSE)+Apr!L$4/1000,0)</f>
        <v>0</v>
      </c>
      <c r="D40" s="16">
        <f t="shared" si="35"/>
        <v>0</v>
      </c>
      <c r="E40" s="6">
        <f>IF(May!$E42&gt;0,VLOOKUP($A40,May!$O$4:$T$201,4,FALSE),0)</f>
        <v>0</v>
      </c>
      <c r="F40" s="6">
        <f>IF(May!$E42&gt;0,VLOOKUP($A40,May!$O$4:$T$201,5,FALSE)+May!L$4/1000,0)</f>
        <v>0</v>
      </c>
      <c r="G40" s="16">
        <f t="shared" si="36"/>
        <v>0</v>
      </c>
      <c r="H40" s="6">
        <f>IF(Jun!$E42&gt;0,VLOOKUP($A40,Jun!$O$4:$R$201,4,FALSE),0)</f>
        <v>0</v>
      </c>
      <c r="I40" s="6">
        <f>IF(Jun!$E42&gt;0,VLOOKUP($A40,Jun!$O$4:$T$201,5,FALSE)+Jun!L$4/1000,0)</f>
        <v>0</v>
      </c>
      <c r="J40" s="16">
        <f t="shared" si="37"/>
        <v>0</v>
      </c>
      <c r="K40" s="6">
        <f>IF(Jul!$E42&gt;0,VLOOKUP($A40,Jul!$O$4:$R$201,4,FALSE),0)</f>
        <v>0</v>
      </c>
      <c r="L40" s="6">
        <f>IF(Jul!$E42&gt;0,VLOOKUP($A40,Jul!$O$4:$T$201,5,FALSE)+Jul!$L$4/1000,0)</f>
        <v>0</v>
      </c>
      <c r="M40" s="16">
        <f t="shared" si="38"/>
        <v>0</v>
      </c>
      <c r="N40" s="6">
        <f>IF(Aug!$E42&gt;0,VLOOKUP($A40,Aug!$O$4:$R$201,4,FALSE),0)</f>
        <v>0</v>
      </c>
      <c r="O40" s="6">
        <f>IF(Aug!$E42&gt;0,VLOOKUP($A40,Aug!$O$4:$T$201,5,FALSE)+Aug!L$4/1000,0)</f>
        <v>0</v>
      </c>
      <c r="P40" s="16">
        <f t="shared" si="39"/>
        <v>0</v>
      </c>
      <c r="Q40" s="6">
        <f>IF(Sep!$E42&gt;0,VLOOKUP($A40,Sep!$O$4:$R$201,4,FALSE),0)</f>
        <v>0</v>
      </c>
      <c r="R40" s="6">
        <f>IF(Sep!$E42&gt;0,VLOOKUP($A40,Sep!$O$4:$T$201,5,FALSE)+Sep!L$4/1000,0)</f>
        <v>0</v>
      </c>
      <c r="S40" s="16">
        <f t="shared" si="40"/>
        <v>0</v>
      </c>
      <c r="T40" s="6">
        <f>IF(Oct!$E42&gt;0,VLOOKUP($A40,Oct!$O$4:$R$201,4,FALSE),0)</f>
        <v>0</v>
      </c>
      <c r="U40" s="6">
        <f>IF(Oct!$E42&gt;0,VLOOKUP($A40,Oct!$O$4:$T$201,5,FALSE)+Oct!L$4/1000,0)</f>
        <v>0</v>
      </c>
      <c r="V40" s="16">
        <f t="shared" si="41"/>
        <v>0</v>
      </c>
      <c r="W40" s="6">
        <f>IF(Nov!$E42&gt;0,VLOOKUP($A40,Nov!$O$4:$R$201,4,FALSE),0)</f>
        <v>29</v>
      </c>
      <c r="X40" s="6">
        <f>IF(Nov!$E42&gt;0,VLOOKUP($A40,Nov!$O$4:$T$201,5,FALSE)+Nov!L$4/1000,0)</f>
        <v>1.4999999999999999E-2</v>
      </c>
      <c r="Y40" s="16">
        <f t="shared" si="42"/>
        <v>29.044</v>
      </c>
      <c r="Z40" s="6">
        <f>IF(Dec!$E42&gt;0,VLOOKUP($A40,Dec!$O$4:$R$201,4,FALSE),0)</f>
        <v>27</v>
      </c>
      <c r="AA40" s="6">
        <f>IF(Dec!$E42&gt;0,VLOOKUP($A40,Dec!$O$4:$T$201,5,FALSE)+Dec!L$4/1000,0)</f>
        <v>2.3E-2</v>
      </c>
      <c r="AB40" s="16">
        <f t="shared" si="43"/>
        <v>27.05</v>
      </c>
      <c r="AC40" s="6">
        <f>IF(Jan!$E42&gt;0,VLOOKUP($A40,Jan!$O$4:$R$201,4,FALSE),0)</f>
        <v>0</v>
      </c>
      <c r="AD40" s="6">
        <f>IF(Jan!$E42&gt;0,VLOOKUP($A40,Jan!$O$4:$T$201,5,FALSE)+Jan!L$4/1000,0)</f>
        <v>0</v>
      </c>
      <c r="AE40" s="16">
        <f t="shared" si="44"/>
        <v>0</v>
      </c>
      <c r="AF40" s="6">
        <f>IF(Feb!$E42&gt;0,VLOOKUP($A40,Feb!$O$4:$R$201,4,FALSE),0)</f>
        <v>0</v>
      </c>
      <c r="AG40" s="6">
        <f>IF(Feb!$E42&gt;0,VLOOKUP($A40,Feb!$O$4:$T$201,5,FALSE)+Feb!L$4/1000,0)</f>
        <v>0</v>
      </c>
      <c r="AH40" s="16">
        <f t="shared" si="45"/>
        <v>0</v>
      </c>
      <c r="AI40" s="6">
        <f>IF(Mar!$E42&gt;0,VLOOKUP($A40,Mar!$O$4:$R$201,4,FALSE),0)</f>
        <v>0</v>
      </c>
      <c r="AJ40" s="6">
        <f>IF(Mar!$E42&gt;0,VLOOKUP($A40,Mar!$O$4:$T$201,5,FALSE)+Mar!L$4/1000,0)</f>
        <v>0</v>
      </c>
      <c r="AK40" s="16">
        <f t="shared" si="46"/>
        <v>0</v>
      </c>
      <c r="AN40" s="16">
        <f t="shared" si="47"/>
        <v>56.136569000000001</v>
      </c>
      <c r="AQ40" s="1" t="str">
        <f t="shared" si="48"/>
        <v>Gerard Browne</v>
      </c>
      <c r="AR40" s="6">
        <f t="shared" si="49"/>
        <v>0</v>
      </c>
      <c r="AS40" s="6">
        <f t="shared" si="50"/>
        <v>0</v>
      </c>
      <c r="AT40" s="6">
        <f t="shared" si="51"/>
        <v>0</v>
      </c>
      <c r="AU40" s="6">
        <f t="shared" si="52"/>
        <v>0</v>
      </c>
      <c r="AV40" s="6">
        <f t="shared" si="53"/>
        <v>0</v>
      </c>
      <c r="AW40" s="6">
        <f t="shared" si="54"/>
        <v>0</v>
      </c>
      <c r="AX40" s="6">
        <f t="shared" si="55"/>
        <v>0</v>
      </c>
      <c r="AY40" s="6">
        <f t="shared" si="56"/>
        <v>29.044</v>
      </c>
      <c r="AZ40" s="6">
        <f t="shared" si="57"/>
        <v>27.05</v>
      </c>
      <c r="BA40" s="6">
        <f t="shared" si="58"/>
        <v>0</v>
      </c>
      <c r="BB40" s="6">
        <f t="shared" si="59"/>
        <v>0</v>
      </c>
      <c r="BC40" s="6">
        <f t="shared" si="60"/>
        <v>0</v>
      </c>
      <c r="BE40" s="1">
        <f t="shared" si="61"/>
        <v>29.044</v>
      </c>
      <c r="BF40" s="1">
        <f t="shared" si="62"/>
        <v>27.05</v>
      </c>
      <c r="BG40" s="1">
        <f t="shared" si="63"/>
        <v>0</v>
      </c>
      <c r="BH40" s="1">
        <f t="shared" si="64"/>
        <v>0</v>
      </c>
      <c r="BI40" s="1">
        <f t="shared" si="65"/>
        <v>0</v>
      </c>
      <c r="BJ40" s="1">
        <f t="shared" si="66"/>
        <v>0</v>
      </c>
      <c r="BK40" s="1">
        <f t="shared" si="67"/>
        <v>0</v>
      </c>
      <c r="BL40" s="1">
        <f t="shared" si="68"/>
        <v>0</v>
      </c>
      <c r="BM40" s="1">
        <f t="shared" si="69"/>
        <v>0</v>
      </c>
    </row>
    <row r="41" spans="1:65" x14ac:dyDescent="0.3">
      <c r="A41" s="1" t="s">
        <v>66</v>
      </c>
      <c r="B41" s="6">
        <f>IF(Apr!$E43&gt;0,VLOOKUP($A41,Apr!$O$4:$T$201,4,FALSE),0)</f>
        <v>0</v>
      </c>
      <c r="C41" s="6">
        <f>IF(Apr!$E43&gt;0,VLOOKUP($A41,Apr!$O$4:$T$201,5,FALSE)+Apr!L$4/1000,0)</f>
        <v>0</v>
      </c>
      <c r="D41" s="16">
        <f t="shared" si="35"/>
        <v>0</v>
      </c>
      <c r="E41" s="6">
        <f>IF(May!$E43&gt;0,VLOOKUP($A41,May!$O$4:$T$201,4,FALSE),0)</f>
        <v>0</v>
      </c>
      <c r="F41" s="6">
        <f>IF(May!$E43&gt;0,VLOOKUP($A41,May!$O$4:$T$201,5,FALSE)+May!L$4/1000,0)</f>
        <v>0</v>
      </c>
      <c r="G41" s="16">
        <f t="shared" si="36"/>
        <v>0</v>
      </c>
      <c r="H41" s="6">
        <f>IF(Jun!$E43&gt;0,VLOOKUP($A41,Jun!$O$4:$R$201,4,FALSE),0)</f>
        <v>0</v>
      </c>
      <c r="I41" s="6">
        <f>IF(Jun!$E43&gt;0,VLOOKUP($A41,Jun!$O$4:$T$201,5,FALSE)+Jun!L$4/1000,0)</f>
        <v>0</v>
      </c>
      <c r="J41" s="16">
        <f t="shared" si="37"/>
        <v>0</v>
      </c>
      <c r="K41" s="6">
        <f>IF(Jul!$E43&gt;0,VLOOKUP($A41,Jul!$O$4:$R$201,4,FALSE),0)</f>
        <v>0</v>
      </c>
      <c r="L41" s="6">
        <f>IF(Jul!$E43&gt;0,VLOOKUP($A41,Jul!$O$4:$T$201,5,FALSE)+Jul!$L$4/1000,0)</f>
        <v>0</v>
      </c>
      <c r="M41" s="16">
        <f t="shared" si="38"/>
        <v>0</v>
      </c>
      <c r="N41" s="6">
        <f>IF(Aug!$E43&gt;0,VLOOKUP($A41,Aug!$O$4:$R$201,4,FALSE),0)</f>
        <v>0</v>
      </c>
      <c r="O41" s="6">
        <f>IF(Aug!$E43&gt;0,VLOOKUP($A41,Aug!$O$4:$T$201,5,FALSE)+Aug!L$4/1000,0)</f>
        <v>0</v>
      </c>
      <c r="P41" s="16">
        <f t="shared" si="39"/>
        <v>0</v>
      </c>
      <c r="Q41" s="6">
        <f>IF(Sep!$E43&gt;0,VLOOKUP($A41,Sep!$O$4:$R$201,4,FALSE),0)</f>
        <v>0</v>
      </c>
      <c r="R41" s="6">
        <f>IF(Sep!$E43&gt;0,VLOOKUP($A41,Sep!$O$4:$T$201,5,FALSE)+Sep!L$4/1000,0)</f>
        <v>0</v>
      </c>
      <c r="S41" s="16">
        <f t="shared" si="40"/>
        <v>0</v>
      </c>
      <c r="T41" s="6">
        <f>IF(Oct!$E43&gt;0,VLOOKUP($A41,Oct!$O$4:$R$201,4,FALSE),0)</f>
        <v>0</v>
      </c>
      <c r="U41" s="6">
        <f>IF(Oct!$E43&gt;0,VLOOKUP($A41,Oct!$O$4:$T$201,5,FALSE)+Oct!L$4/1000,0)</f>
        <v>0</v>
      </c>
      <c r="V41" s="16">
        <f t="shared" si="41"/>
        <v>0</v>
      </c>
      <c r="W41" s="6">
        <f>IF(Nov!$E43&gt;0,VLOOKUP($A41,Nov!$O$4:$R$201,4,FALSE),0)</f>
        <v>0</v>
      </c>
      <c r="X41" s="6">
        <f>IF(Nov!$E43&gt;0,VLOOKUP($A41,Nov!$O$4:$T$201,5,FALSE)+Nov!L$4/1000,0)</f>
        <v>0</v>
      </c>
      <c r="Y41" s="16">
        <f t="shared" si="42"/>
        <v>0</v>
      </c>
      <c r="Z41" s="6">
        <f>IF(Dec!$E43&gt;0,VLOOKUP($A41,Dec!$O$4:$R$201,4,FALSE),0)</f>
        <v>0</v>
      </c>
      <c r="AA41" s="6">
        <f>IF(Dec!$E43&gt;0,VLOOKUP($A41,Dec!$O$4:$T$201,5,FALSE)+Dec!L$4/1000,0)</f>
        <v>0</v>
      </c>
      <c r="AB41" s="16">
        <f t="shared" si="43"/>
        <v>0</v>
      </c>
      <c r="AC41" s="6">
        <f>IF(Jan!$E43&gt;0,VLOOKUP($A41,Jan!$O$4:$R$201,4,FALSE),0)</f>
        <v>0</v>
      </c>
      <c r="AD41" s="6">
        <f>IF(Jan!$E43&gt;0,VLOOKUP($A41,Jan!$O$4:$T$201,5,FALSE)+Jan!L$4/1000,0)</f>
        <v>0</v>
      </c>
      <c r="AE41" s="16">
        <f t="shared" si="44"/>
        <v>0</v>
      </c>
      <c r="AF41" s="6">
        <f>IF(Feb!$E43&gt;0,VLOOKUP($A41,Feb!$O$4:$R$201,4,FALSE),0)</f>
        <v>0</v>
      </c>
      <c r="AG41" s="6">
        <f>IF(Feb!$E43&gt;0,VLOOKUP($A41,Feb!$O$4:$T$201,5,FALSE)+Feb!L$4/1000,0)</f>
        <v>0</v>
      </c>
      <c r="AH41" s="16">
        <f t="shared" si="45"/>
        <v>0</v>
      </c>
      <c r="AI41" s="6">
        <f>IF(Mar!$E43&gt;0,VLOOKUP($A41,Mar!$O$4:$R$201,4,FALSE),0)</f>
        <v>0</v>
      </c>
      <c r="AJ41" s="6">
        <f>IF(Mar!$E43&gt;0,VLOOKUP($A41,Mar!$O$4:$T$201,5,FALSE)+Mar!L$4/1000,0)</f>
        <v>0</v>
      </c>
      <c r="AK41" s="16">
        <f t="shared" si="46"/>
        <v>0</v>
      </c>
      <c r="AN41" s="16">
        <f t="shared" si="47"/>
        <v>0</v>
      </c>
      <c r="AQ41" s="1" t="str">
        <f t="shared" si="48"/>
        <v>Gill Draper</v>
      </c>
      <c r="AR41" s="6">
        <f t="shared" si="49"/>
        <v>0</v>
      </c>
      <c r="AS41" s="6">
        <f t="shared" si="50"/>
        <v>0</v>
      </c>
      <c r="AT41" s="6">
        <f t="shared" si="51"/>
        <v>0</v>
      </c>
      <c r="AU41" s="6">
        <f t="shared" si="52"/>
        <v>0</v>
      </c>
      <c r="AV41" s="6">
        <f t="shared" si="53"/>
        <v>0</v>
      </c>
      <c r="AW41" s="6">
        <f t="shared" si="54"/>
        <v>0</v>
      </c>
      <c r="AX41" s="6">
        <f t="shared" si="55"/>
        <v>0</v>
      </c>
      <c r="AY41" s="6">
        <f t="shared" si="56"/>
        <v>0</v>
      </c>
      <c r="AZ41" s="6">
        <f t="shared" si="57"/>
        <v>0</v>
      </c>
      <c r="BA41" s="6">
        <f t="shared" si="58"/>
        <v>0</v>
      </c>
      <c r="BB41" s="6">
        <f t="shared" si="59"/>
        <v>0</v>
      </c>
      <c r="BC41" s="6">
        <f t="shared" si="60"/>
        <v>0</v>
      </c>
      <c r="BE41" s="1">
        <f t="shared" si="61"/>
        <v>0</v>
      </c>
      <c r="BF41" s="1">
        <f t="shared" si="62"/>
        <v>0</v>
      </c>
      <c r="BG41" s="1">
        <f t="shared" si="63"/>
        <v>0</v>
      </c>
      <c r="BH41" s="1">
        <f t="shared" si="64"/>
        <v>0</v>
      </c>
      <c r="BI41" s="1">
        <f t="shared" si="65"/>
        <v>0</v>
      </c>
      <c r="BJ41" s="1">
        <f t="shared" si="66"/>
        <v>0</v>
      </c>
      <c r="BK41" s="1">
        <f t="shared" si="67"/>
        <v>0</v>
      </c>
      <c r="BL41" s="1">
        <f t="shared" si="68"/>
        <v>0</v>
      </c>
      <c r="BM41" s="1">
        <f t="shared" si="69"/>
        <v>0</v>
      </c>
    </row>
    <row r="42" spans="1:65" x14ac:dyDescent="0.3">
      <c r="A42" s="1" t="s">
        <v>4</v>
      </c>
      <c r="B42" s="6">
        <f>IF(Apr!$E44&gt;0,VLOOKUP($A42,Apr!$O$4:$T$201,4,FALSE),0)</f>
        <v>0</v>
      </c>
      <c r="C42" s="6">
        <f>IF(Apr!$E44&gt;0,VLOOKUP($A42,Apr!$O$4:$T$201,5,FALSE)+Apr!L$4/1000,0)</f>
        <v>0</v>
      </c>
      <c r="D42" s="16">
        <f t="shared" si="35"/>
        <v>0</v>
      </c>
      <c r="E42" s="6">
        <f>IF(May!$E44&gt;0,VLOOKUP($A42,May!$O$4:$T$201,4,FALSE),0)</f>
        <v>40</v>
      </c>
      <c r="F42" s="6">
        <f>IF(May!$E44&gt;0,VLOOKUP($A42,May!$O$4:$T$201,5,FALSE)+May!L$4/1000,0)</f>
        <v>2.1000000000000001E-2</v>
      </c>
      <c r="G42" s="16">
        <f t="shared" si="36"/>
        <v>40.061</v>
      </c>
      <c r="H42" s="6">
        <f>IF(Jun!$E44&gt;0,VLOOKUP($A42,Jun!$O$4:$R$201,4,FALSE),0)</f>
        <v>0</v>
      </c>
      <c r="I42" s="6">
        <f>IF(Jun!$E44&gt;0,VLOOKUP($A42,Jun!$O$4:$T$201,5,FALSE)+Jun!L$4/1000,0)</f>
        <v>0</v>
      </c>
      <c r="J42" s="16">
        <f t="shared" si="37"/>
        <v>0</v>
      </c>
      <c r="K42" s="6">
        <f>IF(Jul!$E44&gt;0,VLOOKUP($A42,Jul!$O$4:$R$201,4,FALSE),0)</f>
        <v>0</v>
      </c>
      <c r="L42" s="6">
        <f>IF(Jul!$E44&gt;0,VLOOKUP($A42,Jul!$O$4:$T$201,5,FALSE)+Jul!$L$4/1000,0)</f>
        <v>0</v>
      </c>
      <c r="M42" s="16">
        <f t="shared" si="38"/>
        <v>0</v>
      </c>
      <c r="N42" s="6">
        <f>IF(Aug!$E44&gt;0,VLOOKUP($A42,Aug!$O$4:$R$201,4,FALSE),0)</f>
        <v>0</v>
      </c>
      <c r="O42" s="6">
        <f>IF(Aug!$E44&gt;0,VLOOKUP($A42,Aug!$O$4:$T$201,5,FALSE)+Aug!L$4/1000,0)</f>
        <v>0</v>
      </c>
      <c r="P42" s="16">
        <f t="shared" si="39"/>
        <v>0</v>
      </c>
      <c r="Q42" s="6">
        <f>IF(Sep!$E44&gt;0,VLOOKUP($A42,Sep!$O$4:$R$201,4,FALSE),0)</f>
        <v>0</v>
      </c>
      <c r="R42" s="6">
        <f>IF(Sep!$E44&gt;0,VLOOKUP($A42,Sep!$O$4:$T$201,5,FALSE)+Sep!L$4/1000,0)</f>
        <v>0</v>
      </c>
      <c r="S42" s="16">
        <f t="shared" si="40"/>
        <v>0</v>
      </c>
      <c r="T42" s="6">
        <f>IF(Oct!$E44&gt;0,VLOOKUP($A42,Oct!$O$4:$R$201,4,FALSE),0)</f>
        <v>0</v>
      </c>
      <c r="U42" s="6">
        <f>IF(Oct!$E44&gt;0,VLOOKUP($A42,Oct!$O$4:$T$201,5,FALSE)+Oct!L$4/1000,0)</f>
        <v>0</v>
      </c>
      <c r="V42" s="16">
        <f t="shared" si="41"/>
        <v>0</v>
      </c>
      <c r="W42" s="6">
        <f>IF(Nov!$E44&gt;0,VLOOKUP($A42,Nov!$O$4:$R$201,4,FALSE),0)</f>
        <v>0</v>
      </c>
      <c r="X42" s="6">
        <f>IF(Nov!$E44&gt;0,VLOOKUP($A42,Nov!$O$4:$T$201,5,FALSE)+Nov!L$4/1000,0)</f>
        <v>0</v>
      </c>
      <c r="Y42" s="16">
        <f t="shared" si="42"/>
        <v>0</v>
      </c>
      <c r="Z42" s="6">
        <f>IF(Dec!$E44&gt;0,VLOOKUP($A42,Dec!$O$4:$R$201,4,FALSE),0)</f>
        <v>0</v>
      </c>
      <c r="AA42" s="6">
        <f>IF(Dec!$E44&gt;0,VLOOKUP($A42,Dec!$O$4:$T$201,5,FALSE)+Dec!L$4/1000,0)</f>
        <v>0</v>
      </c>
      <c r="AB42" s="16">
        <f t="shared" si="43"/>
        <v>0</v>
      </c>
      <c r="AC42" s="6">
        <f>IF(Jan!$E44&gt;0,VLOOKUP($A42,Jan!$O$4:$R$201,4,FALSE),0)</f>
        <v>0</v>
      </c>
      <c r="AD42" s="6">
        <f>IF(Jan!$E44&gt;0,VLOOKUP($A42,Jan!$O$4:$T$201,5,FALSE)+Jan!L$4/1000,0)</f>
        <v>0</v>
      </c>
      <c r="AE42" s="16">
        <f t="shared" si="44"/>
        <v>0</v>
      </c>
      <c r="AF42" s="6">
        <f>IF(Feb!$E44&gt;0,VLOOKUP($A42,Feb!$O$4:$R$201,4,FALSE),0)</f>
        <v>0</v>
      </c>
      <c r="AG42" s="6">
        <f>IF(Feb!$E44&gt;0,VLOOKUP($A42,Feb!$O$4:$T$201,5,FALSE)+Feb!L$4/1000,0)</f>
        <v>0</v>
      </c>
      <c r="AH42" s="16">
        <f t="shared" si="45"/>
        <v>0</v>
      </c>
      <c r="AI42" s="6">
        <f>IF(Mar!$E44&gt;0,VLOOKUP($A42,Mar!$O$4:$R$201,4,FALSE),0)</f>
        <v>0</v>
      </c>
      <c r="AJ42" s="6">
        <f>IF(Mar!$E44&gt;0,VLOOKUP($A42,Mar!$O$4:$T$201,5,FALSE)+Mar!L$4/1000,0)</f>
        <v>0</v>
      </c>
      <c r="AK42" s="16">
        <f t="shared" si="46"/>
        <v>0</v>
      </c>
      <c r="AN42" s="16">
        <f t="shared" si="47"/>
        <v>40.101061000000001</v>
      </c>
      <c r="AQ42" s="1" t="str">
        <f t="shared" si="48"/>
        <v>Gillian Oliver</v>
      </c>
      <c r="AR42" s="6">
        <f t="shared" si="49"/>
        <v>0</v>
      </c>
      <c r="AS42" s="6">
        <f t="shared" si="50"/>
        <v>40.061</v>
      </c>
      <c r="AT42" s="6">
        <f t="shared" si="51"/>
        <v>0</v>
      </c>
      <c r="AU42" s="6">
        <f t="shared" si="52"/>
        <v>0</v>
      </c>
      <c r="AV42" s="6">
        <f t="shared" si="53"/>
        <v>0</v>
      </c>
      <c r="AW42" s="6">
        <f t="shared" si="54"/>
        <v>0</v>
      </c>
      <c r="AX42" s="6">
        <f t="shared" si="55"/>
        <v>0</v>
      </c>
      <c r="AY42" s="6">
        <f t="shared" si="56"/>
        <v>0</v>
      </c>
      <c r="AZ42" s="6">
        <f t="shared" si="57"/>
        <v>0</v>
      </c>
      <c r="BA42" s="6">
        <f t="shared" si="58"/>
        <v>0</v>
      </c>
      <c r="BB42" s="6">
        <f t="shared" si="59"/>
        <v>0</v>
      </c>
      <c r="BC42" s="6">
        <f t="shared" si="60"/>
        <v>0</v>
      </c>
      <c r="BE42" s="1">
        <f t="shared" si="61"/>
        <v>40.061</v>
      </c>
      <c r="BF42" s="1">
        <f t="shared" si="62"/>
        <v>0</v>
      </c>
      <c r="BG42" s="1">
        <f t="shared" si="63"/>
        <v>0</v>
      </c>
      <c r="BH42" s="1">
        <f t="shared" si="64"/>
        <v>0</v>
      </c>
      <c r="BI42" s="1">
        <f t="shared" si="65"/>
        <v>0</v>
      </c>
      <c r="BJ42" s="1">
        <f t="shared" si="66"/>
        <v>0</v>
      </c>
      <c r="BK42" s="1">
        <f t="shared" si="67"/>
        <v>0</v>
      </c>
      <c r="BL42" s="1">
        <f t="shared" si="68"/>
        <v>0</v>
      </c>
      <c r="BM42" s="1">
        <f t="shared" si="69"/>
        <v>0</v>
      </c>
    </row>
    <row r="43" spans="1:65" x14ac:dyDescent="0.3">
      <c r="A43" s="1" t="s">
        <v>5</v>
      </c>
      <c r="B43" s="6">
        <f>IF(Apr!$E45&gt;0,VLOOKUP($A43,Apr!$O$4:$T$201,4,FALSE),0)</f>
        <v>0</v>
      </c>
      <c r="C43" s="6">
        <f>IF(Apr!$E45&gt;0,VLOOKUP($A43,Apr!$O$4:$T$201,5,FALSE)+Apr!L$4/1000,0)</f>
        <v>0</v>
      </c>
      <c r="D43" s="16">
        <f t="shared" si="35"/>
        <v>0</v>
      </c>
      <c r="E43" s="6">
        <f>IF(May!$E45&gt;0,VLOOKUP($A43,May!$O$4:$T$201,4,FALSE),0)</f>
        <v>0</v>
      </c>
      <c r="F43" s="6">
        <f>IF(May!$E45&gt;0,VLOOKUP($A43,May!$O$4:$T$201,5,FALSE)+May!L$4/1000,0)</f>
        <v>0</v>
      </c>
      <c r="G43" s="16">
        <f t="shared" si="36"/>
        <v>0</v>
      </c>
      <c r="H43" s="6">
        <f>IF(Jun!$E45&gt;0,VLOOKUP($A43,Jun!$O$4:$R$201,4,FALSE),0)</f>
        <v>0</v>
      </c>
      <c r="I43" s="6">
        <f>IF(Jun!$E45&gt;0,VLOOKUP($A43,Jun!$O$4:$T$201,5,FALSE)+Jun!L$4/1000,0)</f>
        <v>0</v>
      </c>
      <c r="J43" s="16">
        <f t="shared" si="37"/>
        <v>0</v>
      </c>
      <c r="K43" s="6">
        <f>IF(Jul!$E45&gt;0,VLOOKUP($A43,Jul!$O$4:$R$201,4,FALSE),0)</f>
        <v>0</v>
      </c>
      <c r="L43" s="6">
        <f>IF(Jul!$E45&gt;0,VLOOKUP($A43,Jul!$O$4:$T$201,5,FALSE)+Jul!$L$4/1000,0)</f>
        <v>0</v>
      </c>
      <c r="M43" s="16">
        <f t="shared" si="38"/>
        <v>0</v>
      </c>
      <c r="N43" s="6">
        <f>IF(Aug!$E45&gt;0,VLOOKUP($A43,Aug!$O$4:$R$201,4,FALSE),0)</f>
        <v>0</v>
      </c>
      <c r="O43" s="6">
        <f>IF(Aug!$E45&gt;0,VLOOKUP($A43,Aug!$O$4:$T$201,5,FALSE)+Aug!L$4/1000,0)</f>
        <v>0</v>
      </c>
      <c r="P43" s="16">
        <f t="shared" si="39"/>
        <v>0</v>
      </c>
      <c r="Q43" s="6">
        <f>IF(Sep!$E45&gt;0,VLOOKUP($A43,Sep!$O$4:$R$201,4,FALSE),0)</f>
        <v>0</v>
      </c>
      <c r="R43" s="6">
        <f>IF(Sep!$E45&gt;0,VLOOKUP($A43,Sep!$O$4:$T$201,5,FALSE)+Sep!L$4/1000,0)</f>
        <v>0</v>
      </c>
      <c r="S43" s="16">
        <f t="shared" si="40"/>
        <v>0</v>
      </c>
      <c r="T43" s="6">
        <f>IF(Oct!$E45&gt;0,VLOOKUP($A43,Oct!$O$4:$R$201,4,FALSE),0)</f>
        <v>0</v>
      </c>
      <c r="U43" s="6">
        <f>IF(Oct!$E45&gt;0,VLOOKUP($A43,Oct!$O$4:$T$201,5,FALSE)+Oct!L$4/1000,0)</f>
        <v>0</v>
      </c>
      <c r="V43" s="16">
        <f t="shared" si="41"/>
        <v>0</v>
      </c>
      <c r="W43" s="6">
        <f>IF(Nov!$E45&gt;0,VLOOKUP($A43,Nov!$O$4:$R$201,4,FALSE),0)</f>
        <v>0</v>
      </c>
      <c r="X43" s="6">
        <f>IF(Nov!$E45&gt;0,VLOOKUP($A43,Nov!$O$4:$T$201,5,FALSE)+Nov!L$4/1000,0)</f>
        <v>0</v>
      </c>
      <c r="Y43" s="16">
        <f t="shared" si="42"/>
        <v>0</v>
      </c>
      <c r="Z43" s="6">
        <f>IF(Dec!$E45&gt;0,VLOOKUP($A43,Dec!$O$4:$R$201,4,FALSE),0)</f>
        <v>0</v>
      </c>
      <c r="AA43" s="6">
        <f>IF(Dec!$E45&gt;0,VLOOKUP($A43,Dec!$O$4:$T$201,5,FALSE)+Dec!L$4/1000,0)</f>
        <v>0</v>
      </c>
      <c r="AB43" s="16">
        <f t="shared" si="43"/>
        <v>0</v>
      </c>
      <c r="AC43" s="6">
        <f>IF(Jan!$E45&gt;0,VLOOKUP($A43,Jan!$O$4:$R$201,4,FALSE),0)</f>
        <v>0</v>
      </c>
      <c r="AD43" s="6">
        <f>IF(Jan!$E45&gt;0,VLOOKUP($A43,Jan!$O$4:$T$201,5,FALSE)+Jan!L$4/1000,0)</f>
        <v>0</v>
      </c>
      <c r="AE43" s="16">
        <f t="shared" si="44"/>
        <v>0</v>
      </c>
      <c r="AF43" s="6">
        <f>IF(Feb!$E45&gt;0,VLOOKUP($A43,Feb!$O$4:$R$201,4,FALSE),0)</f>
        <v>0</v>
      </c>
      <c r="AG43" s="6">
        <f>IF(Feb!$E45&gt;0,VLOOKUP($A43,Feb!$O$4:$T$201,5,FALSE)+Feb!L$4/1000,0)</f>
        <v>0</v>
      </c>
      <c r="AH43" s="16">
        <f t="shared" si="45"/>
        <v>0</v>
      </c>
      <c r="AI43" s="6">
        <f>IF(Mar!$E45&gt;0,VLOOKUP($A43,Mar!$O$4:$R$201,4,FALSE),0)</f>
        <v>0</v>
      </c>
      <c r="AJ43" s="6">
        <f>IF(Mar!$E45&gt;0,VLOOKUP($A43,Mar!$O$4:$T$201,5,FALSE)+Mar!L$4/1000,0)</f>
        <v>0</v>
      </c>
      <c r="AK43" s="16">
        <f t="shared" si="46"/>
        <v>0</v>
      </c>
      <c r="AN43" s="16">
        <f t="shared" si="47"/>
        <v>0</v>
      </c>
      <c r="AQ43" s="1" t="str">
        <f t="shared" si="48"/>
        <v>Graham Webster</v>
      </c>
      <c r="AR43" s="6">
        <f t="shared" si="49"/>
        <v>0</v>
      </c>
      <c r="AS43" s="6">
        <f t="shared" si="50"/>
        <v>0</v>
      </c>
      <c r="AT43" s="6">
        <f t="shared" si="51"/>
        <v>0</v>
      </c>
      <c r="AU43" s="6">
        <f t="shared" si="52"/>
        <v>0</v>
      </c>
      <c r="AV43" s="6">
        <f t="shared" si="53"/>
        <v>0</v>
      </c>
      <c r="AW43" s="6">
        <f t="shared" si="54"/>
        <v>0</v>
      </c>
      <c r="AX43" s="6">
        <f t="shared" si="55"/>
        <v>0</v>
      </c>
      <c r="AY43" s="6">
        <f t="shared" si="56"/>
        <v>0</v>
      </c>
      <c r="AZ43" s="6">
        <f t="shared" si="57"/>
        <v>0</v>
      </c>
      <c r="BA43" s="6">
        <f t="shared" si="58"/>
        <v>0</v>
      </c>
      <c r="BB43" s="6">
        <f t="shared" si="59"/>
        <v>0</v>
      </c>
      <c r="BC43" s="6">
        <f t="shared" si="60"/>
        <v>0</v>
      </c>
      <c r="BE43" s="1">
        <f t="shared" si="61"/>
        <v>0</v>
      </c>
      <c r="BF43" s="1">
        <f t="shared" si="62"/>
        <v>0</v>
      </c>
      <c r="BG43" s="1">
        <f t="shared" si="63"/>
        <v>0</v>
      </c>
      <c r="BH43" s="1">
        <f t="shared" si="64"/>
        <v>0</v>
      </c>
      <c r="BI43" s="1">
        <f t="shared" si="65"/>
        <v>0</v>
      </c>
      <c r="BJ43" s="1">
        <f t="shared" si="66"/>
        <v>0</v>
      </c>
      <c r="BK43" s="1">
        <f t="shared" si="67"/>
        <v>0</v>
      </c>
      <c r="BL43" s="1">
        <f t="shared" si="68"/>
        <v>0</v>
      </c>
      <c r="BM43" s="1">
        <f t="shared" si="69"/>
        <v>0</v>
      </c>
    </row>
    <row r="44" spans="1:65" x14ac:dyDescent="0.3">
      <c r="A44" s="1" t="s">
        <v>195</v>
      </c>
      <c r="B44" s="6">
        <f>IF(Apr!$E46&gt;0,VLOOKUP($A44,Apr!$O$4:$T$201,4,FALSE),0)</f>
        <v>0</v>
      </c>
      <c r="C44" s="6">
        <f>IF(Apr!$E46&gt;0,VLOOKUP($A44,Apr!$O$4:$T$201,5,FALSE)+Apr!L$4/1000,0)</f>
        <v>0</v>
      </c>
      <c r="D44" s="16">
        <f t="shared" si="35"/>
        <v>0</v>
      </c>
      <c r="E44" s="6">
        <f>IF(May!$E46&gt;0,VLOOKUP($A44,May!$O$4:$T$201,4,FALSE),0)</f>
        <v>0</v>
      </c>
      <c r="F44" s="6">
        <f>IF(May!$E46&gt;0,VLOOKUP($A44,May!$O$4:$T$201,5,FALSE)+May!L$4/1000,0)</f>
        <v>0</v>
      </c>
      <c r="G44" s="16">
        <f t="shared" si="36"/>
        <v>0</v>
      </c>
      <c r="H44" s="6">
        <f>IF(Jun!$E46&gt;0,VLOOKUP($A44,Jun!$O$4:$R$201,4,FALSE),0)</f>
        <v>0</v>
      </c>
      <c r="I44" s="6">
        <f>IF(Jun!$E46&gt;0,VLOOKUP($A44,Jun!$O$4:$T$201,5,FALSE)+Jun!L$4/1000,0)</f>
        <v>0</v>
      </c>
      <c r="J44" s="16">
        <f t="shared" si="37"/>
        <v>0</v>
      </c>
      <c r="K44" s="6">
        <f>IF(Jul!$E46&gt;0,VLOOKUP($A44,Jul!$O$4:$R$201,4,FALSE),0)</f>
        <v>0</v>
      </c>
      <c r="L44" s="6">
        <f>IF(Jul!$E46&gt;0,VLOOKUP($A44,Jul!$O$4:$T$201,5,FALSE)+Jul!$L$4/1000,0)</f>
        <v>0</v>
      </c>
      <c r="M44" s="16">
        <f t="shared" si="38"/>
        <v>0</v>
      </c>
      <c r="N44" s="6">
        <f>IF(Aug!$E46&gt;0,VLOOKUP($A44,Aug!$O$4:$R$201,4,FALSE),0)</f>
        <v>0</v>
      </c>
      <c r="O44" s="6">
        <f>IF(Aug!$E46&gt;0,VLOOKUP($A44,Aug!$O$4:$T$201,5,FALSE)+Aug!L$4/1000,0)</f>
        <v>0</v>
      </c>
      <c r="P44" s="16">
        <f t="shared" si="39"/>
        <v>0</v>
      </c>
      <c r="Q44" s="6">
        <f>IF(Sep!$E46&gt;0,VLOOKUP($A44,Sep!$O$4:$R$201,4,FALSE),0)</f>
        <v>0</v>
      </c>
      <c r="R44" s="6">
        <f>IF(Sep!$E46&gt;0,VLOOKUP($A44,Sep!$O$4:$T$201,5,FALSE)+Sep!L$4/1000,0)</f>
        <v>0</v>
      </c>
      <c r="S44" s="16">
        <f t="shared" si="40"/>
        <v>0</v>
      </c>
      <c r="T44" s="6">
        <f>IF(Oct!$E46&gt;0,VLOOKUP($A44,Oct!$O$4:$R$201,4,FALSE),0)</f>
        <v>0</v>
      </c>
      <c r="U44" s="6">
        <f>IF(Oct!$E46&gt;0,VLOOKUP($A44,Oct!$O$4:$T$201,5,FALSE)+Oct!L$4/1000,0)</f>
        <v>0</v>
      </c>
      <c r="V44" s="16">
        <f t="shared" si="41"/>
        <v>0</v>
      </c>
      <c r="W44" s="6">
        <f>IF(Nov!$E46&gt;0,VLOOKUP($A44,Nov!$O$4:$R$201,4,FALSE),0)</f>
        <v>0</v>
      </c>
      <c r="X44" s="6">
        <f>IF(Nov!$E46&gt;0,VLOOKUP($A44,Nov!$O$4:$T$201,5,FALSE)+Nov!L$4/1000,0)</f>
        <v>0</v>
      </c>
      <c r="Y44" s="16">
        <f t="shared" si="42"/>
        <v>0</v>
      </c>
      <c r="Z44" s="6">
        <f>IF(Dec!$E46&gt;0,VLOOKUP($A44,Dec!$O$4:$R$201,4,FALSE),0)</f>
        <v>0</v>
      </c>
      <c r="AA44" s="6">
        <f>IF(Dec!$E46&gt;0,VLOOKUP($A44,Dec!$O$4:$T$201,5,FALSE)+Dec!L$4/1000,0)</f>
        <v>0</v>
      </c>
      <c r="AB44" s="16">
        <f t="shared" si="43"/>
        <v>0</v>
      </c>
      <c r="AC44" s="6">
        <f>IF(Jan!$E46&gt;0,VLOOKUP($A44,Jan!$O$4:$R$201,4,FALSE),0)</f>
        <v>0</v>
      </c>
      <c r="AD44" s="6">
        <f>IF(Jan!$E46&gt;0,VLOOKUP($A44,Jan!$O$4:$T$201,5,FALSE)+Jan!L$4/1000,0)</f>
        <v>3.1E-2</v>
      </c>
      <c r="AE44" s="16">
        <f t="shared" si="44"/>
        <v>3.1E-2</v>
      </c>
      <c r="AF44" s="6">
        <f>IF(Feb!$E46&gt;0,VLOOKUP($A44,Feb!$O$4:$R$201,4,FALSE),0)</f>
        <v>24</v>
      </c>
      <c r="AG44" s="6">
        <f>IF(Feb!$E46&gt;0,VLOOKUP($A44,Feb!$O$4:$T$201,5,FALSE)+Feb!L$4/1000,0)</f>
        <v>2.8000000000000001E-2</v>
      </c>
      <c r="AH44" s="16">
        <f t="shared" si="45"/>
        <v>24.052</v>
      </c>
      <c r="AI44" s="6">
        <f>IF(Mar!$E46&gt;0,VLOOKUP($A44,Mar!$O$4:$R$201,4,FALSE),0)</f>
        <v>0</v>
      </c>
      <c r="AJ44" s="6">
        <f>IF(Mar!$E46&gt;0,VLOOKUP($A44,Mar!$O$4:$T$201,5,FALSE)+Mar!L$4/1000,0)</f>
        <v>0</v>
      </c>
      <c r="AK44" s="16">
        <f t="shared" si="46"/>
        <v>0</v>
      </c>
      <c r="AN44" s="16">
        <f t="shared" si="47"/>
        <v>24.107067499999999</v>
      </c>
      <c r="AQ44" s="1" t="str">
        <f t="shared" si="48"/>
        <v>Graham Young</v>
      </c>
      <c r="AR44" s="6">
        <f t="shared" si="49"/>
        <v>0</v>
      </c>
      <c r="AS44" s="6">
        <f t="shared" si="50"/>
        <v>0</v>
      </c>
      <c r="AT44" s="6">
        <f t="shared" si="51"/>
        <v>0</v>
      </c>
      <c r="AU44" s="6">
        <f t="shared" si="52"/>
        <v>0</v>
      </c>
      <c r="AV44" s="6">
        <f t="shared" si="53"/>
        <v>0</v>
      </c>
      <c r="AW44" s="6">
        <f t="shared" si="54"/>
        <v>0</v>
      </c>
      <c r="AX44" s="6">
        <f t="shared" si="55"/>
        <v>0</v>
      </c>
      <c r="AY44" s="6">
        <f t="shared" si="56"/>
        <v>0</v>
      </c>
      <c r="AZ44" s="6">
        <f t="shared" si="57"/>
        <v>0</v>
      </c>
      <c r="BA44" s="6">
        <f t="shared" si="58"/>
        <v>3.1E-2</v>
      </c>
      <c r="BB44" s="6">
        <f t="shared" si="59"/>
        <v>24.052</v>
      </c>
      <c r="BC44" s="6">
        <f t="shared" si="60"/>
        <v>0</v>
      </c>
      <c r="BE44" s="1">
        <f t="shared" si="61"/>
        <v>24.052</v>
      </c>
      <c r="BF44" s="1">
        <f t="shared" si="62"/>
        <v>3.1E-2</v>
      </c>
      <c r="BG44" s="1">
        <f t="shared" si="63"/>
        <v>0</v>
      </c>
      <c r="BH44" s="1">
        <f t="shared" si="64"/>
        <v>0</v>
      </c>
      <c r="BI44" s="1">
        <f t="shared" si="65"/>
        <v>0</v>
      </c>
      <c r="BJ44" s="1">
        <f t="shared" si="66"/>
        <v>0</v>
      </c>
      <c r="BK44" s="1">
        <f t="shared" si="67"/>
        <v>0</v>
      </c>
      <c r="BL44" s="1">
        <f t="shared" si="68"/>
        <v>0</v>
      </c>
      <c r="BM44" s="1">
        <f t="shared" si="69"/>
        <v>0</v>
      </c>
    </row>
    <row r="45" spans="1:65" x14ac:dyDescent="0.3">
      <c r="A45" s="1" t="s">
        <v>10</v>
      </c>
      <c r="B45" s="6">
        <f>IF(Apr!$E47&gt;0,VLOOKUP($A45,Apr!$O$4:$T$201,4,FALSE),0)</f>
        <v>22</v>
      </c>
      <c r="C45" s="6">
        <f>IF(Apr!$E47&gt;0,VLOOKUP($A45,Apr!$O$4:$T$201,5,FALSE)+Apr!L$4/1000,0)</f>
        <v>2.1000000000000001E-2</v>
      </c>
      <c r="D45" s="16">
        <f t="shared" si="35"/>
        <v>22.042999999999999</v>
      </c>
      <c r="E45" s="6">
        <f>IF(May!$E47&gt;0,VLOOKUP($A45,May!$O$4:$T$201,4,FALSE),0)</f>
        <v>29</v>
      </c>
      <c r="F45" s="6">
        <f>IF(May!$E47&gt;0,VLOOKUP($A45,May!$O$4:$T$201,5,FALSE)+May!L$4/1000,0)</f>
        <v>2.0209999999999999</v>
      </c>
      <c r="G45" s="16">
        <f t="shared" si="36"/>
        <v>31.05</v>
      </c>
      <c r="H45" s="6">
        <f>IF(Jun!$E47&gt;0,VLOOKUP($A45,Jun!$O$4:$R$201,4,FALSE),0)</f>
        <v>27</v>
      </c>
      <c r="I45" s="6">
        <f>IF(Jun!$E47&gt;0,VLOOKUP($A45,Jun!$O$4:$T$201,5,FALSE)+Jun!L$4/1000,0)</f>
        <v>1.6E-2</v>
      </c>
      <c r="J45" s="16">
        <f t="shared" si="37"/>
        <v>27.042999999999999</v>
      </c>
      <c r="K45" s="6">
        <f>IF(Jul!$E47&gt;0,VLOOKUP($A45,Jul!$O$4:$R$201,4,FALSE),0)</f>
        <v>0</v>
      </c>
      <c r="L45" s="6">
        <f>IF(Jul!$E47&gt;0,VLOOKUP($A45,Jul!$O$4:$T$201,5,FALSE)+Jul!$L$4/1000,0)</f>
        <v>0</v>
      </c>
      <c r="M45" s="16">
        <f t="shared" si="38"/>
        <v>0</v>
      </c>
      <c r="N45" s="6">
        <f>IF(Aug!$E47&gt;0,VLOOKUP($A45,Aug!$O$4:$R$201,4,FALSE),0)</f>
        <v>28</v>
      </c>
      <c r="O45" s="6">
        <f>IF(Aug!$E47&gt;0,VLOOKUP($A45,Aug!$O$4:$T$201,5,FALSE)+Aug!L$4/1000,0)</f>
        <v>1.7999999999999999E-2</v>
      </c>
      <c r="P45" s="16">
        <f t="shared" si="39"/>
        <v>28.045999999999999</v>
      </c>
      <c r="Q45" s="6">
        <f>IF(Sep!$E47&gt;0,VLOOKUP($A45,Sep!$O$4:$R$201,4,FALSE),0)</f>
        <v>38</v>
      </c>
      <c r="R45" s="6">
        <f>IF(Sep!$E47&gt;0,VLOOKUP($A45,Sep!$O$4:$T$201,5,FALSE)+Sep!L$4/1000,0)</f>
        <v>2.0129999999999999</v>
      </c>
      <c r="S45" s="16">
        <f t="shared" si="40"/>
        <v>40.050999999999995</v>
      </c>
      <c r="T45" s="6">
        <f>IF(Oct!$E47&gt;0,VLOOKUP($A45,Oct!$O$4:$R$201,4,FALSE),0)</f>
        <v>30</v>
      </c>
      <c r="U45" s="6">
        <f>IF(Oct!$E47&gt;0,VLOOKUP($A45,Oct!$O$4:$T$201,5,FALSE)+Oct!L$4/1000,0)</f>
        <v>1.4999999999999999E-2</v>
      </c>
      <c r="V45" s="16">
        <f t="shared" si="41"/>
        <v>30.045000000000002</v>
      </c>
      <c r="W45" s="6">
        <f>IF(Nov!$E47&gt;0,VLOOKUP($A45,Nov!$O$4:$R$201,4,FALSE),0)</f>
        <v>0</v>
      </c>
      <c r="X45" s="6">
        <f>IF(Nov!$E47&gt;0,VLOOKUP($A45,Nov!$O$4:$T$201,5,FALSE)+Nov!L$4/1000,0)</f>
        <v>0</v>
      </c>
      <c r="Y45" s="16">
        <f t="shared" si="42"/>
        <v>0</v>
      </c>
      <c r="Z45" s="6">
        <f>IF(Dec!$E47&gt;0,VLOOKUP($A45,Dec!$O$4:$R$201,4,FALSE),0)</f>
        <v>0</v>
      </c>
      <c r="AA45" s="6">
        <f>IF(Dec!$E47&gt;0,VLOOKUP($A45,Dec!$O$4:$T$201,5,FALSE)+Dec!L$4/1000,0)</f>
        <v>0</v>
      </c>
      <c r="AB45" s="16">
        <f t="shared" si="43"/>
        <v>0</v>
      </c>
      <c r="AC45" s="6">
        <f>IF(Jan!$E47&gt;0,VLOOKUP($A45,Jan!$O$4:$R$201,4,FALSE),0)</f>
        <v>0</v>
      </c>
      <c r="AD45" s="6">
        <f>IF(Jan!$E47&gt;0,VLOOKUP($A45,Jan!$O$4:$T$201,5,FALSE)+Jan!L$4/1000,0)</f>
        <v>0</v>
      </c>
      <c r="AE45" s="16">
        <f t="shared" si="44"/>
        <v>0</v>
      </c>
      <c r="AF45" s="6">
        <f>IF(Feb!$E47&gt;0,VLOOKUP($A45,Feb!$O$4:$R$201,4,FALSE),0)</f>
        <v>0</v>
      </c>
      <c r="AG45" s="6">
        <f>IF(Feb!$E47&gt;0,VLOOKUP($A45,Feb!$O$4:$T$201,5,FALSE)+Feb!L$4/1000,0)</f>
        <v>0</v>
      </c>
      <c r="AH45" s="16">
        <f t="shared" si="45"/>
        <v>0</v>
      </c>
      <c r="AI45" s="6">
        <f>IF(Mar!$E47&gt;0,VLOOKUP($A45,Mar!$O$4:$R$201,4,FALSE),0)</f>
        <v>0</v>
      </c>
      <c r="AJ45" s="6">
        <f>IF(Mar!$E47&gt;0,VLOOKUP($A45,Mar!$O$4:$T$201,5,FALSE)+Mar!L$4/1000,0)</f>
        <v>0</v>
      </c>
      <c r="AK45" s="16">
        <f t="shared" si="46"/>
        <v>0</v>
      </c>
      <c r="AN45" s="16">
        <f t="shared" si="47"/>
        <v>178.34359100000003</v>
      </c>
      <c r="AQ45" s="1" t="str">
        <f t="shared" si="48"/>
        <v>Greg Oulton</v>
      </c>
      <c r="AR45" s="6">
        <f t="shared" si="49"/>
        <v>22.042999999999999</v>
      </c>
      <c r="AS45" s="6">
        <f t="shared" si="50"/>
        <v>31.05</v>
      </c>
      <c r="AT45" s="6">
        <f t="shared" si="51"/>
        <v>27.042999999999999</v>
      </c>
      <c r="AU45" s="6">
        <f t="shared" si="52"/>
        <v>0</v>
      </c>
      <c r="AV45" s="6">
        <f t="shared" si="53"/>
        <v>28.045999999999999</v>
      </c>
      <c r="AW45" s="6">
        <f t="shared" si="54"/>
        <v>40.050999999999995</v>
      </c>
      <c r="AX45" s="6">
        <f t="shared" si="55"/>
        <v>30.045000000000002</v>
      </c>
      <c r="AY45" s="6">
        <f t="shared" si="56"/>
        <v>0</v>
      </c>
      <c r="AZ45" s="6">
        <f t="shared" si="57"/>
        <v>0</v>
      </c>
      <c r="BA45" s="6">
        <f t="shared" si="58"/>
        <v>0</v>
      </c>
      <c r="BB45" s="6">
        <f t="shared" si="59"/>
        <v>0</v>
      </c>
      <c r="BC45" s="6">
        <f t="shared" si="60"/>
        <v>0</v>
      </c>
      <c r="BE45" s="1">
        <f t="shared" si="61"/>
        <v>40.050999999999995</v>
      </c>
      <c r="BF45" s="1">
        <f t="shared" si="62"/>
        <v>31.05</v>
      </c>
      <c r="BG45" s="1">
        <f t="shared" si="63"/>
        <v>30.045000000000002</v>
      </c>
      <c r="BH45" s="1">
        <f t="shared" si="64"/>
        <v>28.045999999999999</v>
      </c>
      <c r="BI45" s="1">
        <f t="shared" si="65"/>
        <v>27.042999999999999</v>
      </c>
      <c r="BJ45" s="1">
        <f t="shared" si="66"/>
        <v>22.042999999999999</v>
      </c>
      <c r="BK45" s="1">
        <f t="shared" si="67"/>
        <v>0</v>
      </c>
      <c r="BL45" s="1">
        <f t="shared" si="68"/>
        <v>0</v>
      </c>
      <c r="BM45" s="1">
        <f t="shared" si="69"/>
        <v>0</v>
      </c>
    </row>
    <row r="46" spans="1:65" x14ac:dyDescent="0.3">
      <c r="A46" s="1" t="s">
        <v>197</v>
      </c>
      <c r="B46" s="6">
        <f>IF(Apr!$E48&gt;0,VLOOKUP($A46,Apr!$O$4:$T$201,4,FALSE),0)</f>
        <v>0</v>
      </c>
      <c r="C46" s="6">
        <f>IF(Apr!$E48&gt;0,VLOOKUP($A46,Apr!$O$4:$T$201,5,FALSE)+Apr!L$4/1000,0)</f>
        <v>0</v>
      </c>
      <c r="D46" s="16">
        <f t="shared" si="35"/>
        <v>0</v>
      </c>
      <c r="E46" s="6">
        <f>IF(May!$E48&gt;0,VLOOKUP($A46,May!$O$4:$T$201,4,FALSE),0)</f>
        <v>0</v>
      </c>
      <c r="F46" s="6">
        <f>IF(May!$E48&gt;0,VLOOKUP($A46,May!$O$4:$T$201,5,FALSE)+May!L$4/1000,0)</f>
        <v>0</v>
      </c>
      <c r="G46" s="16">
        <f t="shared" si="36"/>
        <v>0</v>
      </c>
      <c r="H46" s="6">
        <f>IF(Jun!$E48&gt;0,VLOOKUP($A46,Jun!$O$4:$R$201,4,FALSE),0)</f>
        <v>0</v>
      </c>
      <c r="I46" s="6">
        <f>IF(Jun!$E48&gt;0,VLOOKUP($A46,Jun!$O$4:$T$201,5,FALSE)+Jun!L$4/1000,0)</f>
        <v>0</v>
      </c>
      <c r="J46" s="16">
        <f t="shared" si="37"/>
        <v>0</v>
      </c>
      <c r="K46" s="6">
        <f>IF(Jul!$E48&gt;0,VLOOKUP($A46,Jul!$O$4:$R$201,4,FALSE),0)</f>
        <v>0</v>
      </c>
      <c r="L46" s="6">
        <f>IF(Jul!$E48&gt;0,VLOOKUP($A46,Jul!$O$4:$T$201,5,FALSE)+Jul!$L$4/1000,0)</f>
        <v>0</v>
      </c>
      <c r="M46" s="16">
        <f t="shared" si="38"/>
        <v>0</v>
      </c>
      <c r="N46" s="6">
        <f>IF(Aug!$E48&gt;0,VLOOKUP($A46,Aug!$O$4:$R$201,4,FALSE),0)</f>
        <v>0</v>
      </c>
      <c r="O46" s="6">
        <f>IF(Aug!$E48&gt;0,VLOOKUP($A46,Aug!$O$4:$T$201,5,FALSE)+Aug!L$4/1000,0)</f>
        <v>0</v>
      </c>
      <c r="P46" s="16">
        <f t="shared" si="39"/>
        <v>0</v>
      </c>
      <c r="Q46" s="6">
        <f>IF(Sep!$E48&gt;0,VLOOKUP($A46,Sep!$O$4:$R$201,4,FALSE),0)</f>
        <v>0</v>
      </c>
      <c r="R46" s="6">
        <f>IF(Sep!$E48&gt;0,VLOOKUP($A46,Sep!$O$4:$T$201,5,FALSE)+Sep!L$4/1000,0)</f>
        <v>0</v>
      </c>
      <c r="S46" s="16">
        <f t="shared" si="40"/>
        <v>0</v>
      </c>
      <c r="T46" s="6">
        <f>IF(Oct!$E48&gt;0,VLOOKUP($A46,Oct!$O$4:$R$201,4,FALSE),0)</f>
        <v>0</v>
      </c>
      <c r="U46" s="6">
        <f>IF(Oct!$E48&gt;0,VLOOKUP($A46,Oct!$O$4:$T$201,5,FALSE)+Oct!L$4/1000,0)</f>
        <v>0</v>
      </c>
      <c r="V46" s="16">
        <f t="shared" si="41"/>
        <v>0</v>
      </c>
      <c r="W46" s="6">
        <f>IF(Nov!$E48&gt;0,VLOOKUP($A46,Nov!$O$4:$R$201,4,FALSE),0)</f>
        <v>0</v>
      </c>
      <c r="X46" s="6">
        <f>IF(Nov!$E48&gt;0,VLOOKUP($A46,Nov!$O$4:$T$201,5,FALSE)+Nov!L$4/1000,0)</f>
        <v>0</v>
      </c>
      <c r="Y46" s="16">
        <f t="shared" si="42"/>
        <v>0</v>
      </c>
      <c r="Z46" s="6">
        <f>IF(Dec!$E48&gt;0,VLOOKUP($A46,Dec!$O$4:$R$201,4,FALSE),0)</f>
        <v>0</v>
      </c>
      <c r="AA46" s="6">
        <f>IF(Dec!$E48&gt;0,VLOOKUP($A46,Dec!$O$4:$T$201,5,FALSE)+Dec!L$4/1000,0)</f>
        <v>0</v>
      </c>
      <c r="AB46" s="16">
        <f t="shared" si="43"/>
        <v>0</v>
      </c>
      <c r="AC46" s="6">
        <f>IF(Jan!$E48&gt;0,VLOOKUP($A46,Jan!$O$4:$R$201,4,FALSE),0)</f>
        <v>0</v>
      </c>
      <c r="AD46" s="6">
        <f>IF(Jan!$E48&gt;0,VLOOKUP($A46,Jan!$O$4:$T$201,5,FALSE)+Jan!L$4/1000,0)</f>
        <v>0</v>
      </c>
      <c r="AE46" s="16">
        <f t="shared" si="44"/>
        <v>0</v>
      </c>
      <c r="AF46" s="6">
        <f>IF(Feb!$E48&gt;0,VLOOKUP($A46,Feb!$O$4:$R$201,4,FALSE),0)</f>
        <v>0</v>
      </c>
      <c r="AG46" s="6">
        <f>IF(Feb!$E48&gt;0,VLOOKUP($A46,Feb!$O$4:$T$201,5,FALSE)+Feb!L$4/1000,0)</f>
        <v>0</v>
      </c>
      <c r="AH46" s="16">
        <f t="shared" si="45"/>
        <v>0</v>
      </c>
      <c r="AI46" s="6">
        <f>IF(Mar!$E48&gt;0,VLOOKUP($A46,Mar!$O$4:$R$201,4,FALSE),0)</f>
        <v>0</v>
      </c>
      <c r="AJ46" s="6">
        <f>IF(Mar!$E48&gt;0,VLOOKUP($A46,Mar!$O$4:$T$201,5,FALSE)+Mar!L$4/1000,0)</f>
        <v>0</v>
      </c>
      <c r="AK46" s="16">
        <f t="shared" si="46"/>
        <v>0</v>
      </c>
      <c r="AN46" s="16">
        <f t="shared" si="47"/>
        <v>0</v>
      </c>
      <c r="AQ46" s="1" t="str">
        <f t="shared" si="48"/>
        <v>Guest 35:00</v>
      </c>
      <c r="AR46" s="6">
        <f t="shared" si="49"/>
        <v>0</v>
      </c>
      <c r="AS46" s="6">
        <f t="shared" si="50"/>
        <v>0</v>
      </c>
      <c r="AT46" s="6">
        <f t="shared" si="51"/>
        <v>0</v>
      </c>
      <c r="AU46" s="6">
        <f t="shared" si="52"/>
        <v>0</v>
      </c>
      <c r="AV46" s="6">
        <f t="shared" si="53"/>
        <v>0</v>
      </c>
      <c r="AW46" s="6">
        <f t="shared" si="54"/>
        <v>0</v>
      </c>
      <c r="AX46" s="6">
        <f t="shared" si="55"/>
        <v>0</v>
      </c>
      <c r="AY46" s="6">
        <f t="shared" si="56"/>
        <v>0</v>
      </c>
      <c r="AZ46" s="6">
        <f t="shared" si="57"/>
        <v>0</v>
      </c>
      <c r="BA46" s="6">
        <f t="shared" si="58"/>
        <v>0</v>
      </c>
      <c r="BB46" s="6">
        <f t="shared" si="59"/>
        <v>0</v>
      </c>
      <c r="BC46" s="6">
        <f t="shared" si="60"/>
        <v>0</v>
      </c>
      <c r="BE46" s="1">
        <f t="shared" si="61"/>
        <v>0</v>
      </c>
      <c r="BF46" s="1">
        <f t="shared" si="62"/>
        <v>0</v>
      </c>
      <c r="BG46" s="1">
        <f t="shared" si="63"/>
        <v>0</v>
      </c>
      <c r="BH46" s="1">
        <f t="shared" si="64"/>
        <v>0</v>
      </c>
      <c r="BI46" s="1">
        <f t="shared" si="65"/>
        <v>0</v>
      </c>
      <c r="BJ46" s="1">
        <f t="shared" si="66"/>
        <v>0</v>
      </c>
      <c r="BK46" s="1">
        <f t="shared" si="67"/>
        <v>0</v>
      </c>
      <c r="BL46" s="1">
        <f t="shared" si="68"/>
        <v>0</v>
      </c>
      <c r="BM46" s="1">
        <f t="shared" si="69"/>
        <v>0</v>
      </c>
    </row>
    <row r="47" spans="1:65" x14ac:dyDescent="0.3">
      <c r="A47" s="1" t="s">
        <v>196</v>
      </c>
      <c r="B47" s="6">
        <f>IF(Apr!$E49&gt;0,VLOOKUP($A47,Apr!$O$4:$T$201,4,FALSE),0)</f>
        <v>0</v>
      </c>
      <c r="C47" s="6">
        <f>IF(Apr!$E49&gt;0,VLOOKUP($A47,Apr!$O$4:$T$201,5,FALSE)+Apr!L$4/1000,0)</f>
        <v>0</v>
      </c>
      <c r="D47" s="16">
        <f t="shared" si="35"/>
        <v>0</v>
      </c>
      <c r="E47" s="6">
        <f>IF(May!$E49&gt;0,VLOOKUP($A47,May!$O$4:$T$201,4,FALSE),0)</f>
        <v>0</v>
      </c>
      <c r="F47" s="6">
        <f>IF(May!$E49&gt;0,VLOOKUP($A47,May!$O$4:$T$201,5,FALSE)+May!L$4/1000,0)</f>
        <v>0</v>
      </c>
      <c r="G47" s="16">
        <f t="shared" si="36"/>
        <v>0</v>
      </c>
      <c r="H47" s="6">
        <f>IF(Jun!$E49&gt;0,VLOOKUP($A47,Jun!$O$4:$R$201,4,FALSE),0)</f>
        <v>0</v>
      </c>
      <c r="I47" s="6">
        <f>IF(Jun!$E49&gt;0,VLOOKUP($A47,Jun!$O$4:$T$201,5,FALSE)+Jun!L$4/1000,0)</f>
        <v>0</v>
      </c>
      <c r="J47" s="16">
        <f t="shared" si="37"/>
        <v>0</v>
      </c>
      <c r="K47" s="6">
        <f>IF(Jul!$E49&gt;0,VLOOKUP($A47,Jul!$O$4:$R$201,4,FALSE),0)</f>
        <v>0</v>
      </c>
      <c r="L47" s="6">
        <f>IF(Jul!$E49&gt;0,VLOOKUP($A47,Jul!$O$4:$T$201,5,FALSE)+Jul!$L$4/1000,0)</f>
        <v>0</v>
      </c>
      <c r="M47" s="16">
        <f t="shared" si="38"/>
        <v>0</v>
      </c>
      <c r="N47" s="6">
        <f>IF(Aug!$E49&gt;0,VLOOKUP($A47,Aug!$O$4:$R$201,4,FALSE),0)</f>
        <v>0</v>
      </c>
      <c r="O47" s="6">
        <f>IF(Aug!$E49&gt;0,VLOOKUP($A47,Aug!$O$4:$T$201,5,FALSE)+Aug!L$4/1000,0)</f>
        <v>0</v>
      </c>
      <c r="P47" s="16">
        <f t="shared" si="39"/>
        <v>0</v>
      </c>
      <c r="Q47" s="6">
        <f>IF(Sep!$E49&gt;0,VLOOKUP($A47,Sep!$O$4:$R$201,4,FALSE),0)</f>
        <v>0</v>
      </c>
      <c r="R47" s="6">
        <f>IF(Sep!$E49&gt;0,VLOOKUP($A47,Sep!$O$4:$T$201,5,FALSE)+Sep!L$4/1000,0)</f>
        <v>0</v>
      </c>
      <c r="S47" s="16">
        <f t="shared" si="40"/>
        <v>0</v>
      </c>
      <c r="T47" s="6">
        <f>IF(Oct!$E49&gt;0,VLOOKUP($A47,Oct!$O$4:$R$201,4,FALSE),0)</f>
        <v>0</v>
      </c>
      <c r="U47" s="6">
        <f>IF(Oct!$E49&gt;0,VLOOKUP($A47,Oct!$O$4:$T$201,5,FALSE)+Oct!L$4/1000,0)</f>
        <v>0</v>
      </c>
      <c r="V47" s="16">
        <f t="shared" si="41"/>
        <v>0</v>
      </c>
      <c r="W47" s="6">
        <f>IF(Nov!$E49&gt;0,VLOOKUP($A47,Nov!$O$4:$R$201,4,FALSE),0)</f>
        <v>0</v>
      </c>
      <c r="X47" s="6">
        <f>IF(Nov!$E49&gt;0,VLOOKUP($A47,Nov!$O$4:$T$201,5,FALSE)+Nov!L$4/1000,0)</f>
        <v>0</v>
      </c>
      <c r="Y47" s="16">
        <f t="shared" si="42"/>
        <v>0</v>
      </c>
      <c r="Z47" s="6">
        <f>IF(Dec!$E49&gt;0,VLOOKUP($A47,Dec!$O$4:$R$201,4,FALSE),0)</f>
        <v>0</v>
      </c>
      <c r="AA47" s="6">
        <f>IF(Dec!$E49&gt;0,VLOOKUP($A47,Dec!$O$4:$T$201,5,FALSE)+Dec!L$4/1000,0)</f>
        <v>0</v>
      </c>
      <c r="AB47" s="16">
        <f t="shared" si="43"/>
        <v>0</v>
      </c>
      <c r="AC47" s="6">
        <f>IF(Jan!$E49&gt;0,VLOOKUP($A47,Jan!$O$4:$R$201,4,FALSE),0)</f>
        <v>0</v>
      </c>
      <c r="AD47" s="6">
        <f>IF(Jan!$E49&gt;0,VLOOKUP($A47,Jan!$O$4:$T$201,5,FALSE)+Jan!L$4/1000,0)</f>
        <v>0</v>
      </c>
      <c r="AE47" s="16">
        <f t="shared" si="44"/>
        <v>0</v>
      </c>
      <c r="AF47" s="6">
        <f>IF(Feb!$E49&gt;0,VLOOKUP($A47,Feb!$O$4:$R$201,4,FALSE),0)</f>
        <v>0</v>
      </c>
      <c r="AG47" s="6">
        <f>IF(Feb!$E49&gt;0,VLOOKUP($A47,Feb!$O$4:$T$201,5,FALSE)+Feb!L$4/1000,0)</f>
        <v>0</v>
      </c>
      <c r="AH47" s="16">
        <f t="shared" si="45"/>
        <v>0</v>
      </c>
      <c r="AI47" s="6">
        <f>IF(Mar!$E49&gt;0,VLOOKUP($A47,Mar!$O$4:$R$201,4,FALSE),0)</f>
        <v>0</v>
      </c>
      <c r="AJ47" s="6">
        <f>IF(Mar!$E49&gt;0,VLOOKUP($A47,Mar!$O$4:$T$201,5,FALSE)+Mar!L$4/1000,0)</f>
        <v>0</v>
      </c>
      <c r="AK47" s="16">
        <f t="shared" si="46"/>
        <v>0</v>
      </c>
      <c r="AN47" s="16">
        <f t="shared" si="47"/>
        <v>0</v>
      </c>
      <c r="AQ47" s="1" t="str">
        <f t="shared" si="48"/>
        <v>Guest 37:30</v>
      </c>
      <c r="AR47" s="6">
        <f t="shared" si="49"/>
        <v>0</v>
      </c>
      <c r="AS47" s="6">
        <f t="shared" si="50"/>
        <v>0</v>
      </c>
      <c r="AT47" s="6">
        <f t="shared" si="51"/>
        <v>0</v>
      </c>
      <c r="AU47" s="6">
        <f t="shared" si="52"/>
        <v>0</v>
      </c>
      <c r="AV47" s="6">
        <f t="shared" si="53"/>
        <v>0</v>
      </c>
      <c r="AW47" s="6">
        <f t="shared" si="54"/>
        <v>0</v>
      </c>
      <c r="AX47" s="6">
        <f t="shared" si="55"/>
        <v>0</v>
      </c>
      <c r="AY47" s="6">
        <f t="shared" si="56"/>
        <v>0</v>
      </c>
      <c r="AZ47" s="6">
        <f t="shared" si="57"/>
        <v>0</v>
      </c>
      <c r="BA47" s="6">
        <f t="shared" si="58"/>
        <v>0</v>
      </c>
      <c r="BB47" s="6">
        <f t="shared" si="59"/>
        <v>0</v>
      </c>
      <c r="BC47" s="6">
        <f t="shared" si="60"/>
        <v>0</v>
      </c>
      <c r="BE47" s="1">
        <f t="shared" si="61"/>
        <v>0</v>
      </c>
      <c r="BF47" s="1">
        <f t="shared" si="62"/>
        <v>0</v>
      </c>
      <c r="BG47" s="1">
        <f t="shared" si="63"/>
        <v>0</v>
      </c>
      <c r="BH47" s="1">
        <f t="shared" si="64"/>
        <v>0</v>
      </c>
      <c r="BI47" s="1">
        <f t="shared" si="65"/>
        <v>0</v>
      </c>
      <c r="BJ47" s="1">
        <f t="shared" si="66"/>
        <v>0</v>
      </c>
      <c r="BK47" s="1">
        <f t="shared" si="67"/>
        <v>0</v>
      </c>
      <c r="BL47" s="1">
        <f t="shared" si="68"/>
        <v>0</v>
      </c>
      <c r="BM47" s="1">
        <f t="shared" si="69"/>
        <v>0</v>
      </c>
    </row>
    <row r="48" spans="1:65" x14ac:dyDescent="0.3">
      <c r="A48" s="1" t="s">
        <v>176</v>
      </c>
      <c r="B48" s="6">
        <f>IF(Apr!$E50&gt;0,VLOOKUP($A48,Apr!$O$4:$T$201,4,FALSE),0)</f>
        <v>0</v>
      </c>
      <c r="C48" s="6">
        <f>IF(Apr!$E50&gt;0,VLOOKUP($A48,Apr!$O$4:$T$201,5,FALSE)+Apr!L$4/1000,0)</f>
        <v>0</v>
      </c>
      <c r="D48" s="16">
        <f t="shared" si="35"/>
        <v>0</v>
      </c>
      <c r="E48" s="6">
        <f>IF(May!$E50&gt;0,VLOOKUP($A48,May!$O$4:$T$201,4,FALSE),0)</f>
        <v>0</v>
      </c>
      <c r="F48" s="6">
        <f>IF(May!$E50&gt;0,VLOOKUP($A48,May!$O$4:$T$201,5,FALSE)+May!L$4/1000,0)</f>
        <v>0</v>
      </c>
      <c r="G48" s="16">
        <f t="shared" si="36"/>
        <v>0</v>
      </c>
      <c r="H48" s="6">
        <f>IF(Jun!$E50&gt;0,VLOOKUP($A48,Jun!$O$4:$R$201,4,FALSE),0)</f>
        <v>0</v>
      </c>
      <c r="I48" s="6">
        <f>IF(Jun!$E50&gt;0,VLOOKUP($A48,Jun!$O$4:$T$201,5,FALSE)+Jun!L$4/1000,0)</f>
        <v>0</v>
      </c>
      <c r="J48" s="16">
        <f t="shared" si="37"/>
        <v>0</v>
      </c>
      <c r="K48" s="6">
        <f>IF(Jul!$E50&gt;0,VLOOKUP($A48,Jul!$O$4:$R$201,4,FALSE),0)</f>
        <v>0</v>
      </c>
      <c r="L48" s="6">
        <f>IF(Jul!$E50&gt;0,VLOOKUP($A48,Jul!$O$4:$T$201,5,FALSE)+Jul!$L$4/1000,0)</f>
        <v>0</v>
      </c>
      <c r="M48" s="16">
        <f t="shared" si="38"/>
        <v>0</v>
      </c>
      <c r="N48" s="6">
        <f>IF(Aug!$E50&gt;0,VLOOKUP($A48,Aug!$O$4:$R$201,4,FALSE),0)</f>
        <v>0</v>
      </c>
      <c r="O48" s="6">
        <f>IF(Aug!$E50&gt;0,VLOOKUP($A48,Aug!$O$4:$T$201,5,FALSE)+Aug!L$4/1000,0)</f>
        <v>0</v>
      </c>
      <c r="P48" s="16">
        <f t="shared" si="39"/>
        <v>0</v>
      </c>
      <c r="Q48" s="6">
        <f>IF(Sep!$E50&gt;0,VLOOKUP($A48,Sep!$O$4:$R$201,4,FALSE),0)</f>
        <v>0</v>
      </c>
      <c r="R48" s="6">
        <f>IF(Sep!$E50&gt;0,VLOOKUP($A48,Sep!$O$4:$T$201,5,FALSE)+Sep!L$4/1000,0)</f>
        <v>0</v>
      </c>
      <c r="S48" s="16">
        <f t="shared" si="40"/>
        <v>0</v>
      </c>
      <c r="T48" s="6">
        <f>IF(Oct!$E50&gt;0,VLOOKUP($A48,Oct!$O$4:$R$201,4,FALSE),0)</f>
        <v>0</v>
      </c>
      <c r="U48" s="6">
        <f>IF(Oct!$E50&gt;0,VLOOKUP($A48,Oct!$O$4:$T$201,5,FALSE)+Oct!L$4/1000,0)</f>
        <v>0</v>
      </c>
      <c r="V48" s="16">
        <f t="shared" si="41"/>
        <v>0</v>
      </c>
      <c r="W48" s="6">
        <f>IF(Nov!$E50&gt;0,VLOOKUP($A48,Nov!$O$4:$R$201,4,FALSE),0)</f>
        <v>0</v>
      </c>
      <c r="X48" s="6">
        <f>IF(Nov!$E50&gt;0,VLOOKUP($A48,Nov!$O$4:$T$201,5,FALSE)+Nov!L$4/1000,0)</f>
        <v>0</v>
      </c>
      <c r="Y48" s="16">
        <f t="shared" si="42"/>
        <v>0</v>
      </c>
      <c r="Z48" s="6">
        <f>IF(Dec!$E50&gt;0,VLOOKUP($A48,Dec!$O$4:$R$201,4,FALSE),0)</f>
        <v>0</v>
      </c>
      <c r="AA48" s="6">
        <f>IF(Dec!$E50&gt;0,VLOOKUP($A48,Dec!$O$4:$T$201,5,FALSE)+Dec!L$4/1000,0)</f>
        <v>0</v>
      </c>
      <c r="AB48" s="16">
        <f t="shared" si="43"/>
        <v>0</v>
      </c>
      <c r="AC48" s="6">
        <f>IF(Jan!$E50&gt;0,VLOOKUP($A48,Jan!$O$4:$R$201,4,FALSE),0)</f>
        <v>0</v>
      </c>
      <c r="AD48" s="6">
        <f>IF(Jan!$E50&gt;0,VLOOKUP($A48,Jan!$O$4:$T$201,5,FALSE)+Jan!L$4/1000,0)</f>
        <v>0</v>
      </c>
      <c r="AE48" s="16">
        <f t="shared" si="44"/>
        <v>0</v>
      </c>
      <c r="AF48" s="6">
        <f>IF(Feb!$E50&gt;0,VLOOKUP($A48,Feb!$O$4:$R$201,4,FALSE),0)</f>
        <v>0</v>
      </c>
      <c r="AG48" s="6">
        <f>IF(Feb!$E50&gt;0,VLOOKUP($A48,Feb!$O$4:$T$201,5,FALSE)+Feb!L$4/1000,0)</f>
        <v>0</v>
      </c>
      <c r="AH48" s="16">
        <f t="shared" si="45"/>
        <v>0</v>
      </c>
      <c r="AI48" s="6">
        <f>IF(Mar!$E50&gt;0,VLOOKUP($A48,Mar!$O$4:$R$201,4,FALSE),0)</f>
        <v>0</v>
      </c>
      <c r="AJ48" s="6">
        <f>IF(Mar!$E50&gt;0,VLOOKUP($A48,Mar!$O$4:$T$201,5,FALSE)+Mar!L$4/1000,0)</f>
        <v>0</v>
      </c>
      <c r="AK48" s="16">
        <f t="shared" si="46"/>
        <v>0</v>
      </c>
      <c r="AN48" s="16">
        <f t="shared" si="47"/>
        <v>0</v>
      </c>
      <c r="AQ48" s="1" t="str">
        <f t="shared" si="48"/>
        <v>Guest 40</v>
      </c>
      <c r="AR48" s="6">
        <f t="shared" si="49"/>
        <v>0</v>
      </c>
      <c r="AS48" s="6">
        <f t="shared" si="50"/>
        <v>0</v>
      </c>
      <c r="AT48" s="6">
        <f t="shared" si="51"/>
        <v>0</v>
      </c>
      <c r="AU48" s="6">
        <f t="shared" si="52"/>
        <v>0</v>
      </c>
      <c r="AV48" s="6">
        <f t="shared" si="53"/>
        <v>0</v>
      </c>
      <c r="AW48" s="6">
        <f t="shared" si="54"/>
        <v>0</v>
      </c>
      <c r="AX48" s="6">
        <f t="shared" si="55"/>
        <v>0</v>
      </c>
      <c r="AY48" s="6">
        <f t="shared" si="56"/>
        <v>0</v>
      </c>
      <c r="AZ48" s="6">
        <f t="shared" si="57"/>
        <v>0</v>
      </c>
      <c r="BA48" s="6">
        <f t="shared" si="58"/>
        <v>0</v>
      </c>
      <c r="BB48" s="6">
        <f t="shared" si="59"/>
        <v>0</v>
      </c>
      <c r="BC48" s="6">
        <f t="shared" si="60"/>
        <v>0</v>
      </c>
      <c r="BE48" s="1">
        <f t="shared" si="61"/>
        <v>0</v>
      </c>
      <c r="BF48" s="1">
        <f t="shared" si="62"/>
        <v>0</v>
      </c>
      <c r="BG48" s="1">
        <f t="shared" si="63"/>
        <v>0</v>
      </c>
      <c r="BH48" s="1">
        <f t="shared" si="64"/>
        <v>0</v>
      </c>
      <c r="BI48" s="1">
        <f t="shared" si="65"/>
        <v>0</v>
      </c>
      <c r="BJ48" s="1">
        <f t="shared" si="66"/>
        <v>0</v>
      </c>
      <c r="BK48" s="1">
        <f t="shared" si="67"/>
        <v>0</v>
      </c>
      <c r="BL48" s="1">
        <f t="shared" si="68"/>
        <v>0</v>
      </c>
      <c r="BM48" s="1">
        <f t="shared" si="69"/>
        <v>0</v>
      </c>
    </row>
    <row r="49" spans="1:65" x14ac:dyDescent="0.3">
      <c r="A49" s="1" t="s">
        <v>177</v>
      </c>
      <c r="B49" s="6">
        <f>IF(Apr!$E51&gt;0,VLOOKUP($A49,Apr!$O$4:$T$201,4,FALSE),0)</f>
        <v>0</v>
      </c>
      <c r="C49" s="6">
        <f>IF(Apr!$E51&gt;0,VLOOKUP($A49,Apr!$O$4:$T$201,5,FALSE)+Apr!L$4/1000,0)</f>
        <v>0</v>
      </c>
      <c r="D49" s="16">
        <f t="shared" si="35"/>
        <v>0</v>
      </c>
      <c r="E49" s="6">
        <f>IF(May!$E51&gt;0,VLOOKUP($A49,May!$O$4:$T$201,4,FALSE),0)</f>
        <v>0</v>
      </c>
      <c r="F49" s="6">
        <f>IF(May!$E51&gt;0,VLOOKUP($A49,May!$O$4:$T$201,5,FALSE)+May!L$4/1000,0)</f>
        <v>0</v>
      </c>
      <c r="G49" s="16">
        <f t="shared" si="36"/>
        <v>0</v>
      </c>
      <c r="H49" s="6">
        <f>IF(Jun!$E51&gt;0,VLOOKUP($A49,Jun!$O$4:$R$201,4,FALSE),0)</f>
        <v>0</v>
      </c>
      <c r="I49" s="6">
        <f>IF(Jun!$E51&gt;0,VLOOKUP($A49,Jun!$O$4:$T$201,5,FALSE)+Jun!L$4/1000,0)</f>
        <v>0</v>
      </c>
      <c r="J49" s="16">
        <f t="shared" si="37"/>
        <v>0</v>
      </c>
      <c r="K49" s="6">
        <f>IF(Jul!$E51&gt;0,VLOOKUP($A49,Jul!$O$4:$R$201,4,FALSE),0)</f>
        <v>0</v>
      </c>
      <c r="L49" s="6">
        <f>IF(Jul!$E51&gt;0,VLOOKUP($A49,Jul!$O$4:$T$201,5,FALSE)+Jul!$L$4/1000,0)</f>
        <v>0</v>
      </c>
      <c r="M49" s="16">
        <f t="shared" si="38"/>
        <v>0</v>
      </c>
      <c r="N49" s="6">
        <f>IF(Aug!$E51&gt;0,VLOOKUP($A49,Aug!$O$4:$R$201,4,FALSE),0)</f>
        <v>0</v>
      </c>
      <c r="O49" s="6">
        <f>IF(Aug!$E51&gt;0,VLOOKUP($A49,Aug!$O$4:$T$201,5,FALSE)+Aug!L$4/1000,0)</f>
        <v>0</v>
      </c>
      <c r="P49" s="16">
        <f t="shared" si="39"/>
        <v>0</v>
      </c>
      <c r="Q49" s="6">
        <f>IF(Sep!$E51&gt;0,VLOOKUP($A49,Sep!$O$4:$R$201,4,FALSE),0)</f>
        <v>0</v>
      </c>
      <c r="R49" s="6">
        <f>IF(Sep!$E51&gt;0,VLOOKUP($A49,Sep!$O$4:$T$201,5,FALSE)+Sep!L$4/1000,0)</f>
        <v>0</v>
      </c>
      <c r="S49" s="16">
        <f t="shared" si="40"/>
        <v>0</v>
      </c>
      <c r="T49" s="6">
        <f>IF(Oct!$E51&gt;0,VLOOKUP($A49,Oct!$O$4:$R$201,4,FALSE),0)</f>
        <v>0</v>
      </c>
      <c r="U49" s="6">
        <f>IF(Oct!$E51&gt;0,VLOOKUP($A49,Oct!$O$4:$T$201,5,FALSE)+Oct!L$4/1000,0)</f>
        <v>0</v>
      </c>
      <c r="V49" s="16">
        <f t="shared" si="41"/>
        <v>0</v>
      </c>
      <c r="W49" s="6">
        <f>IF(Nov!$E51&gt;0,VLOOKUP($A49,Nov!$O$4:$R$201,4,FALSE),0)</f>
        <v>0</v>
      </c>
      <c r="X49" s="6">
        <f>IF(Nov!$E51&gt;0,VLOOKUP($A49,Nov!$O$4:$T$201,5,FALSE)+Nov!L$4/1000,0)</f>
        <v>0</v>
      </c>
      <c r="Y49" s="16">
        <f t="shared" si="42"/>
        <v>0</v>
      </c>
      <c r="Z49" s="6">
        <f>IF(Dec!$E51&gt;0,VLOOKUP($A49,Dec!$O$4:$R$201,4,FALSE),0)</f>
        <v>0</v>
      </c>
      <c r="AA49" s="6">
        <f>IF(Dec!$E51&gt;0,VLOOKUP($A49,Dec!$O$4:$T$201,5,FALSE)+Dec!L$4/1000,0)</f>
        <v>0</v>
      </c>
      <c r="AB49" s="16">
        <f t="shared" si="43"/>
        <v>0</v>
      </c>
      <c r="AC49" s="6">
        <f>IF(Jan!$E51&gt;0,VLOOKUP($A49,Jan!$O$4:$R$201,4,FALSE),0)</f>
        <v>0</v>
      </c>
      <c r="AD49" s="6">
        <f>IF(Jan!$E51&gt;0,VLOOKUP($A49,Jan!$O$4:$T$201,5,FALSE)+Jan!L$4/1000,0)</f>
        <v>0</v>
      </c>
      <c r="AE49" s="16">
        <f t="shared" si="44"/>
        <v>0</v>
      </c>
      <c r="AF49" s="6">
        <f>IF(Feb!$E51&gt;0,VLOOKUP($A49,Feb!$O$4:$R$201,4,FALSE),0)</f>
        <v>0</v>
      </c>
      <c r="AG49" s="6">
        <f>IF(Feb!$E51&gt;0,VLOOKUP($A49,Feb!$O$4:$T$201,5,FALSE)+Feb!L$4/1000,0)</f>
        <v>0</v>
      </c>
      <c r="AH49" s="16">
        <f t="shared" si="45"/>
        <v>0</v>
      </c>
      <c r="AI49" s="6">
        <f>IF(Mar!$E51&gt;0,VLOOKUP($A49,Mar!$O$4:$R$201,4,FALSE),0)</f>
        <v>0</v>
      </c>
      <c r="AJ49" s="6">
        <f>IF(Mar!$E51&gt;0,VLOOKUP($A49,Mar!$O$4:$T$201,5,FALSE)+Mar!L$4/1000,0)</f>
        <v>0</v>
      </c>
      <c r="AK49" s="16">
        <f t="shared" si="46"/>
        <v>0</v>
      </c>
      <c r="AN49" s="16">
        <f t="shared" si="47"/>
        <v>0</v>
      </c>
      <c r="AQ49" s="1" t="str">
        <f t="shared" si="48"/>
        <v>Guest 42:30</v>
      </c>
      <c r="AR49" s="6">
        <f t="shared" si="49"/>
        <v>0</v>
      </c>
      <c r="AS49" s="6">
        <f t="shared" si="50"/>
        <v>0</v>
      </c>
      <c r="AT49" s="6">
        <f t="shared" si="51"/>
        <v>0</v>
      </c>
      <c r="AU49" s="6">
        <f t="shared" si="52"/>
        <v>0</v>
      </c>
      <c r="AV49" s="6">
        <f t="shared" si="53"/>
        <v>0</v>
      </c>
      <c r="AW49" s="6">
        <f t="shared" si="54"/>
        <v>0</v>
      </c>
      <c r="AX49" s="6">
        <f t="shared" si="55"/>
        <v>0</v>
      </c>
      <c r="AY49" s="6">
        <f t="shared" si="56"/>
        <v>0</v>
      </c>
      <c r="AZ49" s="6">
        <f t="shared" si="57"/>
        <v>0</v>
      </c>
      <c r="BA49" s="6">
        <f t="shared" si="58"/>
        <v>0</v>
      </c>
      <c r="BB49" s="6">
        <f t="shared" si="59"/>
        <v>0</v>
      </c>
      <c r="BC49" s="6">
        <f t="shared" si="60"/>
        <v>0</v>
      </c>
      <c r="BE49" s="1">
        <f t="shared" si="61"/>
        <v>0</v>
      </c>
      <c r="BF49" s="1">
        <f t="shared" si="62"/>
        <v>0</v>
      </c>
      <c r="BG49" s="1">
        <f t="shared" si="63"/>
        <v>0</v>
      </c>
      <c r="BH49" s="1">
        <f t="shared" si="64"/>
        <v>0</v>
      </c>
      <c r="BI49" s="1">
        <f t="shared" si="65"/>
        <v>0</v>
      </c>
      <c r="BJ49" s="1">
        <f t="shared" si="66"/>
        <v>0</v>
      </c>
      <c r="BK49" s="1">
        <f t="shared" si="67"/>
        <v>0</v>
      </c>
      <c r="BL49" s="1">
        <f t="shared" si="68"/>
        <v>0</v>
      </c>
      <c r="BM49" s="1">
        <f t="shared" si="69"/>
        <v>0</v>
      </c>
    </row>
    <row r="50" spans="1:65" x14ac:dyDescent="0.3">
      <c r="A50" s="1" t="s">
        <v>178</v>
      </c>
      <c r="B50" s="6">
        <f>IF(Apr!$E52&gt;0,VLOOKUP($A50,Apr!$O$4:$T$201,4,FALSE),0)</f>
        <v>0</v>
      </c>
      <c r="C50" s="6">
        <f>IF(Apr!$E52&gt;0,VLOOKUP($A50,Apr!$O$4:$T$201,5,FALSE)+Apr!L$4/1000,0)</f>
        <v>0</v>
      </c>
      <c r="D50" s="16">
        <f t="shared" si="35"/>
        <v>0</v>
      </c>
      <c r="E50" s="6">
        <f>IF(May!$E52&gt;0,VLOOKUP($A50,May!$O$4:$T$201,4,FALSE),0)</f>
        <v>0</v>
      </c>
      <c r="F50" s="6">
        <f>IF(May!$E52&gt;0,VLOOKUP($A50,May!$O$4:$T$201,5,FALSE)+May!L$4/1000,0)</f>
        <v>0</v>
      </c>
      <c r="G50" s="16">
        <f t="shared" si="36"/>
        <v>0</v>
      </c>
      <c r="H50" s="6">
        <f>IF(Jun!$E52&gt;0,VLOOKUP($A50,Jun!$O$4:$R$201,4,FALSE),0)</f>
        <v>0</v>
      </c>
      <c r="I50" s="6">
        <f>IF(Jun!$E52&gt;0,VLOOKUP($A50,Jun!$O$4:$T$201,5,FALSE)+Jun!L$4/1000,0)</f>
        <v>0</v>
      </c>
      <c r="J50" s="16">
        <f t="shared" si="37"/>
        <v>0</v>
      </c>
      <c r="K50" s="6">
        <f>IF(Jul!$E52&gt;0,VLOOKUP($A50,Jul!$O$4:$R$201,4,FALSE),0)</f>
        <v>0</v>
      </c>
      <c r="L50" s="6">
        <f>IF(Jul!$E52&gt;0,VLOOKUP($A50,Jul!$O$4:$T$201,5,FALSE)+Jul!$L$4/1000,0)</f>
        <v>0</v>
      </c>
      <c r="M50" s="16">
        <f t="shared" si="38"/>
        <v>0</v>
      </c>
      <c r="N50" s="6">
        <f>IF(Aug!$E52&gt;0,VLOOKUP($A50,Aug!$O$4:$R$201,4,FALSE),0)</f>
        <v>0</v>
      </c>
      <c r="O50" s="6">
        <f>IF(Aug!$E52&gt;0,VLOOKUP($A50,Aug!$O$4:$T$201,5,FALSE)+Aug!L$4/1000,0)</f>
        <v>0</v>
      </c>
      <c r="P50" s="16">
        <f t="shared" si="39"/>
        <v>0</v>
      </c>
      <c r="Q50" s="6">
        <f>IF(Sep!$E52&gt;0,VLOOKUP($A50,Sep!$O$4:$R$201,4,FALSE),0)</f>
        <v>0</v>
      </c>
      <c r="R50" s="6">
        <f>IF(Sep!$E52&gt;0,VLOOKUP($A50,Sep!$O$4:$T$201,5,FALSE)+Sep!L$4/1000,0)</f>
        <v>0</v>
      </c>
      <c r="S50" s="16">
        <f t="shared" si="40"/>
        <v>0</v>
      </c>
      <c r="T50" s="6">
        <f>IF(Oct!$E52&gt;0,VLOOKUP($A50,Oct!$O$4:$R$201,4,FALSE),0)</f>
        <v>0</v>
      </c>
      <c r="U50" s="6">
        <f>IF(Oct!$E52&gt;0,VLOOKUP($A50,Oct!$O$4:$T$201,5,FALSE)+Oct!L$4/1000,0)</f>
        <v>0</v>
      </c>
      <c r="V50" s="16">
        <f t="shared" si="41"/>
        <v>0</v>
      </c>
      <c r="W50" s="6">
        <f>IF(Nov!$E52&gt;0,VLOOKUP($A50,Nov!$O$4:$R$201,4,FALSE),0)</f>
        <v>0</v>
      </c>
      <c r="X50" s="6">
        <f>IF(Nov!$E52&gt;0,VLOOKUP($A50,Nov!$O$4:$T$201,5,FALSE)+Nov!L$4/1000,0)</f>
        <v>0</v>
      </c>
      <c r="Y50" s="16">
        <f t="shared" si="42"/>
        <v>0</v>
      </c>
      <c r="Z50" s="6">
        <f>IF(Dec!$E52&gt;0,VLOOKUP($A50,Dec!$O$4:$R$201,4,FALSE),0)</f>
        <v>0</v>
      </c>
      <c r="AA50" s="6">
        <f>IF(Dec!$E52&gt;0,VLOOKUP($A50,Dec!$O$4:$T$201,5,FALSE)+Dec!L$4/1000,0)</f>
        <v>0</v>
      </c>
      <c r="AB50" s="16">
        <f t="shared" si="43"/>
        <v>0</v>
      </c>
      <c r="AC50" s="6">
        <f>IF(Jan!$E52&gt;0,VLOOKUP($A50,Jan!$O$4:$R$201,4,FALSE),0)</f>
        <v>0</v>
      </c>
      <c r="AD50" s="6">
        <f>IF(Jan!$E52&gt;0,VLOOKUP($A50,Jan!$O$4:$T$201,5,FALSE)+Jan!L$4/1000,0)</f>
        <v>0</v>
      </c>
      <c r="AE50" s="16">
        <f t="shared" si="44"/>
        <v>0</v>
      </c>
      <c r="AF50" s="6">
        <f>IF(Feb!$E52&gt;0,VLOOKUP($A50,Feb!$O$4:$R$201,4,FALSE),0)</f>
        <v>0</v>
      </c>
      <c r="AG50" s="6">
        <f>IF(Feb!$E52&gt;0,VLOOKUP($A50,Feb!$O$4:$T$201,5,FALSE)+Feb!L$4/1000,0)</f>
        <v>0</v>
      </c>
      <c r="AH50" s="16">
        <f t="shared" si="45"/>
        <v>0</v>
      </c>
      <c r="AI50" s="6">
        <f>IF(Mar!$E52&gt;0,VLOOKUP($A50,Mar!$O$4:$R$201,4,FALSE),0)</f>
        <v>0</v>
      </c>
      <c r="AJ50" s="6">
        <f>IF(Mar!$E52&gt;0,VLOOKUP($A50,Mar!$O$4:$T$201,5,FALSE)+Mar!L$4/1000,0)</f>
        <v>0</v>
      </c>
      <c r="AK50" s="16">
        <f t="shared" si="46"/>
        <v>0</v>
      </c>
      <c r="AN50" s="16">
        <f t="shared" si="47"/>
        <v>0</v>
      </c>
      <c r="AQ50" s="1" t="str">
        <f t="shared" si="48"/>
        <v>Guest 45</v>
      </c>
      <c r="AR50" s="6">
        <f t="shared" si="49"/>
        <v>0</v>
      </c>
      <c r="AS50" s="6">
        <f t="shared" si="50"/>
        <v>0</v>
      </c>
      <c r="AT50" s="6">
        <f t="shared" si="51"/>
        <v>0</v>
      </c>
      <c r="AU50" s="6">
        <f t="shared" si="52"/>
        <v>0</v>
      </c>
      <c r="AV50" s="6">
        <f t="shared" si="53"/>
        <v>0</v>
      </c>
      <c r="AW50" s="6">
        <f t="shared" si="54"/>
        <v>0</v>
      </c>
      <c r="AX50" s="6">
        <f t="shared" si="55"/>
        <v>0</v>
      </c>
      <c r="AY50" s="6">
        <f t="shared" si="56"/>
        <v>0</v>
      </c>
      <c r="AZ50" s="6">
        <f t="shared" si="57"/>
        <v>0</v>
      </c>
      <c r="BA50" s="6">
        <f t="shared" si="58"/>
        <v>0</v>
      </c>
      <c r="BB50" s="6">
        <f t="shared" si="59"/>
        <v>0</v>
      </c>
      <c r="BC50" s="6">
        <f t="shared" si="60"/>
        <v>0</v>
      </c>
      <c r="BE50" s="1">
        <f t="shared" si="61"/>
        <v>0</v>
      </c>
      <c r="BF50" s="1">
        <f t="shared" si="62"/>
        <v>0</v>
      </c>
      <c r="BG50" s="1">
        <f t="shared" si="63"/>
        <v>0</v>
      </c>
      <c r="BH50" s="1">
        <f t="shared" si="64"/>
        <v>0</v>
      </c>
      <c r="BI50" s="1">
        <f t="shared" si="65"/>
        <v>0</v>
      </c>
      <c r="BJ50" s="1">
        <f t="shared" si="66"/>
        <v>0</v>
      </c>
      <c r="BK50" s="1">
        <f t="shared" si="67"/>
        <v>0</v>
      </c>
      <c r="BL50" s="1">
        <f t="shared" si="68"/>
        <v>0</v>
      </c>
      <c r="BM50" s="1">
        <f t="shared" si="69"/>
        <v>0</v>
      </c>
    </row>
    <row r="51" spans="1:65" x14ac:dyDescent="0.3">
      <c r="A51" s="1" t="s">
        <v>179</v>
      </c>
      <c r="B51" s="6">
        <f>IF(Apr!$E53&gt;0,VLOOKUP($A51,Apr!$O$4:$T$201,4,FALSE),0)</f>
        <v>0</v>
      </c>
      <c r="C51" s="6">
        <f>IF(Apr!$E53&gt;0,VLOOKUP($A51,Apr!$O$4:$T$201,5,FALSE)+Apr!L$4/1000,0)</f>
        <v>0</v>
      </c>
      <c r="D51" s="16">
        <f t="shared" si="35"/>
        <v>0</v>
      </c>
      <c r="E51" s="6">
        <f>IF(May!$E53&gt;0,VLOOKUP($A51,May!$O$4:$T$201,4,FALSE),0)</f>
        <v>0</v>
      </c>
      <c r="F51" s="6">
        <f>IF(May!$E53&gt;0,VLOOKUP($A51,May!$O$4:$T$201,5,FALSE)+May!L$4/1000,0)</f>
        <v>0</v>
      </c>
      <c r="G51" s="16">
        <f t="shared" si="36"/>
        <v>0</v>
      </c>
      <c r="H51" s="6">
        <f>IF(Jun!$E53&gt;0,VLOOKUP($A51,Jun!$O$4:$R$201,4,FALSE),0)</f>
        <v>0</v>
      </c>
      <c r="I51" s="6">
        <f>IF(Jun!$E53&gt;0,VLOOKUP($A51,Jun!$O$4:$T$201,5,FALSE)+Jun!L$4/1000,0)</f>
        <v>0</v>
      </c>
      <c r="J51" s="16">
        <f t="shared" si="37"/>
        <v>0</v>
      </c>
      <c r="K51" s="6">
        <f>IF(Jul!$E53&gt;0,VLOOKUP($A51,Jul!$O$4:$R$201,4,FALSE),0)</f>
        <v>0</v>
      </c>
      <c r="L51" s="6">
        <f>IF(Jul!$E53&gt;0,VLOOKUP($A51,Jul!$O$4:$T$201,5,FALSE)+Jul!$L$4/1000,0)</f>
        <v>0</v>
      </c>
      <c r="M51" s="16">
        <f t="shared" si="38"/>
        <v>0</v>
      </c>
      <c r="N51" s="6">
        <f>IF(Aug!$E53&gt;0,VLOOKUP($A51,Aug!$O$4:$R$201,4,FALSE),0)</f>
        <v>0</v>
      </c>
      <c r="O51" s="6">
        <f>IF(Aug!$E53&gt;0,VLOOKUP($A51,Aug!$O$4:$T$201,5,FALSE)+Aug!L$4/1000,0)</f>
        <v>0</v>
      </c>
      <c r="P51" s="16">
        <f t="shared" si="39"/>
        <v>0</v>
      </c>
      <c r="Q51" s="6">
        <f>IF(Sep!$E53&gt;0,VLOOKUP($A51,Sep!$O$4:$R$201,4,FALSE),0)</f>
        <v>0</v>
      </c>
      <c r="R51" s="6">
        <f>IF(Sep!$E53&gt;0,VLOOKUP($A51,Sep!$O$4:$T$201,5,FALSE)+Sep!L$4/1000,0)</f>
        <v>0</v>
      </c>
      <c r="S51" s="16">
        <f t="shared" si="40"/>
        <v>0</v>
      </c>
      <c r="T51" s="6">
        <f>IF(Oct!$E53&gt;0,VLOOKUP($A51,Oct!$O$4:$R$201,4,FALSE),0)</f>
        <v>0</v>
      </c>
      <c r="U51" s="6">
        <f>IF(Oct!$E53&gt;0,VLOOKUP($A51,Oct!$O$4:$T$201,5,FALSE)+Oct!L$4/1000,0)</f>
        <v>0</v>
      </c>
      <c r="V51" s="16">
        <f t="shared" si="41"/>
        <v>0</v>
      </c>
      <c r="W51" s="6">
        <f>IF(Nov!$E53&gt;0,VLOOKUP($A51,Nov!$O$4:$R$201,4,FALSE),0)</f>
        <v>0</v>
      </c>
      <c r="X51" s="6">
        <f>IF(Nov!$E53&gt;0,VLOOKUP($A51,Nov!$O$4:$T$201,5,FALSE)+Nov!L$4/1000,0)</f>
        <v>0</v>
      </c>
      <c r="Y51" s="16">
        <f t="shared" si="42"/>
        <v>0</v>
      </c>
      <c r="Z51" s="6">
        <f>IF(Dec!$E53&gt;0,VLOOKUP($A51,Dec!$O$4:$R$201,4,FALSE),0)</f>
        <v>0</v>
      </c>
      <c r="AA51" s="6">
        <f>IF(Dec!$E53&gt;0,VLOOKUP($A51,Dec!$O$4:$T$201,5,FALSE)+Dec!L$4/1000,0)</f>
        <v>0</v>
      </c>
      <c r="AB51" s="16">
        <f t="shared" si="43"/>
        <v>0</v>
      </c>
      <c r="AC51" s="6">
        <f>IF(Jan!$E53&gt;0,VLOOKUP($A51,Jan!$O$4:$R$201,4,FALSE),0)</f>
        <v>0</v>
      </c>
      <c r="AD51" s="6">
        <f>IF(Jan!$E53&gt;0,VLOOKUP($A51,Jan!$O$4:$T$201,5,FALSE)+Jan!L$4/1000,0)</f>
        <v>0</v>
      </c>
      <c r="AE51" s="16">
        <f t="shared" si="44"/>
        <v>0</v>
      </c>
      <c r="AF51" s="6">
        <f>IF(Feb!$E53&gt;0,VLOOKUP($A51,Feb!$O$4:$R$201,4,FALSE),0)</f>
        <v>0</v>
      </c>
      <c r="AG51" s="6">
        <f>IF(Feb!$E53&gt;0,VLOOKUP($A51,Feb!$O$4:$T$201,5,FALSE)+Feb!L$4/1000,0)</f>
        <v>0</v>
      </c>
      <c r="AH51" s="16">
        <f t="shared" si="45"/>
        <v>0</v>
      </c>
      <c r="AI51" s="6">
        <f>IF(Mar!$E53&gt;0,VLOOKUP($A51,Mar!$O$4:$R$201,4,FALSE),0)</f>
        <v>0</v>
      </c>
      <c r="AJ51" s="6">
        <f>IF(Mar!$E53&gt;0,VLOOKUP($A51,Mar!$O$4:$T$201,5,FALSE)+Mar!L$4/1000,0)</f>
        <v>0</v>
      </c>
      <c r="AK51" s="16">
        <f t="shared" si="46"/>
        <v>0</v>
      </c>
      <c r="AN51" s="16">
        <f t="shared" si="47"/>
        <v>0</v>
      </c>
      <c r="AQ51" s="1" t="str">
        <f t="shared" si="48"/>
        <v>Guest 47:30</v>
      </c>
      <c r="AR51" s="6">
        <f t="shared" si="49"/>
        <v>0</v>
      </c>
      <c r="AS51" s="6">
        <f t="shared" si="50"/>
        <v>0</v>
      </c>
      <c r="AT51" s="6">
        <f t="shared" si="51"/>
        <v>0</v>
      </c>
      <c r="AU51" s="6">
        <f t="shared" si="52"/>
        <v>0</v>
      </c>
      <c r="AV51" s="6">
        <f t="shared" si="53"/>
        <v>0</v>
      </c>
      <c r="AW51" s="6">
        <f t="shared" si="54"/>
        <v>0</v>
      </c>
      <c r="AX51" s="6">
        <f t="shared" si="55"/>
        <v>0</v>
      </c>
      <c r="AY51" s="6">
        <f t="shared" si="56"/>
        <v>0</v>
      </c>
      <c r="AZ51" s="6">
        <f t="shared" si="57"/>
        <v>0</v>
      </c>
      <c r="BA51" s="6">
        <f t="shared" si="58"/>
        <v>0</v>
      </c>
      <c r="BB51" s="6">
        <f t="shared" si="59"/>
        <v>0</v>
      </c>
      <c r="BC51" s="6">
        <f t="shared" si="60"/>
        <v>0</v>
      </c>
      <c r="BE51" s="1">
        <f t="shared" si="61"/>
        <v>0</v>
      </c>
      <c r="BF51" s="1">
        <f t="shared" si="62"/>
        <v>0</v>
      </c>
      <c r="BG51" s="1">
        <f t="shared" si="63"/>
        <v>0</v>
      </c>
      <c r="BH51" s="1">
        <f t="shared" si="64"/>
        <v>0</v>
      </c>
      <c r="BI51" s="1">
        <f t="shared" si="65"/>
        <v>0</v>
      </c>
      <c r="BJ51" s="1">
        <f t="shared" si="66"/>
        <v>0</v>
      </c>
      <c r="BK51" s="1">
        <f t="shared" si="67"/>
        <v>0</v>
      </c>
      <c r="BL51" s="1">
        <f t="shared" si="68"/>
        <v>0</v>
      </c>
      <c r="BM51" s="1">
        <f t="shared" si="69"/>
        <v>0</v>
      </c>
    </row>
    <row r="52" spans="1:65" x14ac:dyDescent="0.3">
      <c r="A52" s="1" t="s">
        <v>180</v>
      </c>
      <c r="B52" s="6">
        <f>IF(Apr!$E54&gt;0,VLOOKUP($A52,Apr!$O$4:$T$201,4,FALSE),0)</f>
        <v>0</v>
      </c>
      <c r="C52" s="6">
        <f>IF(Apr!$E54&gt;0,VLOOKUP($A52,Apr!$O$4:$T$201,5,FALSE)+Apr!L$4/1000,0)</f>
        <v>0</v>
      </c>
      <c r="D52" s="16">
        <f t="shared" si="35"/>
        <v>0</v>
      </c>
      <c r="E52" s="6">
        <f>IF(May!$E54&gt;0,VLOOKUP($A52,May!$O$4:$T$201,4,FALSE),0)</f>
        <v>0</v>
      </c>
      <c r="F52" s="6">
        <f>IF(May!$E54&gt;0,VLOOKUP($A52,May!$O$4:$T$201,5,FALSE)+May!L$4/1000,0)</f>
        <v>0</v>
      </c>
      <c r="G52" s="16">
        <f t="shared" si="36"/>
        <v>0</v>
      </c>
      <c r="H52" s="6">
        <f>IF(Jun!$E54&gt;0,VLOOKUP($A52,Jun!$O$4:$R$201,4,FALSE),0)</f>
        <v>0</v>
      </c>
      <c r="I52" s="6">
        <f>IF(Jun!$E54&gt;0,VLOOKUP($A52,Jun!$O$4:$T$201,5,FALSE)+Jun!L$4/1000,0)</f>
        <v>0</v>
      </c>
      <c r="J52" s="16">
        <f t="shared" si="37"/>
        <v>0</v>
      </c>
      <c r="K52" s="6">
        <f>IF(Jul!$E54&gt;0,VLOOKUP($A52,Jul!$O$4:$R$201,4,FALSE),0)</f>
        <v>0</v>
      </c>
      <c r="L52" s="6">
        <f>IF(Jul!$E54&gt;0,VLOOKUP($A52,Jul!$O$4:$T$201,5,FALSE)+Jul!$L$4/1000,0)</f>
        <v>0</v>
      </c>
      <c r="M52" s="16">
        <f t="shared" si="38"/>
        <v>0</v>
      </c>
      <c r="N52" s="6">
        <f>IF(Aug!$E54&gt;0,VLOOKUP($A52,Aug!$O$4:$R$201,4,FALSE),0)</f>
        <v>0</v>
      </c>
      <c r="O52" s="6">
        <f>IF(Aug!$E54&gt;0,VLOOKUP($A52,Aug!$O$4:$T$201,5,FALSE)+Aug!L$4/1000,0)</f>
        <v>0</v>
      </c>
      <c r="P52" s="16">
        <f t="shared" si="39"/>
        <v>0</v>
      </c>
      <c r="Q52" s="6">
        <f>IF(Sep!$E54&gt;0,VLOOKUP($A52,Sep!$O$4:$R$201,4,FALSE),0)</f>
        <v>0</v>
      </c>
      <c r="R52" s="6">
        <f>IF(Sep!$E54&gt;0,VLOOKUP($A52,Sep!$O$4:$T$201,5,FALSE)+Sep!L$4/1000,0)</f>
        <v>0</v>
      </c>
      <c r="S52" s="16">
        <f t="shared" si="40"/>
        <v>0</v>
      </c>
      <c r="T52" s="6">
        <f>IF(Oct!$E54&gt;0,VLOOKUP($A52,Oct!$O$4:$R$201,4,FALSE),0)</f>
        <v>0</v>
      </c>
      <c r="U52" s="6">
        <f>IF(Oct!$E54&gt;0,VLOOKUP($A52,Oct!$O$4:$T$201,5,FALSE)+Oct!L$4/1000,0)</f>
        <v>0</v>
      </c>
      <c r="V52" s="16">
        <f t="shared" si="41"/>
        <v>0</v>
      </c>
      <c r="W52" s="6">
        <f>IF(Nov!$E54&gt;0,VLOOKUP($A52,Nov!$O$4:$R$201,4,FALSE),0)</f>
        <v>0</v>
      </c>
      <c r="X52" s="6">
        <f>IF(Nov!$E54&gt;0,VLOOKUP($A52,Nov!$O$4:$T$201,5,FALSE)+Nov!L$4/1000,0)</f>
        <v>0</v>
      </c>
      <c r="Y52" s="16">
        <f t="shared" si="42"/>
        <v>0</v>
      </c>
      <c r="Z52" s="6">
        <f>IF(Dec!$E54&gt;0,VLOOKUP($A52,Dec!$O$4:$R$201,4,FALSE),0)</f>
        <v>0</v>
      </c>
      <c r="AA52" s="6">
        <f>IF(Dec!$E54&gt;0,VLOOKUP($A52,Dec!$O$4:$T$201,5,FALSE)+Dec!L$4/1000,0)</f>
        <v>0</v>
      </c>
      <c r="AB52" s="16">
        <f t="shared" si="43"/>
        <v>0</v>
      </c>
      <c r="AC52" s="6">
        <f>IF(Jan!$E54&gt;0,VLOOKUP($A52,Jan!$O$4:$R$201,4,FALSE),0)</f>
        <v>0</v>
      </c>
      <c r="AD52" s="6">
        <f>IF(Jan!$E54&gt;0,VLOOKUP($A52,Jan!$O$4:$T$201,5,FALSE)+Jan!L$4/1000,0)</f>
        <v>0</v>
      </c>
      <c r="AE52" s="16">
        <f t="shared" si="44"/>
        <v>0</v>
      </c>
      <c r="AF52" s="6">
        <f>IF(Feb!$E54&gt;0,VLOOKUP($A52,Feb!$O$4:$R$201,4,FALSE),0)</f>
        <v>0</v>
      </c>
      <c r="AG52" s="6">
        <f>IF(Feb!$E54&gt;0,VLOOKUP($A52,Feb!$O$4:$T$201,5,FALSE)+Feb!L$4/1000,0)</f>
        <v>0</v>
      </c>
      <c r="AH52" s="16">
        <f t="shared" si="45"/>
        <v>0</v>
      </c>
      <c r="AI52" s="6">
        <f>IF(Mar!$E54&gt;0,VLOOKUP($A52,Mar!$O$4:$R$201,4,FALSE),0)</f>
        <v>0</v>
      </c>
      <c r="AJ52" s="6">
        <f>IF(Mar!$E54&gt;0,VLOOKUP($A52,Mar!$O$4:$T$201,5,FALSE)+Mar!L$4/1000,0)</f>
        <v>0</v>
      </c>
      <c r="AK52" s="16">
        <f t="shared" si="46"/>
        <v>0</v>
      </c>
      <c r="AN52" s="16">
        <f t="shared" si="47"/>
        <v>0</v>
      </c>
      <c r="AQ52" s="1" t="str">
        <f t="shared" si="48"/>
        <v>Guest 50</v>
      </c>
      <c r="AR52" s="6">
        <f t="shared" si="49"/>
        <v>0</v>
      </c>
      <c r="AS52" s="6">
        <f t="shared" si="50"/>
        <v>0</v>
      </c>
      <c r="AT52" s="6">
        <f t="shared" si="51"/>
        <v>0</v>
      </c>
      <c r="AU52" s="6">
        <f t="shared" si="52"/>
        <v>0</v>
      </c>
      <c r="AV52" s="6">
        <f t="shared" si="53"/>
        <v>0</v>
      </c>
      <c r="AW52" s="6">
        <f t="shared" si="54"/>
        <v>0</v>
      </c>
      <c r="AX52" s="6">
        <f t="shared" si="55"/>
        <v>0</v>
      </c>
      <c r="AY52" s="6">
        <f t="shared" si="56"/>
        <v>0</v>
      </c>
      <c r="AZ52" s="6">
        <f t="shared" si="57"/>
        <v>0</v>
      </c>
      <c r="BA52" s="6">
        <f t="shared" si="58"/>
        <v>0</v>
      </c>
      <c r="BB52" s="6">
        <f t="shared" si="59"/>
        <v>0</v>
      </c>
      <c r="BC52" s="6">
        <f t="shared" si="60"/>
        <v>0</v>
      </c>
      <c r="BE52" s="1">
        <f t="shared" si="61"/>
        <v>0</v>
      </c>
      <c r="BF52" s="1">
        <f t="shared" si="62"/>
        <v>0</v>
      </c>
      <c r="BG52" s="1">
        <f t="shared" si="63"/>
        <v>0</v>
      </c>
      <c r="BH52" s="1">
        <f t="shared" si="64"/>
        <v>0</v>
      </c>
      <c r="BI52" s="1">
        <f t="shared" si="65"/>
        <v>0</v>
      </c>
      <c r="BJ52" s="1">
        <f t="shared" si="66"/>
        <v>0</v>
      </c>
      <c r="BK52" s="1">
        <f t="shared" si="67"/>
        <v>0</v>
      </c>
      <c r="BL52" s="1">
        <f t="shared" si="68"/>
        <v>0</v>
      </c>
      <c r="BM52" s="1">
        <f t="shared" si="69"/>
        <v>0</v>
      </c>
    </row>
    <row r="53" spans="1:65" x14ac:dyDescent="0.3">
      <c r="A53" s="1" t="s">
        <v>181</v>
      </c>
      <c r="B53" s="6">
        <f>IF(Apr!$E55&gt;0,VLOOKUP($A53,Apr!$O$4:$T$201,4,FALSE),0)</f>
        <v>0</v>
      </c>
      <c r="C53" s="6">
        <f>IF(Apr!$E55&gt;0,VLOOKUP($A53,Apr!$O$4:$T$201,5,FALSE)+Apr!L$4/1000,0)</f>
        <v>0</v>
      </c>
      <c r="D53" s="16">
        <f t="shared" ref="D53:D116" si="70">B53+B53/1000+C53</f>
        <v>0</v>
      </c>
      <c r="E53" s="6">
        <f>IF(May!$E55&gt;0,VLOOKUP($A53,May!$O$4:$T$201,4,FALSE),0)</f>
        <v>0</v>
      </c>
      <c r="F53" s="6">
        <f>IF(May!$E55&gt;0,VLOOKUP($A53,May!$O$4:$T$201,5,FALSE)+May!L$4/1000,0)</f>
        <v>0</v>
      </c>
      <c r="G53" s="16">
        <f t="shared" ref="G53:G116" si="71">E53+E53/1000+F53</f>
        <v>0</v>
      </c>
      <c r="H53" s="6">
        <f>IF(Jun!$E55&gt;0,VLOOKUP($A53,Jun!$O$4:$R$201,4,FALSE),0)</f>
        <v>0</v>
      </c>
      <c r="I53" s="6">
        <f>IF(Jun!$E55&gt;0,VLOOKUP($A53,Jun!$O$4:$T$201,5,FALSE)+Jun!L$4/1000,0)</f>
        <v>0</v>
      </c>
      <c r="J53" s="16">
        <f t="shared" ref="J53:J116" si="72">H53+H53/1000+I53</f>
        <v>0</v>
      </c>
      <c r="K53" s="6">
        <f>IF(Jul!$E55&gt;0,VLOOKUP($A53,Jul!$O$4:$R$201,4,FALSE),0)</f>
        <v>0</v>
      </c>
      <c r="L53" s="6">
        <f>IF(Jul!$E55&gt;0,VLOOKUP($A53,Jul!$O$4:$T$201,5,FALSE)+Jul!$L$4/1000,0)</f>
        <v>0</v>
      </c>
      <c r="M53" s="16">
        <f t="shared" si="38"/>
        <v>0</v>
      </c>
      <c r="N53" s="6">
        <f>IF(Aug!$E55&gt;0,VLOOKUP($A53,Aug!$O$4:$R$201,4,FALSE),0)</f>
        <v>0</v>
      </c>
      <c r="O53" s="6">
        <f>IF(Aug!$E55&gt;0,VLOOKUP($A53,Aug!$O$4:$T$201,5,FALSE)+Aug!L$4/1000,0)</f>
        <v>0</v>
      </c>
      <c r="P53" s="16">
        <f t="shared" si="39"/>
        <v>0</v>
      </c>
      <c r="Q53" s="6">
        <f>IF(Sep!$E55&gt;0,VLOOKUP($A53,Sep!$O$4:$R$201,4,FALSE),0)</f>
        <v>0</v>
      </c>
      <c r="R53" s="6">
        <f>IF(Sep!$E55&gt;0,VLOOKUP($A53,Sep!$O$4:$T$201,5,FALSE)+Sep!L$4/1000,0)</f>
        <v>0</v>
      </c>
      <c r="S53" s="16">
        <f t="shared" si="40"/>
        <v>0</v>
      </c>
      <c r="T53" s="6">
        <f>IF(Oct!$E55&gt;0,VLOOKUP($A53,Oct!$O$4:$R$201,4,FALSE),0)</f>
        <v>0</v>
      </c>
      <c r="U53" s="6">
        <f>IF(Oct!$E55&gt;0,VLOOKUP($A53,Oct!$O$4:$T$201,5,FALSE)+Oct!L$4/1000,0)</f>
        <v>0</v>
      </c>
      <c r="V53" s="16">
        <f t="shared" si="41"/>
        <v>0</v>
      </c>
      <c r="W53" s="6">
        <f>IF(Nov!$E55&gt;0,VLOOKUP($A53,Nov!$O$4:$R$201,4,FALSE),0)</f>
        <v>0</v>
      </c>
      <c r="X53" s="6">
        <f>IF(Nov!$E55&gt;0,VLOOKUP($A53,Nov!$O$4:$T$201,5,FALSE)+Nov!L$4/1000,0)</f>
        <v>0</v>
      </c>
      <c r="Y53" s="16">
        <f t="shared" si="42"/>
        <v>0</v>
      </c>
      <c r="Z53" s="6">
        <f>IF(Dec!$E55&gt;0,VLOOKUP($A53,Dec!$O$4:$R$201,4,FALSE),0)</f>
        <v>0</v>
      </c>
      <c r="AA53" s="6">
        <f>IF(Dec!$E55&gt;0,VLOOKUP($A53,Dec!$O$4:$T$201,5,FALSE)+Dec!L$4/1000,0)</f>
        <v>0</v>
      </c>
      <c r="AB53" s="16">
        <f t="shared" si="43"/>
        <v>0</v>
      </c>
      <c r="AC53" s="6">
        <f>IF(Jan!$E55&gt;0,VLOOKUP($A53,Jan!$O$4:$R$201,4,FALSE),0)</f>
        <v>0</v>
      </c>
      <c r="AD53" s="6">
        <f>IF(Jan!$E55&gt;0,VLOOKUP($A53,Jan!$O$4:$T$201,5,FALSE)+Jan!L$4/1000,0)</f>
        <v>0</v>
      </c>
      <c r="AE53" s="16">
        <f t="shared" si="44"/>
        <v>0</v>
      </c>
      <c r="AF53" s="6">
        <f>IF(Feb!$E55&gt;0,VLOOKUP($A53,Feb!$O$4:$R$201,4,FALSE),0)</f>
        <v>0</v>
      </c>
      <c r="AG53" s="6">
        <f>IF(Feb!$E55&gt;0,VLOOKUP($A53,Feb!$O$4:$T$201,5,FALSE)+Feb!L$4/1000,0)</f>
        <v>0</v>
      </c>
      <c r="AH53" s="16">
        <f t="shared" si="45"/>
        <v>0</v>
      </c>
      <c r="AI53" s="6">
        <f>IF(Mar!$E55&gt;0,VLOOKUP($A53,Mar!$O$4:$R$201,4,FALSE),0)</f>
        <v>0</v>
      </c>
      <c r="AJ53" s="6">
        <f>IF(Mar!$E55&gt;0,VLOOKUP($A53,Mar!$O$4:$T$201,5,FALSE)+Mar!L$4/1000,0)</f>
        <v>0</v>
      </c>
      <c r="AK53" s="16">
        <f t="shared" ref="AK53:AK116" si="73">AI53+AI53/1000+AJ53</f>
        <v>0</v>
      </c>
      <c r="AN53" s="16">
        <f t="shared" si="47"/>
        <v>0</v>
      </c>
      <c r="AQ53" s="1" t="str">
        <f t="shared" si="48"/>
        <v>Guest 55</v>
      </c>
      <c r="AR53" s="6">
        <f t="shared" si="49"/>
        <v>0</v>
      </c>
      <c r="AS53" s="6">
        <f t="shared" si="50"/>
        <v>0</v>
      </c>
      <c r="AT53" s="6">
        <f t="shared" si="51"/>
        <v>0</v>
      </c>
      <c r="AU53" s="6">
        <f t="shared" si="52"/>
        <v>0</v>
      </c>
      <c r="AV53" s="6">
        <f t="shared" si="53"/>
        <v>0</v>
      </c>
      <c r="AW53" s="6">
        <f t="shared" si="54"/>
        <v>0</v>
      </c>
      <c r="AX53" s="6">
        <f t="shared" si="55"/>
        <v>0</v>
      </c>
      <c r="AY53" s="6">
        <f t="shared" si="56"/>
        <v>0</v>
      </c>
      <c r="AZ53" s="6">
        <f t="shared" si="57"/>
        <v>0</v>
      </c>
      <c r="BA53" s="6">
        <f t="shared" si="58"/>
        <v>0</v>
      </c>
      <c r="BB53" s="6">
        <f t="shared" si="59"/>
        <v>0</v>
      </c>
      <c r="BC53" s="6">
        <f t="shared" si="60"/>
        <v>0</v>
      </c>
      <c r="BE53" s="1">
        <f t="shared" si="61"/>
        <v>0</v>
      </c>
      <c r="BF53" s="1">
        <f t="shared" si="62"/>
        <v>0</v>
      </c>
      <c r="BG53" s="1">
        <f t="shared" si="63"/>
        <v>0</v>
      </c>
      <c r="BH53" s="1">
        <f t="shared" si="64"/>
        <v>0</v>
      </c>
      <c r="BI53" s="1">
        <f t="shared" si="65"/>
        <v>0</v>
      </c>
      <c r="BJ53" s="1">
        <f t="shared" si="66"/>
        <v>0</v>
      </c>
      <c r="BK53" s="1">
        <f t="shared" si="67"/>
        <v>0</v>
      </c>
      <c r="BL53" s="1">
        <f t="shared" si="68"/>
        <v>0</v>
      </c>
      <c r="BM53" s="1">
        <f t="shared" si="69"/>
        <v>0</v>
      </c>
    </row>
    <row r="54" spans="1:65" x14ac:dyDescent="0.3">
      <c r="A54" s="1" t="s">
        <v>182</v>
      </c>
      <c r="B54" s="6">
        <f>IF(Apr!$E56&gt;0,VLOOKUP($A54,Apr!$O$4:$T$201,4,FALSE),0)</f>
        <v>0</v>
      </c>
      <c r="C54" s="6">
        <f>IF(Apr!$E56&gt;0,VLOOKUP($A54,Apr!$O$4:$T$201,5,FALSE)+Apr!L$4/1000,0)</f>
        <v>0</v>
      </c>
      <c r="D54" s="16">
        <f t="shared" si="70"/>
        <v>0</v>
      </c>
      <c r="E54" s="6">
        <f>IF(May!$E56&gt;0,VLOOKUP($A54,May!$O$4:$T$201,4,FALSE),0)</f>
        <v>0</v>
      </c>
      <c r="F54" s="6">
        <f>IF(May!$E56&gt;0,VLOOKUP($A54,May!$O$4:$T$201,5,FALSE)+May!L$4/1000,0)</f>
        <v>0</v>
      </c>
      <c r="G54" s="16">
        <f t="shared" si="71"/>
        <v>0</v>
      </c>
      <c r="H54" s="6">
        <f>IF(Jun!$E56&gt;0,VLOOKUP($A54,Jun!$O$4:$R$201,4,FALSE),0)</f>
        <v>0</v>
      </c>
      <c r="I54" s="6">
        <f>IF(Jun!$E56&gt;0,VLOOKUP($A54,Jun!$O$4:$T$201,5,FALSE)+Jun!L$4/1000,0)</f>
        <v>0</v>
      </c>
      <c r="J54" s="16">
        <f t="shared" si="72"/>
        <v>0</v>
      </c>
      <c r="K54" s="6">
        <f>IF(Jul!$E56&gt;0,VLOOKUP($A54,Jul!$O$4:$R$201,4,FALSE),0)</f>
        <v>0</v>
      </c>
      <c r="L54" s="6">
        <f>IF(Jul!$E56&gt;0,VLOOKUP($A54,Jul!$O$4:$T$201,5,FALSE)+Jul!$L$4/1000,0)</f>
        <v>0</v>
      </c>
      <c r="M54" s="16">
        <f t="shared" si="38"/>
        <v>0</v>
      </c>
      <c r="N54" s="6">
        <f>IF(Aug!$E56&gt;0,VLOOKUP($A54,Aug!$O$4:$R$201,4,FALSE),0)</f>
        <v>0</v>
      </c>
      <c r="O54" s="6">
        <f>IF(Aug!$E56&gt;0,VLOOKUP($A54,Aug!$O$4:$T$201,5,FALSE)+Aug!L$4/1000,0)</f>
        <v>0</v>
      </c>
      <c r="P54" s="16">
        <f t="shared" si="39"/>
        <v>0</v>
      </c>
      <c r="Q54" s="6">
        <f>IF(Sep!$E56&gt;0,VLOOKUP($A54,Sep!$O$4:$R$201,4,FALSE),0)</f>
        <v>0</v>
      </c>
      <c r="R54" s="6">
        <f>IF(Sep!$E56&gt;0,VLOOKUP($A54,Sep!$O$4:$T$201,5,FALSE)+Sep!L$4/1000,0)</f>
        <v>0</v>
      </c>
      <c r="S54" s="16">
        <f t="shared" si="40"/>
        <v>0</v>
      </c>
      <c r="T54" s="6">
        <f>IF(Oct!$E56&gt;0,VLOOKUP($A54,Oct!$O$4:$R$201,4,FALSE),0)</f>
        <v>0</v>
      </c>
      <c r="U54" s="6">
        <f>IF(Oct!$E56&gt;0,VLOOKUP($A54,Oct!$O$4:$T$201,5,FALSE)+Oct!L$4/1000,0)</f>
        <v>0</v>
      </c>
      <c r="V54" s="16">
        <f t="shared" si="41"/>
        <v>0</v>
      </c>
      <c r="W54" s="6">
        <f>IF(Nov!$E56&gt;0,VLOOKUP($A54,Nov!$O$4:$R$201,4,FALSE),0)</f>
        <v>0</v>
      </c>
      <c r="X54" s="6">
        <f>IF(Nov!$E56&gt;0,VLOOKUP($A54,Nov!$O$4:$T$201,5,FALSE)+Nov!L$4/1000,0)</f>
        <v>0</v>
      </c>
      <c r="Y54" s="16">
        <f t="shared" si="42"/>
        <v>0</v>
      </c>
      <c r="Z54" s="6">
        <f>IF(Dec!$E56&gt;0,VLOOKUP($A54,Dec!$O$4:$R$201,4,FALSE),0)</f>
        <v>0</v>
      </c>
      <c r="AA54" s="6">
        <f>IF(Dec!$E56&gt;0,VLOOKUP($A54,Dec!$O$4:$T$201,5,FALSE)+Dec!L$4/1000,0)</f>
        <v>0</v>
      </c>
      <c r="AB54" s="16">
        <f t="shared" si="43"/>
        <v>0</v>
      </c>
      <c r="AC54" s="6">
        <f>IF(Jan!$E56&gt;0,VLOOKUP($A54,Jan!$O$4:$R$201,4,FALSE),0)</f>
        <v>0</v>
      </c>
      <c r="AD54" s="6">
        <f>IF(Jan!$E56&gt;0,VLOOKUP($A54,Jan!$O$4:$T$201,5,FALSE)+Jan!L$4/1000,0)</f>
        <v>0</v>
      </c>
      <c r="AE54" s="16">
        <f t="shared" si="44"/>
        <v>0</v>
      </c>
      <c r="AF54" s="6">
        <f>IF(Feb!$E56&gt;0,VLOOKUP($A54,Feb!$O$4:$R$201,4,FALSE),0)</f>
        <v>0</v>
      </c>
      <c r="AG54" s="6">
        <f>IF(Feb!$E56&gt;0,VLOOKUP($A54,Feb!$O$4:$T$201,5,FALSE)+Feb!L$4/1000,0)</f>
        <v>0</v>
      </c>
      <c r="AH54" s="16">
        <f t="shared" si="45"/>
        <v>0</v>
      </c>
      <c r="AI54" s="6">
        <f>IF(Mar!$E56&gt;0,VLOOKUP($A54,Mar!$O$4:$R$201,4,FALSE),0)</f>
        <v>0</v>
      </c>
      <c r="AJ54" s="6">
        <f>IF(Mar!$E56&gt;0,VLOOKUP($A54,Mar!$O$4:$T$201,5,FALSE)+Mar!L$4/1000,0)</f>
        <v>0</v>
      </c>
      <c r="AK54" s="16">
        <f t="shared" si="73"/>
        <v>0</v>
      </c>
      <c r="AN54" s="16">
        <f t="shared" si="47"/>
        <v>0</v>
      </c>
      <c r="AQ54" s="1" t="str">
        <f t="shared" si="48"/>
        <v>Guest 60</v>
      </c>
      <c r="AR54" s="6">
        <f t="shared" si="49"/>
        <v>0</v>
      </c>
      <c r="AS54" s="6">
        <f t="shared" si="50"/>
        <v>0</v>
      </c>
      <c r="AT54" s="6">
        <f t="shared" si="51"/>
        <v>0</v>
      </c>
      <c r="AU54" s="6">
        <f t="shared" si="52"/>
        <v>0</v>
      </c>
      <c r="AV54" s="6">
        <f t="shared" si="53"/>
        <v>0</v>
      </c>
      <c r="AW54" s="6">
        <f t="shared" si="54"/>
        <v>0</v>
      </c>
      <c r="AX54" s="6">
        <f t="shared" si="55"/>
        <v>0</v>
      </c>
      <c r="AY54" s="6">
        <f t="shared" si="56"/>
        <v>0</v>
      </c>
      <c r="AZ54" s="6">
        <f t="shared" si="57"/>
        <v>0</v>
      </c>
      <c r="BA54" s="6">
        <f t="shared" si="58"/>
        <v>0</v>
      </c>
      <c r="BB54" s="6">
        <f t="shared" si="59"/>
        <v>0</v>
      </c>
      <c r="BC54" s="6">
        <f t="shared" si="60"/>
        <v>0</v>
      </c>
      <c r="BE54" s="1">
        <f t="shared" si="61"/>
        <v>0</v>
      </c>
      <c r="BF54" s="1">
        <f t="shared" si="62"/>
        <v>0</v>
      </c>
      <c r="BG54" s="1">
        <f t="shared" si="63"/>
        <v>0</v>
      </c>
      <c r="BH54" s="1">
        <f t="shared" si="64"/>
        <v>0</v>
      </c>
      <c r="BI54" s="1">
        <f t="shared" si="65"/>
        <v>0</v>
      </c>
      <c r="BJ54" s="1">
        <f t="shared" si="66"/>
        <v>0</v>
      </c>
      <c r="BK54" s="1">
        <f t="shared" si="67"/>
        <v>0</v>
      </c>
      <c r="BL54" s="1">
        <f t="shared" si="68"/>
        <v>0</v>
      </c>
      <c r="BM54" s="1">
        <f t="shared" si="69"/>
        <v>0</v>
      </c>
    </row>
    <row r="55" spans="1:65" x14ac:dyDescent="0.3">
      <c r="A55" s="1" t="s">
        <v>199</v>
      </c>
      <c r="B55" s="6">
        <f>IF(Apr!$E57&gt;0,VLOOKUP($A55,Apr!$O$4:$T$201,4,FALSE),0)</f>
        <v>0</v>
      </c>
      <c r="C55" s="6">
        <f>IF(Apr!$E57&gt;0,VLOOKUP($A55,Apr!$O$4:$T$201,5,FALSE)+Apr!L$4/1000,0)</f>
        <v>0</v>
      </c>
      <c r="D55" s="16">
        <f t="shared" si="70"/>
        <v>0</v>
      </c>
      <c r="E55" s="6">
        <f>IF(May!$E57&gt;0,VLOOKUP($A55,May!$O$4:$T$201,4,FALSE),0)</f>
        <v>0</v>
      </c>
      <c r="F55" s="6">
        <f>IF(May!$E57&gt;0,VLOOKUP($A55,May!$O$4:$T$201,5,FALSE)+May!L$4/1000,0)</f>
        <v>0</v>
      </c>
      <c r="G55" s="16">
        <f t="shared" si="71"/>
        <v>0</v>
      </c>
      <c r="H55" s="6">
        <f>IF(Jun!$E57&gt;0,VLOOKUP($A55,Jun!$O$4:$R$201,4,FALSE),0)</f>
        <v>0</v>
      </c>
      <c r="I55" s="6">
        <f>IF(Jun!$E57&gt;0,VLOOKUP($A55,Jun!$O$4:$T$201,5,FALSE)+Jun!L$4/1000,0)</f>
        <v>1.6E-2</v>
      </c>
      <c r="J55" s="16">
        <f t="shared" si="72"/>
        <v>1.6E-2</v>
      </c>
      <c r="K55" s="6">
        <f>IF(Jul!$E57&gt;0,VLOOKUP($A55,Jul!$O$4:$R$201,4,FALSE),0)</f>
        <v>0</v>
      </c>
      <c r="L55" s="6">
        <f>IF(Jul!$E57&gt;0,VLOOKUP($A55,Jul!$O$4:$T$201,5,FALSE)+Jul!$L$4/1000,0)</f>
        <v>1.4E-2</v>
      </c>
      <c r="M55" s="16">
        <f t="shared" si="38"/>
        <v>1.4E-2</v>
      </c>
      <c r="N55" s="6">
        <f>IF(Aug!$E57&gt;0,VLOOKUP($A55,Aug!$O$4:$R$201,4,FALSE),0)</f>
        <v>0</v>
      </c>
      <c r="O55" s="6">
        <f>IF(Aug!$E57&gt;0,VLOOKUP($A55,Aug!$O$4:$T$201,5,FALSE)+Aug!L$4/1000,0)</f>
        <v>0</v>
      </c>
      <c r="P55" s="16">
        <f t="shared" si="39"/>
        <v>0</v>
      </c>
      <c r="Q55" s="6">
        <f>IF(Sep!$E57&gt;0,VLOOKUP($A55,Sep!$O$4:$R$201,4,FALSE),0)</f>
        <v>0</v>
      </c>
      <c r="R55" s="6">
        <f>IF(Sep!$E57&gt;0,VLOOKUP($A55,Sep!$O$4:$T$201,5,FALSE)+Sep!L$4/1000,0)</f>
        <v>0</v>
      </c>
      <c r="S55" s="16">
        <f t="shared" si="40"/>
        <v>0</v>
      </c>
      <c r="T55" s="6">
        <f>IF(Oct!$E57&gt;0,VLOOKUP($A55,Oct!$O$4:$R$201,4,FALSE),0)</f>
        <v>0</v>
      </c>
      <c r="U55" s="6">
        <f>IF(Oct!$E57&gt;0,VLOOKUP($A55,Oct!$O$4:$T$201,5,FALSE)+Oct!L$4/1000,0)</f>
        <v>0</v>
      </c>
      <c r="V55" s="16">
        <f t="shared" si="41"/>
        <v>0</v>
      </c>
      <c r="W55" s="6">
        <f>IF(Nov!$E57&gt;0,VLOOKUP($A55,Nov!$O$4:$R$201,4,FALSE),0)</f>
        <v>0</v>
      </c>
      <c r="X55" s="6">
        <f>IF(Nov!$E57&gt;0,VLOOKUP($A55,Nov!$O$4:$T$201,5,FALSE)+Nov!L$4/1000,0)</f>
        <v>0</v>
      </c>
      <c r="Y55" s="16">
        <f t="shared" si="42"/>
        <v>0</v>
      </c>
      <c r="Z55" s="6">
        <f>IF(Dec!$E57&gt;0,VLOOKUP($A55,Dec!$O$4:$R$201,4,FALSE),0)</f>
        <v>0</v>
      </c>
      <c r="AA55" s="6">
        <f>IF(Dec!$E57&gt;0,VLOOKUP($A55,Dec!$O$4:$T$201,5,FALSE)+Dec!L$4/1000,0)</f>
        <v>0</v>
      </c>
      <c r="AB55" s="16">
        <f t="shared" si="43"/>
        <v>0</v>
      </c>
      <c r="AC55" s="6">
        <f>IF(Jan!$E57&gt;0,VLOOKUP($A55,Jan!$O$4:$R$201,4,FALSE),0)</f>
        <v>0</v>
      </c>
      <c r="AD55" s="6">
        <f>IF(Jan!$E57&gt;0,VLOOKUP($A55,Jan!$O$4:$T$201,5,FALSE)+Jan!L$4/1000,0)</f>
        <v>0</v>
      </c>
      <c r="AE55" s="16">
        <f t="shared" si="44"/>
        <v>0</v>
      </c>
      <c r="AF55" s="6">
        <f>IF(Feb!$E57&gt;0,VLOOKUP($A55,Feb!$O$4:$R$201,4,FALSE),0)</f>
        <v>0</v>
      </c>
      <c r="AG55" s="6">
        <f>IF(Feb!$E57&gt;0,VLOOKUP($A55,Feb!$O$4:$T$201,5,FALSE)+Feb!L$4/1000,0)</f>
        <v>0</v>
      </c>
      <c r="AH55" s="16">
        <f t="shared" si="45"/>
        <v>0</v>
      </c>
      <c r="AI55" s="6">
        <f>IF(Mar!$E57&gt;0,VLOOKUP($A55,Mar!$O$4:$R$201,4,FALSE),0)</f>
        <v>0</v>
      </c>
      <c r="AJ55" s="6">
        <f>IF(Mar!$E57&gt;0,VLOOKUP($A55,Mar!$O$4:$T$201,5,FALSE)+Mar!L$4/1000,0)</f>
        <v>0</v>
      </c>
      <c r="AK55" s="16">
        <f t="shared" si="73"/>
        <v>0</v>
      </c>
      <c r="AN55" s="16">
        <f t="shared" si="47"/>
        <v>3.0022999999999998E-2</v>
      </c>
      <c r="AQ55" s="1" t="str">
        <f t="shared" si="48"/>
        <v>Hannah McCandless</v>
      </c>
      <c r="AR55" s="6">
        <f t="shared" si="49"/>
        <v>0</v>
      </c>
      <c r="AS55" s="6">
        <f t="shared" si="50"/>
        <v>0</v>
      </c>
      <c r="AT55" s="6">
        <f t="shared" si="51"/>
        <v>1.6E-2</v>
      </c>
      <c r="AU55" s="6">
        <f t="shared" si="52"/>
        <v>1.4E-2</v>
      </c>
      <c r="AV55" s="6">
        <f t="shared" si="53"/>
        <v>0</v>
      </c>
      <c r="AW55" s="6">
        <f t="shared" si="54"/>
        <v>0</v>
      </c>
      <c r="AX55" s="6">
        <f t="shared" si="55"/>
        <v>0</v>
      </c>
      <c r="AY55" s="6">
        <f t="shared" si="56"/>
        <v>0</v>
      </c>
      <c r="AZ55" s="6">
        <f t="shared" si="57"/>
        <v>0</v>
      </c>
      <c r="BA55" s="6">
        <f t="shared" si="58"/>
        <v>0</v>
      </c>
      <c r="BB55" s="6">
        <f t="shared" si="59"/>
        <v>0</v>
      </c>
      <c r="BC55" s="6">
        <f t="shared" si="60"/>
        <v>0</v>
      </c>
      <c r="BE55" s="1">
        <f t="shared" si="61"/>
        <v>1.6E-2</v>
      </c>
      <c r="BF55" s="1">
        <f t="shared" si="62"/>
        <v>1.4E-2</v>
      </c>
      <c r="BG55" s="1">
        <f t="shared" si="63"/>
        <v>0</v>
      </c>
      <c r="BH55" s="1">
        <f t="shared" si="64"/>
        <v>0</v>
      </c>
      <c r="BI55" s="1">
        <f t="shared" si="65"/>
        <v>0</v>
      </c>
      <c r="BJ55" s="1">
        <f t="shared" si="66"/>
        <v>0</v>
      </c>
      <c r="BK55" s="1">
        <f t="shared" si="67"/>
        <v>0</v>
      </c>
      <c r="BL55" s="1">
        <f t="shared" si="68"/>
        <v>0</v>
      </c>
      <c r="BM55" s="1">
        <f t="shared" si="69"/>
        <v>0</v>
      </c>
    </row>
    <row r="56" spans="1:65" x14ac:dyDescent="0.3">
      <c r="A56" s="1" t="s">
        <v>172</v>
      </c>
      <c r="B56" s="6">
        <f>IF(Apr!$E58&gt;0,VLOOKUP($A56,Apr!$O$4:$T$201,4,FALSE),0)</f>
        <v>0</v>
      </c>
      <c r="C56" s="6">
        <f>IF(Apr!$E58&gt;0,VLOOKUP($A56,Apr!$O$4:$T$201,5,FALSE)+Apr!L$4/1000,0)</f>
        <v>0</v>
      </c>
      <c r="D56" s="16">
        <f t="shared" si="70"/>
        <v>0</v>
      </c>
      <c r="E56" s="6">
        <f>IF(May!$E58&gt;0,VLOOKUP($A56,May!$O$4:$T$201,4,FALSE),0)</f>
        <v>0</v>
      </c>
      <c r="F56" s="6">
        <f>IF(May!$E58&gt;0,VLOOKUP($A56,May!$O$4:$T$201,5,FALSE)+May!L$4/1000,0)</f>
        <v>0</v>
      </c>
      <c r="G56" s="16">
        <f t="shared" si="71"/>
        <v>0</v>
      </c>
      <c r="H56" s="6">
        <f>IF(Jun!$E58&gt;0,VLOOKUP($A56,Jun!$O$4:$R$201,4,FALSE),0)</f>
        <v>0</v>
      </c>
      <c r="I56" s="6">
        <f>IF(Jun!$E58&gt;0,VLOOKUP($A56,Jun!$O$4:$T$201,5,FALSE)+Jun!L$4/1000,0)</f>
        <v>0</v>
      </c>
      <c r="J56" s="16">
        <f t="shared" si="72"/>
        <v>0</v>
      </c>
      <c r="K56" s="6">
        <f>IF(Jul!$E58&gt;0,VLOOKUP($A56,Jul!$O$4:$R$201,4,FALSE),0)</f>
        <v>0</v>
      </c>
      <c r="L56" s="6">
        <f>IF(Jul!$E58&gt;0,VLOOKUP($A56,Jul!$O$4:$T$201,5,FALSE)+Jul!$L$4/1000,0)</f>
        <v>0</v>
      </c>
      <c r="M56" s="16">
        <f t="shared" si="38"/>
        <v>0</v>
      </c>
      <c r="N56" s="6">
        <f>IF(Aug!$E58&gt;0,VLOOKUP($A56,Aug!$O$4:$R$201,4,FALSE),0)</f>
        <v>0</v>
      </c>
      <c r="O56" s="6">
        <f>IF(Aug!$E58&gt;0,VLOOKUP($A56,Aug!$O$4:$T$201,5,FALSE)+Aug!L$4/1000,0)</f>
        <v>0</v>
      </c>
      <c r="P56" s="16">
        <f t="shared" si="39"/>
        <v>0</v>
      </c>
      <c r="Q56" s="6">
        <f>IF(Sep!$E58&gt;0,VLOOKUP($A56,Sep!$O$4:$R$201,4,FALSE),0)</f>
        <v>0</v>
      </c>
      <c r="R56" s="6">
        <f>IF(Sep!$E58&gt;0,VLOOKUP($A56,Sep!$O$4:$T$201,5,FALSE)+Sep!L$4/1000,0)</f>
        <v>0</v>
      </c>
      <c r="S56" s="16">
        <f t="shared" si="40"/>
        <v>0</v>
      </c>
      <c r="T56" s="6">
        <f>IF(Oct!$E58&gt;0,VLOOKUP($A56,Oct!$O$4:$R$201,4,FALSE),0)</f>
        <v>0</v>
      </c>
      <c r="U56" s="6">
        <f>IF(Oct!$E58&gt;0,VLOOKUP($A56,Oct!$O$4:$T$201,5,FALSE)+Oct!L$4/1000,0)</f>
        <v>0</v>
      </c>
      <c r="V56" s="16">
        <f t="shared" si="41"/>
        <v>0</v>
      </c>
      <c r="W56" s="6">
        <f>IF(Nov!$E58&gt;0,VLOOKUP($A56,Nov!$O$4:$R$201,4,FALSE),0)</f>
        <v>0</v>
      </c>
      <c r="X56" s="6">
        <f>IF(Nov!$E58&gt;0,VLOOKUP($A56,Nov!$O$4:$T$201,5,FALSE)+Nov!L$4/1000,0)</f>
        <v>0</v>
      </c>
      <c r="Y56" s="16">
        <f t="shared" si="42"/>
        <v>0</v>
      </c>
      <c r="Z56" s="6">
        <f>IF(Dec!$E58&gt;0,VLOOKUP($A56,Dec!$O$4:$R$201,4,FALSE),0)</f>
        <v>0</v>
      </c>
      <c r="AA56" s="6">
        <f>IF(Dec!$E58&gt;0,VLOOKUP($A56,Dec!$O$4:$T$201,5,FALSE)+Dec!L$4/1000,0)</f>
        <v>0</v>
      </c>
      <c r="AB56" s="16">
        <f t="shared" si="43"/>
        <v>0</v>
      </c>
      <c r="AC56" s="6">
        <f>IF(Jan!$E58&gt;0,VLOOKUP($A56,Jan!$O$4:$R$201,4,FALSE),0)</f>
        <v>0</v>
      </c>
      <c r="AD56" s="6">
        <f>IF(Jan!$E58&gt;0,VLOOKUP($A56,Jan!$O$4:$T$201,5,FALSE)+Jan!L$4/1000,0)</f>
        <v>0</v>
      </c>
      <c r="AE56" s="16">
        <f t="shared" si="44"/>
        <v>0</v>
      </c>
      <c r="AF56" s="6">
        <f>IF(Feb!$E58&gt;0,VLOOKUP($A56,Feb!$O$4:$R$201,4,FALSE),0)</f>
        <v>0</v>
      </c>
      <c r="AG56" s="6">
        <f>IF(Feb!$E58&gt;0,VLOOKUP($A56,Feb!$O$4:$T$201,5,FALSE)+Feb!L$4/1000,0)</f>
        <v>0</v>
      </c>
      <c r="AH56" s="16">
        <f t="shared" si="45"/>
        <v>0</v>
      </c>
      <c r="AI56" s="6">
        <f>IF(Mar!$E58&gt;0,VLOOKUP($A56,Mar!$O$4:$R$201,4,FALSE),0)</f>
        <v>0</v>
      </c>
      <c r="AJ56" s="6">
        <f>IF(Mar!$E58&gt;0,VLOOKUP($A56,Mar!$O$4:$T$201,5,FALSE)+Mar!L$4/1000,0)</f>
        <v>0</v>
      </c>
      <c r="AK56" s="16">
        <f t="shared" si="73"/>
        <v>0</v>
      </c>
      <c r="AN56" s="16">
        <f t="shared" si="47"/>
        <v>0</v>
      </c>
      <c r="AQ56" s="1" t="str">
        <f t="shared" si="48"/>
        <v>Heidi Haigh</v>
      </c>
      <c r="AR56" s="6">
        <f t="shared" si="49"/>
        <v>0</v>
      </c>
      <c r="AS56" s="6">
        <f t="shared" si="50"/>
        <v>0</v>
      </c>
      <c r="AT56" s="6">
        <f t="shared" si="51"/>
        <v>0</v>
      </c>
      <c r="AU56" s="6">
        <f t="shared" si="52"/>
        <v>0</v>
      </c>
      <c r="AV56" s="6">
        <f t="shared" si="53"/>
        <v>0</v>
      </c>
      <c r="AW56" s="6">
        <f t="shared" si="54"/>
        <v>0</v>
      </c>
      <c r="AX56" s="6">
        <f t="shared" si="55"/>
        <v>0</v>
      </c>
      <c r="AY56" s="6">
        <f t="shared" si="56"/>
        <v>0</v>
      </c>
      <c r="AZ56" s="6">
        <f t="shared" si="57"/>
        <v>0</v>
      </c>
      <c r="BA56" s="6">
        <f t="shared" si="58"/>
        <v>0</v>
      </c>
      <c r="BB56" s="6">
        <f t="shared" si="59"/>
        <v>0</v>
      </c>
      <c r="BC56" s="6">
        <f t="shared" si="60"/>
        <v>0</v>
      </c>
      <c r="BE56" s="1">
        <f t="shared" si="61"/>
        <v>0</v>
      </c>
      <c r="BF56" s="1">
        <f t="shared" si="62"/>
        <v>0</v>
      </c>
      <c r="BG56" s="1">
        <f t="shared" si="63"/>
        <v>0</v>
      </c>
      <c r="BH56" s="1">
        <f t="shared" si="64"/>
        <v>0</v>
      </c>
      <c r="BI56" s="1">
        <f t="shared" si="65"/>
        <v>0</v>
      </c>
      <c r="BJ56" s="1">
        <f t="shared" si="66"/>
        <v>0</v>
      </c>
      <c r="BK56" s="1">
        <f t="shared" si="67"/>
        <v>0</v>
      </c>
      <c r="BL56" s="1">
        <f t="shared" si="68"/>
        <v>0</v>
      </c>
      <c r="BM56" s="1">
        <f t="shared" si="69"/>
        <v>0</v>
      </c>
    </row>
    <row r="57" spans="1:65" x14ac:dyDescent="0.3">
      <c r="A57" s="1" t="s">
        <v>233</v>
      </c>
      <c r="B57" s="6">
        <f>IF(Apr!$E59&gt;0,VLOOKUP($A57,Apr!$O$4:$T$201,4,FALSE),0)</f>
        <v>0</v>
      </c>
      <c r="C57" s="6">
        <f>IF(Apr!$E59&gt;0,VLOOKUP($A57,Apr!$O$4:$T$201,5,FALSE)+Apr!L$4/1000,0)</f>
        <v>0</v>
      </c>
      <c r="D57" s="16">
        <f t="shared" si="70"/>
        <v>0</v>
      </c>
      <c r="E57" s="6">
        <f>IF(May!$E59&gt;0,VLOOKUP($A57,May!$O$4:$T$201,4,FALSE),0)</f>
        <v>0</v>
      </c>
      <c r="F57" s="6">
        <f>IF(May!$E59&gt;0,VLOOKUP($A57,May!$O$4:$T$201,5,FALSE)+May!L$4/1000,0)</f>
        <v>0</v>
      </c>
      <c r="G57" s="16">
        <f t="shared" si="71"/>
        <v>0</v>
      </c>
      <c r="H57" s="6">
        <f>IF(Jun!$E59&gt;0,VLOOKUP($A57,Jun!$O$4:$R$201,4,FALSE),0)</f>
        <v>0</v>
      </c>
      <c r="I57" s="6">
        <f>IF(Jun!$E59&gt;0,VLOOKUP($A57,Jun!$O$4:$T$201,5,FALSE)+Jun!L$4/1000,0)</f>
        <v>0</v>
      </c>
      <c r="J57" s="16">
        <f t="shared" si="72"/>
        <v>0</v>
      </c>
      <c r="K57" s="6">
        <f>IF(Jul!$E59&gt;0,VLOOKUP($A57,Jul!$O$4:$R$201,4,FALSE),0)</f>
        <v>0</v>
      </c>
      <c r="L57" s="6">
        <f>IF(Jul!$E59&gt;0,VLOOKUP($A57,Jul!$O$4:$T$201,5,FALSE)+Jul!$L$4/1000,0)</f>
        <v>0</v>
      </c>
      <c r="M57" s="16">
        <f t="shared" si="38"/>
        <v>0</v>
      </c>
      <c r="N57" s="6">
        <f>IF(Aug!$E59&gt;0,VLOOKUP($A57,Aug!$O$4:$R$201,4,FALSE),0)</f>
        <v>0</v>
      </c>
      <c r="O57" s="6">
        <f>IF(Aug!$E59&gt;0,VLOOKUP($A57,Aug!$O$4:$T$201,5,FALSE)+Aug!L$4/1000,0)</f>
        <v>0</v>
      </c>
      <c r="P57" s="16">
        <f t="shared" si="39"/>
        <v>0</v>
      </c>
      <c r="Q57" s="6">
        <f>IF(Sep!$E59&gt;0,VLOOKUP($A57,Sep!$O$4:$R$201,4,FALSE),0)</f>
        <v>0</v>
      </c>
      <c r="R57" s="6">
        <f>IF(Sep!$E59&gt;0,VLOOKUP($A57,Sep!$O$4:$T$201,5,FALSE)+Sep!L$4/1000,0)</f>
        <v>0</v>
      </c>
      <c r="S57" s="16">
        <f t="shared" si="40"/>
        <v>0</v>
      </c>
      <c r="T57" s="6">
        <f>IF(Oct!$E59&gt;0,VLOOKUP($A57,Oct!$O$4:$R$201,4,FALSE),0)</f>
        <v>0</v>
      </c>
      <c r="U57" s="6">
        <f>IF(Oct!$E59&gt;0,VLOOKUP($A57,Oct!$O$4:$T$201,5,FALSE)+Oct!L$4/1000,0)</f>
        <v>0</v>
      </c>
      <c r="V57" s="16">
        <f t="shared" si="41"/>
        <v>0</v>
      </c>
      <c r="W57" s="6">
        <f>IF(Nov!$E59&gt;0,VLOOKUP($A57,Nov!$O$4:$R$201,4,FALSE),0)</f>
        <v>0</v>
      </c>
      <c r="X57" s="6">
        <f>IF(Nov!$E59&gt;0,VLOOKUP($A57,Nov!$O$4:$T$201,5,FALSE)+Nov!L$4/1000,0)</f>
        <v>0</v>
      </c>
      <c r="Y57" s="16">
        <f t="shared" si="42"/>
        <v>0</v>
      </c>
      <c r="Z57" s="6">
        <f>IF(Dec!$E59&gt;0,VLOOKUP($A57,Dec!$O$4:$R$201,4,FALSE),0)</f>
        <v>0</v>
      </c>
      <c r="AA57" s="6">
        <f>IF(Dec!$E59&gt;0,VLOOKUP($A57,Dec!$O$4:$T$201,5,FALSE)+Dec!L$4/1000,0)</f>
        <v>0</v>
      </c>
      <c r="AB57" s="16">
        <f t="shared" si="43"/>
        <v>0</v>
      </c>
      <c r="AC57" s="6">
        <f>IF(Jan!$E59&gt;0,VLOOKUP($A57,Jan!$O$4:$R$201,4,FALSE),0)</f>
        <v>0</v>
      </c>
      <c r="AD57" s="6">
        <f>IF(Jan!$E59&gt;0,VLOOKUP($A57,Jan!$O$4:$T$201,5,FALSE)+Jan!L$4/1000,0)</f>
        <v>0</v>
      </c>
      <c r="AE57" s="16">
        <f t="shared" si="44"/>
        <v>0</v>
      </c>
      <c r="AF57" s="6">
        <f>IF(Feb!$E59&gt;0,VLOOKUP($A57,Feb!$O$4:$R$201,4,FALSE),0)</f>
        <v>15</v>
      </c>
      <c r="AG57" s="6">
        <f>IF(Feb!$E59&gt;0,VLOOKUP($A57,Feb!$O$4:$T$201,5,FALSE)+Feb!L$4/1000,0)</f>
        <v>2.8000000000000001E-2</v>
      </c>
      <c r="AH57" s="16">
        <f t="shared" si="45"/>
        <v>15.043000000000001</v>
      </c>
      <c r="AI57" s="6">
        <f>IF(Mar!$E59&gt;0,VLOOKUP($A57,Mar!$O$4:$R$201,4,FALSE),0)</f>
        <v>0</v>
      </c>
      <c r="AJ57" s="6">
        <f>IF(Mar!$E59&gt;0,VLOOKUP($A57,Mar!$O$4:$T$201,5,FALSE)+Mar!L$4/1000,0)</f>
        <v>0</v>
      </c>
      <c r="AK57" s="16">
        <f t="shared" si="73"/>
        <v>0</v>
      </c>
      <c r="AN57" s="16">
        <f t="shared" si="47"/>
        <v>15.058043000000001</v>
      </c>
      <c r="AQ57" s="1" t="str">
        <f t="shared" si="48"/>
        <v>Hugo Love</v>
      </c>
      <c r="AR57" s="6">
        <f t="shared" si="49"/>
        <v>0</v>
      </c>
      <c r="AS57" s="6">
        <f t="shared" si="50"/>
        <v>0</v>
      </c>
      <c r="AT57" s="6">
        <f t="shared" si="51"/>
        <v>0</v>
      </c>
      <c r="AU57" s="6">
        <f t="shared" si="52"/>
        <v>0</v>
      </c>
      <c r="AV57" s="6">
        <f t="shared" si="53"/>
        <v>0</v>
      </c>
      <c r="AW57" s="6">
        <f t="shared" si="54"/>
        <v>0</v>
      </c>
      <c r="AX57" s="6">
        <f t="shared" si="55"/>
        <v>0</v>
      </c>
      <c r="AY57" s="6">
        <f t="shared" si="56"/>
        <v>0</v>
      </c>
      <c r="AZ57" s="6">
        <f t="shared" si="57"/>
        <v>0</v>
      </c>
      <c r="BA57" s="6">
        <f t="shared" si="58"/>
        <v>0</v>
      </c>
      <c r="BB57" s="6">
        <f t="shared" si="59"/>
        <v>15.043000000000001</v>
      </c>
      <c r="BC57" s="6">
        <f t="shared" si="60"/>
        <v>0</v>
      </c>
      <c r="BE57" s="1">
        <f t="shared" si="61"/>
        <v>15.043000000000001</v>
      </c>
      <c r="BF57" s="1">
        <f t="shared" si="62"/>
        <v>0</v>
      </c>
      <c r="BG57" s="1">
        <f t="shared" si="63"/>
        <v>0</v>
      </c>
      <c r="BH57" s="1">
        <f t="shared" si="64"/>
        <v>0</v>
      </c>
      <c r="BI57" s="1">
        <f t="shared" si="65"/>
        <v>0</v>
      </c>
      <c r="BJ57" s="1">
        <f t="shared" si="66"/>
        <v>0</v>
      </c>
      <c r="BK57" s="1">
        <f t="shared" si="67"/>
        <v>0</v>
      </c>
      <c r="BL57" s="1">
        <f t="shared" si="68"/>
        <v>0</v>
      </c>
      <c r="BM57" s="1">
        <f t="shared" si="69"/>
        <v>0</v>
      </c>
    </row>
    <row r="58" spans="1:65" x14ac:dyDescent="0.3">
      <c r="A58" s="1" t="s">
        <v>165</v>
      </c>
      <c r="B58" s="6">
        <f>IF(Apr!$E60&gt;0,VLOOKUP($A58,Apr!$O$4:$T$201,4,FALSE),0)</f>
        <v>0</v>
      </c>
      <c r="C58" s="6">
        <f>IF(Apr!$E60&gt;0,VLOOKUP($A58,Apr!$O$4:$T$201,5,FALSE)+Apr!L$4/1000,0)</f>
        <v>0</v>
      </c>
      <c r="D58" s="16">
        <f t="shared" si="70"/>
        <v>0</v>
      </c>
      <c r="E58" s="6">
        <f>IF(May!$E60&gt;0,VLOOKUP($A58,May!$O$4:$T$201,4,FALSE),0)</f>
        <v>0</v>
      </c>
      <c r="F58" s="6">
        <f>IF(May!$E60&gt;0,VLOOKUP($A58,May!$O$4:$T$201,5,FALSE)+May!L$4/1000,0)</f>
        <v>0</v>
      </c>
      <c r="G58" s="16">
        <f t="shared" si="71"/>
        <v>0</v>
      </c>
      <c r="H58" s="6">
        <f>IF(Jun!$E60&gt;0,VLOOKUP($A58,Jun!$O$4:$R$201,4,FALSE),0)</f>
        <v>0</v>
      </c>
      <c r="I58" s="6">
        <f>IF(Jun!$E60&gt;0,VLOOKUP($A58,Jun!$O$4:$T$201,5,FALSE)+Jun!L$4/1000,0)</f>
        <v>0</v>
      </c>
      <c r="J58" s="16">
        <f t="shared" si="72"/>
        <v>0</v>
      </c>
      <c r="K58" s="6">
        <f>IF(Jul!$E60&gt;0,VLOOKUP($A58,Jul!$O$4:$R$201,4,FALSE),0)</f>
        <v>0</v>
      </c>
      <c r="L58" s="6">
        <f>IF(Jul!$E60&gt;0,VLOOKUP($A58,Jul!$O$4:$T$201,5,FALSE)+Jul!$L$4/1000,0)</f>
        <v>0</v>
      </c>
      <c r="M58" s="16">
        <f t="shared" si="38"/>
        <v>0</v>
      </c>
      <c r="N58" s="6">
        <f>IF(Aug!$E60&gt;0,VLOOKUP($A58,Aug!$O$4:$R$201,4,FALSE),0)</f>
        <v>0</v>
      </c>
      <c r="O58" s="6">
        <f>IF(Aug!$E60&gt;0,VLOOKUP($A58,Aug!$O$4:$T$201,5,FALSE)+Aug!L$4/1000,0)</f>
        <v>0</v>
      </c>
      <c r="P58" s="16">
        <f t="shared" si="39"/>
        <v>0</v>
      </c>
      <c r="Q58" s="6">
        <f>IF(Sep!$E60&gt;0,VLOOKUP($A58,Sep!$O$4:$R$201,4,FALSE),0)</f>
        <v>0</v>
      </c>
      <c r="R58" s="6">
        <f>IF(Sep!$E60&gt;0,VLOOKUP($A58,Sep!$O$4:$T$201,5,FALSE)+Sep!L$4/1000,0)</f>
        <v>0</v>
      </c>
      <c r="S58" s="16">
        <f t="shared" si="40"/>
        <v>0</v>
      </c>
      <c r="T58" s="6">
        <f>IF(Oct!$E60&gt;0,VLOOKUP($A58,Oct!$O$4:$R$201,4,FALSE),0)</f>
        <v>0</v>
      </c>
      <c r="U58" s="6">
        <f>IF(Oct!$E60&gt;0,VLOOKUP($A58,Oct!$O$4:$T$201,5,FALSE)+Oct!L$4/1000,0)</f>
        <v>0</v>
      </c>
      <c r="V58" s="16">
        <f t="shared" si="41"/>
        <v>0</v>
      </c>
      <c r="W58" s="6">
        <f>IF(Nov!$E60&gt;0,VLOOKUP($A58,Nov!$O$4:$R$201,4,FALSE),0)</f>
        <v>0</v>
      </c>
      <c r="X58" s="6">
        <f>IF(Nov!$E60&gt;0,VLOOKUP($A58,Nov!$O$4:$T$201,5,FALSE)+Nov!L$4/1000,0)</f>
        <v>0</v>
      </c>
      <c r="Y58" s="16">
        <f t="shared" si="42"/>
        <v>0</v>
      </c>
      <c r="Z58" s="6">
        <f>IF(Dec!$E60&gt;0,VLOOKUP($A58,Dec!$O$4:$R$201,4,FALSE),0)</f>
        <v>0</v>
      </c>
      <c r="AA58" s="6">
        <f>IF(Dec!$E60&gt;0,VLOOKUP($A58,Dec!$O$4:$T$201,5,FALSE)+Dec!L$4/1000,0)</f>
        <v>0</v>
      </c>
      <c r="AB58" s="16">
        <f t="shared" si="43"/>
        <v>0</v>
      </c>
      <c r="AC58" s="6">
        <f>IF(Jan!$E60&gt;0,VLOOKUP($A58,Jan!$O$4:$R$201,4,FALSE),0)</f>
        <v>0</v>
      </c>
      <c r="AD58" s="6">
        <f>IF(Jan!$E60&gt;0,VLOOKUP($A58,Jan!$O$4:$T$201,5,FALSE)+Jan!L$4/1000,0)</f>
        <v>0</v>
      </c>
      <c r="AE58" s="16">
        <f t="shared" si="44"/>
        <v>0</v>
      </c>
      <c r="AF58" s="6">
        <f>IF(Feb!$E60&gt;0,VLOOKUP($A58,Feb!$O$4:$R$201,4,FALSE),0)</f>
        <v>0</v>
      </c>
      <c r="AG58" s="6">
        <f>IF(Feb!$E60&gt;0,VLOOKUP($A58,Feb!$O$4:$T$201,5,FALSE)+Feb!L$4/1000,0)</f>
        <v>0</v>
      </c>
      <c r="AH58" s="16">
        <f t="shared" si="45"/>
        <v>0</v>
      </c>
      <c r="AI58" s="6">
        <f>IF(Mar!$E60&gt;0,VLOOKUP($A58,Mar!$O$4:$R$201,4,FALSE),0)</f>
        <v>0</v>
      </c>
      <c r="AJ58" s="6">
        <f>IF(Mar!$E60&gt;0,VLOOKUP($A58,Mar!$O$4:$T$201,5,FALSE)+Mar!L$4/1000,0)</f>
        <v>0</v>
      </c>
      <c r="AK58" s="16">
        <f t="shared" si="73"/>
        <v>0</v>
      </c>
      <c r="AN58" s="16">
        <f t="shared" si="47"/>
        <v>0</v>
      </c>
      <c r="AQ58" s="1" t="str">
        <f t="shared" si="48"/>
        <v>Ian Tate</v>
      </c>
      <c r="AR58" s="6">
        <f t="shared" si="49"/>
        <v>0</v>
      </c>
      <c r="AS58" s="6">
        <f t="shared" si="50"/>
        <v>0</v>
      </c>
      <c r="AT58" s="6">
        <f t="shared" si="51"/>
        <v>0</v>
      </c>
      <c r="AU58" s="6">
        <f t="shared" si="52"/>
        <v>0</v>
      </c>
      <c r="AV58" s="6">
        <f t="shared" si="53"/>
        <v>0</v>
      </c>
      <c r="AW58" s="6">
        <f t="shared" si="54"/>
        <v>0</v>
      </c>
      <c r="AX58" s="6">
        <f t="shared" si="55"/>
        <v>0</v>
      </c>
      <c r="AY58" s="6">
        <f t="shared" si="56"/>
        <v>0</v>
      </c>
      <c r="AZ58" s="6">
        <f t="shared" si="57"/>
        <v>0</v>
      </c>
      <c r="BA58" s="6">
        <f t="shared" si="58"/>
        <v>0</v>
      </c>
      <c r="BB58" s="6">
        <f t="shared" si="59"/>
        <v>0</v>
      </c>
      <c r="BC58" s="6">
        <f t="shared" si="60"/>
        <v>0</v>
      </c>
      <c r="BE58" s="1">
        <f t="shared" si="61"/>
        <v>0</v>
      </c>
      <c r="BF58" s="1">
        <f t="shared" si="62"/>
        <v>0</v>
      </c>
      <c r="BG58" s="1">
        <f t="shared" si="63"/>
        <v>0</v>
      </c>
      <c r="BH58" s="1">
        <f t="shared" si="64"/>
        <v>0</v>
      </c>
      <c r="BI58" s="1">
        <f t="shared" si="65"/>
        <v>0</v>
      </c>
      <c r="BJ58" s="1">
        <f t="shared" si="66"/>
        <v>0</v>
      </c>
      <c r="BK58" s="1">
        <f t="shared" si="67"/>
        <v>0</v>
      </c>
      <c r="BL58" s="1">
        <f t="shared" si="68"/>
        <v>0</v>
      </c>
      <c r="BM58" s="1">
        <f t="shared" si="69"/>
        <v>0</v>
      </c>
    </row>
    <row r="59" spans="1:65" x14ac:dyDescent="0.3">
      <c r="A59" s="1" t="s">
        <v>11</v>
      </c>
      <c r="B59" s="6">
        <f>IF(Apr!$E61&gt;0,VLOOKUP($A59,Apr!$O$4:$T$201,4,FALSE),0)</f>
        <v>0</v>
      </c>
      <c r="C59" s="6">
        <f>IF(Apr!$E61&gt;0,VLOOKUP($A59,Apr!$O$4:$T$201,5,FALSE)+Apr!L$4/1000,0)</f>
        <v>0</v>
      </c>
      <c r="D59" s="16">
        <f t="shared" si="70"/>
        <v>0</v>
      </c>
      <c r="E59" s="6">
        <f>IF(May!$E61&gt;0,VLOOKUP($A59,May!$O$4:$T$201,4,FALSE),0)</f>
        <v>0</v>
      </c>
      <c r="F59" s="6">
        <f>IF(May!$E61&gt;0,VLOOKUP($A59,May!$O$4:$T$201,5,FALSE)+May!L$4/1000,0)</f>
        <v>0</v>
      </c>
      <c r="G59" s="16">
        <f t="shared" si="71"/>
        <v>0</v>
      </c>
      <c r="H59" s="6">
        <f>IF(Jun!$E61&gt;0,VLOOKUP($A59,Jun!$O$4:$R$201,4,FALSE),0)</f>
        <v>0</v>
      </c>
      <c r="I59" s="6">
        <f>IF(Jun!$E61&gt;0,VLOOKUP($A59,Jun!$O$4:$T$201,5,FALSE)+Jun!L$4/1000,0)</f>
        <v>0</v>
      </c>
      <c r="J59" s="16">
        <f t="shared" si="72"/>
        <v>0</v>
      </c>
      <c r="K59" s="6">
        <f>IF(Jul!$E61&gt;0,VLOOKUP($A59,Jul!$O$4:$R$201,4,FALSE),0)</f>
        <v>0</v>
      </c>
      <c r="L59" s="6">
        <f>IF(Jul!$E61&gt;0,VLOOKUP($A59,Jul!$O$4:$T$201,5,FALSE)+Jul!$L$4/1000,0)</f>
        <v>0</v>
      </c>
      <c r="M59" s="16">
        <f t="shared" si="38"/>
        <v>0</v>
      </c>
      <c r="N59" s="6">
        <f>IF(Aug!$E61&gt;0,VLOOKUP($A59,Aug!$O$4:$R$201,4,FALSE),0)</f>
        <v>0</v>
      </c>
      <c r="O59" s="6">
        <f>IF(Aug!$E61&gt;0,VLOOKUP($A59,Aug!$O$4:$T$201,5,FALSE)+Aug!L$4/1000,0)</f>
        <v>0</v>
      </c>
      <c r="P59" s="16">
        <f t="shared" si="39"/>
        <v>0</v>
      </c>
      <c r="Q59" s="6">
        <f>IF(Sep!$E61&gt;0,VLOOKUP($A59,Sep!$O$4:$R$201,4,FALSE),0)</f>
        <v>32</v>
      </c>
      <c r="R59" s="6">
        <f>IF(Sep!$E61&gt;0,VLOOKUP($A59,Sep!$O$4:$T$201,5,FALSE)+Sep!L$4/1000,0)</f>
        <v>1.2999999999999999E-2</v>
      </c>
      <c r="S59" s="16">
        <f t="shared" si="40"/>
        <v>32.044999999999995</v>
      </c>
      <c r="T59" s="6">
        <f>IF(Oct!$E61&gt;0,VLOOKUP($A59,Oct!$O$4:$R$201,4,FALSE),0)</f>
        <v>0</v>
      </c>
      <c r="U59" s="6">
        <f>IF(Oct!$E61&gt;0,VLOOKUP($A59,Oct!$O$4:$T$201,5,FALSE)+Oct!L$4/1000,0)</f>
        <v>0</v>
      </c>
      <c r="V59" s="16">
        <f t="shared" si="41"/>
        <v>0</v>
      </c>
      <c r="W59" s="6">
        <f>IF(Nov!$E61&gt;0,VLOOKUP($A59,Nov!$O$4:$R$201,4,FALSE),0)</f>
        <v>0</v>
      </c>
      <c r="X59" s="6">
        <f>IF(Nov!$E61&gt;0,VLOOKUP($A59,Nov!$O$4:$T$201,5,FALSE)+Nov!L$4/1000,0)</f>
        <v>0</v>
      </c>
      <c r="Y59" s="16">
        <f t="shared" si="42"/>
        <v>0</v>
      </c>
      <c r="Z59" s="6">
        <f>IF(Dec!$E61&gt;0,VLOOKUP($A59,Dec!$O$4:$R$201,4,FALSE),0)</f>
        <v>0</v>
      </c>
      <c r="AA59" s="6">
        <f>IF(Dec!$E61&gt;0,VLOOKUP($A59,Dec!$O$4:$T$201,5,FALSE)+Dec!L$4/1000,0)</f>
        <v>0</v>
      </c>
      <c r="AB59" s="16">
        <f t="shared" si="43"/>
        <v>0</v>
      </c>
      <c r="AC59" s="6">
        <f>IF(Jan!$E61&gt;0,VLOOKUP($A59,Jan!$O$4:$R$201,4,FALSE),0)</f>
        <v>0</v>
      </c>
      <c r="AD59" s="6">
        <f>IF(Jan!$E61&gt;0,VLOOKUP($A59,Jan!$O$4:$T$201,5,FALSE)+Jan!L$4/1000,0)</f>
        <v>0</v>
      </c>
      <c r="AE59" s="16">
        <f t="shared" si="44"/>
        <v>0</v>
      </c>
      <c r="AF59" s="6">
        <f>IF(Feb!$E61&gt;0,VLOOKUP($A59,Feb!$O$4:$R$201,4,FALSE),0)</f>
        <v>0</v>
      </c>
      <c r="AG59" s="6">
        <f>IF(Feb!$E61&gt;0,VLOOKUP($A59,Feb!$O$4:$T$201,5,FALSE)+Feb!L$4/1000,0)</f>
        <v>0</v>
      </c>
      <c r="AH59" s="16">
        <f t="shared" si="45"/>
        <v>0</v>
      </c>
      <c r="AI59" s="6">
        <f>IF(Mar!$E61&gt;0,VLOOKUP($A59,Mar!$O$4:$R$201,4,FALSE),0)</f>
        <v>0</v>
      </c>
      <c r="AJ59" s="6">
        <f>IF(Mar!$E61&gt;0,VLOOKUP($A59,Mar!$O$4:$T$201,5,FALSE)+Mar!L$4/1000,0)</f>
        <v>0</v>
      </c>
      <c r="AK59" s="16">
        <f t="shared" si="73"/>
        <v>0</v>
      </c>
      <c r="AN59" s="16">
        <f t="shared" si="47"/>
        <v>32.077044999999991</v>
      </c>
      <c r="AQ59" s="1" t="str">
        <f t="shared" si="48"/>
        <v>Jacqui Murray</v>
      </c>
      <c r="AR59" s="6">
        <f t="shared" si="49"/>
        <v>0</v>
      </c>
      <c r="AS59" s="6">
        <f t="shared" si="50"/>
        <v>0</v>
      </c>
      <c r="AT59" s="6">
        <f t="shared" si="51"/>
        <v>0</v>
      </c>
      <c r="AU59" s="6">
        <f t="shared" si="52"/>
        <v>0</v>
      </c>
      <c r="AV59" s="6">
        <f t="shared" si="53"/>
        <v>0</v>
      </c>
      <c r="AW59" s="6">
        <f t="shared" si="54"/>
        <v>32.044999999999995</v>
      </c>
      <c r="AX59" s="6">
        <f t="shared" si="55"/>
        <v>0</v>
      </c>
      <c r="AY59" s="6">
        <f t="shared" si="56"/>
        <v>0</v>
      </c>
      <c r="AZ59" s="6">
        <f t="shared" si="57"/>
        <v>0</v>
      </c>
      <c r="BA59" s="6">
        <f t="shared" si="58"/>
        <v>0</v>
      </c>
      <c r="BB59" s="6">
        <f t="shared" si="59"/>
        <v>0</v>
      </c>
      <c r="BC59" s="6">
        <f t="shared" si="60"/>
        <v>0</v>
      </c>
      <c r="BE59" s="1">
        <f t="shared" si="61"/>
        <v>32.044999999999995</v>
      </c>
      <c r="BF59" s="1">
        <f t="shared" si="62"/>
        <v>0</v>
      </c>
      <c r="BG59" s="1">
        <f t="shared" si="63"/>
        <v>0</v>
      </c>
      <c r="BH59" s="1">
        <f t="shared" si="64"/>
        <v>0</v>
      </c>
      <c r="BI59" s="1">
        <f t="shared" si="65"/>
        <v>0</v>
      </c>
      <c r="BJ59" s="1">
        <f t="shared" si="66"/>
        <v>0</v>
      </c>
      <c r="BK59" s="1">
        <f t="shared" si="67"/>
        <v>0</v>
      </c>
      <c r="BL59" s="1">
        <f t="shared" si="68"/>
        <v>0</v>
      </c>
      <c r="BM59" s="1">
        <f t="shared" si="69"/>
        <v>0</v>
      </c>
    </row>
    <row r="60" spans="1:65" x14ac:dyDescent="0.3">
      <c r="A60" s="1" t="s">
        <v>157</v>
      </c>
      <c r="B60" s="6">
        <f>IF(Apr!$E62&gt;0,VLOOKUP($A60,Apr!$O$4:$T$201,4,FALSE),0)</f>
        <v>0</v>
      </c>
      <c r="C60" s="6">
        <f>IF(Apr!$E62&gt;0,VLOOKUP($A60,Apr!$O$4:$T$201,5,FALSE)+Apr!L$4/1000,0)</f>
        <v>0</v>
      </c>
      <c r="D60" s="16">
        <f t="shared" si="70"/>
        <v>0</v>
      </c>
      <c r="E60" s="6">
        <f>IF(May!$E62&gt;0,VLOOKUP($A60,May!$O$4:$T$201,4,FALSE),0)</f>
        <v>0</v>
      </c>
      <c r="F60" s="6">
        <f>IF(May!$E62&gt;0,VLOOKUP($A60,May!$O$4:$T$201,5,FALSE)+May!L$4/1000,0)</f>
        <v>0</v>
      </c>
      <c r="G60" s="16">
        <f t="shared" si="71"/>
        <v>0</v>
      </c>
      <c r="H60" s="6">
        <f>IF(Jun!$E62&gt;0,VLOOKUP($A60,Jun!$O$4:$R$201,4,FALSE),0)</f>
        <v>0</v>
      </c>
      <c r="I60" s="6">
        <f>IF(Jun!$E62&gt;0,VLOOKUP($A60,Jun!$O$4:$T$201,5,FALSE)+Jun!L$4/1000,0)</f>
        <v>0</v>
      </c>
      <c r="J60" s="16">
        <f t="shared" si="72"/>
        <v>0</v>
      </c>
      <c r="K60" s="6">
        <f>IF(Jul!$E62&gt;0,VLOOKUP($A60,Jul!$O$4:$R$201,4,FALSE),0)</f>
        <v>0</v>
      </c>
      <c r="L60" s="6">
        <f>IF(Jul!$E62&gt;0,VLOOKUP($A60,Jul!$O$4:$T$201,5,FALSE)+Jul!$L$4/1000,0)</f>
        <v>0</v>
      </c>
      <c r="M60" s="16">
        <f t="shared" si="38"/>
        <v>0</v>
      </c>
      <c r="N60" s="6">
        <f>IF(Aug!$E62&gt;0,VLOOKUP($A60,Aug!$O$4:$R$201,4,FALSE),0)</f>
        <v>0</v>
      </c>
      <c r="O60" s="6">
        <f>IF(Aug!$E62&gt;0,VLOOKUP($A60,Aug!$O$4:$T$201,5,FALSE)+Aug!L$4/1000,0)</f>
        <v>0</v>
      </c>
      <c r="P60" s="16">
        <f t="shared" si="39"/>
        <v>0</v>
      </c>
      <c r="Q60" s="6">
        <f>IF(Sep!$E62&gt;0,VLOOKUP($A60,Sep!$O$4:$R$201,4,FALSE),0)</f>
        <v>0</v>
      </c>
      <c r="R60" s="6">
        <f>IF(Sep!$E62&gt;0,VLOOKUP($A60,Sep!$O$4:$T$201,5,FALSE)+Sep!L$4/1000,0)</f>
        <v>0</v>
      </c>
      <c r="S60" s="16">
        <f t="shared" si="40"/>
        <v>0</v>
      </c>
      <c r="T60" s="6">
        <f>IF(Oct!$E62&gt;0,VLOOKUP($A60,Oct!$O$4:$R$201,4,FALSE),0)</f>
        <v>0</v>
      </c>
      <c r="U60" s="6">
        <f>IF(Oct!$E62&gt;0,VLOOKUP($A60,Oct!$O$4:$T$201,5,FALSE)+Oct!L$4/1000,0)</f>
        <v>0</v>
      </c>
      <c r="V60" s="16">
        <f t="shared" si="41"/>
        <v>0</v>
      </c>
      <c r="W60" s="6">
        <f>IF(Nov!$E62&gt;0,VLOOKUP($A60,Nov!$O$4:$R$201,4,FALSE),0)</f>
        <v>0</v>
      </c>
      <c r="X60" s="6">
        <f>IF(Nov!$E62&gt;0,VLOOKUP($A60,Nov!$O$4:$T$201,5,FALSE)+Nov!L$4/1000,0)</f>
        <v>0</v>
      </c>
      <c r="Y60" s="16">
        <f t="shared" si="42"/>
        <v>0</v>
      </c>
      <c r="Z60" s="6">
        <f>IF(Dec!$E62&gt;0,VLOOKUP($A60,Dec!$O$4:$R$201,4,FALSE),0)</f>
        <v>0</v>
      </c>
      <c r="AA60" s="6">
        <f>IF(Dec!$E62&gt;0,VLOOKUP($A60,Dec!$O$4:$T$201,5,FALSE)+Dec!L$4/1000,0)</f>
        <v>0</v>
      </c>
      <c r="AB60" s="16">
        <f t="shared" si="43"/>
        <v>0</v>
      </c>
      <c r="AC60" s="6">
        <f>IF(Jan!$E62&gt;0,VLOOKUP($A60,Jan!$O$4:$R$201,4,FALSE),0)</f>
        <v>0</v>
      </c>
      <c r="AD60" s="6">
        <f>IF(Jan!$E62&gt;0,VLOOKUP($A60,Jan!$O$4:$T$201,5,FALSE)+Jan!L$4/1000,0)</f>
        <v>0</v>
      </c>
      <c r="AE60" s="16">
        <f t="shared" si="44"/>
        <v>0</v>
      </c>
      <c r="AF60" s="6">
        <f>IF(Feb!$E62&gt;0,VLOOKUP($A60,Feb!$O$4:$R$201,4,FALSE),0)</f>
        <v>0</v>
      </c>
      <c r="AG60" s="6">
        <f>IF(Feb!$E62&gt;0,VLOOKUP($A60,Feb!$O$4:$T$201,5,FALSE)+Feb!L$4/1000,0)</f>
        <v>0</v>
      </c>
      <c r="AH60" s="16">
        <f t="shared" si="45"/>
        <v>0</v>
      </c>
      <c r="AI60" s="6">
        <f>IF(Mar!$E62&gt;0,VLOOKUP($A60,Mar!$O$4:$R$201,4,FALSE),0)</f>
        <v>0</v>
      </c>
      <c r="AJ60" s="6">
        <f>IF(Mar!$E62&gt;0,VLOOKUP($A60,Mar!$O$4:$T$201,5,FALSE)+Mar!L$4/1000,0)</f>
        <v>0</v>
      </c>
      <c r="AK60" s="16">
        <f t="shared" si="73"/>
        <v>0</v>
      </c>
      <c r="AN60" s="16">
        <f t="shared" si="47"/>
        <v>0</v>
      </c>
      <c r="AQ60" s="1" t="str">
        <f t="shared" si="48"/>
        <v>James Buckley</v>
      </c>
      <c r="AR60" s="6">
        <f t="shared" si="49"/>
        <v>0</v>
      </c>
      <c r="AS60" s="6">
        <f t="shared" si="50"/>
        <v>0</v>
      </c>
      <c r="AT60" s="6">
        <f t="shared" si="51"/>
        <v>0</v>
      </c>
      <c r="AU60" s="6">
        <f t="shared" si="52"/>
        <v>0</v>
      </c>
      <c r="AV60" s="6">
        <f t="shared" si="53"/>
        <v>0</v>
      </c>
      <c r="AW60" s="6">
        <f t="shared" si="54"/>
        <v>0</v>
      </c>
      <c r="AX60" s="6">
        <f t="shared" si="55"/>
        <v>0</v>
      </c>
      <c r="AY60" s="6">
        <f t="shared" si="56"/>
        <v>0</v>
      </c>
      <c r="AZ60" s="6">
        <f t="shared" si="57"/>
        <v>0</v>
      </c>
      <c r="BA60" s="6">
        <f t="shared" si="58"/>
        <v>0</v>
      </c>
      <c r="BB60" s="6">
        <f t="shared" si="59"/>
        <v>0</v>
      </c>
      <c r="BC60" s="6">
        <f t="shared" si="60"/>
        <v>0</v>
      </c>
      <c r="BE60" s="1">
        <f t="shared" si="61"/>
        <v>0</v>
      </c>
      <c r="BF60" s="1">
        <f t="shared" si="62"/>
        <v>0</v>
      </c>
      <c r="BG60" s="1">
        <f t="shared" si="63"/>
        <v>0</v>
      </c>
      <c r="BH60" s="1">
        <f t="shared" si="64"/>
        <v>0</v>
      </c>
      <c r="BI60" s="1">
        <f t="shared" si="65"/>
        <v>0</v>
      </c>
      <c r="BJ60" s="1">
        <f t="shared" si="66"/>
        <v>0</v>
      </c>
      <c r="BK60" s="1">
        <f t="shared" si="67"/>
        <v>0</v>
      </c>
      <c r="BL60" s="1">
        <f t="shared" si="68"/>
        <v>0</v>
      </c>
      <c r="BM60" s="1">
        <f t="shared" si="69"/>
        <v>0</v>
      </c>
    </row>
    <row r="61" spans="1:65" x14ac:dyDescent="0.3">
      <c r="A61" s="1" t="s">
        <v>219</v>
      </c>
      <c r="B61" s="6">
        <f>IF(Apr!$E63&gt;0,VLOOKUP($A61,Apr!$O$4:$T$201,4,FALSE),0)</f>
        <v>0</v>
      </c>
      <c r="C61" s="6">
        <f>IF(Apr!$E63&gt;0,VLOOKUP($A61,Apr!$O$4:$T$201,5,FALSE)+Apr!L$4/1000,0)</f>
        <v>0</v>
      </c>
      <c r="D61" s="16">
        <f t="shared" si="70"/>
        <v>0</v>
      </c>
      <c r="E61" s="6">
        <f>IF(May!$E63&gt;0,VLOOKUP($A61,May!$O$4:$T$201,4,FALSE),0)</f>
        <v>0</v>
      </c>
      <c r="F61" s="6">
        <f>IF(May!$E63&gt;0,VLOOKUP($A61,May!$O$4:$T$201,5,FALSE)+May!L$4/1000,0)</f>
        <v>0</v>
      </c>
      <c r="G61" s="16">
        <f t="shared" si="71"/>
        <v>0</v>
      </c>
      <c r="H61" s="6">
        <f>IF(Jun!$E63&gt;0,VLOOKUP($A61,Jun!$O$4:$R$201,4,FALSE),0)</f>
        <v>0</v>
      </c>
      <c r="I61" s="6">
        <f>IF(Jun!$E63&gt;0,VLOOKUP($A61,Jun!$O$4:$T$201,5,FALSE)+Jun!L$4/1000,0)</f>
        <v>0</v>
      </c>
      <c r="J61" s="16">
        <f t="shared" si="72"/>
        <v>0</v>
      </c>
      <c r="K61" s="6">
        <f>IF(Jul!$E63&gt;0,VLOOKUP($A61,Jul!$O$4:$R$201,4,FALSE),0)</f>
        <v>0</v>
      </c>
      <c r="L61" s="6">
        <f>IF(Jul!$E63&gt;0,VLOOKUP($A61,Jul!$O$4:$T$201,5,FALSE)+Jul!$L$4/1000,0)</f>
        <v>0</v>
      </c>
      <c r="M61" s="16">
        <f t="shared" si="38"/>
        <v>0</v>
      </c>
      <c r="N61" s="6">
        <f>IF(Aug!$E63&gt;0,VLOOKUP($A61,Aug!$O$4:$R$201,4,FALSE),0)</f>
        <v>0</v>
      </c>
      <c r="O61" s="6">
        <f>IF(Aug!$E63&gt;0,VLOOKUP($A61,Aug!$O$4:$T$201,5,FALSE)+Aug!L$4/1000,0)</f>
        <v>0</v>
      </c>
      <c r="P61" s="16">
        <f t="shared" si="39"/>
        <v>0</v>
      </c>
      <c r="Q61" s="6">
        <f>IF(Sep!$E63&gt;0,VLOOKUP($A61,Sep!$O$4:$R$201,4,FALSE),0)</f>
        <v>0</v>
      </c>
      <c r="R61" s="6">
        <f>IF(Sep!$E63&gt;0,VLOOKUP($A61,Sep!$O$4:$T$201,5,FALSE)+Sep!L$4/1000,0)</f>
        <v>0</v>
      </c>
      <c r="S61" s="16">
        <f t="shared" si="40"/>
        <v>0</v>
      </c>
      <c r="T61" s="6">
        <f>IF(Oct!$E63&gt;0,VLOOKUP($A61,Oct!$O$4:$R$201,4,FALSE),0)</f>
        <v>0</v>
      </c>
      <c r="U61" s="6">
        <f>IF(Oct!$E63&gt;0,VLOOKUP($A61,Oct!$O$4:$T$201,5,FALSE)+Oct!L$4/1000,0)</f>
        <v>0</v>
      </c>
      <c r="V61" s="16">
        <f t="shared" si="41"/>
        <v>0</v>
      </c>
      <c r="W61" s="6">
        <f>IF(Nov!$E63&gt;0,VLOOKUP($A61,Nov!$O$4:$R$201,4,FALSE),0)</f>
        <v>0</v>
      </c>
      <c r="X61" s="6">
        <f>IF(Nov!$E63&gt;0,VLOOKUP($A61,Nov!$O$4:$T$201,5,FALSE)+Nov!L$4/1000,0)</f>
        <v>0</v>
      </c>
      <c r="Y61" s="16">
        <f t="shared" si="42"/>
        <v>0</v>
      </c>
      <c r="Z61" s="6">
        <f>IF(Dec!$E63&gt;0,VLOOKUP($A61,Dec!$O$4:$R$201,4,FALSE),0)</f>
        <v>0</v>
      </c>
      <c r="AA61" s="6">
        <f>IF(Dec!$E63&gt;0,VLOOKUP($A61,Dec!$O$4:$T$201,5,FALSE)+Dec!L$4/1000,0)</f>
        <v>2.3E-2</v>
      </c>
      <c r="AB61" s="16">
        <f t="shared" si="43"/>
        <v>2.3E-2</v>
      </c>
      <c r="AC61" s="6">
        <f>IF(Jan!$E63&gt;0,VLOOKUP($A61,Jan!$O$4:$R$201,4,FALSE),0)</f>
        <v>0</v>
      </c>
      <c r="AD61" s="6">
        <f>IF(Jan!$E63&gt;0,VLOOKUP($A61,Jan!$O$4:$T$201,5,FALSE)+Jan!L$4/1000,0)</f>
        <v>0</v>
      </c>
      <c r="AE61" s="16">
        <f t="shared" si="44"/>
        <v>0</v>
      </c>
      <c r="AF61" s="6">
        <f>IF(Feb!$E63&gt;0,VLOOKUP($A61,Feb!$O$4:$R$201,4,FALSE),0)</f>
        <v>0</v>
      </c>
      <c r="AG61" s="6">
        <f>IF(Feb!$E63&gt;0,VLOOKUP($A61,Feb!$O$4:$T$201,5,FALSE)+Feb!L$4/1000,0)</f>
        <v>0</v>
      </c>
      <c r="AH61" s="16">
        <f t="shared" si="45"/>
        <v>0</v>
      </c>
      <c r="AI61" s="6">
        <f>IF(Mar!$E63&gt;0,VLOOKUP($A61,Mar!$O$4:$R$201,4,FALSE),0)</f>
        <v>0</v>
      </c>
      <c r="AJ61" s="6">
        <f>IF(Mar!$E63&gt;0,VLOOKUP($A61,Mar!$O$4:$T$201,5,FALSE)+Mar!L$4/1000,0)</f>
        <v>0</v>
      </c>
      <c r="AK61" s="16">
        <f t="shared" si="73"/>
        <v>0</v>
      </c>
      <c r="AN61" s="16">
        <f t="shared" si="47"/>
        <v>2.3022999999999998E-2</v>
      </c>
      <c r="AQ61" s="1" t="str">
        <f t="shared" si="48"/>
        <v>James greenaway</v>
      </c>
      <c r="AR61" s="6">
        <f t="shared" si="49"/>
        <v>0</v>
      </c>
      <c r="AS61" s="6">
        <f t="shared" si="50"/>
        <v>0</v>
      </c>
      <c r="AT61" s="6">
        <f t="shared" si="51"/>
        <v>0</v>
      </c>
      <c r="AU61" s="6">
        <f t="shared" si="52"/>
        <v>0</v>
      </c>
      <c r="AV61" s="6">
        <f t="shared" si="53"/>
        <v>0</v>
      </c>
      <c r="AW61" s="6">
        <f t="shared" si="54"/>
        <v>0</v>
      </c>
      <c r="AX61" s="6">
        <f t="shared" si="55"/>
        <v>0</v>
      </c>
      <c r="AY61" s="6">
        <f t="shared" si="56"/>
        <v>0</v>
      </c>
      <c r="AZ61" s="6">
        <f t="shared" si="57"/>
        <v>2.3E-2</v>
      </c>
      <c r="BA61" s="6">
        <f t="shared" si="58"/>
        <v>0</v>
      </c>
      <c r="BB61" s="6">
        <f t="shared" si="59"/>
        <v>0</v>
      </c>
      <c r="BC61" s="6">
        <f t="shared" si="60"/>
        <v>0</v>
      </c>
      <c r="BE61" s="1">
        <f t="shared" si="61"/>
        <v>2.3E-2</v>
      </c>
      <c r="BF61" s="1">
        <f t="shared" si="62"/>
        <v>0</v>
      </c>
      <c r="BG61" s="1">
        <f t="shared" si="63"/>
        <v>0</v>
      </c>
      <c r="BH61" s="1">
        <f t="shared" si="64"/>
        <v>0</v>
      </c>
      <c r="BI61" s="1">
        <f t="shared" si="65"/>
        <v>0</v>
      </c>
      <c r="BJ61" s="1">
        <f t="shared" si="66"/>
        <v>0</v>
      </c>
      <c r="BK61" s="1">
        <f t="shared" si="67"/>
        <v>0</v>
      </c>
      <c r="BL61" s="1">
        <f t="shared" si="68"/>
        <v>0</v>
      </c>
      <c r="BM61" s="1">
        <f t="shared" si="69"/>
        <v>0</v>
      </c>
    </row>
    <row r="62" spans="1:65" x14ac:dyDescent="0.3">
      <c r="A62" s="1" t="s">
        <v>169</v>
      </c>
      <c r="B62" s="6">
        <f>IF(Apr!$E64&gt;0,VLOOKUP($A62,Apr!$O$4:$T$201,4,FALSE),0)</f>
        <v>37</v>
      </c>
      <c r="C62" s="6">
        <f>IF(Apr!$E64&gt;0,VLOOKUP($A62,Apr!$O$4:$T$201,5,FALSE)+Apr!L$4/1000,0)</f>
        <v>2.0209999999999999</v>
      </c>
      <c r="D62" s="16">
        <f t="shared" si="70"/>
        <v>39.058</v>
      </c>
      <c r="E62" s="6">
        <f>IF(May!$E64&gt;0,VLOOKUP($A62,May!$O$4:$T$201,4,FALSE),0)</f>
        <v>0</v>
      </c>
      <c r="F62" s="6">
        <f>IF(May!$E64&gt;0,VLOOKUP($A62,May!$O$4:$T$201,5,FALSE)+May!L$4/1000,0)</f>
        <v>0</v>
      </c>
      <c r="G62" s="16">
        <f t="shared" si="71"/>
        <v>0</v>
      </c>
      <c r="H62" s="6">
        <f>IF(Jun!$E64&gt;0,VLOOKUP($A62,Jun!$O$4:$R$201,4,FALSE),0)</f>
        <v>0</v>
      </c>
      <c r="I62" s="6">
        <f>IF(Jun!$E64&gt;0,VLOOKUP($A62,Jun!$O$4:$T$201,5,FALSE)+Jun!L$4/1000,0)</f>
        <v>0</v>
      </c>
      <c r="J62" s="16">
        <f t="shared" si="72"/>
        <v>0</v>
      </c>
      <c r="K62" s="6">
        <f>IF(Jul!$E64&gt;0,VLOOKUP($A62,Jul!$O$4:$R$201,4,FALSE),0)</f>
        <v>0</v>
      </c>
      <c r="L62" s="6">
        <f>IF(Jul!$E64&gt;0,VLOOKUP($A62,Jul!$O$4:$T$201,5,FALSE)+Jul!$L$4/1000,0)</f>
        <v>0</v>
      </c>
      <c r="M62" s="16">
        <f t="shared" si="38"/>
        <v>0</v>
      </c>
      <c r="N62" s="6">
        <f>IF(Aug!$E64&gt;0,VLOOKUP($A62,Aug!$O$4:$R$201,4,FALSE),0)</f>
        <v>29</v>
      </c>
      <c r="O62" s="6">
        <f>IF(Aug!$E64&gt;0,VLOOKUP($A62,Aug!$O$4:$T$201,5,FALSE)+Aug!L$4/1000,0)</f>
        <v>1.7999999999999999E-2</v>
      </c>
      <c r="P62" s="16">
        <f t="shared" si="39"/>
        <v>29.047000000000001</v>
      </c>
      <c r="Q62" s="6">
        <f>IF(Sep!$E64&gt;0,VLOOKUP($A62,Sep!$O$4:$R$201,4,FALSE),0)</f>
        <v>0</v>
      </c>
      <c r="R62" s="6">
        <f>IF(Sep!$E64&gt;0,VLOOKUP($A62,Sep!$O$4:$T$201,5,FALSE)+Sep!L$4/1000,0)</f>
        <v>0</v>
      </c>
      <c r="S62" s="16">
        <f t="shared" si="40"/>
        <v>0</v>
      </c>
      <c r="T62" s="6">
        <f>IF(Oct!$E64&gt;0,VLOOKUP($A62,Oct!$O$4:$R$201,4,FALSE),0)</f>
        <v>0</v>
      </c>
      <c r="U62" s="6">
        <f>IF(Oct!$E64&gt;0,VLOOKUP($A62,Oct!$O$4:$T$201,5,FALSE)+Oct!L$4/1000,0)</f>
        <v>0</v>
      </c>
      <c r="V62" s="16">
        <f t="shared" si="41"/>
        <v>0</v>
      </c>
      <c r="W62" s="6">
        <f>IF(Nov!$E64&gt;0,VLOOKUP($A62,Nov!$O$4:$R$201,4,FALSE),0)</f>
        <v>0</v>
      </c>
      <c r="X62" s="6">
        <f>IF(Nov!$E64&gt;0,VLOOKUP($A62,Nov!$O$4:$T$201,5,FALSE)+Nov!L$4/1000,0)</f>
        <v>0</v>
      </c>
      <c r="Y62" s="16">
        <f t="shared" si="42"/>
        <v>0</v>
      </c>
      <c r="Z62" s="6">
        <f>IF(Dec!$E64&gt;0,VLOOKUP($A62,Dec!$O$4:$R$201,4,FALSE),0)</f>
        <v>0</v>
      </c>
      <c r="AA62" s="6">
        <f>IF(Dec!$E64&gt;0,VLOOKUP($A62,Dec!$O$4:$T$201,5,FALSE)+Dec!L$4/1000,0)</f>
        <v>0</v>
      </c>
      <c r="AB62" s="16">
        <f t="shared" si="43"/>
        <v>0</v>
      </c>
      <c r="AC62" s="6">
        <f>IF(Jan!$E64&gt;0,VLOOKUP($A62,Jan!$O$4:$R$201,4,FALSE),0)</f>
        <v>0</v>
      </c>
      <c r="AD62" s="6">
        <f>IF(Jan!$E64&gt;0,VLOOKUP($A62,Jan!$O$4:$T$201,5,FALSE)+Jan!L$4/1000,0)</f>
        <v>0</v>
      </c>
      <c r="AE62" s="16">
        <f t="shared" si="44"/>
        <v>0</v>
      </c>
      <c r="AF62" s="6">
        <f>IF(Feb!$E64&gt;0,VLOOKUP($A62,Feb!$O$4:$R$201,4,FALSE),0)</f>
        <v>18</v>
      </c>
      <c r="AG62" s="6">
        <f>IF(Feb!$E64&gt;0,VLOOKUP($A62,Feb!$O$4:$T$201,5,FALSE)+Feb!L$4/1000,0)</f>
        <v>2.8000000000000001E-2</v>
      </c>
      <c r="AH62" s="16">
        <f t="shared" si="45"/>
        <v>18.045999999999999</v>
      </c>
      <c r="AI62" s="6">
        <f>IF(Mar!$E64&gt;0,VLOOKUP($A62,Mar!$O$4:$R$201,4,FALSE),0)</f>
        <v>0</v>
      </c>
      <c r="AJ62" s="6">
        <f>IF(Mar!$E64&gt;0,VLOOKUP($A62,Mar!$O$4:$T$201,5,FALSE)+Mar!L$4/1000,0)</f>
        <v>0</v>
      </c>
      <c r="AK62" s="16">
        <f t="shared" si="73"/>
        <v>0</v>
      </c>
      <c r="AN62" s="16">
        <f t="shared" si="47"/>
        <v>86.210596833333341</v>
      </c>
      <c r="AQ62" s="1" t="str">
        <f t="shared" si="48"/>
        <v>Jason Sheridan</v>
      </c>
      <c r="AR62" s="6">
        <f t="shared" si="49"/>
        <v>39.058</v>
      </c>
      <c r="AS62" s="6">
        <f t="shared" si="50"/>
        <v>0</v>
      </c>
      <c r="AT62" s="6">
        <f t="shared" si="51"/>
        <v>0</v>
      </c>
      <c r="AU62" s="6">
        <f t="shared" si="52"/>
        <v>0</v>
      </c>
      <c r="AV62" s="6">
        <f t="shared" si="53"/>
        <v>29.047000000000001</v>
      </c>
      <c r="AW62" s="6">
        <f t="shared" si="54"/>
        <v>0</v>
      </c>
      <c r="AX62" s="6">
        <f t="shared" si="55"/>
        <v>0</v>
      </c>
      <c r="AY62" s="6">
        <f t="shared" si="56"/>
        <v>0</v>
      </c>
      <c r="AZ62" s="6">
        <f t="shared" si="57"/>
        <v>0</v>
      </c>
      <c r="BA62" s="6">
        <f t="shared" si="58"/>
        <v>0</v>
      </c>
      <c r="BB62" s="6">
        <f t="shared" si="59"/>
        <v>18.045999999999999</v>
      </c>
      <c r="BC62" s="6">
        <f t="shared" si="60"/>
        <v>0</v>
      </c>
      <c r="BE62" s="1">
        <f t="shared" si="61"/>
        <v>39.058</v>
      </c>
      <c r="BF62" s="1">
        <f t="shared" si="62"/>
        <v>29.047000000000001</v>
      </c>
      <c r="BG62" s="1">
        <f t="shared" si="63"/>
        <v>18.045999999999999</v>
      </c>
      <c r="BH62" s="1">
        <f t="shared" si="64"/>
        <v>0</v>
      </c>
      <c r="BI62" s="1">
        <f t="shared" si="65"/>
        <v>0</v>
      </c>
      <c r="BJ62" s="1">
        <f t="shared" si="66"/>
        <v>0</v>
      </c>
      <c r="BK62" s="1">
        <f t="shared" si="67"/>
        <v>0</v>
      </c>
      <c r="BL62" s="1">
        <f t="shared" si="68"/>
        <v>0</v>
      </c>
      <c r="BM62" s="1">
        <f t="shared" si="69"/>
        <v>0</v>
      </c>
    </row>
    <row r="63" spans="1:65" x14ac:dyDescent="0.3">
      <c r="A63" s="1" t="s">
        <v>203</v>
      </c>
      <c r="B63" s="6">
        <f>IF(Apr!$E65&gt;0,VLOOKUP($A63,Apr!$O$4:$T$201,4,FALSE),0)</f>
        <v>0</v>
      </c>
      <c r="C63" s="6">
        <f>IF(Apr!$E65&gt;0,VLOOKUP($A63,Apr!$O$4:$T$201,5,FALSE)+Apr!L$4/1000,0)</f>
        <v>0</v>
      </c>
      <c r="D63" s="16">
        <f t="shared" si="70"/>
        <v>0</v>
      </c>
      <c r="E63" s="6">
        <f>IF(May!$E65&gt;0,VLOOKUP($A63,May!$O$4:$T$201,4,FALSE),0)</f>
        <v>22</v>
      </c>
      <c r="F63" s="6">
        <f>IF(May!$E65&gt;0,VLOOKUP($A63,May!$O$4:$T$201,5,FALSE)+May!L$4/1000,0)</f>
        <v>2.1000000000000001E-2</v>
      </c>
      <c r="G63" s="16">
        <f t="shared" si="71"/>
        <v>22.042999999999999</v>
      </c>
      <c r="H63" s="6">
        <f>IF(Jun!$E65&gt;0,VLOOKUP($A63,Jun!$O$4:$R$201,4,FALSE),0)</f>
        <v>0</v>
      </c>
      <c r="I63" s="6">
        <f>IF(Jun!$E65&gt;0,VLOOKUP($A63,Jun!$O$4:$T$201,5,FALSE)+Jun!L$4/1000,0)</f>
        <v>0</v>
      </c>
      <c r="J63" s="16">
        <f t="shared" si="72"/>
        <v>0</v>
      </c>
      <c r="K63" s="6">
        <f>IF(Jul!$E65&gt;0,VLOOKUP($A63,Jul!$O$4:$R$201,4,FALSE),0)</f>
        <v>0</v>
      </c>
      <c r="L63" s="6">
        <f>IF(Jul!$E65&gt;0,VLOOKUP($A63,Jul!$O$4:$T$201,5,FALSE)+Jul!$L$4/1000,0)</f>
        <v>0</v>
      </c>
      <c r="M63" s="16">
        <f t="shared" si="38"/>
        <v>0</v>
      </c>
      <c r="N63" s="6">
        <f>IF(Aug!$E65&gt;0,VLOOKUP($A63,Aug!$O$4:$R$201,4,FALSE),0)</f>
        <v>0</v>
      </c>
      <c r="O63" s="6">
        <f>IF(Aug!$E65&gt;0,VLOOKUP($A63,Aug!$O$4:$T$201,5,FALSE)+Aug!L$4/1000,0)</f>
        <v>0</v>
      </c>
      <c r="P63" s="16">
        <f t="shared" si="39"/>
        <v>0</v>
      </c>
      <c r="Q63" s="6">
        <f>IF(Sep!$E65&gt;0,VLOOKUP($A63,Sep!$O$4:$R$201,4,FALSE),0)</f>
        <v>0</v>
      </c>
      <c r="R63" s="6">
        <f>IF(Sep!$E65&gt;0,VLOOKUP($A63,Sep!$O$4:$T$201,5,FALSE)+Sep!L$4/1000,0)</f>
        <v>0</v>
      </c>
      <c r="S63" s="16">
        <f t="shared" si="40"/>
        <v>0</v>
      </c>
      <c r="T63" s="6">
        <f>IF(Oct!$E65&gt;0,VLOOKUP($A63,Oct!$O$4:$R$201,4,FALSE),0)</f>
        <v>0</v>
      </c>
      <c r="U63" s="6">
        <f>IF(Oct!$E65&gt;0,VLOOKUP($A63,Oct!$O$4:$T$201,5,FALSE)+Oct!L$4/1000,0)</f>
        <v>0</v>
      </c>
      <c r="V63" s="16">
        <f t="shared" si="41"/>
        <v>0</v>
      </c>
      <c r="W63" s="6">
        <f>IF(Nov!$E65&gt;0,VLOOKUP($A63,Nov!$O$4:$R$201,4,FALSE),0)</f>
        <v>0</v>
      </c>
      <c r="X63" s="6">
        <f>IF(Nov!$E65&gt;0,VLOOKUP($A63,Nov!$O$4:$T$201,5,FALSE)+Nov!L$4/1000,0)</f>
        <v>0</v>
      </c>
      <c r="Y63" s="16">
        <f t="shared" si="42"/>
        <v>0</v>
      </c>
      <c r="Z63" s="6">
        <f>IF(Dec!$E65&gt;0,VLOOKUP($A63,Dec!$O$4:$R$201,4,FALSE),0)</f>
        <v>0</v>
      </c>
      <c r="AA63" s="6">
        <f>IF(Dec!$E65&gt;0,VLOOKUP($A63,Dec!$O$4:$T$201,5,FALSE)+Dec!L$4/1000,0)</f>
        <v>0</v>
      </c>
      <c r="AB63" s="16">
        <f t="shared" si="43"/>
        <v>0</v>
      </c>
      <c r="AC63" s="6">
        <f>IF(Jan!$E65&gt;0,VLOOKUP($A63,Jan!$O$4:$R$201,4,FALSE),0)</f>
        <v>0</v>
      </c>
      <c r="AD63" s="6">
        <f>IF(Jan!$E65&gt;0,VLOOKUP($A63,Jan!$O$4:$T$201,5,FALSE)+Jan!L$4/1000,0)</f>
        <v>0</v>
      </c>
      <c r="AE63" s="16">
        <f t="shared" si="44"/>
        <v>0</v>
      </c>
      <c r="AF63" s="6">
        <f>IF(Feb!$E65&gt;0,VLOOKUP($A63,Feb!$O$4:$R$201,4,FALSE),0)</f>
        <v>0</v>
      </c>
      <c r="AG63" s="6">
        <f>IF(Feb!$E65&gt;0,VLOOKUP($A63,Feb!$O$4:$T$201,5,FALSE)+Feb!L$4/1000,0)</f>
        <v>0</v>
      </c>
      <c r="AH63" s="16">
        <f t="shared" si="45"/>
        <v>0</v>
      </c>
      <c r="AI63" s="6">
        <f>IF(Mar!$E65&gt;0,VLOOKUP($A63,Mar!$O$4:$R$201,4,FALSE),0)</f>
        <v>0</v>
      </c>
      <c r="AJ63" s="6">
        <f>IF(Mar!$E65&gt;0,VLOOKUP($A63,Mar!$O$4:$T$201,5,FALSE)+Mar!L$4/1000,0)</f>
        <v>0</v>
      </c>
      <c r="AK63" s="16">
        <f t="shared" si="73"/>
        <v>0</v>
      </c>
      <c r="AN63" s="16">
        <f t="shared" si="47"/>
        <v>22.065042999999999</v>
      </c>
      <c r="AQ63" s="1" t="str">
        <f t="shared" si="48"/>
        <v>Jen Trohear</v>
      </c>
      <c r="AR63" s="6">
        <f t="shared" si="49"/>
        <v>0</v>
      </c>
      <c r="AS63" s="6">
        <f t="shared" si="50"/>
        <v>22.042999999999999</v>
      </c>
      <c r="AT63" s="6">
        <f t="shared" si="51"/>
        <v>0</v>
      </c>
      <c r="AU63" s="6">
        <f t="shared" si="52"/>
        <v>0</v>
      </c>
      <c r="AV63" s="6">
        <f t="shared" si="53"/>
        <v>0</v>
      </c>
      <c r="AW63" s="6">
        <f t="shared" si="54"/>
        <v>0</v>
      </c>
      <c r="AX63" s="6">
        <f t="shared" si="55"/>
        <v>0</v>
      </c>
      <c r="AY63" s="6">
        <f t="shared" si="56"/>
        <v>0</v>
      </c>
      <c r="AZ63" s="6">
        <f t="shared" si="57"/>
        <v>0</v>
      </c>
      <c r="BA63" s="6">
        <f t="shared" si="58"/>
        <v>0</v>
      </c>
      <c r="BB63" s="6">
        <f t="shared" si="59"/>
        <v>0</v>
      </c>
      <c r="BC63" s="6">
        <f t="shared" si="60"/>
        <v>0</v>
      </c>
      <c r="BE63" s="1">
        <f t="shared" si="61"/>
        <v>22.042999999999999</v>
      </c>
      <c r="BF63" s="1">
        <f t="shared" si="62"/>
        <v>0</v>
      </c>
      <c r="BG63" s="1">
        <f t="shared" si="63"/>
        <v>0</v>
      </c>
      <c r="BH63" s="1">
        <f t="shared" si="64"/>
        <v>0</v>
      </c>
      <c r="BI63" s="1">
        <f t="shared" si="65"/>
        <v>0</v>
      </c>
      <c r="BJ63" s="1">
        <f t="shared" si="66"/>
        <v>0</v>
      </c>
      <c r="BK63" s="1">
        <f t="shared" si="67"/>
        <v>0</v>
      </c>
      <c r="BL63" s="1">
        <f t="shared" si="68"/>
        <v>0</v>
      </c>
      <c r="BM63" s="1">
        <f t="shared" si="69"/>
        <v>0</v>
      </c>
    </row>
    <row r="64" spans="1:65" x14ac:dyDescent="0.3">
      <c r="A64" s="1" t="s">
        <v>9</v>
      </c>
      <c r="B64" s="6">
        <f>IF(Apr!$E66&gt;0,VLOOKUP($A64,Apr!$O$4:$T$201,4,FALSE),0)</f>
        <v>26</v>
      </c>
      <c r="C64" s="6">
        <f>IF(Apr!$E66&gt;0,VLOOKUP($A64,Apr!$O$4:$T$201,5,FALSE)+Apr!L$4/1000,0)</f>
        <v>2.1000000000000001E-2</v>
      </c>
      <c r="D64" s="16">
        <f t="shared" si="70"/>
        <v>26.047000000000001</v>
      </c>
      <c r="E64" s="6">
        <f>IF(May!$E66&gt;0,VLOOKUP($A64,May!$O$4:$T$201,4,FALSE),0)</f>
        <v>39</v>
      </c>
      <c r="F64" s="6">
        <f>IF(May!$E66&gt;0,VLOOKUP($A64,May!$O$4:$T$201,5,FALSE)+May!L$4/1000,0)</f>
        <v>2.0209999999999999</v>
      </c>
      <c r="G64" s="16">
        <f t="shared" si="71"/>
        <v>41.06</v>
      </c>
      <c r="H64" s="6">
        <f>IF(Jun!$E66&gt;0,VLOOKUP($A64,Jun!$O$4:$R$201,4,FALSE),0)</f>
        <v>38</v>
      </c>
      <c r="I64" s="6">
        <f>IF(Jun!$E66&gt;0,VLOOKUP($A64,Jun!$O$4:$T$201,5,FALSE)+Jun!L$4/1000,0)</f>
        <v>2.016</v>
      </c>
      <c r="J64" s="16">
        <f t="shared" si="72"/>
        <v>40.053999999999995</v>
      </c>
      <c r="K64" s="6">
        <f>IF(Jul!$E66&gt;0,VLOOKUP($A64,Jul!$O$4:$R$201,4,FALSE),0)</f>
        <v>39</v>
      </c>
      <c r="L64" s="6">
        <f>IF(Jul!$E66&gt;0,VLOOKUP($A64,Jul!$O$4:$T$201,5,FALSE)+Jul!$L$4/1000,0)</f>
        <v>1.4E-2</v>
      </c>
      <c r="M64" s="16">
        <f t="shared" si="38"/>
        <v>39.053000000000004</v>
      </c>
      <c r="N64" s="6">
        <f>IF(Aug!$E66&gt;0,VLOOKUP($A64,Aug!$O$4:$R$201,4,FALSE),0)</f>
        <v>39</v>
      </c>
      <c r="O64" s="6">
        <f>IF(Aug!$E66&gt;0,VLOOKUP($A64,Aug!$O$4:$T$201,5,FALSE)+Aug!L$4/1000,0)</f>
        <v>2.0179999999999998</v>
      </c>
      <c r="P64" s="16">
        <f t="shared" si="39"/>
        <v>41.057000000000002</v>
      </c>
      <c r="Q64" s="6">
        <f>IF(Sep!$E66&gt;0,VLOOKUP($A64,Sep!$O$4:$R$201,4,FALSE),0)</f>
        <v>0</v>
      </c>
      <c r="R64" s="6">
        <f>IF(Sep!$E66&gt;0,VLOOKUP($A64,Sep!$O$4:$T$201,5,FALSE)+Sep!L$4/1000,0)</f>
        <v>0</v>
      </c>
      <c r="S64" s="16">
        <f t="shared" si="40"/>
        <v>0</v>
      </c>
      <c r="T64" s="6">
        <f>IF(Oct!$E66&gt;0,VLOOKUP($A64,Oct!$O$4:$R$201,4,FALSE),0)</f>
        <v>0</v>
      </c>
      <c r="U64" s="6">
        <f>IF(Oct!$E66&gt;0,VLOOKUP($A64,Oct!$O$4:$T$201,5,FALSE)+Oct!L$4/1000,0)</f>
        <v>0</v>
      </c>
      <c r="V64" s="16">
        <f t="shared" si="41"/>
        <v>0</v>
      </c>
      <c r="W64" s="6">
        <f>IF(Nov!$E66&gt;0,VLOOKUP($A64,Nov!$O$4:$R$201,4,FALSE),0)</f>
        <v>27</v>
      </c>
      <c r="X64" s="6">
        <f>IF(Nov!$E66&gt;0,VLOOKUP($A64,Nov!$O$4:$T$201,5,FALSE)+Nov!L$4/1000,0)</f>
        <v>1.4999999999999999E-2</v>
      </c>
      <c r="Y64" s="16">
        <f t="shared" si="42"/>
        <v>27.042000000000002</v>
      </c>
      <c r="Z64" s="6">
        <f>IF(Dec!$E66&gt;0,VLOOKUP($A64,Dec!$O$4:$R$201,4,FALSE),0)</f>
        <v>28</v>
      </c>
      <c r="AA64" s="6">
        <f>IF(Dec!$E66&gt;0,VLOOKUP($A64,Dec!$O$4:$T$201,5,FALSE)+Dec!L$4/1000,0)</f>
        <v>2.0230000000000001</v>
      </c>
      <c r="AB64" s="16">
        <f t="shared" si="43"/>
        <v>30.050999999999998</v>
      </c>
      <c r="AC64" s="6">
        <f>IF(Jan!$E66&gt;0,VLOOKUP($A64,Jan!$O$4:$R$201,4,FALSE),0)</f>
        <v>15</v>
      </c>
      <c r="AD64" s="6">
        <f>IF(Jan!$E66&gt;0,VLOOKUP($A64,Jan!$O$4:$T$201,5,FALSE)+Jan!L$4/1000,0)</f>
        <v>3.1E-2</v>
      </c>
      <c r="AE64" s="16">
        <f t="shared" si="44"/>
        <v>15.046000000000001</v>
      </c>
      <c r="AF64" s="6">
        <f>IF(Feb!$E66&gt;0,VLOOKUP($A64,Feb!$O$4:$R$201,4,FALSE),0)</f>
        <v>21</v>
      </c>
      <c r="AG64" s="6">
        <f>IF(Feb!$E66&gt;0,VLOOKUP($A64,Feb!$O$4:$T$201,5,FALSE)+Feb!L$4/1000,0)</f>
        <v>2.8000000000000001E-2</v>
      </c>
      <c r="AH64" s="16">
        <f t="shared" si="45"/>
        <v>21.048999999999999</v>
      </c>
      <c r="AI64" s="6">
        <f>IF(Mar!$E66&gt;0,VLOOKUP($A64,Mar!$O$4:$R$201,4,FALSE),0)</f>
        <v>0</v>
      </c>
      <c r="AJ64" s="6">
        <f>IF(Mar!$E66&gt;0,VLOOKUP($A64,Mar!$O$4:$T$201,5,FALSE)+Mar!L$4/1000,0)</f>
        <v>0</v>
      </c>
      <c r="AK64" s="16">
        <f t="shared" si="73"/>
        <v>0</v>
      </c>
      <c r="AN64" s="16">
        <f t="shared" si="47"/>
        <v>280.53393983333331</v>
      </c>
      <c r="AQ64" s="1" t="str">
        <f t="shared" si="48"/>
        <v>Jeremy McCandless</v>
      </c>
      <c r="AR64" s="6">
        <f t="shared" si="49"/>
        <v>26.047000000000001</v>
      </c>
      <c r="AS64" s="6">
        <f t="shared" si="50"/>
        <v>41.06</v>
      </c>
      <c r="AT64" s="6">
        <f t="shared" si="51"/>
        <v>40.053999999999995</v>
      </c>
      <c r="AU64" s="6">
        <f t="shared" si="52"/>
        <v>39.053000000000004</v>
      </c>
      <c r="AV64" s="6">
        <f t="shared" si="53"/>
        <v>41.057000000000002</v>
      </c>
      <c r="AW64" s="6">
        <f t="shared" si="54"/>
        <v>0</v>
      </c>
      <c r="AX64" s="6">
        <f t="shared" si="55"/>
        <v>0</v>
      </c>
      <c r="AY64" s="6">
        <f t="shared" si="56"/>
        <v>27.042000000000002</v>
      </c>
      <c r="AZ64" s="6">
        <f t="shared" si="57"/>
        <v>30.050999999999998</v>
      </c>
      <c r="BA64" s="6">
        <f t="shared" si="58"/>
        <v>15.046000000000001</v>
      </c>
      <c r="BB64" s="6">
        <f t="shared" si="59"/>
        <v>21.048999999999999</v>
      </c>
      <c r="BC64" s="6">
        <f t="shared" si="60"/>
        <v>0</v>
      </c>
      <c r="BE64" s="1">
        <f t="shared" si="61"/>
        <v>41.06</v>
      </c>
      <c r="BF64" s="1">
        <f t="shared" si="62"/>
        <v>41.057000000000002</v>
      </c>
      <c r="BG64" s="1">
        <f t="shared" si="63"/>
        <v>40.053999999999995</v>
      </c>
      <c r="BH64" s="1">
        <f t="shared" si="64"/>
        <v>39.053000000000004</v>
      </c>
      <c r="BI64" s="1">
        <f t="shared" si="65"/>
        <v>30.050999999999998</v>
      </c>
      <c r="BJ64" s="1">
        <f t="shared" si="66"/>
        <v>27.042000000000002</v>
      </c>
      <c r="BK64" s="1">
        <f t="shared" si="67"/>
        <v>26.047000000000001</v>
      </c>
      <c r="BL64" s="1">
        <f t="shared" si="68"/>
        <v>21.048999999999999</v>
      </c>
      <c r="BM64" s="1">
        <f t="shared" si="69"/>
        <v>15.046000000000001</v>
      </c>
    </row>
    <row r="65" spans="1:65" x14ac:dyDescent="0.3">
      <c r="A65" s="1" t="s">
        <v>24</v>
      </c>
      <c r="B65" s="6">
        <f>IF(Apr!$E67&gt;0,VLOOKUP($A65,Apr!$O$4:$T$201,4,FALSE),0)</f>
        <v>38</v>
      </c>
      <c r="C65" s="6">
        <f>IF(Apr!$E67&gt;0,VLOOKUP($A65,Apr!$O$4:$T$201,5,FALSE)+Apr!L$4/1000,0)</f>
        <v>2.1000000000000001E-2</v>
      </c>
      <c r="D65" s="16">
        <f t="shared" si="70"/>
        <v>38.058999999999997</v>
      </c>
      <c r="E65" s="6">
        <f>IF(May!$E67&gt;0,VLOOKUP($A65,May!$O$4:$T$201,4,FALSE),0)</f>
        <v>0</v>
      </c>
      <c r="F65" s="6">
        <f>IF(May!$E67&gt;0,VLOOKUP($A65,May!$O$4:$T$201,5,FALSE)+May!L$4/1000,0)</f>
        <v>0</v>
      </c>
      <c r="G65" s="16">
        <f t="shared" si="71"/>
        <v>0</v>
      </c>
      <c r="H65" s="6">
        <f>IF(Jun!$E67&gt;0,VLOOKUP($A65,Jun!$O$4:$R$201,4,FALSE),0)</f>
        <v>35</v>
      </c>
      <c r="I65" s="6">
        <f>IF(Jun!$E67&gt;0,VLOOKUP($A65,Jun!$O$4:$T$201,5,FALSE)+Jun!L$4/1000,0)</f>
        <v>1.6E-2</v>
      </c>
      <c r="J65" s="16">
        <f t="shared" si="72"/>
        <v>35.050999999999995</v>
      </c>
      <c r="K65" s="6">
        <f>IF(Jul!$E67&gt;0,VLOOKUP($A65,Jul!$O$4:$R$201,4,FALSE),0)</f>
        <v>0</v>
      </c>
      <c r="L65" s="6">
        <f>IF(Jul!$E67&gt;0,VLOOKUP($A65,Jul!$O$4:$T$201,5,FALSE)+Jul!$L$4/1000,0)</f>
        <v>0</v>
      </c>
      <c r="M65" s="16">
        <f t="shared" si="38"/>
        <v>0</v>
      </c>
      <c r="N65" s="6">
        <f>IF(Aug!$E67&gt;0,VLOOKUP($A65,Aug!$O$4:$R$201,4,FALSE),0)</f>
        <v>0</v>
      </c>
      <c r="O65" s="6">
        <f>IF(Aug!$E67&gt;0,VLOOKUP($A65,Aug!$O$4:$T$201,5,FALSE)+Aug!L$4/1000,0)</f>
        <v>0</v>
      </c>
      <c r="P65" s="16">
        <f t="shared" si="39"/>
        <v>0</v>
      </c>
      <c r="Q65" s="6">
        <f>IF(Sep!$E67&gt;0,VLOOKUP($A65,Sep!$O$4:$R$201,4,FALSE),0)</f>
        <v>30</v>
      </c>
      <c r="R65" s="6">
        <f>IF(Sep!$E67&gt;0,VLOOKUP($A65,Sep!$O$4:$T$201,5,FALSE)+Sep!L$4/1000,0)</f>
        <v>1.2999999999999999E-2</v>
      </c>
      <c r="S65" s="16">
        <f t="shared" si="40"/>
        <v>30.043000000000003</v>
      </c>
      <c r="T65" s="6">
        <f>IF(Oct!$E67&gt;0,VLOOKUP($A65,Oct!$O$4:$R$201,4,FALSE),0)</f>
        <v>28</v>
      </c>
      <c r="U65" s="6">
        <f>IF(Oct!$E67&gt;0,VLOOKUP($A65,Oct!$O$4:$T$201,5,FALSE)+Oct!L$4/1000,0)</f>
        <v>1.4999999999999999E-2</v>
      </c>
      <c r="V65" s="16">
        <f t="shared" si="41"/>
        <v>28.042999999999999</v>
      </c>
      <c r="W65" s="6">
        <f>IF(Nov!$E67&gt;0,VLOOKUP($A65,Nov!$O$4:$R$201,4,FALSE),0)</f>
        <v>32</v>
      </c>
      <c r="X65" s="6">
        <f>IF(Nov!$E67&gt;0,VLOOKUP($A65,Nov!$O$4:$T$201,5,FALSE)+Nov!L$4/1000,0)</f>
        <v>2.0150000000000001</v>
      </c>
      <c r="Y65" s="16">
        <f t="shared" si="42"/>
        <v>34.046999999999997</v>
      </c>
      <c r="Z65" s="6">
        <f>IF(Dec!$E67&gt;0,VLOOKUP($A65,Dec!$O$4:$R$201,4,FALSE),0)</f>
        <v>38</v>
      </c>
      <c r="AA65" s="6">
        <f>IF(Dec!$E67&gt;0,VLOOKUP($A65,Dec!$O$4:$T$201,5,FALSE)+Dec!L$4/1000,0)</f>
        <v>2.0230000000000001</v>
      </c>
      <c r="AB65" s="16">
        <f t="shared" si="43"/>
        <v>40.061</v>
      </c>
      <c r="AC65" s="6">
        <f>IF(Jan!$E67&gt;0,VLOOKUP($A65,Jan!$O$4:$R$201,4,FALSE),0)</f>
        <v>26</v>
      </c>
      <c r="AD65" s="6">
        <f>IF(Jan!$E67&gt;0,VLOOKUP($A65,Jan!$O$4:$T$201,5,FALSE)+Jan!L$4/1000,0)</f>
        <v>3.1E-2</v>
      </c>
      <c r="AE65" s="16">
        <f t="shared" si="44"/>
        <v>26.056999999999999</v>
      </c>
      <c r="AF65" s="6">
        <f>IF(Feb!$E67&gt;0,VLOOKUP($A65,Feb!$O$4:$R$201,4,FALSE),0)</f>
        <v>0</v>
      </c>
      <c r="AG65" s="6">
        <f>IF(Feb!$E67&gt;0,VLOOKUP($A65,Feb!$O$4:$T$201,5,FALSE)+Feb!L$4/1000,0)</f>
        <v>0</v>
      </c>
      <c r="AH65" s="16">
        <f t="shared" si="45"/>
        <v>0</v>
      </c>
      <c r="AI65" s="6">
        <f>IF(Mar!$E67&gt;0,VLOOKUP($A65,Mar!$O$4:$R$201,4,FALSE),0)</f>
        <v>0</v>
      </c>
      <c r="AJ65" s="6">
        <f>IF(Mar!$E67&gt;0,VLOOKUP($A65,Mar!$O$4:$T$201,5,FALSE)+Mar!L$4/1000,0)</f>
        <v>0</v>
      </c>
      <c r="AK65" s="16">
        <f t="shared" si="73"/>
        <v>0</v>
      </c>
      <c r="AN65" s="16">
        <f t="shared" si="47"/>
        <v>231.43177416666666</v>
      </c>
      <c r="AQ65" s="1" t="str">
        <f t="shared" si="48"/>
        <v>Joe Greenwood</v>
      </c>
      <c r="AR65" s="6">
        <f t="shared" si="49"/>
        <v>38.058999999999997</v>
      </c>
      <c r="AS65" s="6">
        <f t="shared" si="50"/>
        <v>0</v>
      </c>
      <c r="AT65" s="6">
        <f t="shared" si="51"/>
        <v>35.050999999999995</v>
      </c>
      <c r="AU65" s="6">
        <f t="shared" si="52"/>
        <v>0</v>
      </c>
      <c r="AV65" s="6">
        <f t="shared" si="53"/>
        <v>0</v>
      </c>
      <c r="AW65" s="6">
        <f t="shared" si="54"/>
        <v>30.043000000000003</v>
      </c>
      <c r="AX65" s="6">
        <f t="shared" si="55"/>
        <v>28.042999999999999</v>
      </c>
      <c r="AY65" s="6">
        <f t="shared" si="56"/>
        <v>34.046999999999997</v>
      </c>
      <c r="AZ65" s="6">
        <f t="shared" si="57"/>
        <v>40.061</v>
      </c>
      <c r="BA65" s="6">
        <f t="shared" si="58"/>
        <v>26.056999999999999</v>
      </c>
      <c r="BB65" s="6">
        <f t="shared" si="59"/>
        <v>0</v>
      </c>
      <c r="BC65" s="6">
        <f t="shared" si="60"/>
        <v>0</v>
      </c>
      <c r="BE65" s="1">
        <f t="shared" si="61"/>
        <v>40.061</v>
      </c>
      <c r="BF65" s="1">
        <f t="shared" si="62"/>
        <v>38.058999999999997</v>
      </c>
      <c r="BG65" s="1">
        <f t="shared" si="63"/>
        <v>35.050999999999995</v>
      </c>
      <c r="BH65" s="1">
        <f t="shared" si="64"/>
        <v>34.046999999999997</v>
      </c>
      <c r="BI65" s="1">
        <f t="shared" si="65"/>
        <v>30.043000000000003</v>
      </c>
      <c r="BJ65" s="1">
        <f t="shared" si="66"/>
        <v>28.042999999999999</v>
      </c>
      <c r="BK65" s="1">
        <f t="shared" si="67"/>
        <v>26.056999999999999</v>
      </c>
      <c r="BL65" s="1">
        <f t="shared" si="68"/>
        <v>0</v>
      </c>
      <c r="BM65" s="1">
        <f t="shared" si="69"/>
        <v>0</v>
      </c>
    </row>
    <row r="66" spans="1:65" x14ac:dyDescent="0.3">
      <c r="A66" s="1" t="s">
        <v>146</v>
      </c>
      <c r="B66" s="6">
        <f>IF(Apr!$E68&gt;0,VLOOKUP($A66,Apr!$O$4:$T$201,4,FALSE),0)</f>
        <v>0</v>
      </c>
      <c r="C66" s="6">
        <f>IF(Apr!$E68&gt;0,VLOOKUP($A66,Apr!$O$4:$T$201,5,FALSE)+Apr!L$4/1000,0)</f>
        <v>0</v>
      </c>
      <c r="D66" s="16">
        <f t="shared" si="70"/>
        <v>0</v>
      </c>
      <c r="E66" s="6">
        <f>IF(May!$E68&gt;0,VLOOKUP($A66,May!$O$4:$T$201,4,FALSE),0)</f>
        <v>0</v>
      </c>
      <c r="F66" s="6">
        <f>IF(May!$E68&gt;0,VLOOKUP($A66,May!$O$4:$T$201,5,FALSE)+May!L$4/1000,0)</f>
        <v>0</v>
      </c>
      <c r="G66" s="16">
        <f t="shared" si="71"/>
        <v>0</v>
      </c>
      <c r="H66" s="6">
        <f>IF(Jun!$E68&gt;0,VLOOKUP($A66,Jun!$O$4:$R$201,4,FALSE),0)</f>
        <v>0</v>
      </c>
      <c r="I66" s="6">
        <f>IF(Jun!$E68&gt;0,VLOOKUP($A66,Jun!$O$4:$T$201,5,FALSE)+Jun!L$4/1000,0)</f>
        <v>0</v>
      </c>
      <c r="J66" s="16">
        <f t="shared" si="72"/>
        <v>0</v>
      </c>
      <c r="K66" s="6">
        <f>IF(Jul!$E68&gt;0,VLOOKUP($A66,Jul!$O$4:$R$201,4,FALSE),0)</f>
        <v>0</v>
      </c>
      <c r="L66" s="6">
        <f>IF(Jul!$E68&gt;0,VLOOKUP($A66,Jul!$O$4:$T$201,5,FALSE)+Jul!$L$4/1000,0)</f>
        <v>0</v>
      </c>
      <c r="M66" s="16">
        <f t="shared" si="38"/>
        <v>0</v>
      </c>
      <c r="N66" s="6">
        <f>IF(Aug!$E68&gt;0,VLOOKUP($A66,Aug!$O$4:$R$201,4,FALSE),0)</f>
        <v>30</v>
      </c>
      <c r="O66" s="6">
        <f>IF(Aug!$E68&gt;0,VLOOKUP($A66,Aug!$O$4:$T$201,5,FALSE)+Aug!L$4/1000,0)</f>
        <v>1.7999999999999999E-2</v>
      </c>
      <c r="P66" s="16">
        <f t="shared" si="39"/>
        <v>30.048000000000002</v>
      </c>
      <c r="Q66" s="6">
        <f>IF(Sep!$E68&gt;0,VLOOKUP($A66,Sep!$O$4:$R$201,4,FALSE),0)</f>
        <v>0</v>
      </c>
      <c r="R66" s="6">
        <f>IF(Sep!$E68&gt;0,VLOOKUP($A66,Sep!$O$4:$T$201,5,FALSE)+Sep!L$4/1000,0)</f>
        <v>0</v>
      </c>
      <c r="S66" s="16">
        <f t="shared" si="40"/>
        <v>0</v>
      </c>
      <c r="T66" s="6">
        <f>IF(Oct!$E68&gt;0,VLOOKUP($A66,Oct!$O$4:$R$201,4,FALSE),0)</f>
        <v>0</v>
      </c>
      <c r="U66" s="6">
        <f>IF(Oct!$E68&gt;0,VLOOKUP($A66,Oct!$O$4:$T$201,5,FALSE)+Oct!L$4/1000,0)</f>
        <v>0</v>
      </c>
      <c r="V66" s="16">
        <f t="shared" si="41"/>
        <v>0</v>
      </c>
      <c r="W66" s="6">
        <f>IF(Nov!$E68&gt;0,VLOOKUP($A66,Nov!$O$4:$R$201,4,FALSE),0)</f>
        <v>0</v>
      </c>
      <c r="X66" s="6">
        <f>IF(Nov!$E68&gt;0,VLOOKUP($A66,Nov!$O$4:$T$201,5,FALSE)+Nov!L$4/1000,0)</f>
        <v>0</v>
      </c>
      <c r="Y66" s="16">
        <f t="shared" si="42"/>
        <v>0</v>
      </c>
      <c r="Z66" s="6">
        <f>IF(Dec!$E68&gt;0,VLOOKUP($A66,Dec!$O$4:$R$201,4,FALSE),0)</f>
        <v>0</v>
      </c>
      <c r="AA66" s="6">
        <f>IF(Dec!$E68&gt;0,VLOOKUP($A66,Dec!$O$4:$T$201,5,FALSE)+Dec!L$4/1000,0)</f>
        <v>0</v>
      </c>
      <c r="AB66" s="16">
        <f t="shared" si="43"/>
        <v>0</v>
      </c>
      <c r="AC66" s="6">
        <f>IF(Jan!$E68&gt;0,VLOOKUP($A66,Jan!$O$4:$R$201,4,FALSE),0)</f>
        <v>0</v>
      </c>
      <c r="AD66" s="6">
        <f>IF(Jan!$E68&gt;0,VLOOKUP($A66,Jan!$O$4:$T$201,5,FALSE)+Jan!L$4/1000,0)</f>
        <v>0</v>
      </c>
      <c r="AE66" s="16">
        <f t="shared" si="44"/>
        <v>0</v>
      </c>
      <c r="AF66" s="6">
        <f>IF(Feb!$E68&gt;0,VLOOKUP($A66,Feb!$O$4:$R$201,4,FALSE),0)</f>
        <v>0</v>
      </c>
      <c r="AG66" s="6">
        <f>IF(Feb!$E68&gt;0,VLOOKUP($A66,Feb!$O$4:$T$201,5,FALSE)+Feb!L$4/1000,0)</f>
        <v>0</v>
      </c>
      <c r="AH66" s="16">
        <f t="shared" si="45"/>
        <v>0</v>
      </c>
      <c r="AI66" s="6">
        <f>IF(Mar!$E68&gt;0,VLOOKUP($A66,Mar!$O$4:$R$201,4,FALSE),0)</f>
        <v>0</v>
      </c>
      <c r="AJ66" s="6">
        <f>IF(Mar!$E68&gt;0,VLOOKUP($A66,Mar!$O$4:$T$201,5,FALSE)+Mar!L$4/1000,0)</f>
        <v>0</v>
      </c>
      <c r="AK66" s="16">
        <f t="shared" si="73"/>
        <v>0</v>
      </c>
      <c r="AN66" s="16">
        <f t="shared" ref="AN66:AN75" si="74">SUM(BE66:BM66)+BE66/1000+BF66/2000+BG66/3000</f>
        <v>30.078048000000003</v>
      </c>
      <c r="AQ66" s="1" t="str">
        <f t="shared" ref="AQ66:AQ75" si="75">A66</f>
        <v>John Bertenshaw</v>
      </c>
      <c r="AR66" s="6">
        <f t="shared" ref="AR66:AR75" si="76">D66</f>
        <v>0</v>
      </c>
      <c r="AS66" s="6">
        <f t="shared" ref="AS66:AS75" si="77">G66</f>
        <v>0</v>
      </c>
      <c r="AT66" s="6">
        <f t="shared" ref="AT66:AT75" si="78">J66</f>
        <v>0</v>
      </c>
      <c r="AU66" s="6">
        <f t="shared" ref="AU66:AU75" si="79">M66</f>
        <v>0</v>
      </c>
      <c r="AV66" s="6">
        <f t="shared" ref="AV66:AV75" si="80">P66</f>
        <v>30.048000000000002</v>
      </c>
      <c r="AW66" s="6">
        <f t="shared" ref="AW66:AW75" si="81">S66</f>
        <v>0</v>
      </c>
      <c r="AX66" s="6">
        <f t="shared" ref="AX66:AX75" si="82">V66</f>
        <v>0</v>
      </c>
      <c r="AY66" s="6">
        <f t="shared" ref="AY66:AY75" si="83">Y66</f>
        <v>0</v>
      </c>
      <c r="AZ66" s="6">
        <f t="shared" ref="AZ66:AZ75" si="84">AB66</f>
        <v>0</v>
      </c>
      <c r="BA66" s="6">
        <f t="shared" ref="BA66:BA75" si="85">AE66</f>
        <v>0</v>
      </c>
      <c r="BB66" s="6">
        <f t="shared" ref="BB66:BB75" si="86">AH66</f>
        <v>0</v>
      </c>
      <c r="BC66" s="6">
        <f t="shared" ref="BC66:BC75" si="87">AK66</f>
        <v>0</v>
      </c>
      <c r="BE66" s="1">
        <f t="shared" ref="BE66:BE75" si="88">LARGE($AR66:$BC66,1)</f>
        <v>30.048000000000002</v>
      </c>
      <c r="BF66" s="1">
        <f t="shared" ref="BF66:BF75" si="89">LARGE($AR66:$BC66,2)</f>
        <v>0</v>
      </c>
      <c r="BG66" s="1">
        <f t="shared" ref="BG66:BG75" si="90">LARGE($AR66:$BC66,3)</f>
        <v>0</v>
      </c>
      <c r="BH66" s="1">
        <f t="shared" ref="BH66:BH75" si="91">LARGE($AR66:$BC66,4)</f>
        <v>0</v>
      </c>
      <c r="BI66" s="1">
        <f t="shared" ref="BI66:BI75" si="92">LARGE($AR66:$BC66,5)</f>
        <v>0</v>
      </c>
      <c r="BJ66" s="1">
        <f t="shared" ref="BJ66:BJ75" si="93">LARGE($AR66:$BC66,6)</f>
        <v>0</v>
      </c>
      <c r="BK66" s="1">
        <f t="shared" ref="BK66:BK75" si="94">LARGE($AR66:$BC66,7)</f>
        <v>0</v>
      </c>
      <c r="BL66" s="1">
        <f t="shared" ref="BL66:BL75" si="95">LARGE($AR66:$BC66,8)</f>
        <v>0</v>
      </c>
      <c r="BM66" s="1">
        <f t="shared" ref="BM66:BM75" si="96">LARGE($AR66:$BC66,9)</f>
        <v>0</v>
      </c>
    </row>
    <row r="67" spans="1:65" x14ac:dyDescent="0.3">
      <c r="A67" s="1" t="s">
        <v>168</v>
      </c>
      <c r="B67" s="6">
        <f>IF(Apr!$E69&gt;0,VLOOKUP($A67,Apr!$O$4:$T$201,4,FALSE),0)</f>
        <v>0</v>
      </c>
      <c r="C67" s="6">
        <f>IF(Apr!$E69&gt;0,VLOOKUP($A67,Apr!$O$4:$T$201,5,FALSE)+Apr!L$4/1000,0)</f>
        <v>0</v>
      </c>
      <c r="D67" s="16">
        <f t="shared" si="70"/>
        <v>0</v>
      </c>
      <c r="E67" s="6">
        <f>IF(May!$E69&gt;0,VLOOKUP($A67,May!$O$4:$T$201,4,FALSE),0)</f>
        <v>25</v>
      </c>
      <c r="F67" s="6">
        <f>IF(May!$E69&gt;0,VLOOKUP($A67,May!$O$4:$T$201,5,FALSE)+May!L$4/1000,0)</f>
        <v>2.1000000000000001E-2</v>
      </c>
      <c r="G67" s="16">
        <f t="shared" si="71"/>
        <v>25.045999999999999</v>
      </c>
      <c r="H67" s="6">
        <f>IF(Jun!$E69&gt;0,VLOOKUP($A67,Jun!$O$4:$R$201,4,FALSE),0)</f>
        <v>37</v>
      </c>
      <c r="I67" s="6">
        <f>IF(Jun!$E69&gt;0,VLOOKUP($A67,Jun!$O$4:$T$201,5,FALSE)+Jun!L$4/1000,0)</f>
        <v>2.016</v>
      </c>
      <c r="J67" s="16">
        <f t="shared" si="72"/>
        <v>39.052999999999997</v>
      </c>
      <c r="K67" s="6">
        <f>IF(Jul!$E69&gt;0,VLOOKUP($A67,Jul!$O$4:$R$201,4,FALSE),0)</f>
        <v>0</v>
      </c>
      <c r="L67" s="6">
        <f>IF(Jul!$E69&gt;0,VLOOKUP($A67,Jul!$O$4:$T$201,5,FALSE)+Jul!$L$4/1000,0)</f>
        <v>0</v>
      </c>
      <c r="M67" s="16">
        <f t="shared" ref="M67:M130" si="97">K67+K67/1000+L67</f>
        <v>0</v>
      </c>
      <c r="N67" s="6">
        <f>IF(Aug!$E69&gt;0,VLOOKUP($A67,Aug!$O$4:$R$201,4,FALSE),0)</f>
        <v>0</v>
      </c>
      <c r="O67" s="6">
        <f>IF(Aug!$E69&gt;0,VLOOKUP($A67,Aug!$O$4:$T$201,5,FALSE)+Aug!L$4/1000,0)</f>
        <v>0</v>
      </c>
      <c r="P67" s="16">
        <f t="shared" ref="P67:P130" si="98">N67+N67/1000+O67</f>
        <v>0</v>
      </c>
      <c r="Q67" s="6">
        <f>IF(Sep!$E69&gt;0,VLOOKUP($A67,Sep!$O$4:$R$201,4,FALSE),0)</f>
        <v>40</v>
      </c>
      <c r="R67" s="6">
        <f>IF(Sep!$E69&gt;0,VLOOKUP($A67,Sep!$O$4:$T$201,5,FALSE)+Sep!L$4/1000,0)</f>
        <v>2.0129999999999999</v>
      </c>
      <c r="S67" s="16">
        <f t="shared" ref="S67:S130" si="99">Q67+Q67/1000+R67</f>
        <v>42.052999999999997</v>
      </c>
      <c r="T67" s="6">
        <f>IF(Oct!$E69&gt;0,VLOOKUP($A67,Oct!$O$4:$R$201,4,FALSE),0)</f>
        <v>36</v>
      </c>
      <c r="U67" s="6">
        <f>IF(Oct!$E69&gt;0,VLOOKUP($A67,Oct!$O$4:$T$201,5,FALSE)+Oct!L$4/1000,0)</f>
        <v>1.4999999999999999E-2</v>
      </c>
      <c r="V67" s="16">
        <f t="shared" ref="V67:V130" si="100">T67+T67/1000+U67</f>
        <v>36.051000000000002</v>
      </c>
      <c r="W67" s="6">
        <f>IF(Nov!$E69&gt;0,VLOOKUP($A67,Nov!$O$4:$R$201,4,FALSE),0)</f>
        <v>0</v>
      </c>
      <c r="X67" s="6">
        <f>IF(Nov!$E69&gt;0,VLOOKUP($A67,Nov!$O$4:$T$201,5,FALSE)+Nov!L$4/1000,0)</f>
        <v>0</v>
      </c>
      <c r="Y67" s="16">
        <f t="shared" ref="Y67:Y130" si="101">W67+W67/1000+X67</f>
        <v>0</v>
      </c>
      <c r="Z67" s="6">
        <f>IF(Dec!$E69&gt;0,VLOOKUP($A67,Dec!$O$4:$R$201,4,FALSE),0)</f>
        <v>24</v>
      </c>
      <c r="AA67" s="6">
        <f>IF(Dec!$E69&gt;0,VLOOKUP($A67,Dec!$O$4:$T$201,5,FALSE)+Dec!L$4/1000,0)</f>
        <v>2.3E-2</v>
      </c>
      <c r="AB67" s="16">
        <f t="shared" ref="AB67:AB130" si="102">Z67+Z67/1000+AA67</f>
        <v>24.047000000000001</v>
      </c>
      <c r="AC67" s="6">
        <f>IF(Jan!$E69&gt;0,VLOOKUP($A67,Jan!$O$4:$R$201,4,FALSE),0)</f>
        <v>0</v>
      </c>
      <c r="AD67" s="6">
        <f>IF(Jan!$E69&gt;0,VLOOKUP($A67,Jan!$O$4:$T$201,5,FALSE)+Jan!L$4/1000,0)</f>
        <v>0</v>
      </c>
      <c r="AE67" s="16">
        <f t="shared" ref="AE67:AE130" si="103">AC67+AC67/1000+AD67</f>
        <v>0</v>
      </c>
      <c r="AF67" s="6">
        <f>IF(Feb!$E69&gt;0,VLOOKUP($A67,Feb!$O$4:$R$201,4,FALSE),0)</f>
        <v>32</v>
      </c>
      <c r="AG67" s="6">
        <f>IF(Feb!$E69&gt;0,VLOOKUP($A67,Feb!$O$4:$T$201,5,FALSE)+Feb!L$4/1000,0)</f>
        <v>2.8000000000000001E-2</v>
      </c>
      <c r="AH67" s="16">
        <f t="shared" ref="AH67:AH130" si="104">AF67+AF67/1000+AG67</f>
        <v>32.059999999999995</v>
      </c>
      <c r="AI67" s="6">
        <f>IF(Mar!$E69&gt;0,VLOOKUP($A67,Mar!$O$4:$R$201,4,FALSE),0)</f>
        <v>0</v>
      </c>
      <c r="AJ67" s="6">
        <f>IF(Mar!$E69&gt;0,VLOOKUP($A67,Mar!$O$4:$T$201,5,FALSE)+Mar!L$4/1000,0)</f>
        <v>0</v>
      </c>
      <c r="AK67" s="16">
        <f t="shared" si="73"/>
        <v>0</v>
      </c>
      <c r="AN67" s="16">
        <f t="shared" si="74"/>
        <v>198.38359649999998</v>
      </c>
      <c r="AQ67" s="1" t="str">
        <f t="shared" si="75"/>
        <v>Jonathan Tuck</v>
      </c>
      <c r="AR67" s="6">
        <f t="shared" si="76"/>
        <v>0</v>
      </c>
      <c r="AS67" s="6">
        <f t="shared" si="77"/>
        <v>25.045999999999999</v>
      </c>
      <c r="AT67" s="6">
        <f t="shared" si="78"/>
        <v>39.052999999999997</v>
      </c>
      <c r="AU67" s="6">
        <f t="shared" si="79"/>
        <v>0</v>
      </c>
      <c r="AV67" s="6">
        <f t="shared" si="80"/>
        <v>0</v>
      </c>
      <c r="AW67" s="6">
        <f t="shared" si="81"/>
        <v>42.052999999999997</v>
      </c>
      <c r="AX67" s="6">
        <f t="shared" si="82"/>
        <v>36.051000000000002</v>
      </c>
      <c r="AY67" s="6">
        <f t="shared" si="83"/>
        <v>0</v>
      </c>
      <c r="AZ67" s="6">
        <f t="shared" si="84"/>
        <v>24.047000000000001</v>
      </c>
      <c r="BA67" s="6">
        <f t="shared" si="85"/>
        <v>0</v>
      </c>
      <c r="BB67" s="6">
        <f t="shared" si="86"/>
        <v>32.059999999999995</v>
      </c>
      <c r="BC67" s="6">
        <f t="shared" si="87"/>
        <v>0</v>
      </c>
      <c r="BE67" s="1">
        <f t="shared" si="88"/>
        <v>42.052999999999997</v>
      </c>
      <c r="BF67" s="1">
        <f t="shared" si="89"/>
        <v>39.052999999999997</v>
      </c>
      <c r="BG67" s="1">
        <f t="shared" si="90"/>
        <v>36.051000000000002</v>
      </c>
      <c r="BH67" s="1">
        <f t="shared" si="91"/>
        <v>32.059999999999995</v>
      </c>
      <c r="BI67" s="1">
        <f t="shared" si="92"/>
        <v>25.045999999999999</v>
      </c>
      <c r="BJ67" s="1">
        <f t="shared" si="93"/>
        <v>24.047000000000001</v>
      </c>
      <c r="BK67" s="1">
        <f t="shared" si="94"/>
        <v>0</v>
      </c>
      <c r="BL67" s="1">
        <f t="shared" si="95"/>
        <v>0</v>
      </c>
      <c r="BM67" s="1">
        <f t="shared" si="96"/>
        <v>0</v>
      </c>
    </row>
    <row r="68" spans="1:65" x14ac:dyDescent="0.3">
      <c r="A68" s="41" t="s">
        <v>212</v>
      </c>
      <c r="B68" s="6">
        <f>IF(Apr!$E70&gt;0,VLOOKUP($A68,Apr!$O$4:$T$201,4,FALSE),0)</f>
        <v>0</v>
      </c>
      <c r="C68" s="6">
        <f>IF(Apr!$E70&gt;0,VLOOKUP($A68,Apr!$O$4:$T$201,5,FALSE)+Apr!L$4/1000,0)</f>
        <v>0</v>
      </c>
      <c r="D68" s="16">
        <f t="shared" si="70"/>
        <v>0</v>
      </c>
      <c r="E68" s="6">
        <f>IF(May!$E70&gt;0,VLOOKUP($A68,May!$O$4:$T$201,4,FALSE),0)</f>
        <v>0</v>
      </c>
      <c r="F68" s="6">
        <f>IF(May!$E70&gt;0,VLOOKUP($A68,May!$O$4:$T$201,5,FALSE)+May!L$4/1000,0)</f>
        <v>0</v>
      </c>
      <c r="G68" s="16">
        <f t="shared" si="71"/>
        <v>0</v>
      </c>
      <c r="H68" s="6">
        <f>IF(Jun!$E70&gt;0,VLOOKUP($A68,Jun!$O$4:$R$201,4,FALSE),0)</f>
        <v>0</v>
      </c>
      <c r="I68" s="6">
        <f>IF(Jun!$E70&gt;0,VLOOKUP($A68,Jun!$O$4:$T$201,5,FALSE)+Jun!L$4/1000,0)</f>
        <v>0</v>
      </c>
      <c r="J68" s="16">
        <f t="shared" si="72"/>
        <v>0</v>
      </c>
      <c r="K68" s="6">
        <f>IF(Jul!$E70&gt;0,VLOOKUP($A68,Jul!$O$4:$R$201,4,FALSE),0)</f>
        <v>0</v>
      </c>
      <c r="L68" s="6">
        <f>IF(Jul!$E70&gt;0,VLOOKUP($A68,Jul!$O$4:$T$201,5,FALSE)+Jul!$L$4/1000,0)</f>
        <v>0</v>
      </c>
      <c r="M68" s="16">
        <f t="shared" si="97"/>
        <v>0</v>
      </c>
      <c r="N68" s="6">
        <f>IF(Aug!$E70&gt;0,VLOOKUP($A68,Aug!$O$4:$R$201,4,FALSE),0)</f>
        <v>0</v>
      </c>
      <c r="O68" s="6">
        <f>IF(Aug!$E70&gt;0,VLOOKUP($A68,Aug!$O$4:$T$201,5,FALSE)+Aug!L$4/1000,0)</f>
        <v>1.7999999999999999E-2</v>
      </c>
      <c r="P68" s="16">
        <f t="shared" si="98"/>
        <v>1.7999999999999999E-2</v>
      </c>
      <c r="Q68" s="6">
        <f>IF(Sep!$E70&gt;0,VLOOKUP($A68,Sep!$O$4:$R$201,4,FALSE),0)</f>
        <v>0</v>
      </c>
      <c r="R68" s="6">
        <f>IF(Sep!$E70&gt;0,VLOOKUP($A68,Sep!$O$4:$T$201,5,FALSE)+Sep!L$4/1000,0)</f>
        <v>0</v>
      </c>
      <c r="S68" s="16">
        <f t="shared" si="99"/>
        <v>0</v>
      </c>
      <c r="T68" s="6">
        <f>IF(Oct!$E70&gt;0,VLOOKUP($A68,Oct!$O$4:$R$201,4,FALSE),0)</f>
        <v>0</v>
      </c>
      <c r="U68" s="6">
        <f>IF(Oct!$E70&gt;0,VLOOKUP($A68,Oct!$O$4:$T$201,5,FALSE)+Oct!L$4/1000,0)</f>
        <v>0</v>
      </c>
      <c r="V68" s="16">
        <f t="shared" si="100"/>
        <v>0</v>
      </c>
      <c r="W68" s="6">
        <f>IF(Nov!$E70&gt;0,VLOOKUP($A68,Nov!$O$4:$R$201,4,FALSE),0)</f>
        <v>0</v>
      </c>
      <c r="X68" s="6">
        <f>IF(Nov!$E70&gt;0,VLOOKUP($A68,Nov!$O$4:$T$201,5,FALSE)+Nov!L$4/1000,0)</f>
        <v>0</v>
      </c>
      <c r="Y68" s="16">
        <f t="shared" si="101"/>
        <v>0</v>
      </c>
      <c r="Z68" s="6">
        <f>IF(Dec!$E70&gt;0,VLOOKUP($A68,Dec!$O$4:$R$201,4,FALSE),0)</f>
        <v>0</v>
      </c>
      <c r="AA68" s="6">
        <f>IF(Dec!$E70&gt;0,VLOOKUP($A68,Dec!$O$4:$T$201,5,FALSE)+Dec!L$4/1000,0)</f>
        <v>0</v>
      </c>
      <c r="AB68" s="16">
        <f t="shared" si="102"/>
        <v>0</v>
      </c>
      <c r="AC68" s="6">
        <f>IF(Jan!$E70&gt;0,VLOOKUP($A68,Jan!$O$4:$R$201,4,FALSE),0)</f>
        <v>0</v>
      </c>
      <c r="AD68" s="6">
        <f>IF(Jan!$E70&gt;0,VLOOKUP($A68,Jan!$O$4:$T$201,5,FALSE)+Jan!L$4/1000,0)</f>
        <v>0</v>
      </c>
      <c r="AE68" s="16">
        <f t="shared" si="103"/>
        <v>0</v>
      </c>
      <c r="AF68" s="6">
        <f>IF(Feb!$E70&gt;0,VLOOKUP($A68,Feb!$O$4:$R$201,4,FALSE),0)</f>
        <v>0</v>
      </c>
      <c r="AG68" s="6">
        <f>IF(Feb!$E70&gt;0,VLOOKUP($A68,Feb!$O$4:$T$201,5,FALSE)+Feb!L$4/1000,0)</f>
        <v>0</v>
      </c>
      <c r="AH68" s="16">
        <f t="shared" si="104"/>
        <v>0</v>
      </c>
      <c r="AI68" s="6">
        <f>IF(Mar!$E70&gt;0,VLOOKUP($A68,Mar!$O$4:$R$201,4,FALSE),0)</f>
        <v>0</v>
      </c>
      <c r="AJ68" s="6">
        <f>IF(Mar!$E70&gt;0,VLOOKUP($A68,Mar!$O$4:$T$201,5,FALSE)+Mar!L$4/1000,0)</f>
        <v>0</v>
      </c>
      <c r="AK68" s="16">
        <f t="shared" si="73"/>
        <v>0</v>
      </c>
      <c r="AN68" s="16">
        <f t="shared" si="74"/>
        <v>1.8017999999999999E-2</v>
      </c>
      <c r="AQ68" s="1" t="str">
        <f t="shared" si="75"/>
        <v>Jonny Ladd</v>
      </c>
      <c r="AR68" s="6">
        <f t="shared" si="76"/>
        <v>0</v>
      </c>
      <c r="AS68" s="6">
        <f t="shared" si="77"/>
        <v>0</v>
      </c>
      <c r="AT68" s="6">
        <f t="shared" si="78"/>
        <v>0</v>
      </c>
      <c r="AU68" s="6">
        <f t="shared" si="79"/>
        <v>0</v>
      </c>
      <c r="AV68" s="6">
        <f t="shared" si="80"/>
        <v>1.7999999999999999E-2</v>
      </c>
      <c r="AW68" s="6">
        <f t="shared" si="81"/>
        <v>0</v>
      </c>
      <c r="AX68" s="6">
        <f t="shared" si="82"/>
        <v>0</v>
      </c>
      <c r="AY68" s="6">
        <f t="shared" si="83"/>
        <v>0</v>
      </c>
      <c r="AZ68" s="6">
        <f t="shared" si="84"/>
        <v>0</v>
      </c>
      <c r="BA68" s="6">
        <f t="shared" si="85"/>
        <v>0</v>
      </c>
      <c r="BB68" s="6">
        <f t="shared" si="86"/>
        <v>0</v>
      </c>
      <c r="BC68" s="6">
        <f t="shared" si="87"/>
        <v>0</v>
      </c>
      <c r="BE68" s="1">
        <f t="shared" si="88"/>
        <v>1.7999999999999999E-2</v>
      </c>
      <c r="BF68" s="1">
        <f t="shared" si="89"/>
        <v>0</v>
      </c>
      <c r="BG68" s="1">
        <f t="shared" si="90"/>
        <v>0</v>
      </c>
      <c r="BH68" s="1">
        <f t="shared" si="91"/>
        <v>0</v>
      </c>
      <c r="BI68" s="1">
        <f t="shared" si="92"/>
        <v>0</v>
      </c>
      <c r="BJ68" s="1">
        <f t="shared" si="93"/>
        <v>0</v>
      </c>
      <c r="BK68" s="1">
        <f t="shared" si="94"/>
        <v>0</v>
      </c>
      <c r="BL68" s="1">
        <f t="shared" si="95"/>
        <v>0</v>
      </c>
      <c r="BM68" s="1">
        <f t="shared" si="96"/>
        <v>0</v>
      </c>
    </row>
    <row r="69" spans="1:65" x14ac:dyDescent="0.3">
      <c r="A69" s="1" t="s">
        <v>22</v>
      </c>
      <c r="B69" s="6">
        <f>IF(Apr!$E71&gt;0,VLOOKUP($A69,Apr!$O$4:$T$201,4,FALSE),0)</f>
        <v>0</v>
      </c>
      <c r="C69" s="6">
        <f>IF(Apr!$E71&gt;0,VLOOKUP($A69,Apr!$O$4:$T$201,5,FALSE)+Apr!L$4/1000,0)</f>
        <v>0</v>
      </c>
      <c r="D69" s="16">
        <f t="shared" si="70"/>
        <v>0</v>
      </c>
      <c r="E69" s="6">
        <f>IF(May!$E71&gt;0,VLOOKUP($A69,May!$O$4:$T$201,4,FALSE),0)</f>
        <v>0</v>
      </c>
      <c r="F69" s="6">
        <f>IF(May!$E71&gt;0,VLOOKUP($A69,May!$O$4:$T$201,5,FALSE)+May!L$4/1000,0)</f>
        <v>0</v>
      </c>
      <c r="G69" s="16">
        <f t="shared" si="71"/>
        <v>0</v>
      </c>
      <c r="H69" s="6">
        <f>IF(Jun!$E71&gt;0,VLOOKUP($A69,Jun!$O$4:$R$201,4,FALSE),0)</f>
        <v>0</v>
      </c>
      <c r="I69" s="6">
        <f>IF(Jun!$E71&gt;0,VLOOKUP($A69,Jun!$O$4:$T$201,5,FALSE)+Jun!L$4/1000,0)</f>
        <v>0</v>
      </c>
      <c r="J69" s="16">
        <f t="shared" si="72"/>
        <v>0</v>
      </c>
      <c r="K69" s="6">
        <f>IF(Jul!$E71&gt;0,VLOOKUP($A69,Jul!$O$4:$R$201,4,FALSE),0)</f>
        <v>29</v>
      </c>
      <c r="L69" s="6">
        <f>IF(Jul!$E71&gt;0,VLOOKUP($A69,Jul!$O$4:$T$201,5,FALSE)+Jul!$L$4/1000,0)</f>
        <v>1.4E-2</v>
      </c>
      <c r="M69" s="16">
        <f t="shared" si="97"/>
        <v>29.042999999999999</v>
      </c>
      <c r="N69" s="6">
        <f>IF(Aug!$E71&gt;0,VLOOKUP($A69,Aug!$O$4:$R$201,4,FALSE),0)</f>
        <v>0</v>
      </c>
      <c r="O69" s="6">
        <f>IF(Aug!$E71&gt;0,VLOOKUP($A69,Aug!$O$4:$T$201,5,FALSE)+Aug!L$4/1000,0)</f>
        <v>0</v>
      </c>
      <c r="P69" s="16">
        <f t="shared" si="98"/>
        <v>0</v>
      </c>
      <c r="Q69" s="6">
        <f>IF(Sep!$E71&gt;0,VLOOKUP($A69,Sep!$O$4:$R$201,4,FALSE),0)</f>
        <v>0</v>
      </c>
      <c r="R69" s="6">
        <f>IF(Sep!$E71&gt;0,VLOOKUP($A69,Sep!$O$4:$T$201,5,FALSE)+Sep!L$4/1000,0)</f>
        <v>0</v>
      </c>
      <c r="S69" s="16">
        <f t="shared" si="99"/>
        <v>0</v>
      </c>
      <c r="T69" s="6">
        <f>IF(Oct!$E71&gt;0,VLOOKUP($A69,Oct!$O$4:$R$201,4,FALSE),0)</f>
        <v>0</v>
      </c>
      <c r="U69" s="6">
        <f>IF(Oct!$E71&gt;0,VLOOKUP($A69,Oct!$O$4:$T$201,5,FALSE)+Oct!L$4/1000,0)</f>
        <v>0</v>
      </c>
      <c r="V69" s="16">
        <f t="shared" si="100"/>
        <v>0</v>
      </c>
      <c r="W69" s="6">
        <f>IF(Nov!$E71&gt;0,VLOOKUP($A69,Nov!$O$4:$R$201,4,FALSE),0)</f>
        <v>0</v>
      </c>
      <c r="X69" s="6">
        <f>IF(Nov!$E71&gt;0,VLOOKUP($A69,Nov!$O$4:$T$201,5,FALSE)+Nov!L$4/1000,0)</f>
        <v>0</v>
      </c>
      <c r="Y69" s="16">
        <f t="shared" si="101"/>
        <v>0</v>
      </c>
      <c r="Z69" s="6">
        <f>IF(Dec!$E71&gt;0,VLOOKUP($A69,Dec!$O$4:$R$201,4,FALSE),0)</f>
        <v>37</v>
      </c>
      <c r="AA69" s="6">
        <f>IF(Dec!$E71&gt;0,VLOOKUP($A69,Dec!$O$4:$T$201,5,FALSE)+Dec!L$4/1000,0)</f>
        <v>2.3E-2</v>
      </c>
      <c r="AB69" s="16">
        <f t="shared" si="102"/>
        <v>37.06</v>
      </c>
      <c r="AC69" s="6">
        <f>IF(Jan!$E71&gt;0,VLOOKUP($A69,Jan!$O$4:$R$201,4,FALSE),0)</f>
        <v>0</v>
      </c>
      <c r="AD69" s="6">
        <f>IF(Jan!$E71&gt;0,VLOOKUP($A69,Jan!$O$4:$T$201,5,FALSE)+Jan!L$4/1000,0)</f>
        <v>0</v>
      </c>
      <c r="AE69" s="16">
        <f t="shared" si="103"/>
        <v>0</v>
      </c>
      <c r="AF69" s="6">
        <f>IF(Feb!$E71&gt;0,VLOOKUP($A69,Feb!$O$4:$R$201,4,FALSE),0)</f>
        <v>0</v>
      </c>
      <c r="AG69" s="6">
        <f>IF(Feb!$E71&gt;0,VLOOKUP($A69,Feb!$O$4:$T$201,5,FALSE)+Feb!L$4/1000,0)</f>
        <v>0</v>
      </c>
      <c r="AH69" s="16">
        <f t="shared" si="104"/>
        <v>0</v>
      </c>
      <c r="AI69" s="6">
        <f>IF(Mar!$E71&gt;0,VLOOKUP($A69,Mar!$O$4:$R$201,4,FALSE),0)</f>
        <v>0</v>
      </c>
      <c r="AJ69" s="6">
        <f>IF(Mar!$E71&gt;0,VLOOKUP($A69,Mar!$O$4:$T$201,5,FALSE)+Mar!L$4/1000,0)</f>
        <v>0</v>
      </c>
      <c r="AK69" s="16">
        <f t="shared" si="73"/>
        <v>0</v>
      </c>
      <c r="AN69" s="16">
        <f t="shared" si="74"/>
        <v>66.154581500000006</v>
      </c>
      <c r="AQ69" s="1" t="str">
        <f t="shared" si="75"/>
        <v>Julia Rolfe</v>
      </c>
      <c r="AR69" s="6">
        <f t="shared" si="76"/>
        <v>0</v>
      </c>
      <c r="AS69" s="6">
        <f t="shared" si="77"/>
        <v>0</v>
      </c>
      <c r="AT69" s="6">
        <f t="shared" si="78"/>
        <v>0</v>
      </c>
      <c r="AU69" s="6">
        <f t="shared" si="79"/>
        <v>29.042999999999999</v>
      </c>
      <c r="AV69" s="6">
        <f t="shared" si="80"/>
        <v>0</v>
      </c>
      <c r="AW69" s="6">
        <f t="shared" si="81"/>
        <v>0</v>
      </c>
      <c r="AX69" s="6">
        <f t="shared" si="82"/>
        <v>0</v>
      </c>
      <c r="AY69" s="6">
        <f t="shared" si="83"/>
        <v>0</v>
      </c>
      <c r="AZ69" s="6">
        <f t="shared" si="84"/>
        <v>37.06</v>
      </c>
      <c r="BA69" s="6">
        <f t="shared" si="85"/>
        <v>0</v>
      </c>
      <c r="BB69" s="6">
        <f t="shared" si="86"/>
        <v>0</v>
      </c>
      <c r="BC69" s="6">
        <f t="shared" si="87"/>
        <v>0</v>
      </c>
      <c r="BE69" s="1">
        <f t="shared" si="88"/>
        <v>37.06</v>
      </c>
      <c r="BF69" s="1">
        <f t="shared" si="89"/>
        <v>29.042999999999999</v>
      </c>
      <c r="BG69" s="1">
        <f t="shared" si="90"/>
        <v>0</v>
      </c>
      <c r="BH69" s="1">
        <f t="shared" si="91"/>
        <v>0</v>
      </c>
      <c r="BI69" s="1">
        <f t="shared" si="92"/>
        <v>0</v>
      </c>
      <c r="BJ69" s="1">
        <f t="shared" si="93"/>
        <v>0</v>
      </c>
      <c r="BK69" s="1">
        <f t="shared" si="94"/>
        <v>0</v>
      </c>
      <c r="BL69" s="1">
        <f t="shared" si="95"/>
        <v>0</v>
      </c>
      <c r="BM69" s="1">
        <f t="shared" si="96"/>
        <v>0</v>
      </c>
    </row>
    <row r="70" spans="1:65" x14ac:dyDescent="0.3">
      <c r="A70" s="1" t="s">
        <v>166</v>
      </c>
      <c r="B70" s="6">
        <f>IF(Apr!$E72&gt;0,VLOOKUP($A70,Apr!$O$4:$T$201,4,FALSE),0)</f>
        <v>24</v>
      </c>
      <c r="C70" s="6">
        <f>IF(Apr!$E72&gt;0,VLOOKUP($A70,Apr!$O$4:$T$201,5,FALSE)+Apr!L$4/1000,0)</f>
        <v>2.0209999999999999</v>
      </c>
      <c r="D70" s="16">
        <f t="shared" si="70"/>
        <v>26.045000000000002</v>
      </c>
      <c r="E70" s="6">
        <f>IF(May!$E72&gt;0,VLOOKUP($A70,May!$O$4:$T$201,4,FALSE),0)</f>
        <v>0</v>
      </c>
      <c r="F70" s="6">
        <f>IF(May!$E72&gt;0,VLOOKUP($A70,May!$O$4:$T$201,5,FALSE)+May!L$4/1000,0)</f>
        <v>0</v>
      </c>
      <c r="G70" s="16">
        <f t="shared" si="71"/>
        <v>0</v>
      </c>
      <c r="H70" s="6">
        <f>IF(Jun!$E72&gt;0,VLOOKUP($A70,Jun!$O$4:$R$201,4,FALSE),0)</f>
        <v>0</v>
      </c>
      <c r="I70" s="6">
        <f>IF(Jun!$E72&gt;0,VLOOKUP($A70,Jun!$O$4:$T$201,5,FALSE)+Jun!L$4/1000,0)</f>
        <v>0</v>
      </c>
      <c r="J70" s="16">
        <f t="shared" si="72"/>
        <v>0</v>
      </c>
      <c r="K70" s="6">
        <f>IF(Jul!$E72&gt;0,VLOOKUP($A70,Jul!$O$4:$R$201,4,FALSE),0)</f>
        <v>0</v>
      </c>
      <c r="L70" s="6">
        <f>IF(Jul!$E72&gt;0,VLOOKUP($A70,Jul!$O$4:$T$201,5,FALSE)+Jul!$L$4/1000,0)</f>
        <v>0</v>
      </c>
      <c r="M70" s="16">
        <f t="shared" si="97"/>
        <v>0</v>
      </c>
      <c r="N70" s="6">
        <f>IF(Aug!$E72&gt;0,VLOOKUP($A70,Aug!$O$4:$R$201,4,FALSE),0)</f>
        <v>0</v>
      </c>
      <c r="O70" s="6">
        <f>IF(Aug!$E72&gt;0,VLOOKUP($A70,Aug!$O$4:$T$201,5,FALSE)+Aug!L$4/1000,0)</f>
        <v>0</v>
      </c>
      <c r="P70" s="16">
        <f t="shared" si="98"/>
        <v>0</v>
      </c>
      <c r="Q70" s="6">
        <f>IF(Sep!$E72&gt;0,VLOOKUP($A70,Sep!$O$4:$R$201,4,FALSE),0)</f>
        <v>0</v>
      </c>
      <c r="R70" s="6">
        <f>IF(Sep!$E72&gt;0,VLOOKUP($A70,Sep!$O$4:$T$201,5,FALSE)+Sep!L$4/1000,0)</f>
        <v>0</v>
      </c>
      <c r="S70" s="16">
        <f t="shared" si="99"/>
        <v>0</v>
      </c>
      <c r="T70" s="6">
        <f>IF(Oct!$E72&gt;0,VLOOKUP($A70,Oct!$O$4:$R$201,4,FALSE),0)</f>
        <v>0</v>
      </c>
      <c r="U70" s="6">
        <f>IF(Oct!$E72&gt;0,VLOOKUP($A70,Oct!$O$4:$T$201,5,FALSE)+Oct!L$4/1000,0)</f>
        <v>0</v>
      </c>
      <c r="V70" s="16">
        <f t="shared" si="100"/>
        <v>0</v>
      </c>
      <c r="W70" s="6">
        <f>IF(Nov!$E72&gt;0,VLOOKUP($A70,Nov!$O$4:$R$201,4,FALSE),0)</f>
        <v>0</v>
      </c>
      <c r="X70" s="6">
        <f>IF(Nov!$E72&gt;0,VLOOKUP($A70,Nov!$O$4:$T$201,5,FALSE)+Nov!L$4/1000,0)</f>
        <v>0</v>
      </c>
      <c r="Y70" s="16">
        <f t="shared" si="101"/>
        <v>0</v>
      </c>
      <c r="Z70" s="6">
        <f>IF(Dec!$E72&gt;0,VLOOKUP($A70,Dec!$O$4:$R$201,4,FALSE),0)</f>
        <v>0</v>
      </c>
      <c r="AA70" s="6">
        <f>IF(Dec!$E72&gt;0,VLOOKUP($A70,Dec!$O$4:$T$201,5,FALSE)+Dec!L$4/1000,0)</f>
        <v>0</v>
      </c>
      <c r="AB70" s="16">
        <f t="shared" si="102"/>
        <v>0</v>
      </c>
      <c r="AC70" s="6">
        <f>IF(Jan!$E72&gt;0,VLOOKUP($A70,Jan!$O$4:$R$201,4,FALSE),0)</f>
        <v>0</v>
      </c>
      <c r="AD70" s="6">
        <f>IF(Jan!$E72&gt;0,VLOOKUP($A70,Jan!$O$4:$T$201,5,FALSE)+Jan!L$4/1000,0)</f>
        <v>0</v>
      </c>
      <c r="AE70" s="16">
        <f t="shared" si="103"/>
        <v>0</v>
      </c>
      <c r="AF70" s="6">
        <f>IF(Feb!$E72&gt;0,VLOOKUP($A70,Feb!$O$4:$R$201,4,FALSE),0)</f>
        <v>0</v>
      </c>
      <c r="AG70" s="6">
        <f>IF(Feb!$E72&gt;0,VLOOKUP($A70,Feb!$O$4:$T$201,5,FALSE)+Feb!L$4/1000,0)</f>
        <v>0</v>
      </c>
      <c r="AH70" s="16">
        <f t="shared" si="104"/>
        <v>0</v>
      </c>
      <c r="AI70" s="6">
        <f>IF(Mar!$E72&gt;0,VLOOKUP($A70,Mar!$O$4:$R$201,4,FALSE),0)</f>
        <v>0</v>
      </c>
      <c r="AJ70" s="6">
        <f>IF(Mar!$E72&gt;0,VLOOKUP($A70,Mar!$O$4:$T$201,5,FALSE)+Mar!L$4/1000,0)</f>
        <v>0</v>
      </c>
      <c r="AK70" s="16">
        <f t="shared" si="73"/>
        <v>0</v>
      </c>
      <c r="AN70" s="16">
        <f t="shared" si="74"/>
        <v>26.071045000000002</v>
      </c>
      <c r="AQ70" s="1" t="str">
        <f t="shared" si="75"/>
        <v>Julie Wiseman</v>
      </c>
      <c r="AR70" s="6">
        <f t="shared" si="76"/>
        <v>26.045000000000002</v>
      </c>
      <c r="AS70" s="6">
        <f t="shared" si="77"/>
        <v>0</v>
      </c>
      <c r="AT70" s="6">
        <f t="shared" si="78"/>
        <v>0</v>
      </c>
      <c r="AU70" s="6">
        <f t="shared" si="79"/>
        <v>0</v>
      </c>
      <c r="AV70" s="6">
        <f t="shared" si="80"/>
        <v>0</v>
      </c>
      <c r="AW70" s="6">
        <f t="shared" si="81"/>
        <v>0</v>
      </c>
      <c r="AX70" s="6">
        <f t="shared" si="82"/>
        <v>0</v>
      </c>
      <c r="AY70" s="6">
        <f t="shared" si="83"/>
        <v>0</v>
      </c>
      <c r="AZ70" s="6">
        <f t="shared" si="84"/>
        <v>0</v>
      </c>
      <c r="BA70" s="6">
        <f t="shared" si="85"/>
        <v>0</v>
      </c>
      <c r="BB70" s="6">
        <f t="shared" si="86"/>
        <v>0</v>
      </c>
      <c r="BC70" s="6">
        <f t="shared" si="87"/>
        <v>0</v>
      </c>
      <c r="BE70" s="1">
        <f t="shared" si="88"/>
        <v>26.045000000000002</v>
      </c>
      <c r="BF70" s="1">
        <f t="shared" si="89"/>
        <v>0</v>
      </c>
      <c r="BG70" s="1">
        <f t="shared" si="90"/>
        <v>0</v>
      </c>
      <c r="BH70" s="1">
        <f t="shared" si="91"/>
        <v>0</v>
      </c>
      <c r="BI70" s="1">
        <f t="shared" si="92"/>
        <v>0</v>
      </c>
      <c r="BJ70" s="1">
        <f t="shared" si="93"/>
        <v>0</v>
      </c>
      <c r="BK70" s="1">
        <f t="shared" si="94"/>
        <v>0</v>
      </c>
      <c r="BL70" s="1">
        <f t="shared" si="95"/>
        <v>0</v>
      </c>
      <c r="BM70" s="1">
        <f t="shared" si="96"/>
        <v>0</v>
      </c>
    </row>
    <row r="71" spans="1:65" x14ac:dyDescent="0.3">
      <c r="A71" s="1" t="s">
        <v>20</v>
      </c>
      <c r="B71" s="6">
        <f>IF(Apr!$E73&gt;0,VLOOKUP($A71,Apr!$O$4:$T$201,4,FALSE),0)</f>
        <v>0</v>
      </c>
      <c r="C71" s="6">
        <f>IF(Apr!$E73&gt;0,VLOOKUP($A71,Apr!$O$4:$T$201,5,FALSE)+Apr!L$4/1000,0)</f>
        <v>0</v>
      </c>
      <c r="D71" s="16">
        <f t="shared" si="70"/>
        <v>0</v>
      </c>
      <c r="E71" s="6">
        <f>IF(May!$E73&gt;0,VLOOKUP($A71,May!$O$4:$T$201,4,FALSE),0)</f>
        <v>0</v>
      </c>
      <c r="F71" s="6">
        <f>IF(May!$E73&gt;0,VLOOKUP($A71,May!$O$4:$T$201,5,FALSE)+May!L$4/1000,0)</f>
        <v>0</v>
      </c>
      <c r="G71" s="16">
        <f t="shared" si="71"/>
        <v>0</v>
      </c>
      <c r="H71" s="6">
        <f>IF(Jun!$E73&gt;0,VLOOKUP($A71,Jun!$O$4:$R$201,4,FALSE),0)</f>
        <v>0</v>
      </c>
      <c r="I71" s="6">
        <f>IF(Jun!$E73&gt;0,VLOOKUP($A71,Jun!$O$4:$T$201,5,FALSE)+Jun!L$4/1000,0)</f>
        <v>0</v>
      </c>
      <c r="J71" s="16">
        <f t="shared" si="72"/>
        <v>0</v>
      </c>
      <c r="K71" s="6">
        <f>IF(Jul!$E73&gt;0,VLOOKUP($A71,Jul!$O$4:$R$201,4,FALSE),0)</f>
        <v>0</v>
      </c>
      <c r="L71" s="6">
        <f>IF(Jul!$E73&gt;0,VLOOKUP($A71,Jul!$O$4:$T$201,5,FALSE)+Jul!$L$4/1000,0)</f>
        <v>0</v>
      </c>
      <c r="M71" s="16">
        <f t="shared" si="97"/>
        <v>0</v>
      </c>
      <c r="N71" s="6">
        <f>IF(Aug!$E73&gt;0,VLOOKUP($A71,Aug!$O$4:$R$201,4,FALSE),0)</f>
        <v>0</v>
      </c>
      <c r="O71" s="6">
        <f>IF(Aug!$E73&gt;0,VLOOKUP($A71,Aug!$O$4:$T$201,5,FALSE)+Aug!L$4/1000,0)</f>
        <v>0</v>
      </c>
      <c r="P71" s="16">
        <f t="shared" si="98"/>
        <v>0</v>
      </c>
      <c r="Q71" s="6">
        <f>IF(Sep!$E73&gt;0,VLOOKUP($A71,Sep!$O$4:$R$201,4,FALSE),0)</f>
        <v>0</v>
      </c>
      <c r="R71" s="6">
        <f>IF(Sep!$E73&gt;0,VLOOKUP($A71,Sep!$O$4:$T$201,5,FALSE)+Sep!L$4/1000,0)</f>
        <v>0</v>
      </c>
      <c r="S71" s="16">
        <f t="shared" si="99"/>
        <v>0</v>
      </c>
      <c r="T71" s="6">
        <f>IF(Oct!$E73&gt;0,VLOOKUP($A71,Oct!$O$4:$R$201,4,FALSE),0)</f>
        <v>0</v>
      </c>
      <c r="U71" s="6">
        <f>IF(Oct!$E73&gt;0,VLOOKUP($A71,Oct!$O$4:$T$201,5,FALSE)+Oct!L$4/1000,0)</f>
        <v>0</v>
      </c>
      <c r="V71" s="16">
        <f t="shared" si="100"/>
        <v>0</v>
      </c>
      <c r="W71" s="6">
        <f>IF(Nov!$E73&gt;0,VLOOKUP($A71,Nov!$O$4:$R$201,4,FALSE),0)</f>
        <v>0</v>
      </c>
      <c r="X71" s="6">
        <f>IF(Nov!$E73&gt;0,VLOOKUP($A71,Nov!$O$4:$T$201,5,FALSE)+Nov!L$4/1000,0)</f>
        <v>0</v>
      </c>
      <c r="Y71" s="16">
        <f t="shared" si="101"/>
        <v>0</v>
      </c>
      <c r="Z71" s="6">
        <f>IF(Dec!$E73&gt;0,VLOOKUP($A71,Dec!$O$4:$R$201,4,FALSE),0)</f>
        <v>0</v>
      </c>
      <c r="AA71" s="6">
        <f>IF(Dec!$E73&gt;0,VLOOKUP($A71,Dec!$O$4:$T$201,5,FALSE)+Dec!L$4/1000,0)</f>
        <v>0</v>
      </c>
      <c r="AB71" s="16">
        <f t="shared" si="102"/>
        <v>0</v>
      </c>
      <c r="AC71" s="6">
        <f>IF(Jan!$E73&gt;0,VLOOKUP($A71,Jan!$O$4:$R$201,4,FALSE),0)</f>
        <v>0</v>
      </c>
      <c r="AD71" s="6">
        <f>IF(Jan!$E73&gt;0,VLOOKUP($A71,Jan!$O$4:$T$201,5,FALSE)+Jan!L$4/1000,0)</f>
        <v>0</v>
      </c>
      <c r="AE71" s="16">
        <f t="shared" si="103"/>
        <v>0</v>
      </c>
      <c r="AF71" s="6">
        <f>IF(Feb!$E73&gt;0,VLOOKUP($A71,Feb!$O$4:$R$201,4,FALSE),0)</f>
        <v>0</v>
      </c>
      <c r="AG71" s="6">
        <f>IF(Feb!$E73&gt;0,VLOOKUP($A71,Feb!$O$4:$T$201,5,FALSE)+Feb!L$4/1000,0)</f>
        <v>0</v>
      </c>
      <c r="AH71" s="16">
        <f t="shared" si="104"/>
        <v>0</v>
      </c>
      <c r="AI71" s="6">
        <f>IF(Mar!$E73&gt;0,VLOOKUP($A71,Mar!$O$4:$R$201,4,FALSE),0)</f>
        <v>0</v>
      </c>
      <c r="AJ71" s="6">
        <f>IF(Mar!$E73&gt;0,VLOOKUP($A71,Mar!$O$4:$T$201,5,FALSE)+Mar!L$4/1000,0)</f>
        <v>0</v>
      </c>
      <c r="AK71" s="16">
        <f t="shared" si="73"/>
        <v>0</v>
      </c>
      <c r="AN71" s="16">
        <f t="shared" si="74"/>
        <v>0</v>
      </c>
      <c r="AQ71" s="1" t="str">
        <f t="shared" si="75"/>
        <v>Karen Lanigan</v>
      </c>
      <c r="AR71" s="6">
        <f t="shared" si="76"/>
        <v>0</v>
      </c>
      <c r="AS71" s="6">
        <f t="shared" si="77"/>
        <v>0</v>
      </c>
      <c r="AT71" s="6">
        <f t="shared" si="78"/>
        <v>0</v>
      </c>
      <c r="AU71" s="6">
        <f t="shared" si="79"/>
        <v>0</v>
      </c>
      <c r="AV71" s="6">
        <f t="shared" si="80"/>
        <v>0</v>
      </c>
      <c r="AW71" s="6">
        <f t="shared" si="81"/>
        <v>0</v>
      </c>
      <c r="AX71" s="6">
        <f t="shared" si="82"/>
        <v>0</v>
      </c>
      <c r="AY71" s="6">
        <f t="shared" si="83"/>
        <v>0</v>
      </c>
      <c r="AZ71" s="6">
        <f t="shared" si="84"/>
        <v>0</v>
      </c>
      <c r="BA71" s="6">
        <f t="shared" si="85"/>
        <v>0</v>
      </c>
      <c r="BB71" s="6">
        <f t="shared" si="86"/>
        <v>0</v>
      </c>
      <c r="BC71" s="6">
        <f t="shared" si="87"/>
        <v>0</v>
      </c>
      <c r="BE71" s="1">
        <f t="shared" si="88"/>
        <v>0</v>
      </c>
      <c r="BF71" s="1">
        <f t="shared" si="89"/>
        <v>0</v>
      </c>
      <c r="BG71" s="1">
        <f t="shared" si="90"/>
        <v>0</v>
      </c>
      <c r="BH71" s="1">
        <f t="shared" si="91"/>
        <v>0</v>
      </c>
      <c r="BI71" s="1">
        <f t="shared" si="92"/>
        <v>0</v>
      </c>
      <c r="BJ71" s="1">
        <f t="shared" si="93"/>
        <v>0</v>
      </c>
      <c r="BK71" s="1">
        <f t="shared" si="94"/>
        <v>0</v>
      </c>
      <c r="BL71" s="1">
        <f t="shared" si="95"/>
        <v>0</v>
      </c>
      <c r="BM71" s="1">
        <f t="shared" si="96"/>
        <v>0</v>
      </c>
    </row>
    <row r="72" spans="1:65" x14ac:dyDescent="0.3">
      <c r="A72" s="1" t="s">
        <v>21</v>
      </c>
      <c r="B72" s="6">
        <f>IF(Apr!$E74&gt;0,VLOOKUP($A72,Apr!$O$4:$T$201,4,FALSE),0)</f>
        <v>0</v>
      </c>
      <c r="C72" s="6">
        <f>IF(Apr!$E74&gt;0,VLOOKUP($A72,Apr!$O$4:$T$201,5,FALSE)+Apr!L$4/1000,0)</f>
        <v>0</v>
      </c>
      <c r="D72" s="16">
        <f t="shared" si="70"/>
        <v>0</v>
      </c>
      <c r="E72" s="6">
        <f>IF(May!$E74&gt;0,VLOOKUP($A72,May!$O$4:$T$201,4,FALSE),0)</f>
        <v>0</v>
      </c>
      <c r="F72" s="6">
        <f>IF(May!$E74&gt;0,VLOOKUP($A72,May!$O$4:$T$201,5,FALSE)+May!L$4/1000,0)</f>
        <v>0</v>
      </c>
      <c r="G72" s="16">
        <f t="shared" si="71"/>
        <v>0</v>
      </c>
      <c r="H72" s="6">
        <f>IF(Jun!$E74&gt;0,VLOOKUP($A72,Jun!$O$4:$R$201,4,FALSE),0)</f>
        <v>0</v>
      </c>
      <c r="I72" s="6">
        <f>IF(Jun!$E74&gt;0,VLOOKUP($A72,Jun!$O$4:$T$201,5,FALSE)+Jun!L$4/1000,0)</f>
        <v>0</v>
      </c>
      <c r="J72" s="16">
        <f t="shared" si="72"/>
        <v>0</v>
      </c>
      <c r="K72" s="6">
        <f>IF(Jul!$E74&gt;0,VLOOKUP($A72,Jul!$O$4:$R$201,4,FALSE),0)</f>
        <v>0</v>
      </c>
      <c r="L72" s="6">
        <f>IF(Jul!$E74&gt;0,VLOOKUP($A72,Jul!$O$4:$T$201,5,FALSE)+Jul!$L$4/1000,0)</f>
        <v>0</v>
      </c>
      <c r="M72" s="16">
        <f t="shared" si="97"/>
        <v>0</v>
      </c>
      <c r="N72" s="6">
        <f>IF(Aug!$E74&gt;0,VLOOKUP($A72,Aug!$O$4:$R$201,4,FALSE),0)</f>
        <v>0</v>
      </c>
      <c r="O72" s="6">
        <f>IF(Aug!$E74&gt;0,VLOOKUP($A72,Aug!$O$4:$T$201,5,FALSE)+Aug!L$4/1000,0)</f>
        <v>0</v>
      </c>
      <c r="P72" s="16">
        <f t="shared" si="98"/>
        <v>0</v>
      </c>
      <c r="Q72" s="6">
        <f>IF(Sep!$E74&gt;0,VLOOKUP($A72,Sep!$O$4:$R$201,4,FALSE),0)</f>
        <v>0</v>
      </c>
      <c r="R72" s="6">
        <f>IF(Sep!$E74&gt;0,VLOOKUP($A72,Sep!$O$4:$T$201,5,FALSE)+Sep!L$4/1000,0)</f>
        <v>0</v>
      </c>
      <c r="S72" s="16">
        <f t="shared" si="99"/>
        <v>0</v>
      </c>
      <c r="T72" s="6">
        <f>IF(Oct!$E74&gt;0,VLOOKUP($A72,Oct!$O$4:$R$201,4,FALSE),0)</f>
        <v>0</v>
      </c>
      <c r="U72" s="6">
        <f>IF(Oct!$E74&gt;0,VLOOKUP($A72,Oct!$O$4:$T$201,5,FALSE)+Oct!L$4/1000,0)</f>
        <v>0</v>
      </c>
      <c r="V72" s="16">
        <f t="shared" si="100"/>
        <v>0</v>
      </c>
      <c r="W72" s="6">
        <f>IF(Nov!$E74&gt;0,VLOOKUP($A72,Nov!$O$4:$R$201,4,FALSE),0)</f>
        <v>0</v>
      </c>
      <c r="X72" s="6">
        <f>IF(Nov!$E74&gt;0,VLOOKUP($A72,Nov!$O$4:$T$201,5,FALSE)+Nov!L$4/1000,0)</f>
        <v>0</v>
      </c>
      <c r="Y72" s="16">
        <f t="shared" si="101"/>
        <v>0</v>
      </c>
      <c r="Z72" s="6">
        <f>IF(Dec!$E74&gt;0,VLOOKUP($A72,Dec!$O$4:$R$201,4,FALSE),0)</f>
        <v>0</v>
      </c>
      <c r="AA72" s="6">
        <f>IF(Dec!$E74&gt;0,VLOOKUP($A72,Dec!$O$4:$T$201,5,FALSE)+Dec!L$4/1000,0)</f>
        <v>0</v>
      </c>
      <c r="AB72" s="16">
        <f t="shared" si="102"/>
        <v>0</v>
      </c>
      <c r="AC72" s="6">
        <f>IF(Jan!$E74&gt;0,VLOOKUP($A72,Jan!$O$4:$R$201,4,FALSE),0)</f>
        <v>0</v>
      </c>
      <c r="AD72" s="6">
        <f>IF(Jan!$E74&gt;0,VLOOKUP($A72,Jan!$O$4:$T$201,5,FALSE)+Jan!L$4/1000,0)</f>
        <v>0</v>
      </c>
      <c r="AE72" s="16">
        <f t="shared" si="103"/>
        <v>0</v>
      </c>
      <c r="AF72" s="6">
        <f>IF(Feb!$E74&gt;0,VLOOKUP($A72,Feb!$O$4:$R$201,4,FALSE),0)</f>
        <v>0</v>
      </c>
      <c r="AG72" s="6">
        <f>IF(Feb!$E74&gt;0,VLOOKUP($A72,Feb!$O$4:$T$201,5,FALSE)+Feb!L$4/1000,0)</f>
        <v>0</v>
      </c>
      <c r="AH72" s="16">
        <f t="shared" si="104"/>
        <v>0</v>
      </c>
      <c r="AI72" s="6">
        <f>IF(Mar!$E74&gt;0,VLOOKUP($A72,Mar!$O$4:$R$201,4,FALSE),0)</f>
        <v>0</v>
      </c>
      <c r="AJ72" s="6">
        <f>IF(Mar!$E74&gt;0,VLOOKUP($A72,Mar!$O$4:$T$201,5,FALSE)+Mar!L$4/1000,0)</f>
        <v>0</v>
      </c>
      <c r="AK72" s="16">
        <f t="shared" si="73"/>
        <v>0</v>
      </c>
      <c r="AN72" s="16">
        <f t="shared" si="74"/>
        <v>0</v>
      </c>
      <c r="AQ72" s="1" t="str">
        <f t="shared" si="75"/>
        <v>Kathy Gaunt</v>
      </c>
      <c r="AR72" s="6">
        <f t="shared" si="76"/>
        <v>0</v>
      </c>
      <c r="AS72" s="6">
        <f t="shared" si="77"/>
        <v>0</v>
      </c>
      <c r="AT72" s="6">
        <f t="shared" si="78"/>
        <v>0</v>
      </c>
      <c r="AU72" s="6">
        <f t="shared" si="79"/>
        <v>0</v>
      </c>
      <c r="AV72" s="6">
        <f t="shared" si="80"/>
        <v>0</v>
      </c>
      <c r="AW72" s="6">
        <f t="shared" si="81"/>
        <v>0</v>
      </c>
      <c r="AX72" s="6">
        <f t="shared" si="82"/>
        <v>0</v>
      </c>
      <c r="AY72" s="6">
        <f t="shared" si="83"/>
        <v>0</v>
      </c>
      <c r="AZ72" s="6">
        <f t="shared" si="84"/>
        <v>0</v>
      </c>
      <c r="BA72" s="6">
        <f t="shared" si="85"/>
        <v>0</v>
      </c>
      <c r="BB72" s="6">
        <f t="shared" si="86"/>
        <v>0</v>
      </c>
      <c r="BC72" s="6">
        <f t="shared" si="87"/>
        <v>0</v>
      </c>
      <c r="BE72" s="1">
        <f t="shared" si="88"/>
        <v>0</v>
      </c>
      <c r="BF72" s="1">
        <f t="shared" si="89"/>
        <v>0</v>
      </c>
      <c r="BG72" s="1">
        <f t="shared" si="90"/>
        <v>0</v>
      </c>
      <c r="BH72" s="1">
        <f t="shared" si="91"/>
        <v>0</v>
      </c>
      <c r="BI72" s="1">
        <f t="shared" si="92"/>
        <v>0</v>
      </c>
      <c r="BJ72" s="1">
        <f t="shared" si="93"/>
        <v>0</v>
      </c>
      <c r="BK72" s="1">
        <f t="shared" si="94"/>
        <v>0</v>
      </c>
      <c r="BL72" s="1">
        <f t="shared" si="95"/>
        <v>0</v>
      </c>
      <c r="BM72" s="1">
        <f t="shared" si="96"/>
        <v>0</v>
      </c>
    </row>
    <row r="73" spans="1:65" x14ac:dyDescent="0.3">
      <c r="A73" s="1" t="s">
        <v>204</v>
      </c>
      <c r="B73" s="6">
        <f>IF(Apr!$E75&gt;0,VLOOKUP($A73,Apr!$O$4:$T$201,4,FALSE),0)</f>
        <v>33</v>
      </c>
      <c r="C73" s="6">
        <f>IF(Apr!$E75&gt;0,VLOOKUP($A73,Apr!$O$4:$T$201,5,FALSE)+Apr!L$4/1000,0)</f>
        <v>2.1000000000000001E-2</v>
      </c>
      <c r="D73" s="16">
        <f t="shared" si="70"/>
        <v>33.054000000000002</v>
      </c>
      <c r="E73" s="6">
        <f>IF(May!$E75&gt;0,VLOOKUP($A73,May!$O$4:$T$201,4,FALSE),0)</f>
        <v>32</v>
      </c>
      <c r="F73" s="6">
        <f>IF(May!$E75&gt;0,VLOOKUP($A73,May!$O$4:$T$201,5,FALSE)+May!L$4/1000,0)</f>
        <v>2.1000000000000001E-2</v>
      </c>
      <c r="G73" s="16">
        <f t="shared" si="71"/>
        <v>32.052999999999997</v>
      </c>
      <c r="H73" s="6">
        <f>IF(Jun!$E75&gt;0,VLOOKUP($A73,Jun!$O$4:$R$201,4,FALSE),0)</f>
        <v>0</v>
      </c>
      <c r="I73" s="6">
        <f>IF(Jun!$E75&gt;0,VLOOKUP($A73,Jun!$O$4:$T$201,5,FALSE)+Jun!L$4/1000,0)</f>
        <v>0</v>
      </c>
      <c r="J73" s="16">
        <f t="shared" si="72"/>
        <v>0</v>
      </c>
      <c r="K73" s="6">
        <f>IF(Jul!$E75&gt;0,VLOOKUP($A73,Jul!$O$4:$R$201,4,FALSE),0)</f>
        <v>0</v>
      </c>
      <c r="L73" s="6">
        <f>IF(Jul!$E75&gt;0,VLOOKUP($A73,Jul!$O$4:$T$201,5,FALSE)+Jul!$L$4/1000,0)</f>
        <v>0</v>
      </c>
      <c r="M73" s="16">
        <f t="shared" si="97"/>
        <v>0</v>
      </c>
      <c r="N73" s="6">
        <f>IF(Aug!$E75&gt;0,VLOOKUP($A73,Aug!$O$4:$R$201,4,FALSE),0)</f>
        <v>0</v>
      </c>
      <c r="O73" s="6">
        <f>IF(Aug!$E75&gt;0,VLOOKUP($A73,Aug!$O$4:$T$201,5,FALSE)+Aug!L$4/1000,0)</f>
        <v>0</v>
      </c>
      <c r="P73" s="16">
        <f t="shared" si="98"/>
        <v>0</v>
      </c>
      <c r="Q73" s="6">
        <f>IF(Sep!$E75&gt;0,VLOOKUP($A73,Sep!$O$4:$R$201,4,FALSE),0)</f>
        <v>0</v>
      </c>
      <c r="R73" s="6">
        <f>IF(Sep!$E75&gt;0,VLOOKUP($A73,Sep!$O$4:$T$201,5,FALSE)+Sep!L$4/1000,0)</f>
        <v>0</v>
      </c>
      <c r="S73" s="16">
        <f t="shared" si="99"/>
        <v>0</v>
      </c>
      <c r="T73" s="6">
        <f>IF(Oct!$E75&gt;0,VLOOKUP($A73,Oct!$O$4:$R$201,4,FALSE),0)</f>
        <v>0</v>
      </c>
      <c r="U73" s="6">
        <f>IF(Oct!$E75&gt;0,VLOOKUP($A73,Oct!$O$4:$T$201,5,FALSE)+Oct!L$4/1000,0)</f>
        <v>0</v>
      </c>
      <c r="V73" s="16">
        <f t="shared" si="100"/>
        <v>0</v>
      </c>
      <c r="W73" s="6">
        <f>IF(Nov!$E75&gt;0,VLOOKUP($A73,Nov!$O$4:$R$201,4,FALSE),0)</f>
        <v>0</v>
      </c>
      <c r="X73" s="6">
        <f>IF(Nov!$E75&gt;0,VLOOKUP($A73,Nov!$O$4:$T$201,5,FALSE)+Nov!L$4/1000,0)</f>
        <v>0</v>
      </c>
      <c r="Y73" s="16">
        <f t="shared" si="101"/>
        <v>0</v>
      </c>
      <c r="Z73" s="6">
        <f>IF(Dec!$E75&gt;0,VLOOKUP($A73,Dec!$O$4:$R$201,4,FALSE),0)</f>
        <v>0</v>
      </c>
      <c r="AA73" s="6">
        <f>IF(Dec!$E75&gt;0,VLOOKUP($A73,Dec!$O$4:$T$201,5,FALSE)+Dec!L$4/1000,0)</f>
        <v>0</v>
      </c>
      <c r="AB73" s="16">
        <f t="shared" si="102"/>
        <v>0</v>
      </c>
      <c r="AC73" s="6">
        <f>IF(Jan!$E75&gt;0,VLOOKUP($A73,Jan!$O$4:$R$201,4,FALSE),0)</f>
        <v>0</v>
      </c>
      <c r="AD73" s="6">
        <f>IF(Jan!$E75&gt;0,VLOOKUP($A73,Jan!$O$4:$T$201,5,FALSE)+Jan!L$4/1000,0)</f>
        <v>0</v>
      </c>
      <c r="AE73" s="16">
        <f t="shared" si="103"/>
        <v>0</v>
      </c>
      <c r="AF73" s="6">
        <f>IF(Feb!$E75&gt;0,VLOOKUP($A73,Feb!$O$4:$R$201,4,FALSE),0)</f>
        <v>0</v>
      </c>
      <c r="AG73" s="6">
        <f>IF(Feb!$E75&gt;0,VLOOKUP($A73,Feb!$O$4:$T$201,5,FALSE)+Feb!L$4/1000,0)</f>
        <v>0</v>
      </c>
      <c r="AH73" s="16">
        <f t="shared" si="104"/>
        <v>0</v>
      </c>
      <c r="AI73" s="6">
        <f>IF(Mar!$E75&gt;0,VLOOKUP($A73,Mar!$O$4:$R$201,4,FALSE),0)</f>
        <v>0</v>
      </c>
      <c r="AJ73" s="6">
        <f>IF(Mar!$E75&gt;0,VLOOKUP($A73,Mar!$O$4:$T$201,5,FALSE)+Mar!L$4/1000,0)</f>
        <v>0</v>
      </c>
      <c r="AK73" s="16">
        <f t="shared" si="73"/>
        <v>0</v>
      </c>
      <c r="AN73" s="16">
        <f t="shared" si="74"/>
        <v>65.156080500000002</v>
      </c>
      <c r="AQ73" s="1" t="str">
        <f t="shared" si="75"/>
        <v>Katy McIntyre</v>
      </c>
      <c r="AR73" s="6">
        <f t="shared" si="76"/>
        <v>33.054000000000002</v>
      </c>
      <c r="AS73" s="6">
        <f t="shared" si="77"/>
        <v>32.052999999999997</v>
      </c>
      <c r="AT73" s="6">
        <f t="shared" si="78"/>
        <v>0</v>
      </c>
      <c r="AU73" s="6">
        <f t="shared" si="79"/>
        <v>0</v>
      </c>
      <c r="AV73" s="6">
        <f t="shared" si="80"/>
        <v>0</v>
      </c>
      <c r="AW73" s="6">
        <f t="shared" si="81"/>
        <v>0</v>
      </c>
      <c r="AX73" s="6">
        <f t="shared" si="82"/>
        <v>0</v>
      </c>
      <c r="AY73" s="6">
        <f t="shared" si="83"/>
        <v>0</v>
      </c>
      <c r="AZ73" s="6">
        <f t="shared" si="84"/>
        <v>0</v>
      </c>
      <c r="BA73" s="6">
        <f t="shared" si="85"/>
        <v>0</v>
      </c>
      <c r="BB73" s="6">
        <f t="shared" si="86"/>
        <v>0</v>
      </c>
      <c r="BC73" s="6">
        <f t="shared" si="87"/>
        <v>0</v>
      </c>
      <c r="BE73" s="1">
        <f t="shared" si="88"/>
        <v>33.054000000000002</v>
      </c>
      <c r="BF73" s="1">
        <f t="shared" si="89"/>
        <v>32.052999999999997</v>
      </c>
      <c r="BG73" s="1">
        <f t="shared" si="90"/>
        <v>0</v>
      </c>
      <c r="BH73" s="1">
        <f t="shared" si="91"/>
        <v>0</v>
      </c>
      <c r="BI73" s="1">
        <f t="shared" si="92"/>
        <v>0</v>
      </c>
      <c r="BJ73" s="1">
        <f t="shared" si="93"/>
        <v>0</v>
      </c>
      <c r="BK73" s="1">
        <f t="shared" si="94"/>
        <v>0</v>
      </c>
      <c r="BL73" s="1">
        <f t="shared" si="95"/>
        <v>0</v>
      </c>
      <c r="BM73" s="1">
        <f t="shared" si="96"/>
        <v>0</v>
      </c>
    </row>
    <row r="74" spans="1:65" x14ac:dyDescent="0.3">
      <c r="A74" s="1" t="s">
        <v>167</v>
      </c>
      <c r="B74" s="6">
        <f>IF(Apr!$E76&gt;0,VLOOKUP($A74,Apr!$O$4:$T$201,4,FALSE),0)</f>
        <v>0</v>
      </c>
      <c r="C74" s="6">
        <f>IF(Apr!$E76&gt;0,VLOOKUP($A74,Apr!$O$4:$T$201,5,FALSE)+Apr!L$4/1000,0)</f>
        <v>0</v>
      </c>
      <c r="D74" s="16">
        <f t="shared" si="70"/>
        <v>0</v>
      </c>
      <c r="E74" s="6">
        <f>IF(May!$E76&gt;0,VLOOKUP($A74,May!$O$4:$T$201,4,FALSE),0)</f>
        <v>0</v>
      </c>
      <c r="F74" s="6">
        <f>IF(May!$E76&gt;0,VLOOKUP($A74,May!$O$4:$T$201,5,FALSE)+May!L$4/1000,0)</f>
        <v>0</v>
      </c>
      <c r="G74" s="16">
        <f t="shared" si="71"/>
        <v>0</v>
      </c>
      <c r="H74" s="6">
        <f>IF(Jun!$E76&gt;0,VLOOKUP($A74,Jun!$O$4:$R$201,4,FALSE),0)</f>
        <v>0</v>
      </c>
      <c r="I74" s="6">
        <f>IF(Jun!$E76&gt;0,VLOOKUP($A74,Jun!$O$4:$T$201,5,FALSE)+Jun!L$4/1000,0)</f>
        <v>0</v>
      </c>
      <c r="J74" s="16">
        <f t="shared" si="72"/>
        <v>0</v>
      </c>
      <c r="K74" s="6">
        <f>IF(Jul!$E76&gt;0,VLOOKUP($A74,Jul!$O$4:$R$201,4,FALSE),0)</f>
        <v>0</v>
      </c>
      <c r="L74" s="6">
        <f>IF(Jul!$E76&gt;0,VLOOKUP($A74,Jul!$O$4:$T$201,5,FALSE)+Jul!$L$4/1000,0)</f>
        <v>0</v>
      </c>
      <c r="M74" s="16">
        <f t="shared" si="97"/>
        <v>0</v>
      </c>
      <c r="N74" s="6">
        <f>IF(Aug!$E76&gt;0,VLOOKUP($A74,Aug!$O$4:$R$201,4,FALSE),0)</f>
        <v>0</v>
      </c>
      <c r="O74" s="6">
        <f>IF(Aug!$E76&gt;0,VLOOKUP($A74,Aug!$O$4:$T$201,5,FALSE)+Aug!L$4/1000,0)</f>
        <v>0</v>
      </c>
      <c r="P74" s="16">
        <f t="shared" si="98"/>
        <v>0</v>
      </c>
      <c r="Q74" s="6">
        <f>IF(Sep!$E76&gt;0,VLOOKUP($A74,Sep!$O$4:$R$201,4,FALSE),0)</f>
        <v>33</v>
      </c>
      <c r="R74" s="6">
        <f>IF(Sep!$E76&gt;0,VLOOKUP($A74,Sep!$O$4:$T$201,5,FALSE)+Sep!L$4/1000,0)</f>
        <v>1.2999999999999999E-2</v>
      </c>
      <c r="S74" s="16">
        <f t="shared" si="99"/>
        <v>33.045999999999999</v>
      </c>
      <c r="T74" s="6">
        <f>IF(Oct!$E76&gt;0,VLOOKUP($A74,Oct!$O$4:$R$201,4,FALSE),0)</f>
        <v>0</v>
      </c>
      <c r="U74" s="6">
        <f>IF(Oct!$E76&gt;0,VLOOKUP($A74,Oct!$O$4:$T$201,5,FALSE)+Oct!L$4/1000,0)</f>
        <v>0</v>
      </c>
      <c r="V74" s="16">
        <f t="shared" si="100"/>
        <v>0</v>
      </c>
      <c r="W74" s="6">
        <f>IF(Nov!$E76&gt;0,VLOOKUP($A74,Nov!$O$4:$R$201,4,FALSE),0)</f>
        <v>0</v>
      </c>
      <c r="X74" s="6">
        <f>IF(Nov!$E76&gt;0,VLOOKUP($A74,Nov!$O$4:$T$201,5,FALSE)+Nov!L$4/1000,0)</f>
        <v>0</v>
      </c>
      <c r="Y74" s="16">
        <f t="shared" si="101"/>
        <v>0</v>
      </c>
      <c r="Z74" s="6">
        <f>IF(Dec!$E76&gt;0,VLOOKUP($A74,Dec!$O$4:$R$201,4,FALSE),0)</f>
        <v>0</v>
      </c>
      <c r="AA74" s="6">
        <f>IF(Dec!$E76&gt;0,VLOOKUP($A74,Dec!$O$4:$T$201,5,FALSE)+Dec!L$4/1000,0)</f>
        <v>0</v>
      </c>
      <c r="AB74" s="16">
        <f t="shared" si="102"/>
        <v>0</v>
      </c>
      <c r="AC74" s="6">
        <f>IF(Jan!$E76&gt;0,VLOOKUP($A74,Jan!$O$4:$R$201,4,FALSE),0)</f>
        <v>0</v>
      </c>
      <c r="AD74" s="6">
        <f>IF(Jan!$E76&gt;0,VLOOKUP($A74,Jan!$O$4:$T$201,5,FALSE)+Jan!L$4/1000,0)</f>
        <v>0</v>
      </c>
      <c r="AE74" s="16">
        <f t="shared" si="103"/>
        <v>0</v>
      </c>
      <c r="AF74" s="6">
        <f>IF(Feb!$E76&gt;0,VLOOKUP($A74,Feb!$O$4:$R$201,4,FALSE),0)</f>
        <v>0</v>
      </c>
      <c r="AG74" s="6">
        <f>IF(Feb!$E76&gt;0,VLOOKUP($A74,Feb!$O$4:$T$201,5,FALSE)+Feb!L$4/1000,0)</f>
        <v>0</v>
      </c>
      <c r="AH74" s="16">
        <f t="shared" si="104"/>
        <v>0</v>
      </c>
      <c r="AI74" s="6">
        <f>IF(Mar!$E76&gt;0,VLOOKUP($A74,Mar!$O$4:$R$201,4,FALSE),0)</f>
        <v>0</v>
      </c>
      <c r="AJ74" s="6">
        <f>IF(Mar!$E76&gt;0,VLOOKUP($A74,Mar!$O$4:$T$201,5,FALSE)+Mar!L$4/1000,0)</f>
        <v>0</v>
      </c>
      <c r="AK74" s="16">
        <f t="shared" si="73"/>
        <v>0</v>
      </c>
      <c r="AN74" s="16">
        <f t="shared" si="74"/>
        <v>33.079045999999998</v>
      </c>
      <c r="AQ74" s="1" t="str">
        <f t="shared" si="75"/>
        <v>Kevin Murray</v>
      </c>
      <c r="AR74" s="6">
        <f t="shared" si="76"/>
        <v>0</v>
      </c>
      <c r="AS74" s="6">
        <f t="shared" si="77"/>
        <v>0</v>
      </c>
      <c r="AT74" s="6">
        <f t="shared" si="78"/>
        <v>0</v>
      </c>
      <c r="AU74" s="6">
        <f t="shared" si="79"/>
        <v>0</v>
      </c>
      <c r="AV74" s="6">
        <f t="shared" si="80"/>
        <v>0</v>
      </c>
      <c r="AW74" s="6">
        <f t="shared" si="81"/>
        <v>33.045999999999999</v>
      </c>
      <c r="AX74" s="6">
        <f t="shared" si="82"/>
        <v>0</v>
      </c>
      <c r="AY74" s="6">
        <f t="shared" si="83"/>
        <v>0</v>
      </c>
      <c r="AZ74" s="6">
        <f t="shared" si="84"/>
        <v>0</v>
      </c>
      <c r="BA74" s="6">
        <f t="shared" si="85"/>
        <v>0</v>
      </c>
      <c r="BB74" s="6">
        <f t="shared" si="86"/>
        <v>0</v>
      </c>
      <c r="BC74" s="6">
        <f t="shared" si="87"/>
        <v>0</v>
      </c>
      <c r="BE74" s="1">
        <f t="shared" si="88"/>
        <v>33.045999999999999</v>
      </c>
      <c r="BF74" s="1">
        <f t="shared" si="89"/>
        <v>0</v>
      </c>
      <c r="BG74" s="1">
        <f t="shared" si="90"/>
        <v>0</v>
      </c>
      <c r="BH74" s="1">
        <f t="shared" si="91"/>
        <v>0</v>
      </c>
      <c r="BI74" s="1">
        <f t="shared" si="92"/>
        <v>0</v>
      </c>
      <c r="BJ74" s="1">
        <f t="shared" si="93"/>
        <v>0</v>
      </c>
      <c r="BK74" s="1">
        <f t="shared" si="94"/>
        <v>0</v>
      </c>
      <c r="BL74" s="1">
        <f t="shared" si="95"/>
        <v>0</v>
      </c>
      <c r="BM74" s="1">
        <f t="shared" si="96"/>
        <v>0</v>
      </c>
    </row>
    <row r="75" spans="1:65" x14ac:dyDescent="0.3">
      <c r="A75" s="1" t="s">
        <v>16</v>
      </c>
      <c r="B75" s="6">
        <f>IF(Apr!$E77&gt;0,VLOOKUP($A75,Apr!$O$4:$T$201,4,FALSE),0)</f>
        <v>27</v>
      </c>
      <c r="C75" s="6">
        <f>IF(Apr!$E77&gt;0,VLOOKUP($A75,Apr!$O$4:$T$201,5,FALSE)+Apr!L$4/1000,0)</f>
        <v>2.1000000000000001E-2</v>
      </c>
      <c r="D75" s="16">
        <f t="shared" si="70"/>
        <v>27.048000000000002</v>
      </c>
      <c r="E75" s="6">
        <f>IF(May!$E77&gt;0,VLOOKUP($A75,May!$O$4:$T$201,4,FALSE),0)</f>
        <v>24</v>
      </c>
      <c r="F75" s="6">
        <f>IF(May!$E77&gt;0,VLOOKUP($A75,May!$O$4:$T$201,5,FALSE)+May!L$4/1000,0)</f>
        <v>2.1000000000000001E-2</v>
      </c>
      <c r="G75" s="16">
        <f t="shared" si="71"/>
        <v>24.045000000000002</v>
      </c>
      <c r="H75" s="6">
        <f>IF(Jun!$E77&gt;0,VLOOKUP($A75,Jun!$O$4:$R$201,4,FALSE),0)</f>
        <v>0</v>
      </c>
      <c r="I75" s="6">
        <f>IF(Jun!$E77&gt;0,VLOOKUP($A75,Jun!$O$4:$T$201,5,FALSE)+Jun!L$4/1000,0)</f>
        <v>0</v>
      </c>
      <c r="J75" s="16">
        <f t="shared" si="72"/>
        <v>0</v>
      </c>
      <c r="K75" s="6">
        <f>IF(Jul!$E77&gt;0,VLOOKUP($A75,Jul!$O$4:$R$201,4,FALSE),0)</f>
        <v>0</v>
      </c>
      <c r="L75" s="6">
        <f>IF(Jul!$E77&gt;0,VLOOKUP($A75,Jul!$O$4:$T$201,5,FALSE)+Jul!$L$4/1000,0)</f>
        <v>0</v>
      </c>
      <c r="M75" s="16">
        <f t="shared" si="97"/>
        <v>0</v>
      </c>
      <c r="N75" s="6">
        <f>IF(Aug!$E77&gt;0,VLOOKUP($A75,Aug!$O$4:$R$201,4,FALSE),0)</f>
        <v>0</v>
      </c>
      <c r="O75" s="6">
        <f>IF(Aug!$E77&gt;0,VLOOKUP($A75,Aug!$O$4:$T$201,5,FALSE)+Aug!L$4/1000,0)</f>
        <v>0</v>
      </c>
      <c r="P75" s="16">
        <f t="shared" si="98"/>
        <v>0</v>
      </c>
      <c r="Q75" s="6">
        <f>IF(Sep!$E77&gt;0,VLOOKUP($A75,Sep!$O$4:$R$201,4,FALSE),0)</f>
        <v>29</v>
      </c>
      <c r="R75" s="6">
        <f>IF(Sep!$E77&gt;0,VLOOKUP($A75,Sep!$O$4:$T$201,5,FALSE)+Sep!L$4/1000,0)</f>
        <v>1.2999999999999999E-2</v>
      </c>
      <c r="S75" s="16">
        <f t="shared" si="99"/>
        <v>29.042000000000002</v>
      </c>
      <c r="T75" s="6">
        <f>IF(Oct!$E77&gt;0,VLOOKUP($A75,Oct!$O$4:$R$201,4,FALSE),0)</f>
        <v>0</v>
      </c>
      <c r="U75" s="6">
        <f>IF(Oct!$E77&gt;0,VLOOKUP($A75,Oct!$O$4:$T$201,5,FALSE)+Oct!L$4/1000,0)</f>
        <v>0</v>
      </c>
      <c r="V75" s="16">
        <f t="shared" si="100"/>
        <v>0</v>
      </c>
      <c r="W75" s="6">
        <f>IF(Nov!$E77&gt;0,VLOOKUP($A75,Nov!$O$4:$R$201,4,FALSE),0)</f>
        <v>0</v>
      </c>
      <c r="X75" s="6">
        <f>IF(Nov!$E77&gt;0,VLOOKUP($A75,Nov!$O$4:$T$201,5,FALSE)+Nov!L$4/1000,0)</f>
        <v>0</v>
      </c>
      <c r="Y75" s="16">
        <f t="shared" si="101"/>
        <v>0</v>
      </c>
      <c r="Z75" s="6">
        <f>IF(Dec!$E77&gt;0,VLOOKUP($A75,Dec!$O$4:$R$201,4,FALSE),0)</f>
        <v>0</v>
      </c>
      <c r="AA75" s="6">
        <f>IF(Dec!$E77&gt;0,VLOOKUP($A75,Dec!$O$4:$T$201,5,FALSE)+Dec!L$4/1000,0)</f>
        <v>0</v>
      </c>
      <c r="AB75" s="16">
        <f t="shared" si="102"/>
        <v>0</v>
      </c>
      <c r="AC75" s="6">
        <f>IF(Jan!$E77&gt;0,VLOOKUP($A75,Jan!$O$4:$R$201,4,FALSE),0)</f>
        <v>0</v>
      </c>
      <c r="AD75" s="6">
        <f>IF(Jan!$E77&gt;0,VLOOKUP($A75,Jan!$O$4:$T$201,5,FALSE)+Jan!L$4/1000,0)</f>
        <v>0</v>
      </c>
      <c r="AE75" s="16">
        <f t="shared" si="103"/>
        <v>0</v>
      </c>
      <c r="AF75" s="6">
        <f>IF(Feb!$E77&gt;0,VLOOKUP($A75,Feb!$O$4:$R$201,4,FALSE),0)</f>
        <v>0</v>
      </c>
      <c r="AG75" s="6">
        <f>IF(Feb!$E77&gt;0,VLOOKUP($A75,Feb!$O$4:$T$201,5,FALSE)+Feb!L$4/1000,0)</f>
        <v>0</v>
      </c>
      <c r="AH75" s="16">
        <f t="shared" si="104"/>
        <v>0</v>
      </c>
      <c r="AI75" s="6">
        <f>IF(Mar!$E77&gt;0,VLOOKUP($A75,Mar!$O$4:$R$201,4,FALSE),0)</f>
        <v>0</v>
      </c>
      <c r="AJ75" s="6">
        <f>IF(Mar!$E77&gt;0,VLOOKUP($A75,Mar!$O$4:$T$201,5,FALSE)+Mar!L$4/1000,0)</f>
        <v>0</v>
      </c>
      <c r="AK75" s="16">
        <f t="shared" si="73"/>
        <v>0</v>
      </c>
      <c r="AN75" s="16">
        <f t="shared" si="74"/>
        <v>80.185581000000013</v>
      </c>
      <c r="AQ75" s="1" t="str">
        <f t="shared" si="75"/>
        <v>Kirsten Burnett</v>
      </c>
      <c r="AR75" s="6">
        <f t="shared" si="76"/>
        <v>27.048000000000002</v>
      </c>
      <c r="AS75" s="6">
        <f t="shared" si="77"/>
        <v>24.045000000000002</v>
      </c>
      <c r="AT75" s="6">
        <f t="shared" si="78"/>
        <v>0</v>
      </c>
      <c r="AU75" s="6">
        <f t="shared" si="79"/>
        <v>0</v>
      </c>
      <c r="AV75" s="6">
        <f t="shared" si="80"/>
        <v>0</v>
      </c>
      <c r="AW75" s="6">
        <f t="shared" si="81"/>
        <v>29.042000000000002</v>
      </c>
      <c r="AX75" s="6">
        <f t="shared" si="82"/>
        <v>0</v>
      </c>
      <c r="AY75" s="6">
        <f t="shared" si="83"/>
        <v>0</v>
      </c>
      <c r="AZ75" s="6">
        <f t="shared" si="84"/>
        <v>0</v>
      </c>
      <c r="BA75" s="6">
        <f t="shared" si="85"/>
        <v>0</v>
      </c>
      <c r="BB75" s="6">
        <f t="shared" si="86"/>
        <v>0</v>
      </c>
      <c r="BC75" s="6">
        <f t="shared" si="87"/>
        <v>0</v>
      </c>
      <c r="BE75" s="1">
        <f t="shared" si="88"/>
        <v>29.042000000000002</v>
      </c>
      <c r="BF75" s="1">
        <f t="shared" si="89"/>
        <v>27.048000000000002</v>
      </c>
      <c r="BG75" s="1">
        <f t="shared" si="90"/>
        <v>24.045000000000002</v>
      </c>
      <c r="BH75" s="1">
        <f t="shared" si="91"/>
        <v>0</v>
      </c>
      <c r="BI75" s="1">
        <f t="shared" si="92"/>
        <v>0</v>
      </c>
      <c r="BJ75" s="1">
        <f t="shared" si="93"/>
        <v>0</v>
      </c>
      <c r="BK75" s="1">
        <f t="shared" si="94"/>
        <v>0</v>
      </c>
      <c r="BL75" s="1">
        <f t="shared" si="95"/>
        <v>0</v>
      </c>
      <c r="BM75" s="1">
        <f t="shared" si="96"/>
        <v>0</v>
      </c>
    </row>
    <row r="76" spans="1:65" x14ac:dyDescent="0.3">
      <c r="A76" s="1" t="s">
        <v>226</v>
      </c>
      <c r="B76" s="6">
        <f>IF(Apr!$E78&gt;0,VLOOKUP($A76,Apr!$O$4:$T$201,4,FALSE),0)</f>
        <v>0</v>
      </c>
      <c r="C76" s="6">
        <f>IF(Apr!$E78&gt;0,VLOOKUP($A76,Apr!$O$4:$T$201,5,FALSE)+Apr!L$4/1000,0)</f>
        <v>0</v>
      </c>
      <c r="D76" s="16">
        <f t="shared" si="70"/>
        <v>0</v>
      </c>
      <c r="E76" s="6">
        <f>IF(May!$E78&gt;0,VLOOKUP($A76,May!$O$4:$T$201,4,FALSE),0)</f>
        <v>0</v>
      </c>
      <c r="F76" s="6">
        <f>IF(May!$E78&gt;0,VLOOKUP($A76,May!$O$4:$T$201,5,FALSE)+May!L$4/1000,0)</f>
        <v>0</v>
      </c>
      <c r="G76" s="16">
        <f t="shared" si="71"/>
        <v>0</v>
      </c>
      <c r="H76" s="6">
        <f>IF(Jun!$E78&gt;0,VLOOKUP($A76,Jun!$O$4:$R$201,4,FALSE),0)</f>
        <v>0</v>
      </c>
      <c r="I76" s="6">
        <f>IF(Jun!$E78&gt;0,VLOOKUP($A76,Jun!$O$4:$T$201,5,FALSE)+Jun!L$4/1000,0)</f>
        <v>0</v>
      </c>
      <c r="J76" s="16">
        <f t="shared" si="72"/>
        <v>0</v>
      </c>
      <c r="K76" s="6">
        <f>IF(Jul!$E78&gt;0,VLOOKUP($A76,Jul!$O$4:$R$201,4,FALSE),0)</f>
        <v>0</v>
      </c>
      <c r="L76" s="6">
        <f>IF(Jul!$E78&gt;0,VLOOKUP($A76,Jul!$O$4:$T$201,5,FALSE)+Jul!$L$4/1000,0)</f>
        <v>0</v>
      </c>
      <c r="M76" s="16">
        <f t="shared" si="97"/>
        <v>0</v>
      </c>
      <c r="N76" s="6">
        <f>IF(Aug!$E78&gt;0,VLOOKUP($A76,Aug!$O$4:$R$201,4,FALSE),0)</f>
        <v>0</v>
      </c>
      <c r="O76" s="6">
        <f>IF(Aug!$E78&gt;0,VLOOKUP($A76,Aug!$O$4:$T$201,5,FALSE)+Aug!L$4/1000,0)</f>
        <v>0</v>
      </c>
      <c r="P76" s="16">
        <f t="shared" si="98"/>
        <v>0</v>
      </c>
      <c r="Q76" s="6">
        <f>IF(Sep!$E78&gt;0,VLOOKUP($A76,Sep!$O$4:$R$201,4,FALSE),0)</f>
        <v>0</v>
      </c>
      <c r="R76" s="6">
        <f>IF(Sep!$E78&gt;0,VLOOKUP($A76,Sep!$O$4:$T$201,5,FALSE)+Sep!L$4/1000,0)</f>
        <v>0</v>
      </c>
      <c r="S76" s="16">
        <f t="shared" si="99"/>
        <v>0</v>
      </c>
      <c r="T76" s="6">
        <f>IF(Oct!$E78&gt;0,VLOOKUP($A76,Oct!$O$4:$R$201,4,FALSE),0)</f>
        <v>0</v>
      </c>
      <c r="U76" s="6">
        <f>IF(Oct!$E78&gt;0,VLOOKUP($A76,Oct!$O$4:$T$201,5,FALSE)+Oct!L$4/1000,0)</f>
        <v>0</v>
      </c>
      <c r="V76" s="16">
        <f t="shared" si="100"/>
        <v>0</v>
      </c>
      <c r="W76" s="6">
        <f>IF(Nov!$E78&gt;0,VLOOKUP($A76,Nov!$O$4:$R$201,4,FALSE),0)</f>
        <v>0</v>
      </c>
      <c r="X76" s="6">
        <f>IF(Nov!$E78&gt;0,VLOOKUP($A76,Nov!$O$4:$T$201,5,FALSE)+Nov!L$4/1000,0)</f>
        <v>0</v>
      </c>
      <c r="Y76" s="16">
        <f t="shared" si="101"/>
        <v>0</v>
      </c>
      <c r="Z76" s="6">
        <f>IF(Dec!$E78&gt;0,VLOOKUP($A76,Dec!$O$4:$R$201,4,FALSE),0)</f>
        <v>0</v>
      </c>
      <c r="AA76" s="6">
        <f>IF(Dec!$E78&gt;0,VLOOKUP($A76,Dec!$O$4:$T$201,5,FALSE)+Dec!L$4/1000,0)</f>
        <v>0</v>
      </c>
      <c r="AB76" s="16">
        <f t="shared" si="102"/>
        <v>0</v>
      </c>
      <c r="AC76" s="6">
        <f>IF(Jan!$E78&gt;0,VLOOKUP($A76,Jan!$O$4:$R$201,4,FALSE),0)</f>
        <v>20</v>
      </c>
      <c r="AD76" s="6">
        <f>IF(Jan!$E78&gt;0,VLOOKUP($A76,Jan!$O$4:$T$201,5,FALSE)+Jan!L$4/1000,0)</f>
        <v>3.1E-2</v>
      </c>
      <c r="AE76" s="16">
        <f t="shared" si="103"/>
        <v>20.050999999999998</v>
      </c>
      <c r="AF76" s="6">
        <f>IF(Feb!$E78&gt;0,VLOOKUP($A76,Feb!$O$4:$R$201,4,FALSE),0)</f>
        <v>26</v>
      </c>
      <c r="AG76" s="6">
        <f>IF(Feb!$E78&gt;0,VLOOKUP($A76,Feb!$O$4:$T$201,5,FALSE)+Feb!L$4/1000,0)</f>
        <v>2.028</v>
      </c>
      <c r="AH76" s="16">
        <f t="shared" si="104"/>
        <v>28.053999999999998</v>
      </c>
      <c r="AI76" s="6">
        <f>IF(Mar!$E78&gt;0,VLOOKUP($A76,Mar!$O$4:$R$201,4,FALSE),0)</f>
        <v>0</v>
      </c>
      <c r="AJ76" s="6">
        <f>IF(Mar!$E78&gt;0,VLOOKUP($A76,Mar!$O$4:$T$201,5,FALSE)+Mar!L$4/1000,0)</f>
        <v>0</v>
      </c>
      <c r="AK76" s="16">
        <f t="shared" si="73"/>
        <v>0</v>
      </c>
      <c r="AN76" s="16">
        <f t="shared" ref="AN76:AN130" si="105">SUM(BE76:BM76)+BE76/1000+BF76/2000+BG76/3000</f>
        <v>48.143079499999992</v>
      </c>
      <c r="AQ76" s="1" t="str">
        <f t="shared" ref="AQ76:AQ130" si="106">A76</f>
        <v>Laura Bremner</v>
      </c>
      <c r="AR76" s="6">
        <f t="shared" ref="AR76:AR82" si="107">D76</f>
        <v>0</v>
      </c>
      <c r="AS76" s="6">
        <f t="shared" ref="AS76:AS82" si="108">G76</f>
        <v>0</v>
      </c>
      <c r="AT76" s="6">
        <f t="shared" ref="AT76:AT82" si="109">J76</f>
        <v>0</v>
      </c>
      <c r="AU76" s="6">
        <f t="shared" ref="AU76:AU82" si="110">M76</f>
        <v>0</v>
      </c>
      <c r="AV76" s="6">
        <f t="shared" ref="AV76:AV82" si="111">P76</f>
        <v>0</v>
      </c>
      <c r="AW76" s="6">
        <f t="shared" ref="AW76:AW82" si="112">S76</f>
        <v>0</v>
      </c>
      <c r="AX76" s="6">
        <f t="shared" ref="AX76:AX82" si="113">V76</f>
        <v>0</v>
      </c>
      <c r="AY76" s="6">
        <f t="shared" ref="AY76:AY82" si="114">Y76</f>
        <v>0</v>
      </c>
      <c r="AZ76" s="6">
        <f t="shared" ref="AZ76:AZ82" si="115">AB76</f>
        <v>0</v>
      </c>
      <c r="BA76" s="6">
        <f t="shared" ref="BA76:BA82" si="116">AE76</f>
        <v>20.050999999999998</v>
      </c>
      <c r="BB76" s="6">
        <f t="shared" ref="BB76:BB82" si="117">AH76</f>
        <v>28.053999999999998</v>
      </c>
      <c r="BC76" s="6">
        <f t="shared" ref="BC76:BC82" si="118">AK76</f>
        <v>0</v>
      </c>
      <c r="BE76" s="1">
        <f t="shared" ref="BE76:BE82" si="119">LARGE($AR76:$BC76,1)</f>
        <v>28.053999999999998</v>
      </c>
      <c r="BF76" s="1">
        <f t="shared" ref="BF76:BF82" si="120">LARGE($AR76:$BC76,2)</f>
        <v>20.050999999999998</v>
      </c>
      <c r="BG76" s="1">
        <f t="shared" ref="BG76:BG82" si="121">LARGE($AR76:$BC76,3)</f>
        <v>0</v>
      </c>
      <c r="BH76" s="1">
        <f t="shared" ref="BH76:BH82" si="122">LARGE($AR76:$BC76,4)</f>
        <v>0</v>
      </c>
      <c r="BI76" s="1">
        <f t="shared" ref="BI76:BI82" si="123">LARGE($AR76:$BC76,5)</f>
        <v>0</v>
      </c>
      <c r="BJ76" s="1">
        <f t="shared" ref="BJ76:BJ82" si="124">LARGE($AR76:$BC76,6)</f>
        <v>0</v>
      </c>
      <c r="BK76" s="1">
        <f t="shared" ref="BK76:BK82" si="125">LARGE($AR76:$BC76,7)</f>
        <v>0</v>
      </c>
      <c r="BL76" s="1">
        <f t="shared" ref="BL76:BL82" si="126">LARGE($AR76:$BC76,8)</f>
        <v>0</v>
      </c>
      <c r="BM76" s="1">
        <f t="shared" ref="BM76:BM82" si="127">LARGE($AR76:$BC76,9)</f>
        <v>0</v>
      </c>
    </row>
    <row r="77" spans="1:65" x14ac:dyDescent="0.3">
      <c r="A77" s="1" t="s">
        <v>14</v>
      </c>
      <c r="B77" s="6">
        <f>IF(Apr!$E79&gt;0,VLOOKUP($A77,Apr!$O$4:$T$201,4,FALSE),0)</f>
        <v>0</v>
      </c>
      <c r="C77" s="6">
        <f>IF(Apr!$E79&gt;0,VLOOKUP($A77,Apr!$O$4:$T$201,5,FALSE)+Apr!L$4/1000,0)</f>
        <v>0</v>
      </c>
      <c r="D77" s="16">
        <f t="shared" si="70"/>
        <v>0</v>
      </c>
      <c r="E77" s="6">
        <f>IF(May!$E79&gt;0,VLOOKUP($A77,May!$O$4:$T$201,4,FALSE),0)</f>
        <v>28</v>
      </c>
      <c r="F77" s="6">
        <f>IF(May!$E79&gt;0,VLOOKUP($A77,May!$O$4:$T$201,5,FALSE)+May!L$4/1000,0)</f>
        <v>2.0209999999999999</v>
      </c>
      <c r="G77" s="16">
        <f t="shared" si="71"/>
        <v>30.048999999999999</v>
      </c>
      <c r="H77" s="6">
        <f>IF(Jun!$E79&gt;0,VLOOKUP($A77,Jun!$O$4:$R$201,4,FALSE),0)</f>
        <v>0</v>
      </c>
      <c r="I77" s="6">
        <f>IF(Jun!$E79&gt;0,VLOOKUP($A77,Jun!$O$4:$T$201,5,FALSE)+Jun!L$4/1000,0)</f>
        <v>0</v>
      </c>
      <c r="J77" s="16">
        <f t="shared" si="72"/>
        <v>0</v>
      </c>
      <c r="K77" s="6">
        <f>IF(Jul!$E79&gt;0,VLOOKUP($A77,Jul!$O$4:$R$201,4,FALSE),0)</f>
        <v>0</v>
      </c>
      <c r="L77" s="6">
        <f>IF(Jul!$E79&gt;0,VLOOKUP($A77,Jul!$O$4:$T$201,5,FALSE)+Jul!$L$4/1000,0)</f>
        <v>0</v>
      </c>
      <c r="M77" s="16">
        <f t="shared" si="97"/>
        <v>0</v>
      </c>
      <c r="N77" s="6">
        <f>IF(Aug!$E79&gt;0,VLOOKUP($A77,Aug!$O$4:$R$201,4,FALSE),0)</f>
        <v>0</v>
      </c>
      <c r="O77" s="6">
        <f>IF(Aug!$E79&gt;0,VLOOKUP($A77,Aug!$O$4:$T$201,5,FALSE)+Aug!L$4/1000,0)</f>
        <v>0</v>
      </c>
      <c r="P77" s="16">
        <f t="shared" si="98"/>
        <v>0</v>
      </c>
      <c r="Q77" s="6">
        <f>IF(Sep!$E79&gt;0,VLOOKUP($A77,Sep!$O$4:$R$201,4,FALSE),0)</f>
        <v>34</v>
      </c>
      <c r="R77" s="6">
        <f>IF(Sep!$E79&gt;0,VLOOKUP($A77,Sep!$O$4:$T$201,5,FALSE)+Sep!L$4/1000,0)</f>
        <v>2.0129999999999999</v>
      </c>
      <c r="S77" s="16">
        <f t="shared" si="99"/>
        <v>36.046999999999997</v>
      </c>
      <c r="T77" s="6">
        <f>IF(Oct!$E79&gt;0,VLOOKUP($A77,Oct!$O$4:$R$201,4,FALSE),0)</f>
        <v>0</v>
      </c>
      <c r="U77" s="6">
        <f>IF(Oct!$E79&gt;0,VLOOKUP($A77,Oct!$O$4:$T$201,5,FALSE)+Oct!L$4/1000,0)</f>
        <v>0</v>
      </c>
      <c r="V77" s="16">
        <f t="shared" si="100"/>
        <v>0</v>
      </c>
      <c r="W77" s="6">
        <f>IF(Nov!$E79&gt;0,VLOOKUP($A77,Nov!$O$4:$R$201,4,FALSE),0)</f>
        <v>35</v>
      </c>
      <c r="X77" s="6">
        <f>IF(Nov!$E79&gt;0,VLOOKUP($A77,Nov!$O$4:$T$201,5,FALSE)+Nov!L$4/1000,0)</f>
        <v>1.4999999999999999E-2</v>
      </c>
      <c r="Y77" s="16">
        <f t="shared" si="101"/>
        <v>35.049999999999997</v>
      </c>
      <c r="Z77" s="6">
        <f>IF(Dec!$E79&gt;0,VLOOKUP($A77,Dec!$O$4:$R$201,4,FALSE),0)</f>
        <v>0</v>
      </c>
      <c r="AA77" s="6">
        <f>IF(Dec!$E79&gt;0,VLOOKUP($A77,Dec!$O$4:$T$201,5,FALSE)+Dec!L$4/1000,0)</f>
        <v>0</v>
      </c>
      <c r="AB77" s="16">
        <f t="shared" si="102"/>
        <v>0</v>
      </c>
      <c r="AC77" s="6">
        <f>IF(Jan!$E79&gt;0,VLOOKUP($A77,Jan!$O$4:$R$201,4,FALSE),0)</f>
        <v>0</v>
      </c>
      <c r="AD77" s="6">
        <f>IF(Jan!$E79&gt;0,VLOOKUP($A77,Jan!$O$4:$T$201,5,FALSE)+Jan!L$4/1000,0)</f>
        <v>0</v>
      </c>
      <c r="AE77" s="16">
        <f t="shared" si="103"/>
        <v>0</v>
      </c>
      <c r="AF77" s="6">
        <f>IF(Feb!$E79&gt;0,VLOOKUP($A77,Feb!$O$4:$R$201,4,FALSE),0)</f>
        <v>0</v>
      </c>
      <c r="AG77" s="6">
        <f>IF(Feb!$E79&gt;0,VLOOKUP($A77,Feb!$O$4:$T$201,5,FALSE)+Feb!L$4/1000,0)</f>
        <v>0</v>
      </c>
      <c r="AH77" s="16">
        <f t="shared" si="104"/>
        <v>0</v>
      </c>
      <c r="AI77" s="6">
        <f>IF(Mar!$E79&gt;0,VLOOKUP($A77,Mar!$O$4:$R$201,4,FALSE),0)</f>
        <v>0</v>
      </c>
      <c r="AJ77" s="6">
        <f>IF(Mar!$E79&gt;0,VLOOKUP($A77,Mar!$O$4:$T$201,5,FALSE)+Mar!L$4/1000,0)</f>
        <v>0</v>
      </c>
      <c r="AK77" s="16">
        <f t="shared" si="73"/>
        <v>0</v>
      </c>
      <c r="AN77" s="16">
        <f t="shared" si="105"/>
        <v>101.20958833333333</v>
      </c>
      <c r="AQ77" s="1" t="str">
        <f t="shared" si="106"/>
        <v>Laura Byrne</v>
      </c>
      <c r="AR77" s="6">
        <f t="shared" si="107"/>
        <v>0</v>
      </c>
      <c r="AS77" s="6">
        <f t="shared" si="108"/>
        <v>30.048999999999999</v>
      </c>
      <c r="AT77" s="6">
        <f t="shared" si="109"/>
        <v>0</v>
      </c>
      <c r="AU77" s="6">
        <f t="shared" si="110"/>
        <v>0</v>
      </c>
      <c r="AV77" s="6">
        <f t="shared" si="111"/>
        <v>0</v>
      </c>
      <c r="AW77" s="6">
        <f t="shared" si="112"/>
        <v>36.046999999999997</v>
      </c>
      <c r="AX77" s="6">
        <f t="shared" si="113"/>
        <v>0</v>
      </c>
      <c r="AY77" s="6">
        <f t="shared" si="114"/>
        <v>35.049999999999997</v>
      </c>
      <c r="AZ77" s="6">
        <f t="shared" si="115"/>
        <v>0</v>
      </c>
      <c r="BA77" s="6">
        <f t="shared" si="116"/>
        <v>0</v>
      </c>
      <c r="BB77" s="6">
        <f t="shared" si="117"/>
        <v>0</v>
      </c>
      <c r="BC77" s="6">
        <f t="shared" si="118"/>
        <v>0</v>
      </c>
      <c r="BE77" s="1">
        <f t="shared" si="119"/>
        <v>36.046999999999997</v>
      </c>
      <c r="BF77" s="1">
        <f t="shared" si="120"/>
        <v>35.049999999999997</v>
      </c>
      <c r="BG77" s="1">
        <f t="shared" si="121"/>
        <v>30.048999999999999</v>
      </c>
      <c r="BH77" s="1">
        <f t="shared" si="122"/>
        <v>0</v>
      </c>
      <c r="BI77" s="1">
        <f t="shared" si="123"/>
        <v>0</v>
      </c>
      <c r="BJ77" s="1">
        <f t="shared" si="124"/>
        <v>0</v>
      </c>
      <c r="BK77" s="1">
        <f t="shared" si="125"/>
        <v>0</v>
      </c>
      <c r="BL77" s="1">
        <f t="shared" si="126"/>
        <v>0</v>
      </c>
      <c r="BM77" s="1">
        <f t="shared" si="127"/>
        <v>0</v>
      </c>
    </row>
    <row r="78" spans="1:65" x14ac:dyDescent="0.3">
      <c r="A78" s="1" t="s">
        <v>189</v>
      </c>
      <c r="B78" s="6">
        <f>IF(Apr!$E80&gt;0,VLOOKUP($A78,Apr!$O$4:$T$201,4,FALSE),0)</f>
        <v>0</v>
      </c>
      <c r="C78" s="6">
        <f>IF(Apr!$E80&gt;0,VLOOKUP($A78,Apr!$O$4:$T$201,5,FALSE)+Apr!L$4/1000,0)</f>
        <v>0</v>
      </c>
      <c r="D78" s="16">
        <f t="shared" si="70"/>
        <v>0</v>
      </c>
      <c r="E78" s="6">
        <f>IF(May!$E80&gt;0,VLOOKUP($A78,May!$O$4:$T$201,4,FALSE),0)</f>
        <v>0</v>
      </c>
      <c r="F78" s="6">
        <f>IF(May!$E80&gt;0,VLOOKUP($A78,May!$O$4:$T$201,5,FALSE)+May!L$4/1000,0)</f>
        <v>0</v>
      </c>
      <c r="G78" s="16">
        <f t="shared" si="71"/>
        <v>0</v>
      </c>
      <c r="H78" s="6">
        <f>IF(Jun!$E80&gt;0,VLOOKUP($A78,Jun!$O$4:$R$201,4,FALSE),0)</f>
        <v>0</v>
      </c>
      <c r="I78" s="6">
        <f>IF(Jun!$E80&gt;0,VLOOKUP($A78,Jun!$O$4:$T$201,5,FALSE)+Jun!L$4/1000,0)</f>
        <v>0</v>
      </c>
      <c r="J78" s="16">
        <f t="shared" si="72"/>
        <v>0</v>
      </c>
      <c r="K78" s="6">
        <f>IF(Jul!$E80&gt;0,VLOOKUP($A78,Jul!$O$4:$R$201,4,FALSE),0)</f>
        <v>0</v>
      </c>
      <c r="L78" s="6">
        <f>IF(Jul!$E80&gt;0,VLOOKUP($A78,Jul!$O$4:$T$201,5,FALSE)+Jul!$L$4/1000,0)</f>
        <v>0</v>
      </c>
      <c r="M78" s="16">
        <f t="shared" si="97"/>
        <v>0</v>
      </c>
      <c r="N78" s="6">
        <f>IF(Aug!$E80&gt;0,VLOOKUP($A78,Aug!$O$4:$R$201,4,FALSE),0)</f>
        <v>0</v>
      </c>
      <c r="O78" s="6">
        <f>IF(Aug!$E80&gt;0,VLOOKUP($A78,Aug!$O$4:$T$201,5,FALSE)+Aug!L$4/1000,0)</f>
        <v>0</v>
      </c>
      <c r="P78" s="16">
        <f t="shared" si="98"/>
        <v>0</v>
      </c>
      <c r="Q78" s="6">
        <f>IF(Sep!$E80&gt;0,VLOOKUP($A78,Sep!$O$4:$R$201,4,FALSE),0)</f>
        <v>0</v>
      </c>
      <c r="R78" s="6">
        <f>IF(Sep!$E80&gt;0,VLOOKUP($A78,Sep!$O$4:$T$201,5,FALSE)+Sep!L$4/1000,0)</f>
        <v>0</v>
      </c>
      <c r="S78" s="16">
        <f t="shared" si="99"/>
        <v>0</v>
      </c>
      <c r="T78" s="6">
        <f>IF(Oct!$E80&gt;0,VLOOKUP($A78,Oct!$O$4:$R$201,4,FALSE),0)</f>
        <v>0</v>
      </c>
      <c r="U78" s="6">
        <f>IF(Oct!$E80&gt;0,VLOOKUP($A78,Oct!$O$4:$T$201,5,FALSE)+Oct!L$4/1000,0)</f>
        <v>0</v>
      </c>
      <c r="V78" s="16">
        <f t="shared" si="100"/>
        <v>0</v>
      </c>
      <c r="W78" s="6">
        <f>IF(Nov!$E80&gt;0,VLOOKUP($A78,Nov!$O$4:$R$201,4,FALSE),0)</f>
        <v>0</v>
      </c>
      <c r="X78" s="6">
        <f>IF(Nov!$E80&gt;0,VLOOKUP($A78,Nov!$O$4:$T$201,5,FALSE)+Nov!L$4/1000,0)</f>
        <v>0</v>
      </c>
      <c r="Y78" s="16">
        <f t="shared" si="101"/>
        <v>0</v>
      </c>
      <c r="Z78" s="6">
        <f>IF(Dec!$E80&gt;0,VLOOKUP($A78,Dec!$O$4:$R$201,4,FALSE),0)</f>
        <v>0</v>
      </c>
      <c r="AA78" s="6">
        <f>IF(Dec!$E80&gt;0,VLOOKUP($A78,Dec!$O$4:$T$201,5,FALSE)+Dec!L$4/1000,0)</f>
        <v>0</v>
      </c>
      <c r="AB78" s="16">
        <f t="shared" si="102"/>
        <v>0</v>
      </c>
      <c r="AC78" s="6">
        <f>IF(Jan!$E80&gt;0,VLOOKUP($A78,Jan!$O$4:$R$201,4,FALSE),0)</f>
        <v>27</v>
      </c>
      <c r="AD78" s="6">
        <f>IF(Jan!$E80&gt;0,VLOOKUP($A78,Jan!$O$4:$T$201,5,FALSE)+Jan!L$4/1000,0)</f>
        <v>3.1E-2</v>
      </c>
      <c r="AE78" s="16">
        <f t="shared" si="103"/>
        <v>27.058</v>
      </c>
      <c r="AF78" s="6">
        <f>IF(Feb!$E80&gt;0,VLOOKUP($A78,Feb!$O$4:$R$201,4,FALSE),0)</f>
        <v>0</v>
      </c>
      <c r="AG78" s="6">
        <f>IF(Feb!$E80&gt;0,VLOOKUP($A78,Feb!$O$4:$T$201,5,FALSE)+Feb!L$4/1000,0)</f>
        <v>0</v>
      </c>
      <c r="AH78" s="16">
        <f t="shared" si="104"/>
        <v>0</v>
      </c>
      <c r="AI78" s="6">
        <f>IF(Mar!$E80&gt;0,VLOOKUP($A78,Mar!$O$4:$R$201,4,FALSE),0)</f>
        <v>0</v>
      </c>
      <c r="AJ78" s="6">
        <f>IF(Mar!$E80&gt;0,VLOOKUP($A78,Mar!$O$4:$T$201,5,FALSE)+Mar!L$4/1000,0)</f>
        <v>0</v>
      </c>
      <c r="AK78" s="16">
        <f t="shared" si="73"/>
        <v>0</v>
      </c>
      <c r="AN78" s="16">
        <f t="shared" si="105"/>
        <v>27.085058</v>
      </c>
      <c r="AQ78" s="1" t="str">
        <f t="shared" si="106"/>
        <v>Lee Vaudrey</v>
      </c>
      <c r="AR78" s="6">
        <f t="shared" si="107"/>
        <v>0</v>
      </c>
      <c r="AS78" s="6">
        <f t="shared" si="108"/>
        <v>0</v>
      </c>
      <c r="AT78" s="6">
        <f t="shared" si="109"/>
        <v>0</v>
      </c>
      <c r="AU78" s="6">
        <f t="shared" si="110"/>
        <v>0</v>
      </c>
      <c r="AV78" s="6">
        <f t="shared" si="111"/>
        <v>0</v>
      </c>
      <c r="AW78" s="6">
        <f t="shared" si="112"/>
        <v>0</v>
      </c>
      <c r="AX78" s="6">
        <f t="shared" si="113"/>
        <v>0</v>
      </c>
      <c r="AY78" s="6">
        <f t="shared" si="114"/>
        <v>0</v>
      </c>
      <c r="AZ78" s="6">
        <f t="shared" si="115"/>
        <v>0</v>
      </c>
      <c r="BA78" s="6">
        <f t="shared" si="116"/>
        <v>27.058</v>
      </c>
      <c r="BB78" s="6">
        <f t="shared" si="117"/>
        <v>0</v>
      </c>
      <c r="BC78" s="6">
        <f t="shared" si="118"/>
        <v>0</v>
      </c>
      <c r="BE78" s="1">
        <f t="shared" si="119"/>
        <v>27.058</v>
      </c>
      <c r="BF78" s="1">
        <f t="shared" si="120"/>
        <v>0</v>
      </c>
      <c r="BG78" s="1">
        <f t="shared" si="121"/>
        <v>0</v>
      </c>
      <c r="BH78" s="1">
        <f t="shared" si="122"/>
        <v>0</v>
      </c>
      <c r="BI78" s="1">
        <f t="shared" si="123"/>
        <v>0</v>
      </c>
      <c r="BJ78" s="1">
        <f t="shared" si="124"/>
        <v>0</v>
      </c>
      <c r="BK78" s="1">
        <f t="shared" si="125"/>
        <v>0</v>
      </c>
      <c r="BL78" s="1">
        <f t="shared" si="126"/>
        <v>0</v>
      </c>
      <c r="BM78" s="1">
        <f t="shared" si="127"/>
        <v>0</v>
      </c>
    </row>
    <row r="79" spans="1:65" x14ac:dyDescent="0.3">
      <c r="A79" s="1" t="s">
        <v>187</v>
      </c>
      <c r="B79" s="6">
        <f>IF(Apr!$E81&gt;0,VLOOKUP($A79,Apr!$O$4:$T$201,4,FALSE),0)</f>
        <v>0</v>
      </c>
      <c r="C79" s="6">
        <f>IF(Apr!$E81&gt;0,VLOOKUP($A79,Apr!$O$4:$T$201,5,FALSE)+Apr!L$4/1000,0)</f>
        <v>0</v>
      </c>
      <c r="D79" s="16">
        <f t="shared" si="70"/>
        <v>0</v>
      </c>
      <c r="E79" s="6">
        <f>IF(May!$E81&gt;0,VLOOKUP($A79,May!$O$4:$T$201,4,FALSE),0)</f>
        <v>27</v>
      </c>
      <c r="F79" s="6">
        <f>IF(May!$E81&gt;0,VLOOKUP($A79,May!$O$4:$T$201,5,FALSE)+May!L$4/1000,0)</f>
        <v>2.0209999999999999</v>
      </c>
      <c r="G79" s="16">
        <f t="shared" si="71"/>
        <v>29.048000000000002</v>
      </c>
      <c r="H79" s="6">
        <f>IF(Jun!$E81&gt;0,VLOOKUP($A79,Jun!$O$4:$R$201,4,FALSE),0)</f>
        <v>0</v>
      </c>
      <c r="I79" s="6">
        <f>IF(Jun!$E81&gt;0,VLOOKUP($A79,Jun!$O$4:$T$201,5,FALSE)+Jun!L$4/1000,0)</f>
        <v>0</v>
      </c>
      <c r="J79" s="16">
        <f t="shared" si="72"/>
        <v>0</v>
      </c>
      <c r="K79" s="6">
        <f>IF(Jul!$E81&gt;0,VLOOKUP($A79,Jul!$O$4:$R$201,4,FALSE),0)</f>
        <v>0</v>
      </c>
      <c r="L79" s="6">
        <f>IF(Jul!$E81&gt;0,VLOOKUP($A79,Jul!$O$4:$T$201,5,FALSE)+Jul!$L$4/1000,0)</f>
        <v>0</v>
      </c>
      <c r="M79" s="16">
        <f t="shared" si="97"/>
        <v>0</v>
      </c>
      <c r="N79" s="6">
        <f>IF(Aug!$E81&gt;0,VLOOKUP($A79,Aug!$O$4:$R$201,4,FALSE),0)</f>
        <v>0</v>
      </c>
      <c r="O79" s="6">
        <f>IF(Aug!$E81&gt;0,VLOOKUP($A79,Aug!$O$4:$T$201,5,FALSE)+Aug!L$4/1000,0)</f>
        <v>0</v>
      </c>
      <c r="P79" s="16">
        <f t="shared" si="98"/>
        <v>0</v>
      </c>
      <c r="Q79" s="6">
        <f>IF(Sep!$E81&gt;0,VLOOKUP($A79,Sep!$O$4:$R$201,4,FALSE),0)</f>
        <v>39</v>
      </c>
      <c r="R79" s="6">
        <f>IF(Sep!$E81&gt;0,VLOOKUP($A79,Sep!$O$4:$T$201,5,FALSE)+Sep!L$4/1000,0)</f>
        <v>2.0129999999999999</v>
      </c>
      <c r="S79" s="16">
        <f t="shared" si="99"/>
        <v>41.052</v>
      </c>
      <c r="T79" s="6">
        <f>IF(Oct!$E81&gt;0,VLOOKUP($A79,Oct!$O$4:$R$201,4,FALSE),0)</f>
        <v>0</v>
      </c>
      <c r="U79" s="6">
        <f>IF(Oct!$E81&gt;0,VLOOKUP($A79,Oct!$O$4:$T$201,5,FALSE)+Oct!L$4/1000,0)</f>
        <v>0</v>
      </c>
      <c r="V79" s="16">
        <f t="shared" si="100"/>
        <v>0</v>
      </c>
      <c r="W79" s="6">
        <f>IF(Nov!$E81&gt;0,VLOOKUP($A79,Nov!$O$4:$R$201,4,FALSE),0)</f>
        <v>33</v>
      </c>
      <c r="X79" s="6">
        <f>IF(Nov!$E81&gt;0,VLOOKUP($A79,Nov!$O$4:$T$201,5,FALSE)+Nov!L$4/1000,0)</f>
        <v>1.4999999999999999E-2</v>
      </c>
      <c r="Y79" s="16">
        <f t="shared" si="101"/>
        <v>33.048000000000002</v>
      </c>
      <c r="Z79" s="6">
        <f>IF(Dec!$E81&gt;0,VLOOKUP($A79,Dec!$O$4:$R$201,4,FALSE),0)</f>
        <v>30</v>
      </c>
      <c r="AA79" s="6">
        <f>IF(Dec!$E81&gt;0,VLOOKUP($A79,Dec!$O$4:$T$201,5,FALSE)+Dec!L$4/1000,0)</f>
        <v>2.3E-2</v>
      </c>
      <c r="AB79" s="16">
        <f t="shared" si="102"/>
        <v>30.053000000000001</v>
      </c>
      <c r="AC79" s="6">
        <f>IF(Jan!$E81&gt;0,VLOOKUP($A79,Jan!$O$4:$R$201,4,FALSE),0)</f>
        <v>19</v>
      </c>
      <c r="AD79" s="6">
        <f>IF(Jan!$E81&gt;0,VLOOKUP($A79,Jan!$O$4:$T$201,5,FALSE)+Jan!L$4/1000,0)</f>
        <v>3.1E-2</v>
      </c>
      <c r="AE79" s="16">
        <f t="shared" si="103"/>
        <v>19.049999999999997</v>
      </c>
      <c r="AF79" s="6">
        <f>IF(Feb!$E81&gt;0,VLOOKUP($A79,Feb!$O$4:$R$201,4,FALSE),0)</f>
        <v>34</v>
      </c>
      <c r="AG79" s="6">
        <f>IF(Feb!$E81&gt;0,VLOOKUP($A79,Feb!$O$4:$T$201,5,FALSE)+Feb!L$4/1000,0)</f>
        <v>2.028</v>
      </c>
      <c r="AH79" s="16">
        <f t="shared" si="104"/>
        <v>36.061999999999998</v>
      </c>
      <c r="AI79" s="6">
        <f>IF(Mar!$E81&gt;0,VLOOKUP($A79,Mar!$O$4:$R$201,4,FALSE),0)</f>
        <v>0</v>
      </c>
      <c r="AJ79" s="6">
        <f>IF(Mar!$E81&gt;0,VLOOKUP($A79,Mar!$O$4:$T$201,5,FALSE)+Mar!L$4/1000,0)</f>
        <v>0</v>
      </c>
      <c r="AK79" s="16">
        <f t="shared" si="73"/>
        <v>0</v>
      </c>
      <c r="AN79" s="16">
        <f t="shared" si="105"/>
        <v>188.38309900000002</v>
      </c>
      <c r="AQ79" s="1" t="str">
        <f t="shared" si="106"/>
        <v>Lewis McAfee</v>
      </c>
      <c r="AR79" s="6">
        <f t="shared" si="107"/>
        <v>0</v>
      </c>
      <c r="AS79" s="6">
        <f t="shared" si="108"/>
        <v>29.048000000000002</v>
      </c>
      <c r="AT79" s="6">
        <f t="shared" si="109"/>
        <v>0</v>
      </c>
      <c r="AU79" s="6">
        <f t="shared" si="110"/>
        <v>0</v>
      </c>
      <c r="AV79" s="6">
        <f t="shared" si="111"/>
        <v>0</v>
      </c>
      <c r="AW79" s="6">
        <f t="shared" si="112"/>
        <v>41.052</v>
      </c>
      <c r="AX79" s="6">
        <f t="shared" si="113"/>
        <v>0</v>
      </c>
      <c r="AY79" s="6">
        <f t="shared" si="114"/>
        <v>33.048000000000002</v>
      </c>
      <c r="AZ79" s="6">
        <f t="shared" si="115"/>
        <v>30.053000000000001</v>
      </c>
      <c r="BA79" s="6">
        <f t="shared" si="116"/>
        <v>19.049999999999997</v>
      </c>
      <c r="BB79" s="6">
        <f t="shared" si="117"/>
        <v>36.061999999999998</v>
      </c>
      <c r="BC79" s="6">
        <f t="shared" si="118"/>
        <v>0</v>
      </c>
      <c r="BE79" s="1">
        <f t="shared" si="119"/>
        <v>41.052</v>
      </c>
      <c r="BF79" s="1">
        <f t="shared" si="120"/>
        <v>36.061999999999998</v>
      </c>
      <c r="BG79" s="1">
        <f t="shared" si="121"/>
        <v>33.048000000000002</v>
      </c>
      <c r="BH79" s="1">
        <f t="shared" si="122"/>
        <v>30.053000000000001</v>
      </c>
      <c r="BI79" s="1">
        <f t="shared" si="123"/>
        <v>29.048000000000002</v>
      </c>
      <c r="BJ79" s="1">
        <f t="shared" si="124"/>
        <v>19.049999999999997</v>
      </c>
      <c r="BK79" s="1">
        <f t="shared" si="125"/>
        <v>0</v>
      </c>
      <c r="BL79" s="1">
        <f t="shared" si="126"/>
        <v>0</v>
      </c>
      <c r="BM79" s="1">
        <f t="shared" si="127"/>
        <v>0</v>
      </c>
    </row>
    <row r="80" spans="1:65" x14ac:dyDescent="0.3">
      <c r="A80" s="1" t="s">
        <v>224</v>
      </c>
      <c r="B80" s="6">
        <f>IF(Apr!$E82&gt;0,VLOOKUP($A80,Apr!$O$4:$T$201,4,FALSE),0)</f>
        <v>0</v>
      </c>
      <c r="C80" s="6">
        <f>IF(Apr!$E82&gt;0,VLOOKUP($A80,Apr!$O$4:$T$201,5,FALSE)+Apr!L$4/1000,0)</f>
        <v>0</v>
      </c>
      <c r="D80" s="16">
        <f t="shared" si="70"/>
        <v>0</v>
      </c>
      <c r="E80" s="6">
        <f>IF(May!$E82&gt;0,VLOOKUP($A80,May!$O$4:$T$201,4,FALSE),0)</f>
        <v>0</v>
      </c>
      <c r="F80" s="6">
        <f>IF(May!$E82&gt;0,VLOOKUP($A80,May!$O$4:$T$201,5,FALSE)+May!L$4/1000,0)</f>
        <v>0</v>
      </c>
      <c r="G80" s="16">
        <f t="shared" si="71"/>
        <v>0</v>
      </c>
      <c r="H80" s="6">
        <f>IF(Jun!$E82&gt;0,VLOOKUP($A80,Jun!$O$4:$R$201,4,FALSE),0)</f>
        <v>0</v>
      </c>
      <c r="I80" s="6">
        <f>IF(Jun!$E82&gt;0,VLOOKUP($A80,Jun!$O$4:$T$201,5,FALSE)+Jun!L$4/1000,0)</f>
        <v>0</v>
      </c>
      <c r="J80" s="16">
        <f t="shared" si="72"/>
        <v>0</v>
      </c>
      <c r="K80" s="6">
        <f>IF(Jul!$E82&gt;0,VLOOKUP($A80,Jul!$O$4:$R$201,4,FALSE),0)</f>
        <v>0</v>
      </c>
      <c r="L80" s="6">
        <f>IF(Jul!$E82&gt;0,VLOOKUP($A80,Jul!$O$4:$T$201,5,FALSE)+Jul!$L$4/1000,0)</f>
        <v>0</v>
      </c>
      <c r="M80" s="16">
        <f t="shared" si="97"/>
        <v>0</v>
      </c>
      <c r="N80" s="6">
        <f>IF(Aug!$E82&gt;0,VLOOKUP($A80,Aug!$O$4:$R$201,4,FALSE),0)</f>
        <v>0</v>
      </c>
      <c r="O80" s="6">
        <f>IF(Aug!$E82&gt;0,VLOOKUP($A80,Aug!$O$4:$T$201,5,FALSE)+Aug!L$4/1000,0)</f>
        <v>0</v>
      </c>
      <c r="P80" s="16">
        <f t="shared" si="98"/>
        <v>0</v>
      </c>
      <c r="Q80" s="6">
        <f>IF(Sep!$E82&gt;0,VLOOKUP($A80,Sep!$O$4:$R$201,4,FALSE),0)</f>
        <v>0</v>
      </c>
      <c r="R80" s="6">
        <f>IF(Sep!$E82&gt;0,VLOOKUP($A80,Sep!$O$4:$T$201,5,FALSE)+Sep!L$4/1000,0)</f>
        <v>0</v>
      </c>
      <c r="S80" s="16">
        <f t="shared" si="99"/>
        <v>0</v>
      </c>
      <c r="T80" s="6">
        <f>IF(Oct!$E82&gt;0,VLOOKUP($A80,Oct!$O$4:$R$201,4,FALSE),0)</f>
        <v>0</v>
      </c>
      <c r="U80" s="6">
        <f>IF(Oct!$E82&gt;0,VLOOKUP($A80,Oct!$O$4:$T$201,5,FALSE)+Oct!L$4/1000,0)</f>
        <v>0</v>
      </c>
      <c r="V80" s="16">
        <f t="shared" si="100"/>
        <v>0</v>
      </c>
      <c r="W80" s="6">
        <f>IF(Nov!$E82&gt;0,VLOOKUP($A80,Nov!$O$4:$R$201,4,FALSE),0)</f>
        <v>0</v>
      </c>
      <c r="X80" s="6">
        <f>IF(Nov!$E82&gt;0,VLOOKUP($A80,Nov!$O$4:$T$201,5,FALSE)+Nov!L$4/1000,0)</f>
        <v>0</v>
      </c>
      <c r="Y80" s="16">
        <f t="shared" si="101"/>
        <v>0</v>
      </c>
      <c r="Z80" s="6">
        <f>IF(Dec!$E82&gt;0,VLOOKUP($A80,Dec!$O$4:$R$201,4,FALSE),0)</f>
        <v>0</v>
      </c>
      <c r="AA80" s="6">
        <f>IF(Dec!$E82&gt;0,VLOOKUP($A80,Dec!$O$4:$T$201,5,FALSE)+Dec!L$4/1000,0)</f>
        <v>0</v>
      </c>
      <c r="AB80" s="16">
        <f t="shared" si="102"/>
        <v>0</v>
      </c>
      <c r="AC80" s="6">
        <f>IF(Jan!$E82&gt;0,VLOOKUP($A80,Jan!$O$4:$R$201,4,FALSE),0)</f>
        <v>29</v>
      </c>
      <c r="AD80" s="6">
        <f>IF(Jan!$E82&gt;0,VLOOKUP($A80,Jan!$O$4:$T$201,5,FALSE)+Jan!L$4/1000,0)</f>
        <v>3.1E-2</v>
      </c>
      <c r="AE80" s="16">
        <f t="shared" si="103"/>
        <v>29.06</v>
      </c>
      <c r="AF80" s="6">
        <f>IF(Feb!$E82&gt;0,VLOOKUP($A80,Feb!$O$4:$R$201,4,FALSE),0)</f>
        <v>0</v>
      </c>
      <c r="AG80" s="6">
        <f>IF(Feb!$E82&gt;0,VLOOKUP($A80,Feb!$O$4:$T$201,5,FALSE)+Feb!L$4/1000,0)</f>
        <v>0</v>
      </c>
      <c r="AH80" s="16">
        <f t="shared" si="104"/>
        <v>0</v>
      </c>
      <c r="AI80" s="6">
        <f>IF(Mar!$E82&gt;0,VLOOKUP($A80,Mar!$O$4:$R$201,4,FALSE),0)</f>
        <v>0</v>
      </c>
      <c r="AJ80" s="6">
        <f>IF(Mar!$E82&gt;0,VLOOKUP($A80,Mar!$O$4:$T$201,5,FALSE)+Mar!L$4/1000,0)</f>
        <v>0</v>
      </c>
      <c r="AK80" s="16">
        <f t="shared" si="73"/>
        <v>0</v>
      </c>
      <c r="AN80" s="16">
        <f t="shared" si="105"/>
        <v>29.08906</v>
      </c>
      <c r="AQ80" s="1" t="str">
        <f t="shared" si="106"/>
        <v>Linda Chadderton</v>
      </c>
      <c r="AR80" s="6">
        <f t="shared" si="107"/>
        <v>0</v>
      </c>
      <c r="AS80" s="6">
        <f t="shared" si="108"/>
        <v>0</v>
      </c>
      <c r="AT80" s="6">
        <f t="shared" si="109"/>
        <v>0</v>
      </c>
      <c r="AU80" s="6">
        <f t="shared" si="110"/>
        <v>0</v>
      </c>
      <c r="AV80" s="6">
        <f t="shared" si="111"/>
        <v>0</v>
      </c>
      <c r="AW80" s="6">
        <f t="shared" si="112"/>
        <v>0</v>
      </c>
      <c r="AX80" s="6">
        <f t="shared" si="113"/>
        <v>0</v>
      </c>
      <c r="AY80" s="6">
        <f t="shared" si="114"/>
        <v>0</v>
      </c>
      <c r="AZ80" s="6">
        <f t="shared" si="115"/>
        <v>0</v>
      </c>
      <c r="BA80" s="6">
        <f t="shared" si="116"/>
        <v>29.06</v>
      </c>
      <c r="BB80" s="6">
        <f t="shared" si="117"/>
        <v>0</v>
      </c>
      <c r="BC80" s="6">
        <f t="shared" si="118"/>
        <v>0</v>
      </c>
      <c r="BE80" s="1">
        <f t="shared" si="119"/>
        <v>29.06</v>
      </c>
      <c r="BF80" s="1">
        <f t="shared" si="120"/>
        <v>0</v>
      </c>
      <c r="BG80" s="1">
        <f t="shared" si="121"/>
        <v>0</v>
      </c>
      <c r="BH80" s="1">
        <f t="shared" si="122"/>
        <v>0</v>
      </c>
      <c r="BI80" s="1">
        <f t="shared" si="123"/>
        <v>0</v>
      </c>
      <c r="BJ80" s="1">
        <f t="shared" si="124"/>
        <v>0</v>
      </c>
      <c r="BK80" s="1">
        <f t="shared" si="125"/>
        <v>0</v>
      </c>
      <c r="BL80" s="1">
        <f t="shared" si="126"/>
        <v>0</v>
      </c>
      <c r="BM80" s="1">
        <f t="shared" si="127"/>
        <v>0</v>
      </c>
    </row>
    <row r="81" spans="1:65" x14ac:dyDescent="0.3">
      <c r="A81" s="1" t="s">
        <v>183</v>
      </c>
      <c r="B81" s="6">
        <f>IF(Apr!$E83&gt;0,VLOOKUP($A81,Apr!$O$4:$T$201,4,FALSE),0)</f>
        <v>36</v>
      </c>
      <c r="C81" s="6">
        <f>IF(Apr!$E83&gt;0,VLOOKUP($A81,Apr!$O$4:$T$201,5,FALSE)+Apr!L$4/1000,0)</f>
        <v>2.0209999999999999</v>
      </c>
      <c r="D81" s="16">
        <f t="shared" si="70"/>
        <v>38.057000000000002</v>
      </c>
      <c r="E81" s="6">
        <f>IF(May!$E83&gt;0,VLOOKUP($A81,May!$O$4:$T$201,4,FALSE),0)</f>
        <v>0</v>
      </c>
      <c r="F81" s="6">
        <f>IF(May!$E83&gt;0,VLOOKUP($A81,May!$O$4:$T$201,5,FALSE)+May!L$4/1000,0)</f>
        <v>0</v>
      </c>
      <c r="G81" s="16">
        <f t="shared" si="71"/>
        <v>0</v>
      </c>
      <c r="H81" s="6">
        <f>IF(Jun!$E83&gt;0,VLOOKUP($A81,Jun!$O$4:$R$201,4,FALSE),0)</f>
        <v>0</v>
      </c>
      <c r="I81" s="6">
        <f>IF(Jun!$E83&gt;0,VLOOKUP($A81,Jun!$O$4:$T$201,5,FALSE)+Jun!L$4/1000,0)</f>
        <v>0</v>
      </c>
      <c r="J81" s="16">
        <f t="shared" si="72"/>
        <v>0</v>
      </c>
      <c r="K81" s="6">
        <f>IF(Jul!$E83&gt;0,VLOOKUP($A81,Jul!$O$4:$R$201,4,FALSE),0)</f>
        <v>0</v>
      </c>
      <c r="L81" s="6">
        <f>IF(Jul!$E83&gt;0,VLOOKUP($A81,Jul!$O$4:$T$201,5,FALSE)+Jul!$L$4/1000,0)</f>
        <v>0</v>
      </c>
      <c r="M81" s="16">
        <f t="shared" si="97"/>
        <v>0</v>
      </c>
      <c r="N81" s="6">
        <f>IF(Aug!$E83&gt;0,VLOOKUP($A81,Aug!$O$4:$R$201,4,FALSE),0)</f>
        <v>33</v>
      </c>
      <c r="O81" s="6">
        <f>IF(Aug!$E83&gt;0,VLOOKUP($A81,Aug!$O$4:$T$201,5,FALSE)+Aug!L$4/1000,0)</f>
        <v>1.7999999999999999E-2</v>
      </c>
      <c r="P81" s="16">
        <f t="shared" si="98"/>
        <v>33.051000000000002</v>
      </c>
      <c r="Q81" s="6">
        <f>IF(Sep!$E83&gt;0,VLOOKUP($A81,Sep!$O$4:$R$201,4,FALSE),0)</f>
        <v>0</v>
      </c>
      <c r="R81" s="6">
        <f>IF(Sep!$E83&gt;0,VLOOKUP($A81,Sep!$O$4:$T$201,5,FALSE)+Sep!L$4/1000,0)</f>
        <v>0</v>
      </c>
      <c r="S81" s="16">
        <f t="shared" si="99"/>
        <v>0</v>
      </c>
      <c r="T81" s="6">
        <f>IF(Oct!$E83&gt;0,VLOOKUP($A81,Oct!$O$4:$R$201,4,FALSE),0)</f>
        <v>0</v>
      </c>
      <c r="U81" s="6">
        <f>IF(Oct!$E83&gt;0,VLOOKUP($A81,Oct!$O$4:$T$201,5,FALSE)+Oct!L$4/1000,0)</f>
        <v>0</v>
      </c>
      <c r="V81" s="16">
        <f t="shared" si="100"/>
        <v>0</v>
      </c>
      <c r="W81" s="6">
        <f>IF(Nov!$E83&gt;0,VLOOKUP($A81,Nov!$O$4:$R$201,4,FALSE),0)</f>
        <v>0</v>
      </c>
      <c r="X81" s="6">
        <f>IF(Nov!$E83&gt;0,VLOOKUP($A81,Nov!$O$4:$T$201,5,FALSE)+Nov!L$4/1000,0)</f>
        <v>0</v>
      </c>
      <c r="Y81" s="16">
        <f t="shared" si="101"/>
        <v>0</v>
      </c>
      <c r="Z81" s="6">
        <f>IF(Dec!$E83&gt;0,VLOOKUP($A81,Dec!$O$4:$R$201,4,FALSE),0)</f>
        <v>29</v>
      </c>
      <c r="AA81" s="6">
        <f>IF(Dec!$E83&gt;0,VLOOKUP($A81,Dec!$O$4:$T$201,5,FALSE)+Dec!L$4/1000,0)</f>
        <v>2.3E-2</v>
      </c>
      <c r="AB81" s="16">
        <f t="shared" si="102"/>
        <v>29.052</v>
      </c>
      <c r="AC81" s="6">
        <f>IF(Jan!$E83&gt;0,VLOOKUP($A81,Jan!$O$4:$R$201,4,FALSE),0)</f>
        <v>21</v>
      </c>
      <c r="AD81" s="6">
        <f>IF(Jan!$E83&gt;0,VLOOKUP($A81,Jan!$O$4:$T$201,5,FALSE)+Jan!L$4/1000,0)</f>
        <v>3.1E-2</v>
      </c>
      <c r="AE81" s="16">
        <f t="shared" si="103"/>
        <v>21.052</v>
      </c>
      <c r="AF81" s="6">
        <f>IF(Feb!$E83&gt;0,VLOOKUP($A81,Feb!$O$4:$R$201,4,FALSE),0)</f>
        <v>0</v>
      </c>
      <c r="AG81" s="6">
        <f>IF(Feb!$E83&gt;0,VLOOKUP($A81,Feb!$O$4:$T$201,5,FALSE)+Feb!L$4/1000,0)</f>
        <v>0</v>
      </c>
      <c r="AH81" s="16">
        <f t="shared" si="104"/>
        <v>0</v>
      </c>
      <c r="AI81" s="6">
        <f>IF(Mar!$E83&gt;0,VLOOKUP($A81,Mar!$O$4:$R$201,4,FALSE),0)</f>
        <v>0</v>
      </c>
      <c r="AJ81" s="6">
        <f>IF(Mar!$E83&gt;0,VLOOKUP($A81,Mar!$O$4:$T$201,5,FALSE)+Mar!L$4/1000,0)</f>
        <v>0</v>
      </c>
      <c r="AK81" s="16">
        <f t="shared" si="73"/>
        <v>0</v>
      </c>
      <c r="AN81" s="16">
        <f t="shared" si="105"/>
        <v>121.27626649999998</v>
      </c>
      <c r="AQ81" s="1" t="str">
        <f t="shared" si="106"/>
        <v>Liz Abbott</v>
      </c>
      <c r="AR81" s="6">
        <f t="shared" si="107"/>
        <v>38.057000000000002</v>
      </c>
      <c r="AS81" s="6">
        <f t="shared" si="108"/>
        <v>0</v>
      </c>
      <c r="AT81" s="6">
        <f t="shared" si="109"/>
        <v>0</v>
      </c>
      <c r="AU81" s="6">
        <f t="shared" si="110"/>
        <v>0</v>
      </c>
      <c r="AV81" s="6">
        <f t="shared" si="111"/>
        <v>33.051000000000002</v>
      </c>
      <c r="AW81" s="6">
        <f t="shared" si="112"/>
        <v>0</v>
      </c>
      <c r="AX81" s="6">
        <f t="shared" si="113"/>
        <v>0</v>
      </c>
      <c r="AY81" s="6">
        <f t="shared" si="114"/>
        <v>0</v>
      </c>
      <c r="AZ81" s="6">
        <f t="shared" si="115"/>
        <v>29.052</v>
      </c>
      <c r="BA81" s="6">
        <f t="shared" si="116"/>
        <v>21.052</v>
      </c>
      <c r="BB81" s="6">
        <f t="shared" si="117"/>
        <v>0</v>
      </c>
      <c r="BC81" s="6">
        <f t="shared" si="118"/>
        <v>0</v>
      </c>
      <c r="BE81" s="1">
        <f t="shared" si="119"/>
        <v>38.057000000000002</v>
      </c>
      <c r="BF81" s="1">
        <f t="shared" si="120"/>
        <v>33.051000000000002</v>
      </c>
      <c r="BG81" s="1">
        <f t="shared" si="121"/>
        <v>29.052</v>
      </c>
      <c r="BH81" s="1">
        <f t="shared" si="122"/>
        <v>21.052</v>
      </c>
      <c r="BI81" s="1">
        <f t="shared" si="123"/>
        <v>0</v>
      </c>
      <c r="BJ81" s="1">
        <f t="shared" si="124"/>
        <v>0</v>
      </c>
      <c r="BK81" s="1">
        <f t="shared" si="125"/>
        <v>0</v>
      </c>
      <c r="BL81" s="1">
        <f t="shared" si="126"/>
        <v>0</v>
      </c>
      <c r="BM81" s="1">
        <f t="shared" si="127"/>
        <v>0</v>
      </c>
    </row>
    <row r="82" spans="1:65" x14ac:dyDescent="0.3">
      <c r="A82" s="1" t="s">
        <v>58</v>
      </c>
      <c r="B82" s="6">
        <f>IF(Apr!$E84&gt;0,VLOOKUP($A82,Apr!$O$4:$T$201,4,FALSE),0)</f>
        <v>0</v>
      </c>
      <c r="C82" s="6">
        <f>IF(Apr!$E84&gt;0,VLOOKUP($A82,Apr!$O$4:$T$201,5,FALSE)+Apr!L$4/1000,0)</f>
        <v>0</v>
      </c>
      <c r="D82" s="16">
        <f t="shared" si="70"/>
        <v>0</v>
      </c>
      <c r="E82" s="6">
        <f>IF(May!$E84&gt;0,VLOOKUP($A82,May!$O$4:$T$201,4,FALSE),0)</f>
        <v>0</v>
      </c>
      <c r="F82" s="6">
        <f>IF(May!$E84&gt;0,VLOOKUP($A82,May!$O$4:$T$201,5,FALSE)+May!L$4/1000,0)</f>
        <v>0</v>
      </c>
      <c r="G82" s="16">
        <f t="shared" si="71"/>
        <v>0</v>
      </c>
      <c r="H82" s="6">
        <f>IF(Jun!$E84&gt;0,VLOOKUP($A82,Jun!$O$4:$R$201,4,FALSE),0)</f>
        <v>0</v>
      </c>
      <c r="I82" s="6">
        <f>IF(Jun!$E84&gt;0,VLOOKUP($A82,Jun!$O$4:$T$201,5,FALSE)+Jun!L$4/1000,0)</f>
        <v>0</v>
      </c>
      <c r="J82" s="16">
        <f t="shared" si="72"/>
        <v>0</v>
      </c>
      <c r="K82" s="6">
        <f>IF(Jul!$E84&gt;0,VLOOKUP($A82,Jul!$O$4:$R$201,4,FALSE),0)</f>
        <v>0</v>
      </c>
      <c r="L82" s="6">
        <f>IF(Jul!$E84&gt;0,VLOOKUP($A82,Jul!$O$4:$T$201,5,FALSE)+Jul!$L$4/1000,0)</f>
        <v>0</v>
      </c>
      <c r="M82" s="16">
        <f t="shared" si="97"/>
        <v>0</v>
      </c>
      <c r="N82" s="6">
        <f>IF(Aug!$E84&gt;0,VLOOKUP($A82,Aug!$O$4:$R$201,4,FALSE),0)</f>
        <v>0</v>
      </c>
      <c r="O82" s="6">
        <f>IF(Aug!$E84&gt;0,VLOOKUP($A82,Aug!$O$4:$T$201,5,FALSE)+Aug!L$4/1000,0)</f>
        <v>0</v>
      </c>
      <c r="P82" s="16">
        <f t="shared" si="98"/>
        <v>0</v>
      </c>
      <c r="Q82" s="6">
        <f>IF(Sep!$E84&gt;0,VLOOKUP($A82,Sep!$O$4:$R$201,4,FALSE),0)</f>
        <v>0</v>
      </c>
      <c r="R82" s="6">
        <f>IF(Sep!$E84&gt;0,VLOOKUP($A82,Sep!$O$4:$T$201,5,FALSE)+Sep!L$4/1000,0)</f>
        <v>0</v>
      </c>
      <c r="S82" s="16">
        <f t="shared" si="99"/>
        <v>0</v>
      </c>
      <c r="T82" s="6">
        <f>IF(Oct!$E84&gt;0,VLOOKUP($A82,Oct!$O$4:$R$201,4,FALSE),0)</f>
        <v>0</v>
      </c>
      <c r="U82" s="6">
        <f>IF(Oct!$E84&gt;0,VLOOKUP($A82,Oct!$O$4:$T$201,5,FALSE)+Oct!L$4/1000,0)</f>
        <v>0</v>
      </c>
      <c r="V82" s="16">
        <f t="shared" si="100"/>
        <v>0</v>
      </c>
      <c r="W82" s="6">
        <f>IF(Nov!$E84&gt;0,VLOOKUP($A82,Nov!$O$4:$R$201,4,FALSE),0)</f>
        <v>0</v>
      </c>
      <c r="X82" s="6">
        <f>IF(Nov!$E84&gt;0,VLOOKUP($A82,Nov!$O$4:$T$201,5,FALSE)+Nov!L$4/1000,0)</f>
        <v>0</v>
      </c>
      <c r="Y82" s="16">
        <f t="shared" si="101"/>
        <v>0</v>
      </c>
      <c r="Z82" s="6">
        <f>IF(Dec!$E84&gt;0,VLOOKUP($A82,Dec!$O$4:$R$201,4,FALSE),0)</f>
        <v>0</v>
      </c>
      <c r="AA82" s="6">
        <f>IF(Dec!$E84&gt;0,VLOOKUP($A82,Dec!$O$4:$T$201,5,FALSE)+Dec!L$4/1000,0)</f>
        <v>0</v>
      </c>
      <c r="AB82" s="16">
        <f t="shared" si="102"/>
        <v>0</v>
      </c>
      <c r="AC82" s="6">
        <f>IF(Jan!$E84&gt;0,VLOOKUP($A82,Jan!$O$4:$R$201,4,FALSE),0)</f>
        <v>0</v>
      </c>
      <c r="AD82" s="6">
        <f>IF(Jan!$E84&gt;0,VLOOKUP($A82,Jan!$O$4:$T$201,5,FALSE)+Jan!L$4/1000,0)</f>
        <v>0</v>
      </c>
      <c r="AE82" s="16">
        <f t="shared" si="103"/>
        <v>0</v>
      </c>
      <c r="AF82" s="6">
        <f>IF(Feb!$E84&gt;0,VLOOKUP($A82,Feb!$O$4:$R$201,4,FALSE),0)</f>
        <v>0</v>
      </c>
      <c r="AG82" s="6">
        <f>IF(Feb!$E84&gt;0,VLOOKUP($A82,Feb!$O$4:$T$201,5,FALSE)+Feb!L$4/1000,0)</f>
        <v>0</v>
      </c>
      <c r="AH82" s="16">
        <f t="shared" si="104"/>
        <v>0</v>
      </c>
      <c r="AI82" s="6">
        <f>IF(Mar!$E84&gt;0,VLOOKUP($A82,Mar!$O$4:$R$201,4,FALSE),0)</f>
        <v>0</v>
      </c>
      <c r="AJ82" s="6">
        <f>IF(Mar!$E84&gt;0,VLOOKUP($A82,Mar!$O$4:$T$201,5,FALSE)+Mar!L$4/1000,0)</f>
        <v>0</v>
      </c>
      <c r="AK82" s="16">
        <f t="shared" si="73"/>
        <v>0</v>
      </c>
      <c r="AN82" s="16">
        <f t="shared" si="105"/>
        <v>0</v>
      </c>
      <c r="AQ82" s="1" t="str">
        <f t="shared" si="106"/>
        <v>Liz Boon</v>
      </c>
      <c r="AR82" s="6">
        <f t="shared" si="107"/>
        <v>0</v>
      </c>
      <c r="AS82" s="6">
        <f t="shared" si="108"/>
        <v>0</v>
      </c>
      <c r="AT82" s="6">
        <f t="shared" si="109"/>
        <v>0</v>
      </c>
      <c r="AU82" s="6">
        <f t="shared" si="110"/>
        <v>0</v>
      </c>
      <c r="AV82" s="6">
        <f t="shared" si="111"/>
        <v>0</v>
      </c>
      <c r="AW82" s="6">
        <f t="shared" si="112"/>
        <v>0</v>
      </c>
      <c r="AX82" s="6">
        <f t="shared" si="113"/>
        <v>0</v>
      </c>
      <c r="AY82" s="6">
        <f t="shared" si="114"/>
        <v>0</v>
      </c>
      <c r="AZ82" s="6">
        <f t="shared" si="115"/>
        <v>0</v>
      </c>
      <c r="BA82" s="6">
        <f t="shared" si="116"/>
        <v>0</v>
      </c>
      <c r="BB82" s="6">
        <f t="shared" si="117"/>
        <v>0</v>
      </c>
      <c r="BC82" s="6">
        <f t="shared" si="118"/>
        <v>0</v>
      </c>
      <c r="BE82" s="1">
        <f t="shared" si="119"/>
        <v>0</v>
      </c>
      <c r="BF82" s="1">
        <f t="shared" si="120"/>
        <v>0</v>
      </c>
      <c r="BG82" s="1">
        <f t="shared" si="121"/>
        <v>0</v>
      </c>
      <c r="BH82" s="1">
        <f t="shared" si="122"/>
        <v>0</v>
      </c>
      <c r="BI82" s="1">
        <f t="shared" si="123"/>
        <v>0</v>
      </c>
      <c r="BJ82" s="1">
        <f t="shared" si="124"/>
        <v>0</v>
      </c>
      <c r="BK82" s="1">
        <f t="shared" si="125"/>
        <v>0</v>
      </c>
      <c r="BL82" s="1">
        <f t="shared" si="126"/>
        <v>0</v>
      </c>
      <c r="BM82" s="1">
        <f t="shared" si="127"/>
        <v>0</v>
      </c>
    </row>
    <row r="83" spans="1:65" x14ac:dyDescent="0.3">
      <c r="A83" s="1" t="s">
        <v>175</v>
      </c>
      <c r="B83" s="6">
        <f>IF(Apr!$E85&gt;0,VLOOKUP($A83,Apr!$O$4:$T$201,4,FALSE),0)</f>
        <v>0</v>
      </c>
      <c r="C83" s="6">
        <f>IF(Apr!$E85&gt;0,VLOOKUP($A83,Apr!$O$4:$T$201,5,FALSE)+Apr!L$4/1000,0)</f>
        <v>0</v>
      </c>
      <c r="D83" s="16">
        <f t="shared" si="70"/>
        <v>0</v>
      </c>
      <c r="E83" s="6">
        <f>IF(May!$E85&gt;0,VLOOKUP($A83,May!$O$4:$T$201,4,FALSE),0)</f>
        <v>0</v>
      </c>
      <c r="F83" s="6">
        <f>IF(May!$E85&gt;0,VLOOKUP($A83,May!$O$4:$T$201,5,FALSE)+May!L$4/1000,0)</f>
        <v>0</v>
      </c>
      <c r="G83" s="16">
        <f t="shared" si="71"/>
        <v>0</v>
      </c>
      <c r="H83" s="6">
        <f>IF(Jun!$E85&gt;0,VLOOKUP($A83,Jun!$O$4:$R$201,4,FALSE),0)</f>
        <v>0</v>
      </c>
      <c r="I83" s="6">
        <f>IF(Jun!$E85&gt;0,VLOOKUP($A83,Jun!$O$4:$T$201,5,FALSE)+Jun!L$4/1000,0)</f>
        <v>0</v>
      </c>
      <c r="J83" s="16">
        <f t="shared" si="72"/>
        <v>0</v>
      </c>
      <c r="K83" s="6">
        <f>IF(Jul!$E85&gt;0,VLOOKUP($A83,Jul!$O$4:$R$201,4,FALSE),0)</f>
        <v>0</v>
      </c>
      <c r="L83" s="6">
        <f>IF(Jul!$E85&gt;0,VLOOKUP($A83,Jul!$O$4:$T$201,5,FALSE)+Jul!$L$4/1000,0)</f>
        <v>0</v>
      </c>
      <c r="M83" s="16">
        <f t="shared" si="97"/>
        <v>0</v>
      </c>
      <c r="N83" s="6">
        <f>IF(Aug!$E85&gt;0,VLOOKUP($A83,Aug!$O$4:$R$201,4,FALSE),0)</f>
        <v>0</v>
      </c>
      <c r="O83" s="6">
        <f>IF(Aug!$E85&gt;0,VLOOKUP($A83,Aug!$O$4:$T$201,5,FALSE)+Aug!L$4/1000,0)</f>
        <v>0</v>
      </c>
      <c r="P83" s="16">
        <f t="shared" si="98"/>
        <v>0</v>
      </c>
      <c r="Q83" s="6">
        <f>IF(Sep!$E85&gt;0,VLOOKUP($A83,Sep!$O$4:$R$201,4,FALSE),0)</f>
        <v>0</v>
      </c>
      <c r="R83" s="6">
        <f>IF(Sep!$E85&gt;0,VLOOKUP($A83,Sep!$O$4:$T$201,5,FALSE)+Sep!L$4/1000,0)</f>
        <v>0</v>
      </c>
      <c r="S83" s="16">
        <f t="shared" si="99"/>
        <v>0</v>
      </c>
      <c r="T83" s="6">
        <f>IF(Oct!$E85&gt;0,VLOOKUP($A83,Oct!$O$4:$R$201,4,FALSE),0)</f>
        <v>32</v>
      </c>
      <c r="U83" s="6">
        <f>IF(Oct!$E85&gt;0,VLOOKUP($A83,Oct!$O$4:$T$201,5,FALSE)+Oct!L$4/1000,0)</f>
        <v>1.4999999999999999E-2</v>
      </c>
      <c r="V83" s="16">
        <f t="shared" si="100"/>
        <v>32.046999999999997</v>
      </c>
      <c r="W83" s="6">
        <f>IF(Nov!$E85&gt;0,VLOOKUP($A83,Nov!$O$4:$R$201,4,FALSE),0)</f>
        <v>0</v>
      </c>
      <c r="X83" s="6">
        <f>IF(Nov!$E85&gt;0,VLOOKUP($A83,Nov!$O$4:$T$201,5,FALSE)+Nov!L$4/1000,0)</f>
        <v>0</v>
      </c>
      <c r="Y83" s="16">
        <f t="shared" si="101"/>
        <v>0</v>
      </c>
      <c r="Z83" s="6">
        <f>IF(Dec!$E85&gt;0,VLOOKUP($A83,Dec!$O$4:$R$201,4,FALSE),0)</f>
        <v>0</v>
      </c>
      <c r="AA83" s="6">
        <f>IF(Dec!$E85&gt;0,VLOOKUP($A83,Dec!$O$4:$T$201,5,FALSE)+Dec!L$4/1000,0)</f>
        <v>0</v>
      </c>
      <c r="AB83" s="16">
        <f t="shared" si="102"/>
        <v>0</v>
      </c>
      <c r="AC83" s="6">
        <f>IF(Jan!$E85&gt;0,VLOOKUP($A83,Jan!$O$4:$R$201,4,FALSE),0)</f>
        <v>33</v>
      </c>
      <c r="AD83" s="6">
        <f>IF(Jan!$E85&gt;0,VLOOKUP($A83,Jan!$O$4:$T$201,5,FALSE)+Jan!L$4/1000,0)</f>
        <v>2.0310000000000001</v>
      </c>
      <c r="AE83" s="16">
        <f t="shared" si="103"/>
        <v>35.064</v>
      </c>
      <c r="AF83" s="6">
        <f>IF(Feb!$E85&gt;0,VLOOKUP($A83,Feb!$O$4:$R$201,4,FALSE),0)</f>
        <v>35</v>
      </c>
      <c r="AG83" s="6">
        <f>IF(Feb!$E85&gt;0,VLOOKUP($A83,Feb!$O$4:$T$201,5,FALSE)+Feb!L$4/1000,0)</f>
        <v>2.028</v>
      </c>
      <c r="AH83" s="16">
        <f t="shared" si="104"/>
        <v>37.062999999999995</v>
      </c>
      <c r="AI83" s="6">
        <f>IF(Mar!$E85&gt;0,VLOOKUP($A83,Mar!$O$4:$R$201,4,FALSE),0)</f>
        <v>0</v>
      </c>
      <c r="AJ83" s="6">
        <f>IF(Mar!$E85&gt;0,VLOOKUP($A83,Mar!$O$4:$T$201,5,FALSE)+Mar!L$4/1000,0)</f>
        <v>0</v>
      </c>
      <c r="AK83" s="16">
        <f t="shared" si="73"/>
        <v>0</v>
      </c>
      <c r="AN83" s="16">
        <f t="shared" si="105"/>
        <v>104.23927733333333</v>
      </c>
      <c r="AQ83" s="1" t="str">
        <f t="shared" si="106"/>
        <v>Liz Canavan</v>
      </c>
      <c r="AR83" s="6">
        <f t="shared" ref="AR83:AR130" si="128">D83</f>
        <v>0</v>
      </c>
      <c r="AS83" s="6">
        <f t="shared" ref="AS83:AS130" si="129">G83</f>
        <v>0</v>
      </c>
      <c r="AT83" s="6">
        <f t="shared" ref="AT83:AT130" si="130">J83</f>
        <v>0</v>
      </c>
      <c r="AU83" s="6">
        <f t="shared" ref="AU83:AU130" si="131">M83</f>
        <v>0</v>
      </c>
      <c r="AV83" s="6">
        <f t="shared" ref="AV83:AV130" si="132">P83</f>
        <v>0</v>
      </c>
      <c r="AW83" s="6">
        <f t="shared" ref="AW83:AW130" si="133">S83</f>
        <v>0</v>
      </c>
      <c r="AX83" s="6">
        <f t="shared" ref="AX83:AX130" si="134">V83</f>
        <v>32.046999999999997</v>
      </c>
      <c r="AY83" s="6">
        <f t="shared" ref="AY83:AY130" si="135">Y83</f>
        <v>0</v>
      </c>
      <c r="AZ83" s="6">
        <f t="shared" ref="AZ83:AZ130" si="136">AB83</f>
        <v>0</v>
      </c>
      <c r="BA83" s="6">
        <f t="shared" ref="BA83:BA130" si="137">AE83</f>
        <v>35.064</v>
      </c>
      <c r="BB83" s="6">
        <f t="shared" ref="BB83:BB130" si="138">AH83</f>
        <v>37.062999999999995</v>
      </c>
      <c r="BC83" s="6">
        <f t="shared" ref="BC83:BC130" si="139">AK83</f>
        <v>0</v>
      </c>
      <c r="BE83" s="1">
        <f t="shared" ref="BE83:BE130" si="140">LARGE($AR83:$BC83,1)</f>
        <v>37.062999999999995</v>
      </c>
      <c r="BF83" s="1">
        <f t="shared" ref="BF83:BF130" si="141">LARGE($AR83:$BC83,2)</f>
        <v>35.064</v>
      </c>
      <c r="BG83" s="1">
        <f t="shared" ref="BG83:BG130" si="142">LARGE($AR83:$BC83,3)</f>
        <v>32.046999999999997</v>
      </c>
      <c r="BH83" s="1">
        <f t="shared" ref="BH83:BH130" si="143">LARGE($AR83:$BC83,4)</f>
        <v>0</v>
      </c>
      <c r="BI83" s="1">
        <f t="shared" ref="BI83:BI130" si="144">LARGE($AR83:$BC83,5)</f>
        <v>0</v>
      </c>
      <c r="BJ83" s="1">
        <f t="shared" ref="BJ83:BJ130" si="145">LARGE($AR83:$BC83,6)</f>
        <v>0</v>
      </c>
      <c r="BK83" s="1">
        <f t="shared" ref="BK83:BK130" si="146">LARGE($AR83:$BC83,7)</f>
        <v>0</v>
      </c>
      <c r="BL83" s="1">
        <f t="shared" ref="BL83:BL130" si="147">LARGE($AR83:$BC83,8)</f>
        <v>0</v>
      </c>
      <c r="BM83" s="1">
        <f t="shared" ref="BM83:BM130" si="148">LARGE($AR83:$BC83,9)</f>
        <v>0</v>
      </c>
    </row>
    <row r="84" spans="1:65" x14ac:dyDescent="0.3">
      <c r="A84" s="1" t="s">
        <v>207</v>
      </c>
      <c r="B84" s="6">
        <f>IF(Apr!$E86&gt;0,VLOOKUP($A84,Apr!$O$4:$T$201,4,FALSE),0)</f>
        <v>0</v>
      </c>
      <c r="C84" s="6">
        <f>IF(Apr!$E86&gt;0,VLOOKUP($A84,Apr!$O$4:$T$201,5,FALSE)+Apr!L$4/1000,0)</f>
        <v>0</v>
      </c>
      <c r="D84" s="16">
        <f t="shared" si="70"/>
        <v>0</v>
      </c>
      <c r="E84" s="6">
        <f>IF(May!$E86&gt;0,VLOOKUP($A84,May!$O$4:$T$201,4,FALSE),0)</f>
        <v>35</v>
      </c>
      <c r="F84" s="6">
        <f>IF(May!$E86&gt;0,VLOOKUP($A84,May!$O$4:$T$201,5,FALSE)+May!L$4/1000,0)</f>
        <v>2.0209999999999999</v>
      </c>
      <c r="G84" s="16">
        <f t="shared" si="71"/>
        <v>37.055999999999997</v>
      </c>
      <c r="H84" s="6">
        <f>IF(Jun!$E86&gt;0,VLOOKUP($A84,Jun!$O$4:$R$201,4,FALSE),0)</f>
        <v>0</v>
      </c>
      <c r="I84" s="6">
        <f>IF(Jun!$E86&gt;0,VLOOKUP($A84,Jun!$O$4:$T$201,5,FALSE)+Jun!L$4/1000,0)</f>
        <v>0</v>
      </c>
      <c r="J84" s="16">
        <f t="shared" si="72"/>
        <v>0</v>
      </c>
      <c r="K84" s="6">
        <f>IF(Jul!$E86&gt;0,VLOOKUP($A84,Jul!$O$4:$R$201,4,FALSE),0)</f>
        <v>0</v>
      </c>
      <c r="L84" s="6">
        <f>IF(Jul!$E86&gt;0,VLOOKUP($A84,Jul!$O$4:$T$201,5,FALSE)+Jul!$L$4/1000,0)</f>
        <v>0</v>
      </c>
      <c r="M84" s="16">
        <f t="shared" si="97"/>
        <v>0</v>
      </c>
      <c r="N84" s="6">
        <f>IF(Aug!$E86&gt;0,VLOOKUP($A84,Aug!$O$4:$R$201,4,FALSE),0)</f>
        <v>0</v>
      </c>
      <c r="O84" s="6">
        <f>IF(Aug!$E86&gt;0,VLOOKUP($A84,Aug!$O$4:$T$201,5,FALSE)+Aug!L$4/1000,0)</f>
        <v>0</v>
      </c>
      <c r="P84" s="16">
        <f t="shared" si="98"/>
        <v>0</v>
      </c>
      <c r="Q84" s="6">
        <f>IF(Sep!$E86&gt;0,VLOOKUP($A84,Sep!$O$4:$R$201,4,FALSE),0)</f>
        <v>0</v>
      </c>
      <c r="R84" s="6">
        <f>IF(Sep!$E86&gt;0,VLOOKUP($A84,Sep!$O$4:$T$201,5,FALSE)+Sep!L$4/1000,0)</f>
        <v>0</v>
      </c>
      <c r="S84" s="16">
        <f t="shared" si="99"/>
        <v>0</v>
      </c>
      <c r="T84" s="6">
        <f>IF(Oct!$E86&gt;0,VLOOKUP($A84,Oct!$O$4:$R$201,4,FALSE),0)</f>
        <v>31</v>
      </c>
      <c r="U84" s="6">
        <f>IF(Oct!$E86&gt;0,VLOOKUP($A84,Oct!$O$4:$T$201,5,FALSE)+Oct!L$4/1000,0)</f>
        <v>1.4999999999999999E-2</v>
      </c>
      <c r="V84" s="16">
        <f t="shared" si="100"/>
        <v>31.045999999999999</v>
      </c>
      <c r="W84" s="6">
        <f>IF(Nov!$E86&gt;0,VLOOKUP($A84,Nov!$O$4:$R$201,4,FALSE),0)</f>
        <v>0</v>
      </c>
      <c r="X84" s="6">
        <f>IF(Nov!$E86&gt;0,VLOOKUP($A84,Nov!$O$4:$T$201,5,FALSE)+Nov!L$4/1000,0)</f>
        <v>0</v>
      </c>
      <c r="Y84" s="16">
        <f t="shared" si="101"/>
        <v>0</v>
      </c>
      <c r="Z84" s="6">
        <f>IF(Dec!$E86&gt;0,VLOOKUP($A84,Dec!$O$4:$R$201,4,FALSE),0)</f>
        <v>0</v>
      </c>
      <c r="AA84" s="6">
        <f>IF(Dec!$E86&gt;0,VLOOKUP($A84,Dec!$O$4:$T$201,5,FALSE)+Dec!L$4/1000,0)</f>
        <v>0</v>
      </c>
      <c r="AB84" s="16">
        <f t="shared" si="102"/>
        <v>0</v>
      </c>
      <c r="AC84" s="6">
        <f>IF(Jan!$E86&gt;0,VLOOKUP($A84,Jan!$O$4:$R$201,4,FALSE),0)</f>
        <v>0</v>
      </c>
      <c r="AD84" s="6">
        <f>IF(Jan!$E86&gt;0,VLOOKUP($A84,Jan!$O$4:$T$201,5,FALSE)+Jan!L$4/1000,0)</f>
        <v>0</v>
      </c>
      <c r="AE84" s="16">
        <f t="shared" si="103"/>
        <v>0</v>
      </c>
      <c r="AF84" s="6">
        <f>IF(Feb!$E86&gt;0,VLOOKUP($A84,Feb!$O$4:$R$201,4,FALSE),0)</f>
        <v>0</v>
      </c>
      <c r="AG84" s="6">
        <f>IF(Feb!$E86&gt;0,VLOOKUP($A84,Feb!$O$4:$T$201,5,FALSE)+Feb!L$4/1000,0)</f>
        <v>0</v>
      </c>
      <c r="AH84" s="16">
        <f t="shared" si="104"/>
        <v>0</v>
      </c>
      <c r="AI84" s="6">
        <f>IF(Mar!$E86&gt;0,VLOOKUP($A84,Mar!$O$4:$R$201,4,FALSE),0)</f>
        <v>0</v>
      </c>
      <c r="AJ84" s="6">
        <f>IF(Mar!$E86&gt;0,VLOOKUP($A84,Mar!$O$4:$T$201,5,FALSE)+Mar!L$4/1000,0)</f>
        <v>0</v>
      </c>
      <c r="AK84" s="16">
        <f t="shared" si="73"/>
        <v>0</v>
      </c>
      <c r="AN84" s="16">
        <f t="shared" si="105"/>
        <v>68.154579000000012</v>
      </c>
      <c r="AQ84" s="1" t="str">
        <f t="shared" si="106"/>
        <v>Louise Cox</v>
      </c>
      <c r="AR84" s="6">
        <f t="shared" si="128"/>
        <v>0</v>
      </c>
      <c r="AS84" s="6">
        <f t="shared" si="129"/>
        <v>37.055999999999997</v>
      </c>
      <c r="AT84" s="6">
        <f t="shared" si="130"/>
        <v>0</v>
      </c>
      <c r="AU84" s="6">
        <f t="shared" si="131"/>
        <v>0</v>
      </c>
      <c r="AV84" s="6">
        <f t="shared" si="132"/>
        <v>0</v>
      </c>
      <c r="AW84" s="6">
        <f t="shared" si="133"/>
        <v>0</v>
      </c>
      <c r="AX84" s="6">
        <f t="shared" si="134"/>
        <v>31.045999999999999</v>
      </c>
      <c r="AY84" s="6">
        <f t="shared" si="135"/>
        <v>0</v>
      </c>
      <c r="AZ84" s="6">
        <f t="shared" si="136"/>
        <v>0</v>
      </c>
      <c r="BA84" s="6">
        <f t="shared" si="137"/>
        <v>0</v>
      </c>
      <c r="BB84" s="6">
        <f t="shared" si="138"/>
        <v>0</v>
      </c>
      <c r="BC84" s="6">
        <f t="shared" si="139"/>
        <v>0</v>
      </c>
      <c r="BE84" s="1">
        <f t="shared" si="140"/>
        <v>37.055999999999997</v>
      </c>
      <c r="BF84" s="1">
        <f t="shared" si="141"/>
        <v>31.045999999999999</v>
      </c>
      <c r="BG84" s="1">
        <f t="shared" si="142"/>
        <v>0</v>
      </c>
      <c r="BH84" s="1">
        <f t="shared" si="143"/>
        <v>0</v>
      </c>
      <c r="BI84" s="1">
        <f t="shared" si="144"/>
        <v>0</v>
      </c>
      <c r="BJ84" s="1">
        <f t="shared" si="145"/>
        <v>0</v>
      </c>
      <c r="BK84" s="1">
        <f t="shared" si="146"/>
        <v>0</v>
      </c>
      <c r="BL84" s="1">
        <f t="shared" si="147"/>
        <v>0</v>
      </c>
      <c r="BM84" s="1">
        <f t="shared" si="148"/>
        <v>0</v>
      </c>
    </row>
    <row r="85" spans="1:65" x14ac:dyDescent="0.3">
      <c r="A85" s="41" t="s">
        <v>209</v>
      </c>
      <c r="B85" s="6">
        <f>IF(Apr!$E87&gt;0,VLOOKUP($A85,Apr!$O$4:$T$201,4,FALSE),0)</f>
        <v>0</v>
      </c>
      <c r="C85" s="6">
        <f>IF(Apr!$E87&gt;0,VLOOKUP($A85,Apr!$O$4:$T$201,5,FALSE)+Apr!L$4/1000,0)</f>
        <v>0</v>
      </c>
      <c r="D85" s="16">
        <f t="shared" si="70"/>
        <v>0</v>
      </c>
      <c r="E85" s="6">
        <f>IF(May!$E87&gt;0,VLOOKUP($A85,May!$O$4:$T$201,4,FALSE),0)</f>
        <v>0</v>
      </c>
      <c r="F85" s="6">
        <f>IF(May!$E87&gt;0,VLOOKUP($A85,May!$O$4:$T$201,5,FALSE)+May!L$4/1000,0)</f>
        <v>0</v>
      </c>
      <c r="G85" s="16">
        <f t="shared" si="71"/>
        <v>0</v>
      </c>
      <c r="H85" s="6">
        <f>IF(Jun!$E87&gt;0,VLOOKUP($A85,Jun!$O$4:$R$201,4,FALSE),0)</f>
        <v>28</v>
      </c>
      <c r="I85" s="6">
        <f>IF(Jun!$E87&gt;0,VLOOKUP($A85,Jun!$O$4:$T$201,5,FALSE)+Jun!L$4/1000,0)</f>
        <v>2.016</v>
      </c>
      <c r="J85" s="16">
        <f t="shared" si="72"/>
        <v>30.043999999999997</v>
      </c>
      <c r="K85" s="6">
        <f>IF(Jul!$E87&gt;0,VLOOKUP($A85,Jul!$O$4:$R$201,4,FALSE),0)</f>
        <v>0</v>
      </c>
      <c r="L85" s="6">
        <f>IF(Jul!$E87&gt;0,VLOOKUP($A85,Jul!$O$4:$T$201,5,FALSE)+Jul!$L$4/1000,0)</f>
        <v>0</v>
      </c>
      <c r="M85" s="16">
        <f t="shared" si="97"/>
        <v>0</v>
      </c>
      <c r="N85" s="6">
        <f>IF(Aug!$E87&gt;0,VLOOKUP($A85,Aug!$O$4:$R$201,4,FALSE),0)</f>
        <v>0</v>
      </c>
      <c r="O85" s="6">
        <f>IF(Aug!$E87&gt;0,VLOOKUP($A85,Aug!$O$4:$T$201,5,FALSE)+Aug!L$4/1000,0)</f>
        <v>0</v>
      </c>
      <c r="P85" s="16">
        <f t="shared" si="98"/>
        <v>0</v>
      </c>
      <c r="Q85" s="6">
        <f>IF(Sep!$E87&gt;0,VLOOKUP($A85,Sep!$O$4:$R$201,4,FALSE),0)</f>
        <v>0</v>
      </c>
      <c r="R85" s="6">
        <f>IF(Sep!$E87&gt;0,VLOOKUP($A85,Sep!$O$4:$T$201,5,FALSE)+Sep!L$4/1000,0)</f>
        <v>0</v>
      </c>
      <c r="S85" s="16">
        <f t="shared" si="99"/>
        <v>0</v>
      </c>
      <c r="T85" s="6">
        <f>IF(Oct!$E87&gt;0,VLOOKUP($A85,Oct!$O$4:$R$201,4,FALSE),0)</f>
        <v>0</v>
      </c>
      <c r="U85" s="6">
        <f>IF(Oct!$E87&gt;0,VLOOKUP($A85,Oct!$O$4:$T$201,5,FALSE)+Oct!L$4/1000,0)</f>
        <v>0</v>
      </c>
      <c r="V85" s="16">
        <f t="shared" si="100"/>
        <v>0</v>
      </c>
      <c r="W85" s="6">
        <f>IF(Nov!$E87&gt;0,VLOOKUP($A85,Nov!$O$4:$R$201,4,FALSE),0)</f>
        <v>0</v>
      </c>
      <c r="X85" s="6">
        <f>IF(Nov!$E87&gt;0,VLOOKUP($A85,Nov!$O$4:$T$201,5,FALSE)+Nov!L$4/1000,0)</f>
        <v>0</v>
      </c>
      <c r="Y85" s="16">
        <f t="shared" si="101"/>
        <v>0</v>
      </c>
      <c r="Z85" s="6">
        <f>IF(Dec!$E87&gt;0,VLOOKUP($A85,Dec!$O$4:$R$201,4,FALSE),0)</f>
        <v>0</v>
      </c>
      <c r="AA85" s="6">
        <f>IF(Dec!$E87&gt;0,VLOOKUP($A85,Dec!$O$4:$T$201,5,FALSE)+Dec!L$4/1000,0)</f>
        <v>2.3E-2</v>
      </c>
      <c r="AB85" s="16">
        <f t="shared" si="102"/>
        <v>2.3E-2</v>
      </c>
      <c r="AC85" s="6">
        <f>IF(Jan!$E87&gt;0,VLOOKUP($A85,Jan!$O$4:$R$201,4,FALSE),0)</f>
        <v>0</v>
      </c>
      <c r="AD85" s="6">
        <f>IF(Jan!$E87&gt;0,VLOOKUP($A85,Jan!$O$4:$T$201,5,FALSE)+Jan!L$4/1000,0)</f>
        <v>0</v>
      </c>
      <c r="AE85" s="16">
        <f t="shared" si="103"/>
        <v>0</v>
      </c>
      <c r="AF85" s="6">
        <f>IF(Feb!$E87&gt;0,VLOOKUP($A85,Feb!$O$4:$R$201,4,FALSE),0)</f>
        <v>40</v>
      </c>
      <c r="AG85" s="6">
        <f>IF(Feb!$E87&gt;0,VLOOKUP($A85,Feb!$O$4:$T$201,5,FALSE)+Feb!L$4/1000,0)</f>
        <v>2.028</v>
      </c>
      <c r="AH85" s="16">
        <f t="shared" si="104"/>
        <v>42.067999999999998</v>
      </c>
      <c r="AI85" s="6">
        <f>IF(Mar!$E87&gt;0,VLOOKUP($A85,Mar!$O$4:$R$201,4,FALSE),0)</f>
        <v>0</v>
      </c>
      <c r="AJ85" s="6">
        <f>IF(Mar!$E87&gt;0,VLOOKUP($A85,Mar!$O$4:$T$201,5,FALSE)+Mar!L$4/1000,0)</f>
        <v>0</v>
      </c>
      <c r="AK85" s="16">
        <f t="shared" si="73"/>
        <v>0</v>
      </c>
      <c r="AN85" s="16">
        <f t="shared" si="105"/>
        <v>72.192097666666655</v>
      </c>
      <c r="AQ85" s="1" t="str">
        <f t="shared" si="106"/>
        <v>Maddy Markham</v>
      </c>
      <c r="AR85" s="6">
        <f t="shared" si="128"/>
        <v>0</v>
      </c>
      <c r="AS85" s="6">
        <f t="shared" si="129"/>
        <v>0</v>
      </c>
      <c r="AT85" s="6">
        <f t="shared" si="130"/>
        <v>30.043999999999997</v>
      </c>
      <c r="AU85" s="6">
        <f t="shared" si="131"/>
        <v>0</v>
      </c>
      <c r="AV85" s="6">
        <f t="shared" si="132"/>
        <v>0</v>
      </c>
      <c r="AW85" s="6">
        <f t="shared" si="133"/>
        <v>0</v>
      </c>
      <c r="AX85" s="6">
        <f t="shared" si="134"/>
        <v>0</v>
      </c>
      <c r="AY85" s="6">
        <f t="shared" si="135"/>
        <v>0</v>
      </c>
      <c r="AZ85" s="6">
        <f t="shared" si="136"/>
        <v>2.3E-2</v>
      </c>
      <c r="BA85" s="6">
        <f t="shared" si="137"/>
        <v>0</v>
      </c>
      <c r="BB85" s="6">
        <f t="shared" si="138"/>
        <v>42.067999999999998</v>
      </c>
      <c r="BC85" s="6">
        <f t="shared" si="139"/>
        <v>0</v>
      </c>
      <c r="BE85" s="1">
        <f t="shared" si="140"/>
        <v>42.067999999999998</v>
      </c>
      <c r="BF85" s="1">
        <f t="shared" si="141"/>
        <v>30.043999999999997</v>
      </c>
      <c r="BG85" s="1">
        <f t="shared" si="142"/>
        <v>2.3E-2</v>
      </c>
      <c r="BH85" s="1">
        <f t="shared" si="143"/>
        <v>0</v>
      </c>
      <c r="BI85" s="1">
        <f t="shared" si="144"/>
        <v>0</v>
      </c>
      <c r="BJ85" s="1">
        <f t="shared" si="145"/>
        <v>0</v>
      </c>
      <c r="BK85" s="1">
        <f t="shared" si="146"/>
        <v>0</v>
      </c>
      <c r="BL85" s="1">
        <f t="shared" si="147"/>
        <v>0</v>
      </c>
      <c r="BM85" s="1">
        <f t="shared" si="148"/>
        <v>0</v>
      </c>
    </row>
    <row r="86" spans="1:65" x14ac:dyDescent="0.3">
      <c r="A86" s="1" t="s">
        <v>144</v>
      </c>
      <c r="B86" s="6">
        <f>IF(Apr!$E88&gt;0,VLOOKUP($A86,Apr!$O$4:$T$201,4,FALSE),0)</f>
        <v>0</v>
      </c>
      <c r="C86" s="6">
        <f>IF(Apr!$E88&gt;0,VLOOKUP($A86,Apr!$O$4:$T$201,5,FALSE)+Apr!L$4/1000,0)</f>
        <v>0</v>
      </c>
      <c r="D86" s="16">
        <f t="shared" si="70"/>
        <v>0</v>
      </c>
      <c r="E86" s="6">
        <f>IF(May!$E88&gt;0,VLOOKUP($A86,May!$O$4:$T$201,4,FALSE),0)</f>
        <v>0</v>
      </c>
      <c r="F86" s="6">
        <f>IF(May!$E88&gt;0,VLOOKUP($A86,May!$O$4:$T$201,5,FALSE)+May!L$4/1000,0)</f>
        <v>0</v>
      </c>
      <c r="G86" s="16">
        <f t="shared" si="71"/>
        <v>0</v>
      </c>
      <c r="H86" s="6">
        <f>IF(Jun!$E88&gt;0,VLOOKUP($A86,Jun!$O$4:$R$201,4,FALSE),0)</f>
        <v>0</v>
      </c>
      <c r="I86" s="6">
        <f>IF(Jun!$E88&gt;0,VLOOKUP($A86,Jun!$O$4:$T$201,5,FALSE)+Jun!L$4/1000,0)</f>
        <v>0</v>
      </c>
      <c r="J86" s="16">
        <f t="shared" si="72"/>
        <v>0</v>
      </c>
      <c r="K86" s="6">
        <f>IF(Jul!$E88&gt;0,VLOOKUP($A86,Jul!$O$4:$R$201,4,FALSE),0)</f>
        <v>0</v>
      </c>
      <c r="L86" s="6">
        <f>IF(Jul!$E88&gt;0,VLOOKUP($A86,Jul!$O$4:$T$201,5,FALSE)+Jul!$L$4/1000,0)</f>
        <v>0</v>
      </c>
      <c r="M86" s="16">
        <f t="shared" si="97"/>
        <v>0</v>
      </c>
      <c r="N86" s="6">
        <f>IF(Aug!$E88&gt;0,VLOOKUP($A86,Aug!$O$4:$R$201,4,FALSE),0)</f>
        <v>0</v>
      </c>
      <c r="O86" s="6">
        <f>IF(Aug!$E88&gt;0,VLOOKUP($A86,Aug!$O$4:$T$201,5,FALSE)+Aug!L$4/1000,0)</f>
        <v>0</v>
      </c>
      <c r="P86" s="16">
        <f t="shared" si="98"/>
        <v>0</v>
      </c>
      <c r="Q86" s="6">
        <f>IF(Sep!$E88&gt;0,VLOOKUP($A86,Sep!$O$4:$R$201,4,FALSE),0)</f>
        <v>0</v>
      </c>
      <c r="R86" s="6">
        <f>IF(Sep!$E88&gt;0,VLOOKUP($A86,Sep!$O$4:$T$201,5,FALSE)+Sep!L$4/1000,0)</f>
        <v>0</v>
      </c>
      <c r="S86" s="16">
        <f t="shared" si="99"/>
        <v>0</v>
      </c>
      <c r="T86" s="6">
        <f>IF(Oct!$E88&gt;0,VLOOKUP($A86,Oct!$O$4:$R$201,4,FALSE),0)</f>
        <v>0</v>
      </c>
      <c r="U86" s="6">
        <f>IF(Oct!$E88&gt;0,VLOOKUP($A86,Oct!$O$4:$T$201,5,FALSE)+Oct!L$4/1000,0)</f>
        <v>0</v>
      </c>
      <c r="V86" s="16">
        <f t="shared" si="100"/>
        <v>0</v>
      </c>
      <c r="W86" s="6">
        <f>IF(Nov!$E88&gt;0,VLOOKUP($A86,Nov!$O$4:$R$201,4,FALSE),0)</f>
        <v>0</v>
      </c>
      <c r="X86" s="6">
        <f>IF(Nov!$E88&gt;0,VLOOKUP($A86,Nov!$O$4:$T$201,5,FALSE)+Nov!L$4/1000,0)</f>
        <v>0</v>
      </c>
      <c r="Y86" s="16">
        <f t="shared" si="101"/>
        <v>0</v>
      </c>
      <c r="Z86" s="6">
        <f>IF(Dec!$E88&gt;0,VLOOKUP($A86,Dec!$O$4:$R$201,4,FALSE),0)</f>
        <v>0</v>
      </c>
      <c r="AA86" s="6">
        <f>IF(Dec!$E88&gt;0,VLOOKUP($A86,Dec!$O$4:$T$201,5,FALSE)+Dec!L$4/1000,0)</f>
        <v>0</v>
      </c>
      <c r="AB86" s="16">
        <f t="shared" si="102"/>
        <v>0</v>
      </c>
      <c r="AC86" s="6">
        <f>IF(Jan!$E88&gt;0,VLOOKUP($A86,Jan!$O$4:$R$201,4,FALSE),0)</f>
        <v>0</v>
      </c>
      <c r="AD86" s="6">
        <f>IF(Jan!$E88&gt;0,VLOOKUP($A86,Jan!$O$4:$T$201,5,FALSE)+Jan!L$4/1000,0)</f>
        <v>0</v>
      </c>
      <c r="AE86" s="16">
        <f t="shared" si="103"/>
        <v>0</v>
      </c>
      <c r="AF86" s="6">
        <f>IF(Feb!$E88&gt;0,VLOOKUP($A86,Feb!$O$4:$R$201,4,FALSE),0)</f>
        <v>0</v>
      </c>
      <c r="AG86" s="6">
        <f>IF(Feb!$E88&gt;0,VLOOKUP($A86,Feb!$O$4:$T$201,5,FALSE)+Feb!L$4/1000,0)</f>
        <v>0</v>
      </c>
      <c r="AH86" s="16">
        <f t="shared" si="104"/>
        <v>0</v>
      </c>
      <c r="AI86" s="6">
        <f>IF(Mar!$E88&gt;0,VLOOKUP($A86,Mar!$O$4:$R$201,4,FALSE),0)</f>
        <v>0</v>
      </c>
      <c r="AJ86" s="6">
        <f>IF(Mar!$E88&gt;0,VLOOKUP($A86,Mar!$O$4:$T$201,5,FALSE)+Mar!L$4/1000,0)</f>
        <v>0</v>
      </c>
      <c r="AK86" s="16">
        <f t="shared" si="73"/>
        <v>0</v>
      </c>
      <c r="AN86" s="16">
        <f t="shared" si="105"/>
        <v>0</v>
      </c>
      <c r="AQ86" s="1" t="str">
        <f t="shared" si="106"/>
        <v>Maria Tierney</v>
      </c>
      <c r="AR86" s="6">
        <f t="shared" si="128"/>
        <v>0</v>
      </c>
      <c r="AS86" s="6">
        <f t="shared" si="129"/>
        <v>0</v>
      </c>
      <c r="AT86" s="6">
        <f t="shared" si="130"/>
        <v>0</v>
      </c>
      <c r="AU86" s="6">
        <f t="shared" si="131"/>
        <v>0</v>
      </c>
      <c r="AV86" s="6">
        <f t="shared" si="132"/>
        <v>0</v>
      </c>
      <c r="AW86" s="6">
        <f t="shared" si="133"/>
        <v>0</v>
      </c>
      <c r="AX86" s="6">
        <f t="shared" si="134"/>
        <v>0</v>
      </c>
      <c r="AY86" s="6">
        <f t="shared" si="135"/>
        <v>0</v>
      </c>
      <c r="AZ86" s="6">
        <f t="shared" si="136"/>
        <v>0</v>
      </c>
      <c r="BA86" s="6">
        <f t="shared" si="137"/>
        <v>0</v>
      </c>
      <c r="BB86" s="6">
        <f t="shared" si="138"/>
        <v>0</v>
      </c>
      <c r="BC86" s="6">
        <f t="shared" si="139"/>
        <v>0</v>
      </c>
      <c r="BE86" s="1">
        <f t="shared" si="140"/>
        <v>0</v>
      </c>
      <c r="BF86" s="1">
        <f t="shared" si="141"/>
        <v>0</v>
      </c>
      <c r="BG86" s="1">
        <f t="shared" si="142"/>
        <v>0</v>
      </c>
      <c r="BH86" s="1">
        <f t="shared" si="143"/>
        <v>0</v>
      </c>
      <c r="BI86" s="1">
        <f t="shared" si="144"/>
        <v>0</v>
      </c>
      <c r="BJ86" s="1">
        <f t="shared" si="145"/>
        <v>0</v>
      </c>
      <c r="BK86" s="1">
        <f t="shared" si="146"/>
        <v>0</v>
      </c>
      <c r="BL86" s="1">
        <f t="shared" si="147"/>
        <v>0</v>
      </c>
      <c r="BM86" s="1">
        <f t="shared" si="148"/>
        <v>0</v>
      </c>
    </row>
    <row r="87" spans="1:65" x14ac:dyDescent="0.3">
      <c r="A87" s="1" t="s">
        <v>160</v>
      </c>
      <c r="B87" s="6">
        <f>IF(Apr!$E89&gt;0,VLOOKUP($A87,Apr!$O$4:$T$201,4,FALSE),0)</f>
        <v>0</v>
      </c>
      <c r="C87" s="6">
        <f>IF(Apr!$E89&gt;0,VLOOKUP($A87,Apr!$O$4:$T$201,5,FALSE)+Apr!L$4/1000,0)</f>
        <v>0</v>
      </c>
      <c r="D87" s="16">
        <f t="shared" si="70"/>
        <v>0</v>
      </c>
      <c r="E87" s="6">
        <f>IF(May!$E89&gt;0,VLOOKUP($A87,May!$O$4:$T$201,4,FALSE),0)</f>
        <v>0</v>
      </c>
      <c r="F87" s="6">
        <f>IF(May!$E89&gt;0,VLOOKUP($A87,May!$O$4:$T$201,5,FALSE)+May!L$4/1000,0)</f>
        <v>0</v>
      </c>
      <c r="G87" s="16">
        <f t="shared" si="71"/>
        <v>0</v>
      </c>
      <c r="H87" s="6">
        <f>IF(Jun!$E89&gt;0,VLOOKUP($A87,Jun!$O$4:$R$201,4,FALSE),0)</f>
        <v>0</v>
      </c>
      <c r="I87" s="6">
        <f>IF(Jun!$E89&gt;0,VLOOKUP($A87,Jun!$O$4:$T$201,5,FALSE)+Jun!L$4/1000,0)</f>
        <v>0</v>
      </c>
      <c r="J87" s="16">
        <f t="shared" si="72"/>
        <v>0</v>
      </c>
      <c r="K87" s="6">
        <f>IF(Jul!$E89&gt;0,VLOOKUP($A87,Jul!$O$4:$R$201,4,FALSE),0)</f>
        <v>0</v>
      </c>
      <c r="L87" s="6">
        <f>IF(Jul!$E89&gt;0,VLOOKUP($A87,Jul!$O$4:$T$201,5,FALSE)+Jul!$L$4/1000,0)</f>
        <v>0</v>
      </c>
      <c r="M87" s="16">
        <f t="shared" si="97"/>
        <v>0</v>
      </c>
      <c r="N87" s="6">
        <f>IF(Aug!$E89&gt;0,VLOOKUP($A87,Aug!$O$4:$R$201,4,FALSE),0)</f>
        <v>26</v>
      </c>
      <c r="O87" s="6">
        <f>IF(Aug!$E89&gt;0,VLOOKUP($A87,Aug!$O$4:$T$201,5,FALSE)+Aug!L$4/1000,0)</f>
        <v>1.7999999999999999E-2</v>
      </c>
      <c r="P87" s="16">
        <f t="shared" si="98"/>
        <v>26.044</v>
      </c>
      <c r="Q87" s="6">
        <f>IF(Sep!$E89&gt;0,VLOOKUP($A87,Sep!$O$4:$R$201,4,FALSE),0)</f>
        <v>0</v>
      </c>
      <c r="R87" s="6">
        <f>IF(Sep!$E89&gt;0,VLOOKUP($A87,Sep!$O$4:$T$201,5,FALSE)+Sep!L$4/1000,0)</f>
        <v>0</v>
      </c>
      <c r="S87" s="16">
        <f t="shared" si="99"/>
        <v>0</v>
      </c>
      <c r="T87" s="6">
        <f>IF(Oct!$E89&gt;0,VLOOKUP($A87,Oct!$O$4:$R$201,4,FALSE),0)</f>
        <v>0</v>
      </c>
      <c r="U87" s="6">
        <f>IF(Oct!$E89&gt;0,VLOOKUP($A87,Oct!$O$4:$T$201,5,FALSE)+Oct!L$4/1000,0)</f>
        <v>0</v>
      </c>
      <c r="V87" s="16">
        <f t="shared" si="100"/>
        <v>0</v>
      </c>
      <c r="W87" s="6">
        <f>IF(Nov!$E89&gt;0,VLOOKUP($A87,Nov!$O$4:$R$201,4,FALSE),0)</f>
        <v>0</v>
      </c>
      <c r="X87" s="6">
        <f>IF(Nov!$E89&gt;0,VLOOKUP($A87,Nov!$O$4:$T$201,5,FALSE)+Nov!L$4/1000,0)</f>
        <v>0</v>
      </c>
      <c r="Y87" s="16">
        <f t="shared" si="101"/>
        <v>0</v>
      </c>
      <c r="Z87" s="6">
        <f>IF(Dec!$E89&gt;0,VLOOKUP($A87,Dec!$O$4:$R$201,4,FALSE),0)</f>
        <v>0</v>
      </c>
      <c r="AA87" s="6">
        <f>IF(Dec!$E89&gt;0,VLOOKUP($A87,Dec!$O$4:$T$201,5,FALSE)+Dec!L$4/1000,0)</f>
        <v>0</v>
      </c>
      <c r="AB87" s="16">
        <f t="shared" si="102"/>
        <v>0</v>
      </c>
      <c r="AC87" s="6">
        <f>IF(Jan!$E89&gt;0,VLOOKUP($A87,Jan!$O$4:$R$201,4,FALSE),0)</f>
        <v>34</v>
      </c>
      <c r="AD87" s="6">
        <f>IF(Jan!$E89&gt;0,VLOOKUP($A87,Jan!$O$4:$T$201,5,FALSE)+Jan!L$4/1000,0)</f>
        <v>3.1E-2</v>
      </c>
      <c r="AE87" s="16">
        <f t="shared" si="103"/>
        <v>34.064999999999998</v>
      </c>
      <c r="AF87" s="6">
        <f>IF(Feb!$E89&gt;0,VLOOKUP($A87,Feb!$O$4:$R$201,4,FALSE),0)</f>
        <v>39</v>
      </c>
      <c r="AG87" s="6">
        <f>IF(Feb!$E89&gt;0,VLOOKUP($A87,Feb!$O$4:$T$201,5,FALSE)+Feb!L$4/1000,0)</f>
        <v>2.028</v>
      </c>
      <c r="AH87" s="16">
        <f t="shared" si="104"/>
        <v>41.067</v>
      </c>
      <c r="AI87" s="6">
        <f>IF(Mar!$E89&gt;0,VLOOKUP($A87,Mar!$O$4:$R$201,4,FALSE),0)</f>
        <v>0</v>
      </c>
      <c r="AJ87" s="6">
        <f>IF(Mar!$E89&gt;0,VLOOKUP($A87,Mar!$O$4:$T$201,5,FALSE)+Mar!L$4/1000,0)</f>
        <v>0</v>
      </c>
      <c r="AK87" s="16">
        <f t="shared" si="73"/>
        <v>0</v>
      </c>
      <c r="AN87" s="16">
        <f t="shared" si="105"/>
        <v>101.24278083333333</v>
      </c>
      <c r="AQ87" s="1" t="str">
        <f t="shared" si="106"/>
        <v>Mark Hughes</v>
      </c>
      <c r="AR87" s="6">
        <f t="shared" si="128"/>
        <v>0</v>
      </c>
      <c r="AS87" s="6">
        <f t="shared" si="129"/>
        <v>0</v>
      </c>
      <c r="AT87" s="6">
        <f t="shared" si="130"/>
        <v>0</v>
      </c>
      <c r="AU87" s="6">
        <f t="shared" si="131"/>
        <v>0</v>
      </c>
      <c r="AV87" s="6">
        <f t="shared" si="132"/>
        <v>26.044</v>
      </c>
      <c r="AW87" s="6">
        <f t="shared" si="133"/>
        <v>0</v>
      </c>
      <c r="AX87" s="6">
        <f t="shared" si="134"/>
        <v>0</v>
      </c>
      <c r="AY87" s="6">
        <f t="shared" si="135"/>
        <v>0</v>
      </c>
      <c r="AZ87" s="6">
        <f t="shared" si="136"/>
        <v>0</v>
      </c>
      <c r="BA87" s="6">
        <f t="shared" si="137"/>
        <v>34.064999999999998</v>
      </c>
      <c r="BB87" s="6">
        <f t="shared" si="138"/>
        <v>41.067</v>
      </c>
      <c r="BC87" s="6">
        <f t="shared" si="139"/>
        <v>0</v>
      </c>
      <c r="BE87" s="1">
        <f t="shared" si="140"/>
        <v>41.067</v>
      </c>
      <c r="BF87" s="1">
        <f t="shared" si="141"/>
        <v>34.064999999999998</v>
      </c>
      <c r="BG87" s="1">
        <f t="shared" si="142"/>
        <v>26.044</v>
      </c>
      <c r="BH87" s="1">
        <f t="shared" si="143"/>
        <v>0</v>
      </c>
      <c r="BI87" s="1">
        <f t="shared" si="144"/>
        <v>0</v>
      </c>
      <c r="BJ87" s="1">
        <f t="shared" si="145"/>
        <v>0</v>
      </c>
      <c r="BK87" s="1">
        <f t="shared" si="146"/>
        <v>0</v>
      </c>
      <c r="BL87" s="1">
        <f t="shared" si="147"/>
        <v>0</v>
      </c>
      <c r="BM87" s="1">
        <f t="shared" si="148"/>
        <v>0</v>
      </c>
    </row>
    <row r="88" spans="1:65" x14ac:dyDescent="0.3">
      <c r="A88" s="1" t="s">
        <v>33</v>
      </c>
      <c r="B88" s="6">
        <f>IF(Apr!$E90&gt;0,VLOOKUP($A88,Apr!$O$4:$T$201,4,FALSE),0)</f>
        <v>0</v>
      </c>
      <c r="C88" s="6">
        <f>IF(Apr!$E90&gt;0,VLOOKUP($A88,Apr!$O$4:$T$201,5,FALSE)+Apr!L$4/1000,0)</f>
        <v>0</v>
      </c>
      <c r="D88" s="16">
        <f t="shared" si="70"/>
        <v>0</v>
      </c>
      <c r="E88" s="6">
        <f>IF(May!$E90&gt;0,VLOOKUP($A88,May!$O$4:$T$201,4,FALSE),0)</f>
        <v>0</v>
      </c>
      <c r="F88" s="6">
        <f>IF(May!$E90&gt;0,VLOOKUP($A88,May!$O$4:$T$201,5,FALSE)+May!L$4/1000,0)</f>
        <v>0</v>
      </c>
      <c r="G88" s="16">
        <f t="shared" si="71"/>
        <v>0</v>
      </c>
      <c r="H88" s="6">
        <f>IF(Jun!$E90&gt;0,VLOOKUP($A88,Jun!$O$4:$R$201,4,FALSE),0)</f>
        <v>0</v>
      </c>
      <c r="I88" s="6">
        <f>IF(Jun!$E90&gt;0,VLOOKUP($A88,Jun!$O$4:$T$201,5,FALSE)+Jun!L$4/1000,0)</f>
        <v>0</v>
      </c>
      <c r="J88" s="16">
        <f t="shared" si="72"/>
        <v>0</v>
      </c>
      <c r="K88" s="6">
        <f>IF(Jul!$E90&gt;0,VLOOKUP($A88,Jul!$O$4:$R$201,4,FALSE),0)</f>
        <v>0</v>
      </c>
      <c r="L88" s="6">
        <f>IF(Jul!$E90&gt;0,VLOOKUP($A88,Jul!$O$4:$T$201,5,FALSE)+Jul!$L$4/1000,0)</f>
        <v>0</v>
      </c>
      <c r="M88" s="16">
        <f t="shared" si="97"/>
        <v>0</v>
      </c>
      <c r="N88" s="6">
        <f>IF(Aug!$E90&gt;0,VLOOKUP($A88,Aug!$O$4:$R$201,4,FALSE),0)</f>
        <v>0</v>
      </c>
      <c r="O88" s="6">
        <f>IF(Aug!$E90&gt;0,VLOOKUP($A88,Aug!$O$4:$T$201,5,FALSE)+Aug!L$4/1000,0)</f>
        <v>0</v>
      </c>
      <c r="P88" s="16">
        <f t="shared" si="98"/>
        <v>0</v>
      </c>
      <c r="Q88" s="6">
        <f>IF(Sep!$E90&gt;0,VLOOKUP($A88,Sep!$O$4:$R$201,4,FALSE),0)</f>
        <v>0</v>
      </c>
      <c r="R88" s="6">
        <f>IF(Sep!$E90&gt;0,VLOOKUP($A88,Sep!$O$4:$T$201,5,FALSE)+Sep!L$4/1000,0)</f>
        <v>0</v>
      </c>
      <c r="S88" s="16">
        <f t="shared" si="99"/>
        <v>0</v>
      </c>
      <c r="T88" s="6">
        <f>IF(Oct!$E90&gt;0,VLOOKUP($A88,Oct!$O$4:$R$201,4,FALSE),0)</f>
        <v>39</v>
      </c>
      <c r="U88" s="6">
        <f>IF(Oct!$E90&gt;0,VLOOKUP($A88,Oct!$O$4:$T$201,5,FALSE)+Oct!L$4/1000,0)</f>
        <v>2.0150000000000001</v>
      </c>
      <c r="V88" s="16">
        <f t="shared" si="100"/>
        <v>41.054000000000002</v>
      </c>
      <c r="W88" s="6">
        <f>IF(Nov!$E90&gt;0,VLOOKUP($A88,Nov!$O$4:$R$201,4,FALSE),0)</f>
        <v>0</v>
      </c>
      <c r="X88" s="6">
        <f>IF(Nov!$E90&gt;0,VLOOKUP($A88,Nov!$O$4:$T$201,5,FALSE)+Nov!L$4/1000,0)</f>
        <v>0</v>
      </c>
      <c r="Y88" s="16">
        <f t="shared" si="101"/>
        <v>0</v>
      </c>
      <c r="Z88" s="6">
        <f>IF(Dec!$E90&gt;0,VLOOKUP($A88,Dec!$O$4:$R$201,4,FALSE),0)</f>
        <v>0</v>
      </c>
      <c r="AA88" s="6">
        <f>IF(Dec!$E90&gt;0,VLOOKUP($A88,Dec!$O$4:$T$201,5,FALSE)+Dec!L$4/1000,0)</f>
        <v>0</v>
      </c>
      <c r="AB88" s="16">
        <f t="shared" si="102"/>
        <v>0</v>
      </c>
      <c r="AC88" s="6">
        <f>IF(Jan!$E90&gt;0,VLOOKUP($A88,Jan!$O$4:$R$201,4,FALSE),0)</f>
        <v>0</v>
      </c>
      <c r="AD88" s="6">
        <f>IF(Jan!$E90&gt;0,VLOOKUP($A88,Jan!$O$4:$T$201,5,FALSE)+Jan!L$4/1000,0)</f>
        <v>0</v>
      </c>
      <c r="AE88" s="16">
        <f t="shared" si="103"/>
        <v>0</v>
      </c>
      <c r="AF88" s="6">
        <f>IF(Feb!$E90&gt;0,VLOOKUP($A88,Feb!$O$4:$R$201,4,FALSE),0)</f>
        <v>0</v>
      </c>
      <c r="AG88" s="6">
        <f>IF(Feb!$E90&gt;0,VLOOKUP($A88,Feb!$O$4:$T$201,5,FALSE)+Feb!L$4/1000,0)</f>
        <v>0</v>
      </c>
      <c r="AH88" s="16">
        <f t="shared" si="104"/>
        <v>0</v>
      </c>
      <c r="AI88" s="6">
        <f>IF(Mar!$E90&gt;0,VLOOKUP($A88,Mar!$O$4:$R$201,4,FALSE),0)</f>
        <v>0</v>
      </c>
      <c r="AJ88" s="6">
        <f>IF(Mar!$E90&gt;0,VLOOKUP($A88,Mar!$O$4:$T$201,5,FALSE)+Mar!L$4/1000,0)</f>
        <v>0</v>
      </c>
      <c r="AK88" s="16">
        <f t="shared" si="73"/>
        <v>0</v>
      </c>
      <c r="AN88" s="16">
        <f t="shared" si="105"/>
        <v>41.095054000000005</v>
      </c>
      <c r="AQ88" s="1" t="str">
        <f t="shared" si="106"/>
        <v>Mark Selby</v>
      </c>
      <c r="AR88" s="6">
        <f t="shared" si="128"/>
        <v>0</v>
      </c>
      <c r="AS88" s="6">
        <f t="shared" si="129"/>
        <v>0</v>
      </c>
      <c r="AT88" s="6">
        <f t="shared" si="130"/>
        <v>0</v>
      </c>
      <c r="AU88" s="6">
        <f t="shared" si="131"/>
        <v>0</v>
      </c>
      <c r="AV88" s="6">
        <f t="shared" si="132"/>
        <v>0</v>
      </c>
      <c r="AW88" s="6">
        <f t="shared" si="133"/>
        <v>0</v>
      </c>
      <c r="AX88" s="6">
        <f t="shared" si="134"/>
        <v>41.054000000000002</v>
      </c>
      <c r="AY88" s="6">
        <f t="shared" si="135"/>
        <v>0</v>
      </c>
      <c r="AZ88" s="6">
        <f t="shared" si="136"/>
        <v>0</v>
      </c>
      <c r="BA88" s="6">
        <f t="shared" si="137"/>
        <v>0</v>
      </c>
      <c r="BB88" s="6">
        <f t="shared" si="138"/>
        <v>0</v>
      </c>
      <c r="BC88" s="6">
        <f t="shared" si="139"/>
        <v>0</v>
      </c>
      <c r="BE88" s="1">
        <f t="shared" si="140"/>
        <v>41.054000000000002</v>
      </c>
      <c r="BF88" s="1">
        <f t="shared" si="141"/>
        <v>0</v>
      </c>
      <c r="BG88" s="1">
        <f t="shared" si="142"/>
        <v>0</v>
      </c>
      <c r="BH88" s="1">
        <f t="shared" si="143"/>
        <v>0</v>
      </c>
      <c r="BI88" s="1">
        <f t="shared" si="144"/>
        <v>0</v>
      </c>
      <c r="BJ88" s="1">
        <f t="shared" si="145"/>
        <v>0</v>
      </c>
      <c r="BK88" s="1">
        <f t="shared" si="146"/>
        <v>0</v>
      </c>
      <c r="BL88" s="1">
        <f t="shared" si="147"/>
        <v>0</v>
      </c>
      <c r="BM88" s="1">
        <f t="shared" si="148"/>
        <v>0</v>
      </c>
    </row>
    <row r="89" spans="1:65" x14ac:dyDescent="0.3">
      <c r="A89" s="1" t="s">
        <v>225</v>
      </c>
      <c r="B89" s="6">
        <f>IF(Apr!$E91&gt;0,VLOOKUP($A89,Apr!$O$4:$T$201,4,FALSE),0)</f>
        <v>0</v>
      </c>
      <c r="C89" s="6">
        <f>IF(Apr!$E91&gt;0,VLOOKUP($A89,Apr!$O$4:$T$201,5,FALSE)+Apr!L$4/1000,0)</f>
        <v>0</v>
      </c>
      <c r="D89" s="16">
        <f t="shared" si="70"/>
        <v>0</v>
      </c>
      <c r="E89" s="6">
        <f>IF(May!$E91&gt;0,VLOOKUP($A89,May!$O$4:$T$201,4,FALSE),0)</f>
        <v>0</v>
      </c>
      <c r="F89" s="6">
        <f>IF(May!$E91&gt;0,VLOOKUP($A89,May!$O$4:$T$201,5,FALSE)+May!L$4/1000,0)</f>
        <v>0</v>
      </c>
      <c r="G89" s="16">
        <f t="shared" si="71"/>
        <v>0</v>
      </c>
      <c r="H89" s="6">
        <f>IF(Jun!$E91&gt;0,VLOOKUP($A89,Jun!$O$4:$R$201,4,FALSE),0)</f>
        <v>0</v>
      </c>
      <c r="I89" s="6">
        <f>IF(Jun!$E91&gt;0,VLOOKUP($A89,Jun!$O$4:$T$201,5,FALSE)+Jun!L$4/1000,0)</f>
        <v>0</v>
      </c>
      <c r="J89" s="16">
        <f t="shared" si="72"/>
        <v>0</v>
      </c>
      <c r="K89" s="6">
        <f>IF(Jul!$E91&gt;0,VLOOKUP($A89,Jul!$O$4:$R$201,4,FALSE),0)</f>
        <v>0</v>
      </c>
      <c r="L89" s="6">
        <f>IF(Jul!$E91&gt;0,VLOOKUP($A89,Jul!$O$4:$T$201,5,FALSE)+Jul!$L$4/1000,0)</f>
        <v>0</v>
      </c>
      <c r="M89" s="16">
        <f t="shared" si="97"/>
        <v>0</v>
      </c>
      <c r="N89" s="6">
        <f>IF(Aug!$E91&gt;0,VLOOKUP($A89,Aug!$O$4:$R$201,4,FALSE),0)</f>
        <v>0</v>
      </c>
      <c r="O89" s="6">
        <f>IF(Aug!$E91&gt;0,VLOOKUP($A89,Aug!$O$4:$T$201,5,FALSE)+Aug!L$4/1000,0)</f>
        <v>0</v>
      </c>
      <c r="P89" s="16">
        <f t="shared" si="98"/>
        <v>0</v>
      </c>
      <c r="Q89" s="6">
        <f>IF(Sep!$E91&gt;0,VLOOKUP($A89,Sep!$O$4:$R$201,4,FALSE),0)</f>
        <v>0</v>
      </c>
      <c r="R89" s="6">
        <f>IF(Sep!$E91&gt;0,VLOOKUP($A89,Sep!$O$4:$T$201,5,FALSE)+Sep!L$4/1000,0)</f>
        <v>0</v>
      </c>
      <c r="S89" s="16">
        <f t="shared" si="99"/>
        <v>0</v>
      </c>
      <c r="T89" s="6">
        <f>IF(Oct!$E91&gt;0,VLOOKUP($A89,Oct!$O$4:$R$201,4,FALSE),0)</f>
        <v>0</v>
      </c>
      <c r="U89" s="6">
        <f>IF(Oct!$E91&gt;0,VLOOKUP($A89,Oct!$O$4:$T$201,5,FALSE)+Oct!L$4/1000,0)</f>
        <v>0</v>
      </c>
      <c r="V89" s="16">
        <f t="shared" si="100"/>
        <v>0</v>
      </c>
      <c r="W89" s="6">
        <f>IF(Nov!$E91&gt;0,VLOOKUP($A89,Nov!$O$4:$R$201,4,FALSE),0)</f>
        <v>0</v>
      </c>
      <c r="X89" s="6">
        <f>IF(Nov!$E91&gt;0,VLOOKUP($A89,Nov!$O$4:$T$201,5,FALSE)+Nov!L$4/1000,0)</f>
        <v>0</v>
      </c>
      <c r="Y89" s="16">
        <f t="shared" si="101"/>
        <v>0</v>
      </c>
      <c r="Z89" s="6">
        <f>IF(Dec!$E91&gt;0,VLOOKUP($A89,Dec!$O$4:$R$201,4,FALSE),0)</f>
        <v>0</v>
      </c>
      <c r="AA89" s="6">
        <f>IF(Dec!$E91&gt;0,VLOOKUP($A89,Dec!$O$4:$T$201,5,FALSE)+Dec!L$4/1000,0)</f>
        <v>0</v>
      </c>
      <c r="AB89" s="16">
        <f t="shared" si="102"/>
        <v>0</v>
      </c>
      <c r="AC89" s="6">
        <f>IF(Jan!$E91&gt;0,VLOOKUP($A89,Jan!$O$4:$R$201,4,FALSE),0)</f>
        <v>25</v>
      </c>
      <c r="AD89" s="6">
        <f>IF(Jan!$E91&gt;0,VLOOKUP($A89,Jan!$O$4:$T$201,5,FALSE)+Jan!L$4/1000,0)</f>
        <v>3.1E-2</v>
      </c>
      <c r="AE89" s="16">
        <f t="shared" si="103"/>
        <v>25.055999999999997</v>
      </c>
      <c r="AF89" s="6">
        <f>IF(Feb!$E91&gt;0,VLOOKUP($A89,Feb!$O$4:$R$201,4,FALSE),0)</f>
        <v>38</v>
      </c>
      <c r="AG89" s="6">
        <f>IF(Feb!$E91&gt;0,VLOOKUP($A89,Feb!$O$4:$T$201,5,FALSE)+Feb!L$4/1000,0)</f>
        <v>2.028</v>
      </c>
      <c r="AH89" s="16">
        <f t="shared" si="104"/>
        <v>40.065999999999995</v>
      </c>
      <c r="AI89" s="6">
        <f>IF(Mar!$E91&gt;0,VLOOKUP($A89,Mar!$O$4:$R$201,4,FALSE),0)</f>
        <v>0</v>
      </c>
      <c r="AJ89" s="6">
        <f>IF(Mar!$E91&gt;0,VLOOKUP($A89,Mar!$O$4:$T$201,5,FALSE)+Mar!L$4/1000,0)</f>
        <v>0</v>
      </c>
      <c r="AK89" s="16">
        <f t="shared" si="73"/>
        <v>0</v>
      </c>
      <c r="AN89" s="16">
        <f t="shared" si="105"/>
        <v>65.174593999999985</v>
      </c>
      <c r="AQ89" s="1" t="str">
        <f t="shared" si="106"/>
        <v>Matthew Holton</v>
      </c>
      <c r="AR89" s="6">
        <f t="shared" si="128"/>
        <v>0</v>
      </c>
      <c r="AS89" s="6">
        <f t="shared" si="129"/>
        <v>0</v>
      </c>
      <c r="AT89" s="6">
        <f t="shared" si="130"/>
        <v>0</v>
      </c>
      <c r="AU89" s="6">
        <f t="shared" si="131"/>
        <v>0</v>
      </c>
      <c r="AV89" s="6">
        <f t="shared" si="132"/>
        <v>0</v>
      </c>
      <c r="AW89" s="6">
        <f t="shared" si="133"/>
        <v>0</v>
      </c>
      <c r="AX89" s="6">
        <f t="shared" si="134"/>
        <v>0</v>
      </c>
      <c r="AY89" s="6">
        <f t="shared" si="135"/>
        <v>0</v>
      </c>
      <c r="AZ89" s="6">
        <f t="shared" si="136"/>
        <v>0</v>
      </c>
      <c r="BA89" s="6">
        <f t="shared" si="137"/>
        <v>25.055999999999997</v>
      </c>
      <c r="BB89" s="6">
        <f t="shared" si="138"/>
        <v>40.065999999999995</v>
      </c>
      <c r="BC89" s="6">
        <f t="shared" si="139"/>
        <v>0</v>
      </c>
      <c r="BE89" s="1">
        <f t="shared" si="140"/>
        <v>40.065999999999995</v>
      </c>
      <c r="BF89" s="1">
        <f t="shared" si="141"/>
        <v>25.055999999999997</v>
      </c>
      <c r="BG89" s="1">
        <f t="shared" si="142"/>
        <v>0</v>
      </c>
      <c r="BH89" s="1">
        <f t="shared" si="143"/>
        <v>0</v>
      </c>
      <c r="BI89" s="1">
        <f t="shared" si="144"/>
        <v>0</v>
      </c>
      <c r="BJ89" s="1">
        <f t="shared" si="145"/>
        <v>0</v>
      </c>
      <c r="BK89" s="1">
        <f t="shared" si="146"/>
        <v>0</v>
      </c>
      <c r="BL89" s="1">
        <f t="shared" si="147"/>
        <v>0</v>
      </c>
      <c r="BM89" s="1">
        <f t="shared" si="148"/>
        <v>0</v>
      </c>
    </row>
    <row r="90" spans="1:65" x14ac:dyDescent="0.3">
      <c r="A90" s="1" t="s">
        <v>211</v>
      </c>
      <c r="B90" s="6">
        <f>IF(Apr!$E92&gt;0,VLOOKUP($A90,Apr!$O$4:$T$201,4,FALSE),0)</f>
        <v>0</v>
      </c>
      <c r="C90" s="6">
        <f>IF(Apr!$E92&gt;0,VLOOKUP($A90,Apr!$O$4:$T$201,5,FALSE)+Apr!L$4/1000,0)</f>
        <v>0</v>
      </c>
      <c r="D90" s="16">
        <f t="shared" si="70"/>
        <v>0</v>
      </c>
      <c r="E90" s="6">
        <f>IF(May!$E92&gt;0,VLOOKUP($A90,May!$O$4:$T$201,4,FALSE),0)</f>
        <v>0</v>
      </c>
      <c r="F90" s="6">
        <f>IF(May!$E92&gt;0,VLOOKUP($A90,May!$O$4:$T$201,5,FALSE)+May!L$4/1000,0)</f>
        <v>0</v>
      </c>
      <c r="G90" s="16">
        <f t="shared" si="71"/>
        <v>0</v>
      </c>
      <c r="H90" s="6">
        <f>IF(Jun!$E92&gt;0,VLOOKUP($A90,Jun!$O$4:$R$201,4,FALSE),0)</f>
        <v>0</v>
      </c>
      <c r="I90" s="6">
        <f>IF(Jun!$E92&gt;0,VLOOKUP($A90,Jun!$O$4:$T$201,5,FALSE)+Jun!L$4/1000,0)</f>
        <v>0</v>
      </c>
      <c r="J90" s="16">
        <f t="shared" si="72"/>
        <v>0</v>
      </c>
      <c r="K90" s="6">
        <f>IF(Jul!$E92&gt;0,VLOOKUP($A90,Jul!$O$4:$R$201,4,FALSE),0)</f>
        <v>38</v>
      </c>
      <c r="L90" s="6">
        <f>IF(Jul!$E92&gt;0,VLOOKUP($A90,Jul!$O$4:$T$201,5,FALSE)+Jul!$L$4/1000,0)</f>
        <v>2.0139999999999998</v>
      </c>
      <c r="M90" s="16">
        <f t="shared" si="97"/>
        <v>40.052</v>
      </c>
      <c r="N90" s="6">
        <f>IF(Aug!$E92&gt;0,VLOOKUP($A90,Aug!$O$4:$R$201,4,FALSE),0)</f>
        <v>0</v>
      </c>
      <c r="O90" s="6">
        <f>IF(Aug!$E92&gt;0,VLOOKUP($A90,Aug!$O$4:$T$201,5,FALSE)+Aug!L$4/1000,0)</f>
        <v>0</v>
      </c>
      <c r="P90" s="16">
        <f t="shared" si="98"/>
        <v>0</v>
      </c>
      <c r="Q90" s="6">
        <f>IF(Sep!$E92&gt;0,VLOOKUP($A90,Sep!$O$4:$R$201,4,FALSE),0)</f>
        <v>0</v>
      </c>
      <c r="R90" s="6">
        <f>IF(Sep!$E92&gt;0,VLOOKUP($A90,Sep!$O$4:$T$201,5,FALSE)+Sep!L$4/1000,0)</f>
        <v>0</v>
      </c>
      <c r="S90" s="16">
        <f t="shared" si="99"/>
        <v>0</v>
      </c>
      <c r="T90" s="6">
        <f>IF(Oct!$E92&gt;0,VLOOKUP($A90,Oct!$O$4:$R$201,4,FALSE),0)</f>
        <v>0</v>
      </c>
      <c r="U90" s="6">
        <f>IF(Oct!$E92&gt;0,VLOOKUP($A90,Oct!$O$4:$T$201,5,FALSE)+Oct!L$4/1000,0)</f>
        <v>0</v>
      </c>
      <c r="V90" s="16">
        <f t="shared" si="100"/>
        <v>0</v>
      </c>
      <c r="W90" s="6">
        <f>IF(Nov!$E92&gt;0,VLOOKUP($A90,Nov!$O$4:$R$201,4,FALSE),0)</f>
        <v>38</v>
      </c>
      <c r="X90" s="6">
        <f>IF(Nov!$E92&gt;0,VLOOKUP($A90,Nov!$O$4:$T$201,5,FALSE)+Nov!L$4/1000,0)</f>
        <v>1.4999999999999999E-2</v>
      </c>
      <c r="Y90" s="16">
        <f t="shared" si="101"/>
        <v>38.052999999999997</v>
      </c>
      <c r="Z90" s="6">
        <f>IF(Dec!$E92&gt;0,VLOOKUP($A90,Dec!$O$4:$R$201,4,FALSE),0)</f>
        <v>39</v>
      </c>
      <c r="AA90" s="6">
        <f>IF(Dec!$E92&gt;0,VLOOKUP($A90,Dec!$O$4:$T$201,5,FALSE)+Dec!L$4/1000,0)</f>
        <v>2.3E-2</v>
      </c>
      <c r="AB90" s="16">
        <f t="shared" si="102"/>
        <v>39.062000000000005</v>
      </c>
      <c r="AC90" s="6">
        <f>IF(Jan!$E92&gt;0,VLOOKUP($A90,Jan!$O$4:$R$201,4,FALSE),0)</f>
        <v>40</v>
      </c>
      <c r="AD90" s="6">
        <f>IF(Jan!$E92&gt;0,VLOOKUP($A90,Jan!$O$4:$T$201,5,FALSE)+Jan!L$4/1000,0)</f>
        <v>2.0310000000000001</v>
      </c>
      <c r="AE90" s="16">
        <f t="shared" si="103"/>
        <v>42.070999999999998</v>
      </c>
      <c r="AF90" s="6">
        <f>IF(Feb!$E92&gt;0,VLOOKUP($A90,Feb!$O$4:$R$201,4,FALSE),0)</f>
        <v>0</v>
      </c>
      <c r="AG90" s="6">
        <f>IF(Feb!$E92&gt;0,VLOOKUP($A90,Feb!$O$4:$T$201,5,FALSE)+Feb!L$4/1000,0)</f>
        <v>0</v>
      </c>
      <c r="AH90" s="16">
        <f t="shared" si="104"/>
        <v>0</v>
      </c>
      <c r="AI90" s="6">
        <f>IF(Mar!$E92&gt;0,VLOOKUP($A90,Mar!$O$4:$R$201,4,FALSE),0)</f>
        <v>0</v>
      </c>
      <c r="AJ90" s="6">
        <f>IF(Mar!$E92&gt;0,VLOOKUP($A90,Mar!$O$4:$T$201,5,FALSE)+Mar!L$4/1000,0)</f>
        <v>0</v>
      </c>
      <c r="AK90" s="16">
        <f t="shared" si="73"/>
        <v>0</v>
      </c>
      <c r="AN90" s="16">
        <f t="shared" si="105"/>
        <v>159.31311766666667</v>
      </c>
      <c r="AQ90" s="1" t="str">
        <f t="shared" si="106"/>
        <v>Michael Hall</v>
      </c>
      <c r="AR90" s="6">
        <f t="shared" si="128"/>
        <v>0</v>
      </c>
      <c r="AS90" s="6">
        <f t="shared" si="129"/>
        <v>0</v>
      </c>
      <c r="AT90" s="6">
        <f t="shared" si="130"/>
        <v>0</v>
      </c>
      <c r="AU90" s="6">
        <f t="shared" si="131"/>
        <v>40.052</v>
      </c>
      <c r="AV90" s="6">
        <f t="shared" si="132"/>
        <v>0</v>
      </c>
      <c r="AW90" s="6">
        <f t="shared" si="133"/>
        <v>0</v>
      </c>
      <c r="AX90" s="6">
        <f t="shared" si="134"/>
        <v>0</v>
      </c>
      <c r="AY90" s="6">
        <f t="shared" si="135"/>
        <v>38.052999999999997</v>
      </c>
      <c r="AZ90" s="6">
        <f t="shared" si="136"/>
        <v>39.062000000000005</v>
      </c>
      <c r="BA90" s="6">
        <f t="shared" si="137"/>
        <v>42.070999999999998</v>
      </c>
      <c r="BB90" s="6">
        <f t="shared" si="138"/>
        <v>0</v>
      </c>
      <c r="BC90" s="6">
        <f t="shared" si="139"/>
        <v>0</v>
      </c>
      <c r="BE90" s="1">
        <f t="shared" si="140"/>
        <v>42.070999999999998</v>
      </c>
      <c r="BF90" s="1">
        <f t="shared" si="141"/>
        <v>40.052</v>
      </c>
      <c r="BG90" s="1">
        <f t="shared" si="142"/>
        <v>39.062000000000005</v>
      </c>
      <c r="BH90" s="1">
        <f t="shared" si="143"/>
        <v>38.052999999999997</v>
      </c>
      <c r="BI90" s="1">
        <f t="shared" si="144"/>
        <v>0</v>
      </c>
      <c r="BJ90" s="1">
        <f t="shared" si="145"/>
        <v>0</v>
      </c>
      <c r="BK90" s="1">
        <f t="shared" si="146"/>
        <v>0</v>
      </c>
      <c r="BL90" s="1">
        <f t="shared" si="147"/>
        <v>0</v>
      </c>
      <c r="BM90" s="1">
        <f t="shared" si="148"/>
        <v>0</v>
      </c>
    </row>
    <row r="91" spans="1:65" x14ac:dyDescent="0.3">
      <c r="A91" s="1" t="s">
        <v>32</v>
      </c>
      <c r="B91" s="6">
        <f>IF(Apr!$E93&gt;0,VLOOKUP($A91,Apr!$O$4:$T$201,4,FALSE),0)</f>
        <v>0</v>
      </c>
      <c r="C91" s="6">
        <f>IF(Apr!$E93&gt;0,VLOOKUP($A91,Apr!$O$4:$T$201,5,FALSE)+Apr!L$4/1000,0)</f>
        <v>0</v>
      </c>
      <c r="D91" s="16">
        <f t="shared" si="70"/>
        <v>0</v>
      </c>
      <c r="E91" s="6">
        <f>IF(May!$E93&gt;0,VLOOKUP($A91,May!$O$4:$T$201,4,FALSE),0)</f>
        <v>0</v>
      </c>
      <c r="F91" s="6">
        <f>IF(May!$E93&gt;0,VLOOKUP($A91,May!$O$4:$T$201,5,FALSE)+May!L$4/1000,0)</f>
        <v>0</v>
      </c>
      <c r="G91" s="16">
        <f t="shared" si="71"/>
        <v>0</v>
      </c>
      <c r="H91" s="6">
        <f>IF(Jun!$E93&gt;0,VLOOKUP($A91,Jun!$O$4:$R$201,4,FALSE),0)</f>
        <v>0</v>
      </c>
      <c r="I91" s="6">
        <f>IF(Jun!$E93&gt;0,VLOOKUP($A91,Jun!$O$4:$T$201,5,FALSE)+Jun!L$4/1000,0)</f>
        <v>0</v>
      </c>
      <c r="J91" s="16">
        <f t="shared" si="72"/>
        <v>0</v>
      </c>
      <c r="K91" s="6">
        <f>IF(Jul!$E93&gt;0,VLOOKUP($A91,Jul!$O$4:$R$201,4,FALSE),0)</f>
        <v>0</v>
      </c>
      <c r="L91" s="6">
        <f>IF(Jul!$E93&gt;0,VLOOKUP($A91,Jul!$O$4:$T$201,5,FALSE)+Jul!$L$4/1000,0)</f>
        <v>0</v>
      </c>
      <c r="M91" s="16">
        <f t="shared" si="97"/>
        <v>0</v>
      </c>
      <c r="N91" s="6">
        <f>IF(Aug!$E93&gt;0,VLOOKUP($A91,Aug!$O$4:$R$201,4,FALSE),0)</f>
        <v>0</v>
      </c>
      <c r="O91" s="6">
        <f>IF(Aug!$E93&gt;0,VLOOKUP($A91,Aug!$O$4:$T$201,5,FALSE)+Aug!L$4/1000,0)</f>
        <v>0</v>
      </c>
      <c r="P91" s="16">
        <f t="shared" si="98"/>
        <v>0</v>
      </c>
      <c r="Q91" s="6">
        <f>IF(Sep!$E93&gt;0,VLOOKUP($A91,Sep!$O$4:$R$201,4,FALSE),0)</f>
        <v>0</v>
      </c>
      <c r="R91" s="6">
        <f>IF(Sep!$E93&gt;0,VLOOKUP($A91,Sep!$O$4:$T$201,5,FALSE)+Sep!L$4/1000,0)</f>
        <v>0</v>
      </c>
      <c r="S91" s="16">
        <f t="shared" si="99"/>
        <v>0</v>
      </c>
      <c r="T91" s="6">
        <f>IF(Oct!$E93&gt;0,VLOOKUP($A91,Oct!$O$4:$R$201,4,FALSE),0)</f>
        <v>0</v>
      </c>
      <c r="U91" s="6">
        <f>IF(Oct!$E93&gt;0,VLOOKUP($A91,Oct!$O$4:$T$201,5,FALSE)+Oct!L$4/1000,0)</f>
        <v>0</v>
      </c>
      <c r="V91" s="16">
        <f t="shared" si="100"/>
        <v>0</v>
      </c>
      <c r="W91" s="6">
        <f>IF(Nov!$E93&gt;0,VLOOKUP($A91,Nov!$O$4:$R$201,4,FALSE),0)</f>
        <v>0</v>
      </c>
      <c r="X91" s="6">
        <f>IF(Nov!$E93&gt;0,VLOOKUP($A91,Nov!$O$4:$T$201,5,FALSE)+Nov!L$4/1000,0)</f>
        <v>0</v>
      </c>
      <c r="Y91" s="16">
        <f t="shared" si="101"/>
        <v>0</v>
      </c>
      <c r="Z91" s="6">
        <f>IF(Dec!$E93&gt;0,VLOOKUP($A91,Dec!$O$4:$R$201,4,FALSE),0)</f>
        <v>0</v>
      </c>
      <c r="AA91" s="6">
        <f>IF(Dec!$E93&gt;0,VLOOKUP($A91,Dec!$O$4:$T$201,5,FALSE)+Dec!L$4/1000,0)</f>
        <v>0</v>
      </c>
      <c r="AB91" s="16">
        <f t="shared" si="102"/>
        <v>0</v>
      </c>
      <c r="AC91" s="6">
        <f>IF(Jan!$E93&gt;0,VLOOKUP($A91,Jan!$O$4:$R$201,4,FALSE),0)</f>
        <v>0</v>
      </c>
      <c r="AD91" s="6">
        <f>IF(Jan!$E93&gt;0,VLOOKUP($A91,Jan!$O$4:$T$201,5,FALSE)+Jan!L$4/1000,0)</f>
        <v>0</v>
      </c>
      <c r="AE91" s="16">
        <f t="shared" si="103"/>
        <v>0</v>
      </c>
      <c r="AF91" s="6">
        <f>IF(Feb!$E93&gt;0,VLOOKUP($A91,Feb!$O$4:$R$201,4,FALSE),0)</f>
        <v>0</v>
      </c>
      <c r="AG91" s="6">
        <f>IF(Feb!$E93&gt;0,VLOOKUP($A91,Feb!$O$4:$T$201,5,FALSE)+Feb!L$4/1000,0)</f>
        <v>0</v>
      </c>
      <c r="AH91" s="16">
        <f t="shared" si="104"/>
        <v>0</v>
      </c>
      <c r="AI91" s="6">
        <f>IF(Mar!$E93&gt;0,VLOOKUP($A91,Mar!$O$4:$R$201,4,FALSE),0)</f>
        <v>0</v>
      </c>
      <c r="AJ91" s="6">
        <f>IF(Mar!$E93&gt;0,VLOOKUP($A91,Mar!$O$4:$T$201,5,FALSE)+Mar!L$4/1000,0)</f>
        <v>0</v>
      </c>
      <c r="AK91" s="16">
        <f t="shared" si="73"/>
        <v>0</v>
      </c>
      <c r="AN91" s="16">
        <f t="shared" si="105"/>
        <v>0</v>
      </c>
      <c r="AQ91" s="1" t="str">
        <f t="shared" si="106"/>
        <v>Michelle Hook</v>
      </c>
      <c r="AR91" s="6">
        <f t="shared" si="128"/>
        <v>0</v>
      </c>
      <c r="AS91" s="6">
        <f t="shared" si="129"/>
        <v>0</v>
      </c>
      <c r="AT91" s="6">
        <f t="shared" si="130"/>
        <v>0</v>
      </c>
      <c r="AU91" s="6">
        <f t="shared" si="131"/>
        <v>0</v>
      </c>
      <c r="AV91" s="6">
        <f t="shared" si="132"/>
        <v>0</v>
      </c>
      <c r="AW91" s="6">
        <f t="shared" si="133"/>
        <v>0</v>
      </c>
      <c r="AX91" s="6">
        <f t="shared" si="134"/>
        <v>0</v>
      </c>
      <c r="AY91" s="6">
        <f t="shared" si="135"/>
        <v>0</v>
      </c>
      <c r="AZ91" s="6">
        <f t="shared" si="136"/>
        <v>0</v>
      </c>
      <c r="BA91" s="6">
        <f t="shared" si="137"/>
        <v>0</v>
      </c>
      <c r="BB91" s="6">
        <f t="shared" si="138"/>
        <v>0</v>
      </c>
      <c r="BC91" s="6">
        <f t="shared" si="139"/>
        <v>0</v>
      </c>
      <c r="BE91" s="1">
        <f t="shared" si="140"/>
        <v>0</v>
      </c>
      <c r="BF91" s="1">
        <f t="shared" si="141"/>
        <v>0</v>
      </c>
      <c r="BG91" s="1">
        <f t="shared" si="142"/>
        <v>0</v>
      </c>
      <c r="BH91" s="1">
        <f t="shared" si="143"/>
        <v>0</v>
      </c>
      <c r="BI91" s="1">
        <f t="shared" si="144"/>
        <v>0</v>
      </c>
      <c r="BJ91" s="1">
        <f t="shared" si="145"/>
        <v>0</v>
      </c>
      <c r="BK91" s="1">
        <f t="shared" si="146"/>
        <v>0</v>
      </c>
      <c r="BL91" s="1">
        <f t="shared" si="147"/>
        <v>0</v>
      </c>
      <c r="BM91" s="1">
        <f t="shared" si="148"/>
        <v>0</v>
      </c>
    </row>
    <row r="92" spans="1:65" x14ac:dyDescent="0.3">
      <c r="A92" s="1" t="s">
        <v>19</v>
      </c>
      <c r="B92" s="6">
        <f>IF(Apr!$E94&gt;0,VLOOKUP($A92,Apr!$O$4:$T$201,4,FALSE),0)</f>
        <v>0</v>
      </c>
      <c r="C92" s="6">
        <f>IF(Apr!$E94&gt;0,VLOOKUP($A92,Apr!$O$4:$T$201,5,FALSE)+Apr!L$4/1000,0)</f>
        <v>0</v>
      </c>
      <c r="D92" s="16">
        <f t="shared" si="70"/>
        <v>0</v>
      </c>
      <c r="E92" s="6">
        <f>IF(May!$E94&gt;0,VLOOKUP($A92,May!$O$4:$T$201,4,FALSE),0)</f>
        <v>0</v>
      </c>
      <c r="F92" s="6">
        <f>IF(May!$E94&gt;0,VLOOKUP($A92,May!$O$4:$T$201,5,FALSE)+May!L$4/1000,0)</f>
        <v>0</v>
      </c>
      <c r="G92" s="16">
        <f t="shared" si="71"/>
        <v>0</v>
      </c>
      <c r="H92" s="6">
        <f>IF(Jun!$E94&gt;0,VLOOKUP($A92,Jun!$O$4:$R$201,4,FALSE),0)</f>
        <v>0</v>
      </c>
      <c r="I92" s="6">
        <f>IF(Jun!$E94&gt;0,VLOOKUP($A92,Jun!$O$4:$T$201,5,FALSE)+Jun!L$4/1000,0)</f>
        <v>0</v>
      </c>
      <c r="J92" s="16">
        <f t="shared" si="72"/>
        <v>0</v>
      </c>
      <c r="K92" s="6">
        <f>IF(Jul!$E94&gt;0,VLOOKUP($A92,Jul!$O$4:$R$201,4,FALSE),0)</f>
        <v>0</v>
      </c>
      <c r="L92" s="6">
        <f>IF(Jul!$E94&gt;0,VLOOKUP($A92,Jul!$O$4:$T$201,5,FALSE)+Jul!$L$4/1000,0)</f>
        <v>0</v>
      </c>
      <c r="M92" s="16">
        <f t="shared" si="97"/>
        <v>0</v>
      </c>
      <c r="N92" s="6">
        <f>IF(Aug!$E94&gt;0,VLOOKUP($A92,Aug!$O$4:$R$201,4,FALSE),0)</f>
        <v>0</v>
      </c>
      <c r="O92" s="6">
        <f>IF(Aug!$E94&gt;0,VLOOKUP($A92,Aug!$O$4:$T$201,5,FALSE)+Aug!L$4/1000,0)</f>
        <v>0</v>
      </c>
      <c r="P92" s="16">
        <f t="shared" si="98"/>
        <v>0</v>
      </c>
      <c r="Q92" s="6">
        <f>IF(Sep!$E94&gt;0,VLOOKUP($A92,Sep!$O$4:$R$201,4,FALSE),0)</f>
        <v>0</v>
      </c>
      <c r="R92" s="6">
        <f>IF(Sep!$E94&gt;0,VLOOKUP($A92,Sep!$O$4:$T$201,5,FALSE)+Sep!L$4/1000,0)</f>
        <v>0</v>
      </c>
      <c r="S92" s="16">
        <f t="shared" si="99"/>
        <v>0</v>
      </c>
      <c r="T92" s="6">
        <f>IF(Oct!$E94&gt;0,VLOOKUP($A92,Oct!$O$4:$R$201,4,FALSE),0)</f>
        <v>0</v>
      </c>
      <c r="U92" s="6">
        <f>IF(Oct!$E94&gt;0,VLOOKUP($A92,Oct!$O$4:$T$201,5,FALSE)+Oct!L$4/1000,0)</f>
        <v>0</v>
      </c>
      <c r="V92" s="16">
        <f t="shared" si="100"/>
        <v>0</v>
      </c>
      <c r="W92" s="6">
        <f>IF(Nov!$E94&gt;0,VLOOKUP($A92,Nov!$O$4:$R$201,4,FALSE),0)</f>
        <v>0</v>
      </c>
      <c r="X92" s="6">
        <f>IF(Nov!$E94&gt;0,VLOOKUP($A92,Nov!$O$4:$T$201,5,FALSE)+Nov!L$4/1000,0)</f>
        <v>0</v>
      </c>
      <c r="Y92" s="16">
        <f t="shared" si="101"/>
        <v>0</v>
      </c>
      <c r="Z92" s="6">
        <f>IF(Dec!$E94&gt;0,VLOOKUP($A92,Dec!$O$4:$R$201,4,FALSE),0)</f>
        <v>0</v>
      </c>
      <c r="AA92" s="6">
        <f>IF(Dec!$E94&gt;0,VLOOKUP($A92,Dec!$O$4:$T$201,5,FALSE)+Dec!L$4/1000,0)</f>
        <v>0</v>
      </c>
      <c r="AB92" s="16">
        <f t="shared" si="102"/>
        <v>0</v>
      </c>
      <c r="AC92" s="6">
        <f>IF(Jan!$E94&gt;0,VLOOKUP($A92,Jan!$O$4:$R$201,4,FALSE),0)</f>
        <v>0</v>
      </c>
      <c r="AD92" s="6">
        <f>IF(Jan!$E94&gt;0,VLOOKUP($A92,Jan!$O$4:$T$201,5,FALSE)+Jan!L$4/1000,0)</f>
        <v>0</v>
      </c>
      <c r="AE92" s="16">
        <f t="shared" si="103"/>
        <v>0</v>
      </c>
      <c r="AF92" s="6">
        <f>IF(Feb!$E94&gt;0,VLOOKUP($A92,Feb!$O$4:$R$201,4,FALSE),0)</f>
        <v>0</v>
      </c>
      <c r="AG92" s="6">
        <f>IF(Feb!$E94&gt;0,VLOOKUP($A92,Feb!$O$4:$T$201,5,FALSE)+Feb!L$4/1000,0)</f>
        <v>0</v>
      </c>
      <c r="AH92" s="16">
        <f t="shared" si="104"/>
        <v>0</v>
      </c>
      <c r="AI92" s="6">
        <f>IF(Mar!$E94&gt;0,VLOOKUP($A92,Mar!$O$4:$R$201,4,FALSE),0)</f>
        <v>0</v>
      </c>
      <c r="AJ92" s="6">
        <f>IF(Mar!$E94&gt;0,VLOOKUP($A92,Mar!$O$4:$T$201,5,FALSE)+Mar!L$4/1000,0)</f>
        <v>0</v>
      </c>
      <c r="AK92" s="16">
        <f t="shared" si="73"/>
        <v>0</v>
      </c>
      <c r="AN92" s="16">
        <f t="shared" si="105"/>
        <v>0</v>
      </c>
      <c r="AQ92" s="1" t="str">
        <f t="shared" si="106"/>
        <v>Michelle Sheridan</v>
      </c>
      <c r="AR92" s="6">
        <f t="shared" si="128"/>
        <v>0</v>
      </c>
      <c r="AS92" s="6">
        <f t="shared" si="129"/>
        <v>0</v>
      </c>
      <c r="AT92" s="6">
        <f t="shared" si="130"/>
        <v>0</v>
      </c>
      <c r="AU92" s="6">
        <f t="shared" si="131"/>
        <v>0</v>
      </c>
      <c r="AV92" s="6">
        <f t="shared" si="132"/>
        <v>0</v>
      </c>
      <c r="AW92" s="6">
        <f t="shared" si="133"/>
        <v>0</v>
      </c>
      <c r="AX92" s="6">
        <f t="shared" si="134"/>
        <v>0</v>
      </c>
      <c r="AY92" s="6">
        <f t="shared" si="135"/>
        <v>0</v>
      </c>
      <c r="AZ92" s="6">
        <f t="shared" si="136"/>
        <v>0</v>
      </c>
      <c r="BA92" s="6">
        <f t="shared" si="137"/>
        <v>0</v>
      </c>
      <c r="BB92" s="6">
        <f t="shared" si="138"/>
        <v>0</v>
      </c>
      <c r="BC92" s="6">
        <f t="shared" si="139"/>
        <v>0</v>
      </c>
      <c r="BE92" s="1">
        <f t="shared" si="140"/>
        <v>0</v>
      </c>
      <c r="BF92" s="1">
        <f t="shared" si="141"/>
        <v>0</v>
      </c>
      <c r="BG92" s="1">
        <f t="shared" si="142"/>
        <v>0</v>
      </c>
      <c r="BH92" s="1">
        <f t="shared" si="143"/>
        <v>0</v>
      </c>
      <c r="BI92" s="1">
        <f t="shared" si="144"/>
        <v>0</v>
      </c>
      <c r="BJ92" s="1">
        <f t="shared" si="145"/>
        <v>0</v>
      </c>
      <c r="BK92" s="1">
        <f t="shared" si="146"/>
        <v>0</v>
      </c>
      <c r="BL92" s="1">
        <f t="shared" si="147"/>
        <v>0</v>
      </c>
      <c r="BM92" s="1">
        <f t="shared" si="148"/>
        <v>0</v>
      </c>
    </row>
    <row r="93" spans="1:65" x14ac:dyDescent="0.3">
      <c r="A93" s="41" t="s">
        <v>210</v>
      </c>
      <c r="B93" s="6">
        <f>IF(Apr!$E95&gt;0,VLOOKUP($A93,Apr!$O$4:$T$201,4,FALSE),0)</f>
        <v>0</v>
      </c>
      <c r="C93" s="6">
        <f>IF(Apr!$E95&gt;0,VLOOKUP($A93,Apr!$O$4:$T$201,5,FALSE)+Apr!L$4/1000,0)</f>
        <v>0</v>
      </c>
      <c r="D93" s="16">
        <f t="shared" si="70"/>
        <v>0</v>
      </c>
      <c r="E93" s="6">
        <f>IF(May!$E95&gt;0,VLOOKUP($A93,May!$O$4:$T$201,4,FALSE),0)</f>
        <v>0</v>
      </c>
      <c r="F93" s="6">
        <f>IF(May!$E95&gt;0,VLOOKUP($A93,May!$O$4:$T$201,5,FALSE)+May!L$4/1000,0)</f>
        <v>0</v>
      </c>
      <c r="G93" s="16">
        <f t="shared" si="71"/>
        <v>0</v>
      </c>
      <c r="H93" s="6">
        <f>IF(Jun!$E95&gt;0,VLOOKUP($A93,Jun!$O$4:$R$201,4,FALSE),0)</f>
        <v>0</v>
      </c>
      <c r="I93" s="6">
        <f>IF(Jun!$E95&gt;0,VLOOKUP($A93,Jun!$O$4:$T$201,5,FALSE)+Jun!L$4/1000,0)</f>
        <v>0</v>
      </c>
      <c r="J93" s="16">
        <f t="shared" si="72"/>
        <v>0</v>
      </c>
      <c r="K93" s="6">
        <f>IF(Jul!$E95&gt;0,VLOOKUP($A93,Jul!$O$4:$R$201,4,FALSE),0)</f>
        <v>34</v>
      </c>
      <c r="L93" s="6">
        <f>IF(Jul!$E95&gt;0,VLOOKUP($A93,Jul!$O$4:$T$201,5,FALSE)+Jul!$L$4/1000,0)</f>
        <v>2.0139999999999998</v>
      </c>
      <c r="M93" s="16">
        <f t="shared" si="97"/>
        <v>36.048000000000002</v>
      </c>
      <c r="N93" s="6">
        <f>IF(Aug!$E95&gt;0,VLOOKUP($A93,Aug!$O$4:$R$201,4,FALSE),0)</f>
        <v>37</v>
      </c>
      <c r="O93" s="6">
        <f>IF(Aug!$E95&gt;0,VLOOKUP($A93,Aug!$O$4:$T$201,5,FALSE)+Aug!L$4/1000,0)</f>
        <v>2.0179999999999998</v>
      </c>
      <c r="P93" s="16">
        <f t="shared" si="98"/>
        <v>39.055</v>
      </c>
      <c r="Q93" s="6">
        <f>IF(Sep!$E95&gt;0,VLOOKUP($A93,Sep!$O$4:$R$201,4,FALSE),0)</f>
        <v>0</v>
      </c>
      <c r="R93" s="6">
        <f>IF(Sep!$E95&gt;0,VLOOKUP($A93,Sep!$O$4:$T$201,5,FALSE)+Sep!L$4/1000,0)</f>
        <v>0</v>
      </c>
      <c r="S93" s="16">
        <f t="shared" si="99"/>
        <v>0</v>
      </c>
      <c r="T93" s="6">
        <f>IF(Oct!$E95&gt;0,VLOOKUP($A93,Oct!$O$4:$R$201,4,FALSE),0)</f>
        <v>0</v>
      </c>
      <c r="U93" s="6">
        <f>IF(Oct!$E95&gt;0,VLOOKUP($A93,Oct!$O$4:$T$201,5,FALSE)+Oct!L$4/1000,0)</f>
        <v>0</v>
      </c>
      <c r="V93" s="16">
        <f t="shared" si="100"/>
        <v>0</v>
      </c>
      <c r="W93" s="6">
        <f>IF(Nov!$E95&gt;0,VLOOKUP($A93,Nov!$O$4:$R$201,4,FALSE),0)</f>
        <v>0</v>
      </c>
      <c r="X93" s="6">
        <f>IF(Nov!$E95&gt;0,VLOOKUP($A93,Nov!$O$4:$T$201,5,FALSE)+Nov!L$4/1000,0)</f>
        <v>0</v>
      </c>
      <c r="Y93" s="16">
        <f t="shared" si="101"/>
        <v>0</v>
      </c>
      <c r="Z93" s="6">
        <f>IF(Dec!$E95&gt;0,VLOOKUP($A93,Dec!$O$4:$R$201,4,FALSE),0)</f>
        <v>0</v>
      </c>
      <c r="AA93" s="6">
        <f>IF(Dec!$E95&gt;0,VLOOKUP($A93,Dec!$O$4:$T$201,5,FALSE)+Dec!L$4/1000,0)</f>
        <v>0</v>
      </c>
      <c r="AB93" s="16">
        <f t="shared" si="102"/>
        <v>0</v>
      </c>
      <c r="AC93" s="6">
        <f>IF(Jan!$E95&gt;0,VLOOKUP($A93,Jan!$O$4:$R$201,4,FALSE),0)</f>
        <v>0</v>
      </c>
      <c r="AD93" s="6">
        <f>IF(Jan!$E95&gt;0,VLOOKUP($A93,Jan!$O$4:$T$201,5,FALSE)+Jan!L$4/1000,0)</f>
        <v>0</v>
      </c>
      <c r="AE93" s="16">
        <f t="shared" si="103"/>
        <v>0</v>
      </c>
      <c r="AF93" s="6">
        <f>IF(Feb!$E95&gt;0,VLOOKUP($A93,Feb!$O$4:$R$201,4,FALSE),0)</f>
        <v>0</v>
      </c>
      <c r="AG93" s="6">
        <f>IF(Feb!$E95&gt;0,VLOOKUP($A93,Feb!$O$4:$T$201,5,FALSE)+Feb!L$4/1000,0)</f>
        <v>0</v>
      </c>
      <c r="AH93" s="16">
        <f t="shared" si="104"/>
        <v>0</v>
      </c>
      <c r="AI93" s="6">
        <f>IF(Mar!$E95&gt;0,VLOOKUP($A93,Mar!$O$4:$R$201,4,FALSE),0)</f>
        <v>0</v>
      </c>
      <c r="AJ93" s="6">
        <f>IF(Mar!$E95&gt;0,VLOOKUP($A93,Mar!$O$4:$T$201,5,FALSE)+Mar!L$4/1000,0)</f>
        <v>0</v>
      </c>
      <c r="AK93" s="16">
        <f t="shared" si="73"/>
        <v>0</v>
      </c>
      <c r="AN93" s="16">
        <f t="shared" si="105"/>
        <v>75.16007900000001</v>
      </c>
      <c r="AQ93" s="1" t="str">
        <f t="shared" si="106"/>
        <v>Mick Widdup</v>
      </c>
      <c r="AR93" s="6">
        <f t="shared" si="128"/>
        <v>0</v>
      </c>
      <c r="AS93" s="6">
        <f t="shared" si="129"/>
        <v>0</v>
      </c>
      <c r="AT93" s="6">
        <f t="shared" si="130"/>
        <v>0</v>
      </c>
      <c r="AU93" s="6">
        <f t="shared" si="131"/>
        <v>36.048000000000002</v>
      </c>
      <c r="AV93" s="6">
        <f t="shared" si="132"/>
        <v>39.055</v>
      </c>
      <c r="AW93" s="6">
        <f t="shared" si="133"/>
        <v>0</v>
      </c>
      <c r="AX93" s="6">
        <f t="shared" si="134"/>
        <v>0</v>
      </c>
      <c r="AY93" s="6">
        <f t="shared" si="135"/>
        <v>0</v>
      </c>
      <c r="AZ93" s="6">
        <f t="shared" si="136"/>
        <v>0</v>
      </c>
      <c r="BA93" s="6">
        <f t="shared" si="137"/>
        <v>0</v>
      </c>
      <c r="BB93" s="6">
        <f t="shared" si="138"/>
        <v>0</v>
      </c>
      <c r="BC93" s="6">
        <f t="shared" si="139"/>
        <v>0</v>
      </c>
      <c r="BE93" s="1">
        <f t="shared" si="140"/>
        <v>39.055</v>
      </c>
      <c r="BF93" s="1">
        <f t="shared" si="141"/>
        <v>36.048000000000002</v>
      </c>
      <c r="BG93" s="1">
        <f t="shared" si="142"/>
        <v>0</v>
      </c>
      <c r="BH93" s="1">
        <f t="shared" si="143"/>
        <v>0</v>
      </c>
      <c r="BI93" s="1">
        <f t="shared" si="144"/>
        <v>0</v>
      </c>
      <c r="BJ93" s="1">
        <f t="shared" si="145"/>
        <v>0</v>
      </c>
      <c r="BK93" s="1">
        <f t="shared" si="146"/>
        <v>0</v>
      </c>
      <c r="BL93" s="1">
        <f t="shared" si="147"/>
        <v>0</v>
      </c>
      <c r="BM93" s="1">
        <f t="shared" si="148"/>
        <v>0</v>
      </c>
    </row>
    <row r="94" spans="1:65" x14ac:dyDescent="0.3">
      <c r="A94" s="1" t="s">
        <v>65</v>
      </c>
      <c r="B94" s="6">
        <f>IF(Apr!$E96&gt;0,VLOOKUP($A94,Apr!$O$4:$T$201,4,FALSE),0)</f>
        <v>0</v>
      </c>
      <c r="C94" s="6">
        <f>IF(Apr!$E96&gt;0,VLOOKUP($A94,Apr!$O$4:$T$201,5,FALSE)+Apr!L$4/1000,0)</f>
        <v>0</v>
      </c>
      <c r="D94" s="16">
        <f t="shared" si="70"/>
        <v>0</v>
      </c>
      <c r="E94" s="6">
        <f>IF(May!$E96&gt;0,VLOOKUP($A94,May!$O$4:$T$201,4,FALSE),0)</f>
        <v>0</v>
      </c>
      <c r="F94" s="6">
        <f>IF(May!$E96&gt;0,VLOOKUP($A94,May!$O$4:$T$201,5,FALSE)+May!L$4/1000,0)</f>
        <v>0</v>
      </c>
      <c r="G94" s="16">
        <f t="shared" si="71"/>
        <v>0</v>
      </c>
      <c r="H94" s="6">
        <f>IF(Jun!$E96&gt;0,VLOOKUP($A94,Jun!$O$4:$R$201,4,FALSE),0)</f>
        <v>0</v>
      </c>
      <c r="I94" s="6">
        <f>IF(Jun!$E96&gt;0,VLOOKUP($A94,Jun!$O$4:$T$201,5,FALSE)+Jun!L$4/1000,0)</f>
        <v>0</v>
      </c>
      <c r="J94" s="16">
        <f t="shared" si="72"/>
        <v>0</v>
      </c>
      <c r="K94" s="6">
        <f>IF(Jul!$E96&gt;0,VLOOKUP($A94,Jul!$O$4:$R$201,4,FALSE),0)</f>
        <v>0</v>
      </c>
      <c r="L94" s="6">
        <f>IF(Jul!$E96&gt;0,VLOOKUP($A94,Jul!$O$4:$T$201,5,FALSE)+Jul!$L$4/1000,0)</f>
        <v>0</v>
      </c>
      <c r="M94" s="16">
        <f t="shared" si="97"/>
        <v>0</v>
      </c>
      <c r="N94" s="6">
        <f>IF(Aug!$E96&gt;0,VLOOKUP($A94,Aug!$O$4:$R$201,4,FALSE),0)</f>
        <v>35</v>
      </c>
      <c r="O94" s="6">
        <f>IF(Aug!$E96&gt;0,VLOOKUP($A94,Aug!$O$4:$T$201,5,FALSE)+Aug!L$4/1000,0)</f>
        <v>2.0179999999999998</v>
      </c>
      <c r="P94" s="16">
        <f t="shared" si="98"/>
        <v>37.052999999999997</v>
      </c>
      <c r="Q94" s="6">
        <f>IF(Sep!$E96&gt;0,VLOOKUP($A94,Sep!$O$4:$R$201,4,FALSE),0)</f>
        <v>0</v>
      </c>
      <c r="R94" s="6">
        <f>IF(Sep!$E96&gt;0,VLOOKUP($A94,Sep!$O$4:$T$201,5,FALSE)+Sep!L$4/1000,0)</f>
        <v>0</v>
      </c>
      <c r="S94" s="16">
        <f t="shared" si="99"/>
        <v>0</v>
      </c>
      <c r="T94" s="6">
        <f>IF(Oct!$E96&gt;0,VLOOKUP($A94,Oct!$O$4:$R$201,4,FALSE),0)</f>
        <v>0</v>
      </c>
      <c r="U94" s="6">
        <f>IF(Oct!$E96&gt;0,VLOOKUP($A94,Oct!$O$4:$T$201,5,FALSE)+Oct!L$4/1000,0)</f>
        <v>0</v>
      </c>
      <c r="V94" s="16">
        <f t="shared" si="100"/>
        <v>0</v>
      </c>
      <c r="W94" s="6">
        <f>IF(Nov!$E96&gt;0,VLOOKUP($A94,Nov!$O$4:$R$201,4,FALSE),0)</f>
        <v>0</v>
      </c>
      <c r="X94" s="6">
        <f>IF(Nov!$E96&gt;0,VLOOKUP($A94,Nov!$O$4:$T$201,5,FALSE)+Nov!L$4/1000,0)</f>
        <v>0</v>
      </c>
      <c r="Y94" s="16">
        <f t="shared" si="101"/>
        <v>0</v>
      </c>
      <c r="Z94" s="6">
        <f>IF(Dec!$E96&gt;0,VLOOKUP($A94,Dec!$O$4:$R$201,4,FALSE),0)</f>
        <v>0</v>
      </c>
      <c r="AA94" s="6">
        <f>IF(Dec!$E96&gt;0,VLOOKUP($A94,Dec!$O$4:$T$201,5,FALSE)+Dec!L$4/1000,0)</f>
        <v>0</v>
      </c>
      <c r="AB94" s="16">
        <f t="shared" si="102"/>
        <v>0</v>
      </c>
      <c r="AC94" s="6">
        <f>IF(Jan!$E96&gt;0,VLOOKUP($A94,Jan!$O$4:$R$201,4,FALSE),0)</f>
        <v>0</v>
      </c>
      <c r="AD94" s="6">
        <f>IF(Jan!$E96&gt;0,VLOOKUP($A94,Jan!$O$4:$T$201,5,FALSE)+Jan!L$4/1000,0)</f>
        <v>0</v>
      </c>
      <c r="AE94" s="16">
        <f t="shared" si="103"/>
        <v>0</v>
      </c>
      <c r="AF94" s="6">
        <f>IF(Feb!$E96&gt;0,VLOOKUP($A94,Feb!$O$4:$R$201,4,FALSE),0)</f>
        <v>0</v>
      </c>
      <c r="AG94" s="6">
        <f>IF(Feb!$E96&gt;0,VLOOKUP($A94,Feb!$O$4:$T$201,5,FALSE)+Feb!L$4/1000,0)</f>
        <v>0</v>
      </c>
      <c r="AH94" s="16">
        <f t="shared" si="104"/>
        <v>0</v>
      </c>
      <c r="AI94" s="6">
        <f>IF(Mar!$E96&gt;0,VLOOKUP($A94,Mar!$O$4:$R$201,4,FALSE),0)</f>
        <v>0</v>
      </c>
      <c r="AJ94" s="6">
        <f>IF(Mar!$E96&gt;0,VLOOKUP($A94,Mar!$O$4:$T$201,5,FALSE)+Mar!L$4/1000,0)</f>
        <v>0</v>
      </c>
      <c r="AK94" s="16">
        <f t="shared" si="73"/>
        <v>0</v>
      </c>
      <c r="AN94" s="16">
        <f t="shared" si="105"/>
        <v>37.090052999999997</v>
      </c>
      <c r="AQ94" s="1" t="str">
        <f t="shared" si="106"/>
        <v>Mike Toft</v>
      </c>
      <c r="AR94" s="6">
        <f t="shared" si="128"/>
        <v>0</v>
      </c>
      <c r="AS94" s="6">
        <f t="shared" si="129"/>
        <v>0</v>
      </c>
      <c r="AT94" s="6">
        <f t="shared" si="130"/>
        <v>0</v>
      </c>
      <c r="AU94" s="6">
        <f t="shared" si="131"/>
        <v>0</v>
      </c>
      <c r="AV94" s="6">
        <f t="shared" si="132"/>
        <v>37.052999999999997</v>
      </c>
      <c r="AW94" s="6">
        <f t="shared" si="133"/>
        <v>0</v>
      </c>
      <c r="AX94" s="6">
        <f t="shared" si="134"/>
        <v>0</v>
      </c>
      <c r="AY94" s="6">
        <f t="shared" si="135"/>
        <v>0</v>
      </c>
      <c r="AZ94" s="6">
        <f t="shared" si="136"/>
        <v>0</v>
      </c>
      <c r="BA94" s="6">
        <f t="shared" si="137"/>
        <v>0</v>
      </c>
      <c r="BB94" s="6">
        <f t="shared" si="138"/>
        <v>0</v>
      </c>
      <c r="BC94" s="6">
        <f t="shared" si="139"/>
        <v>0</v>
      </c>
      <c r="BE94" s="1">
        <f t="shared" si="140"/>
        <v>37.052999999999997</v>
      </c>
      <c r="BF94" s="1">
        <f t="shared" si="141"/>
        <v>0</v>
      </c>
      <c r="BG94" s="1">
        <f t="shared" si="142"/>
        <v>0</v>
      </c>
      <c r="BH94" s="1">
        <f t="shared" si="143"/>
        <v>0</v>
      </c>
      <c r="BI94" s="1">
        <f t="shared" si="144"/>
        <v>0</v>
      </c>
      <c r="BJ94" s="1">
        <f t="shared" si="145"/>
        <v>0</v>
      </c>
      <c r="BK94" s="1">
        <f t="shared" si="146"/>
        <v>0</v>
      </c>
      <c r="BL94" s="1">
        <f t="shared" si="147"/>
        <v>0</v>
      </c>
      <c r="BM94" s="1">
        <f t="shared" si="148"/>
        <v>0</v>
      </c>
    </row>
    <row r="95" spans="1:65" x14ac:dyDescent="0.3">
      <c r="A95" s="1" t="s">
        <v>78</v>
      </c>
      <c r="B95" s="6">
        <f>IF(Apr!$E97&gt;0,VLOOKUP($A95,Apr!$O$4:$T$201,4,FALSE),0)</f>
        <v>0</v>
      </c>
      <c r="C95" s="6">
        <f>IF(Apr!$E97&gt;0,VLOOKUP($A95,Apr!$O$4:$T$201,5,FALSE)+Apr!L$4/1000,0)</f>
        <v>0</v>
      </c>
      <c r="D95" s="16">
        <f t="shared" si="70"/>
        <v>0</v>
      </c>
      <c r="E95" s="6">
        <f>IF(May!$E97&gt;0,VLOOKUP($A95,May!$O$4:$T$201,4,FALSE),0)</f>
        <v>0</v>
      </c>
      <c r="F95" s="6">
        <f>IF(May!$E97&gt;0,VLOOKUP($A95,May!$O$4:$T$201,5,FALSE)+May!L$4/1000,0)</f>
        <v>0</v>
      </c>
      <c r="G95" s="16">
        <f t="shared" si="71"/>
        <v>0</v>
      </c>
      <c r="H95" s="6">
        <f>IF(Jun!$E97&gt;0,VLOOKUP($A95,Jun!$O$4:$R$201,4,FALSE),0)</f>
        <v>0</v>
      </c>
      <c r="I95" s="6">
        <f>IF(Jun!$E97&gt;0,VLOOKUP($A95,Jun!$O$4:$T$201,5,FALSE)+Jun!L$4/1000,0)</f>
        <v>0</v>
      </c>
      <c r="J95" s="16">
        <f t="shared" si="72"/>
        <v>0</v>
      </c>
      <c r="K95" s="6">
        <f>IF(Jul!$E97&gt;0,VLOOKUP($A95,Jul!$O$4:$R$201,4,FALSE),0)</f>
        <v>0</v>
      </c>
      <c r="L95" s="6">
        <f>IF(Jul!$E97&gt;0,VLOOKUP($A95,Jul!$O$4:$T$201,5,FALSE)+Jul!$L$4/1000,0)</f>
        <v>0</v>
      </c>
      <c r="M95" s="16">
        <f t="shared" si="97"/>
        <v>0</v>
      </c>
      <c r="N95" s="6">
        <f>IF(Aug!$E97&gt;0,VLOOKUP($A95,Aug!$O$4:$R$201,4,FALSE),0)</f>
        <v>0</v>
      </c>
      <c r="O95" s="6">
        <f>IF(Aug!$E97&gt;0,VLOOKUP($A95,Aug!$O$4:$T$201,5,FALSE)+Aug!L$4/1000,0)</f>
        <v>0</v>
      </c>
      <c r="P95" s="16">
        <f t="shared" si="98"/>
        <v>0</v>
      </c>
      <c r="Q95" s="6">
        <f>IF(Sep!$E97&gt;0,VLOOKUP($A95,Sep!$O$4:$R$201,4,FALSE),0)</f>
        <v>0</v>
      </c>
      <c r="R95" s="6">
        <f>IF(Sep!$E97&gt;0,VLOOKUP($A95,Sep!$O$4:$T$201,5,FALSE)+Sep!L$4/1000,0)</f>
        <v>0</v>
      </c>
      <c r="S95" s="16">
        <f t="shared" si="99"/>
        <v>0</v>
      </c>
      <c r="T95" s="6">
        <f>IF(Oct!$E97&gt;0,VLOOKUP($A95,Oct!$O$4:$R$201,4,FALSE),0)</f>
        <v>0</v>
      </c>
      <c r="U95" s="6">
        <f>IF(Oct!$E97&gt;0,VLOOKUP($A95,Oct!$O$4:$T$201,5,FALSE)+Oct!L$4/1000,0)</f>
        <v>0</v>
      </c>
      <c r="V95" s="16">
        <f t="shared" si="100"/>
        <v>0</v>
      </c>
      <c r="W95" s="6">
        <f>IF(Nov!$E97&gt;0,VLOOKUP($A95,Nov!$O$4:$R$201,4,FALSE),0)</f>
        <v>0</v>
      </c>
      <c r="X95" s="6">
        <f>IF(Nov!$E97&gt;0,VLOOKUP($A95,Nov!$O$4:$T$201,5,FALSE)+Nov!L$4/1000,0)</f>
        <v>0</v>
      </c>
      <c r="Y95" s="16">
        <f t="shared" si="101"/>
        <v>0</v>
      </c>
      <c r="Z95" s="6">
        <f>IF(Dec!$E97&gt;0,VLOOKUP($A95,Dec!$O$4:$R$201,4,FALSE),0)</f>
        <v>0</v>
      </c>
      <c r="AA95" s="6">
        <f>IF(Dec!$E97&gt;0,VLOOKUP($A95,Dec!$O$4:$T$201,5,FALSE)+Dec!L$4/1000,0)</f>
        <v>0</v>
      </c>
      <c r="AB95" s="16">
        <f t="shared" si="102"/>
        <v>0</v>
      </c>
      <c r="AC95" s="6">
        <f>IF(Jan!$E97&gt;0,VLOOKUP($A95,Jan!$O$4:$R$201,4,FALSE),0)</f>
        <v>0</v>
      </c>
      <c r="AD95" s="6">
        <f>IF(Jan!$E97&gt;0,VLOOKUP($A95,Jan!$O$4:$T$201,5,FALSE)+Jan!L$4/1000,0)</f>
        <v>0</v>
      </c>
      <c r="AE95" s="16">
        <f t="shared" si="103"/>
        <v>0</v>
      </c>
      <c r="AF95" s="6">
        <f>IF(Feb!$E97&gt;0,VLOOKUP($A95,Feb!$O$4:$R$201,4,FALSE),0)</f>
        <v>0</v>
      </c>
      <c r="AG95" s="6">
        <f>IF(Feb!$E97&gt;0,VLOOKUP($A95,Feb!$O$4:$T$201,5,FALSE)+Feb!L$4/1000,0)</f>
        <v>0</v>
      </c>
      <c r="AH95" s="16">
        <f t="shared" si="104"/>
        <v>0</v>
      </c>
      <c r="AI95" s="6">
        <f>IF(Mar!$E97&gt;0,VLOOKUP($A95,Mar!$O$4:$R$201,4,FALSE),0)</f>
        <v>0</v>
      </c>
      <c r="AJ95" s="6">
        <f>IF(Mar!$E97&gt;0,VLOOKUP($A95,Mar!$O$4:$T$201,5,FALSE)+Mar!L$4/1000,0)</f>
        <v>0</v>
      </c>
      <c r="AK95" s="16">
        <f t="shared" si="73"/>
        <v>0</v>
      </c>
      <c r="AN95" s="16">
        <f t="shared" si="105"/>
        <v>0</v>
      </c>
      <c r="AQ95" s="1" t="str">
        <f t="shared" si="106"/>
        <v>Natalie Toft</v>
      </c>
      <c r="AR95" s="6">
        <f t="shared" si="128"/>
        <v>0</v>
      </c>
      <c r="AS95" s="6">
        <f t="shared" si="129"/>
        <v>0</v>
      </c>
      <c r="AT95" s="6">
        <f t="shared" si="130"/>
        <v>0</v>
      </c>
      <c r="AU95" s="6">
        <f t="shared" si="131"/>
        <v>0</v>
      </c>
      <c r="AV95" s="6">
        <f t="shared" si="132"/>
        <v>0</v>
      </c>
      <c r="AW95" s="6">
        <f t="shared" si="133"/>
        <v>0</v>
      </c>
      <c r="AX95" s="6">
        <f t="shared" si="134"/>
        <v>0</v>
      </c>
      <c r="AY95" s="6">
        <f t="shared" si="135"/>
        <v>0</v>
      </c>
      <c r="AZ95" s="6">
        <f t="shared" si="136"/>
        <v>0</v>
      </c>
      <c r="BA95" s="6">
        <f t="shared" si="137"/>
        <v>0</v>
      </c>
      <c r="BB95" s="6">
        <f t="shared" si="138"/>
        <v>0</v>
      </c>
      <c r="BC95" s="6">
        <f t="shared" si="139"/>
        <v>0</v>
      </c>
      <c r="BE95" s="1">
        <f t="shared" si="140"/>
        <v>0</v>
      </c>
      <c r="BF95" s="1">
        <f t="shared" si="141"/>
        <v>0</v>
      </c>
      <c r="BG95" s="1">
        <f t="shared" si="142"/>
        <v>0</v>
      </c>
      <c r="BH95" s="1">
        <f t="shared" si="143"/>
        <v>0</v>
      </c>
      <c r="BI95" s="1">
        <f t="shared" si="144"/>
        <v>0</v>
      </c>
      <c r="BJ95" s="1">
        <f t="shared" si="145"/>
        <v>0</v>
      </c>
      <c r="BK95" s="1">
        <f t="shared" si="146"/>
        <v>0</v>
      </c>
      <c r="BL95" s="1">
        <f t="shared" si="147"/>
        <v>0</v>
      </c>
      <c r="BM95" s="1">
        <f t="shared" si="148"/>
        <v>0</v>
      </c>
    </row>
    <row r="96" spans="1:65" x14ac:dyDescent="0.3">
      <c r="A96" s="1" t="s">
        <v>171</v>
      </c>
      <c r="B96" s="6">
        <f>IF(Apr!$E98&gt;0,VLOOKUP($A96,Apr!$O$4:$T$201,4,FALSE),0)</f>
        <v>0</v>
      </c>
      <c r="C96" s="6">
        <f>IF(Apr!$E98&gt;0,VLOOKUP($A96,Apr!$O$4:$T$201,5,FALSE)+Apr!L$4/1000,0)</f>
        <v>0</v>
      </c>
      <c r="D96" s="16">
        <f t="shared" si="70"/>
        <v>0</v>
      </c>
      <c r="E96" s="6">
        <f>IF(May!$E98&gt;0,VLOOKUP($A96,May!$O$4:$T$201,4,FALSE),0)</f>
        <v>0</v>
      </c>
      <c r="F96" s="6">
        <f>IF(May!$E98&gt;0,VLOOKUP($A96,May!$O$4:$T$201,5,FALSE)+May!L$4/1000,0)</f>
        <v>0</v>
      </c>
      <c r="G96" s="16">
        <f t="shared" si="71"/>
        <v>0</v>
      </c>
      <c r="H96" s="6">
        <f>IF(Jun!$E98&gt;0,VLOOKUP($A96,Jun!$O$4:$R$201,4,FALSE),0)</f>
        <v>0</v>
      </c>
      <c r="I96" s="6">
        <f>IF(Jun!$E98&gt;0,VLOOKUP($A96,Jun!$O$4:$T$201,5,FALSE)+Jun!L$4/1000,0)</f>
        <v>0</v>
      </c>
      <c r="J96" s="16">
        <f t="shared" si="72"/>
        <v>0</v>
      </c>
      <c r="K96" s="6">
        <f>IF(Jul!$E98&gt;0,VLOOKUP($A96,Jul!$O$4:$R$201,4,FALSE),0)</f>
        <v>0</v>
      </c>
      <c r="L96" s="6">
        <f>IF(Jul!$E98&gt;0,VLOOKUP($A96,Jul!$O$4:$T$201,5,FALSE)+Jul!$L$4/1000,0)</f>
        <v>0</v>
      </c>
      <c r="M96" s="16">
        <f t="shared" si="97"/>
        <v>0</v>
      </c>
      <c r="N96" s="6">
        <f>IF(Aug!$E98&gt;0,VLOOKUP($A96,Aug!$O$4:$R$201,4,FALSE),0)</f>
        <v>0</v>
      </c>
      <c r="O96" s="6">
        <f>IF(Aug!$E98&gt;0,VLOOKUP($A96,Aug!$O$4:$T$201,5,FALSE)+Aug!L$4/1000,0)</f>
        <v>0</v>
      </c>
      <c r="P96" s="16">
        <f t="shared" si="98"/>
        <v>0</v>
      </c>
      <c r="Q96" s="6">
        <f>IF(Sep!$E98&gt;0,VLOOKUP($A96,Sep!$O$4:$R$201,4,FALSE),0)</f>
        <v>0</v>
      </c>
      <c r="R96" s="6">
        <f>IF(Sep!$E98&gt;0,VLOOKUP($A96,Sep!$O$4:$T$201,5,FALSE)+Sep!L$4/1000,0)</f>
        <v>0</v>
      </c>
      <c r="S96" s="16">
        <f t="shared" si="99"/>
        <v>0</v>
      </c>
      <c r="T96" s="6">
        <f>IF(Oct!$E98&gt;0,VLOOKUP($A96,Oct!$O$4:$R$201,4,FALSE),0)</f>
        <v>0</v>
      </c>
      <c r="U96" s="6">
        <f>IF(Oct!$E98&gt;0,VLOOKUP($A96,Oct!$O$4:$T$201,5,FALSE)+Oct!L$4/1000,0)</f>
        <v>0</v>
      </c>
      <c r="V96" s="16">
        <f t="shared" si="100"/>
        <v>0</v>
      </c>
      <c r="W96" s="6">
        <f>IF(Nov!$E98&gt;0,VLOOKUP($A96,Nov!$O$4:$R$201,4,FALSE),0)</f>
        <v>0</v>
      </c>
      <c r="X96" s="6">
        <f>IF(Nov!$E98&gt;0,VLOOKUP($A96,Nov!$O$4:$T$201,5,FALSE)+Nov!L$4/1000,0)</f>
        <v>0</v>
      </c>
      <c r="Y96" s="16">
        <f t="shared" si="101"/>
        <v>0</v>
      </c>
      <c r="Z96" s="6">
        <f>IF(Dec!$E98&gt;0,VLOOKUP($A96,Dec!$O$4:$R$201,4,FALSE),0)</f>
        <v>0</v>
      </c>
      <c r="AA96" s="6">
        <f>IF(Dec!$E98&gt;0,VLOOKUP($A96,Dec!$O$4:$T$201,5,FALSE)+Dec!L$4/1000,0)</f>
        <v>0</v>
      </c>
      <c r="AB96" s="16">
        <f t="shared" si="102"/>
        <v>0</v>
      </c>
      <c r="AC96" s="6">
        <f>IF(Jan!$E98&gt;0,VLOOKUP($A96,Jan!$O$4:$R$201,4,FALSE),0)</f>
        <v>0</v>
      </c>
      <c r="AD96" s="6">
        <f>IF(Jan!$E98&gt;0,VLOOKUP($A96,Jan!$O$4:$T$201,5,FALSE)+Jan!L$4/1000,0)</f>
        <v>0</v>
      </c>
      <c r="AE96" s="16">
        <f t="shared" si="103"/>
        <v>0</v>
      </c>
      <c r="AF96" s="6">
        <f>IF(Feb!$E98&gt;0,VLOOKUP($A96,Feb!$O$4:$R$201,4,FALSE),0)</f>
        <v>0</v>
      </c>
      <c r="AG96" s="6">
        <f>IF(Feb!$E98&gt;0,VLOOKUP($A96,Feb!$O$4:$T$201,5,FALSE)+Feb!L$4/1000,0)</f>
        <v>0</v>
      </c>
      <c r="AH96" s="16">
        <f t="shared" si="104"/>
        <v>0</v>
      </c>
      <c r="AI96" s="6">
        <f>IF(Mar!$E98&gt;0,VLOOKUP($A96,Mar!$O$4:$R$201,4,FALSE),0)</f>
        <v>0</v>
      </c>
      <c r="AJ96" s="6">
        <f>IF(Mar!$E98&gt;0,VLOOKUP($A96,Mar!$O$4:$T$201,5,FALSE)+Mar!L$4/1000,0)</f>
        <v>0</v>
      </c>
      <c r="AK96" s="16">
        <f t="shared" si="73"/>
        <v>0</v>
      </c>
      <c r="AN96" s="16">
        <f t="shared" si="105"/>
        <v>0</v>
      </c>
      <c r="AQ96" s="1" t="str">
        <f t="shared" si="106"/>
        <v>Neil Bayton-Roberts</v>
      </c>
      <c r="AR96" s="6">
        <f t="shared" si="128"/>
        <v>0</v>
      </c>
      <c r="AS96" s="6">
        <f t="shared" si="129"/>
        <v>0</v>
      </c>
      <c r="AT96" s="6">
        <f t="shared" si="130"/>
        <v>0</v>
      </c>
      <c r="AU96" s="6">
        <f t="shared" si="131"/>
        <v>0</v>
      </c>
      <c r="AV96" s="6">
        <f t="shared" si="132"/>
        <v>0</v>
      </c>
      <c r="AW96" s="6">
        <f t="shared" si="133"/>
        <v>0</v>
      </c>
      <c r="AX96" s="6">
        <f t="shared" si="134"/>
        <v>0</v>
      </c>
      <c r="AY96" s="6">
        <f t="shared" si="135"/>
        <v>0</v>
      </c>
      <c r="AZ96" s="6">
        <f t="shared" si="136"/>
        <v>0</v>
      </c>
      <c r="BA96" s="6">
        <f t="shared" si="137"/>
        <v>0</v>
      </c>
      <c r="BB96" s="6">
        <f t="shared" si="138"/>
        <v>0</v>
      </c>
      <c r="BC96" s="6">
        <f t="shared" si="139"/>
        <v>0</v>
      </c>
      <c r="BE96" s="1">
        <f t="shared" si="140"/>
        <v>0</v>
      </c>
      <c r="BF96" s="1">
        <f t="shared" si="141"/>
        <v>0</v>
      </c>
      <c r="BG96" s="1">
        <f t="shared" si="142"/>
        <v>0</v>
      </c>
      <c r="BH96" s="1">
        <f t="shared" si="143"/>
        <v>0</v>
      </c>
      <c r="BI96" s="1">
        <f t="shared" si="144"/>
        <v>0</v>
      </c>
      <c r="BJ96" s="1">
        <f t="shared" si="145"/>
        <v>0</v>
      </c>
      <c r="BK96" s="1">
        <f t="shared" si="146"/>
        <v>0</v>
      </c>
      <c r="BL96" s="1">
        <f t="shared" si="147"/>
        <v>0</v>
      </c>
      <c r="BM96" s="1">
        <f t="shared" si="148"/>
        <v>0</v>
      </c>
    </row>
    <row r="97" spans="1:65" x14ac:dyDescent="0.3">
      <c r="A97" s="1" t="s">
        <v>12</v>
      </c>
      <c r="B97" s="6">
        <f>IF(Apr!$E99&gt;0,VLOOKUP($A97,Apr!$O$4:$T$201,4,FALSE),0)</f>
        <v>0</v>
      </c>
      <c r="C97" s="6">
        <f>IF(Apr!$E99&gt;0,VLOOKUP($A97,Apr!$O$4:$T$201,5,FALSE)+Apr!L$4/1000,0)</f>
        <v>0</v>
      </c>
      <c r="D97" s="16">
        <f t="shared" si="70"/>
        <v>0</v>
      </c>
      <c r="E97" s="6">
        <f>IF(May!$E99&gt;0,VLOOKUP($A97,May!$O$4:$T$201,4,FALSE),0)</f>
        <v>26</v>
      </c>
      <c r="F97" s="6">
        <f>IF(May!$E99&gt;0,VLOOKUP($A97,May!$O$4:$T$201,5,FALSE)+May!L$4/1000,0)</f>
        <v>2.1000000000000001E-2</v>
      </c>
      <c r="G97" s="16">
        <f t="shared" si="71"/>
        <v>26.047000000000001</v>
      </c>
      <c r="H97" s="6">
        <f>IF(Jun!$E99&gt;0,VLOOKUP($A97,Jun!$O$4:$R$201,4,FALSE),0)</f>
        <v>0</v>
      </c>
      <c r="I97" s="6">
        <f>IF(Jun!$E99&gt;0,VLOOKUP($A97,Jun!$O$4:$T$201,5,FALSE)+Jun!L$4/1000,0)</f>
        <v>0</v>
      </c>
      <c r="J97" s="16">
        <f t="shared" si="72"/>
        <v>0</v>
      </c>
      <c r="K97" s="6">
        <f>IF(Jul!$E99&gt;0,VLOOKUP($A97,Jul!$O$4:$R$201,4,FALSE),0)</f>
        <v>33</v>
      </c>
      <c r="L97" s="6">
        <f>IF(Jul!$E99&gt;0,VLOOKUP($A97,Jul!$O$4:$T$201,5,FALSE)+Jul!$L$4/1000,0)</f>
        <v>1.4E-2</v>
      </c>
      <c r="M97" s="16">
        <f t="shared" si="97"/>
        <v>33.047000000000004</v>
      </c>
      <c r="N97" s="6">
        <f>IF(Aug!$E99&gt;0,VLOOKUP($A97,Aug!$O$4:$R$201,4,FALSE),0)</f>
        <v>0</v>
      </c>
      <c r="O97" s="6">
        <f>IF(Aug!$E99&gt;0,VLOOKUP($A97,Aug!$O$4:$T$201,5,FALSE)+Aug!L$4/1000,0)</f>
        <v>0</v>
      </c>
      <c r="P97" s="16">
        <f t="shared" si="98"/>
        <v>0</v>
      </c>
      <c r="Q97" s="6">
        <f>IF(Sep!$E99&gt;0,VLOOKUP($A97,Sep!$O$4:$R$201,4,FALSE),0)</f>
        <v>36</v>
      </c>
      <c r="R97" s="6">
        <f>IF(Sep!$E99&gt;0,VLOOKUP($A97,Sep!$O$4:$T$201,5,FALSE)+Sep!L$4/1000,0)</f>
        <v>2.0129999999999999</v>
      </c>
      <c r="S97" s="16">
        <f t="shared" si="99"/>
        <v>38.048999999999999</v>
      </c>
      <c r="T97" s="6">
        <f>IF(Oct!$E99&gt;0,VLOOKUP($A97,Oct!$O$4:$R$201,4,FALSE),0)</f>
        <v>0</v>
      </c>
      <c r="U97" s="6">
        <f>IF(Oct!$E99&gt;0,VLOOKUP($A97,Oct!$O$4:$T$201,5,FALSE)+Oct!L$4/1000,0)</f>
        <v>0</v>
      </c>
      <c r="V97" s="16">
        <f t="shared" si="100"/>
        <v>0</v>
      </c>
      <c r="W97" s="6">
        <f>IF(Nov!$E99&gt;0,VLOOKUP($A97,Nov!$O$4:$R$201,4,FALSE),0)</f>
        <v>37</v>
      </c>
      <c r="X97" s="6">
        <f>IF(Nov!$E99&gt;0,VLOOKUP($A97,Nov!$O$4:$T$201,5,FALSE)+Nov!L$4/1000,0)</f>
        <v>1.4999999999999999E-2</v>
      </c>
      <c r="Y97" s="16">
        <f t="shared" si="101"/>
        <v>37.052</v>
      </c>
      <c r="Z97" s="6">
        <f>IF(Dec!$E99&gt;0,VLOOKUP($A97,Dec!$O$4:$R$201,4,FALSE),0)</f>
        <v>0</v>
      </c>
      <c r="AA97" s="6">
        <f>IF(Dec!$E99&gt;0,VLOOKUP($A97,Dec!$O$4:$T$201,5,FALSE)+Dec!L$4/1000,0)</f>
        <v>2.3E-2</v>
      </c>
      <c r="AB97" s="16">
        <f t="shared" si="102"/>
        <v>2.3E-2</v>
      </c>
      <c r="AC97" s="6">
        <f>IF(Jan!$E99&gt;0,VLOOKUP($A97,Jan!$O$4:$R$201,4,FALSE),0)</f>
        <v>38</v>
      </c>
      <c r="AD97" s="6">
        <f>IF(Jan!$E99&gt;0,VLOOKUP($A97,Jan!$O$4:$T$201,5,FALSE)+Jan!L$4/1000,0)</f>
        <v>3.1E-2</v>
      </c>
      <c r="AE97" s="16">
        <f t="shared" si="103"/>
        <v>38.068999999999996</v>
      </c>
      <c r="AF97" s="6">
        <f>IF(Feb!$E99&gt;0,VLOOKUP($A97,Feb!$O$4:$R$201,4,FALSE),0)</f>
        <v>19</v>
      </c>
      <c r="AG97" s="6">
        <f>IF(Feb!$E99&gt;0,VLOOKUP($A97,Feb!$O$4:$T$201,5,FALSE)+Feb!L$4/1000,0)</f>
        <v>2.8000000000000001E-2</v>
      </c>
      <c r="AH97" s="16">
        <f t="shared" si="104"/>
        <v>19.046999999999997</v>
      </c>
      <c r="AI97" s="6">
        <f>IF(Mar!$E99&gt;0,VLOOKUP($A97,Mar!$O$4:$R$201,4,FALSE),0)</f>
        <v>0</v>
      </c>
      <c r="AJ97" s="6">
        <f>IF(Mar!$E99&gt;0,VLOOKUP($A97,Mar!$O$4:$T$201,5,FALSE)+Mar!L$4/1000,0)</f>
        <v>0</v>
      </c>
      <c r="AK97" s="16">
        <f t="shared" si="73"/>
        <v>0</v>
      </c>
      <c r="AN97" s="16">
        <f t="shared" si="105"/>
        <v>191.40344416666665</v>
      </c>
      <c r="AQ97" s="1" t="str">
        <f t="shared" si="106"/>
        <v>Neil Tate</v>
      </c>
      <c r="AR97" s="6">
        <f t="shared" si="128"/>
        <v>0</v>
      </c>
      <c r="AS97" s="6">
        <f t="shared" si="129"/>
        <v>26.047000000000001</v>
      </c>
      <c r="AT97" s="6">
        <f t="shared" si="130"/>
        <v>0</v>
      </c>
      <c r="AU97" s="6">
        <f t="shared" si="131"/>
        <v>33.047000000000004</v>
      </c>
      <c r="AV97" s="6">
        <f t="shared" si="132"/>
        <v>0</v>
      </c>
      <c r="AW97" s="6">
        <f t="shared" si="133"/>
        <v>38.048999999999999</v>
      </c>
      <c r="AX97" s="6">
        <f t="shared" si="134"/>
        <v>0</v>
      </c>
      <c r="AY97" s="6">
        <f t="shared" si="135"/>
        <v>37.052</v>
      </c>
      <c r="AZ97" s="6">
        <f t="shared" si="136"/>
        <v>2.3E-2</v>
      </c>
      <c r="BA97" s="6">
        <f t="shared" si="137"/>
        <v>38.068999999999996</v>
      </c>
      <c r="BB97" s="6">
        <f t="shared" si="138"/>
        <v>19.046999999999997</v>
      </c>
      <c r="BC97" s="6">
        <f t="shared" si="139"/>
        <v>0</v>
      </c>
      <c r="BE97" s="1">
        <f t="shared" si="140"/>
        <v>38.068999999999996</v>
      </c>
      <c r="BF97" s="1">
        <f t="shared" si="141"/>
        <v>38.048999999999999</v>
      </c>
      <c r="BG97" s="1">
        <f t="shared" si="142"/>
        <v>37.052</v>
      </c>
      <c r="BH97" s="1">
        <f t="shared" si="143"/>
        <v>33.047000000000004</v>
      </c>
      <c r="BI97" s="1">
        <f t="shared" si="144"/>
        <v>26.047000000000001</v>
      </c>
      <c r="BJ97" s="1">
        <f t="shared" si="145"/>
        <v>19.046999999999997</v>
      </c>
      <c r="BK97" s="1">
        <f t="shared" si="146"/>
        <v>2.3E-2</v>
      </c>
      <c r="BL97" s="1">
        <f t="shared" si="147"/>
        <v>0</v>
      </c>
      <c r="BM97" s="1">
        <f t="shared" si="148"/>
        <v>0</v>
      </c>
    </row>
    <row r="98" spans="1:65" x14ac:dyDescent="0.3">
      <c r="A98" s="1" t="s">
        <v>42</v>
      </c>
      <c r="B98" s="6">
        <f>IF(Apr!$E100&gt;0,VLOOKUP($A98,Apr!$O$4:$T$201,4,FALSE),0)</f>
        <v>0</v>
      </c>
      <c r="C98" s="6">
        <f>IF(Apr!$E100&gt;0,VLOOKUP($A98,Apr!$O$4:$T$201,5,FALSE)+Apr!L$4/1000,0)</f>
        <v>0</v>
      </c>
      <c r="D98" s="16">
        <f t="shared" si="70"/>
        <v>0</v>
      </c>
      <c r="E98" s="6">
        <f>IF(May!$E100&gt;0,VLOOKUP($A98,May!$O$4:$T$201,4,FALSE),0)</f>
        <v>0</v>
      </c>
      <c r="F98" s="6">
        <f>IF(May!$E100&gt;0,VLOOKUP($A98,May!$O$4:$T$201,5,FALSE)+May!L$4/1000,0)</f>
        <v>0</v>
      </c>
      <c r="G98" s="16">
        <f t="shared" si="71"/>
        <v>0</v>
      </c>
      <c r="H98" s="6">
        <f>IF(Jun!$E100&gt;0,VLOOKUP($A98,Jun!$O$4:$R$201,4,FALSE),0)</f>
        <v>0</v>
      </c>
      <c r="I98" s="6">
        <f>IF(Jun!$E100&gt;0,VLOOKUP($A98,Jun!$O$4:$T$201,5,FALSE)+Jun!L$4/1000,0)</f>
        <v>0</v>
      </c>
      <c r="J98" s="16">
        <f t="shared" si="72"/>
        <v>0</v>
      </c>
      <c r="K98" s="6">
        <f>IF(Jul!$E100&gt;0,VLOOKUP($A98,Jul!$O$4:$R$201,4,FALSE),0)</f>
        <v>0</v>
      </c>
      <c r="L98" s="6">
        <f>IF(Jul!$E100&gt;0,VLOOKUP($A98,Jul!$O$4:$T$201,5,FALSE)+Jul!$L$4/1000,0)</f>
        <v>0</v>
      </c>
      <c r="M98" s="16">
        <f t="shared" si="97"/>
        <v>0</v>
      </c>
      <c r="N98" s="6">
        <f>IF(Aug!$E100&gt;0,VLOOKUP($A98,Aug!$O$4:$R$201,4,FALSE),0)</f>
        <v>0</v>
      </c>
      <c r="O98" s="6">
        <f>IF(Aug!$E100&gt;0,VLOOKUP($A98,Aug!$O$4:$T$201,5,FALSE)+Aug!L$4/1000,0)</f>
        <v>0</v>
      </c>
      <c r="P98" s="16">
        <f t="shared" si="98"/>
        <v>0</v>
      </c>
      <c r="Q98" s="6">
        <f>IF(Sep!$E100&gt;0,VLOOKUP($A98,Sep!$O$4:$R$201,4,FALSE),0)</f>
        <v>0</v>
      </c>
      <c r="R98" s="6">
        <f>IF(Sep!$E100&gt;0,VLOOKUP($A98,Sep!$O$4:$T$201,5,FALSE)+Sep!L$4/1000,0)</f>
        <v>0</v>
      </c>
      <c r="S98" s="16">
        <f t="shared" si="99"/>
        <v>0</v>
      </c>
      <c r="T98" s="6">
        <f>IF(Oct!$E100&gt;0,VLOOKUP($A98,Oct!$O$4:$R$201,4,FALSE),0)</f>
        <v>0</v>
      </c>
      <c r="U98" s="6">
        <f>IF(Oct!$E100&gt;0,VLOOKUP($A98,Oct!$O$4:$T$201,5,FALSE)+Oct!L$4/1000,0)</f>
        <v>0</v>
      </c>
      <c r="V98" s="16">
        <f t="shared" si="100"/>
        <v>0</v>
      </c>
      <c r="W98" s="6">
        <f>IF(Nov!$E100&gt;0,VLOOKUP($A98,Nov!$O$4:$R$201,4,FALSE),0)</f>
        <v>0</v>
      </c>
      <c r="X98" s="6">
        <f>IF(Nov!$E100&gt;0,VLOOKUP($A98,Nov!$O$4:$T$201,5,FALSE)+Nov!L$4/1000,0)</f>
        <v>0</v>
      </c>
      <c r="Y98" s="16">
        <f t="shared" si="101"/>
        <v>0</v>
      </c>
      <c r="Z98" s="6">
        <f>IF(Dec!$E100&gt;0,VLOOKUP($A98,Dec!$O$4:$R$201,4,FALSE),0)</f>
        <v>0</v>
      </c>
      <c r="AA98" s="6">
        <f>IF(Dec!$E100&gt;0,VLOOKUP($A98,Dec!$O$4:$T$201,5,FALSE)+Dec!L$4/1000,0)</f>
        <v>0</v>
      </c>
      <c r="AB98" s="16">
        <f t="shared" si="102"/>
        <v>0</v>
      </c>
      <c r="AC98" s="6">
        <f>IF(Jan!$E100&gt;0,VLOOKUP($A98,Jan!$O$4:$R$201,4,FALSE),0)</f>
        <v>0</v>
      </c>
      <c r="AD98" s="6">
        <f>IF(Jan!$E100&gt;0,VLOOKUP($A98,Jan!$O$4:$T$201,5,FALSE)+Jan!L$4/1000,0)</f>
        <v>0</v>
      </c>
      <c r="AE98" s="16">
        <f t="shared" si="103"/>
        <v>0</v>
      </c>
      <c r="AF98" s="6">
        <f>IF(Feb!$E100&gt;0,VLOOKUP($A98,Feb!$O$4:$R$201,4,FALSE),0)</f>
        <v>0</v>
      </c>
      <c r="AG98" s="6">
        <f>IF(Feb!$E100&gt;0,VLOOKUP($A98,Feb!$O$4:$T$201,5,FALSE)+Feb!L$4/1000,0)</f>
        <v>0</v>
      </c>
      <c r="AH98" s="16">
        <f t="shared" si="104"/>
        <v>0</v>
      </c>
      <c r="AI98" s="6">
        <f>IF(Mar!$E100&gt;0,VLOOKUP($A98,Mar!$O$4:$R$201,4,FALSE),0)</f>
        <v>0</v>
      </c>
      <c r="AJ98" s="6">
        <f>IF(Mar!$E100&gt;0,VLOOKUP($A98,Mar!$O$4:$T$201,5,FALSE)+Mar!L$4/1000,0)</f>
        <v>0</v>
      </c>
      <c r="AK98" s="16">
        <f t="shared" si="73"/>
        <v>0</v>
      </c>
      <c r="AN98" s="16">
        <f t="shared" si="105"/>
        <v>0</v>
      </c>
      <c r="AQ98" s="1" t="str">
        <f t="shared" si="106"/>
        <v>Nigel Simpkin</v>
      </c>
      <c r="AR98" s="6">
        <f t="shared" si="128"/>
        <v>0</v>
      </c>
      <c r="AS98" s="6">
        <f t="shared" si="129"/>
        <v>0</v>
      </c>
      <c r="AT98" s="6">
        <f t="shared" si="130"/>
        <v>0</v>
      </c>
      <c r="AU98" s="6">
        <f t="shared" si="131"/>
        <v>0</v>
      </c>
      <c r="AV98" s="6">
        <f t="shared" si="132"/>
        <v>0</v>
      </c>
      <c r="AW98" s="6">
        <f t="shared" si="133"/>
        <v>0</v>
      </c>
      <c r="AX98" s="6">
        <f t="shared" si="134"/>
        <v>0</v>
      </c>
      <c r="AY98" s="6">
        <f t="shared" si="135"/>
        <v>0</v>
      </c>
      <c r="AZ98" s="6">
        <f t="shared" si="136"/>
        <v>0</v>
      </c>
      <c r="BA98" s="6">
        <f t="shared" si="137"/>
        <v>0</v>
      </c>
      <c r="BB98" s="6">
        <f t="shared" si="138"/>
        <v>0</v>
      </c>
      <c r="BC98" s="6">
        <f t="shared" si="139"/>
        <v>0</v>
      </c>
      <c r="BE98" s="1">
        <f t="shared" si="140"/>
        <v>0</v>
      </c>
      <c r="BF98" s="1">
        <f t="shared" si="141"/>
        <v>0</v>
      </c>
      <c r="BG98" s="1">
        <f t="shared" si="142"/>
        <v>0</v>
      </c>
      <c r="BH98" s="1">
        <f t="shared" si="143"/>
        <v>0</v>
      </c>
      <c r="BI98" s="1">
        <f t="shared" si="144"/>
        <v>0</v>
      </c>
      <c r="BJ98" s="1">
        <f t="shared" si="145"/>
        <v>0</v>
      </c>
      <c r="BK98" s="1">
        <f t="shared" si="146"/>
        <v>0</v>
      </c>
      <c r="BL98" s="1">
        <f t="shared" si="147"/>
        <v>0</v>
      </c>
      <c r="BM98" s="1">
        <f t="shared" si="148"/>
        <v>0</v>
      </c>
    </row>
    <row r="99" spans="1:65" x14ac:dyDescent="0.3">
      <c r="A99" s="1" t="s">
        <v>218</v>
      </c>
      <c r="B99" s="6">
        <f>IF(Apr!$E101&gt;0,VLOOKUP($A99,Apr!$O$4:$T$201,4,FALSE),0)</f>
        <v>0</v>
      </c>
      <c r="C99" s="6">
        <f>IF(Apr!$E101&gt;0,VLOOKUP($A99,Apr!$O$4:$T$201,5,FALSE)+Apr!L$4/1000,0)</f>
        <v>0</v>
      </c>
      <c r="D99" s="16">
        <f t="shared" si="70"/>
        <v>0</v>
      </c>
      <c r="E99" s="6">
        <f>IF(May!$E101&gt;0,VLOOKUP($A99,May!$O$4:$T$201,4,FALSE),0)</f>
        <v>0</v>
      </c>
      <c r="F99" s="6">
        <f>IF(May!$E101&gt;0,VLOOKUP($A99,May!$O$4:$T$201,5,FALSE)+May!L$4/1000,0)</f>
        <v>0</v>
      </c>
      <c r="G99" s="16">
        <f t="shared" si="71"/>
        <v>0</v>
      </c>
      <c r="H99" s="6">
        <f>IF(Jun!$E101&gt;0,VLOOKUP($A99,Jun!$O$4:$R$201,4,FALSE),0)</f>
        <v>0</v>
      </c>
      <c r="I99" s="6">
        <f>IF(Jun!$E101&gt;0,VLOOKUP($A99,Jun!$O$4:$T$201,5,FALSE)+Jun!L$4/1000,0)</f>
        <v>0</v>
      </c>
      <c r="J99" s="16">
        <f t="shared" si="72"/>
        <v>0</v>
      </c>
      <c r="K99" s="6">
        <f>IF(Jul!$E101&gt;0,VLOOKUP($A99,Jul!$O$4:$R$201,4,FALSE),0)</f>
        <v>0</v>
      </c>
      <c r="L99" s="6">
        <f>IF(Jul!$E101&gt;0,VLOOKUP($A99,Jul!$O$4:$T$201,5,FALSE)+Jul!$L$4/1000,0)</f>
        <v>0</v>
      </c>
      <c r="M99" s="16">
        <f t="shared" si="97"/>
        <v>0</v>
      </c>
      <c r="N99" s="6">
        <f>IF(Aug!$E101&gt;0,VLOOKUP($A99,Aug!$O$4:$R$201,4,FALSE),0)</f>
        <v>0</v>
      </c>
      <c r="O99" s="6">
        <f>IF(Aug!$E101&gt;0,VLOOKUP($A99,Aug!$O$4:$T$201,5,FALSE)+Aug!L$4/1000,0)</f>
        <v>0</v>
      </c>
      <c r="P99" s="16">
        <f t="shared" si="98"/>
        <v>0</v>
      </c>
      <c r="Q99" s="6">
        <f>IF(Sep!$E101&gt;0,VLOOKUP($A99,Sep!$O$4:$R$201,4,FALSE),0)</f>
        <v>0</v>
      </c>
      <c r="R99" s="6">
        <f>IF(Sep!$E101&gt;0,VLOOKUP($A99,Sep!$O$4:$T$201,5,FALSE)+Sep!L$4/1000,0)</f>
        <v>0</v>
      </c>
      <c r="S99" s="16">
        <f t="shared" si="99"/>
        <v>0</v>
      </c>
      <c r="T99" s="6">
        <f>IF(Oct!$E101&gt;0,VLOOKUP($A99,Oct!$O$4:$R$201,4,FALSE),0)</f>
        <v>0</v>
      </c>
      <c r="U99" s="6">
        <f>IF(Oct!$E101&gt;0,VLOOKUP($A99,Oct!$O$4:$T$201,5,FALSE)+Oct!L$4/1000,0)</f>
        <v>0</v>
      </c>
      <c r="V99" s="16">
        <f t="shared" si="100"/>
        <v>0</v>
      </c>
      <c r="W99" s="6">
        <f>IF(Nov!$E101&gt;0,VLOOKUP($A99,Nov!$O$4:$R$201,4,FALSE),0)</f>
        <v>0</v>
      </c>
      <c r="X99" s="6">
        <f>IF(Nov!$E101&gt;0,VLOOKUP($A99,Nov!$O$4:$T$201,5,FALSE)+Nov!L$4/1000,0)</f>
        <v>0</v>
      </c>
      <c r="Y99" s="16">
        <f t="shared" si="101"/>
        <v>0</v>
      </c>
      <c r="Z99" s="6">
        <f>IF(Dec!$E101&gt;0,VLOOKUP($A99,Dec!$O$4:$R$201,4,FALSE),0)</f>
        <v>31</v>
      </c>
      <c r="AA99" s="6">
        <f>IF(Dec!$E101&gt;0,VLOOKUP($A99,Dec!$O$4:$T$201,5,FALSE)+Dec!L$4/1000,0)</f>
        <v>2.3E-2</v>
      </c>
      <c r="AB99" s="16">
        <f t="shared" si="102"/>
        <v>31.053999999999998</v>
      </c>
      <c r="AC99" s="6">
        <f>IF(Jan!$E101&gt;0,VLOOKUP($A99,Jan!$O$4:$R$201,4,FALSE),0)</f>
        <v>0</v>
      </c>
      <c r="AD99" s="6">
        <f>IF(Jan!$E101&gt;0,VLOOKUP($A99,Jan!$O$4:$T$201,5,FALSE)+Jan!L$4/1000,0)</f>
        <v>0</v>
      </c>
      <c r="AE99" s="16">
        <f t="shared" si="103"/>
        <v>0</v>
      </c>
      <c r="AF99" s="6">
        <f>IF(Feb!$E101&gt;0,VLOOKUP($A99,Feb!$O$4:$R$201,4,FALSE),0)</f>
        <v>37</v>
      </c>
      <c r="AG99" s="6">
        <f>IF(Feb!$E101&gt;0,VLOOKUP($A99,Feb!$O$4:$T$201,5,FALSE)+Feb!L$4/1000,0)</f>
        <v>2.028</v>
      </c>
      <c r="AH99" s="16">
        <f t="shared" si="104"/>
        <v>39.064999999999998</v>
      </c>
      <c r="AI99" s="6">
        <f>IF(Mar!$E101&gt;0,VLOOKUP($A99,Mar!$O$4:$R$201,4,FALSE),0)</f>
        <v>0</v>
      </c>
      <c r="AJ99" s="6">
        <f>IF(Mar!$E101&gt;0,VLOOKUP($A99,Mar!$O$4:$T$201,5,FALSE)+Mar!L$4/1000,0)</f>
        <v>0</v>
      </c>
      <c r="AK99" s="16">
        <f t="shared" si="73"/>
        <v>0</v>
      </c>
      <c r="AN99" s="16">
        <f t="shared" si="105"/>
        <v>70.173591999999999</v>
      </c>
      <c r="AQ99" s="1" t="str">
        <f t="shared" si="106"/>
        <v>Oliver Thomson</v>
      </c>
      <c r="AR99" s="6">
        <f t="shared" si="128"/>
        <v>0</v>
      </c>
      <c r="AS99" s="6">
        <f t="shared" si="129"/>
        <v>0</v>
      </c>
      <c r="AT99" s="6">
        <f t="shared" si="130"/>
        <v>0</v>
      </c>
      <c r="AU99" s="6">
        <f t="shared" si="131"/>
        <v>0</v>
      </c>
      <c r="AV99" s="6">
        <f t="shared" si="132"/>
        <v>0</v>
      </c>
      <c r="AW99" s="6">
        <f t="shared" si="133"/>
        <v>0</v>
      </c>
      <c r="AX99" s="6">
        <f t="shared" si="134"/>
        <v>0</v>
      </c>
      <c r="AY99" s="6">
        <f t="shared" si="135"/>
        <v>0</v>
      </c>
      <c r="AZ99" s="6">
        <f t="shared" si="136"/>
        <v>31.053999999999998</v>
      </c>
      <c r="BA99" s="6">
        <f t="shared" si="137"/>
        <v>0</v>
      </c>
      <c r="BB99" s="6">
        <f t="shared" si="138"/>
        <v>39.064999999999998</v>
      </c>
      <c r="BC99" s="6">
        <f t="shared" si="139"/>
        <v>0</v>
      </c>
      <c r="BE99" s="1">
        <f t="shared" si="140"/>
        <v>39.064999999999998</v>
      </c>
      <c r="BF99" s="1">
        <f t="shared" si="141"/>
        <v>31.053999999999998</v>
      </c>
      <c r="BG99" s="1">
        <f t="shared" si="142"/>
        <v>0</v>
      </c>
      <c r="BH99" s="1">
        <f t="shared" si="143"/>
        <v>0</v>
      </c>
      <c r="BI99" s="1">
        <f t="shared" si="144"/>
        <v>0</v>
      </c>
      <c r="BJ99" s="1">
        <f t="shared" si="145"/>
        <v>0</v>
      </c>
      <c r="BK99" s="1">
        <f t="shared" si="146"/>
        <v>0</v>
      </c>
      <c r="BL99" s="1">
        <f t="shared" si="147"/>
        <v>0</v>
      </c>
      <c r="BM99" s="1">
        <f t="shared" si="148"/>
        <v>0</v>
      </c>
    </row>
    <row r="100" spans="1:65" x14ac:dyDescent="0.3">
      <c r="A100" s="1" t="s">
        <v>18</v>
      </c>
      <c r="B100" s="6">
        <f>IF(Apr!$E102&gt;0,VLOOKUP($A100,Apr!$O$4:$T$201,4,FALSE),0)</f>
        <v>35</v>
      </c>
      <c r="C100" s="6">
        <f>IF(Apr!$E102&gt;0,VLOOKUP($A100,Apr!$O$4:$T$201,5,FALSE)+Apr!L$4/1000,0)</f>
        <v>2.1000000000000001E-2</v>
      </c>
      <c r="D100" s="16">
        <f t="shared" si="70"/>
        <v>35.055999999999997</v>
      </c>
      <c r="E100" s="6">
        <f>IF(May!$E102&gt;0,VLOOKUP($A100,May!$O$4:$T$201,4,FALSE),0)</f>
        <v>0</v>
      </c>
      <c r="F100" s="6">
        <f>IF(May!$E102&gt;0,VLOOKUP($A100,May!$O$4:$T$201,5,FALSE)+May!L$4/1000,0)</f>
        <v>0</v>
      </c>
      <c r="G100" s="16">
        <f t="shared" si="71"/>
        <v>0</v>
      </c>
      <c r="H100" s="6">
        <f>IF(Jun!$E102&gt;0,VLOOKUP($A100,Jun!$O$4:$R$201,4,FALSE),0)</f>
        <v>29</v>
      </c>
      <c r="I100" s="6">
        <f>IF(Jun!$E102&gt;0,VLOOKUP($A100,Jun!$O$4:$T$201,5,FALSE)+Jun!L$4/1000,0)</f>
        <v>1.6E-2</v>
      </c>
      <c r="J100" s="16">
        <f t="shared" si="72"/>
        <v>29.044999999999998</v>
      </c>
      <c r="K100" s="6">
        <f>IF(Jul!$E102&gt;0,VLOOKUP($A100,Jul!$O$4:$R$201,4,FALSE),0)</f>
        <v>30</v>
      </c>
      <c r="L100" s="6">
        <f>IF(Jul!$E102&gt;0,VLOOKUP($A100,Jul!$O$4:$T$201,5,FALSE)+Jul!$L$4/1000,0)</f>
        <v>1.4E-2</v>
      </c>
      <c r="M100" s="16">
        <f t="shared" si="97"/>
        <v>30.044</v>
      </c>
      <c r="N100" s="6">
        <f>IF(Aug!$E102&gt;0,VLOOKUP($A100,Aug!$O$4:$R$201,4,FALSE),0)</f>
        <v>40</v>
      </c>
      <c r="O100" s="6">
        <f>IF(Aug!$E102&gt;0,VLOOKUP($A100,Aug!$O$4:$T$201,5,FALSE)+Aug!L$4/1000,0)</f>
        <v>2.0179999999999998</v>
      </c>
      <c r="P100" s="16">
        <f t="shared" si="98"/>
        <v>42.058</v>
      </c>
      <c r="Q100" s="6">
        <f>IF(Sep!$E102&gt;0,VLOOKUP($A100,Sep!$O$4:$R$201,4,FALSE),0)</f>
        <v>0</v>
      </c>
      <c r="R100" s="6">
        <f>IF(Sep!$E102&gt;0,VLOOKUP($A100,Sep!$O$4:$T$201,5,FALSE)+Sep!L$4/1000,0)</f>
        <v>0</v>
      </c>
      <c r="S100" s="16">
        <f t="shared" si="99"/>
        <v>0</v>
      </c>
      <c r="T100" s="6">
        <f>IF(Oct!$E102&gt;0,VLOOKUP($A100,Oct!$O$4:$R$201,4,FALSE),0)</f>
        <v>27</v>
      </c>
      <c r="U100" s="6">
        <f>IF(Oct!$E102&gt;0,VLOOKUP($A100,Oct!$O$4:$T$201,5,FALSE)+Oct!L$4/1000,0)</f>
        <v>1.4999999999999999E-2</v>
      </c>
      <c r="V100" s="16">
        <f t="shared" si="100"/>
        <v>27.042000000000002</v>
      </c>
      <c r="W100" s="6">
        <f>IF(Nov!$E102&gt;0,VLOOKUP($A100,Nov!$O$4:$R$201,4,FALSE),0)</f>
        <v>0</v>
      </c>
      <c r="X100" s="6">
        <f>IF(Nov!$E102&gt;0,VLOOKUP($A100,Nov!$O$4:$T$201,5,FALSE)+Nov!L$4/1000,0)</f>
        <v>0</v>
      </c>
      <c r="Y100" s="16">
        <f t="shared" si="101"/>
        <v>0</v>
      </c>
      <c r="Z100" s="6">
        <f>IF(Dec!$E102&gt;0,VLOOKUP($A100,Dec!$O$4:$R$201,4,FALSE),0)</f>
        <v>0</v>
      </c>
      <c r="AA100" s="6">
        <f>IF(Dec!$E102&gt;0,VLOOKUP($A100,Dec!$O$4:$T$201,5,FALSE)+Dec!L$4/1000,0)</f>
        <v>0</v>
      </c>
      <c r="AB100" s="16">
        <f t="shared" si="102"/>
        <v>0</v>
      </c>
      <c r="AC100" s="6">
        <f>IF(Jan!$E102&gt;0,VLOOKUP($A100,Jan!$O$4:$R$201,4,FALSE),0)</f>
        <v>13</v>
      </c>
      <c r="AD100" s="6">
        <f>IF(Jan!$E102&gt;0,VLOOKUP($A100,Jan!$O$4:$T$201,5,FALSE)+Jan!L$4/1000,0)</f>
        <v>3.1E-2</v>
      </c>
      <c r="AE100" s="16">
        <f t="shared" si="103"/>
        <v>13.044</v>
      </c>
      <c r="AF100" s="6">
        <f>IF(Feb!$E102&gt;0,VLOOKUP($A100,Feb!$O$4:$R$201,4,FALSE),0)</f>
        <v>0</v>
      </c>
      <c r="AG100" s="6">
        <f>IF(Feb!$E102&gt;0,VLOOKUP($A100,Feb!$O$4:$T$201,5,FALSE)+Feb!L$4/1000,0)</f>
        <v>0</v>
      </c>
      <c r="AH100" s="16">
        <f t="shared" si="104"/>
        <v>0</v>
      </c>
      <c r="AI100" s="6">
        <f>IF(Mar!$E102&gt;0,VLOOKUP($A100,Mar!$O$4:$R$201,4,FALSE),0)</f>
        <v>0</v>
      </c>
      <c r="AJ100" s="6">
        <f>IF(Mar!$E102&gt;0,VLOOKUP($A100,Mar!$O$4:$T$201,5,FALSE)+Mar!L$4/1000,0)</f>
        <v>0</v>
      </c>
      <c r="AK100" s="16">
        <f t="shared" si="73"/>
        <v>0</v>
      </c>
      <c r="AN100" s="16">
        <f t="shared" si="105"/>
        <v>176.35860066666669</v>
      </c>
      <c r="AQ100" s="1" t="str">
        <f t="shared" si="106"/>
        <v>Pam Binns</v>
      </c>
      <c r="AR100" s="6">
        <f t="shared" si="128"/>
        <v>35.055999999999997</v>
      </c>
      <c r="AS100" s="6">
        <f t="shared" si="129"/>
        <v>0</v>
      </c>
      <c r="AT100" s="6">
        <f t="shared" si="130"/>
        <v>29.044999999999998</v>
      </c>
      <c r="AU100" s="6">
        <f t="shared" si="131"/>
        <v>30.044</v>
      </c>
      <c r="AV100" s="6">
        <f t="shared" si="132"/>
        <v>42.058</v>
      </c>
      <c r="AW100" s="6">
        <f t="shared" si="133"/>
        <v>0</v>
      </c>
      <c r="AX100" s="6">
        <f t="shared" si="134"/>
        <v>27.042000000000002</v>
      </c>
      <c r="AY100" s="6">
        <f t="shared" si="135"/>
        <v>0</v>
      </c>
      <c r="AZ100" s="6">
        <f t="shared" si="136"/>
        <v>0</v>
      </c>
      <c r="BA100" s="6">
        <f t="shared" si="137"/>
        <v>13.044</v>
      </c>
      <c r="BB100" s="6">
        <f t="shared" si="138"/>
        <v>0</v>
      </c>
      <c r="BC100" s="6">
        <f t="shared" si="139"/>
        <v>0</v>
      </c>
      <c r="BE100" s="1">
        <f t="shared" si="140"/>
        <v>42.058</v>
      </c>
      <c r="BF100" s="1">
        <f t="shared" si="141"/>
        <v>35.055999999999997</v>
      </c>
      <c r="BG100" s="1">
        <f t="shared" si="142"/>
        <v>30.044</v>
      </c>
      <c r="BH100" s="1">
        <f t="shared" si="143"/>
        <v>29.044999999999998</v>
      </c>
      <c r="BI100" s="1">
        <f t="shared" si="144"/>
        <v>27.042000000000002</v>
      </c>
      <c r="BJ100" s="1">
        <f t="shared" si="145"/>
        <v>13.044</v>
      </c>
      <c r="BK100" s="1">
        <f t="shared" si="146"/>
        <v>0</v>
      </c>
      <c r="BL100" s="1">
        <f t="shared" si="147"/>
        <v>0</v>
      </c>
      <c r="BM100" s="1">
        <f t="shared" si="148"/>
        <v>0</v>
      </c>
    </row>
    <row r="101" spans="1:65" x14ac:dyDescent="0.3">
      <c r="A101" s="1" t="s">
        <v>37</v>
      </c>
      <c r="B101" s="6">
        <f>IF(Apr!$E103&gt;0,VLOOKUP($A101,Apr!$O$4:$T$201,4,FALSE),0)</f>
        <v>0</v>
      </c>
      <c r="C101" s="6">
        <f>IF(Apr!$E103&gt;0,VLOOKUP($A101,Apr!$O$4:$T$201,5,FALSE)+Apr!L$4/1000,0)</f>
        <v>0</v>
      </c>
      <c r="D101" s="16">
        <f t="shared" si="70"/>
        <v>0</v>
      </c>
      <c r="E101" s="6">
        <f>IF(May!$E103&gt;0,VLOOKUP($A101,May!$O$4:$T$201,4,FALSE),0)</f>
        <v>0</v>
      </c>
      <c r="F101" s="6">
        <f>IF(May!$E103&gt;0,VLOOKUP($A101,May!$O$4:$T$201,5,FALSE)+May!L$4/1000,0)</f>
        <v>0</v>
      </c>
      <c r="G101" s="16">
        <f t="shared" si="71"/>
        <v>0</v>
      </c>
      <c r="H101" s="6">
        <f>IF(Jun!$E103&gt;0,VLOOKUP($A101,Jun!$O$4:$R$201,4,FALSE),0)</f>
        <v>0</v>
      </c>
      <c r="I101" s="6">
        <f>IF(Jun!$E103&gt;0,VLOOKUP($A101,Jun!$O$4:$T$201,5,FALSE)+Jun!L$4/1000,0)</f>
        <v>0</v>
      </c>
      <c r="J101" s="16">
        <f t="shared" si="72"/>
        <v>0</v>
      </c>
      <c r="K101" s="6">
        <f>IF(Jul!$E103&gt;0,VLOOKUP($A101,Jul!$O$4:$R$201,4,FALSE),0)</f>
        <v>0</v>
      </c>
      <c r="L101" s="6">
        <f>IF(Jul!$E103&gt;0,VLOOKUP($A101,Jul!$O$4:$T$201,5,FALSE)+Jul!$L$4/1000,0)</f>
        <v>0</v>
      </c>
      <c r="M101" s="16">
        <f t="shared" si="97"/>
        <v>0</v>
      </c>
      <c r="N101" s="6">
        <f>IF(Aug!$E103&gt;0,VLOOKUP($A101,Aug!$O$4:$R$201,4,FALSE),0)</f>
        <v>0</v>
      </c>
      <c r="O101" s="6">
        <f>IF(Aug!$E103&gt;0,VLOOKUP($A101,Aug!$O$4:$T$201,5,FALSE)+Aug!L$4/1000,0)</f>
        <v>0</v>
      </c>
      <c r="P101" s="16">
        <f t="shared" si="98"/>
        <v>0</v>
      </c>
      <c r="Q101" s="6">
        <f>IF(Sep!$E103&gt;0,VLOOKUP($A101,Sep!$O$4:$R$201,4,FALSE),0)</f>
        <v>0</v>
      </c>
      <c r="R101" s="6">
        <f>IF(Sep!$E103&gt;0,VLOOKUP($A101,Sep!$O$4:$T$201,5,FALSE)+Sep!L$4/1000,0)</f>
        <v>0</v>
      </c>
      <c r="S101" s="16">
        <f t="shared" si="99"/>
        <v>0</v>
      </c>
      <c r="T101" s="6">
        <f>IF(Oct!$E103&gt;0,VLOOKUP($A101,Oct!$O$4:$R$201,4,FALSE),0)</f>
        <v>0</v>
      </c>
      <c r="U101" s="6">
        <f>IF(Oct!$E103&gt;0,VLOOKUP($A101,Oct!$O$4:$T$201,5,FALSE)+Oct!L$4/1000,0)</f>
        <v>0</v>
      </c>
      <c r="V101" s="16">
        <f t="shared" si="100"/>
        <v>0</v>
      </c>
      <c r="W101" s="6">
        <f>IF(Nov!$E103&gt;0,VLOOKUP($A101,Nov!$O$4:$R$201,4,FALSE),0)</f>
        <v>0</v>
      </c>
      <c r="X101" s="6">
        <f>IF(Nov!$E103&gt;0,VLOOKUP($A101,Nov!$O$4:$T$201,5,FALSE)+Nov!L$4/1000,0)</f>
        <v>0</v>
      </c>
      <c r="Y101" s="16">
        <f t="shared" si="101"/>
        <v>0</v>
      </c>
      <c r="Z101" s="6">
        <f>IF(Dec!$E103&gt;0,VLOOKUP($A101,Dec!$O$4:$R$201,4,FALSE),0)</f>
        <v>0</v>
      </c>
      <c r="AA101" s="6">
        <f>IF(Dec!$E103&gt;0,VLOOKUP($A101,Dec!$O$4:$T$201,5,FALSE)+Dec!L$4/1000,0)</f>
        <v>0</v>
      </c>
      <c r="AB101" s="16">
        <f t="shared" si="102"/>
        <v>0</v>
      </c>
      <c r="AC101" s="6">
        <f>IF(Jan!$E103&gt;0,VLOOKUP($A101,Jan!$O$4:$R$201,4,FALSE),0)</f>
        <v>0</v>
      </c>
      <c r="AD101" s="6">
        <f>IF(Jan!$E103&gt;0,VLOOKUP($A101,Jan!$O$4:$T$201,5,FALSE)+Jan!L$4/1000,0)</f>
        <v>0</v>
      </c>
      <c r="AE101" s="16">
        <f t="shared" si="103"/>
        <v>0</v>
      </c>
      <c r="AF101" s="6">
        <f>IF(Feb!$E103&gt;0,VLOOKUP($A101,Feb!$O$4:$R$201,4,FALSE),0)</f>
        <v>0</v>
      </c>
      <c r="AG101" s="6">
        <f>IF(Feb!$E103&gt;0,VLOOKUP($A101,Feb!$O$4:$T$201,5,FALSE)+Feb!L$4/1000,0)</f>
        <v>0</v>
      </c>
      <c r="AH101" s="16">
        <f t="shared" si="104"/>
        <v>0</v>
      </c>
      <c r="AI101" s="6">
        <f>IF(Mar!$E103&gt;0,VLOOKUP($A101,Mar!$O$4:$R$201,4,FALSE),0)</f>
        <v>0</v>
      </c>
      <c r="AJ101" s="6">
        <f>IF(Mar!$E103&gt;0,VLOOKUP($A101,Mar!$O$4:$T$201,5,FALSE)+Mar!L$4/1000,0)</f>
        <v>0</v>
      </c>
      <c r="AK101" s="16">
        <f t="shared" si="73"/>
        <v>0</v>
      </c>
      <c r="AN101" s="16">
        <f t="shared" si="105"/>
        <v>0</v>
      </c>
      <c r="AQ101" s="1" t="str">
        <f t="shared" si="106"/>
        <v>Pam Hardman</v>
      </c>
      <c r="AR101" s="6">
        <f t="shared" si="128"/>
        <v>0</v>
      </c>
      <c r="AS101" s="6">
        <f t="shared" si="129"/>
        <v>0</v>
      </c>
      <c r="AT101" s="6">
        <f t="shared" si="130"/>
        <v>0</v>
      </c>
      <c r="AU101" s="6">
        <f t="shared" si="131"/>
        <v>0</v>
      </c>
      <c r="AV101" s="6">
        <f t="shared" si="132"/>
        <v>0</v>
      </c>
      <c r="AW101" s="6">
        <f t="shared" si="133"/>
        <v>0</v>
      </c>
      <c r="AX101" s="6">
        <f t="shared" si="134"/>
        <v>0</v>
      </c>
      <c r="AY101" s="6">
        <f t="shared" si="135"/>
        <v>0</v>
      </c>
      <c r="AZ101" s="6">
        <f t="shared" si="136"/>
        <v>0</v>
      </c>
      <c r="BA101" s="6">
        <f t="shared" si="137"/>
        <v>0</v>
      </c>
      <c r="BB101" s="6">
        <f t="shared" si="138"/>
        <v>0</v>
      </c>
      <c r="BC101" s="6">
        <f t="shared" si="139"/>
        <v>0</v>
      </c>
      <c r="BE101" s="1">
        <f t="shared" si="140"/>
        <v>0</v>
      </c>
      <c r="BF101" s="1">
        <f t="shared" si="141"/>
        <v>0</v>
      </c>
      <c r="BG101" s="1">
        <f t="shared" si="142"/>
        <v>0</v>
      </c>
      <c r="BH101" s="1">
        <f t="shared" si="143"/>
        <v>0</v>
      </c>
      <c r="BI101" s="1">
        <f t="shared" si="144"/>
        <v>0</v>
      </c>
      <c r="BJ101" s="1">
        <f t="shared" si="145"/>
        <v>0</v>
      </c>
      <c r="BK101" s="1">
        <f t="shared" si="146"/>
        <v>0</v>
      </c>
      <c r="BL101" s="1">
        <f t="shared" si="147"/>
        <v>0</v>
      </c>
      <c r="BM101" s="1">
        <f t="shared" si="148"/>
        <v>0</v>
      </c>
    </row>
    <row r="102" spans="1:65" x14ac:dyDescent="0.3">
      <c r="A102" s="1" t="s">
        <v>230</v>
      </c>
      <c r="B102" s="6">
        <f>IF(Apr!$E104&gt;0,VLOOKUP($A102,Apr!$O$4:$T$201,4,FALSE),0)</f>
        <v>0</v>
      </c>
      <c r="C102" s="6">
        <f>IF(Apr!$E104&gt;0,VLOOKUP($A102,Apr!$O$4:$T$201,5,FALSE)+Apr!L$4/1000,0)</f>
        <v>0</v>
      </c>
      <c r="D102" s="16">
        <f t="shared" si="70"/>
        <v>0</v>
      </c>
      <c r="E102" s="6">
        <f>IF(May!$E104&gt;0,VLOOKUP($A102,May!$O$4:$T$201,4,FALSE),0)</f>
        <v>0</v>
      </c>
      <c r="F102" s="6">
        <f>IF(May!$E104&gt;0,VLOOKUP($A102,May!$O$4:$T$201,5,FALSE)+May!L$4/1000,0)</f>
        <v>0</v>
      </c>
      <c r="G102" s="16">
        <f t="shared" si="71"/>
        <v>0</v>
      </c>
      <c r="H102" s="6">
        <f>IF(Jun!$E104&gt;0,VLOOKUP($A102,Jun!$O$4:$R$201,4,FALSE),0)</f>
        <v>0</v>
      </c>
      <c r="I102" s="6">
        <f>IF(Jun!$E104&gt;0,VLOOKUP($A102,Jun!$O$4:$T$201,5,FALSE)+Jun!L$4/1000,0)</f>
        <v>0</v>
      </c>
      <c r="J102" s="16">
        <f t="shared" si="72"/>
        <v>0</v>
      </c>
      <c r="K102" s="6">
        <f>IF(Jul!$E104&gt;0,VLOOKUP($A102,Jul!$O$4:$R$201,4,FALSE),0)</f>
        <v>0</v>
      </c>
      <c r="L102" s="6">
        <f>IF(Jul!$E104&gt;0,VLOOKUP($A102,Jul!$O$4:$T$201,5,FALSE)+Jul!$L$4/1000,0)</f>
        <v>0</v>
      </c>
      <c r="M102" s="16">
        <f t="shared" si="97"/>
        <v>0</v>
      </c>
      <c r="N102" s="6">
        <f>IF(Aug!$E104&gt;0,VLOOKUP($A102,Aug!$O$4:$R$201,4,FALSE),0)</f>
        <v>0</v>
      </c>
      <c r="O102" s="6">
        <f>IF(Aug!$E104&gt;0,VLOOKUP($A102,Aug!$O$4:$T$201,5,FALSE)+Aug!L$4/1000,0)</f>
        <v>0</v>
      </c>
      <c r="P102" s="16">
        <f t="shared" si="98"/>
        <v>0</v>
      </c>
      <c r="Q102" s="6">
        <f>IF(Sep!$E104&gt;0,VLOOKUP($A102,Sep!$O$4:$R$201,4,FALSE),0)</f>
        <v>0</v>
      </c>
      <c r="R102" s="6">
        <f>IF(Sep!$E104&gt;0,VLOOKUP($A102,Sep!$O$4:$T$201,5,FALSE)+Sep!L$4/1000,0)</f>
        <v>0</v>
      </c>
      <c r="S102" s="16">
        <f t="shared" si="99"/>
        <v>0</v>
      </c>
      <c r="T102" s="6">
        <f>IF(Oct!$E104&gt;0,VLOOKUP($A102,Oct!$O$4:$R$201,4,FALSE),0)</f>
        <v>0</v>
      </c>
      <c r="U102" s="6">
        <f>IF(Oct!$E104&gt;0,VLOOKUP($A102,Oct!$O$4:$T$201,5,FALSE)+Oct!L$4/1000,0)</f>
        <v>0</v>
      </c>
      <c r="V102" s="16">
        <f t="shared" si="100"/>
        <v>0</v>
      </c>
      <c r="W102" s="6">
        <f>IF(Nov!$E104&gt;0,VLOOKUP($A102,Nov!$O$4:$R$201,4,FALSE),0)</f>
        <v>0</v>
      </c>
      <c r="X102" s="6">
        <f>IF(Nov!$E104&gt;0,VLOOKUP($A102,Nov!$O$4:$T$201,5,FALSE)+Nov!L$4/1000,0)</f>
        <v>0</v>
      </c>
      <c r="Y102" s="16">
        <f t="shared" si="101"/>
        <v>0</v>
      </c>
      <c r="Z102" s="6">
        <f>IF(Dec!$E104&gt;0,VLOOKUP($A102,Dec!$O$4:$R$201,4,FALSE),0)</f>
        <v>0</v>
      </c>
      <c r="AA102" s="6">
        <f>IF(Dec!$E104&gt;0,VLOOKUP($A102,Dec!$O$4:$T$201,5,FALSE)+Dec!L$4/1000,0)</f>
        <v>0</v>
      </c>
      <c r="AB102" s="16">
        <f t="shared" si="102"/>
        <v>0</v>
      </c>
      <c r="AC102" s="6">
        <f>IF(Jan!$E104&gt;0,VLOOKUP($A102,Jan!$O$4:$R$201,4,FALSE),0)</f>
        <v>0</v>
      </c>
      <c r="AD102" s="6">
        <f>IF(Jan!$E104&gt;0,VLOOKUP($A102,Jan!$O$4:$T$201,5,FALSE)+Jan!L$4/1000,0)</f>
        <v>0</v>
      </c>
      <c r="AE102" s="16">
        <f t="shared" si="103"/>
        <v>0</v>
      </c>
      <c r="AF102" s="6">
        <f>IF(Feb!$E104&gt;0,VLOOKUP($A102,Feb!$O$4:$R$201,4,FALSE),0)</f>
        <v>0</v>
      </c>
      <c r="AG102" s="6">
        <f>IF(Feb!$E104&gt;0,VLOOKUP($A102,Feb!$O$4:$T$201,5,FALSE)+Feb!L$4/1000,0)</f>
        <v>2.8000000000000001E-2</v>
      </c>
      <c r="AH102" s="16">
        <f t="shared" si="104"/>
        <v>2.8000000000000001E-2</v>
      </c>
      <c r="AI102" s="6">
        <f>IF(Mar!$E104&gt;0,VLOOKUP($A102,Mar!$O$4:$R$201,4,FALSE),0)</f>
        <v>0</v>
      </c>
      <c r="AJ102" s="6">
        <f>IF(Mar!$E104&gt;0,VLOOKUP($A102,Mar!$O$4:$T$201,5,FALSE)+Mar!L$4/1000,0)</f>
        <v>0</v>
      </c>
      <c r="AK102" s="16">
        <f t="shared" si="73"/>
        <v>0</v>
      </c>
      <c r="AN102" s="16">
        <f t="shared" si="105"/>
        <v>2.8028000000000001E-2</v>
      </c>
      <c r="AQ102" s="1" t="str">
        <f t="shared" si="106"/>
        <v>Paul McAllister</v>
      </c>
      <c r="AR102" s="6">
        <f t="shared" si="128"/>
        <v>0</v>
      </c>
      <c r="AS102" s="6">
        <f t="shared" si="129"/>
        <v>0</v>
      </c>
      <c r="AT102" s="6">
        <f t="shared" si="130"/>
        <v>0</v>
      </c>
      <c r="AU102" s="6">
        <f t="shared" si="131"/>
        <v>0</v>
      </c>
      <c r="AV102" s="6">
        <f t="shared" si="132"/>
        <v>0</v>
      </c>
      <c r="AW102" s="6">
        <f t="shared" si="133"/>
        <v>0</v>
      </c>
      <c r="AX102" s="6">
        <f t="shared" si="134"/>
        <v>0</v>
      </c>
      <c r="AY102" s="6">
        <f t="shared" si="135"/>
        <v>0</v>
      </c>
      <c r="AZ102" s="6">
        <f t="shared" si="136"/>
        <v>0</v>
      </c>
      <c r="BA102" s="6">
        <f t="shared" si="137"/>
        <v>0</v>
      </c>
      <c r="BB102" s="6">
        <f t="shared" si="138"/>
        <v>2.8000000000000001E-2</v>
      </c>
      <c r="BC102" s="6">
        <f t="shared" si="139"/>
        <v>0</v>
      </c>
      <c r="BE102" s="1">
        <f t="shared" si="140"/>
        <v>2.8000000000000001E-2</v>
      </c>
      <c r="BF102" s="1">
        <f t="shared" si="141"/>
        <v>0</v>
      </c>
      <c r="BG102" s="1">
        <f t="shared" si="142"/>
        <v>0</v>
      </c>
      <c r="BH102" s="1">
        <f t="shared" si="143"/>
        <v>0</v>
      </c>
      <c r="BI102" s="1">
        <f t="shared" si="144"/>
        <v>0</v>
      </c>
      <c r="BJ102" s="1">
        <f t="shared" si="145"/>
        <v>0</v>
      </c>
      <c r="BK102" s="1">
        <f t="shared" si="146"/>
        <v>0</v>
      </c>
      <c r="BL102" s="1">
        <f t="shared" si="147"/>
        <v>0</v>
      </c>
      <c r="BM102" s="1">
        <f t="shared" si="148"/>
        <v>0</v>
      </c>
    </row>
    <row r="103" spans="1:65" x14ac:dyDescent="0.3">
      <c r="A103" s="1" t="s">
        <v>62</v>
      </c>
      <c r="B103" s="6">
        <f>IF(Apr!$E105&gt;0,VLOOKUP($A103,Apr!$O$4:$T$201,4,FALSE),0)</f>
        <v>0</v>
      </c>
      <c r="C103" s="6">
        <f>IF(Apr!$E105&gt;0,VLOOKUP($A103,Apr!$O$4:$T$201,5,FALSE)+Apr!L$4/1000,0)</f>
        <v>0</v>
      </c>
      <c r="D103" s="16">
        <f t="shared" si="70"/>
        <v>0</v>
      </c>
      <c r="E103" s="6">
        <f>IF(May!$E105&gt;0,VLOOKUP($A103,May!$O$4:$T$201,4,FALSE),0)</f>
        <v>0</v>
      </c>
      <c r="F103" s="6">
        <f>IF(May!$E105&gt;0,VLOOKUP($A103,May!$O$4:$T$201,5,FALSE)+May!L$4/1000,0)</f>
        <v>0</v>
      </c>
      <c r="G103" s="16">
        <f t="shared" si="71"/>
        <v>0</v>
      </c>
      <c r="H103" s="6">
        <f>IF(Jun!$E105&gt;0,VLOOKUP($A103,Jun!$O$4:$R$201,4,FALSE),0)</f>
        <v>0</v>
      </c>
      <c r="I103" s="6">
        <f>IF(Jun!$E105&gt;0,VLOOKUP($A103,Jun!$O$4:$T$201,5,FALSE)+Jun!L$4/1000,0)</f>
        <v>0</v>
      </c>
      <c r="J103" s="16">
        <f t="shared" si="72"/>
        <v>0</v>
      </c>
      <c r="K103" s="6">
        <f>IF(Jul!$E105&gt;0,VLOOKUP($A103,Jul!$O$4:$R$201,4,FALSE),0)</f>
        <v>0</v>
      </c>
      <c r="L103" s="6">
        <f>IF(Jul!$E105&gt;0,VLOOKUP($A103,Jul!$O$4:$T$201,5,FALSE)+Jul!$L$4/1000,0)</f>
        <v>0</v>
      </c>
      <c r="M103" s="16">
        <f t="shared" si="97"/>
        <v>0</v>
      </c>
      <c r="N103" s="6">
        <f>IF(Aug!$E105&gt;0,VLOOKUP($A103,Aug!$O$4:$R$201,4,FALSE),0)</f>
        <v>0</v>
      </c>
      <c r="O103" s="6">
        <f>IF(Aug!$E105&gt;0,VLOOKUP($A103,Aug!$O$4:$T$201,5,FALSE)+Aug!L$4/1000,0)</f>
        <v>0</v>
      </c>
      <c r="P103" s="16">
        <f t="shared" si="98"/>
        <v>0</v>
      </c>
      <c r="Q103" s="6">
        <f>IF(Sep!$E105&gt;0,VLOOKUP($A103,Sep!$O$4:$R$201,4,FALSE),0)</f>
        <v>0</v>
      </c>
      <c r="R103" s="6">
        <f>IF(Sep!$E105&gt;0,VLOOKUP($A103,Sep!$O$4:$T$201,5,FALSE)+Sep!L$4/1000,0)</f>
        <v>0</v>
      </c>
      <c r="S103" s="16">
        <f t="shared" si="99"/>
        <v>0</v>
      </c>
      <c r="T103" s="6">
        <f>IF(Oct!$E105&gt;0,VLOOKUP($A103,Oct!$O$4:$R$201,4,FALSE),0)</f>
        <v>35</v>
      </c>
      <c r="U103" s="6">
        <f>IF(Oct!$E105&gt;0,VLOOKUP($A103,Oct!$O$4:$T$201,5,FALSE)+Oct!L$4/1000,0)</f>
        <v>1.4999999999999999E-2</v>
      </c>
      <c r="V103" s="16">
        <f t="shared" si="100"/>
        <v>35.049999999999997</v>
      </c>
      <c r="W103" s="6">
        <f>IF(Nov!$E105&gt;0,VLOOKUP($A103,Nov!$O$4:$R$201,4,FALSE),0)</f>
        <v>0</v>
      </c>
      <c r="X103" s="6">
        <f>IF(Nov!$E105&gt;0,VLOOKUP($A103,Nov!$O$4:$T$201,5,FALSE)+Nov!L$4/1000,0)</f>
        <v>0</v>
      </c>
      <c r="Y103" s="16">
        <f t="shared" si="101"/>
        <v>0</v>
      </c>
      <c r="Z103" s="6">
        <f>IF(Dec!$E105&gt;0,VLOOKUP($A103,Dec!$O$4:$R$201,4,FALSE),0)</f>
        <v>0</v>
      </c>
      <c r="AA103" s="6">
        <f>IF(Dec!$E105&gt;0,VLOOKUP($A103,Dec!$O$4:$T$201,5,FALSE)+Dec!L$4/1000,0)</f>
        <v>0</v>
      </c>
      <c r="AB103" s="16">
        <f t="shared" si="102"/>
        <v>0</v>
      </c>
      <c r="AC103" s="6">
        <f>IF(Jan!$E105&gt;0,VLOOKUP($A103,Jan!$O$4:$R$201,4,FALSE),0)</f>
        <v>0</v>
      </c>
      <c r="AD103" s="6">
        <f>IF(Jan!$E105&gt;0,VLOOKUP($A103,Jan!$O$4:$T$201,5,FALSE)+Jan!L$4/1000,0)</f>
        <v>0</v>
      </c>
      <c r="AE103" s="16">
        <f t="shared" si="103"/>
        <v>0</v>
      </c>
      <c r="AF103" s="6">
        <f>IF(Feb!$E105&gt;0,VLOOKUP($A103,Feb!$O$4:$R$201,4,FALSE),0)</f>
        <v>0</v>
      </c>
      <c r="AG103" s="6">
        <f>IF(Feb!$E105&gt;0,VLOOKUP($A103,Feb!$O$4:$T$201,5,FALSE)+Feb!L$4/1000,0)</f>
        <v>0</v>
      </c>
      <c r="AH103" s="16">
        <f t="shared" si="104"/>
        <v>0</v>
      </c>
      <c r="AI103" s="6">
        <f>IF(Mar!$E105&gt;0,VLOOKUP($A103,Mar!$O$4:$R$201,4,FALSE),0)</f>
        <v>0</v>
      </c>
      <c r="AJ103" s="6">
        <f>IF(Mar!$E105&gt;0,VLOOKUP($A103,Mar!$O$4:$T$201,5,FALSE)+Mar!L$4/1000,0)</f>
        <v>0</v>
      </c>
      <c r="AK103" s="16">
        <f t="shared" si="73"/>
        <v>0</v>
      </c>
      <c r="AN103" s="16">
        <f t="shared" si="105"/>
        <v>35.085049999999995</v>
      </c>
      <c r="AQ103" s="1" t="str">
        <f t="shared" si="106"/>
        <v>Paul Veevers</v>
      </c>
      <c r="AR103" s="6">
        <f t="shared" si="128"/>
        <v>0</v>
      </c>
      <c r="AS103" s="6">
        <f t="shared" si="129"/>
        <v>0</v>
      </c>
      <c r="AT103" s="6">
        <f t="shared" si="130"/>
        <v>0</v>
      </c>
      <c r="AU103" s="6">
        <f t="shared" si="131"/>
        <v>0</v>
      </c>
      <c r="AV103" s="6">
        <f t="shared" si="132"/>
        <v>0</v>
      </c>
      <c r="AW103" s="6">
        <f t="shared" si="133"/>
        <v>0</v>
      </c>
      <c r="AX103" s="6">
        <f t="shared" si="134"/>
        <v>35.049999999999997</v>
      </c>
      <c r="AY103" s="6">
        <f t="shared" si="135"/>
        <v>0</v>
      </c>
      <c r="AZ103" s="6">
        <f t="shared" si="136"/>
        <v>0</v>
      </c>
      <c r="BA103" s="6">
        <f t="shared" si="137"/>
        <v>0</v>
      </c>
      <c r="BB103" s="6">
        <f t="shared" si="138"/>
        <v>0</v>
      </c>
      <c r="BC103" s="6">
        <f t="shared" si="139"/>
        <v>0</v>
      </c>
      <c r="BE103" s="1">
        <f t="shared" si="140"/>
        <v>35.049999999999997</v>
      </c>
      <c r="BF103" s="1">
        <f t="shared" si="141"/>
        <v>0</v>
      </c>
      <c r="BG103" s="1">
        <f t="shared" si="142"/>
        <v>0</v>
      </c>
      <c r="BH103" s="1">
        <f t="shared" si="143"/>
        <v>0</v>
      </c>
      <c r="BI103" s="1">
        <f t="shared" si="144"/>
        <v>0</v>
      </c>
      <c r="BJ103" s="1">
        <f t="shared" si="145"/>
        <v>0</v>
      </c>
      <c r="BK103" s="1">
        <f t="shared" si="146"/>
        <v>0</v>
      </c>
      <c r="BL103" s="1">
        <f t="shared" si="147"/>
        <v>0</v>
      </c>
      <c r="BM103" s="1">
        <f t="shared" si="148"/>
        <v>0</v>
      </c>
    </row>
    <row r="104" spans="1:65" x14ac:dyDescent="0.3">
      <c r="A104" s="41" t="s">
        <v>28</v>
      </c>
      <c r="B104" s="6">
        <f>IF(Apr!$E106&gt;0,VLOOKUP($A104,Apr!$O$4:$T$201,4,FALSE),0)</f>
        <v>0</v>
      </c>
      <c r="C104" s="6">
        <f>IF(Apr!$E106&gt;0,VLOOKUP($A104,Apr!$O$4:$T$201,5,FALSE)+Apr!L$4/1000,0)</f>
        <v>0</v>
      </c>
      <c r="D104" s="16">
        <f t="shared" si="70"/>
        <v>0</v>
      </c>
      <c r="E104" s="6">
        <f>IF(May!$E106&gt;0,VLOOKUP($A104,May!$O$4:$T$201,4,FALSE),0)</f>
        <v>0</v>
      </c>
      <c r="F104" s="6">
        <f>IF(May!$E106&gt;0,VLOOKUP($A104,May!$O$4:$T$201,5,FALSE)+May!L$4/1000,0)</f>
        <v>0</v>
      </c>
      <c r="G104" s="16">
        <f t="shared" si="71"/>
        <v>0</v>
      </c>
      <c r="H104" s="6">
        <f>IF(Jun!$E106&gt;0,VLOOKUP($A104,Jun!$O$4:$R$201,4,FALSE),0)</f>
        <v>0</v>
      </c>
      <c r="I104" s="6">
        <f>IF(Jun!$E106&gt;0,VLOOKUP($A104,Jun!$O$4:$T$201,5,FALSE)+Jun!L$4/1000,0)</f>
        <v>0</v>
      </c>
      <c r="J104" s="16">
        <f t="shared" si="72"/>
        <v>0</v>
      </c>
      <c r="K104" s="6">
        <f>IF(Jul!$E106&gt;0,VLOOKUP($A104,Jul!$O$4:$R$201,4,FALSE),0)</f>
        <v>0</v>
      </c>
      <c r="L104" s="6">
        <f>IF(Jul!$E106&gt;0,VLOOKUP($A104,Jul!$O$4:$T$201,5,FALSE)+Jul!$L$4/1000,0)</f>
        <v>0</v>
      </c>
      <c r="M104" s="16">
        <f t="shared" si="97"/>
        <v>0</v>
      </c>
      <c r="N104" s="6">
        <f>IF(Aug!$E106&gt;0,VLOOKUP($A104,Aug!$O$4:$R$201,4,FALSE),0)</f>
        <v>0</v>
      </c>
      <c r="O104" s="6">
        <f>IF(Aug!$E106&gt;0,VLOOKUP($A104,Aug!$O$4:$T$201,5,FALSE)+Aug!L$4/1000,0)</f>
        <v>0</v>
      </c>
      <c r="P104" s="16">
        <f t="shared" si="98"/>
        <v>0</v>
      </c>
      <c r="Q104" s="6">
        <f>IF(Sep!$E106&gt;0,VLOOKUP($A104,Sep!$O$4:$R$201,4,FALSE),0)</f>
        <v>0</v>
      </c>
      <c r="R104" s="6">
        <f>IF(Sep!$E106&gt;0,VLOOKUP($A104,Sep!$O$4:$T$201,5,FALSE)+Sep!L$4/1000,0)</f>
        <v>0</v>
      </c>
      <c r="S104" s="16">
        <f t="shared" si="99"/>
        <v>0</v>
      </c>
      <c r="T104" s="6">
        <f>IF(Oct!$E106&gt;0,VLOOKUP($A104,Oct!$O$4:$R$201,4,FALSE),0)</f>
        <v>0</v>
      </c>
      <c r="U104" s="6">
        <f>IF(Oct!$E106&gt;0,VLOOKUP($A104,Oct!$O$4:$T$201,5,FALSE)+Oct!L$4/1000,0)</f>
        <v>0</v>
      </c>
      <c r="V104" s="16">
        <f t="shared" si="100"/>
        <v>0</v>
      </c>
      <c r="W104" s="6">
        <f>IF(Nov!$E106&gt;0,VLOOKUP($A104,Nov!$O$4:$R$201,4,FALSE),0)</f>
        <v>0</v>
      </c>
      <c r="X104" s="6">
        <f>IF(Nov!$E106&gt;0,VLOOKUP($A104,Nov!$O$4:$T$201,5,FALSE)+Nov!L$4/1000,0)</f>
        <v>0</v>
      </c>
      <c r="Y104" s="16">
        <f t="shared" si="101"/>
        <v>0</v>
      </c>
      <c r="Z104" s="6">
        <f>IF(Dec!$E106&gt;0,VLOOKUP($A104,Dec!$O$4:$R$201,4,FALSE),0)</f>
        <v>0</v>
      </c>
      <c r="AA104" s="6">
        <f>IF(Dec!$E106&gt;0,VLOOKUP($A104,Dec!$O$4:$T$201,5,FALSE)+Dec!L$4/1000,0)</f>
        <v>0</v>
      </c>
      <c r="AB104" s="16">
        <f t="shared" si="102"/>
        <v>0</v>
      </c>
      <c r="AC104" s="6">
        <f>IF(Jan!$E106&gt;0,VLOOKUP($A104,Jan!$O$4:$R$201,4,FALSE),0)</f>
        <v>0</v>
      </c>
      <c r="AD104" s="6">
        <f>IF(Jan!$E106&gt;0,VLOOKUP($A104,Jan!$O$4:$T$201,5,FALSE)+Jan!L$4/1000,0)</f>
        <v>0</v>
      </c>
      <c r="AE104" s="16">
        <f t="shared" si="103"/>
        <v>0</v>
      </c>
      <c r="AF104" s="6">
        <f>IF(Feb!$E106&gt;0,VLOOKUP($A104,Feb!$O$4:$R$201,4,FALSE),0)</f>
        <v>0</v>
      </c>
      <c r="AG104" s="6">
        <f>IF(Feb!$E106&gt;0,VLOOKUP($A104,Feb!$O$4:$T$201,5,FALSE)+Feb!L$4/1000,0)</f>
        <v>0</v>
      </c>
      <c r="AH104" s="16">
        <f t="shared" si="104"/>
        <v>0</v>
      </c>
      <c r="AI104" s="6">
        <f>IF(Mar!$E106&gt;0,VLOOKUP($A104,Mar!$O$4:$R$201,4,FALSE),0)</f>
        <v>0</v>
      </c>
      <c r="AJ104" s="6">
        <f>IF(Mar!$E106&gt;0,VLOOKUP($A104,Mar!$O$4:$T$201,5,FALSE)+Mar!L$4/1000,0)</f>
        <v>0</v>
      </c>
      <c r="AK104" s="16">
        <f t="shared" si="73"/>
        <v>0</v>
      </c>
      <c r="AN104" s="16">
        <f t="shared" si="105"/>
        <v>0</v>
      </c>
      <c r="AQ104" s="1" t="str">
        <f t="shared" si="106"/>
        <v>Paula McCandless</v>
      </c>
      <c r="AR104" s="6">
        <f t="shared" si="128"/>
        <v>0</v>
      </c>
      <c r="AS104" s="6">
        <f t="shared" si="129"/>
        <v>0</v>
      </c>
      <c r="AT104" s="6">
        <f t="shared" si="130"/>
        <v>0</v>
      </c>
      <c r="AU104" s="6">
        <f t="shared" si="131"/>
        <v>0</v>
      </c>
      <c r="AV104" s="6">
        <f t="shared" si="132"/>
        <v>0</v>
      </c>
      <c r="AW104" s="6">
        <f t="shared" si="133"/>
        <v>0</v>
      </c>
      <c r="AX104" s="6">
        <f t="shared" si="134"/>
        <v>0</v>
      </c>
      <c r="AY104" s="6">
        <f t="shared" si="135"/>
        <v>0</v>
      </c>
      <c r="AZ104" s="6">
        <f t="shared" si="136"/>
        <v>0</v>
      </c>
      <c r="BA104" s="6">
        <f t="shared" si="137"/>
        <v>0</v>
      </c>
      <c r="BB104" s="6">
        <f t="shared" si="138"/>
        <v>0</v>
      </c>
      <c r="BC104" s="6">
        <f t="shared" si="139"/>
        <v>0</v>
      </c>
      <c r="BE104" s="1">
        <f t="shared" si="140"/>
        <v>0</v>
      </c>
      <c r="BF104" s="1">
        <f t="shared" si="141"/>
        <v>0</v>
      </c>
      <c r="BG104" s="1">
        <f t="shared" si="142"/>
        <v>0</v>
      </c>
      <c r="BH104" s="1">
        <f t="shared" si="143"/>
        <v>0</v>
      </c>
      <c r="BI104" s="1">
        <f t="shared" si="144"/>
        <v>0</v>
      </c>
      <c r="BJ104" s="1">
        <f t="shared" si="145"/>
        <v>0</v>
      </c>
      <c r="BK104" s="1">
        <f t="shared" si="146"/>
        <v>0</v>
      </c>
      <c r="BL104" s="1">
        <f t="shared" si="147"/>
        <v>0</v>
      </c>
      <c r="BM104" s="1">
        <f t="shared" si="148"/>
        <v>0</v>
      </c>
    </row>
    <row r="105" spans="1:65" x14ac:dyDescent="0.3">
      <c r="A105" s="1" t="s">
        <v>3</v>
      </c>
      <c r="B105" s="6">
        <f>IF(Apr!$E107&gt;0,VLOOKUP($A105,Apr!$O$4:$T$201,4,FALSE),0)</f>
        <v>34</v>
      </c>
      <c r="C105" s="6">
        <f>IF(Apr!$E107&gt;0,VLOOKUP($A105,Apr!$O$4:$T$201,5,FALSE)+Apr!L$4/1000,0)</f>
        <v>2.1000000000000001E-2</v>
      </c>
      <c r="D105" s="16">
        <f t="shared" si="70"/>
        <v>34.055</v>
      </c>
      <c r="E105" s="6">
        <f>IF(May!$E107&gt;0,VLOOKUP($A105,May!$O$4:$T$201,4,FALSE),0)</f>
        <v>0</v>
      </c>
      <c r="F105" s="6">
        <f>IF(May!$E107&gt;0,VLOOKUP($A105,May!$O$4:$T$201,5,FALSE)+May!L$4/1000,0)</f>
        <v>0</v>
      </c>
      <c r="G105" s="16">
        <f t="shared" si="71"/>
        <v>0</v>
      </c>
      <c r="H105" s="6">
        <f>IF(Jun!$E107&gt;0,VLOOKUP($A105,Jun!$O$4:$R$201,4,FALSE),0)</f>
        <v>33</v>
      </c>
      <c r="I105" s="6">
        <f>IF(Jun!$E107&gt;0,VLOOKUP($A105,Jun!$O$4:$T$201,5,FALSE)+Jun!L$4/1000,0)</f>
        <v>1.6E-2</v>
      </c>
      <c r="J105" s="16">
        <f t="shared" si="72"/>
        <v>33.048999999999999</v>
      </c>
      <c r="K105" s="6">
        <f>IF(Jul!$E107&gt;0,VLOOKUP($A105,Jul!$O$4:$R$201,4,FALSE),0)</f>
        <v>0</v>
      </c>
      <c r="L105" s="6">
        <f>IF(Jul!$E107&gt;0,VLOOKUP($A105,Jul!$O$4:$T$201,5,FALSE)+Jul!$L$4/1000,0)</f>
        <v>0</v>
      </c>
      <c r="M105" s="16">
        <f t="shared" si="97"/>
        <v>0</v>
      </c>
      <c r="N105" s="6">
        <f>IF(Aug!$E107&gt;0,VLOOKUP($A105,Aug!$O$4:$R$201,4,FALSE),0)</f>
        <v>0</v>
      </c>
      <c r="O105" s="6">
        <f>IF(Aug!$E107&gt;0,VLOOKUP($A105,Aug!$O$4:$T$201,5,FALSE)+Aug!L$4/1000,0)</f>
        <v>0</v>
      </c>
      <c r="P105" s="16">
        <f t="shared" si="98"/>
        <v>0</v>
      </c>
      <c r="Q105" s="6">
        <f>IF(Sep!$E107&gt;0,VLOOKUP($A105,Sep!$O$4:$R$201,4,FALSE),0)</f>
        <v>0</v>
      </c>
      <c r="R105" s="6">
        <f>IF(Sep!$E107&gt;0,VLOOKUP($A105,Sep!$O$4:$T$201,5,FALSE)+Sep!L$4/1000,0)</f>
        <v>0</v>
      </c>
      <c r="S105" s="16">
        <f t="shared" si="99"/>
        <v>0</v>
      </c>
      <c r="T105" s="6">
        <f>IF(Oct!$E107&gt;0,VLOOKUP($A105,Oct!$O$4:$R$201,4,FALSE),0)</f>
        <v>0</v>
      </c>
      <c r="U105" s="6">
        <f>IF(Oct!$E107&gt;0,VLOOKUP($A105,Oct!$O$4:$T$201,5,FALSE)+Oct!L$4/1000,0)</f>
        <v>0</v>
      </c>
      <c r="V105" s="16">
        <f t="shared" si="100"/>
        <v>0</v>
      </c>
      <c r="W105" s="6">
        <f>IF(Nov!$E107&gt;0,VLOOKUP($A105,Nov!$O$4:$R$201,4,FALSE),0)</f>
        <v>0</v>
      </c>
      <c r="X105" s="6">
        <f>IF(Nov!$E107&gt;0,VLOOKUP($A105,Nov!$O$4:$T$201,5,FALSE)+Nov!L$4/1000,0)</f>
        <v>0</v>
      </c>
      <c r="Y105" s="16">
        <f t="shared" si="101"/>
        <v>0</v>
      </c>
      <c r="Z105" s="6">
        <f>IF(Dec!$E107&gt;0,VLOOKUP($A105,Dec!$O$4:$R$201,4,FALSE),0)</f>
        <v>0</v>
      </c>
      <c r="AA105" s="6">
        <f>IF(Dec!$E107&gt;0,VLOOKUP($A105,Dec!$O$4:$T$201,5,FALSE)+Dec!L$4/1000,0)</f>
        <v>0</v>
      </c>
      <c r="AB105" s="16">
        <f t="shared" si="102"/>
        <v>0</v>
      </c>
      <c r="AC105" s="6">
        <f>IF(Jan!$E107&gt;0,VLOOKUP($A105,Jan!$O$4:$R$201,4,FALSE),0)</f>
        <v>0</v>
      </c>
      <c r="AD105" s="6">
        <f>IF(Jan!$E107&gt;0,VLOOKUP($A105,Jan!$O$4:$T$201,5,FALSE)+Jan!L$4/1000,0)</f>
        <v>0</v>
      </c>
      <c r="AE105" s="16">
        <f t="shared" si="103"/>
        <v>0</v>
      </c>
      <c r="AF105" s="6">
        <f>IF(Feb!$E107&gt;0,VLOOKUP($A105,Feb!$O$4:$R$201,4,FALSE),0)</f>
        <v>17</v>
      </c>
      <c r="AG105" s="6">
        <f>IF(Feb!$E107&gt;0,VLOOKUP($A105,Feb!$O$4:$T$201,5,FALSE)+Feb!L$4/1000,0)</f>
        <v>2.8000000000000001E-2</v>
      </c>
      <c r="AH105" s="16">
        <f t="shared" si="104"/>
        <v>17.044999999999998</v>
      </c>
      <c r="AI105" s="6">
        <f>IF(Mar!$E107&gt;0,VLOOKUP($A105,Mar!$O$4:$R$201,4,FALSE),0)</f>
        <v>0</v>
      </c>
      <c r="AJ105" s="6">
        <f>IF(Mar!$E107&gt;0,VLOOKUP($A105,Mar!$O$4:$T$201,5,FALSE)+Mar!L$4/1000,0)</f>
        <v>0</v>
      </c>
      <c r="AK105" s="16">
        <f t="shared" si="73"/>
        <v>0</v>
      </c>
      <c r="AN105" s="16">
        <f t="shared" si="105"/>
        <v>84.205261166666659</v>
      </c>
      <c r="AQ105" s="1" t="str">
        <f t="shared" si="106"/>
        <v>Peter Reid</v>
      </c>
      <c r="AR105" s="6">
        <f t="shared" si="128"/>
        <v>34.055</v>
      </c>
      <c r="AS105" s="6">
        <f t="shared" si="129"/>
        <v>0</v>
      </c>
      <c r="AT105" s="6">
        <f t="shared" si="130"/>
        <v>33.048999999999999</v>
      </c>
      <c r="AU105" s="6">
        <f t="shared" si="131"/>
        <v>0</v>
      </c>
      <c r="AV105" s="6">
        <f t="shared" si="132"/>
        <v>0</v>
      </c>
      <c r="AW105" s="6">
        <f t="shared" si="133"/>
        <v>0</v>
      </c>
      <c r="AX105" s="6">
        <f t="shared" si="134"/>
        <v>0</v>
      </c>
      <c r="AY105" s="6">
        <f t="shared" si="135"/>
        <v>0</v>
      </c>
      <c r="AZ105" s="6">
        <f t="shared" si="136"/>
        <v>0</v>
      </c>
      <c r="BA105" s="6">
        <f t="shared" si="137"/>
        <v>0</v>
      </c>
      <c r="BB105" s="6">
        <f t="shared" si="138"/>
        <v>17.044999999999998</v>
      </c>
      <c r="BC105" s="6">
        <f t="shared" si="139"/>
        <v>0</v>
      </c>
      <c r="BE105" s="1">
        <f t="shared" si="140"/>
        <v>34.055</v>
      </c>
      <c r="BF105" s="1">
        <f t="shared" si="141"/>
        <v>33.048999999999999</v>
      </c>
      <c r="BG105" s="1">
        <f t="shared" si="142"/>
        <v>17.044999999999998</v>
      </c>
      <c r="BH105" s="1">
        <f t="shared" si="143"/>
        <v>0</v>
      </c>
      <c r="BI105" s="1">
        <f t="shared" si="144"/>
        <v>0</v>
      </c>
      <c r="BJ105" s="1">
        <f t="shared" si="145"/>
        <v>0</v>
      </c>
      <c r="BK105" s="1">
        <f t="shared" si="146"/>
        <v>0</v>
      </c>
      <c r="BL105" s="1">
        <f t="shared" si="147"/>
        <v>0</v>
      </c>
      <c r="BM105" s="1">
        <f t="shared" si="148"/>
        <v>0</v>
      </c>
    </row>
    <row r="106" spans="1:65" x14ac:dyDescent="0.3">
      <c r="A106" s="1" t="s">
        <v>198</v>
      </c>
      <c r="B106" s="6">
        <f>IF(Apr!$E108&gt;0,VLOOKUP($A106,Apr!$O$4:$T$201,4,FALSE),0)</f>
        <v>29</v>
      </c>
      <c r="C106" s="6">
        <f>IF(Apr!$E108&gt;0,VLOOKUP($A106,Apr!$O$4:$T$201,5,FALSE)+Apr!L$4/1000,0)</f>
        <v>2.1000000000000001E-2</v>
      </c>
      <c r="D106" s="16">
        <f t="shared" si="70"/>
        <v>29.05</v>
      </c>
      <c r="E106" s="6">
        <f>IF(May!$E108&gt;0,VLOOKUP($A106,May!$O$4:$T$201,4,FALSE),0)</f>
        <v>36</v>
      </c>
      <c r="F106" s="6">
        <f>IF(May!$E108&gt;0,VLOOKUP($A106,May!$O$4:$T$201,5,FALSE)+May!L$4/1000,0)</f>
        <v>2.0209999999999999</v>
      </c>
      <c r="G106" s="16">
        <f t="shared" si="71"/>
        <v>38.057000000000002</v>
      </c>
      <c r="H106" s="6">
        <f>IF(Jun!$E108&gt;0,VLOOKUP($A106,Jun!$O$4:$R$201,4,FALSE),0)</f>
        <v>0</v>
      </c>
      <c r="I106" s="6">
        <f>IF(Jun!$E108&gt;0,VLOOKUP($A106,Jun!$O$4:$T$201,5,FALSE)+Jun!L$4/1000,0)</f>
        <v>0</v>
      </c>
      <c r="J106" s="16">
        <f t="shared" si="72"/>
        <v>0</v>
      </c>
      <c r="K106" s="6">
        <f>IF(Jul!$E108&gt;0,VLOOKUP($A106,Jul!$O$4:$R$201,4,FALSE),0)</f>
        <v>0</v>
      </c>
      <c r="L106" s="6">
        <f>IF(Jul!$E108&gt;0,VLOOKUP($A106,Jul!$O$4:$T$201,5,FALSE)+Jul!$L$4/1000,0)</f>
        <v>0</v>
      </c>
      <c r="M106" s="16">
        <f t="shared" si="97"/>
        <v>0</v>
      </c>
      <c r="N106" s="6">
        <f>IF(Aug!$E108&gt;0,VLOOKUP($A106,Aug!$O$4:$R$201,4,FALSE),0)</f>
        <v>0</v>
      </c>
      <c r="O106" s="6">
        <f>IF(Aug!$E108&gt;0,VLOOKUP($A106,Aug!$O$4:$T$201,5,FALSE)+Aug!L$4/1000,0)</f>
        <v>0</v>
      </c>
      <c r="P106" s="16">
        <f t="shared" si="98"/>
        <v>0</v>
      </c>
      <c r="Q106" s="6">
        <f>IF(Sep!$E108&gt;0,VLOOKUP($A106,Sep!$O$4:$R$201,4,FALSE),0)</f>
        <v>35</v>
      </c>
      <c r="R106" s="6">
        <f>IF(Sep!$E108&gt;0,VLOOKUP($A106,Sep!$O$4:$T$201,5,FALSE)+Sep!L$4/1000,0)</f>
        <v>1.2999999999999999E-2</v>
      </c>
      <c r="S106" s="16">
        <f t="shared" si="99"/>
        <v>35.047999999999995</v>
      </c>
      <c r="T106" s="6">
        <f>IF(Oct!$E108&gt;0,VLOOKUP($A106,Oct!$O$4:$R$201,4,FALSE),0)</f>
        <v>37</v>
      </c>
      <c r="U106" s="6">
        <f>IF(Oct!$E108&gt;0,VLOOKUP($A106,Oct!$O$4:$T$201,5,FALSE)+Oct!L$4/1000,0)</f>
        <v>2.0150000000000001</v>
      </c>
      <c r="V106" s="16">
        <f t="shared" si="100"/>
        <v>39.052</v>
      </c>
      <c r="W106" s="6">
        <f>IF(Nov!$E108&gt;0,VLOOKUP($A106,Nov!$O$4:$R$201,4,FALSE),0)</f>
        <v>36</v>
      </c>
      <c r="X106" s="6">
        <f>IF(Nov!$E108&gt;0,VLOOKUP($A106,Nov!$O$4:$T$201,5,FALSE)+Nov!L$4/1000,0)</f>
        <v>1.4999999999999999E-2</v>
      </c>
      <c r="Y106" s="16">
        <f t="shared" si="101"/>
        <v>36.051000000000002</v>
      </c>
      <c r="Z106" s="6">
        <f>IF(Dec!$E108&gt;0,VLOOKUP($A106,Dec!$O$4:$R$201,4,FALSE),0)</f>
        <v>33</v>
      </c>
      <c r="AA106" s="6">
        <f>IF(Dec!$E108&gt;0,VLOOKUP($A106,Dec!$O$4:$T$201,5,FALSE)+Dec!L$4/1000,0)</f>
        <v>2.3E-2</v>
      </c>
      <c r="AB106" s="16">
        <f t="shared" si="102"/>
        <v>33.056000000000004</v>
      </c>
      <c r="AC106" s="6">
        <f>IF(Jan!$E108&gt;0,VLOOKUP($A106,Jan!$O$4:$R$201,4,FALSE),0)</f>
        <v>28</v>
      </c>
      <c r="AD106" s="6">
        <f>IF(Jan!$E108&gt;0,VLOOKUP($A106,Jan!$O$4:$T$201,5,FALSE)+Jan!L$4/1000,0)</f>
        <v>3.1E-2</v>
      </c>
      <c r="AE106" s="16">
        <f t="shared" si="103"/>
        <v>28.058999999999997</v>
      </c>
      <c r="AF106" s="6">
        <f>IF(Feb!$E108&gt;0,VLOOKUP($A106,Feb!$O$4:$R$201,4,FALSE),0)</f>
        <v>36</v>
      </c>
      <c r="AG106" s="6">
        <f>IF(Feb!$E108&gt;0,VLOOKUP($A106,Feb!$O$4:$T$201,5,FALSE)+Feb!L$4/1000,0)</f>
        <v>2.028</v>
      </c>
      <c r="AH106" s="16">
        <f t="shared" si="104"/>
        <v>38.064</v>
      </c>
      <c r="AI106" s="6">
        <f>IF(Mar!$E108&gt;0,VLOOKUP($A106,Mar!$O$4:$R$201,4,FALSE),0)</f>
        <v>0</v>
      </c>
      <c r="AJ106" s="6">
        <f>IF(Mar!$E108&gt;0,VLOOKUP($A106,Mar!$O$4:$T$201,5,FALSE)+Mar!L$4/1000,0)</f>
        <v>0</v>
      </c>
      <c r="AK106" s="16">
        <f t="shared" si="73"/>
        <v>0</v>
      </c>
      <c r="AN106" s="16">
        <f t="shared" si="105"/>
        <v>276.50776966666666</v>
      </c>
      <c r="AQ106" s="1" t="str">
        <f t="shared" si="106"/>
        <v>Peter Thomson</v>
      </c>
      <c r="AR106" s="6">
        <f t="shared" si="128"/>
        <v>29.05</v>
      </c>
      <c r="AS106" s="6">
        <f t="shared" si="129"/>
        <v>38.057000000000002</v>
      </c>
      <c r="AT106" s="6">
        <f t="shared" si="130"/>
        <v>0</v>
      </c>
      <c r="AU106" s="6">
        <f t="shared" si="131"/>
        <v>0</v>
      </c>
      <c r="AV106" s="6">
        <f t="shared" si="132"/>
        <v>0</v>
      </c>
      <c r="AW106" s="6">
        <f t="shared" si="133"/>
        <v>35.047999999999995</v>
      </c>
      <c r="AX106" s="6">
        <f t="shared" si="134"/>
        <v>39.052</v>
      </c>
      <c r="AY106" s="6">
        <f t="shared" si="135"/>
        <v>36.051000000000002</v>
      </c>
      <c r="AZ106" s="6">
        <f t="shared" si="136"/>
        <v>33.056000000000004</v>
      </c>
      <c r="BA106" s="6">
        <f t="shared" si="137"/>
        <v>28.058999999999997</v>
      </c>
      <c r="BB106" s="6">
        <f t="shared" si="138"/>
        <v>38.064</v>
      </c>
      <c r="BC106" s="6">
        <f t="shared" si="139"/>
        <v>0</v>
      </c>
      <c r="BE106" s="1">
        <f t="shared" si="140"/>
        <v>39.052</v>
      </c>
      <c r="BF106" s="1">
        <f t="shared" si="141"/>
        <v>38.064</v>
      </c>
      <c r="BG106" s="1">
        <f t="shared" si="142"/>
        <v>38.057000000000002</v>
      </c>
      <c r="BH106" s="1">
        <f t="shared" si="143"/>
        <v>36.051000000000002</v>
      </c>
      <c r="BI106" s="1">
        <f t="shared" si="144"/>
        <v>35.047999999999995</v>
      </c>
      <c r="BJ106" s="1">
        <f t="shared" si="145"/>
        <v>33.056000000000004</v>
      </c>
      <c r="BK106" s="1">
        <f t="shared" si="146"/>
        <v>29.05</v>
      </c>
      <c r="BL106" s="1">
        <f t="shared" si="147"/>
        <v>28.058999999999997</v>
      </c>
      <c r="BM106" s="1">
        <f t="shared" si="148"/>
        <v>0</v>
      </c>
    </row>
    <row r="107" spans="1:65" x14ac:dyDescent="0.3">
      <c r="A107" s="1" t="s">
        <v>30</v>
      </c>
      <c r="B107" s="6">
        <f>IF(Apr!$E109&gt;0,VLOOKUP($A107,Apr!$O$4:$T$201,4,FALSE),0)</f>
        <v>0</v>
      </c>
      <c r="C107" s="6">
        <f>IF(Apr!$E109&gt;0,VLOOKUP($A107,Apr!$O$4:$T$201,5,FALSE)+Apr!L$4/1000,0)</f>
        <v>0</v>
      </c>
      <c r="D107" s="16">
        <f t="shared" si="70"/>
        <v>0</v>
      </c>
      <c r="E107" s="6">
        <f>IF(May!$E109&gt;0,VLOOKUP($A107,May!$O$4:$T$201,4,FALSE),0)</f>
        <v>0</v>
      </c>
      <c r="F107" s="6">
        <f>IF(May!$E109&gt;0,VLOOKUP($A107,May!$O$4:$T$201,5,FALSE)+May!L$4/1000,0)</f>
        <v>0</v>
      </c>
      <c r="G107" s="16">
        <f t="shared" si="71"/>
        <v>0</v>
      </c>
      <c r="H107" s="6">
        <f>IF(Jun!$E109&gt;0,VLOOKUP($A107,Jun!$O$4:$R$201,4,FALSE),0)</f>
        <v>0</v>
      </c>
      <c r="I107" s="6">
        <f>IF(Jun!$E109&gt;0,VLOOKUP($A107,Jun!$O$4:$T$201,5,FALSE)+Jun!L$4/1000,0)</f>
        <v>0</v>
      </c>
      <c r="J107" s="16">
        <f t="shared" si="72"/>
        <v>0</v>
      </c>
      <c r="K107" s="6">
        <f>IF(Jul!$E109&gt;0,VLOOKUP($A107,Jul!$O$4:$R$201,4,FALSE),0)</f>
        <v>0</v>
      </c>
      <c r="L107" s="6">
        <f>IF(Jul!$E109&gt;0,VLOOKUP($A107,Jul!$O$4:$T$201,5,FALSE)+Jul!$L$4/1000,0)</f>
        <v>0</v>
      </c>
      <c r="M107" s="16">
        <f t="shared" si="97"/>
        <v>0</v>
      </c>
      <c r="N107" s="6">
        <f>IF(Aug!$E109&gt;0,VLOOKUP($A107,Aug!$O$4:$R$201,4,FALSE),0)</f>
        <v>0</v>
      </c>
      <c r="O107" s="6">
        <f>IF(Aug!$E109&gt;0,VLOOKUP($A107,Aug!$O$4:$T$201,5,FALSE)+Aug!L$4/1000,0)</f>
        <v>0</v>
      </c>
      <c r="P107" s="16">
        <f t="shared" si="98"/>
        <v>0</v>
      </c>
      <c r="Q107" s="6">
        <f>IF(Sep!$E109&gt;0,VLOOKUP($A107,Sep!$O$4:$R$201,4,FALSE),0)</f>
        <v>0</v>
      </c>
      <c r="R107" s="6">
        <f>IF(Sep!$E109&gt;0,VLOOKUP($A107,Sep!$O$4:$T$201,5,FALSE)+Sep!L$4/1000,0)</f>
        <v>0</v>
      </c>
      <c r="S107" s="16">
        <f t="shared" si="99"/>
        <v>0</v>
      </c>
      <c r="T107" s="6">
        <f>IF(Oct!$E109&gt;0,VLOOKUP($A107,Oct!$O$4:$R$201,4,FALSE),0)</f>
        <v>0</v>
      </c>
      <c r="U107" s="6">
        <f>IF(Oct!$E109&gt;0,VLOOKUP($A107,Oct!$O$4:$T$201,5,FALSE)+Oct!L$4/1000,0)</f>
        <v>0</v>
      </c>
      <c r="V107" s="16">
        <f t="shared" si="100"/>
        <v>0</v>
      </c>
      <c r="W107" s="6">
        <f>IF(Nov!$E109&gt;0,VLOOKUP($A107,Nov!$O$4:$R$201,4,FALSE),0)</f>
        <v>0</v>
      </c>
      <c r="X107" s="6">
        <f>IF(Nov!$E109&gt;0,VLOOKUP($A107,Nov!$O$4:$T$201,5,FALSE)+Nov!L$4/1000,0)</f>
        <v>0</v>
      </c>
      <c r="Y107" s="16">
        <f t="shared" si="101"/>
        <v>0</v>
      </c>
      <c r="Z107" s="6">
        <f>IF(Dec!$E109&gt;0,VLOOKUP($A107,Dec!$O$4:$R$201,4,FALSE),0)</f>
        <v>0</v>
      </c>
      <c r="AA107" s="6">
        <f>IF(Dec!$E109&gt;0,VLOOKUP($A107,Dec!$O$4:$T$201,5,FALSE)+Dec!L$4/1000,0)</f>
        <v>0</v>
      </c>
      <c r="AB107" s="16">
        <f t="shared" si="102"/>
        <v>0</v>
      </c>
      <c r="AC107" s="6">
        <f>IF(Jan!$E109&gt;0,VLOOKUP($A107,Jan!$O$4:$R$201,4,FALSE),0)</f>
        <v>0</v>
      </c>
      <c r="AD107" s="6">
        <f>IF(Jan!$E109&gt;0,VLOOKUP($A107,Jan!$O$4:$T$201,5,FALSE)+Jan!L$4/1000,0)</f>
        <v>0</v>
      </c>
      <c r="AE107" s="16">
        <f t="shared" si="103"/>
        <v>0</v>
      </c>
      <c r="AF107" s="6">
        <f>IF(Feb!$E109&gt;0,VLOOKUP($A107,Feb!$O$4:$R$201,4,FALSE),0)</f>
        <v>0</v>
      </c>
      <c r="AG107" s="6">
        <f>IF(Feb!$E109&gt;0,VLOOKUP($A107,Feb!$O$4:$T$201,5,FALSE)+Feb!L$4/1000,0)</f>
        <v>0</v>
      </c>
      <c r="AH107" s="16">
        <f t="shared" si="104"/>
        <v>0</v>
      </c>
      <c r="AI107" s="6">
        <f>IF(Mar!$E109&gt;0,VLOOKUP($A107,Mar!$O$4:$R$201,4,FALSE),0)</f>
        <v>0</v>
      </c>
      <c r="AJ107" s="6">
        <f>IF(Mar!$E109&gt;0,VLOOKUP($A107,Mar!$O$4:$T$201,5,FALSE)+Mar!L$4/1000,0)</f>
        <v>0</v>
      </c>
      <c r="AK107" s="16">
        <f t="shared" si="73"/>
        <v>0</v>
      </c>
      <c r="AN107" s="16">
        <f t="shared" si="105"/>
        <v>0</v>
      </c>
      <c r="AQ107" s="1" t="str">
        <f t="shared" si="106"/>
        <v>Rachael Wignall</v>
      </c>
      <c r="AR107" s="6">
        <f t="shared" si="128"/>
        <v>0</v>
      </c>
      <c r="AS107" s="6">
        <f t="shared" si="129"/>
        <v>0</v>
      </c>
      <c r="AT107" s="6">
        <f t="shared" si="130"/>
        <v>0</v>
      </c>
      <c r="AU107" s="6">
        <f t="shared" si="131"/>
        <v>0</v>
      </c>
      <c r="AV107" s="6">
        <f t="shared" si="132"/>
        <v>0</v>
      </c>
      <c r="AW107" s="6">
        <f t="shared" si="133"/>
        <v>0</v>
      </c>
      <c r="AX107" s="6">
        <f t="shared" si="134"/>
        <v>0</v>
      </c>
      <c r="AY107" s="6">
        <f t="shared" si="135"/>
        <v>0</v>
      </c>
      <c r="AZ107" s="6">
        <f t="shared" si="136"/>
        <v>0</v>
      </c>
      <c r="BA107" s="6">
        <f t="shared" si="137"/>
        <v>0</v>
      </c>
      <c r="BB107" s="6">
        <f t="shared" si="138"/>
        <v>0</v>
      </c>
      <c r="BC107" s="6">
        <f t="shared" si="139"/>
        <v>0</v>
      </c>
      <c r="BE107" s="1">
        <f t="shared" si="140"/>
        <v>0</v>
      </c>
      <c r="BF107" s="1">
        <f t="shared" si="141"/>
        <v>0</v>
      </c>
      <c r="BG107" s="1">
        <f t="shared" si="142"/>
        <v>0</v>
      </c>
      <c r="BH107" s="1">
        <f t="shared" si="143"/>
        <v>0</v>
      </c>
      <c r="BI107" s="1">
        <f t="shared" si="144"/>
        <v>0</v>
      </c>
      <c r="BJ107" s="1">
        <f t="shared" si="145"/>
        <v>0</v>
      </c>
      <c r="BK107" s="1">
        <f t="shared" si="146"/>
        <v>0</v>
      </c>
      <c r="BL107" s="1">
        <f t="shared" si="147"/>
        <v>0</v>
      </c>
      <c r="BM107" s="1">
        <f t="shared" si="148"/>
        <v>0</v>
      </c>
    </row>
    <row r="108" spans="1:65" x14ac:dyDescent="0.3">
      <c r="A108" s="1" t="s">
        <v>31</v>
      </c>
      <c r="B108" s="6">
        <f>IF(Apr!$E110&gt;0,VLOOKUP($A108,Apr!$O$4:$T$201,4,FALSE),0)</f>
        <v>0</v>
      </c>
      <c r="C108" s="6">
        <f>IF(Apr!$E110&gt;0,VLOOKUP($A108,Apr!$O$4:$T$201,5,FALSE)+Apr!L$4/1000,0)</f>
        <v>0</v>
      </c>
      <c r="D108" s="16">
        <f t="shared" si="70"/>
        <v>0</v>
      </c>
      <c r="E108" s="6">
        <f>IF(May!$E110&gt;0,VLOOKUP($A108,May!$O$4:$T$201,4,FALSE),0)</f>
        <v>0</v>
      </c>
      <c r="F108" s="6">
        <f>IF(May!$E110&gt;0,VLOOKUP($A108,May!$O$4:$T$201,5,FALSE)+May!L$4/1000,0)</f>
        <v>0</v>
      </c>
      <c r="G108" s="16">
        <f t="shared" si="71"/>
        <v>0</v>
      </c>
      <c r="H108" s="6">
        <f>IF(Jun!$E110&gt;0,VLOOKUP($A108,Jun!$O$4:$R$201,4,FALSE),0)</f>
        <v>0</v>
      </c>
      <c r="I108" s="6">
        <f>IF(Jun!$E110&gt;0,VLOOKUP($A108,Jun!$O$4:$T$201,5,FALSE)+Jun!L$4/1000,0)</f>
        <v>0</v>
      </c>
      <c r="J108" s="16">
        <f t="shared" si="72"/>
        <v>0</v>
      </c>
      <c r="K108" s="6">
        <f>IF(Jul!$E110&gt;0,VLOOKUP($A108,Jul!$O$4:$R$201,4,FALSE),0)</f>
        <v>0</v>
      </c>
      <c r="L108" s="6">
        <f>IF(Jul!$E110&gt;0,VLOOKUP($A108,Jul!$O$4:$T$201,5,FALSE)+Jul!$L$4/1000,0)</f>
        <v>0</v>
      </c>
      <c r="M108" s="16">
        <f t="shared" si="97"/>
        <v>0</v>
      </c>
      <c r="N108" s="6">
        <f>IF(Aug!$E110&gt;0,VLOOKUP($A108,Aug!$O$4:$R$201,4,FALSE),0)</f>
        <v>0</v>
      </c>
      <c r="O108" s="6">
        <f>IF(Aug!$E110&gt;0,VLOOKUP($A108,Aug!$O$4:$T$201,5,FALSE)+Aug!L$4/1000,0)</f>
        <v>0</v>
      </c>
      <c r="P108" s="16">
        <f t="shared" si="98"/>
        <v>0</v>
      </c>
      <c r="Q108" s="6">
        <f>IF(Sep!$E110&gt;0,VLOOKUP($A108,Sep!$O$4:$R$201,4,FALSE),0)</f>
        <v>0</v>
      </c>
      <c r="R108" s="6">
        <f>IF(Sep!$E110&gt;0,VLOOKUP($A108,Sep!$O$4:$T$201,5,FALSE)+Sep!L$4/1000,0)</f>
        <v>0</v>
      </c>
      <c r="S108" s="16">
        <f t="shared" si="99"/>
        <v>0</v>
      </c>
      <c r="T108" s="6">
        <f>IF(Oct!$E110&gt;0,VLOOKUP($A108,Oct!$O$4:$R$201,4,FALSE),0)</f>
        <v>0</v>
      </c>
      <c r="U108" s="6">
        <f>IF(Oct!$E110&gt;0,VLOOKUP($A108,Oct!$O$4:$T$201,5,FALSE)+Oct!L$4/1000,0)</f>
        <v>0</v>
      </c>
      <c r="V108" s="16">
        <f t="shared" si="100"/>
        <v>0</v>
      </c>
      <c r="W108" s="6">
        <f>IF(Nov!$E110&gt;0,VLOOKUP($A108,Nov!$O$4:$R$201,4,FALSE),0)</f>
        <v>0</v>
      </c>
      <c r="X108" s="6">
        <f>IF(Nov!$E110&gt;0,VLOOKUP($A108,Nov!$O$4:$T$201,5,FALSE)+Nov!L$4/1000,0)</f>
        <v>0</v>
      </c>
      <c r="Y108" s="16">
        <f t="shared" si="101"/>
        <v>0</v>
      </c>
      <c r="Z108" s="6">
        <f>IF(Dec!$E110&gt;0,VLOOKUP($A108,Dec!$O$4:$R$201,4,FALSE),0)</f>
        <v>0</v>
      </c>
      <c r="AA108" s="6">
        <f>IF(Dec!$E110&gt;0,VLOOKUP($A108,Dec!$O$4:$T$201,5,FALSE)+Dec!L$4/1000,0)</f>
        <v>0</v>
      </c>
      <c r="AB108" s="16">
        <f t="shared" si="102"/>
        <v>0</v>
      </c>
      <c r="AC108" s="6">
        <f>IF(Jan!$E110&gt;0,VLOOKUP($A108,Jan!$O$4:$R$201,4,FALSE),0)</f>
        <v>0</v>
      </c>
      <c r="AD108" s="6">
        <f>IF(Jan!$E110&gt;0,VLOOKUP($A108,Jan!$O$4:$T$201,5,FALSE)+Jan!L$4/1000,0)</f>
        <v>0</v>
      </c>
      <c r="AE108" s="16">
        <f t="shared" si="103"/>
        <v>0</v>
      </c>
      <c r="AF108" s="6">
        <f>IF(Feb!$E110&gt;0,VLOOKUP($A108,Feb!$O$4:$R$201,4,FALSE),0)</f>
        <v>0</v>
      </c>
      <c r="AG108" s="6">
        <f>IF(Feb!$E110&gt;0,VLOOKUP($A108,Feb!$O$4:$T$201,5,FALSE)+Feb!L$4/1000,0)</f>
        <v>0</v>
      </c>
      <c r="AH108" s="16">
        <f t="shared" si="104"/>
        <v>0</v>
      </c>
      <c r="AI108" s="6">
        <f>IF(Mar!$E110&gt;0,VLOOKUP($A108,Mar!$O$4:$R$201,4,FALSE),0)</f>
        <v>0</v>
      </c>
      <c r="AJ108" s="6">
        <f>IF(Mar!$E110&gt;0,VLOOKUP($A108,Mar!$O$4:$T$201,5,FALSE)+Mar!L$4/1000,0)</f>
        <v>0</v>
      </c>
      <c r="AK108" s="16">
        <f t="shared" si="73"/>
        <v>0</v>
      </c>
      <c r="AN108" s="16">
        <f t="shared" si="105"/>
        <v>0</v>
      </c>
      <c r="AQ108" s="1" t="str">
        <f t="shared" si="106"/>
        <v>Richard Storey</v>
      </c>
      <c r="AR108" s="6">
        <f t="shared" si="128"/>
        <v>0</v>
      </c>
      <c r="AS108" s="6">
        <f t="shared" si="129"/>
        <v>0</v>
      </c>
      <c r="AT108" s="6">
        <f t="shared" si="130"/>
        <v>0</v>
      </c>
      <c r="AU108" s="6">
        <f t="shared" si="131"/>
        <v>0</v>
      </c>
      <c r="AV108" s="6">
        <f t="shared" si="132"/>
        <v>0</v>
      </c>
      <c r="AW108" s="6">
        <f t="shared" si="133"/>
        <v>0</v>
      </c>
      <c r="AX108" s="6">
        <f t="shared" si="134"/>
        <v>0</v>
      </c>
      <c r="AY108" s="6">
        <f t="shared" si="135"/>
        <v>0</v>
      </c>
      <c r="AZ108" s="6">
        <f t="shared" si="136"/>
        <v>0</v>
      </c>
      <c r="BA108" s="6">
        <f t="shared" si="137"/>
        <v>0</v>
      </c>
      <c r="BB108" s="6">
        <f t="shared" si="138"/>
        <v>0</v>
      </c>
      <c r="BC108" s="6">
        <f t="shared" si="139"/>
        <v>0</v>
      </c>
      <c r="BE108" s="1">
        <f t="shared" si="140"/>
        <v>0</v>
      </c>
      <c r="BF108" s="1">
        <f t="shared" si="141"/>
        <v>0</v>
      </c>
      <c r="BG108" s="1">
        <f t="shared" si="142"/>
        <v>0</v>
      </c>
      <c r="BH108" s="1">
        <f t="shared" si="143"/>
        <v>0</v>
      </c>
      <c r="BI108" s="1">
        <f t="shared" si="144"/>
        <v>0</v>
      </c>
      <c r="BJ108" s="1">
        <f t="shared" si="145"/>
        <v>0</v>
      </c>
      <c r="BK108" s="1">
        <f t="shared" si="146"/>
        <v>0</v>
      </c>
      <c r="BL108" s="1">
        <f t="shared" si="147"/>
        <v>0</v>
      </c>
      <c r="BM108" s="1">
        <f t="shared" si="148"/>
        <v>0</v>
      </c>
    </row>
    <row r="109" spans="1:65" x14ac:dyDescent="0.3">
      <c r="A109" s="1" t="s">
        <v>213</v>
      </c>
      <c r="B109" s="6">
        <f>IF(Apr!$E111&gt;0,VLOOKUP($A109,Apr!$O$4:$T$201,4,FALSE),0)</f>
        <v>0</v>
      </c>
      <c r="C109" s="6">
        <f>IF(Apr!$E111&gt;0,VLOOKUP($A109,Apr!$O$4:$T$201,5,FALSE)+Apr!L$4/1000,0)</f>
        <v>0</v>
      </c>
      <c r="D109" s="16">
        <f t="shared" si="70"/>
        <v>0</v>
      </c>
      <c r="E109" s="6">
        <f>IF(May!$E111&gt;0,VLOOKUP($A109,May!$O$4:$T$201,4,FALSE),0)</f>
        <v>0</v>
      </c>
      <c r="F109" s="6">
        <f>IF(May!$E111&gt;0,VLOOKUP($A109,May!$O$4:$T$201,5,FALSE)+May!L$4/1000,0)</f>
        <v>0</v>
      </c>
      <c r="G109" s="16">
        <f t="shared" si="71"/>
        <v>0</v>
      </c>
      <c r="H109" s="6">
        <f>IF(Jun!$E111&gt;0,VLOOKUP($A109,Jun!$O$4:$R$201,4,FALSE),0)</f>
        <v>0</v>
      </c>
      <c r="I109" s="6">
        <f>IF(Jun!$E111&gt;0,VLOOKUP($A109,Jun!$O$4:$T$201,5,FALSE)+Jun!L$4/1000,0)</f>
        <v>0</v>
      </c>
      <c r="J109" s="16">
        <f t="shared" si="72"/>
        <v>0</v>
      </c>
      <c r="K109" s="6">
        <f>IF(Jul!$E111&gt;0,VLOOKUP($A109,Jul!$O$4:$R$201,4,FALSE),0)</f>
        <v>0</v>
      </c>
      <c r="L109" s="6">
        <f>IF(Jul!$E111&gt;0,VLOOKUP($A109,Jul!$O$4:$T$201,5,FALSE)+Jul!$L$4/1000,0)</f>
        <v>0</v>
      </c>
      <c r="M109" s="16">
        <f t="shared" si="97"/>
        <v>0</v>
      </c>
      <c r="N109" s="6">
        <f>IF(Aug!$E111&gt;0,VLOOKUP($A109,Aug!$O$4:$R$201,4,FALSE),0)</f>
        <v>0</v>
      </c>
      <c r="O109" s="6">
        <f>IF(Aug!$E111&gt;0,VLOOKUP($A109,Aug!$O$4:$T$201,5,FALSE)+Aug!L$4/1000,0)</f>
        <v>1.7999999999999999E-2</v>
      </c>
      <c r="P109" s="16">
        <f t="shared" si="98"/>
        <v>1.7999999999999999E-2</v>
      </c>
      <c r="Q109" s="6">
        <f>IF(Sep!$E111&gt;0,VLOOKUP($A109,Sep!$O$4:$R$201,4,FALSE),0)</f>
        <v>0</v>
      </c>
      <c r="R109" s="6">
        <f>IF(Sep!$E111&gt;0,VLOOKUP($A109,Sep!$O$4:$T$201,5,FALSE)+Sep!L$4/1000,0)</f>
        <v>0</v>
      </c>
      <c r="S109" s="16">
        <f t="shared" si="99"/>
        <v>0</v>
      </c>
      <c r="T109" s="6">
        <f>IF(Oct!$E111&gt;0,VLOOKUP($A109,Oct!$O$4:$R$201,4,FALSE),0)</f>
        <v>0</v>
      </c>
      <c r="U109" s="6">
        <f>IF(Oct!$E111&gt;0,VLOOKUP($A109,Oct!$O$4:$T$201,5,FALSE)+Oct!L$4/1000,0)</f>
        <v>0</v>
      </c>
      <c r="V109" s="16">
        <f t="shared" si="100"/>
        <v>0</v>
      </c>
      <c r="W109" s="6">
        <f>IF(Nov!$E111&gt;0,VLOOKUP($A109,Nov!$O$4:$R$201,4,FALSE),0)</f>
        <v>0</v>
      </c>
      <c r="X109" s="6">
        <f>IF(Nov!$E111&gt;0,VLOOKUP($A109,Nov!$O$4:$T$201,5,FALSE)+Nov!L$4/1000,0)</f>
        <v>0</v>
      </c>
      <c r="Y109" s="16">
        <f t="shared" si="101"/>
        <v>0</v>
      </c>
      <c r="Z109" s="6">
        <f>IF(Dec!$E111&gt;0,VLOOKUP($A109,Dec!$O$4:$R$201,4,FALSE),0)</f>
        <v>0</v>
      </c>
      <c r="AA109" s="6">
        <f>IF(Dec!$E111&gt;0,VLOOKUP($A109,Dec!$O$4:$T$201,5,FALSE)+Dec!L$4/1000,0)</f>
        <v>0</v>
      </c>
      <c r="AB109" s="16">
        <f t="shared" si="102"/>
        <v>0</v>
      </c>
      <c r="AC109" s="6">
        <f>IF(Jan!$E111&gt;0,VLOOKUP($A109,Jan!$O$4:$R$201,4,FALSE),0)</f>
        <v>0</v>
      </c>
      <c r="AD109" s="6">
        <f>IF(Jan!$E111&gt;0,VLOOKUP($A109,Jan!$O$4:$T$201,5,FALSE)+Jan!L$4/1000,0)</f>
        <v>0</v>
      </c>
      <c r="AE109" s="16">
        <f t="shared" si="103"/>
        <v>0</v>
      </c>
      <c r="AF109" s="6">
        <f>IF(Feb!$E111&gt;0,VLOOKUP($A109,Feb!$O$4:$R$201,4,FALSE),0)</f>
        <v>0</v>
      </c>
      <c r="AG109" s="6">
        <f>IF(Feb!$E111&gt;0,VLOOKUP($A109,Feb!$O$4:$T$201,5,FALSE)+Feb!L$4/1000,0)</f>
        <v>0</v>
      </c>
      <c r="AH109" s="16">
        <f t="shared" si="104"/>
        <v>0</v>
      </c>
      <c r="AI109" s="6">
        <f>IF(Mar!$E111&gt;0,VLOOKUP($A109,Mar!$O$4:$R$201,4,FALSE),0)</f>
        <v>0</v>
      </c>
      <c r="AJ109" s="6">
        <f>IF(Mar!$E111&gt;0,VLOOKUP($A109,Mar!$O$4:$T$201,5,FALSE)+Mar!L$4/1000,0)</f>
        <v>0</v>
      </c>
      <c r="AK109" s="16">
        <f t="shared" si="73"/>
        <v>0</v>
      </c>
      <c r="AN109" s="16">
        <f t="shared" si="105"/>
        <v>1.8017999999999999E-2</v>
      </c>
      <c r="AQ109" s="1" t="str">
        <f t="shared" si="106"/>
        <v>Rob Goodall</v>
      </c>
      <c r="AR109" s="6">
        <f t="shared" si="128"/>
        <v>0</v>
      </c>
      <c r="AS109" s="6">
        <f t="shared" si="129"/>
        <v>0</v>
      </c>
      <c r="AT109" s="6">
        <f t="shared" si="130"/>
        <v>0</v>
      </c>
      <c r="AU109" s="6">
        <f t="shared" si="131"/>
        <v>0</v>
      </c>
      <c r="AV109" s="6">
        <f t="shared" si="132"/>
        <v>1.7999999999999999E-2</v>
      </c>
      <c r="AW109" s="6">
        <f t="shared" si="133"/>
        <v>0</v>
      </c>
      <c r="AX109" s="6">
        <f t="shared" si="134"/>
        <v>0</v>
      </c>
      <c r="AY109" s="6">
        <f t="shared" si="135"/>
        <v>0</v>
      </c>
      <c r="AZ109" s="6">
        <f t="shared" si="136"/>
        <v>0</v>
      </c>
      <c r="BA109" s="6">
        <f t="shared" si="137"/>
        <v>0</v>
      </c>
      <c r="BB109" s="6">
        <f t="shared" si="138"/>
        <v>0</v>
      </c>
      <c r="BC109" s="6">
        <f t="shared" si="139"/>
        <v>0</v>
      </c>
      <c r="BE109" s="1">
        <f t="shared" si="140"/>
        <v>1.7999999999999999E-2</v>
      </c>
      <c r="BF109" s="1">
        <f t="shared" si="141"/>
        <v>0</v>
      </c>
      <c r="BG109" s="1">
        <f t="shared" si="142"/>
        <v>0</v>
      </c>
      <c r="BH109" s="1">
        <f t="shared" si="143"/>
        <v>0</v>
      </c>
      <c r="BI109" s="1">
        <f t="shared" si="144"/>
        <v>0</v>
      </c>
      <c r="BJ109" s="1">
        <f t="shared" si="145"/>
        <v>0</v>
      </c>
      <c r="BK109" s="1">
        <f t="shared" si="146"/>
        <v>0</v>
      </c>
      <c r="BL109" s="1">
        <f t="shared" si="147"/>
        <v>0</v>
      </c>
      <c r="BM109" s="1">
        <f t="shared" si="148"/>
        <v>0</v>
      </c>
    </row>
    <row r="110" spans="1:65" x14ac:dyDescent="0.3">
      <c r="A110" s="1" t="s">
        <v>64</v>
      </c>
      <c r="B110" s="6">
        <f>IF(Apr!$E112&gt;0,VLOOKUP($A110,Apr!$O$4:$T$201,4,FALSE),0)</f>
        <v>0</v>
      </c>
      <c r="C110" s="6">
        <f>IF(Apr!$E112&gt;0,VLOOKUP($A110,Apr!$O$4:$T$201,5,FALSE)+Apr!L$4/1000,0)</f>
        <v>0</v>
      </c>
      <c r="D110" s="16">
        <f t="shared" si="70"/>
        <v>0</v>
      </c>
      <c r="E110" s="6">
        <f>IF(May!$E112&gt;0,VLOOKUP($A110,May!$O$4:$T$201,4,FALSE),0)</f>
        <v>0</v>
      </c>
      <c r="F110" s="6">
        <f>IF(May!$E112&gt;0,VLOOKUP($A110,May!$O$4:$T$201,5,FALSE)+May!L$4/1000,0)</f>
        <v>0</v>
      </c>
      <c r="G110" s="16">
        <f t="shared" si="71"/>
        <v>0</v>
      </c>
      <c r="H110" s="6">
        <f>IF(Jun!$E112&gt;0,VLOOKUP($A110,Jun!$O$4:$R$201,4,FALSE),0)</f>
        <v>0</v>
      </c>
      <c r="I110" s="6">
        <f>IF(Jun!$E112&gt;0,VLOOKUP($A110,Jun!$O$4:$T$201,5,FALSE)+Jun!L$4/1000,0)</f>
        <v>0</v>
      </c>
      <c r="J110" s="16">
        <f t="shared" si="72"/>
        <v>0</v>
      </c>
      <c r="K110" s="6">
        <f>IF(Jul!$E112&gt;0,VLOOKUP($A110,Jul!$O$4:$R$201,4,FALSE),0)</f>
        <v>0</v>
      </c>
      <c r="L110" s="6">
        <f>IF(Jul!$E112&gt;0,VLOOKUP($A110,Jul!$O$4:$T$201,5,FALSE)+Jul!$L$4/1000,0)</f>
        <v>0</v>
      </c>
      <c r="M110" s="16">
        <f t="shared" si="97"/>
        <v>0</v>
      </c>
      <c r="N110" s="6">
        <f>IF(Aug!$E112&gt;0,VLOOKUP($A110,Aug!$O$4:$R$201,4,FALSE),0)</f>
        <v>0</v>
      </c>
      <c r="O110" s="6">
        <f>IF(Aug!$E112&gt;0,VLOOKUP($A110,Aug!$O$4:$T$201,5,FALSE)+Aug!L$4/1000,0)</f>
        <v>0</v>
      </c>
      <c r="P110" s="16">
        <f t="shared" si="98"/>
        <v>0</v>
      </c>
      <c r="Q110" s="6">
        <f>IF(Sep!$E112&gt;0,VLOOKUP($A110,Sep!$O$4:$R$201,4,FALSE),0)</f>
        <v>0</v>
      </c>
      <c r="R110" s="6">
        <f>IF(Sep!$E112&gt;0,VLOOKUP($A110,Sep!$O$4:$T$201,5,FALSE)+Sep!L$4/1000,0)</f>
        <v>0</v>
      </c>
      <c r="S110" s="16">
        <f t="shared" si="99"/>
        <v>0</v>
      </c>
      <c r="T110" s="6">
        <f>IF(Oct!$E112&gt;0,VLOOKUP($A110,Oct!$O$4:$R$201,4,FALSE),0)</f>
        <v>0</v>
      </c>
      <c r="U110" s="6">
        <f>IF(Oct!$E112&gt;0,VLOOKUP($A110,Oct!$O$4:$T$201,5,FALSE)+Oct!L$4/1000,0)</f>
        <v>0</v>
      </c>
      <c r="V110" s="16">
        <f t="shared" si="100"/>
        <v>0</v>
      </c>
      <c r="W110" s="6">
        <f>IF(Nov!$E112&gt;0,VLOOKUP($A110,Nov!$O$4:$R$201,4,FALSE),0)</f>
        <v>0</v>
      </c>
      <c r="X110" s="6">
        <f>IF(Nov!$E112&gt;0,VLOOKUP($A110,Nov!$O$4:$T$201,5,FALSE)+Nov!L$4/1000,0)</f>
        <v>0</v>
      </c>
      <c r="Y110" s="16">
        <f t="shared" si="101"/>
        <v>0</v>
      </c>
      <c r="Z110" s="6">
        <f>IF(Dec!$E112&gt;0,VLOOKUP($A110,Dec!$O$4:$R$201,4,FALSE),0)</f>
        <v>0</v>
      </c>
      <c r="AA110" s="6">
        <f>IF(Dec!$E112&gt;0,VLOOKUP($A110,Dec!$O$4:$T$201,5,FALSE)+Dec!L$4/1000,0)</f>
        <v>0</v>
      </c>
      <c r="AB110" s="16">
        <f t="shared" si="102"/>
        <v>0</v>
      </c>
      <c r="AC110" s="6">
        <f>IF(Jan!$E112&gt;0,VLOOKUP($A110,Jan!$O$4:$R$201,4,FALSE),0)</f>
        <v>0</v>
      </c>
      <c r="AD110" s="6">
        <f>IF(Jan!$E112&gt;0,VLOOKUP($A110,Jan!$O$4:$T$201,5,FALSE)+Jan!L$4/1000,0)</f>
        <v>0</v>
      </c>
      <c r="AE110" s="16">
        <f t="shared" si="103"/>
        <v>0</v>
      </c>
      <c r="AF110" s="6">
        <f>IF(Feb!$E112&gt;0,VLOOKUP($A110,Feb!$O$4:$R$201,4,FALSE),0)</f>
        <v>0</v>
      </c>
      <c r="AG110" s="6">
        <f>IF(Feb!$E112&gt;0,VLOOKUP($A110,Feb!$O$4:$T$201,5,FALSE)+Feb!L$4/1000,0)</f>
        <v>0</v>
      </c>
      <c r="AH110" s="16">
        <f t="shared" si="104"/>
        <v>0</v>
      </c>
      <c r="AI110" s="6">
        <f>IF(Mar!$E112&gt;0,VLOOKUP($A110,Mar!$O$4:$R$201,4,FALSE),0)</f>
        <v>0</v>
      </c>
      <c r="AJ110" s="6">
        <f>IF(Mar!$E112&gt;0,VLOOKUP($A110,Mar!$O$4:$T$201,5,FALSE)+Mar!L$4/1000,0)</f>
        <v>0</v>
      </c>
      <c r="AK110" s="16">
        <f t="shared" si="73"/>
        <v>0</v>
      </c>
      <c r="AN110" s="16">
        <f t="shared" si="105"/>
        <v>0</v>
      </c>
      <c r="AQ110" s="1" t="str">
        <f t="shared" si="106"/>
        <v>Robert Parker</v>
      </c>
      <c r="AR110" s="6">
        <f t="shared" si="128"/>
        <v>0</v>
      </c>
      <c r="AS110" s="6">
        <f t="shared" si="129"/>
        <v>0</v>
      </c>
      <c r="AT110" s="6">
        <f t="shared" si="130"/>
        <v>0</v>
      </c>
      <c r="AU110" s="6">
        <f t="shared" si="131"/>
        <v>0</v>
      </c>
      <c r="AV110" s="6">
        <f t="shared" si="132"/>
        <v>0</v>
      </c>
      <c r="AW110" s="6">
        <f t="shared" si="133"/>
        <v>0</v>
      </c>
      <c r="AX110" s="6">
        <f t="shared" si="134"/>
        <v>0</v>
      </c>
      <c r="AY110" s="6">
        <f t="shared" si="135"/>
        <v>0</v>
      </c>
      <c r="AZ110" s="6">
        <f t="shared" si="136"/>
        <v>0</v>
      </c>
      <c r="BA110" s="6">
        <f t="shared" si="137"/>
        <v>0</v>
      </c>
      <c r="BB110" s="6">
        <f t="shared" si="138"/>
        <v>0</v>
      </c>
      <c r="BC110" s="6">
        <f t="shared" si="139"/>
        <v>0</v>
      </c>
      <c r="BE110" s="1">
        <f t="shared" si="140"/>
        <v>0</v>
      </c>
      <c r="BF110" s="1">
        <f t="shared" si="141"/>
        <v>0</v>
      </c>
      <c r="BG110" s="1">
        <f t="shared" si="142"/>
        <v>0</v>
      </c>
      <c r="BH110" s="1">
        <f t="shared" si="143"/>
        <v>0</v>
      </c>
      <c r="BI110" s="1">
        <f t="shared" si="144"/>
        <v>0</v>
      </c>
      <c r="BJ110" s="1">
        <f t="shared" si="145"/>
        <v>0</v>
      </c>
      <c r="BK110" s="1">
        <f t="shared" si="146"/>
        <v>0</v>
      </c>
      <c r="BL110" s="1">
        <f t="shared" si="147"/>
        <v>0</v>
      </c>
      <c r="BM110" s="1">
        <f t="shared" si="148"/>
        <v>0</v>
      </c>
    </row>
    <row r="111" spans="1:65" x14ac:dyDescent="0.3">
      <c r="A111" s="1" t="s">
        <v>23</v>
      </c>
      <c r="B111" s="6">
        <f>IF(Apr!$E113&gt;0,VLOOKUP($A111,Apr!$O$4:$T$201,4,FALSE),0)</f>
        <v>0</v>
      </c>
      <c r="C111" s="6">
        <f>IF(Apr!$E113&gt;0,VLOOKUP($A111,Apr!$O$4:$T$201,5,FALSE)+Apr!L$4/1000,0)</f>
        <v>0</v>
      </c>
      <c r="D111" s="16">
        <f t="shared" si="70"/>
        <v>0</v>
      </c>
      <c r="E111" s="6">
        <f>IF(May!$E113&gt;0,VLOOKUP($A111,May!$O$4:$T$201,4,FALSE),0)</f>
        <v>0</v>
      </c>
      <c r="F111" s="6">
        <f>IF(May!$E113&gt;0,VLOOKUP($A111,May!$O$4:$T$201,5,FALSE)+May!L$4/1000,0)</f>
        <v>0</v>
      </c>
      <c r="G111" s="16">
        <f t="shared" si="71"/>
        <v>0</v>
      </c>
      <c r="H111" s="6">
        <f>IF(Jun!$E113&gt;0,VLOOKUP($A111,Jun!$O$4:$R$201,4,FALSE),0)</f>
        <v>0</v>
      </c>
      <c r="I111" s="6">
        <f>IF(Jun!$E113&gt;0,VLOOKUP($A111,Jun!$O$4:$T$201,5,FALSE)+Jun!L$4/1000,0)</f>
        <v>0</v>
      </c>
      <c r="J111" s="16">
        <f t="shared" si="72"/>
        <v>0</v>
      </c>
      <c r="K111" s="6">
        <f>IF(Jul!$E113&gt;0,VLOOKUP($A111,Jul!$O$4:$R$201,4,FALSE),0)</f>
        <v>0</v>
      </c>
      <c r="L111" s="6">
        <f>IF(Jul!$E113&gt;0,VLOOKUP($A111,Jul!$O$4:$T$201,5,FALSE)+Jul!$L$4/1000,0)</f>
        <v>0</v>
      </c>
      <c r="M111" s="16">
        <f t="shared" si="97"/>
        <v>0</v>
      </c>
      <c r="N111" s="6">
        <f>IF(Aug!$E113&gt;0,VLOOKUP($A111,Aug!$O$4:$R$201,4,FALSE),0)</f>
        <v>0</v>
      </c>
      <c r="O111" s="6">
        <f>IF(Aug!$E113&gt;0,VLOOKUP($A111,Aug!$O$4:$T$201,5,FALSE)+Aug!L$4/1000,0)</f>
        <v>0</v>
      </c>
      <c r="P111" s="16">
        <f t="shared" si="98"/>
        <v>0</v>
      </c>
      <c r="Q111" s="6">
        <f>IF(Sep!$E113&gt;0,VLOOKUP($A111,Sep!$O$4:$R$201,4,FALSE),0)</f>
        <v>0</v>
      </c>
      <c r="R111" s="6">
        <f>IF(Sep!$E113&gt;0,VLOOKUP($A111,Sep!$O$4:$T$201,5,FALSE)+Sep!L$4/1000,0)</f>
        <v>0</v>
      </c>
      <c r="S111" s="16">
        <f t="shared" si="99"/>
        <v>0</v>
      </c>
      <c r="T111" s="6">
        <f>IF(Oct!$E113&gt;0,VLOOKUP($A111,Oct!$O$4:$R$201,4,FALSE),0)</f>
        <v>0</v>
      </c>
      <c r="U111" s="6">
        <f>IF(Oct!$E113&gt;0,VLOOKUP($A111,Oct!$O$4:$T$201,5,FALSE)+Oct!L$4/1000,0)</f>
        <v>0</v>
      </c>
      <c r="V111" s="16">
        <f t="shared" si="100"/>
        <v>0</v>
      </c>
      <c r="W111" s="6">
        <f>IF(Nov!$E113&gt;0,VLOOKUP($A111,Nov!$O$4:$R$201,4,FALSE),0)</f>
        <v>0</v>
      </c>
      <c r="X111" s="6">
        <f>IF(Nov!$E113&gt;0,VLOOKUP($A111,Nov!$O$4:$T$201,5,FALSE)+Nov!L$4/1000,0)</f>
        <v>0</v>
      </c>
      <c r="Y111" s="16">
        <f t="shared" si="101"/>
        <v>0</v>
      </c>
      <c r="Z111" s="6">
        <f>IF(Dec!$E113&gt;0,VLOOKUP($A111,Dec!$O$4:$R$201,4,FALSE),0)</f>
        <v>0</v>
      </c>
      <c r="AA111" s="6">
        <f>IF(Dec!$E113&gt;0,VLOOKUP($A111,Dec!$O$4:$T$201,5,FALSE)+Dec!L$4/1000,0)</f>
        <v>2.3E-2</v>
      </c>
      <c r="AB111" s="16">
        <f t="shared" si="102"/>
        <v>2.3E-2</v>
      </c>
      <c r="AC111" s="6">
        <f>IF(Jan!$E113&gt;0,VLOOKUP($A111,Jan!$O$4:$R$201,4,FALSE),0)</f>
        <v>0</v>
      </c>
      <c r="AD111" s="6">
        <f>IF(Jan!$E113&gt;0,VLOOKUP($A111,Jan!$O$4:$T$201,5,FALSE)+Jan!L$4/1000,0)</f>
        <v>0</v>
      </c>
      <c r="AE111" s="16">
        <f t="shared" si="103"/>
        <v>0</v>
      </c>
      <c r="AF111" s="6">
        <f>IF(Feb!$E113&gt;0,VLOOKUP($A111,Feb!$O$4:$R$201,4,FALSE),0)</f>
        <v>0</v>
      </c>
      <c r="AG111" s="6">
        <f>IF(Feb!$E113&gt;0,VLOOKUP($A111,Feb!$O$4:$T$201,5,FALSE)+Feb!L$4/1000,0)</f>
        <v>0</v>
      </c>
      <c r="AH111" s="16">
        <f t="shared" si="104"/>
        <v>0</v>
      </c>
      <c r="AI111" s="6">
        <f>IF(Mar!$E113&gt;0,VLOOKUP($A111,Mar!$O$4:$R$201,4,FALSE),0)</f>
        <v>0</v>
      </c>
      <c r="AJ111" s="6">
        <f>IF(Mar!$E113&gt;0,VLOOKUP($A111,Mar!$O$4:$T$201,5,FALSE)+Mar!L$4/1000,0)</f>
        <v>0</v>
      </c>
      <c r="AK111" s="16">
        <f t="shared" si="73"/>
        <v>0</v>
      </c>
      <c r="AN111" s="16">
        <f t="shared" si="105"/>
        <v>2.3022999999999998E-2</v>
      </c>
      <c r="AQ111" s="1" t="str">
        <f t="shared" si="106"/>
        <v>Ross McKelvie</v>
      </c>
      <c r="AR111" s="6">
        <f t="shared" si="128"/>
        <v>0</v>
      </c>
      <c r="AS111" s="6">
        <f t="shared" si="129"/>
        <v>0</v>
      </c>
      <c r="AT111" s="6">
        <f t="shared" si="130"/>
        <v>0</v>
      </c>
      <c r="AU111" s="6">
        <f t="shared" si="131"/>
        <v>0</v>
      </c>
      <c r="AV111" s="6">
        <f t="shared" si="132"/>
        <v>0</v>
      </c>
      <c r="AW111" s="6">
        <f t="shared" si="133"/>
        <v>0</v>
      </c>
      <c r="AX111" s="6">
        <f t="shared" si="134"/>
        <v>0</v>
      </c>
      <c r="AY111" s="6">
        <f t="shared" si="135"/>
        <v>0</v>
      </c>
      <c r="AZ111" s="6">
        <f t="shared" si="136"/>
        <v>2.3E-2</v>
      </c>
      <c r="BA111" s="6">
        <f t="shared" si="137"/>
        <v>0</v>
      </c>
      <c r="BB111" s="6">
        <f t="shared" si="138"/>
        <v>0</v>
      </c>
      <c r="BC111" s="6">
        <f t="shared" si="139"/>
        <v>0</v>
      </c>
      <c r="BE111" s="1">
        <f t="shared" si="140"/>
        <v>2.3E-2</v>
      </c>
      <c r="BF111" s="1">
        <f t="shared" si="141"/>
        <v>0</v>
      </c>
      <c r="BG111" s="1">
        <f t="shared" si="142"/>
        <v>0</v>
      </c>
      <c r="BH111" s="1">
        <f t="shared" si="143"/>
        <v>0</v>
      </c>
      <c r="BI111" s="1">
        <f t="shared" si="144"/>
        <v>0</v>
      </c>
      <c r="BJ111" s="1">
        <f t="shared" si="145"/>
        <v>0</v>
      </c>
      <c r="BK111" s="1">
        <f t="shared" si="146"/>
        <v>0</v>
      </c>
      <c r="BL111" s="1">
        <f t="shared" si="147"/>
        <v>0</v>
      </c>
      <c r="BM111" s="1">
        <f t="shared" si="148"/>
        <v>0</v>
      </c>
    </row>
    <row r="112" spans="1:65" x14ac:dyDescent="0.3">
      <c r="A112" s="1" t="s">
        <v>36</v>
      </c>
      <c r="B112" s="6">
        <f>IF(Apr!$E114&gt;0,VLOOKUP($A112,Apr!$O$4:$T$201,4,FALSE),0)</f>
        <v>0</v>
      </c>
      <c r="C112" s="6">
        <f>IF(Apr!$E114&gt;0,VLOOKUP($A112,Apr!$O$4:$T$201,5,FALSE)+Apr!L$4/1000,0)</f>
        <v>0</v>
      </c>
      <c r="D112" s="16">
        <f t="shared" si="70"/>
        <v>0</v>
      </c>
      <c r="E112" s="6">
        <f>IF(May!$E114&gt;0,VLOOKUP($A112,May!$O$4:$T$201,4,FALSE),0)</f>
        <v>0</v>
      </c>
      <c r="F112" s="6">
        <f>IF(May!$E114&gt;0,VLOOKUP($A112,May!$O$4:$T$201,5,FALSE)+May!L$4/1000,0)</f>
        <v>0</v>
      </c>
      <c r="G112" s="16">
        <f t="shared" si="71"/>
        <v>0</v>
      </c>
      <c r="H112" s="6">
        <f>IF(Jun!$E114&gt;0,VLOOKUP($A112,Jun!$O$4:$R$201,4,FALSE),0)</f>
        <v>0</v>
      </c>
      <c r="I112" s="6">
        <f>IF(Jun!$E114&gt;0,VLOOKUP($A112,Jun!$O$4:$T$201,5,FALSE)+Jun!L$4/1000,0)</f>
        <v>0</v>
      </c>
      <c r="J112" s="16">
        <f t="shared" si="72"/>
        <v>0</v>
      </c>
      <c r="K112" s="6">
        <f>IF(Jul!$E114&gt;0,VLOOKUP($A112,Jul!$O$4:$R$201,4,FALSE),0)</f>
        <v>0</v>
      </c>
      <c r="L112" s="6">
        <f>IF(Jul!$E114&gt;0,VLOOKUP($A112,Jul!$O$4:$T$201,5,FALSE)+Jul!$L$4/1000,0)</f>
        <v>0</v>
      </c>
      <c r="M112" s="16">
        <f t="shared" si="97"/>
        <v>0</v>
      </c>
      <c r="N112" s="6">
        <f>IF(Aug!$E114&gt;0,VLOOKUP($A112,Aug!$O$4:$R$201,4,FALSE),0)</f>
        <v>0</v>
      </c>
      <c r="O112" s="6">
        <f>IF(Aug!$E114&gt;0,VLOOKUP($A112,Aug!$O$4:$T$201,5,FALSE)+Aug!L$4/1000,0)</f>
        <v>0</v>
      </c>
      <c r="P112" s="16">
        <f t="shared" si="98"/>
        <v>0</v>
      </c>
      <c r="Q112" s="6">
        <f>IF(Sep!$E114&gt;0,VLOOKUP($A112,Sep!$O$4:$R$201,4,FALSE),0)</f>
        <v>0</v>
      </c>
      <c r="R112" s="6">
        <f>IF(Sep!$E114&gt;0,VLOOKUP($A112,Sep!$O$4:$T$201,5,FALSE)+Sep!L$4/1000,0)</f>
        <v>0</v>
      </c>
      <c r="S112" s="16">
        <f t="shared" si="99"/>
        <v>0</v>
      </c>
      <c r="T112" s="6">
        <f>IF(Oct!$E114&gt;0,VLOOKUP($A112,Oct!$O$4:$R$201,4,FALSE),0)</f>
        <v>0</v>
      </c>
      <c r="U112" s="6">
        <f>IF(Oct!$E114&gt;0,VLOOKUP($A112,Oct!$O$4:$T$201,5,FALSE)+Oct!L$4/1000,0)</f>
        <v>0</v>
      </c>
      <c r="V112" s="16">
        <f t="shared" si="100"/>
        <v>0</v>
      </c>
      <c r="W112" s="6">
        <f>IF(Nov!$E114&gt;0,VLOOKUP($A112,Nov!$O$4:$R$201,4,FALSE),0)</f>
        <v>0</v>
      </c>
      <c r="X112" s="6">
        <f>IF(Nov!$E114&gt;0,VLOOKUP($A112,Nov!$O$4:$T$201,5,FALSE)+Nov!L$4/1000,0)</f>
        <v>0</v>
      </c>
      <c r="Y112" s="16">
        <f t="shared" si="101"/>
        <v>0</v>
      </c>
      <c r="Z112" s="6">
        <f>IF(Dec!$E114&gt;0,VLOOKUP($A112,Dec!$O$4:$R$201,4,FALSE),0)</f>
        <v>0</v>
      </c>
      <c r="AA112" s="6">
        <f>IF(Dec!$E114&gt;0,VLOOKUP($A112,Dec!$O$4:$T$201,5,FALSE)+Dec!L$4/1000,0)</f>
        <v>0</v>
      </c>
      <c r="AB112" s="16">
        <f t="shared" si="102"/>
        <v>0</v>
      </c>
      <c r="AC112" s="6">
        <f>IF(Jan!$E114&gt;0,VLOOKUP($A112,Jan!$O$4:$R$201,4,FALSE),0)</f>
        <v>0</v>
      </c>
      <c r="AD112" s="6">
        <f>IF(Jan!$E114&gt;0,VLOOKUP($A112,Jan!$O$4:$T$201,5,FALSE)+Jan!L$4/1000,0)</f>
        <v>0</v>
      </c>
      <c r="AE112" s="16">
        <f t="shared" si="103"/>
        <v>0</v>
      </c>
      <c r="AF112" s="6">
        <f>IF(Feb!$E114&gt;0,VLOOKUP($A112,Feb!$O$4:$R$201,4,FALSE),0)</f>
        <v>0</v>
      </c>
      <c r="AG112" s="6">
        <f>IF(Feb!$E114&gt;0,VLOOKUP($A112,Feb!$O$4:$T$201,5,FALSE)+Feb!L$4/1000,0)</f>
        <v>0</v>
      </c>
      <c r="AH112" s="16">
        <f t="shared" si="104"/>
        <v>0</v>
      </c>
      <c r="AI112" s="6">
        <f>IF(Mar!$E114&gt;0,VLOOKUP($A112,Mar!$O$4:$R$201,4,FALSE),0)</f>
        <v>0</v>
      </c>
      <c r="AJ112" s="6">
        <f>IF(Mar!$E114&gt;0,VLOOKUP($A112,Mar!$O$4:$T$201,5,FALSE)+Mar!L$4/1000,0)</f>
        <v>0</v>
      </c>
      <c r="AK112" s="16">
        <f t="shared" si="73"/>
        <v>0</v>
      </c>
      <c r="AN112" s="16">
        <f t="shared" si="105"/>
        <v>0</v>
      </c>
      <c r="AQ112" s="1" t="str">
        <f t="shared" si="106"/>
        <v>Roy Stevens</v>
      </c>
      <c r="AR112" s="6">
        <f t="shared" si="128"/>
        <v>0</v>
      </c>
      <c r="AS112" s="6">
        <f t="shared" si="129"/>
        <v>0</v>
      </c>
      <c r="AT112" s="6">
        <f t="shared" si="130"/>
        <v>0</v>
      </c>
      <c r="AU112" s="6">
        <f t="shared" si="131"/>
        <v>0</v>
      </c>
      <c r="AV112" s="6">
        <f t="shared" si="132"/>
        <v>0</v>
      </c>
      <c r="AW112" s="6">
        <f t="shared" si="133"/>
        <v>0</v>
      </c>
      <c r="AX112" s="6">
        <f t="shared" si="134"/>
        <v>0</v>
      </c>
      <c r="AY112" s="6">
        <f t="shared" si="135"/>
        <v>0</v>
      </c>
      <c r="AZ112" s="6">
        <f t="shared" si="136"/>
        <v>0</v>
      </c>
      <c r="BA112" s="6">
        <f t="shared" si="137"/>
        <v>0</v>
      </c>
      <c r="BB112" s="6">
        <f t="shared" si="138"/>
        <v>0</v>
      </c>
      <c r="BC112" s="6">
        <f t="shared" si="139"/>
        <v>0</v>
      </c>
      <c r="BE112" s="1">
        <f t="shared" si="140"/>
        <v>0</v>
      </c>
      <c r="BF112" s="1">
        <f t="shared" si="141"/>
        <v>0</v>
      </c>
      <c r="BG112" s="1">
        <f t="shared" si="142"/>
        <v>0</v>
      </c>
      <c r="BH112" s="1">
        <f t="shared" si="143"/>
        <v>0</v>
      </c>
      <c r="BI112" s="1">
        <f t="shared" si="144"/>
        <v>0</v>
      </c>
      <c r="BJ112" s="1">
        <f t="shared" si="145"/>
        <v>0</v>
      </c>
      <c r="BK112" s="1">
        <f t="shared" si="146"/>
        <v>0</v>
      </c>
      <c r="BL112" s="1">
        <f t="shared" si="147"/>
        <v>0</v>
      </c>
      <c r="BM112" s="1">
        <f t="shared" si="148"/>
        <v>0</v>
      </c>
    </row>
    <row r="113" spans="1:65" x14ac:dyDescent="0.3">
      <c r="A113" s="1" t="s">
        <v>43</v>
      </c>
      <c r="B113" s="6">
        <f>IF(Apr!$E115&gt;0,VLOOKUP($A113,Apr!$O$4:$T$201,4,FALSE),0)</f>
        <v>0</v>
      </c>
      <c r="C113" s="6">
        <f>IF(Apr!$E115&gt;0,VLOOKUP($A113,Apr!$O$4:$T$201,5,FALSE)+Apr!L$4/1000,0)</f>
        <v>0</v>
      </c>
      <c r="D113" s="16">
        <f t="shared" si="70"/>
        <v>0</v>
      </c>
      <c r="E113" s="6">
        <f>IF(May!$E115&gt;0,VLOOKUP($A113,May!$O$4:$T$201,4,FALSE),0)</f>
        <v>0</v>
      </c>
      <c r="F113" s="6">
        <f>IF(May!$E115&gt;0,VLOOKUP($A113,May!$O$4:$T$201,5,FALSE)+May!L$4/1000,0)</f>
        <v>0</v>
      </c>
      <c r="G113" s="16">
        <f t="shared" si="71"/>
        <v>0</v>
      </c>
      <c r="H113" s="6">
        <f>IF(Jun!$E115&gt;0,VLOOKUP($A113,Jun!$O$4:$R$201,4,FALSE),0)</f>
        <v>0</v>
      </c>
      <c r="I113" s="6">
        <f>IF(Jun!$E115&gt;0,VLOOKUP($A113,Jun!$O$4:$T$201,5,FALSE)+Jun!L$4/1000,0)</f>
        <v>0</v>
      </c>
      <c r="J113" s="16">
        <f t="shared" si="72"/>
        <v>0</v>
      </c>
      <c r="K113" s="6">
        <f>IF(Jul!$E115&gt;0,VLOOKUP($A113,Jul!$O$4:$R$201,4,FALSE),0)</f>
        <v>0</v>
      </c>
      <c r="L113" s="6">
        <f>IF(Jul!$E115&gt;0,VLOOKUP($A113,Jul!$O$4:$T$201,5,FALSE)+Jul!$L$4/1000,0)</f>
        <v>0</v>
      </c>
      <c r="M113" s="16">
        <f t="shared" si="97"/>
        <v>0</v>
      </c>
      <c r="N113" s="6">
        <f>IF(Aug!$E115&gt;0,VLOOKUP($A113,Aug!$O$4:$R$201,4,FALSE),0)</f>
        <v>0</v>
      </c>
      <c r="O113" s="6">
        <f>IF(Aug!$E115&gt;0,VLOOKUP($A113,Aug!$O$4:$T$201,5,FALSE)+Aug!L$4/1000,0)</f>
        <v>0</v>
      </c>
      <c r="P113" s="16">
        <f t="shared" si="98"/>
        <v>0</v>
      </c>
      <c r="Q113" s="6">
        <f>IF(Sep!$E115&gt;0,VLOOKUP($A113,Sep!$O$4:$R$201,4,FALSE),0)</f>
        <v>0</v>
      </c>
      <c r="R113" s="6">
        <f>IF(Sep!$E115&gt;0,VLOOKUP($A113,Sep!$O$4:$T$201,5,FALSE)+Sep!L$4/1000,0)</f>
        <v>0</v>
      </c>
      <c r="S113" s="16">
        <f t="shared" si="99"/>
        <v>0</v>
      </c>
      <c r="T113" s="6">
        <f>IF(Oct!$E115&gt;0,VLOOKUP($A113,Oct!$O$4:$R$201,4,FALSE),0)</f>
        <v>0</v>
      </c>
      <c r="U113" s="6">
        <f>IF(Oct!$E115&gt;0,VLOOKUP($A113,Oct!$O$4:$T$201,5,FALSE)+Oct!L$4/1000,0)</f>
        <v>0</v>
      </c>
      <c r="V113" s="16">
        <f t="shared" si="100"/>
        <v>0</v>
      </c>
      <c r="W113" s="6">
        <f>IF(Nov!$E115&gt;0,VLOOKUP($A113,Nov!$O$4:$R$201,4,FALSE),0)</f>
        <v>0</v>
      </c>
      <c r="X113" s="6">
        <f>IF(Nov!$E115&gt;0,VLOOKUP($A113,Nov!$O$4:$T$201,5,FALSE)+Nov!L$4/1000,0)</f>
        <v>0</v>
      </c>
      <c r="Y113" s="16">
        <f t="shared" si="101"/>
        <v>0</v>
      </c>
      <c r="Z113" s="6">
        <f>IF(Dec!$E115&gt;0,VLOOKUP($A113,Dec!$O$4:$R$201,4,FALSE),0)</f>
        <v>0</v>
      </c>
      <c r="AA113" s="6">
        <f>IF(Dec!$E115&gt;0,VLOOKUP($A113,Dec!$O$4:$T$201,5,FALSE)+Dec!L$4/1000,0)</f>
        <v>0</v>
      </c>
      <c r="AB113" s="16">
        <f t="shared" si="102"/>
        <v>0</v>
      </c>
      <c r="AC113" s="6">
        <f>IF(Jan!$E115&gt;0,VLOOKUP($A113,Jan!$O$4:$R$201,4,FALSE),0)</f>
        <v>0</v>
      </c>
      <c r="AD113" s="6">
        <f>IF(Jan!$E115&gt;0,VLOOKUP($A113,Jan!$O$4:$T$201,5,FALSE)+Jan!L$4/1000,0)</f>
        <v>0</v>
      </c>
      <c r="AE113" s="16">
        <f t="shared" si="103"/>
        <v>0</v>
      </c>
      <c r="AF113" s="6">
        <f>IF(Feb!$E115&gt;0,VLOOKUP($A113,Feb!$O$4:$R$201,4,FALSE),0)</f>
        <v>0</v>
      </c>
      <c r="AG113" s="6">
        <f>IF(Feb!$E115&gt;0,VLOOKUP($A113,Feb!$O$4:$T$201,5,FALSE)+Feb!L$4/1000,0)</f>
        <v>0</v>
      </c>
      <c r="AH113" s="16">
        <f t="shared" si="104"/>
        <v>0</v>
      </c>
      <c r="AI113" s="6">
        <f>IF(Mar!$E115&gt;0,VLOOKUP($A113,Mar!$O$4:$R$201,4,FALSE),0)</f>
        <v>0</v>
      </c>
      <c r="AJ113" s="6">
        <f>IF(Mar!$E115&gt;0,VLOOKUP($A113,Mar!$O$4:$T$201,5,FALSE)+Mar!L$4/1000,0)</f>
        <v>0</v>
      </c>
      <c r="AK113" s="16">
        <f t="shared" si="73"/>
        <v>0</v>
      </c>
      <c r="AN113" s="16">
        <f t="shared" si="105"/>
        <v>0</v>
      </c>
      <c r="AQ113" s="1" t="str">
        <f t="shared" si="106"/>
        <v>Roy Upton</v>
      </c>
      <c r="AR113" s="6">
        <f t="shared" si="128"/>
        <v>0</v>
      </c>
      <c r="AS113" s="6">
        <f t="shared" si="129"/>
        <v>0</v>
      </c>
      <c r="AT113" s="6">
        <f t="shared" si="130"/>
        <v>0</v>
      </c>
      <c r="AU113" s="6">
        <f t="shared" si="131"/>
        <v>0</v>
      </c>
      <c r="AV113" s="6">
        <f t="shared" si="132"/>
        <v>0</v>
      </c>
      <c r="AW113" s="6">
        <f t="shared" si="133"/>
        <v>0</v>
      </c>
      <c r="AX113" s="6">
        <f t="shared" si="134"/>
        <v>0</v>
      </c>
      <c r="AY113" s="6">
        <f t="shared" si="135"/>
        <v>0</v>
      </c>
      <c r="AZ113" s="6">
        <f t="shared" si="136"/>
        <v>0</v>
      </c>
      <c r="BA113" s="6">
        <f t="shared" si="137"/>
        <v>0</v>
      </c>
      <c r="BB113" s="6">
        <f t="shared" si="138"/>
        <v>0</v>
      </c>
      <c r="BC113" s="6">
        <f t="shared" si="139"/>
        <v>0</v>
      </c>
      <c r="BE113" s="1">
        <f t="shared" si="140"/>
        <v>0</v>
      </c>
      <c r="BF113" s="1">
        <f t="shared" si="141"/>
        <v>0</v>
      </c>
      <c r="BG113" s="1">
        <f t="shared" si="142"/>
        <v>0</v>
      </c>
      <c r="BH113" s="1">
        <f t="shared" si="143"/>
        <v>0</v>
      </c>
      <c r="BI113" s="1">
        <f t="shared" si="144"/>
        <v>0</v>
      </c>
      <c r="BJ113" s="1">
        <f t="shared" si="145"/>
        <v>0</v>
      </c>
      <c r="BK113" s="1">
        <f t="shared" si="146"/>
        <v>0</v>
      </c>
      <c r="BL113" s="1">
        <f t="shared" si="147"/>
        <v>0</v>
      </c>
      <c r="BM113" s="1">
        <f t="shared" si="148"/>
        <v>0</v>
      </c>
    </row>
    <row r="114" spans="1:65" x14ac:dyDescent="0.3">
      <c r="A114" s="1" t="s">
        <v>63</v>
      </c>
      <c r="B114" s="6">
        <f>IF(Apr!$E116&gt;0,VLOOKUP($A114,Apr!$O$4:$T$201,4,FALSE),0)</f>
        <v>0</v>
      </c>
      <c r="C114" s="6">
        <f>IF(Apr!$E116&gt;0,VLOOKUP($A114,Apr!$O$4:$T$201,5,FALSE)+Apr!L$4/1000,0)</f>
        <v>0</v>
      </c>
      <c r="D114" s="16">
        <f t="shared" si="70"/>
        <v>0</v>
      </c>
      <c r="E114" s="6">
        <f>IF(May!$E116&gt;0,VLOOKUP($A114,May!$O$4:$T$201,4,FALSE),0)</f>
        <v>0</v>
      </c>
      <c r="F114" s="6">
        <f>IF(May!$E116&gt;0,VLOOKUP($A114,May!$O$4:$T$201,5,FALSE)+May!L$4/1000,0)</f>
        <v>0</v>
      </c>
      <c r="G114" s="16">
        <f t="shared" si="71"/>
        <v>0</v>
      </c>
      <c r="H114" s="6">
        <f>IF(Jun!$E116&gt;0,VLOOKUP($A114,Jun!$O$4:$R$201,4,FALSE),0)</f>
        <v>0</v>
      </c>
      <c r="I114" s="6">
        <f>IF(Jun!$E116&gt;0,VLOOKUP($A114,Jun!$O$4:$T$201,5,FALSE)+Jun!L$4/1000,0)</f>
        <v>0</v>
      </c>
      <c r="J114" s="16">
        <f t="shared" si="72"/>
        <v>0</v>
      </c>
      <c r="K114" s="6">
        <f>IF(Jul!$E116&gt;0,VLOOKUP($A114,Jul!$O$4:$R$201,4,FALSE),0)</f>
        <v>0</v>
      </c>
      <c r="L114" s="6">
        <f>IF(Jul!$E116&gt;0,VLOOKUP($A114,Jul!$O$4:$T$201,5,FALSE)+Jul!$L$4/1000,0)</f>
        <v>0</v>
      </c>
      <c r="M114" s="16">
        <f t="shared" si="97"/>
        <v>0</v>
      </c>
      <c r="N114" s="6">
        <f>IF(Aug!$E116&gt;0,VLOOKUP($A114,Aug!$O$4:$R$201,4,FALSE),0)</f>
        <v>0</v>
      </c>
      <c r="O114" s="6">
        <f>IF(Aug!$E116&gt;0,VLOOKUP($A114,Aug!$O$4:$T$201,5,FALSE)+Aug!L$4/1000,0)</f>
        <v>0</v>
      </c>
      <c r="P114" s="16">
        <f t="shared" si="98"/>
        <v>0</v>
      </c>
      <c r="Q114" s="6">
        <f>IF(Sep!$E116&gt;0,VLOOKUP($A114,Sep!$O$4:$R$201,4,FALSE),0)</f>
        <v>0</v>
      </c>
      <c r="R114" s="6">
        <f>IF(Sep!$E116&gt;0,VLOOKUP($A114,Sep!$O$4:$T$201,5,FALSE)+Sep!L$4/1000,0)</f>
        <v>0</v>
      </c>
      <c r="S114" s="16">
        <f t="shared" si="99"/>
        <v>0</v>
      </c>
      <c r="T114" s="6">
        <f>IF(Oct!$E116&gt;0,VLOOKUP($A114,Oct!$O$4:$R$201,4,FALSE),0)</f>
        <v>0</v>
      </c>
      <c r="U114" s="6">
        <f>IF(Oct!$E116&gt;0,VLOOKUP($A114,Oct!$O$4:$T$201,5,FALSE)+Oct!L$4/1000,0)</f>
        <v>0</v>
      </c>
      <c r="V114" s="16">
        <f t="shared" si="100"/>
        <v>0</v>
      </c>
      <c r="W114" s="6">
        <f>IF(Nov!$E116&gt;0,VLOOKUP($A114,Nov!$O$4:$R$201,4,FALSE),0)</f>
        <v>0</v>
      </c>
      <c r="X114" s="6">
        <f>IF(Nov!$E116&gt;0,VLOOKUP($A114,Nov!$O$4:$T$201,5,FALSE)+Nov!L$4/1000,0)</f>
        <v>0</v>
      </c>
      <c r="Y114" s="16">
        <f t="shared" si="101"/>
        <v>0</v>
      </c>
      <c r="Z114" s="6">
        <f>IF(Dec!$E116&gt;0,VLOOKUP($A114,Dec!$O$4:$R$201,4,FALSE),0)</f>
        <v>0</v>
      </c>
      <c r="AA114" s="6">
        <f>IF(Dec!$E116&gt;0,VLOOKUP($A114,Dec!$O$4:$T$201,5,FALSE)+Dec!L$4/1000,0)</f>
        <v>0</v>
      </c>
      <c r="AB114" s="16">
        <f t="shared" si="102"/>
        <v>0</v>
      </c>
      <c r="AC114" s="6">
        <f>IF(Jan!$E116&gt;0,VLOOKUP($A114,Jan!$O$4:$R$201,4,FALSE),0)</f>
        <v>0</v>
      </c>
      <c r="AD114" s="6">
        <f>IF(Jan!$E116&gt;0,VLOOKUP($A114,Jan!$O$4:$T$201,5,FALSE)+Jan!L$4/1000,0)</f>
        <v>0</v>
      </c>
      <c r="AE114" s="16">
        <f t="shared" si="103"/>
        <v>0</v>
      </c>
      <c r="AF114" s="6">
        <f>IF(Feb!$E116&gt;0,VLOOKUP($A114,Feb!$O$4:$R$201,4,FALSE),0)</f>
        <v>0</v>
      </c>
      <c r="AG114" s="6">
        <f>IF(Feb!$E116&gt;0,VLOOKUP($A114,Feb!$O$4:$T$201,5,FALSE)+Feb!L$4/1000,0)</f>
        <v>0</v>
      </c>
      <c r="AH114" s="16">
        <f t="shared" si="104"/>
        <v>0</v>
      </c>
      <c r="AI114" s="6">
        <f>IF(Mar!$E116&gt;0,VLOOKUP($A114,Mar!$O$4:$R$201,4,FALSE),0)</f>
        <v>0</v>
      </c>
      <c r="AJ114" s="6">
        <f>IF(Mar!$E116&gt;0,VLOOKUP($A114,Mar!$O$4:$T$201,5,FALSE)+Mar!L$4/1000,0)</f>
        <v>0</v>
      </c>
      <c r="AK114" s="16">
        <f t="shared" si="73"/>
        <v>0</v>
      </c>
      <c r="AN114" s="16">
        <f t="shared" si="105"/>
        <v>0</v>
      </c>
      <c r="AQ114" s="1" t="str">
        <f t="shared" si="106"/>
        <v>Ruth Bye</v>
      </c>
      <c r="AR114" s="6">
        <f t="shared" si="128"/>
        <v>0</v>
      </c>
      <c r="AS114" s="6">
        <f t="shared" si="129"/>
        <v>0</v>
      </c>
      <c r="AT114" s="6">
        <f t="shared" si="130"/>
        <v>0</v>
      </c>
      <c r="AU114" s="6">
        <f t="shared" si="131"/>
        <v>0</v>
      </c>
      <c r="AV114" s="6">
        <f t="shared" si="132"/>
        <v>0</v>
      </c>
      <c r="AW114" s="6">
        <f t="shared" si="133"/>
        <v>0</v>
      </c>
      <c r="AX114" s="6">
        <f t="shared" si="134"/>
        <v>0</v>
      </c>
      <c r="AY114" s="6">
        <f t="shared" si="135"/>
        <v>0</v>
      </c>
      <c r="AZ114" s="6">
        <f t="shared" si="136"/>
        <v>0</v>
      </c>
      <c r="BA114" s="6">
        <f t="shared" si="137"/>
        <v>0</v>
      </c>
      <c r="BB114" s="6">
        <f t="shared" si="138"/>
        <v>0</v>
      </c>
      <c r="BC114" s="6">
        <f t="shared" si="139"/>
        <v>0</v>
      </c>
      <c r="BE114" s="1">
        <f t="shared" si="140"/>
        <v>0</v>
      </c>
      <c r="BF114" s="1">
        <f t="shared" si="141"/>
        <v>0</v>
      </c>
      <c r="BG114" s="1">
        <f t="shared" si="142"/>
        <v>0</v>
      </c>
      <c r="BH114" s="1">
        <f t="shared" si="143"/>
        <v>0</v>
      </c>
      <c r="BI114" s="1">
        <f t="shared" si="144"/>
        <v>0</v>
      </c>
      <c r="BJ114" s="1">
        <f t="shared" si="145"/>
        <v>0</v>
      </c>
      <c r="BK114" s="1">
        <f t="shared" si="146"/>
        <v>0</v>
      </c>
      <c r="BL114" s="1">
        <f t="shared" si="147"/>
        <v>0</v>
      </c>
      <c r="BM114" s="1">
        <f t="shared" si="148"/>
        <v>0</v>
      </c>
    </row>
    <row r="115" spans="1:65" x14ac:dyDescent="0.3">
      <c r="A115" s="1" t="s">
        <v>61</v>
      </c>
      <c r="B115" s="6">
        <f>IF(Apr!$E117&gt;0,VLOOKUP($A115,Apr!$O$4:$T$201,4,FALSE),0)</f>
        <v>0</v>
      </c>
      <c r="C115" s="6">
        <f>IF(Apr!$E117&gt;0,VLOOKUP($A115,Apr!$O$4:$T$201,5,FALSE)+Apr!L$4/1000,0)</f>
        <v>0</v>
      </c>
      <c r="D115" s="16">
        <f t="shared" si="70"/>
        <v>0</v>
      </c>
      <c r="E115" s="6">
        <f>IF(May!$E117&gt;0,VLOOKUP($A115,May!$O$4:$T$201,4,FALSE),0)</f>
        <v>0</v>
      </c>
      <c r="F115" s="6">
        <f>IF(May!$E117&gt;0,VLOOKUP($A115,May!$O$4:$T$201,5,FALSE)+May!L$4/1000,0)</f>
        <v>0</v>
      </c>
      <c r="G115" s="16">
        <f t="shared" si="71"/>
        <v>0</v>
      </c>
      <c r="H115" s="6">
        <f>IF(Jun!$E117&gt;0,VLOOKUP($A115,Jun!$O$4:$R$201,4,FALSE),0)</f>
        <v>0</v>
      </c>
      <c r="I115" s="6">
        <f>IF(Jun!$E117&gt;0,VLOOKUP($A115,Jun!$O$4:$T$201,5,FALSE)+Jun!L$4/1000,0)</f>
        <v>0</v>
      </c>
      <c r="J115" s="16">
        <f t="shared" si="72"/>
        <v>0</v>
      </c>
      <c r="K115" s="6">
        <f>IF(Jul!$E117&gt;0,VLOOKUP($A115,Jul!$O$4:$R$201,4,FALSE),0)</f>
        <v>0</v>
      </c>
      <c r="L115" s="6">
        <f>IF(Jul!$E117&gt;0,VLOOKUP($A115,Jul!$O$4:$T$201,5,FALSE)+Jul!$L$4/1000,0)</f>
        <v>0</v>
      </c>
      <c r="M115" s="16">
        <f t="shared" si="97"/>
        <v>0</v>
      </c>
      <c r="N115" s="6">
        <f>IF(Aug!$E117&gt;0,VLOOKUP($A115,Aug!$O$4:$R$201,4,FALSE),0)</f>
        <v>0</v>
      </c>
      <c r="O115" s="6">
        <f>IF(Aug!$E117&gt;0,VLOOKUP($A115,Aug!$O$4:$T$201,5,FALSE)+Aug!L$4/1000,0)</f>
        <v>0</v>
      </c>
      <c r="P115" s="16">
        <f t="shared" si="98"/>
        <v>0</v>
      </c>
      <c r="Q115" s="6">
        <f>IF(Sep!$E117&gt;0,VLOOKUP($A115,Sep!$O$4:$R$201,4,FALSE),0)</f>
        <v>0</v>
      </c>
      <c r="R115" s="6">
        <f>IF(Sep!$E117&gt;0,VLOOKUP($A115,Sep!$O$4:$T$201,5,FALSE)+Sep!L$4/1000,0)</f>
        <v>0</v>
      </c>
      <c r="S115" s="16">
        <f t="shared" si="99"/>
        <v>0</v>
      </c>
      <c r="T115" s="6">
        <f>IF(Oct!$E117&gt;0,VLOOKUP($A115,Oct!$O$4:$R$201,4,FALSE),0)</f>
        <v>0</v>
      </c>
      <c r="U115" s="6">
        <f>IF(Oct!$E117&gt;0,VLOOKUP($A115,Oct!$O$4:$T$201,5,FALSE)+Oct!L$4/1000,0)</f>
        <v>0</v>
      </c>
      <c r="V115" s="16">
        <f t="shared" si="100"/>
        <v>0</v>
      </c>
      <c r="W115" s="6">
        <f>IF(Nov!$E117&gt;0,VLOOKUP($A115,Nov!$O$4:$R$201,4,FALSE),0)</f>
        <v>0</v>
      </c>
      <c r="X115" s="6">
        <f>IF(Nov!$E117&gt;0,VLOOKUP($A115,Nov!$O$4:$T$201,5,FALSE)+Nov!L$4/1000,0)</f>
        <v>0</v>
      </c>
      <c r="Y115" s="16">
        <f t="shared" si="101"/>
        <v>0</v>
      </c>
      <c r="Z115" s="6">
        <f>IF(Dec!$E117&gt;0,VLOOKUP($A115,Dec!$O$4:$R$201,4,FALSE),0)</f>
        <v>0</v>
      </c>
      <c r="AA115" s="6">
        <f>IF(Dec!$E117&gt;0,VLOOKUP($A115,Dec!$O$4:$T$201,5,FALSE)+Dec!L$4/1000,0)</f>
        <v>0</v>
      </c>
      <c r="AB115" s="16">
        <f t="shared" si="102"/>
        <v>0</v>
      </c>
      <c r="AC115" s="6">
        <f>IF(Jan!$E117&gt;0,VLOOKUP($A115,Jan!$O$4:$R$201,4,FALSE),0)</f>
        <v>0</v>
      </c>
      <c r="AD115" s="6">
        <f>IF(Jan!$E117&gt;0,VLOOKUP($A115,Jan!$O$4:$T$201,5,FALSE)+Jan!L$4/1000,0)</f>
        <v>0</v>
      </c>
      <c r="AE115" s="16">
        <f t="shared" si="103"/>
        <v>0</v>
      </c>
      <c r="AF115" s="6">
        <f>IF(Feb!$E117&gt;0,VLOOKUP($A115,Feb!$O$4:$R$201,4,FALSE),0)</f>
        <v>0</v>
      </c>
      <c r="AG115" s="6">
        <f>IF(Feb!$E117&gt;0,VLOOKUP($A115,Feb!$O$4:$T$201,5,FALSE)+Feb!L$4/1000,0)</f>
        <v>0</v>
      </c>
      <c r="AH115" s="16">
        <f t="shared" si="104"/>
        <v>0</v>
      </c>
      <c r="AI115" s="6">
        <f>IF(Mar!$E117&gt;0,VLOOKUP($A115,Mar!$O$4:$R$201,4,FALSE),0)</f>
        <v>0</v>
      </c>
      <c r="AJ115" s="6">
        <f>IF(Mar!$E117&gt;0,VLOOKUP($A115,Mar!$O$4:$T$201,5,FALSE)+Mar!L$4/1000,0)</f>
        <v>0</v>
      </c>
      <c r="AK115" s="16">
        <f t="shared" si="73"/>
        <v>0</v>
      </c>
      <c r="AN115" s="16">
        <f t="shared" si="105"/>
        <v>0</v>
      </c>
      <c r="AQ115" s="1" t="str">
        <f t="shared" si="106"/>
        <v>Ruth Wheatley</v>
      </c>
      <c r="AR115" s="6">
        <f t="shared" si="128"/>
        <v>0</v>
      </c>
      <c r="AS115" s="6">
        <f t="shared" si="129"/>
        <v>0</v>
      </c>
      <c r="AT115" s="6">
        <f t="shared" si="130"/>
        <v>0</v>
      </c>
      <c r="AU115" s="6">
        <f t="shared" si="131"/>
        <v>0</v>
      </c>
      <c r="AV115" s="6">
        <f t="shared" si="132"/>
        <v>0</v>
      </c>
      <c r="AW115" s="6">
        <f t="shared" si="133"/>
        <v>0</v>
      </c>
      <c r="AX115" s="6">
        <f t="shared" si="134"/>
        <v>0</v>
      </c>
      <c r="AY115" s="6">
        <f t="shared" si="135"/>
        <v>0</v>
      </c>
      <c r="AZ115" s="6">
        <f t="shared" si="136"/>
        <v>0</v>
      </c>
      <c r="BA115" s="6">
        <f t="shared" si="137"/>
        <v>0</v>
      </c>
      <c r="BB115" s="6">
        <f t="shared" si="138"/>
        <v>0</v>
      </c>
      <c r="BC115" s="6">
        <f t="shared" si="139"/>
        <v>0</v>
      </c>
      <c r="BE115" s="1">
        <f t="shared" si="140"/>
        <v>0</v>
      </c>
      <c r="BF115" s="1">
        <f t="shared" si="141"/>
        <v>0</v>
      </c>
      <c r="BG115" s="1">
        <f t="shared" si="142"/>
        <v>0</v>
      </c>
      <c r="BH115" s="1">
        <f t="shared" si="143"/>
        <v>0</v>
      </c>
      <c r="BI115" s="1">
        <f t="shared" si="144"/>
        <v>0</v>
      </c>
      <c r="BJ115" s="1">
        <f t="shared" si="145"/>
        <v>0</v>
      </c>
      <c r="BK115" s="1">
        <f t="shared" si="146"/>
        <v>0</v>
      </c>
      <c r="BL115" s="1">
        <f t="shared" si="147"/>
        <v>0</v>
      </c>
      <c r="BM115" s="1">
        <f t="shared" si="148"/>
        <v>0</v>
      </c>
    </row>
    <row r="116" spans="1:65" x14ac:dyDescent="0.3">
      <c r="A116" s="1" t="s">
        <v>220</v>
      </c>
      <c r="B116" s="6">
        <f>IF(Apr!$E118&gt;0,VLOOKUP($A116,Apr!$O$4:$T$201,4,FALSE),0)</f>
        <v>0</v>
      </c>
      <c r="C116" s="6">
        <f>IF(Apr!$E118&gt;0,VLOOKUP($A116,Apr!$O$4:$T$201,5,FALSE)+Apr!L$4/1000,0)</f>
        <v>0</v>
      </c>
      <c r="D116" s="16">
        <f t="shared" si="70"/>
        <v>0</v>
      </c>
      <c r="E116" s="6">
        <f>IF(May!$E118&gt;0,VLOOKUP($A116,May!$O$4:$T$201,4,FALSE),0)</f>
        <v>0</v>
      </c>
      <c r="F116" s="6">
        <f>IF(May!$E118&gt;0,VLOOKUP($A116,May!$O$4:$T$201,5,FALSE)+May!L$4/1000,0)</f>
        <v>0</v>
      </c>
      <c r="G116" s="16">
        <f t="shared" si="71"/>
        <v>0</v>
      </c>
      <c r="H116" s="6">
        <f>IF(Jun!$E118&gt;0,VLOOKUP($A116,Jun!$O$4:$R$201,4,FALSE),0)</f>
        <v>0</v>
      </c>
      <c r="I116" s="6">
        <f>IF(Jun!$E118&gt;0,VLOOKUP($A116,Jun!$O$4:$T$201,5,FALSE)+Jun!L$4/1000,0)</f>
        <v>0</v>
      </c>
      <c r="J116" s="16">
        <f t="shared" si="72"/>
        <v>0</v>
      </c>
      <c r="K116" s="6">
        <f>IF(Jul!$E118&gt;0,VLOOKUP($A116,Jul!$O$4:$R$201,4,FALSE),0)</f>
        <v>0</v>
      </c>
      <c r="L116" s="6">
        <f>IF(Jul!$E118&gt;0,VLOOKUP($A116,Jul!$O$4:$T$201,5,FALSE)+Jul!$L$4/1000,0)</f>
        <v>0</v>
      </c>
      <c r="M116" s="16">
        <f t="shared" si="97"/>
        <v>0</v>
      </c>
      <c r="N116" s="6">
        <f>IF(Aug!$E118&gt;0,VLOOKUP($A116,Aug!$O$4:$R$201,4,FALSE),0)</f>
        <v>0</v>
      </c>
      <c r="O116" s="6">
        <f>IF(Aug!$E118&gt;0,VLOOKUP($A116,Aug!$O$4:$T$201,5,FALSE)+Aug!L$4/1000,0)</f>
        <v>0</v>
      </c>
      <c r="P116" s="16">
        <f t="shared" si="98"/>
        <v>0</v>
      </c>
      <c r="Q116" s="6">
        <f>IF(Sep!$E118&gt;0,VLOOKUP($A116,Sep!$O$4:$R$201,4,FALSE),0)</f>
        <v>0</v>
      </c>
      <c r="R116" s="6">
        <f>IF(Sep!$E118&gt;0,VLOOKUP($A116,Sep!$O$4:$T$201,5,FALSE)+Sep!L$4/1000,0)</f>
        <v>0</v>
      </c>
      <c r="S116" s="16">
        <f t="shared" si="99"/>
        <v>0</v>
      </c>
      <c r="T116" s="6">
        <f>IF(Oct!$E118&gt;0,VLOOKUP($A116,Oct!$O$4:$R$201,4,FALSE),0)</f>
        <v>0</v>
      </c>
      <c r="U116" s="6">
        <f>IF(Oct!$E118&gt;0,VLOOKUP($A116,Oct!$O$4:$T$201,5,FALSE)+Oct!L$4/1000,0)</f>
        <v>0</v>
      </c>
      <c r="V116" s="16">
        <f t="shared" si="100"/>
        <v>0</v>
      </c>
      <c r="W116" s="6">
        <f>IF(Nov!$E118&gt;0,VLOOKUP($A116,Nov!$O$4:$R$201,4,FALSE),0)</f>
        <v>0</v>
      </c>
      <c r="X116" s="6">
        <f>IF(Nov!$E118&gt;0,VLOOKUP($A116,Nov!$O$4:$T$201,5,FALSE)+Nov!L$4/1000,0)</f>
        <v>0</v>
      </c>
      <c r="Y116" s="16">
        <f t="shared" si="101"/>
        <v>0</v>
      </c>
      <c r="Z116" s="6">
        <f>IF(Dec!$E118&gt;0,VLOOKUP($A116,Dec!$O$4:$R$201,4,FALSE),0)</f>
        <v>0</v>
      </c>
      <c r="AA116" s="6">
        <f>IF(Dec!$E118&gt;0,VLOOKUP($A116,Dec!$O$4:$T$201,5,FALSE)+Dec!L$4/1000,0)</f>
        <v>2.3E-2</v>
      </c>
      <c r="AB116" s="16">
        <f t="shared" si="102"/>
        <v>2.3E-2</v>
      </c>
      <c r="AC116" s="6">
        <f>IF(Jan!$E118&gt;0,VLOOKUP($A116,Jan!$O$4:$R$201,4,FALSE),0)</f>
        <v>0</v>
      </c>
      <c r="AD116" s="6">
        <f>IF(Jan!$E118&gt;0,VLOOKUP($A116,Jan!$O$4:$T$201,5,FALSE)+Jan!L$4/1000,0)</f>
        <v>0</v>
      </c>
      <c r="AE116" s="16">
        <f t="shared" si="103"/>
        <v>0</v>
      </c>
      <c r="AF116" s="6">
        <f>IF(Feb!$E118&gt;0,VLOOKUP($A116,Feb!$O$4:$R$201,4,FALSE),0)</f>
        <v>0</v>
      </c>
      <c r="AG116" s="6">
        <f>IF(Feb!$E118&gt;0,VLOOKUP($A116,Feb!$O$4:$T$201,5,FALSE)+Feb!L$4/1000,0)</f>
        <v>0</v>
      </c>
      <c r="AH116" s="16">
        <f t="shared" si="104"/>
        <v>0</v>
      </c>
      <c r="AI116" s="6">
        <f>IF(Mar!$E118&gt;0,VLOOKUP($A116,Mar!$O$4:$R$201,4,FALSE),0)</f>
        <v>0</v>
      </c>
      <c r="AJ116" s="6">
        <f>IF(Mar!$E118&gt;0,VLOOKUP($A116,Mar!$O$4:$T$201,5,FALSE)+Mar!L$4/1000,0)</f>
        <v>0</v>
      </c>
      <c r="AK116" s="16">
        <f t="shared" si="73"/>
        <v>0</v>
      </c>
      <c r="AN116" s="16">
        <f t="shared" si="105"/>
        <v>2.3022999999999998E-2</v>
      </c>
      <c r="AQ116" s="1" t="str">
        <f t="shared" si="106"/>
        <v>Sam Banner</v>
      </c>
      <c r="AR116" s="6">
        <f t="shared" si="128"/>
        <v>0</v>
      </c>
      <c r="AS116" s="6">
        <f t="shared" si="129"/>
        <v>0</v>
      </c>
      <c r="AT116" s="6">
        <f t="shared" si="130"/>
        <v>0</v>
      </c>
      <c r="AU116" s="6">
        <f t="shared" si="131"/>
        <v>0</v>
      </c>
      <c r="AV116" s="6">
        <f t="shared" si="132"/>
        <v>0</v>
      </c>
      <c r="AW116" s="6">
        <f t="shared" si="133"/>
        <v>0</v>
      </c>
      <c r="AX116" s="6">
        <f t="shared" si="134"/>
        <v>0</v>
      </c>
      <c r="AY116" s="6">
        <f t="shared" si="135"/>
        <v>0</v>
      </c>
      <c r="AZ116" s="6">
        <f t="shared" si="136"/>
        <v>2.3E-2</v>
      </c>
      <c r="BA116" s="6">
        <f t="shared" si="137"/>
        <v>0</v>
      </c>
      <c r="BB116" s="6">
        <f t="shared" si="138"/>
        <v>0</v>
      </c>
      <c r="BC116" s="6">
        <f t="shared" si="139"/>
        <v>0</v>
      </c>
      <c r="BE116" s="1">
        <f t="shared" si="140"/>
        <v>2.3E-2</v>
      </c>
      <c r="BF116" s="1">
        <f t="shared" si="141"/>
        <v>0</v>
      </c>
      <c r="BG116" s="1">
        <f t="shared" si="142"/>
        <v>0</v>
      </c>
      <c r="BH116" s="1">
        <f t="shared" si="143"/>
        <v>0</v>
      </c>
      <c r="BI116" s="1">
        <f t="shared" si="144"/>
        <v>0</v>
      </c>
      <c r="BJ116" s="1">
        <f t="shared" si="145"/>
        <v>0</v>
      </c>
      <c r="BK116" s="1">
        <f t="shared" si="146"/>
        <v>0</v>
      </c>
      <c r="BL116" s="1">
        <f t="shared" si="147"/>
        <v>0</v>
      </c>
      <c r="BM116" s="1">
        <f t="shared" si="148"/>
        <v>0</v>
      </c>
    </row>
    <row r="117" spans="1:65" x14ac:dyDescent="0.3">
      <c r="A117" s="1" t="s">
        <v>234</v>
      </c>
      <c r="B117" s="6">
        <f>IF(Apr!$E119&gt;0,VLOOKUP($A117,Apr!$O$4:$T$201,4,FALSE),0)</f>
        <v>0</v>
      </c>
      <c r="C117" s="6">
        <f>IF(Apr!$E119&gt;0,VLOOKUP($A117,Apr!$O$4:$T$201,5,FALSE)+Apr!L$4/1000,0)</f>
        <v>0</v>
      </c>
      <c r="D117" s="16">
        <f t="shared" ref="D117:D180" si="149">B117+B117/1000+C117</f>
        <v>0</v>
      </c>
      <c r="E117" s="6">
        <f>IF(May!$E119&gt;0,VLOOKUP($A117,May!$O$4:$T$201,4,FALSE),0)</f>
        <v>0</v>
      </c>
      <c r="F117" s="6">
        <f>IF(May!$E119&gt;0,VLOOKUP($A117,May!$O$4:$T$201,5,FALSE)+May!L$4/1000,0)</f>
        <v>0</v>
      </c>
      <c r="G117" s="16">
        <f t="shared" ref="G117:G180" si="150">E117+E117/1000+F117</f>
        <v>0</v>
      </c>
      <c r="H117" s="6">
        <f>IF(Jun!$E119&gt;0,VLOOKUP($A117,Jun!$O$4:$R$201,4,FALSE),0)</f>
        <v>0</v>
      </c>
      <c r="I117" s="6">
        <f>IF(Jun!$E119&gt;0,VLOOKUP($A117,Jun!$O$4:$T$201,5,FALSE)+Jun!L$4/1000,0)</f>
        <v>0</v>
      </c>
      <c r="J117" s="16">
        <f t="shared" ref="J117:J180" si="151">H117+H117/1000+I117</f>
        <v>0</v>
      </c>
      <c r="K117" s="6">
        <f>IF(Jul!$E119&gt;0,VLOOKUP($A117,Jul!$O$4:$R$201,4,FALSE),0)</f>
        <v>0</v>
      </c>
      <c r="L117" s="6">
        <f>IF(Jul!$E119&gt;0,VLOOKUP($A117,Jul!$O$4:$T$201,5,FALSE)+Jul!$L$4/1000,0)</f>
        <v>0</v>
      </c>
      <c r="M117" s="16">
        <f t="shared" si="97"/>
        <v>0</v>
      </c>
      <c r="N117" s="6">
        <f>IF(Aug!$E119&gt;0,VLOOKUP($A117,Aug!$O$4:$R$201,4,FALSE),0)</f>
        <v>0</v>
      </c>
      <c r="O117" s="6">
        <f>IF(Aug!$E119&gt;0,VLOOKUP($A117,Aug!$O$4:$T$201,5,FALSE)+Aug!L$4/1000,0)</f>
        <v>0</v>
      </c>
      <c r="P117" s="16">
        <f t="shared" si="98"/>
        <v>0</v>
      </c>
      <c r="Q117" s="6">
        <f>IF(Sep!$E119&gt;0,VLOOKUP($A117,Sep!$O$4:$R$201,4,FALSE),0)</f>
        <v>0</v>
      </c>
      <c r="R117" s="6">
        <f>IF(Sep!$E119&gt;0,VLOOKUP($A117,Sep!$O$4:$T$201,5,FALSE)+Sep!L$4/1000,0)</f>
        <v>0</v>
      </c>
      <c r="S117" s="16">
        <f t="shared" si="99"/>
        <v>0</v>
      </c>
      <c r="T117" s="6">
        <f>IF(Oct!$E119&gt;0,VLOOKUP($A117,Oct!$O$4:$R$201,4,FALSE),0)</f>
        <v>0</v>
      </c>
      <c r="U117" s="6">
        <f>IF(Oct!$E119&gt;0,VLOOKUP($A117,Oct!$O$4:$T$201,5,FALSE)+Oct!L$4/1000,0)</f>
        <v>0</v>
      </c>
      <c r="V117" s="16">
        <f t="shared" si="100"/>
        <v>0</v>
      </c>
      <c r="W117" s="6">
        <f>IF(Nov!$E119&gt;0,VLOOKUP($A117,Nov!$O$4:$R$201,4,FALSE),0)</f>
        <v>0</v>
      </c>
      <c r="X117" s="6">
        <f>IF(Nov!$E119&gt;0,VLOOKUP($A117,Nov!$O$4:$T$201,5,FALSE)+Nov!L$4/1000,0)</f>
        <v>0</v>
      </c>
      <c r="Y117" s="16">
        <f t="shared" si="101"/>
        <v>0</v>
      </c>
      <c r="Z117" s="6">
        <f>IF(Dec!$E119&gt;0,VLOOKUP($A117,Dec!$O$4:$R$201,4,FALSE),0)</f>
        <v>0</v>
      </c>
      <c r="AA117" s="6">
        <f>IF(Dec!$E119&gt;0,VLOOKUP($A117,Dec!$O$4:$T$201,5,FALSE)+Dec!L$4/1000,0)</f>
        <v>0</v>
      </c>
      <c r="AB117" s="16">
        <f t="shared" si="102"/>
        <v>0</v>
      </c>
      <c r="AC117" s="6">
        <f>IF(Jan!$E119&gt;0,VLOOKUP($A117,Jan!$O$4:$R$201,4,FALSE),0)</f>
        <v>36</v>
      </c>
      <c r="AD117" s="6">
        <f>IF(Jan!$E119&gt;0,VLOOKUP($A117,Jan!$O$4:$T$201,5,FALSE)+Jan!L$4/1000,0)</f>
        <v>3.1E-2</v>
      </c>
      <c r="AE117" s="16">
        <f t="shared" si="103"/>
        <v>36.067</v>
      </c>
      <c r="AF117" s="6">
        <f>IF(Feb!$E119&gt;0,VLOOKUP($A117,Feb!$O$4:$R$201,4,FALSE),0)</f>
        <v>29</v>
      </c>
      <c r="AG117" s="6">
        <f>IF(Feb!$E119&gt;0,VLOOKUP($A117,Feb!$O$4:$T$201,5,FALSE)+Feb!L$4/1000,0)</f>
        <v>2.8000000000000001E-2</v>
      </c>
      <c r="AH117" s="16">
        <f t="shared" si="104"/>
        <v>29.056999999999999</v>
      </c>
      <c r="AI117" s="6">
        <f>IF(Mar!$E119&gt;0,VLOOKUP($A117,Mar!$O$4:$R$201,4,FALSE),0)</f>
        <v>0</v>
      </c>
      <c r="AJ117" s="6">
        <f>IF(Mar!$E119&gt;0,VLOOKUP($A117,Mar!$O$4:$T$201,5,FALSE)+Mar!L$4/1000,0)</f>
        <v>0</v>
      </c>
      <c r="AK117" s="16">
        <f t="shared" ref="AK117:AK180" si="152">AI117+AI117/1000+AJ117</f>
        <v>0</v>
      </c>
      <c r="AN117" s="16">
        <f t="shared" si="105"/>
        <v>65.174595499999995</v>
      </c>
      <c r="AQ117" s="1" t="str">
        <f t="shared" si="106"/>
        <v>Sarah Cook</v>
      </c>
      <c r="AR117" s="6">
        <f t="shared" si="128"/>
        <v>0</v>
      </c>
      <c r="AS117" s="6">
        <f t="shared" si="129"/>
        <v>0</v>
      </c>
      <c r="AT117" s="6">
        <f t="shared" si="130"/>
        <v>0</v>
      </c>
      <c r="AU117" s="6">
        <f t="shared" si="131"/>
        <v>0</v>
      </c>
      <c r="AV117" s="6">
        <f t="shared" si="132"/>
        <v>0</v>
      </c>
      <c r="AW117" s="6">
        <f t="shared" si="133"/>
        <v>0</v>
      </c>
      <c r="AX117" s="6">
        <f t="shared" si="134"/>
        <v>0</v>
      </c>
      <c r="AY117" s="6">
        <f t="shared" si="135"/>
        <v>0</v>
      </c>
      <c r="AZ117" s="6">
        <f t="shared" si="136"/>
        <v>0</v>
      </c>
      <c r="BA117" s="6">
        <f t="shared" si="137"/>
        <v>36.067</v>
      </c>
      <c r="BB117" s="6">
        <f t="shared" si="138"/>
        <v>29.056999999999999</v>
      </c>
      <c r="BC117" s="6">
        <f t="shared" si="139"/>
        <v>0</v>
      </c>
      <c r="BE117" s="1">
        <f t="shared" si="140"/>
        <v>36.067</v>
      </c>
      <c r="BF117" s="1">
        <f t="shared" si="141"/>
        <v>29.056999999999999</v>
      </c>
      <c r="BG117" s="1">
        <f t="shared" si="142"/>
        <v>0</v>
      </c>
      <c r="BH117" s="1">
        <f t="shared" si="143"/>
        <v>0</v>
      </c>
      <c r="BI117" s="1">
        <f t="shared" si="144"/>
        <v>0</v>
      </c>
      <c r="BJ117" s="1">
        <f t="shared" si="145"/>
        <v>0</v>
      </c>
      <c r="BK117" s="1">
        <f t="shared" si="146"/>
        <v>0</v>
      </c>
      <c r="BL117" s="1">
        <f t="shared" si="147"/>
        <v>0</v>
      </c>
      <c r="BM117" s="1">
        <f t="shared" si="148"/>
        <v>0</v>
      </c>
    </row>
    <row r="118" spans="1:65" x14ac:dyDescent="0.3">
      <c r="A118" s="1" t="s">
        <v>7</v>
      </c>
      <c r="B118" s="6">
        <f>IF(Apr!$E120&gt;0,VLOOKUP($A118,Apr!$O$4:$T$201,4,FALSE),0)</f>
        <v>0</v>
      </c>
      <c r="C118" s="6">
        <f>IF(Apr!$E120&gt;0,VLOOKUP($A118,Apr!$O$4:$T$201,5,FALSE)+Apr!L$4/1000,0)</f>
        <v>0</v>
      </c>
      <c r="D118" s="16">
        <f t="shared" si="149"/>
        <v>0</v>
      </c>
      <c r="E118" s="6">
        <f>IF(May!$E120&gt;0,VLOOKUP($A118,May!$O$4:$T$201,4,FALSE),0)</f>
        <v>0</v>
      </c>
      <c r="F118" s="6">
        <f>IF(May!$E120&gt;0,VLOOKUP($A118,May!$O$4:$T$201,5,FALSE)+May!L$4/1000,0)</f>
        <v>0</v>
      </c>
      <c r="G118" s="16">
        <f t="shared" si="150"/>
        <v>0</v>
      </c>
      <c r="H118" s="6">
        <f>IF(Jun!$E120&gt;0,VLOOKUP($A118,Jun!$O$4:$R$201,4,FALSE),0)</f>
        <v>0</v>
      </c>
      <c r="I118" s="6">
        <f>IF(Jun!$E120&gt;0,VLOOKUP($A118,Jun!$O$4:$T$201,5,FALSE)+Jun!L$4/1000,0)</f>
        <v>0</v>
      </c>
      <c r="J118" s="16">
        <f t="shared" si="151"/>
        <v>0</v>
      </c>
      <c r="K118" s="6">
        <f>IF(Jul!$E120&gt;0,VLOOKUP($A118,Jul!$O$4:$R$201,4,FALSE),0)</f>
        <v>28</v>
      </c>
      <c r="L118" s="6">
        <f>IF(Jul!$E120&gt;0,VLOOKUP($A118,Jul!$O$4:$T$201,5,FALSE)+Jul!$L$4/1000,0)</f>
        <v>1.4E-2</v>
      </c>
      <c r="M118" s="16">
        <f t="shared" si="97"/>
        <v>28.041999999999998</v>
      </c>
      <c r="N118" s="6">
        <f>IF(Aug!$E120&gt;0,VLOOKUP($A118,Aug!$O$4:$R$201,4,FALSE),0)</f>
        <v>0</v>
      </c>
      <c r="O118" s="6">
        <f>IF(Aug!$E120&gt;0,VLOOKUP($A118,Aug!$O$4:$T$201,5,FALSE)+Aug!L$4/1000,0)</f>
        <v>0</v>
      </c>
      <c r="P118" s="16">
        <f t="shared" si="98"/>
        <v>0</v>
      </c>
      <c r="Q118" s="6">
        <f>IF(Sep!$E120&gt;0,VLOOKUP($A118,Sep!$O$4:$R$201,4,FALSE),0)</f>
        <v>0</v>
      </c>
      <c r="R118" s="6">
        <f>IF(Sep!$E120&gt;0,VLOOKUP($A118,Sep!$O$4:$T$201,5,FALSE)+Sep!L$4/1000,0)</f>
        <v>0</v>
      </c>
      <c r="S118" s="16">
        <f t="shared" si="99"/>
        <v>0</v>
      </c>
      <c r="T118" s="6">
        <f>IF(Oct!$E120&gt;0,VLOOKUP($A118,Oct!$O$4:$R$201,4,FALSE),0)</f>
        <v>0</v>
      </c>
      <c r="U118" s="6">
        <f>IF(Oct!$E120&gt;0,VLOOKUP($A118,Oct!$O$4:$T$201,5,FALSE)+Oct!L$4/1000,0)</f>
        <v>0</v>
      </c>
      <c r="V118" s="16">
        <f t="shared" si="100"/>
        <v>0</v>
      </c>
      <c r="W118" s="6">
        <f>IF(Nov!$E120&gt;0,VLOOKUP($A118,Nov!$O$4:$R$201,4,FALSE),0)</f>
        <v>31</v>
      </c>
      <c r="X118" s="6">
        <f>IF(Nov!$E120&gt;0,VLOOKUP($A118,Nov!$O$4:$T$201,5,FALSE)+Nov!L$4/1000,0)</f>
        <v>1.4999999999999999E-2</v>
      </c>
      <c r="Y118" s="16">
        <f t="shared" si="101"/>
        <v>31.045999999999999</v>
      </c>
      <c r="Z118" s="6">
        <f>IF(Dec!$E120&gt;0,VLOOKUP($A118,Dec!$O$4:$R$201,4,FALSE),0)</f>
        <v>0</v>
      </c>
      <c r="AA118" s="6">
        <f>IF(Dec!$E120&gt;0,VLOOKUP($A118,Dec!$O$4:$T$201,5,FALSE)+Dec!L$4/1000,0)</f>
        <v>0</v>
      </c>
      <c r="AB118" s="16">
        <f t="shared" si="102"/>
        <v>0</v>
      </c>
      <c r="AC118" s="6">
        <f>IF(Jan!$E120&gt;0,VLOOKUP($A118,Jan!$O$4:$R$201,4,FALSE),0)</f>
        <v>0</v>
      </c>
      <c r="AD118" s="6">
        <f>IF(Jan!$E120&gt;0,VLOOKUP($A118,Jan!$O$4:$T$201,5,FALSE)+Jan!L$4/1000,0)</f>
        <v>0</v>
      </c>
      <c r="AE118" s="16">
        <f t="shared" si="103"/>
        <v>0</v>
      </c>
      <c r="AF118" s="6">
        <f>IF(Feb!$E120&gt;0,VLOOKUP($A118,Feb!$O$4:$R$201,4,FALSE),0)</f>
        <v>0</v>
      </c>
      <c r="AG118" s="6">
        <f>IF(Feb!$E120&gt;0,VLOOKUP($A118,Feb!$O$4:$T$201,5,FALSE)+Feb!L$4/1000,0)</f>
        <v>0</v>
      </c>
      <c r="AH118" s="16">
        <f t="shared" si="104"/>
        <v>0</v>
      </c>
      <c r="AI118" s="6">
        <f>IF(Mar!$E120&gt;0,VLOOKUP($A118,Mar!$O$4:$R$201,4,FALSE),0)</f>
        <v>0</v>
      </c>
      <c r="AJ118" s="6">
        <f>IF(Mar!$E120&gt;0,VLOOKUP($A118,Mar!$O$4:$T$201,5,FALSE)+Mar!L$4/1000,0)</f>
        <v>0</v>
      </c>
      <c r="AK118" s="16">
        <f t="shared" si="152"/>
        <v>0</v>
      </c>
      <c r="AN118" s="16">
        <f t="shared" si="105"/>
        <v>59.133066999999997</v>
      </c>
      <c r="AQ118" s="1" t="str">
        <f t="shared" si="106"/>
        <v>Sarah Bagshaw</v>
      </c>
      <c r="AR118" s="6">
        <f t="shared" si="128"/>
        <v>0</v>
      </c>
      <c r="AS118" s="6">
        <f t="shared" si="129"/>
        <v>0</v>
      </c>
      <c r="AT118" s="6">
        <f t="shared" si="130"/>
        <v>0</v>
      </c>
      <c r="AU118" s="6">
        <f t="shared" si="131"/>
        <v>28.041999999999998</v>
      </c>
      <c r="AV118" s="6">
        <f t="shared" si="132"/>
        <v>0</v>
      </c>
      <c r="AW118" s="6">
        <f t="shared" si="133"/>
        <v>0</v>
      </c>
      <c r="AX118" s="6">
        <f t="shared" si="134"/>
        <v>0</v>
      </c>
      <c r="AY118" s="6">
        <f t="shared" si="135"/>
        <v>31.045999999999999</v>
      </c>
      <c r="AZ118" s="6">
        <f t="shared" si="136"/>
        <v>0</v>
      </c>
      <c r="BA118" s="6">
        <f t="shared" si="137"/>
        <v>0</v>
      </c>
      <c r="BB118" s="6">
        <f t="shared" si="138"/>
        <v>0</v>
      </c>
      <c r="BC118" s="6">
        <f t="shared" si="139"/>
        <v>0</v>
      </c>
      <c r="BE118" s="1">
        <f t="shared" si="140"/>
        <v>31.045999999999999</v>
      </c>
      <c r="BF118" s="1">
        <f t="shared" si="141"/>
        <v>28.041999999999998</v>
      </c>
      <c r="BG118" s="1">
        <f t="shared" si="142"/>
        <v>0</v>
      </c>
      <c r="BH118" s="1">
        <f t="shared" si="143"/>
        <v>0</v>
      </c>
      <c r="BI118" s="1">
        <f t="shared" si="144"/>
        <v>0</v>
      </c>
      <c r="BJ118" s="1">
        <f t="shared" si="145"/>
        <v>0</v>
      </c>
      <c r="BK118" s="1">
        <f t="shared" si="146"/>
        <v>0</v>
      </c>
      <c r="BL118" s="1">
        <f t="shared" si="147"/>
        <v>0</v>
      </c>
      <c r="BM118" s="1">
        <f t="shared" si="148"/>
        <v>0</v>
      </c>
    </row>
    <row r="119" spans="1:65" x14ac:dyDescent="0.3">
      <c r="A119" s="1" t="s">
        <v>214</v>
      </c>
      <c r="B119" s="6">
        <f>IF(Apr!$E121&gt;0,VLOOKUP($A119,Apr!$O$4:$T$201,4,FALSE),0)</f>
        <v>0</v>
      </c>
      <c r="C119" s="6">
        <f>IF(Apr!$E121&gt;0,VLOOKUP($A119,Apr!$O$4:$T$201,5,FALSE)+Apr!L$4/1000,0)</f>
        <v>0</v>
      </c>
      <c r="D119" s="16">
        <f t="shared" si="149"/>
        <v>0</v>
      </c>
      <c r="E119" s="6">
        <f>IF(May!$E121&gt;0,VLOOKUP($A119,May!$O$4:$T$201,4,FALSE),0)</f>
        <v>0</v>
      </c>
      <c r="F119" s="6">
        <f>IF(May!$E121&gt;0,VLOOKUP($A119,May!$O$4:$T$201,5,FALSE)+May!L$4/1000,0)</f>
        <v>0</v>
      </c>
      <c r="G119" s="16">
        <f t="shared" si="150"/>
        <v>0</v>
      </c>
      <c r="H119" s="6">
        <f>IF(Jun!$E121&gt;0,VLOOKUP($A119,Jun!$O$4:$R$201,4,FALSE),0)</f>
        <v>0</v>
      </c>
      <c r="I119" s="6">
        <f>IF(Jun!$E121&gt;0,VLOOKUP($A119,Jun!$O$4:$T$201,5,FALSE)+Jun!L$4/1000,0)</f>
        <v>0</v>
      </c>
      <c r="J119" s="16">
        <f t="shared" si="151"/>
        <v>0</v>
      </c>
      <c r="K119" s="6">
        <f>IF(Jul!$E121&gt;0,VLOOKUP($A119,Jul!$O$4:$R$201,4,FALSE),0)</f>
        <v>0</v>
      </c>
      <c r="L119" s="6">
        <f>IF(Jul!$E121&gt;0,VLOOKUP($A119,Jul!$O$4:$T$201,5,FALSE)+Jul!$L$4/1000,0)</f>
        <v>0</v>
      </c>
      <c r="M119" s="16">
        <f t="shared" si="97"/>
        <v>0</v>
      </c>
      <c r="N119" s="6">
        <f>IF(Aug!$E121&gt;0,VLOOKUP($A119,Aug!$O$4:$R$201,4,FALSE),0)</f>
        <v>0</v>
      </c>
      <c r="O119" s="6">
        <f>IF(Aug!$E121&gt;0,VLOOKUP($A119,Aug!$O$4:$T$201,5,FALSE)+Aug!L$4/1000,0)</f>
        <v>0</v>
      </c>
      <c r="P119" s="16">
        <f t="shared" si="98"/>
        <v>0</v>
      </c>
      <c r="Q119" s="6">
        <f>IF(Sep!$E121&gt;0,VLOOKUP($A119,Sep!$O$4:$R$201,4,FALSE),0)</f>
        <v>0</v>
      </c>
      <c r="R119" s="6">
        <f>IF(Sep!$E121&gt;0,VLOOKUP($A119,Sep!$O$4:$T$201,5,FALSE)+Sep!L$4/1000,0)</f>
        <v>0</v>
      </c>
      <c r="S119" s="16">
        <f t="shared" si="99"/>
        <v>0</v>
      </c>
      <c r="T119" s="6">
        <f>IF(Oct!$E121&gt;0,VLOOKUP($A119,Oct!$O$4:$R$201,4,FALSE),0)</f>
        <v>38</v>
      </c>
      <c r="U119" s="6">
        <f>IF(Oct!$E121&gt;0,VLOOKUP($A119,Oct!$O$4:$T$201,5,FALSE)+Oct!L$4/1000,0)</f>
        <v>1.4999999999999999E-2</v>
      </c>
      <c r="V119" s="16">
        <f t="shared" si="100"/>
        <v>38.052999999999997</v>
      </c>
      <c r="W119" s="6">
        <f>IF(Nov!$E121&gt;0,VLOOKUP($A119,Nov!$O$4:$R$201,4,FALSE),0)</f>
        <v>39</v>
      </c>
      <c r="X119" s="6">
        <f>IF(Nov!$E121&gt;0,VLOOKUP($A119,Nov!$O$4:$T$201,5,FALSE)+Nov!L$4/1000,0)</f>
        <v>2.0150000000000001</v>
      </c>
      <c r="Y119" s="16">
        <f t="shared" si="101"/>
        <v>41.054000000000002</v>
      </c>
      <c r="Z119" s="6">
        <f>IF(Dec!$E121&gt;0,VLOOKUP($A119,Dec!$O$4:$R$201,4,FALSE),0)</f>
        <v>32</v>
      </c>
      <c r="AA119" s="6">
        <f>IF(Dec!$E121&gt;0,VLOOKUP($A119,Dec!$O$4:$T$201,5,FALSE)+Dec!L$4/1000,0)</f>
        <v>2.3E-2</v>
      </c>
      <c r="AB119" s="16">
        <f t="shared" si="102"/>
        <v>32.055</v>
      </c>
      <c r="AC119" s="6">
        <f>IF(Jan!$E121&gt;0,VLOOKUP($A119,Jan!$O$4:$R$201,4,FALSE),0)</f>
        <v>0</v>
      </c>
      <c r="AD119" s="6">
        <f>IF(Jan!$E121&gt;0,VLOOKUP($A119,Jan!$O$4:$T$201,5,FALSE)+Jan!L$4/1000,0)</f>
        <v>0</v>
      </c>
      <c r="AE119" s="16">
        <f t="shared" si="103"/>
        <v>0</v>
      </c>
      <c r="AF119" s="6">
        <f>IF(Feb!$E121&gt;0,VLOOKUP($A119,Feb!$O$4:$R$201,4,FALSE),0)</f>
        <v>0</v>
      </c>
      <c r="AG119" s="6">
        <f>IF(Feb!$E121&gt;0,VLOOKUP($A119,Feb!$O$4:$T$201,5,FALSE)+Feb!L$4/1000,0)</f>
        <v>0</v>
      </c>
      <c r="AH119" s="16">
        <f t="shared" si="104"/>
        <v>0</v>
      </c>
      <c r="AI119" s="6">
        <f>IF(Mar!$E121&gt;0,VLOOKUP($A119,Mar!$O$4:$R$201,4,FALSE),0)</f>
        <v>0</v>
      </c>
      <c r="AJ119" s="6">
        <f>IF(Mar!$E121&gt;0,VLOOKUP($A119,Mar!$O$4:$T$201,5,FALSE)+Mar!L$4/1000,0)</f>
        <v>0</v>
      </c>
      <c r="AK119" s="16">
        <f t="shared" si="152"/>
        <v>0</v>
      </c>
      <c r="AN119" s="16">
        <f t="shared" si="105"/>
        <v>111.2327655</v>
      </c>
      <c r="AQ119" s="1" t="str">
        <f t="shared" si="106"/>
        <v>Simon Smith</v>
      </c>
      <c r="AR119" s="6">
        <f t="shared" si="128"/>
        <v>0</v>
      </c>
      <c r="AS119" s="6">
        <f t="shared" si="129"/>
        <v>0</v>
      </c>
      <c r="AT119" s="6">
        <f t="shared" si="130"/>
        <v>0</v>
      </c>
      <c r="AU119" s="6">
        <f t="shared" si="131"/>
        <v>0</v>
      </c>
      <c r="AV119" s="6">
        <f t="shared" si="132"/>
        <v>0</v>
      </c>
      <c r="AW119" s="6">
        <f t="shared" si="133"/>
        <v>0</v>
      </c>
      <c r="AX119" s="6">
        <f t="shared" si="134"/>
        <v>38.052999999999997</v>
      </c>
      <c r="AY119" s="6">
        <f t="shared" si="135"/>
        <v>41.054000000000002</v>
      </c>
      <c r="AZ119" s="6">
        <f t="shared" si="136"/>
        <v>32.055</v>
      </c>
      <c r="BA119" s="6">
        <f t="shared" si="137"/>
        <v>0</v>
      </c>
      <c r="BB119" s="6">
        <f t="shared" si="138"/>
        <v>0</v>
      </c>
      <c r="BC119" s="6">
        <f t="shared" si="139"/>
        <v>0</v>
      </c>
      <c r="BE119" s="1">
        <f t="shared" si="140"/>
        <v>41.054000000000002</v>
      </c>
      <c r="BF119" s="1">
        <f t="shared" si="141"/>
        <v>38.052999999999997</v>
      </c>
      <c r="BG119" s="1">
        <f t="shared" si="142"/>
        <v>32.055</v>
      </c>
      <c r="BH119" s="1">
        <f t="shared" si="143"/>
        <v>0</v>
      </c>
      <c r="BI119" s="1">
        <f t="shared" si="144"/>
        <v>0</v>
      </c>
      <c r="BJ119" s="1">
        <f t="shared" si="145"/>
        <v>0</v>
      </c>
      <c r="BK119" s="1">
        <f t="shared" si="146"/>
        <v>0</v>
      </c>
      <c r="BL119" s="1">
        <f t="shared" si="147"/>
        <v>0</v>
      </c>
      <c r="BM119" s="1">
        <f t="shared" si="148"/>
        <v>0</v>
      </c>
    </row>
    <row r="120" spans="1:65" x14ac:dyDescent="0.3">
      <c r="A120" s="1" t="s">
        <v>217</v>
      </c>
      <c r="B120" s="6">
        <f>IF(Apr!$E122&gt;0,VLOOKUP($A120,Apr!$O$4:$T$201,4,FALSE),0)</f>
        <v>0</v>
      </c>
      <c r="C120" s="6">
        <f>IF(Apr!$E122&gt;0,VLOOKUP($A120,Apr!$O$4:$T$201,5,FALSE)+Apr!L$4/1000,0)</f>
        <v>0</v>
      </c>
      <c r="D120" s="16">
        <f t="shared" si="149"/>
        <v>0</v>
      </c>
      <c r="E120" s="6">
        <f>IF(May!$E122&gt;0,VLOOKUP($A120,May!$O$4:$T$201,4,FALSE),0)</f>
        <v>0</v>
      </c>
      <c r="F120" s="6">
        <f>IF(May!$E122&gt;0,VLOOKUP($A120,May!$O$4:$T$201,5,FALSE)+May!L$4/1000,0)</f>
        <v>0</v>
      </c>
      <c r="G120" s="16">
        <f t="shared" si="150"/>
        <v>0</v>
      </c>
      <c r="H120" s="6">
        <f>IF(Jun!$E122&gt;0,VLOOKUP($A120,Jun!$O$4:$R$201,4,FALSE),0)</f>
        <v>0</v>
      </c>
      <c r="I120" s="6">
        <f>IF(Jun!$E122&gt;0,VLOOKUP($A120,Jun!$O$4:$T$201,5,FALSE)+Jun!L$4/1000,0)</f>
        <v>0</v>
      </c>
      <c r="J120" s="16">
        <f t="shared" si="151"/>
        <v>0</v>
      </c>
      <c r="K120" s="6">
        <f>IF(Jul!$E122&gt;0,VLOOKUP($A120,Jul!$O$4:$R$201,4,FALSE),0)</f>
        <v>0</v>
      </c>
      <c r="L120" s="6">
        <f>IF(Jul!$E122&gt;0,VLOOKUP($A120,Jul!$O$4:$T$201,5,FALSE)+Jul!$L$4/1000,0)</f>
        <v>0</v>
      </c>
      <c r="M120" s="16">
        <f t="shared" si="97"/>
        <v>0</v>
      </c>
      <c r="N120" s="6">
        <f>IF(Aug!$E122&gt;0,VLOOKUP($A120,Aug!$O$4:$R$201,4,FALSE),0)</f>
        <v>0</v>
      </c>
      <c r="O120" s="6">
        <f>IF(Aug!$E122&gt;0,VLOOKUP($A120,Aug!$O$4:$T$201,5,FALSE)+Aug!L$4/1000,0)</f>
        <v>0</v>
      </c>
      <c r="P120" s="16">
        <f t="shared" si="98"/>
        <v>0</v>
      </c>
      <c r="Q120" s="6">
        <f>IF(Sep!$E122&gt;0,VLOOKUP($A120,Sep!$O$4:$R$201,4,FALSE),0)</f>
        <v>0</v>
      </c>
      <c r="R120" s="6">
        <f>IF(Sep!$E122&gt;0,VLOOKUP($A120,Sep!$O$4:$T$201,5,FALSE)+Sep!L$4/1000,0)</f>
        <v>0</v>
      </c>
      <c r="S120" s="16">
        <f t="shared" si="99"/>
        <v>0</v>
      </c>
      <c r="T120" s="6">
        <f>IF(Oct!$E122&gt;0,VLOOKUP($A120,Oct!$O$4:$R$201,4,FALSE),0)</f>
        <v>0</v>
      </c>
      <c r="U120" s="6">
        <f>IF(Oct!$E122&gt;0,VLOOKUP($A120,Oct!$O$4:$T$201,5,FALSE)+Oct!L$4/1000,0)</f>
        <v>0</v>
      </c>
      <c r="V120" s="16">
        <f t="shared" si="100"/>
        <v>0</v>
      </c>
      <c r="W120" s="6">
        <f>IF(Nov!$E122&gt;0,VLOOKUP($A120,Nov!$O$4:$R$201,4,FALSE),0)</f>
        <v>0</v>
      </c>
      <c r="X120" s="6">
        <f>IF(Nov!$E122&gt;0,VLOOKUP($A120,Nov!$O$4:$T$201,5,FALSE)+Nov!L$4/1000,0)</f>
        <v>0</v>
      </c>
      <c r="Y120" s="16">
        <f t="shared" si="101"/>
        <v>0</v>
      </c>
      <c r="Z120" s="6">
        <f>IF(Dec!$E122&gt;0,VLOOKUP($A120,Dec!$O$4:$R$201,4,FALSE),0)</f>
        <v>40</v>
      </c>
      <c r="AA120" s="6">
        <f>IF(Dec!$E122&gt;0,VLOOKUP($A120,Dec!$O$4:$T$201,5,FALSE)+Dec!L$4/1000,0)</f>
        <v>2.3E-2</v>
      </c>
      <c r="AB120" s="16">
        <f t="shared" si="102"/>
        <v>40.063000000000002</v>
      </c>
      <c r="AC120" s="6">
        <f>IF(Jan!$E122&gt;0,VLOOKUP($A120,Jan!$O$4:$R$201,4,FALSE),0)</f>
        <v>39</v>
      </c>
      <c r="AD120" s="6">
        <f>IF(Jan!$E122&gt;0,VLOOKUP($A120,Jan!$O$4:$T$201,5,FALSE)+Jan!L$4/1000,0)</f>
        <v>2.0310000000000001</v>
      </c>
      <c r="AE120" s="16">
        <f t="shared" si="103"/>
        <v>41.07</v>
      </c>
      <c r="AF120" s="6">
        <f>IF(Feb!$E122&gt;0,VLOOKUP($A120,Feb!$O$4:$R$201,4,FALSE),0)</f>
        <v>25</v>
      </c>
      <c r="AG120" s="6">
        <f>IF(Feb!$E122&gt;0,VLOOKUP($A120,Feb!$O$4:$T$201,5,FALSE)+Feb!L$4/1000,0)</f>
        <v>2.8000000000000001E-2</v>
      </c>
      <c r="AH120" s="16">
        <f t="shared" si="104"/>
        <v>25.052999999999997</v>
      </c>
      <c r="AI120" s="6">
        <f>IF(Mar!$E122&gt;0,VLOOKUP($A120,Mar!$O$4:$R$201,4,FALSE),0)</f>
        <v>0</v>
      </c>
      <c r="AJ120" s="6">
        <f>IF(Mar!$E122&gt;0,VLOOKUP($A120,Mar!$O$4:$T$201,5,FALSE)+Mar!L$4/1000,0)</f>
        <v>0</v>
      </c>
      <c r="AK120" s="16">
        <f t="shared" si="152"/>
        <v>0</v>
      </c>
      <c r="AN120" s="16">
        <f t="shared" si="105"/>
        <v>106.25545250000002</v>
      </c>
      <c r="AQ120" s="1" t="str">
        <f t="shared" si="106"/>
        <v>Sophie Bohannon</v>
      </c>
      <c r="AR120" s="6">
        <f t="shared" si="128"/>
        <v>0</v>
      </c>
      <c r="AS120" s="6">
        <f t="shared" si="129"/>
        <v>0</v>
      </c>
      <c r="AT120" s="6">
        <f t="shared" si="130"/>
        <v>0</v>
      </c>
      <c r="AU120" s="6">
        <f t="shared" si="131"/>
        <v>0</v>
      </c>
      <c r="AV120" s="6">
        <f t="shared" si="132"/>
        <v>0</v>
      </c>
      <c r="AW120" s="6">
        <f t="shared" si="133"/>
        <v>0</v>
      </c>
      <c r="AX120" s="6">
        <f t="shared" si="134"/>
        <v>0</v>
      </c>
      <c r="AY120" s="6">
        <f t="shared" si="135"/>
        <v>0</v>
      </c>
      <c r="AZ120" s="6">
        <f t="shared" si="136"/>
        <v>40.063000000000002</v>
      </c>
      <c r="BA120" s="6">
        <f t="shared" si="137"/>
        <v>41.07</v>
      </c>
      <c r="BB120" s="6">
        <f t="shared" si="138"/>
        <v>25.052999999999997</v>
      </c>
      <c r="BC120" s="6">
        <f t="shared" si="139"/>
        <v>0</v>
      </c>
      <c r="BE120" s="1">
        <f t="shared" si="140"/>
        <v>41.07</v>
      </c>
      <c r="BF120" s="1">
        <f t="shared" si="141"/>
        <v>40.063000000000002</v>
      </c>
      <c r="BG120" s="1">
        <f t="shared" si="142"/>
        <v>25.052999999999997</v>
      </c>
      <c r="BH120" s="1">
        <f t="shared" si="143"/>
        <v>0</v>
      </c>
      <c r="BI120" s="1">
        <f t="shared" si="144"/>
        <v>0</v>
      </c>
      <c r="BJ120" s="1">
        <f t="shared" si="145"/>
        <v>0</v>
      </c>
      <c r="BK120" s="1">
        <f t="shared" si="146"/>
        <v>0</v>
      </c>
      <c r="BL120" s="1">
        <f t="shared" si="147"/>
        <v>0</v>
      </c>
      <c r="BM120" s="1">
        <f t="shared" si="148"/>
        <v>0</v>
      </c>
    </row>
    <row r="121" spans="1:65" x14ac:dyDescent="0.3">
      <c r="A121" s="1" t="s">
        <v>15</v>
      </c>
      <c r="B121" s="6">
        <f>IF(Apr!$E123&gt;0,VLOOKUP($A121,Apr!$O$4:$T$201,4,FALSE),0)</f>
        <v>25</v>
      </c>
      <c r="C121" s="6">
        <f>IF(Apr!$E123&gt;0,VLOOKUP($A121,Apr!$O$4:$T$201,5,FALSE)+Apr!L$4/1000,0)</f>
        <v>2.1000000000000001E-2</v>
      </c>
      <c r="D121" s="16">
        <f t="shared" si="149"/>
        <v>25.045999999999999</v>
      </c>
      <c r="E121" s="6">
        <f>IF(May!$E123&gt;0,VLOOKUP($A121,May!$O$4:$T$201,4,FALSE),0)</f>
        <v>23</v>
      </c>
      <c r="F121" s="6">
        <f>IF(May!$E123&gt;0,VLOOKUP($A121,May!$O$4:$T$201,5,FALSE)+May!L$4/1000,0)</f>
        <v>2.0209999999999999</v>
      </c>
      <c r="G121" s="16">
        <f t="shared" si="150"/>
        <v>25.044</v>
      </c>
      <c r="H121" s="6">
        <f>IF(Jun!$E123&gt;0,VLOOKUP($A121,Jun!$O$4:$R$201,4,FALSE),0)</f>
        <v>30</v>
      </c>
      <c r="I121" s="6">
        <f>IF(Jun!$E123&gt;0,VLOOKUP($A121,Jun!$O$4:$T$201,5,FALSE)+Jun!L$4/1000,0)</f>
        <v>1.6E-2</v>
      </c>
      <c r="J121" s="16">
        <f t="shared" si="151"/>
        <v>30.045999999999999</v>
      </c>
      <c r="K121" s="6">
        <f>IF(Jul!$E123&gt;0,VLOOKUP($A121,Jul!$O$4:$R$201,4,FALSE),0)</f>
        <v>31</v>
      </c>
      <c r="L121" s="6">
        <f>IF(Jul!$E123&gt;0,VLOOKUP($A121,Jul!$O$4:$T$201,5,FALSE)+Jul!$L$4/1000,0)</f>
        <v>1.4E-2</v>
      </c>
      <c r="M121" s="16">
        <f t="shared" si="97"/>
        <v>31.044999999999998</v>
      </c>
      <c r="N121" s="6">
        <f>IF(Aug!$E123&gt;0,VLOOKUP($A121,Aug!$O$4:$R$201,4,FALSE),0)</f>
        <v>27</v>
      </c>
      <c r="O121" s="6">
        <f>IF(Aug!$E123&gt;0,VLOOKUP($A121,Aug!$O$4:$T$201,5,FALSE)+Aug!L$4/1000,0)</f>
        <v>1.7999999999999999E-2</v>
      </c>
      <c r="P121" s="16">
        <f t="shared" si="98"/>
        <v>27.045000000000002</v>
      </c>
      <c r="Q121" s="6">
        <f>IF(Sep!$E123&gt;0,VLOOKUP($A121,Sep!$O$4:$R$201,4,FALSE),0)</f>
        <v>31</v>
      </c>
      <c r="R121" s="6">
        <f>IF(Sep!$E123&gt;0,VLOOKUP($A121,Sep!$O$4:$T$201,5,FALSE)+Sep!L$4/1000,0)</f>
        <v>1.2999999999999999E-2</v>
      </c>
      <c r="S121" s="16">
        <f t="shared" si="99"/>
        <v>31.044</v>
      </c>
      <c r="T121" s="6">
        <f>IF(Oct!$E123&gt;0,VLOOKUP($A121,Oct!$O$4:$R$201,4,FALSE),0)</f>
        <v>29</v>
      </c>
      <c r="U121" s="6">
        <f>IF(Oct!$E123&gt;0,VLOOKUP($A121,Oct!$O$4:$T$201,5,FALSE)+Oct!L$4/1000,0)</f>
        <v>1.4999999999999999E-2</v>
      </c>
      <c r="V121" s="16">
        <f t="shared" si="100"/>
        <v>29.044</v>
      </c>
      <c r="W121" s="6">
        <f>IF(Nov!$E123&gt;0,VLOOKUP($A121,Nov!$O$4:$R$201,4,FALSE),0)</f>
        <v>0</v>
      </c>
      <c r="X121" s="6">
        <f>IF(Nov!$E123&gt;0,VLOOKUP($A121,Nov!$O$4:$T$201,5,FALSE)+Nov!L$4/1000,0)</f>
        <v>0</v>
      </c>
      <c r="Y121" s="16">
        <f t="shared" si="101"/>
        <v>0</v>
      </c>
      <c r="Z121" s="6">
        <f>IF(Dec!$E123&gt;0,VLOOKUP($A121,Dec!$O$4:$R$201,4,FALSE),0)</f>
        <v>0</v>
      </c>
      <c r="AA121" s="6">
        <f>IF(Dec!$E123&gt;0,VLOOKUP($A121,Dec!$O$4:$T$201,5,FALSE)+Dec!L$4/1000,0)</f>
        <v>0</v>
      </c>
      <c r="AB121" s="16">
        <f t="shared" si="102"/>
        <v>0</v>
      </c>
      <c r="AC121" s="6">
        <f>IF(Jan!$E123&gt;0,VLOOKUP($A121,Jan!$O$4:$R$201,4,FALSE),0)</f>
        <v>12</v>
      </c>
      <c r="AD121" s="6">
        <f>IF(Jan!$E123&gt;0,VLOOKUP($A121,Jan!$O$4:$T$201,5,FALSE)+Jan!L$4/1000,0)</f>
        <v>3.1E-2</v>
      </c>
      <c r="AE121" s="16">
        <f t="shared" si="103"/>
        <v>12.043000000000001</v>
      </c>
      <c r="AF121" s="6">
        <f>IF(Feb!$E123&gt;0,VLOOKUP($A121,Feb!$O$4:$R$201,4,FALSE),0)</f>
        <v>16</v>
      </c>
      <c r="AG121" s="6">
        <f>IF(Feb!$E123&gt;0,VLOOKUP($A121,Feb!$O$4:$T$201,5,FALSE)+Feb!L$4/1000,0)</f>
        <v>2.8000000000000001E-2</v>
      </c>
      <c r="AH121" s="16">
        <f t="shared" si="104"/>
        <v>16.043999999999997</v>
      </c>
      <c r="AI121" s="6">
        <f>IF(Mar!$E123&gt;0,VLOOKUP($A121,Mar!$O$4:$R$201,4,FALSE),0)</f>
        <v>0</v>
      </c>
      <c r="AJ121" s="6">
        <f>IF(Mar!$E123&gt;0,VLOOKUP($A121,Mar!$O$4:$T$201,5,FALSE)+Mar!L$4/1000,0)</f>
        <v>0</v>
      </c>
      <c r="AK121" s="16">
        <f t="shared" si="152"/>
        <v>0</v>
      </c>
      <c r="AN121" s="16">
        <f t="shared" si="105"/>
        <v>226.45758233333336</v>
      </c>
      <c r="AQ121" s="1" t="str">
        <f t="shared" si="106"/>
        <v>Steve Tate</v>
      </c>
      <c r="AR121" s="6">
        <f t="shared" si="128"/>
        <v>25.045999999999999</v>
      </c>
      <c r="AS121" s="6">
        <f t="shared" si="129"/>
        <v>25.044</v>
      </c>
      <c r="AT121" s="6">
        <f t="shared" si="130"/>
        <v>30.045999999999999</v>
      </c>
      <c r="AU121" s="6">
        <f t="shared" si="131"/>
        <v>31.044999999999998</v>
      </c>
      <c r="AV121" s="6">
        <f t="shared" si="132"/>
        <v>27.045000000000002</v>
      </c>
      <c r="AW121" s="6">
        <f t="shared" si="133"/>
        <v>31.044</v>
      </c>
      <c r="AX121" s="6">
        <f t="shared" si="134"/>
        <v>29.044</v>
      </c>
      <c r="AY121" s="6">
        <f t="shared" si="135"/>
        <v>0</v>
      </c>
      <c r="AZ121" s="6">
        <f t="shared" si="136"/>
        <v>0</v>
      </c>
      <c r="BA121" s="6">
        <f t="shared" si="137"/>
        <v>12.043000000000001</v>
      </c>
      <c r="BB121" s="6">
        <f t="shared" si="138"/>
        <v>16.043999999999997</v>
      </c>
      <c r="BC121" s="6">
        <f t="shared" si="139"/>
        <v>0</v>
      </c>
      <c r="BE121" s="1">
        <f t="shared" si="140"/>
        <v>31.044999999999998</v>
      </c>
      <c r="BF121" s="1">
        <f t="shared" si="141"/>
        <v>31.044</v>
      </c>
      <c r="BG121" s="1">
        <f t="shared" si="142"/>
        <v>30.045999999999999</v>
      </c>
      <c r="BH121" s="1">
        <f t="shared" si="143"/>
        <v>29.044</v>
      </c>
      <c r="BI121" s="1">
        <f t="shared" si="144"/>
        <v>27.045000000000002</v>
      </c>
      <c r="BJ121" s="1">
        <f t="shared" si="145"/>
        <v>25.045999999999999</v>
      </c>
      <c r="BK121" s="1">
        <f t="shared" si="146"/>
        <v>25.044</v>
      </c>
      <c r="BL121" s="1">
        <f t="shared" si="147"/>
        <v>16.043999999999997</v>
      </c>
      <c r="BM121" s="1">
        <f t="shared" si="148"/>
        <v>12.043000000000001</v>
      </c>
    </row>
    <row r="122" spans="1:65" x14ac:dyDescent="0.3">
      <c r="A122" s="1" t="s">
        <v>227</v>
      </c>
      <c r="B122" s="6">
        <f>IF(Apr!$E124&gt;0,VLOOKUP($A122,Apr!$O$4:$T$201,4,FALSE),0)</f>
        <v>0</v>
      </c>
      <c r="C122" s="6">
        <f>IF(Apr!$E124&gt;0,VLOOKUP($A122,Apr!$O$4:$T$201,5,FALSE)+Apr!L$4/1000,0)</f>
        <v>0</v>
      </c>
      <c r="D122" s="16">
        <f t="shared" si="149"/>
        <v>0</v>
      </c>
      <c r="E122" s="6">
        <f>IF(May!$E124&gt;0,VLOOKUP($A122,May!$O$4:$T$201,4,FALSE),0)</f>
        <v>0</v>
      </c>
      <c r="F122" s="6">
        <f>IF(May!$E124&gt;0,VLOOKUP($A122,May!$O$4:$T$201,5,FALSE)+May!L$4/1000,0)</f>
        <v>0</v>
      </c>
      <c r="G122" s="16">
        <f t="shared" si="150"/>
        <v>0</v>
      </c>
      <c r="H122" s="6">
        <f>IF(Jun!$E124&gt;0,VLOOKUP($A122,Jun!$O$4:$R$201,4,FALSE),0)</f>
        <v>0</v>
      </c>
      <c r="I122" s="6">
        <f>IF(Jun!$E124&gt;0,VLOOKUP($A122,Jun!$O$4:$T$201,5,FALSE)+Jun!L$4/1000,0)</f>
        <v>0</v>
      </c>
      <c r="J122" s="16">
        <f t="shared" si="151"/>
        <v>0</v>
      </c>
      <c r="K122" s="6">
        <f>IF(Jul!$E124&gt;0,VLOOKUP($A122,Jul!$O$4:$R$201,4,FALSE),0)</f>
        <v>0</v>
      </c>
      <c r="L122" s="6">
        <f>IF(Jul!$E124&gt;0,VLOOKUP($A122,Jul!$O$4:$T$201,5,FALSE)+Jul!$L$4/1000,0)</f>
        <v>0</v>
      </c>
      <c r="M122" s="16">
        <f t="shared" si="97"/>
        <v>0</v>
      </c>
      <c r="N122" s="6">
        <f>IF(Aug!$E124&gt;0,VLOOKUP($A122,Aug!$O$4:$R$201,4,FALSE),0)</f>
        <v>0</v>
      </c>
      <c r="O122" s="6">
        <f>IF(Aug!$E124&gt;0,VLOOKUP($A122,Aug!$O$4:$T$201,5,FALSE)+Aug!L$4/1000,0)</f>
        <v>0</v>
      </c>
      <c r="P122" s="16">
        <f t="shared" si="98"/>
        <v>0</v>
      </c>
      <c r="Q122" s="6">
        <f>IF(Sep!$E124&gt;0,VLOOKUP($A122,Sep!$O$4:$R$201,4,FALSE),0)</f>
        <v>0</v>
      </c>
      <c r="R122" s="6">
        <f>IF(Sep!$E124&gt;0,VLOOKUP($A122,Sep!$O$4:$T$201,5,FALSE)+Sep!L$4/1000,0)</f>
        <v>0</v>
      </c>
      <c r="S122" s="16">
        <f t="shared" si="99"/>
        <v>0</v>
      </c>
      <c r="T122" s="6">
        <f>IF(Oct!$E124&gt;0,VLOOKUP($A122,Oct!$O$4:$R$201,4,FALSE),0)</f>
        <v>0</v>
      </c>
      <c r="U122" s="6">
        <f>IF(Oct!$E124&gt;0,VLOOKUP($A122,Oct!$O$4:$T$201,5,FALSE)+Oct!L$4/1000,0)</f>
        <v>0</v>
      </c>
      <c r="V122" s="16">
        <f t="shared" si="100"/>
        <v>0</v>
      </c>
      <c r="W122" s="6">
        <f>IF(Nov!$E124&gt;0,VLOOKUP($A122,Nov!$O$4:$R$201,4,FALSE),0)</f>
        <v>0</v>
      </c>
      <c r="X122" s="6">
        <f>IF(Nov!$E124&gt;0,VLOOKUP($A122,Nov!$O$4:$T$201,5,FALSE)+Nov!L$4/1000,0)</f>
        <v>0</v>
      </c>
      <c r="Y122" s="16">
        <f t="shared" si="101"/>
        <v>0</v>
      </c>
      <c r="Z122" s="6">
        <f>IF(Dec!$E124&gt;0,VLOOKUP($A122,Dec!$O$4:$R$201,4,FALSE),0)</f>
        <v>0</v>
      </c>
      <c r="AA122" s="6">
        <f>IF(Dec!$E124&gt;0,VLOOKUP($A122,Dec!$O$4:$T$201,5,FALSE)+Dec!L$4/1000,0)</f>
        <v>0</v>
      </c>
      <c r="AB122" s="16">
        <f t="shared" si="102"/>
        <v>0</v>
      </c>
      <c r="AC122" s="6">
        <f>IF(Jan!$E124&gt;0,VLOOKUP($A122,Jan!$O$4:$R$201,4,FALSE),0)</f>
        <v>18</v>
      </c>
      <c r="AD122" s="6">
        <f>IF(Jan!$E124&gt;0,VLOOKUP($A122,Jan!$O$4:$T$201,5,FALSE)+Jan!L$4/1000,0)</f>
        <v>3.1E-2</v>
      </c>
      <c r="AE122" s="16">
        <f t="shared" si="103"/>
        <v>18.048999999999999</v>
      </c>
      <c r="AF122" s="6">
        <f>IF(Feb!$E124&gt;0,VLOOKUP($A122,Feb!$O$4:$R$201,4,FALSE),0)</f>
        <v>0</v>
      </c>
      <c r="AG122" s="6">
        <f>IF(Feb!$E124&gt;0,VLOOKUP($A122,Feb!$O$4:$T$201,5,FALSE)+Feb!L$4/1000,0)</f>
        <v>0</v>
      </c>
      <c r="AH122" s="16">
        <f t="shared" si="104"/>
        <v>0</v>
      </c>
      <c r="AI122" s="6">
        <f>IF(Mar!$E124&gt;0,VLOOKUP($A122,Mar!$O$4:$R$201,4,FALSE),0)</f>
        <v>0</v>
      </c>
      <c r="AJ122" s="6">
        <f>IF(Mar!$E124&gt;0,VLOOKUP($A122,Mar!$O$4:$T$201,5,FALSE)+Mar!L$4/1000,0)</f>
        <v>0</v>
      </c>
      <c r="AK122" s="16">
        <f t="shared" si="152"/>
        <v>0</v>
      </c>
      <c r="AN122" s="16">
        <f t="shared" si="105"/>
        <v>18.067049000000001</v>
      </c>
      <c r="AQ122" s="1" t="str">
        <f t="shared" si="106"/>
        <v>Steve Wise</v>
      </c>
      <c r="AR122" s="6">
        <f t="shared" si="128"/>
        <v>0</v>
      </c>
      <c r="AS122" s="6">
        <f t="shared" si="129"/>
        <v>0</v>
      </c>
      <c r="AT122" s="6">
        <f t="shared" si="130"/>
        <v>0</v>
      </c>
      <c r="AU122" s="6">
        <f t="shared" si="131"/>
        <v>0</v>
      </c>
      <c r="AV122" s="6">
        <f t="shared" si="132"/>
        <v>0</v>
      </c>
      <c r="AW122" s="6">
        <f t="shared" si="133"/>
        <v>0</v>
      </c>
      <c r="AX122" s="6">
        <f t="shared" si="134"/>
        <v>0</v>
      </c>
      <c r="AY122" s="6">
        <f t="shared" si="135"/>
        <v>0</v>
      </c>
      <c r="AZ122" s="6">
        <f t="shared" si="136"/>
        <v>0</v>
      </c>
      <c r="BA122" s="6">
        <f t="shared" si="137"/>
        <v>18.048999999999999</v>
      </c>
      <c r="BB122" s="6">
        <f t="shared" si="138"/>
        <v>0</v>
      </c>
      <c r="BC122" s="6">
        <f t="shared" si="139"/>
        <v>0</v>
      </c>
      <c r="BE122" s="1">
        <f t="shared" si="140"/>
        <v>18.048999999999999</v>
      </c>
      <c r="BF122" s="1">
        <f t="shared" si="141"/>
        <v>0</v>
      </c>
      <c r="BG122" s="1">
        <f t="shared" si="142"/>
        <v>0</v>
      </c>
      <c r="BH122" s="1">
        <f t="shared" si="143"/>
        <v>0</v>
      </c>
      <c r="BI122" s="1">
        <f t="shared" si="144"/>
        <v>0</v>
      </c>
      <c r="BJ122" s="1">
        <f t="shared" si="145"/>
        <v>0</v>
      </c>
      <c r="BK122" s="1">
        <f t="shared" si="146"/>
        <v>0</v>
      </c>
      <c r="BL122" s="1">
        <f t="shared" si="147"/>
        <v>0</v>
      </c>
      <c r="BM122" s="1">
        <f t="shared" si="148"/>
        <v>0</v>
      </c>
    </row>
    <row r="123" spans="1:65" x14ac:dyDescent="0.3">
      <c r="A123" s="1" t="s">
        <v>6</v>
      </c>
      <c r="B123" s="6">
        <f>IF(Apr!$E125&gt;0,VLOOKUP($A123,Apr!$O$4:$T$201,4,FALSE),0)</f>
        <v>0</v>
      </c>
      <c r="C123" s="6">
        <f>IF(Apr!$E125&gt;0,VLOOKUP($A123,Apr!$O$4:$T$201,5,FALSE)+Apr!L$4/1000,0)</f>
        <v>0</v>
      </c>
      <c r="D123" s="16">
        <f t="shared" si="149"/>
        <v>0</v>
      </c>
      <c r="E123" s="6">
        <f>IF(May!$E125&gt;0,VLOOKUP($A123,May!$O$4:$T$201,4,FALSE),0)</f>
        <v>0</v>
      </c>
      <c r="F123" s="6">
        <f>IF(May!$E125&gt;0,VLOOKUP($A123,May!$O$4:$T$201,5,FALSE)+May!L$4/1000,0)</f>
        <v>0</v>
      </c>
      <c r="G123" s="16">
        <f t="shared" si="150"/>
        <v>0</v>
      </c>
      <c r="H123" s="6">
        <f>IF(Jun!$E125&gt;0,VLOOKUP($A123,Jun!$O$4:$R$201,4,FALSE),0)</f>
        <v>31</v>
      </c>
      <c r="I123" s="6">
        <f>IF(Jun!$E125&gt;0,VLOOKUP($A123,Jun!$O$4:$T$201,5,FALSE)+Jun!L$4/1000,0)</f>
        <v>1.6E-2</v>
      </c>
      <c r="J123" s="16">
        <f t="shared" si="151"/>
        <v>31.046999999999997</v>
      </c>
      <c r="K123" s="6">
        <f>IF(Jul!$E125&gt;0,VLOOKUP($A123,Jul!$O$4:$R$201,4,FALSE),0)</f>
        <v>0</v>
      </c>
      <c r="L123" s="6">
        <f>IF(Jul!$E125&gt;0,VLOOKUP($A123,Jul!$O$4:$T$201,5,FALSE)+Jul!$L$4/1000,0)</f>
        <v>0</v>
      </c>
      <c r="M123" s="16">
        <f t="shared" si="97"/>
        <v>0</v>
      </c>
      <c r="N123" s="6">
        <f>IF(Aug!$E125&gt;0,VLOOKUP($A123,Aug!$O$4:$R$201,4,FALSE),0)</f>
        <v>0</v>
      </c>
      <c r="O123" s="6">
        <f>IF(Aug!$E125&gt;0,VLOOKUP($A123,Aug!$O$4:$T$201,5,FALSE)+Aug!L$4/1000,0)</f>
        <v>0</v>
      </c>
      <c r="P123" s="16">
        <f t="shared" si="98"/>
        <v>0</v>
      </c>
      <c r="Q123" s="6">
        <f>IF(Sep!$E125&gt;0,VLOOKUP($A123,Sep!$O$4:$R$201,4,FALSE),0)</f>
        <v>0</v>
      </c>
      <c r="R123" s="6">
        <f>IF(Sep!$E125&gt;0,VLOOKUP($A123,Sep!$O$4:$T$201,5,FALSE)+Sep!L$4/1000,0)</f>
        <v>0</v>
      </c>
      <c r="S123" s="16">
        <f t="shared" si="99"/>
        <v>0</v>
      </c>
      <c r="T123" s="6">
        <f>IF(Oct!$E125&gt;0,VLOOKUP($A123,Oct!$O$4:$R$201,4,FALSE),0)</f>
        <v>0</v>
      </c>
      <c r="U123" s="6">
        <f>IF(Oct!$E125&gt;0,VLOOKUP($A123,Oct!$O$4:$T$201,5,FALSE)+Oct!L$4/1000,0)</f>
        <v>0</v>
      </c>
      <c r="V123" s="16">
        <f t="shared" si="100"/>
        <v>0</v>
      </c>
      <c r="W123" s="6">
        <f>IF(Nov!$E125&gt;0,VLOOKUP($A123,Nov!$O$4:$R$201,4,FALSE),0)</f>
        <v>0</v>
      </c>
      <c r="X123" s="6">
        <f>IF(Nov!$E125&gt;0,VLOOKUP($A123,Nov!$O$4:$T$201,5,FALSE)+Nov!L$4/1000,0)</f>
        <v>0</v>
      </c>
      <c r="Y123" s="16">
        <f t="shared" si="101"/>
        <v>0</v>
      </c>
      <c r="Z123" s="6">
        <f>IF(Dec!$E125&gt;0,VLOOKUP($A123,Dec!$O$4:$R$201,4,FALSE),0)</f>
        <v>0</v>
      </c>
      <c r="AA123" s="6">
        <f>IF(Dec!$E125&gt;0,VLOOKUP($A123,Dec!$O$4:$T$201,5,FALSE)+Dec!L$4/1000,0)</f>
        <v>0</v>
      </c>
      <c r="AB123" s="16">
        <f t="shared" si="102"/>
        <v>0</v>
      </c>
      <c r="AC123" s="6">
        <f>IF(Jan!$E125&gt;0,VLOOKUP($A123,Jan!$O$4:$R$201,4,FALSE),0)</f>
        <v>0</v>
      </c>
      <c r="AD123" s="6">
        <f>IF(Jan!$E125&gt;0,VLOOKUP($A123,Jan!$O$4:$T$201,5,FALSE)+Jan!L$4/1000,0)</f>
        <v>0</v>
      </c>
      <c r="AE123" s="16">
        <f t="shared" si="103"/>
        <v>0</v>
      </c>
      <c r="AF123" s="6">
        <f>IF(Feb!$E125&gt;0,VLOOKUP($A123,Feb!$O$4:$R$201,4,FALSE),0)</f>
        <v>0</v>
      </c>
      <c r="AG123" s="6">
        <f>IF(Feb!$E125&gt;0,VLOOKUP($A123,Feb!$O$4:$T$201,5,FALSE)+Feb!L$4/1000,0)</f>
        <v>0</v>
      </c>
      <c r="AH123" s="16">
        <f t="shared" si="104"/>
        <v>0</v>
      </c>
      <c r="AI123" s="6">
        <f>IF(Mar!$E125&gt;0,VLOOKUP($A123,Mar!$O$4:$R$201,4,FALSE),0)</f>
        <v>0</v>
      </c>
      <c r="AJ123" s="6">
        <f>IF(Mar!$E125&gt;0,VLOOKUP($A123,Mar!$O$4:$T$201,5,FALSE)+Mar!L$4/1000,0)</f>
        <v>0</v>
      </c>
      <c r="AK123" s="16">
        <f t="shared" si="152"/>
        <v>0</v>
      </c>
      <c r="AN123" s="16">
        <f t="shared" si="105"/>
        <v>31.078046999999998</v>
      </c>
      <c r="AQ123" s="1" t="str">
        <f t="shared" si="106"/>
        <v>Sue Hawitt</v>
      </c>
      <c r="AR123" s="6">
        <f t="shared" si="128"/>
        <v>0</v>
      </c>
      <c r="AS123" s="6">
        <f t="shared" si="129"/>
        <v>0</v>
      </c>
      <c r="AT123" s="6">
        <f t="shared" si="130"/>
        <v>31.046999999999997</v>
      </c>
      <c r="AU123" s="6">
        <f t="shared" si="131"/>
        <v>0</v>
      </c>
      <c r="AV123" s="6">
        <f t="shared" si="132"/>
        <v>0</v>
      </c>
      <c r="AW123" s="6">
        <f t="shared" si="133"/>
        <v>0</v>
      </c>
      <c r="AX123" s="6">
        <f t="shared" si="134"/>
        <v>0</v>
      </c>
      <c r="AY123" s="6">
        <f t="shared" si="135"/>
        <v>0</v>
      </c>
      <c r="AZ123" s="6">
        <f t="shared" si="136"/>
        <v>0</v>
      </c>
      <c r="BA123" s="6">
        <f t="shared" si="137"/>
        <v>0</v>
      </c>
      <c r="BB123" s="6">
        <f t="shared" si="138"/>
        <v>0</v>
      </c>
      <c r="BC123" s="6">
        <f t="shared" si="139"/>
        <v>0</v>
      </c>
      <c r="BE123" s="1">
        <f t="shared" si="140"/>
        <v>31.046999999999997</v>
      </c>
      <c r="BF123" s="1">
        <f t="shared" si="141"/>
        <v>0</v>
      </c>
      <c r="BG123" s="1">
        <f t="shared" si="142"/>
        <v>0</v>
      </c>
      <c r="BH123" s="1">
        <f t="shared" si="143"/>
        <v>0</v>
      </c>
      <c r="BI123" s="1">
        <f t="shared" si="144"/>
        <v>0</v>
      </c>
      <c r="BJ123" s="1">
        <f t="shared" si="145"/>
        <v>0</v>
      </c>
      <c r="BK123" s="1">
        <f t="shared" si="146"/>
        <v>0</v>
      </c>
      <c r="BL123" s="1">
        <f t="shared" si="147"/>
        <v>0</v>
      </c>
      <c r="BM123" s="1">
        <f t="shared" si="148"/>
        <v>0</v>
      </c>
    </row>
    <row r="124" spans="1:65" x14ac:dyDescent="0.3">
      <c r="A124" s="1" t="s">
        <v>194</v>
      </c>
      <c r="B124" s="6">
        <f>IF(Apr!$E126&gt;0,VLOOKUP($A124,Apr!$O$4:$T$201,4,FALSE),0)</f>
        <v>23</v>
      </c>
      <c r="C124" s="6">
        <f>IF(Apr!$E126&gt;0,VLOOKUP($A124,Apr!$O$4:$T$201,5,FALSE)+Apr!L$4/1000,0)</f>
        <v>2.1000000000000001E-2</v>
      </c>
      <c r="D124" s="16">
        <f t="shared" si="149"/>
        <v>23.044</v>
      </c>
      <c r="E124" s="6">
        <f>IF(May!$E126&gt;0,VLOOKUP($A124,May!$O$4:$T$201,4,FALSE),0)</f>
        <v>0</v>
      </c>
      <c r="F124" s="6">
        <f>IF(May!$E126&gt;0,VLOOKUP($A124,May!$O$4:$T$201,5,FALSE)+May!L$4/1000,0)</f>
        <v>0</v>
      </c>
      <c r="G124" s="16">
        <f t="shared" si="150"/>
        <v>0</v>
      </c>
      <c r="H124" s="6">
        <f>IF(Jun!$E126&gt;0,VLOOKUP($A124,Jun!$O$4:$R$201,4,FALSE),0)</f>
        <v>0</v>
      </c>
      <c r="I124" s="6">
        <f>IF(Jun!$E126&gt;0,VLOOKUP($A124,Jun!$O$4:$T$201,5,FALSE)+Jun!L$4/1000,0)</f>
        <v>0</v>
      </c>
      <c r="J124" s="16">
        <f t="shared" si="151"/>
        <v>0</v>
      </c>
      <c r="K124" s="6">
        <f>IF(Jul!$E126&gt;0,VLOOKUP($A124,Jul!$O$4:$R$201,4,FALSE),0)</f>
        <v>0</v>
      </c>
      <c r="L124" s="6">
        <f>IF(Jul!$E126&gt;0,VLOOKUP($A124,Jul!$O$4:$T$201,5,FALSE)+Jul!$L$4/1000,0)</f>
        <v>0</v>
      </c>
      <c r="M124" s="16">
        <f t="shared" si="97"/>
        <v>0</v>
      </c>
      <c r="N124" s="6">
        <f>IF(Aug!$E126&gt;0,VLOOKUP($A124,Aug!$O$4:$R$201,4,FALSE),0)</f>
        <v>0</v>
      </c>
      <c r="O124" s="6">
        <f>IF(Aug!$E126&gt;0,VLOOKUP($A124,Aug!$O$4:$T$201,5,FALSE)+Aug!L$4/1000,0)</f>
        <v>0</v>
      </c>
      <c r="P124" s="16">
        <f t="shared" si="98"/>
        <v>0</v>
      </c>
      <c r="Q124" s="6">
        <f>IF(Sep!$E126&gt;0,VLOOKUP($A124,Sep!$O$4:$R$201,4,FALSE),0)</f>
        <v>0</v>
      </c>
      <c r="R124" s="6">
        <f>IF(Sep!$E126&gt;0,VLOOKUP($A124,Sep!$O$4:$T$201,5,FALSE)+Sep!L$4/1000,0)</f>
        <v>0</v>
      </c>
      <c r="S124" s="16">
        <f t="shared" si="99"/>
        <v>0</v>
      </c>
      <c r="T124" s="6">
        <f>IF(Oct!$E126&gt;0,VLOOKUP($A124,Oct!$O$4:$R$201,4,FALSE),0)</f>
        <v>0</v>
      </c>
      <c r="U124" s="6">
        <f>IF(Oct!$E126&gt;0,VLOOKUP($A124,Oct!$O$4:$T$201,5,FALSE)+Oct!L$4/1000,0)</f>
        <v>0</v>
      </c>
      <c r="V124" s="16">
        <f t="shared" si="100"/>
        <v>0</v>
      </c>
      <c r="W124" s="6">
        <f>IF(Nov!$E126&gt;0,VLOOKUP($A124,Nov!$O$4:$R$201,4,FALSE),0)</f>
        <v>0</v>
      </c>
      <c r="X124" s="6">
        <f>IF(Nov!$E126&gt;0,VLOOKUP($A124,Nov!$O$4:$T$201,5,FALSE)+Nov!L$4/1000,0)</f>
        <v>0</v>
      </c>
      <c r="Y124" s="16">
        <f t="shared" si="101"/>
        <v>0</v>
      </c>
      <c r="Z124" s="6">
        <f>IF(Dec!$E126&gt;0,VLOOKUP($A124,Dec!$O$4:$R$201,4,FALSE),0)</f>
        <v>0</v>
      </c>
      <c r="AA124" s="6">
        <f>IF(Dec!$E126&gt;0,VLOOKUP($A124,Dec!$O$4:$T$201,5,FALSE)+Dec!L$4/1000,0)</f>
        <v>0</v>
      </c>
      <c r="AB124" s="16">
        <f t="shared" si="102"/>
        <v>0</v>
      </c>
      <c r="AC124" s="6">
        <f>IF(Jan!$E126&gt;0,VLOOKUP($A124,Jan!$O$4:$R$201,4,FALSE),0)</f>
        <v>0</v>
      </c>
      <c r="AD124" s="6">
        <f>IF(Jan!$E126&gt;0,VLOOKUP($A124,Jan!$O$4:$T$201,5,FALSE)+Jan!L$4/1000,0)</f>
        <v>0</v>
      </c>
      <c r="AE124" s="16">
        <f t="shared" si="103"/>
        <v>0</v>
      </c>
      <c r="AF124" s="6">
        <f>IF(Feb!$E126&gt;0,VLOOKUP($A124,Feb!$O$4:$R$201,4,FALSE),0)</f>
        <v>0</v>
      </c>
      <c r="AG124" s="6">
        <f>IF(Feb!$E126&gt;0,VLOOKUP($A124,Feb!$O$4:$T$201,5,FALSE)+Feb!L$4/1000,0)</f>
        <v>0</v>
      </c>
      <c r="AH124" s="16">
        <f t="shared" si="104"/>
        <v>0</v>
      </c>
      <c r="AI124" s="6">
        <f>IF(Mar!$E126&gt;0,VLOOKUP($A124,Mar!$O$4:$R$201,4,FALSE),0)</f>
        <v>0</v>
      </c>
      <c r="AJ124" s="6">
        <f>IF(Mar!$E126&gt;0,VLOOKUP($A124,Mar!$O$4:$T$201,5,FALSE)+Mar!L$4/1000,0)</f>
        <v>0</v>
      </c>
      <c r="AK124" s="16">
        <f t="shared" si="152"/>
        <v>0</v>
      </c>
      <c r="AN124" s="16">
        <f t="shared" si="105"/>
        <v>23.067043999999999</v>
      </c>
      <c r="AQ124" s="1" t="str">
        <f t="shared" si="106"/>
        <v>Sue Henry</v>
      </c>
      <c r="AR124" s="6">
        <f t="shared" si="128"/>
        <v>23.044</v>
      </c>
      <c r="AS124" s="6">
        <f t="shared" si="129"/>
        <v>0</v>
      </c>
      <c r="AT124" s="6">
        <f t="shared" si="130"/>
        <v>0</v>
      </c>
      <c r="AU124" s="6">
        <f t="shared" si="131"/>
        <v>0</v>
      </c>
      <c r="AV124" s="6">
        <f t="shared" si="132"/>
        <v>0</v>
      </c>
      <c r="AW124" s="6">
        <f t="shared" si="133"/>
        <v>0</v>
      </c>
      <c r="AX124" s="6">
        <f t="shared" si="134"/>
        <v>0</v>
      </c>
      <c r="AY124" s="6">
        <f t="shared" si="135"/>
        <v>0</v>
      </c>
      <c r="AZ124" s="6">
        <f t="shared" si="136"/>
        <v>0</v>
      </c>
      <c r="BA124" s="6">
        <f t="shared" si="137"/>
        <v>0</v>
      </c>
      <c r="BB124" s="6">
        <f t="shared" si="138"/>
        <v>0</v>
      </c>
      <c r="BC124" s="6">
        <f t="shared" si="139"/>
        <v>0</v>
      </c>
      <c r="BE124" s="1">
        <f t="shared" si="140"/>
        <v>23.044</v>
      </c>
      <c r="BF124" s="1">
        <f t="shared" si="141"/>
        <v>0</v>
      </c>
      <c r="BG124" s="1">
        <f t="shared" si="142"/>
        <v>0</v>
      </c>
      <c r="BH124" s="1">
        <f t="shared" si="143"/>
        <v>0</v>
      </c>
      <c r="BI124" s="1">
        <f t="shared" si="144"/>
        <v>0</v>
      </c>
      <c r="BJ124" s="1">
        <f t="shared" si="145"/>
        <v>0</v>
      </c>
      <c r="BK124" s="1">
        <f t="shared" si="146"/>
        <v>0</v>
      </c>
      <c r="BL124" s="1">
        <f t="shared" si="147"/>
        <v>0</v>
      </c>
      <c r="BM124" s="1">
        <f t="shared" si="148"/>
        <v>0</v>
      </c>
    </row>
    <row r="125" spans="1:65" x14ac:dyDescent="0.3">
      <c r="A125" s="1" t="s">
        <v>173</v>
      </c>
      <c r="B125" s="6">
        <f>IF(Apr!$E127&gt;0,VLOOKUP($A125,Apr!$O$4:$T$201,4,FALSE),0)</f>
        <v>0</v>
      </c>
      <c r="C125" s="6">
        <f>IF(Apr!$E127&gt;0,VLOOKUP($A125,Apr!$O$4:$T$201,5,FALSE)+Apr!L$4/1000,0)</f>
        <v>0</v>
      </c>
      <c r="D125" s="16">
        <f t="shared" si="149"/>
        <v>0</v>
      </c>
      <c r="E125" s="6">
        <f>IF(May!$E127&gt;0,VLOOKUP($A125,May!$O$4:$T$201,4,FALSE),0)</f>
        <v>0</v>
      </c>
      <c r="F125" s="6">
        <f>IF(May!$E127&gt;0,VLOOKUP($A125,May!$O$4:$T$201,5,FALSE)+May!L$4/1000,0)</f>
        <v>0</v>
      </c>
      <c r="G125" s="16">
        <f t="shared" si="150"/>
        <v>0</v>
      </c>
      <c r="H125" s="6">
        <f>IF(Jun!$E127&gt;0,VLOOKUP($A125,Jun!$O$4:$R$201,4,FALSE),0)</f>
        <v>0</v>
      </c>
      <c r="I125" s="6">
        <f>IF(Jun!$E127&gt;0,VLOOKUP($A125,Jun!$O$4:$T$201,5,FALSE)+Jun!L$4/1000,0)</f>
        <v>0</v>
      </c>
      <c r="J125" s="16">
        <f t="shared" si="151"/>
        <v>0</v>
      </c>
      <c r="K125" s="6">
        <f>IF(Jul!$E127&gt;0,VLOOKUP($A125,Jul!$O$4:$R$201,4,FALSE),0)</f>
        <v>0</v>
      </c>
      <c r="L125" s="6">
        <f>IF(Jul!$E127&gt;0,VLOOKUP($A125,Jul!$O$4:$T$201,5,FALSE)+Jul!$L$4/1000,0)</f>
        <v>0</v>
      </c>
      <c r="M125" s="16">
        <f t="shared" si="97"/>
        <v>0</v>
      </c>
      <c r="N125" s="6">
        <f>IF(Aug!$E127&gt;0,VLOOKUP($A125,Aug!$O$4:$R$201,4,FALSE),0)</f>
        <v>0</v>
      </c>
      <c r="O125" s="6">
        <f>IF(Aug!$E127&gt;0,VLOOKUP($A125,Aug!$O$4:$T$201,5,FALSE)+Aug!L$4/1000,0)</f>
        <v>0</v>
      </c>
      <c r="P125" s="16">
        <f t="shared" si="98"/>
        <v>0</v>
      </c>
      <c r="Q125" s="6">
        <f>IF(Sep!$E127&gt;0,VLOOKUP($A125,Sep!$O$4:$R$201,4,FALSE),0)</f>
        <v>0</v>
      </c>
      <c r="R125" s="6">
        <f>IF(Sep!$E127&gt;0,VLOOKUP($A125,Sep!$O$4:$T$201,5,FALSE)+Sep!L$4/1000,0)</f>
        <v>0</v>
      </c>
      <c r="S125" s="16">
        <f t="shared" si="99"/>
        <v>0</v>
      </c>
      <c r="T125" s="6">
        <f>IF(Oct!$E127&gt;0,VLOOKUP($A125,Oct!$O$4:$R$201,4,FALSE),0)</f>
        <v>0</v>
      </c>
      <c r="U125" s="6">
        <f>IF(Oct!$E127&gt;0,VLOOKUP($A125,Oct!$O$4:$T$201,5,FALSE)+Oct!L$4/1000,0)</f>
        <v>0</v>
      </c>
      <c r="V125" s="16">
        <f t="shared" si="100"/>
        <v>0</v>
      </c>
      <c r="W125" s="6">
        <f>IF(Nov!$E127&gt;0,VLOOKUP($A125,Nov!$O$4:$R$201,4,FALSE),0)</f>
        <v>0</v>
      </c>
      <c r="X125" s="6">
        <f>IF(Nov!$E127&gt;0,VLOOKUP($A125,Nov!$O$4:$T$201,5,FALSE)+Nov!L$4/1000,0)</f>
        <v>0</v>
      </c>
      <c r="Y125" s="16">
        <f t="shared" si="101"/>
        <v>0</v>
      </c>
      <c r="Z125" s="6">
        <f>IF(Dec!$E127&gt;0,VLOOKUP($A125,Dec!$O$4:$R$201,4,FALSE),0)</f>
        <v>0</v>
      </c>
      <c r="AA125" s="6">
        <f>IF(Dec!$E127&gt;0,VLOOKUP($A125,Dec!$O$4:$T$201,5,FALSE)+Dec!L$4/1000,0)</f>
        <v>0</v>
      </c>
      <c r="AB125" s="16">
        <f t="shared" si="102"/>
        <v>0</v>
      </c>
      <c r="AC125" s="6">
        <f>IF(Jan!$E127&gt;0,VLOOKUP($A125,Jan!$O$4:$R$201,4,FALSE),0)</f>
        <v>0</v>
      </c>
      <c r="AD125" s="6">
        <f>IF(Jan!$E127&gt;0,VLOOKUP($A125,Jan!$O$4:$T$201,5,FALSE)+Jan!L$4/1000,0)</f>
        <v>0</v>
      </c>
      <c r="AE125" s="16">
        <f t="shared" si="103"/>
        <v>0</v>
      </c>
      <c r="AF125" s="6">
        <f>IF(Feb!$E127&gt;0,VLOOKUP($A125,Feb!$O$4:$R$201,4,FALSE),0)</f>
        <v>0</v>
      </c>
      <c r="AG125" s="6">
        <f>IF(Feb!$E127&gt;0,VLOOKUP($A125,Feb!$O$4:$T$201,5,FALSE)+Feb!L$4/1000,0)</f>
        <v>0</v>
      </c>
      <c r="AH125" s="16">
        <f t="shared" si="104"/>
        <v>0</v>
      </c>
      <c r="AI125" s="6">
        <f>IF(Mar!$E127&gt;0,VLOOKUP($A125,Mar!$O$4:$R$201,4,FALSE),0)</f>
        <v>0</v>
      </c>
      <c r="AJ125" s="6">
        <f>IF(Mar!$E127&gt;0,VLOOKUP($A125,Mar!$O$4:$T$201,5,FALSE)+Mar!L$4/1000,0)</f>
        <v>0</v>
      </c>
      <c r="AK125" s="16">
        <f t="shared" si="152"/>
        <v>0</v>
      </c>
      <c r="AN125" s="16">
        <f t="shared" si="105"/>
        <v>0</v>
      </c>
      <c r="AQ125" s="1" t="str">
        <f t="shared" si="106"/>
        <v>Sue Samme</v>
      </c>
      <c r="AR125" s="6">
        <f t="shared" si="128"/>
        <v>0</v>
      </c>
      <c r="AS125" s="6">
        <f t="shared" si="129"/>
        <v>0</v>
      </c>
      <c r="AT125" s="6">
        <f t="shared" si="130"/>
        <v>0</v>
      </c>
      <c r="AU125" s="6">
        <f t="shared" si="131"/>
        <v>0</v>
      </c>
      <c r="AV125" s="6">
        <f t="shared" si="132"/>
        <v>0</v>
      </c>
      <c r="AW125" s="6">
        <f t="shared" si="133"/>
        <v>0</v>
      </c>
      <c r="AX125" s="6">
        <f t="shared" si="134"/>
        <v>0</v>
      </c>
      <c r="AY125" s="6">
        <f t="shared" si="135"/>
        <v>0</v>
      </c>
      <c r="AZ125" s="6">
        <f t="shared" si="136"/>
        <v>0</v>
      </c>
      <c r="BA125" s="6">
        <f t="shared" si="137"/>
        <v>0</v>
      </c>
      <c r="BB125" s="6">
        <f t="shared" si="138"/>
        <v>0</v>
      </c>
      <c r="BC125" s="6">
        <f t="shared" si="139"/>
        <v>0</v>
      </c>
      <c r="BE125" s="1">
        <f t="shared" si="140"/>
        <v>0</v>
      </c>
      <c r="BF125" s="1">
        <f t="shared" si="141"/>
        <v>0</v>
      </c>
      <c r="BG125" s="1">
        <f t="shared" si="142"/>
        <v>0</v>
      </c>
      <c r="BH125" s="1">
        <f t="shared" si="143"/>
        <v>0</v>
      </c>
      <c r="BI125" s="1">
        <f t="shared" si="144"/>
        <v>0</v>
      </c>
      <c r="BJ125" s="1">
        <f t="shared" si="145"/>
        <v>0</v>
      </c>
      <c r="BK125" s="1">
        <f t="shared" si="146"/>
        <v>0</v>
      </c>
      <c r="BL125" s="1">
        <f t="shared" si="147"/>
        <v>0</v>
      </c>
      <c r="BM125" s="1">
        <f t="shared" si="148"/>
        <v>0</v>
      </c>
    </row>
    <row r="126" spans="1:65" x14ac:dyDescent="0.3">
      <c r="A126" s="1" t="s">
        <v>29</v>
      </c>
      <c r="B126" s="6">
        <f>IF(Apr!$E128&gt;0,VLOOKUP($A126,Apr!$O$4:$T$201,4,FALSE),0)</f>
        <v>0</v>
      </c>
      <c r="C126" s="6">
        <f>IF(Apr!$E128&gt;0,VLOOKUP($A126,Apr!$O$4:$T$201,5,FALSE)+Apr!L$4/1000,0)</f>
        <v>0</v>
      </c>
      <c r="D126" s="16">
        <f t="shared" si="149"/>
        <v>0</v>
      </c>
      <c r="E126" s="6">
        <f>IF(May!$E128&gt;0,VLOOKUP($A126,May!$O$4:$T$201,4,FALSE),0)</f>
        <v>0</v>
      </c>
      <c r="F126" s="6">
        <f>IF(May!$E128&gt;0,VLOOKUP($A126,May!$O$4:$T$201,5,FALSE)+May!L$4/1000,0)</f>
        <v>0</v>
      </c>
      <c r="G126" s="16">
        <f t="shared" si="150"/>
        <v>0</v>
      </c>
      <c r="H126" s="6">
        <f>IF(Jun!$E128&gt;0,VLOOKUP($A126,Jun!$O$4:$R$201,4,FALSE),0)</f>
        <v>40</v>
      </c>
      <c r="I126" s="6">
        <f>IF(Jun!$E128&gt;0,VLOOKUP($A126,Jun!$O$4:$T$201,5,FALSE)+Jun!L$4/1000,0)</f>
        <v>1.6E-2</v>
      </c>
      <c r="J126" s="16">
        <f t="shared" si="151"/>
        <v>40.055999999999997</v>
      </c>
      <c r="K126" s="6">
        <f>IF(Jul!$E128&gt;0,VLOOKUP($A126,Jul!$O$4:$R$201,4,FALSE),0)</f>
        <v>0</v>
      </c>
      <c r="L126" s="6">
        <f>IF(Jul!$E128&gt;0,VLOOKUP($A126,Jul!$O$4:$T$201,5,FALSE)+Jul!$L$4/1000,0)</f>
        <v>0</v>
      </c>
      <c r="M126" s="16">
        <f t="shared" si="97"/>
        <v>0</v>
      </c>
      <c r="N126" s="6">
        <f>IF(Aug!$E128&gt;0,VLOOKUP($A126,Aug!$O$4:$R$201,4,FALSE),0)</f>
        <v>0</v>
      </c>
      <c r="O126" s="6">
        <f>IF(Aug!$E128&gt;0,VLOOKUP($A126,Aug!$O$4:$T$201,5,FALSE)+Aug!L$4/1000,0)</f>
        <v>0</v>
      </c>
      <c r="P126" s="16">
        <f t="shared" si="98"/>
        <v>0</v>
      </c>
      <c r="Q126" s="6">
        <f>IF(Sep!$E128&gt;0,VLOOKUP($A126,Sep!$O$4:$R$201,4,FALSE),0)</f>
        <v>0</v>
      </c>
      <c r="R126" s="6">
        <f>IF(Sep!$E128&gt;0,VLOOKUP($A126,Sep!$O$4:$T$201,5,FALSE)+Sep!L$4/1000,0)</f>
        <v>0</v>
      </c>
      <c r="S126" s="16">
        <f t="shared" si="99"/>
        <v>0</v>
      </c>
      <c r="T126" s="6">
        <f>IF(Oct!$E128&gt;0,VLOOKUP($A126,Oct!$O$4:$R$201,4,FALSE),0)</f>
        <v>0</v>
      </c>
      <c r="U126" s="6">
        <f>IF(Oct!$E128&gt;0,VLOOKUP($A126,Oct!$O$4:$T$201,5,FALSE)+Oct!L$4/1000,0)</f>
        <v>0</v>
      </c>
      <c r="V126" s="16">
        <f t="shared" si="100"/>
        <v>0</v>
      </c>
      <c r="W126" s="6">
        <f>IF(Nov!$E128&gt;0,VLOOKUP($A126,Nov!$O$4:$R$201,4,FALSE),0)</f>
        <v>0</v>
      </c>
      <c r="X126" s="6">
        <f>IF(Nov!$E128&gt;0,VLOOKUP($A126,Nov!$O$4:$T$201,5,FALSE)+Nov!L$4/1000,0)</f>
        <v>0</v>
      </c>
      <c r="Y126" s="16">
        <f t="shared" si="101"/>
        <v>0</v>
      </c>
      <c r="Z126" s="6">
        <f>IF(Dec!$E128&gt;0,VLOOKUP($A126,Dec!$O$4:$R$201,4,FALSE),0)</f>
        <v>0</v>
      </c>
      <c r="AA126" s="6">
        <f>IF(Dec!$E128&gt;0,VLOOKUP($A126,Dec!$O$4:$T$201,5,FALSE)+Dec!L$4/1000,0)</f>
        <v>0</v>
      </c>
      <c r="AB126" s="16">
        <f t="shared" si="102"/>
        <v>0</v>
      </c>
      <c r="AC126" s="6">
        <f>IF(Jan!$E128&gt;0,VLOOKUP($A126,Jan!$O$4:$R$201,4,FALSE),0)</f>
        <v>24</v>
      </c>
      <c r="AD126" s="6">
        <f>IF(Jan!$E128&gt;0,VLOOKUP($A126,Jan!$O$4:$T$201,5,FALSE)+Jan!L$4/1000,0)</f>
        <v>3.1E-2</v>
      </c>
      <c r="AE126" s="16">
        <f t="shared" si="103"/>
        <v>24.055</v>
      </c>
      <c r="AF126" s="6">
        <f>IF(Feb!$E128&gt;0,VLOOKUP($A126,Feb!$O$4:$R$201,4,FALSE),0)</f>
        <v>0</v>
      </c>
      <c r="AG126" s="6">
        <f>IF(Feb!$E128&gt;0,VLOOKUP($A126,Feb!$O$4:$T$201,5,FALSE)+Feb!L$4/1000,0)</f>
        <v>0</v>
      </c>
      <c r="AH126" s="16">
        <f t="shared" si="104"/>
        <v>0</v>
      </c>
      <c r="AI126" s="6">
        <f>IF(Mar!$E128&gt;0,VLOOKUP($A126,Mar!$O$4:$R$201,4,FALSE),0)</f>
        <v>0</v>
      </c>
      <c r="AJ126" s="6">
        <f>IF(Mar!$E128&gt;0,VLOOKUP($A126,Mar!$O$4:$T$201,5,FALSE)+Mar!L$4/1000,0)</f>
        <v>0</v>
      </c>
      <c r="AK126" s="16">
        <f t="shared" si="152"/>
        <v>0</v>
      </c>
      <c r="AN126" s="16">
        <f t="shared" si="105"/>
        <v>64.163083499999999</v>
      </c>
      <c r="AQ126" s="1" t="str">
        <f t="shared" si="106"/>
        <v>Sylvia Gittins</v>
      </c>
      <c r="AR126" s="6">
        <f t="shared" si="128"/>
        <v>0</v>
      </c>
      <c r="AS126" s="6">
        <f t="shared" si="129"/>
        <v>0</v>
      </c>
      <c r="AT126" s="6">
        <f t="shared" si="130"/>
        <v>40.055999999999997</v>
      </c>
      <c r="AU126" s="6">
        <f t="shared" si="131"/>
        <v>0</v>
      </c>
      <c r="AV126" s="6">
        <f t="shared" si="132"/>
        <v>0</v>
      </c>
      <c r="AW126" s="6">
        <f t="shared" si="133"/>
        <v>0</v>
      </c>
      <c r="AX126" s="6">
        <f t="shared" si="134"/>
        <v>0</v>
      </c>
      <c r="AY126" s="6">
        <f t="shared" si="135"/>
        <v>0</v>
      </c>
      <c r="AZ126" s="6">
        <f t="shared" si="136"/>
        <v>0</v>
      </c>
      <c r="BA126" s="6">
        <f t="shared" si="137"/>
        <v>24.055</v>
      </c>
      <c r="BB126" s="6">
        <f t="shared" si="138"/>
        <v>0</v>
      </c>
      <c r="BC126" s="6">
        <f t="shared" si="139"/>
        <v>0</v>
      </c>
      <c r="BE126" s="1">
        <f t="shared" si="140"/>
        <v>40.055999999999997</v>
      </c>
      <c r="BF126" s="1">
        <f t="shared" si="141"/>
        <v>24.055</v>
      </c>
      <c r="BG126" s="1">
        <f t="shared" si="142"/>
        <v>0</v>
      </c>
      <c r="BH126" s="1">
        <f t="shared" si="143"/>
        <v>0</v>
      </c>
      <c r="BI126" s="1">
        <f t="shared" si="144"/>
        <v>0</v>
      </c>
      <c r="BJ126" s="1">
        <f t="shared" si="145"/>
        <v>0</v>
      </c>
      <c r="BK126" s="1">
        <f t="shared" si="146"/>
        <v>0</v>
      </c>
      <c r="BL126" s="1">
        <f t="shared" si="147"/>
        <v>0</v>
      </c>
      <c r="BM126" s="1">
        <f t="shared" si="148"/>
        <v>0</v>
      </c>
    </row>
    <row r="127" spans="1:65" x14ac:dyDescent="0.3">
      <c r="A127" s="1" t="s">
        <v>0</v>
      </c>
      <c r="B127" s="6">
        <f>IF(Apr!$E129&gt;0,VLOOKUP($A127,Apr!$O$4:$T$201,4,FALSE),0)</f>
        <v>32</v>
      </c>
      <c r="C127" s="6">
        <f>IF(Apr!$E129&gt;0,VLOOKUP($A127,Apr!$O$4:$T$201,5,FALSE)+Apr!L$4/1000,0)</f>
        <v>2.1000000000000001E-2</v>
      </c>
      <c r="D127" s="16">
        <f t="shared" si="149"/>
        <v>32.052999999999997</v>
      </c>
      <c r="E127" s="6">
        <f>IF(May!$E129&gt;0,VLOOKUP($A127,May!$O$4:$T$201,4,FALSE),0)</f>
        <v>34</v>
      </c>
      <c r="F127" s="6">
        <f>IF(May!$E129&gt;0,VLOOKUP($A127,May!$O$4:$T$201,5,FALSE)+May!L$4/1000,0)</f>
        <v>2.0209999999999999</v>
      </c>
      <c r="G127" s="16">
        <f t="shared" si="150"/>
        <v>36.055</v>
      </c>
      <c r="H127" s="6">
        <f>IF(Jun!$E129&gt;0,VLOOKUP($A127,Jun!$O$4:$R$201,4,FALSE),0)</f>
        <v>36</v>
      </c>
      <c r="I127" s="6">
        <f>IF(Jun!$E129&gt;0,VLOOKUP($A127,Jun!$O$4:$T$201,5,FALSE)+Jun!L$4/1000,0)</f>
        <v>1.6E-2</v>
      </c>
      <c r="J127" s="16">
        <f t="shared" si="151"/>
        <v>36.052</v>
      </c>
      <c r="K127" s="6">
        <f>IF(Jul!$E129&gt;0,VLOOKUP($A127,Jul!$O$4:$R$201,4,FALSE),0)</f>
        <v>40</v>
      </c>
      <c r="L127" s="6">
        <f>IF(Jul!$E129&gt;0,VLOOKUP($A127,Jul!$O$4:$T$201,5,FALSE)+Jul!$L$4/1000,0)</f>
        <v>1.4E-2</v>
      </c>
      <c r="M127" s="16">
        <f t="shared" si="97"/>
        <v>40.054000000000002</v>
      </c>
      <c r="N127" s="6">
        <f>IF(Aug!$E129&gt;0,VLOOKUP($A127,Aug!$O$4:$R$201,4,FALSE),0)</f>
        <v>38</v>
      </c>
      <c r="O127" s="6">
        <f>IF(Aug!$E129&gt;0,VLOOKUP($A127,Aug!$O$4:$T$201,5,FALSE)+Aug!L$4/1000,0)</f>
        <v>2.0179999999999998</v>
      </c>
      <c r="P127" s="16">
        <f t="shared" si="98"/>
        <v>40.055999999999997</v>
      </c>
      <c r="Q127" s="6">
        <f>IF(Sep!$E129&gt;0,VLOOKUP($A127,Sep!$O$4:$R$201,4,FALSE),0)</f>
        <v>37</v>
      </c>
      <c r="R127" s="6">
        <f>IF(Sep!$E129&gt;0,VLOOKUP($A127,Sep!$O$4:$T$201,5,FALSE)+Sep!L$4/1000,0)</f>
        <v>1.2999999999999999E-2</v>
      </c>
      <c r="S127" s="16">
        <f t="shared" si="99"/>
        <v>37.049999999999997</v>
      </c>
      <c r="T127" s="6">
        <f>IF(Oct!$E129&gt;0,VLOOKUP($A127,Oct!$O$4:$R$201,4,FALSE),0)</f>
        <v>33</v>
      </c>
      <c r="U127" s="6">
        <f>IF(Oct!$E129&gt;0,VLOOKUP($A127,Oct!$O$4:$T$201,5,FALSE)+Oct!L$4/1000,0)</f>
        <v>1.4999999999999999E-2</v>
      </c>
      <c r="V127" s="16">
        <f t="shared" si="100"/>
        <v>33.048000000000002</v>
      </c>
      <c r="W127" s="6">
        <f>IF(Nov!$E129&gt;0,VLOOKUP($A127,Nov!$O$4:$R$201,4,FALSE),0)</f>
        <v>34</v>
      </c>
      <c r="X127" s="6">
        <f>IF(Nov!$E129&gt;0,VLOOKUP($A127,Nov!$O$4:$T$201,5,FALSE)+Nov!L$4/1000,0)</f>
        <v>2.0150000000000001</v>
      </c>
      <c r="Y127" s="16">
        <f t="shared" si="101"/>
        <v>36.048999999999999</v>
      </c>
      <c r="Z127" s="6">
        <f>IF(Dec!$E129&gt;0,VLOOKUP($A127,Dec!$O$4:$R$201,4,FALSE),0)</f>
        <v>36</v>
      </c>
      <c r="AA127" s="6">
        <f>IF(Dec!$E129&gt;0,VLOOKUP($A127,Dec!$O$4:$T$201,5,FALSE)+Dec!L$4/1000,0)</f>
        <v>2.3E-2</v>
      </c>
      <c r="AB127" s="16">
        <f t="shared" si="102"/>
        <v>36.059000000000005</v>
      </c>
      <c r="AC127" s="6">
        <f>IF(Jan!$E129&gt;0,VLOOKUP($A127,Jan!$O$4:$R$201,4,FALSE),0)</f>
        <v>23</v>
      </c>
      <c r="AD127" s="6">
        <f>IF(Jan!$E129&gt;0,VLOOKUP($A127,Jan!$O$4:$T$201,5,FALSE)+Jan!L$4/1000,0)</f>
        <v>3.1E-2</v>
      </c>
      <c r="AE127" s="16">
        <f t="shared" si="103"/>
        <v>23.053999999999998</v>
      </c>
      <c r="AF127" s="6">
        <f>IF(Feb!$E129&gt;0,VLOOKUP($A127,Feb!$O$4:$R$201,4,FALSE),0)</f>
        <v>31</v>
      </c>
      <c r="AG127" s="6">
        <f>IF(Feb!$E129&gt;0,VLOOKUP($A127,Feb!$O$4:$T$201,5,FALSE)+Feb!L$4/1000,0)</f>
        <v>2.028</v>
      </c>
      <c r="AH127" s="16">
        <f t="shared" si="104"/>
        <v>33.058999999999997</v>
      </c>
      <c r="AI127" s="6">
        <f>IF(Mar!$E129&gt;0,VLOOKUP($A127,Mar!$O$4:$R$201,4,FALSE),0)</f>
        <v>0</v>
      </c>
      <c r="AJ127" s="6">
        <f>IF(Mar!$E129&gt;0,VLOOKUP($A127,Mar!$O$4:$T$201,5,FALSE)+Mar!L$4/1000,0)</f>
        <v>0</v>
      </c>
      <c r="AK127" s="16">
        <f t="shared" si="152"/>
        <v>0</v>
      </c>
      <c r="AN127" s="16">
        <f t="shared" si="105"/>
        <v>327.55443300000002</v>
      </c>
      <c r="AQ127" s="1" t="str">
        <f t="shared" si="106"/>
        <v>Tom Howarth</v>
      </c>
      <c r="AR127" s="6">
        <f t="shared" si="128"/>
        <v>32.052999999999997</v>
      </c>
      <c r="AS127" s="6">
        <f t="shared" si="129"/>
        <v>36.055</v>
      </c>
      <c r="AT127" s="6">
        <f t="shared" si="130"/>
        <v>36.052</v>
      </c>
      <c r="AU127" s="6">
        <f t="shared" si="131"/>
        <v>40.054000000000002</v>
      </c>
      <c r="AV127" s="6">
        <f t="shared" si="132"/>
        <v>40.055999999999997</v>
      </c>
      <c r="AW127" s="6">
        <f t="shared" si="133"/>
        <v>37.049999999999997</v>
      </c>
      <c r="AX127" s="6">
        <f t="shared" si="134"/>
        <v>33.048000000000002</v>
      </c>
      <c r="AY127" s="6">
        <f t="shared" si="135"/>
        <v>36.048999999999999</v>
      </c>
      <c r="AZ127" s="6">
        <f t="shared" si="136"/>
        <v>36.059000000000005</v>
      </c>
      <c r="BA127" s="6">
        <f t="shared" si="137"/>
        <v>23.053999999999998</v>
      </c>
      <c r="BB127" s="6">
        <f t="shared" si="138"/>
        <v>33.058999999999997</v>
      </c>
      <c r="BC127" s="6">
        <f t="shared" si="139"/>
        <v>0</v>
      </c>
      <c r="BE127" s="1">
        <f t="shared" si="140"/>
        <v>40.055999999999997</v>
      </c>
      <c r="BF127" s="1">
        <f t="shared" si="141"/>
        <v>40.054000000000002</v>
      </c>
      <c r="BG127" s="1">
        <f t="shared" si="142"/>
        <v>37.049999999999997</v>
      </c>
      <c r="BH127" s="1">
        <f t="shared" si="143"/>
        <v>36.059000000000005</v>
      </c>
      <c r="BI127" s="1">
        <f t="shared" si="144"/>
        <v>36.055</v>
      </c>
      <c r="BJ127" s="1">
        <f t="shared" si="145"/>
        <v>36.052</v>
      </c>
      <c r="BK127" s="1">
        <f t="shared" si="146"/>
        <v>36.048999999999999</v>
      </c>
      <c r="BL127" s="1">
        <f t="shared" si="147"/>
        <v>33.058999999999997</v>
      </c>
      <c r="BM127" s="1">
        <f t="shared" si="148"/>
        <v>33.048000000000002</v>
      </c>
    </row>
    <row r="128" spans="1:65" x14ac:dyDescent="0.3">
      <c r="A128" s="1" t="s">
        <v>188</v>
      </c>
      <c r="B128" s="6">
        <f>IF(Apr!$E130&gt;0,VLOOKUP($A128,Apr!$O$4:$T$201,4,FALSE),0)</f>
        <v>0</v>
      </c>
      <c r="C128" s="6">
        <f>IF(Apr!$E130&gt;0,VLOOKUP($A128,Apr!$O$4:$T$201,5,FALSE)+Apr!L$4/1000,0)</f>
        <v>0</v>
      </c>
      <c r="D128" s="16">
        <f t="shared" si="149"/>
        <v>0</v>
      </c>
      <c r="E128" s="6">
        <f>IF(May!$E130&gt;0,VLOOKUP($A128,May!$O$4:$T$201,4,FALSE),0)</f>
        <v>0</v>
      </c>
      <c r="F128" s="6">
        <f>IF(May!$E130&gt;0,VLOOKUP($A128,May!$O$4:$T$201,5,FALSE)+May!L$4/1000,0)</f>
        <v>0</v>
      </c>
      <c r="G128" s="16">
        <f t="shared" si="150"/>
        <v>0</v>
      </c>
      <c r="H128" s="6">
        <f>IF(Jun!$E130&gt;0,VLOOKUP($A128,Jun!$O$4:$R$201,4,FALSE),0)</f>
        <v>0</v>
      </c>
      <c r="I128" s="6">
        <f>IF(Jun!$E130&gt;0,VLOOKUP($A128,Jun!$O$4:$T$201,5,FALSE)+Jun!L$4/1000,0)</f>
        <v>0</v>
      </c>
      <c r="J128" s="16">
        <f t="shared" si="151"/>
        <v>0</v>
      </c>
      <c r="K128" s="6">
        <f>IF(Jul!$E130&gt;0,VLOOKUP($A128,Jul!$O$4:$R$201,4,FALSE),0)</f>
        <v>0</v>
      </c>
      <c r="L128" s="6">
        <f>IF(Jul!$E130&gt;0,VLOOKUP($A128,Jul!$O$4:$T$201,5,FALSE)+Jul!$L$4/1000,0)</f>
        <v>0</v>
      </c>
      <c r="M128" s="16">
        <f t="shared" si="97"/>
        <v>0</v>
      </c>
      <c r="N128" s="6">
        <f>IF(Aug!$E130&gt;0,VLOOKUP($A128,Aug!$O$4:$R$201,4,FALSE),0)</f>
        <v>0</v>
      </c>
      <c r="O128" s="6">
        <f>IF(Aug!$E130&gt;0,VLOOKUP($A128,Aug!$O$4:$T$201,5,FALSE)+Aug!L$4/1000,0)</f>
        <v>0</v>
      </c>
      <c r="P128" s="16">
        <f t="shared" si="98"/>
        <v>0</v>
      </c>
      <c r="Q128" s="6">
        <f>IF(Sep!$E130&gt;0,VLOOKUP($A128,Sep!$O$4:$R$201,4,FALSE),0)</f>
        <v>0</v>
      </c>
      <c r="R128" s="6">
        <f>IF(Sep!$E130&gt;0,VLOOKUP($A128,Sep!$O$4:$T$201,5,FALSE)+Sep!L$4/1000,0)</f>
        <v>0</v>
      </c>
      <c r="S128" s="16">
        <f t="shared" si="99"/>
        <v>0</v>
      </c>
      <c r="T128" s="6">
        <f>IF(Oct!$E130&gt;0,VLOOKUP($A128,Oct!$O$4:$R$201,4,FALSE),0)</f>
        <v>0</v>
      </c>
      <c r="U128" s="6">
        <f>IF(Oct!$E130&gt;0,VLOOKUP($A128,Oct!$O$4:$T$201,5,FALSE)+Oct!L$4/1000,0)</f>
        <v>0</v>
      </c>
      <c r="V128" s="16">
        <f t="shared" si="100"/>
        <v>0</v>
      </c>
      <c r="W128" s="6">
        <f>IF(Nov!$E130&gt;0,VLOOKUP($A128,Nov!$O$4:$R$201,4,FALSE),0)</f>
        <v>0</v>
      </c>
      <c r="X128" s="6">
        <f>IF(Nov!$E130&gt;0,VLOOKUP($A128,Nov!$O$4:$T$201,5,FALSE)+Nov!L$4/1000,0)</f>
        <v>0</v>
      </c>
      <c r="Y128" s="16">
        <f t="shared" si="101"/>
        <v>0</v>
      </c>
      <c r="Z128" s="6">
        <f>IF(Dec!$E130&gt;0,VLOOKUP($A128,Dec!$O$4:$R$201,4,FALSE),0)</f>
        <v>0</v>
      </c>
      <c r="AA128" s="6">
        <f>IF(Dec!$E130&gt;0,VLOOKUP($A128,Dec!$O$4:$T$201,5,FALSE)+Dec!L$4/1000,0)</f>
        <v>0</v>
      </c>
      <c r="AB128" s="16">
        <f t="shared" si="102"/>
        <v>0</v>
      </c>
      <c r="AC128" s="6">
        <f>IF(Jan!$E130&gt;0,VLOOKUP($A128,Jan!$O$4:$R$201,4,FALSE),0)</f>
        <v>0</v>
      </c>
      <c r="AD128" s="6">
        <f>IF(Jan!$E130&gt;0,VLOOKUP($A128,Jan!$O$4:$T$201,5,FALSE)+Jan!L$4/1000,0)</f>
        <v>0</v>
      </c>
      <c r="AE128" s="16">
        <f t="shared" si="103"/>
        <v>0</v>
      </c>
      <c r="AF128" s="6">
        <f>IF(Feb!$E130&gt;0,VLOOKUP($A128,Feb!$O$4:$R$201,4,FALSE),0)</f>
        <v>0</v>
      </c>
      <c r="AG128" s="6">
        <f>IF(Feb!$E130&gt;0,VLOOKUP($A128,Feb!$O$4:$T$201,5,FALSE)+Feb!L$4/1000,0)</f>
        <v>0</v>
      </c>
      <c r="AH128" s="16">
        <f t="shared" si="104"/>
        <v>0</v>
      </c>
      <c r="AI128" s="6">
        <f>IF(Mar!$E130&gt;0,VLOOKUP($A128,Mar!$O$4:$R$201,4,FALSE),0)</f>
        <v>0</v>
      </c>
      <c r="AJ128" s="6">
        <f>IF(Mar!$E130&gt;0,VLOOKUP($A128,Mar!$O$4:$T$201,5,FALSE)+Mar!L$4/1000,0)</f>
        <v>0</v>
      </c>
      <c r="AK128" s="16">
        <f t="shared" si="152"/>
        <v>0</v>
      </c>
      <c r="AN128" s="16">
        <f t="shared" si="105"/>
        <v>0</v>
      </c>
      <c r="AQ128" s="1" t="str">
        <f t="shared" si="106"/>
        <v>Trevor Roberts</v>
      </c>
      <c r="AR128" s="6">
        <f t="shared" si="128"/>
        <v>0</v>
      </c>
      <c r="AS128" s="6">
        <f t="shared" si="129"/>
        <v>0</v>
      </c>
      <c r="AT128" s="6">
        <f t="shared" si="130"/>
        <v>0</v>
      </c>
      <c r="AU128" s="6">
        <f t="shared" si="131"/>
        <v>0</v>
      </c>
      <c r="AV128" s="6">
        <f t="shared" si="132"/>
        <v>0</v>
      </c>
      <c r="AW128" s="6">
        <f t="shared" si="133"/>
        <v>0</v>
      </c>
      <c r="AX128" s="6">
        <f t="shared" si="134"/>
        <v>0</v>
      </c>
      <c r="AY128" s="6">
        <f t="shared" si="135"/>
        <v>0</v>
      </c>
      <c r="AZ128" s="6">
        <f t="shared" si="136"/>
        <v>0</v>
      </c>
      <c r="BA128" s="6">
        <f t="shared" si="137"/>
        <v>0</v>
      </c>
      <c r="BB128" s="6">
        <f t="shared" si="138"/>
        <v>0</v>
      </c>
      <c r="BC128" s="6">
        <f t="shared" si="139"/>
        <v>0</v>
      </c>
      <c r="BE128" s="1">
        <f t="shared" si="140"/>
        <v>0</v>
      </c>
      <c r="BF128" s="1">
        <f t="shared" si="141"/>
        <v>0</v>
      </c>
      <c r="BG128" s="1">
        <f t="shared" si="142"/>
        <v>0</v>
      </c>
      <c r="BH128" s="1">
        <f t="shared" si="143"/>
        <v>0</v>
      </c>
      <c r="BI128" s="1">
        <f t="shared" si="144"/>
        <v>0</v>
      </c>
      <c r="BJ128" s="1">
        <f t="shared" si="145"/>
        <v>0</v>
      </c>
      <c r="BK128" s="1">
        <f t="shared" si="146"/>
        <v>0</v>
      </c>
      <c r="BL128" s="1">
        <f t="shared" si="147"/>
        <v>0</v>
      </c>
      <c r="BM128" s="1">
        <f t="shared" si="148"/>
        <v>0</v>
      </c>
    </row>
    <row r="129" spans="2:65" x14ac:dyDescent="0.3">
      <c r="B129" s="6">
        <f>IF(Apr!$E131&gt;0,VLOOKUP($A129,Apr!$O$4:$T$201,4,FALSE),0)</f>
        <v>0</v>
      </c>
      <c r="C129" s="6">
        <f>IF(Apr!$E131&gt;0,VLOOKUP($A129,Apr!$O$4:$T$201,5,FALSE)+Apr!L$4/1000,0)</f>
        <v>0</v>
      </c>
      <c r="D129" s="16">
        <f t="shared" si="149"/>
        <v>0</v>
      </c>
      <c r="E129" s="6">
        <f>IF(May!$E131&gt;0,VLOOKUP($A129,May!$O$4:$T$201,4,FALSE),0)</f>
        <v>0</v>
      </c>
      <c r="F129" s="6">
        <f>IF(May!$E131&gt;0,VLOOKUP($A129,May!$O$4:$T$201,5,FALSE)+May!L$4/1000,0)</f>
        <v>0</v>
      </c>
      <c r="G129" s="16">
        <f t="shared" si="150"/>
        <v>0</v>
      </c>
      <c r="H129" s="6">
        <f>IF(Jun!$E131&gt;0,VLOOKUP($A129,Jun!$O$4:$R$201,4,FALSE),0)</f>
        <v>0</v>
      </c>
      <c r="I129" s="6">
        <f>IF(Jun!$E131&gt;0,VLOOKUP($A129,Jun!$O$4:$T$201,5,FALSE)+Jun!L$4/1000,0)</f>
        <v>0</v>
      </c>
      <c r="J129" s="16">
        <f t="shared" si="151"/>
        <v>0</v>
      </c>
      <c r="K129" s="6">
        <f>IF(Jul!$E131&gt;0,VLOOKUP($A129,Jul!$O$4:$R$201,4,FALSE),0)</f>
        <v>0</v>
      </c>
      <c r="L129" s="6">
        <f>IF(Jul!$E131&gt;0,VLOOKUP($A129,Jul!$O$4:$T$201,5,FALSE)+Jul!$L$4/1000,0)</f>
        <v>0</v>
      </c>
      <c r="M129" s="16">
        <f t="shared" si="97"/>
        <v>0</v>
      </c>
      <c r="N129" s="6">
        <f>IF(Aug!$E131&gt;0,VLOOKUP($A129,Aug!$O$4:$R$201,4,FALSE),0)</f>
        <v>0</v>
      </c>
      <c r="O129" s="6">
        <f>IF(Aug!$E131&gt;0,VLOOKUP($A129,Aug!$O$4:$T$201,5,FALSE)+Aug!L$4/1000,0)</f>
        <v>0</v>
      </c>
      <c r="P129" s="16">
        <f t="shared" si="98"/>
        <v>0</v>
      </c>
      <c r="Q129" s="6">
        <f>IF(Sep!$E131&gt;0,VLOOKUP($A129,Sep!$O$4:$R$201,4,FALSE),0)</f>
        <v>0</v>
      </c>
      <c r="R129" s="6">
        <f>IF(Sep!$E131&gt;0,VLOOKUP($A129,Sep!$O$4:$T$201,5,FALSE)+Sep!L$4/1000,0)</f>
        <v>0</v>
      </c>
      <c r="S129" s="16">
        <f t="shared" si="99"/>
        <v>0</v>
      </c>
      <c r="T129" s="6">
        <f>IF(Oct!$E131&gt;0,VLOOKUP($A129,Oct!$O$4:$R$201,4,FALSE),0)</f>
        <v>0</v>
      </c>
      <c r="U129" s="6">
        <f>IF(Oct!$E131&gt;0,VLOOKUP($A129,Oct!$O$4:$T$201,5,FALSE)+Oct!L$4/1000,0)</f>
        <v>0</v>
      </c>
      <c r="V129" s="16">
        <f t="shared" si="100"/>
        <v>0</v>
      </c>
      <c r="W129" s="6">
        <f>IF(Nov!$E131&gt;0,VLOOKUP($A129,Nov!$O$4:$R$201,4,FALSE),0)</f>
        <v>0</v>
      </c>
      <c r="X129" s="6">
        <f>IF(Nov!$E131&gt;0,VLOOKUP($A129,Nov!$O$4:$T$201,5,FALSE)+Nov!L$4/1000,0)</f>
        <v>0</v>
      </c>
      <c r="Y129" s="16">
        <f t="shared" si="101"/>
        <v>0</v>
      </c>
      <c r="Z129" s="6">
        <f>IF(Dec!$E131&gt;0,VLOOKUP($A129,Dec!$O$4:$R$201,4,FALSE),0)</f>
        <v>0</v>
      </c>
      <c r="AA129" s="6">
        <f>IF(Dec!$E131&gt;0,VLOOKUP($A129,Dec!$O$4:$T$201,5,FALSE)+Dec!L$4/1000,0)</f>
        <v>0</v>
      </c>
      <c r="AB129" s="16">
        <f t="shared" si="102"/>
        <v>0</v>
      </c>
      <c r="AC129" s="6">
        <f>IF(Jan!$E131&gt;0,VLOOKUP($A129,Jan!$O$4:$R$201,4,FALSE),0)</f>
        <v>0</v>
      </c>
      <c r="AD129" s="6">
        <f>IF(Jan!$E131&gt;0,VLOOKUP($A129,Jan!$O$4:$T$201,5,FALSE)+Jan!L$4/1000,0)</f>
        <v>0</v>
      </c>
      <c r="AE129" s="16">
        <f t="shared" si="103"/>
        <v>0</v>
      </c>
      <c r="AF129" s="6">
        <f>IF(Feb!$E131&gt;0,VLOOKUP($A129,Feb!$O$4:$R$201,4,FALSE),0)</f>
        <v>0</v>
      </c>
      <c r="AG129" s="6">
        <f>IF(Feb!$E131&gt;0,VLOOKUP($A129,Feb!$O$4:$T$201,5,FALSE)+Feb!L$4/1000,0)</f>
        <v>0</v>
      </c>
      <c r="AH129" s="16">
        <f t="shared" si="104"/>
        <v>0</v>
      </c>
      <c r="AI129" s="6">
        <f>IF(Mar!$E131&gt;0,VLOOKUP($A129,Mar!$O$4:$R$201,4,FALSE),0)</f>
        <v>0</v>
      </c>
      <c r="AJ129" s="6">
        <f>IF(Mar!$E131&gt;0,VLOOKUP($A129,Mar!$O$4:$T$201,5,FALSE)+Mar!L$4/1000,0)</f>
        <v>0</v>
      </c>
      <c r="AK129" s="16">
        <f t="shared" si="152"/>
        <v>0</v>
      </c>
      <c r="AN129" s="16">
        <f t="shared" si="105"/>
        <v>0</v>
      </c>
      <c r="AQ129" s="1">
        <f t="shared" si="106"/>
        <v>0</v>
      </c>
      <c r="AR129" s="6">
        <f t="shared" si="128"/>
        <v>0</v>
      </c>
      <c r="AS129" s="6">
        <f t="shared" si="129"/>
        <v>0</v>
      </c>
      <c r="AT129" s="6">
        <f t="shared" si="130"/>
        <v>0</v>
      </c>
      <c r="AU129" s="6">
        <f t="shared" si="131"/>
        <v>0</v>
      </c>
      <c r="AV129" s="6">
        <f t="shared" si="132"/>
        <v>0</v>
      </c>
      <c r="AW129" s="6">
        <f t="shared" si="133"/>
        <v>0</v>
      </c>
      <c r="AX129" s="6">
        <f t="shared" si="134"/>
        <v>0</v>
      </c>
      <c r="AY129" s="6">
        <f t="shared" si="135"/>
        <v>0</v>
      </c>
      <c r="AZ129" s="6">
        <f t="shared" si="136"/>
        <v>0</v>
      </c>
      <c r="BA129" s="6">
        <f t="shared" si="137"/>
        <v>0</v>
      </c>
      <c r="BB129" s="6">
        <f t="shared" si="138"/>
        <v>0</v>
      </c>
      <c r="BC129" s="6">
        <f t="shared" si="139"/>
        <v>0</v>
      </c>
      <c r="BE129" s="1">
        <f t="shared" si="140"/>
        <v>0</v>
      </c>
      <c r="BF129" s="1">
        <f t="shared" si="141"/>
        <v>0</v>
      </c>
      <c r="BG129" s="1">
        <f t="shared" si="142"/>
        <v>0</v>
      </c>
      <c r="BH129" s="1">
        <f t="shared" si="143"/>
        <v>0</v>
      </c>
      <c r="BI129" s="1">
        <f t="shared" si="144"/>
        <v>0</v>
      </c>
      <c r="BJ129" s="1">
        <f t="shared" si="145"/>
        <v>0</v>
      </c>
      <c r="BK129" s="1">
        <f t="shared" si="146"/>
        <v>0</v>
      </c>
      <c r="BL129" s="1">
        <f t="shared" si="147"/>
        <v>0</v>
      </c>
      <c r="BM129" s="1">
        <f t="shared" si="148"/>
        <v>0</v>
      </c>
    </row>
    <row r="130" spans="2:65" x14ac:dyDescent="0.3">
      <c r="B130" s="6">
        <f>IF(Apr!$E132&gt;0,VLOOKUP($A130,Apr!$O$4:$T$201,4,FALSE),0)</f>
        <v>0</v>
      </c>
      <c r="C130" s="6">
        <f>IF(Apr!$E132&gt;0,VLOOKUP($A130,Apr!$O$4:$T$201,5,FALSE)+Apr!L$4/1000,0)</f>
        <v>0</v>
      </c>
      <c r="D130" s="16">
        <f t="shared" si="149"/>
        <v>0</v>
      </c>
      <c r="E130" s="6">
        <f>IF(May!$E132&gt;0,VLOOKUP($A130,May!$O$4:$T$201,4,FALSE),0)</f>
        <v>0</v>
      </c>
      <c r="F130" s="6">
        <f>IF(May!$E132&gt;0,VLOOKUP($A130,May!$O$4:$T$201,5,FALSE)+May!L$4/1000,0)</f>
        <v>0</v>
      </c>
      <c r="G130" s="16">
        <f t="shared" si="150"/>
        <v>0</v>
      </c>
      <c r="H130" s="6">
        <f>IF(Jun!$E132&gt;0,VLOOKUP($A130,Jun!$O$4:$R$201,4,FALSE),0)</f>
        <v>0</v>
      </c>
      <c r="I130" s="6">
        <f>IF(Jun!$E132&gt;0,VLOOKUP($A130,Jun!$O$4:$T$201,5,FALSE)+Jun!L$4/1000,0)</f>
        <v>0</v>
      </c>
      <c r="J130" s="16">
        <f t="shared" si="151"/>
        <v>0</v>
      </c>
      <c r="K130" s="6">
        <f>IF(Jul!$E132&gt;0,VLOOKUP($A130,Jul!$O$4:$R$201,4,FALSE),0)</f>
        <v>0</v>
      </c>
      <c r="L130" s="6">
        <f>IF(Jul!$E132&gt;0,VLOOKUP($A130,Jul!$O$4:$T$201,5,FALSE)+Jul!$L$4/1000,0)</f>
        <v>0</v>
      </c>
      <c r="M130" s="16">
        <f t="shared" si="97"/>
        <v>0</v>
      </c>
      <c r="N130" s="6">
        <f>IF(Aug!$E132&gt;0,VLOOKUP($A130,Aug!$O$4:$R$201,4,FALSE),0)</f>
        <v>0</v>
      </c>
      <c r="O130" s="6">
        <f>IF(Aug!$E132&gt;0,VLOOKUP($A130,Aug!$O$4:$T$201,5,FALSE)+Aug!L$4/1000,0)</f>
        <v>0</v>
      </c>
      <c r="P130" s="16">
        <f t="shared" si="98"/>
        <v>0</v>
      </c>
      <c r="Q130" s="6">
        <f>IF(Sep!$E132&gt;0,VLOOKUP($A130,Sep!$O$4:$R$201,4,FALSE),0)</f>
        <v>0</v>
      </c>
      <c r="R130" s="6">
        <f>IF(Sep!$E132&gt;0,VLOOKUP($A130,Sep!$O$4:$T$201,5,FALSE)+Sep!L$4/1000,0)</f>
        <v>0</v>
      </c>
      <c r="S130" s="16">
        <f t="shared" si="99"/>
        <v>0</v>
      </c>
      <c r="T130" s="6">
        <f>IF(Oct!$E132&gt;0,VLOOKUP($A130,Oct!$O$4:$R$201,4,FALSE),0)</f>
        <v>0</v>
      </c>
      <c r="U130" s="6">
        <f>IF(Oct!$E132&gt;0,VLOOKUP($A130,Oct!$O$4:$T$201,5,FALSE)+Oct!L$4/1000,0)</f>
        <v>0</v>
      </c>
      <c r="V130" s="16">
        <f t="shared" si="100"/>
        <v>0</v>
      </c>
      <c r="W130" s="6">
        <f>IF(Nov!$E132&gt;0,VLOOKUP($A130,Nov!$O$4:$R$201,4,FALSE),0)</f>
        <v>0</v>
      </c>
      <c r="X130" s="6">
        <f>IF(Nov!$E132&gt;0,VLOOKUP($A130,Nov!$O$4:$T$201,5,FALSE)+Nov!L$4/1000,0)</f>
        <v>0</v>
      </c>
      <c r="Y130" s="16">
        <f t="shared" si="101"/>
        <v>0</v>
      </c>
      <c r="Z130" s="6">
        <f>IF(Dec!$E132&gt;0,VLOOKUP($A130,Dec!$O$4:$R$201,4,FALSE),0)</f>
        <v>0</v>
      </c>
      <c r="AA130" s="6">
        <f>IF(Dec!$E132&gt;0,VLOOKUP($A130,Dec!$O$4:$T$201,5,FALSE)+Dec!L$4/1000,0)</f>
        <v>0</v>
      </c>
      <c r="AB130" s="16">
        <f t="shared" si="102"/>
        <v>0</v>
      </c>
      <c r="AC130" s="6">
        <f>IF(Jan!$E132&gt;0,VLOOKUP($A130,Jan!$O$4:$R$201,4,FALSE),0)</f>
        <v>0</v>
      </c>
      <c r="AD130" s="6">
        <f>IF(Jan!$E132&gt;0,VLOOKUP($A130,Jan!$O$4:$T$201,5,FALSE)+Jan!L$4/1000,0)</f>
        <v>0</v>
      </c>
      <c r="AE130" s="16">
        <f t="shared" si="103"/>
        <v>0</v>
      </c>
      <c r="AF130" s="6">
        <f>IF(Feb!$E132&gt;0,VLOOKUP($A130,Feb!$O$4:$R$201,4,FALSE),0)</f>
        <v>0</v>
      </c>
      <c r="AG130" s="6">
        <f>IF(Feb!$E132&gt;0,VLOOKUP($A130,Feb!$O$4:$T$201,5,FALSE)+Feb!L$4/1000,0)</f>
        <v>0</v>
      </c>
      <c r="AH130" s="16">
        <f t="shared" si="104"/>
        <v>0</v>
      </c>
      <c r="AI130" s="6">
        <f>IF(Mar!$E132&gt;0,VLOOKUP($A130,Mar!$O$4:$R$201,4,FALSE),0)</f>
        <v>0</v>
      </c>
      <c r="AJ130" s="6">
        <f>IF(Mar!$E132&gt;0,VLOOKUP($A130,Mar!$O$4:$T$201,5,FALSE)+Mar!L$4/1000,0)</f>
        <v>0</v>
      </c>
      <c r="AK130" s="16">
        <f t="shared" si="152"/>
        <v>0</v>
      </c>
      <c r="AN130" s="16">
        <f t="shared" si="105"/>
        <v>0</v>
      </c>
      <c r="AQ130" s="1">
        <f t="shared" si="106"/>
        <v>0</v>
      </c>
      <c r="AR130" s="6">
        <f t="shared" si="128"/>
        <v>0</v>
      </c>
      <c r="AS130" s="6">
        <f t="shared" si="129"/>
        <v>0</v>
      </c>
      <c r="AT130" s="6">
        <f t="shared" si="130"/>
        <v>0</v>
      </c>
      <c r="AU130" s="6">
        <f t="shared" si="131"/>
        <v>0</v>
      </c>
      <c r="AV130" s="6">
        <f t="shared" si="132"/>
        <v>0</v>
      </c>
      <c r="AW130" s="6">
        <f t="shared" si="133"/>
        <v>0</v>
      </c>
      <c r="AX130" s="6">
        <f t="shared" si="134"/>
        <v>0</v>
      </c>
      <c r="AY130" s="6">
        <f t="shared" si="135"/>
        <v>0</v>
      </c>
      <c r="AZ130" s="6">
        <f t="shared" si="136"/>
        <v>0</v>
      </c>
      <c r="BA130" s="6">
        <f t="shared" si="137"/>
        <v>0</v>
      </c>
      <c r="BB130" s="6">
        <f t="shared" si="138"/>
        <v>0</v>
      </c>
      <c r="BC130" s="6">
        <f t="shared" si="139"/>
        <v>0</v>
      </c>
      <c r="BE130" s="1">
        <f t="shared" si="140"/>
        <v>0</v>
      </c>
      <c r="BF130" s="1">
        <f t="shared" si="141"/>
        <v>0</v>
      </c>
      <c r="BG130" s="1">
        <f t="shared" si="142"/>
        <v>0</v>
      </c>
      <c r="BH130" s="1">
        <f t="shared" si="143"/>
        <v>0</v>
      </c>
      <c r="BI130" s="1">
        <f t="shared" si="144"/>
        <v>0</v>
      </c>
      <c r="BJ130" s="1">
        <f t="shared" si="145"/>
        <v>0</v>
      </c>
      <c r="BK130" s="1">
        <f t="shared" si="146"/>
        <v>0</v>
      </c>
      <c r="BL130" s="1">
        <f t="shared" si="147"/>
        <v>0</v>
      </c>
      <c r="BM130" s="1">
        <f t="shared" si="148"/>
        <v>0</v>
      </c>
    </row>
    <row r="131" spans="2:65" x14ac:dyDescent="0.3">
      <c r="B131" s="6">
        <f>IF(Apr!$E133&gt;0,VLOOKUP($A131,Apr!$O$4:$T$201,4,FALSE),0)</f>
        <v>0</v>
      </c>
      <c r="C131" s="6">
        <f>IF(Apr!$E133&gt;0,VLOOKUP($A131,Apr!$O$4:$T$201,5,FALSE)+Apr!L$4/1000,0)</f>
        <v>0</v>
      </c>
      <c r="D131" s="16">
        <f t="shared" si="149"/>
        <v>0</v>
      </c>
      <c r="E131" s="6">
        <f>IF(May!$E133&gt;0,VLOOKUP($A131,May!$O$4:$T$201,4,FALSE),0)</f>
        <v>0</v>
      </c>
      <c r="F131" s="6">
        <f>IF(May!$E133&gt;0,VLOOKUP($A131,May!$O$4:$T$201,5,FALSE)+May!L$4/1000,0)</f>
        <v>0</v>
      </c>
      <c r="G131" s="16">
        <f t="shared" si="150"/>
        <v>0</v>
      </c>
      <c r="H131" s="6">
        <f>IF(Jun!$E133&gt;0,VLOOKUP($A131,Jun!$O$4:$R$201,4,FALSE),0)</f>
        <v>0</v>
      </c>
      <c r="I131" s="6">
        <f>IF(Jun!$E133&gt;0,VLOOKUP($A131,Jun!$O$4:$T$201,5,FALSE)+Jun!L$4/1000,0)</f>
        <v>0</v>
      </c>
      <c r="J131" s="16">
        <f t="shared" si="151"/>
        <v>0</v>
      </c>
      <c r="K131" s="6">
        <f>IF(Jul!$E133&gt;0,VLOOKUP($A131,Jul!$O$4:$R$201,4,FALSE),0)</f>
        <v>0</v>
      </c>
      <c r="L131" s="6">
        <f>IF(Jul!$E133&gt;0,VLOOKUP($A131,Jul!$O$4:$T$201,5,FALSE)+Jul!$L$4/1000,0)</f>
        <v>0</v>
      </c>
      <c r="M131" s="16">
        <f t="shared" ref="M131:M194" si="153">K131+K131/1000+L131</f>
        <v>0</v>
      </c>
      <c r="N131" s="6">
        <f>IF(Aug!$E133&gt;0,VLOOKUP($A131,Aug!$O$4:$R$201,4,FALSE),0)</f>
        <v>0</v>
      </c>
      <c r="O131" s="6">
        <f>IF(Aug!$E133&gt;0,VLOOKUP($A131,Aug!$O$4:$T$201,5,FALSE)+Aug!L$4/1000,0)</f>
        <v>0</v>
      </c>
      <c r="P131" s="16">
        <f t="shared" ref="P131:P194" si="154">N131+N131/1000+O131</f>
        <v>0</v>
      </c>
      <c r="Q131" s="6">
        <f>IF(Sep!$E133&gt;0,VLOOKUP($A131,Sep!$O$4:$R$201,4,FALSE),0)</f>
        <v>0</v>
      </c>
      <c r="R131" s="6">
        <f>IF(Sep!$E133&gt;0,VLOOKUP($A131,Sep!$O$4:$T$201,5,FALSE)+Sep!L$4/1000,0)</f>
        <v>0</v>
      </c>
      <c r="S131" s="16">
        <f t="shared" ref="S131:S194" si="155">Q131+Q131/1000+R131</f>
        <v>0</v>
      </c>
      <c r="T131" s="6">
        <f>IF(Oct!$E133&gt;0,VLOOKUP($A131,Oct!$O$4:$R$201,4,FALSE),0)</f>
        <v>0</v>
      </c>
      <c r="U131" s="6">
        <f>IF(Oct!$E133&gt;0,VLOOKUP($A131,Oct!$O$4:$T$201,5,FALSE)+Oct!L$4/1000,0)</f>
        <v>0</v>
      </c>
      <c r="V131" s="16">
        <f t="shared" ref="V131:V194" si="156">T131+T131/1000+U131</f>
        <v>0</v>
      </c>
      <c r="W131" s="6">
        <f>IF(Nov!$E133&gt;0,VLOOKUP($A131,Nov!$O$4:$R$201,4,FALSE),0)</f>
        <v>0</v>
      </c>
      <c r="X131" s="6">
        <f>IF(Nov!$E133&gt;0,VLOOKUP($A131,Nov!$O$4:$T$201,5,FALSE)+Nov!L$4/1000,0)</f>
        <v>0</v>
      </c>
      <c r="Y131" s="16">
        <f t="shared" ref="Y131:Y194" si="157">W131+W131/1000+X131</f>
        <v>0</v>
      </c>
      <c r="Z131" s="6">
        <f>IF(Dec!$E133&gt;0,VLOOKUP($A131,Dec!$O$4:$R$201,4,FALSE),0)</f>
        <v>0</v>
      </c>
      <c r="AA131" s="6">
        <f>IF(Dec!$E133&gt;0,VLOOKUP($A131,Dec!$O$4:$T$201,5,FALSE)+Dec!L$4/1000,0)</f>
        <v>0</v>
      </c>
      <c r="AB131" s="16">
        <f t="shared" ref="AB131:AB194" si="158">Z131+Z131/1000+AA131</f>
        <v>0</v>
      </c>
      <c r="AC131" s="6">
        <f>IF(Jan!$E133&gt;0,VLOOKUP($A131,Jan!$O$4:$R$201,4,FALSE),0)</f>
        <v>0</v>
      </c>
      <c r="AD131" s="6">
        <f>IF(Jan!$E133&gt;0,VLOOKUP($A131,Jan!$O$4:$T$201,5,FALSE)+Jan!L$4/1000,0)</f>
        <v>0</v>
      </c>
      <c r="AE131" s="16">
        <f t="shared" ref="AE131:AE194" si="159">AC131+AC131/1000+AD131</f>
        <v>0</v>
      </c>
      <c r="AF131" s="6">
        <f>IF(Feb!$E133&gt;0,VLOOKUP($A131,Feb!$O$4:$R$201,4,FALSE),0)</f>
        <v>0</v>
      </c>
      <c r="AG131" s="6">
        <f>IF(Feb!$E133&gt;0,VLOOKUP($A131,Feb!$O$4:$T$201,5,FALSE)+Feb!L$4/1000,0)</f>
        <v>0</v>
      </c>
      <c r="AH131" s="16">
        <f t="shared" ref="AH131:AH194" si="160">AF131+AF131/1000+AG131</f>
        <v>0</v>
      </c>
      <c r="AI131" s="6">
        <f>IF(Mar!$E133&gt;0,VLOOKUP($A131,Mar!$O$4:$R$201,4,FALSE),0)</f>
        <v>0</v>
      </c>
      <c r="AJ131" s="6">
        <f>IF(Mar!$E133&gt;0,VLOOKUP($A131,Mar!$O$4:$T$201,5,FALSE)+Mar!L$4/1000,0)</f>
        <v>0</v>
      </c>
      <c r="AK131" s="16">
        <f t="shared" si="152"/>
        <v>0</v>
      </c>
      <c r="AN131" s="16">
        <f t="shared" ref="AN131:AN194" si="161">SUM(BE131:BM131)+BE131/1000+BF131/2000+BG131/3000</f>
        <v>0</v>
      </c>
      <c r="AQ131" s="1">
        <f t="shared" ref="AQ131:AQ194" si="162">A131</f>
        <v>0</v>
      </c>
      <c r="AR131" s="6">
        <f t="shared" ref="AR131:AR194" si="163">D131</f>
        <v>0</v>
      </c>
      <c r="AS131" s="6">
        <f t="shared" ref="AS131:AS194" si="164">G131</f>
        <v>0</v>
      </c>
      <c r="AT131" s="6">
        <f t="shared" ref="AT131:AT194" si="165">J131</f>
        <v>0</v>
      </c>
      <c r="AU131" s="6">
        <f t="shared" ref="AU131:AU194" si="166">M131</f>
        <v>0</v>
      </c>
      <c r="AV131" s="6">
        <f t="shared" ref="AV131:AV194" si="167">P131</f>
        <v>0</v>
      </c>
      <c r="AW131" s="6">
        <f t="shared" ref="AW131:AW194" si="168">S131</f>
        <v>0</v>
      </c>
      <c r="AX131" s="6">
        <f t="shared" ref="AX131:AX194" si="169">V131</f>
        <v>0</v>
      </c>
      <c r="AY131" s="6">
        <f t="shared" ref="AY131:AY194" si="170">Y131</f>
        <v>0</v>
      </c>
      <c r="AZ131" s="6">
        <f t="shared" ref="AZ131:AZ194" si="171">AB131</f>
        <v>0</v>
      </c>
      <c r="BA131" s="6">
        <f t="shared" ref="BA131:BA194" si="172">AE131</f>
        <v>0</v>
      </c>
      <c r="BB131" s="6">
        <f t="shared" ref="BB131:BB194" si="173">AH131</f>
        <v>0</v>
      </c>
      <c r="BC131" s="6">
        <f t="shared" ref="BC131:BC194" si="174">AK131</f>
        <v>0</v>
      </c>
      <c r="BE131" s="1">
        <f t="shared" ref="BE131:BE194" si="175">LARGE($AR131:$BC131,1)</f>
        <v>0</v>
      </c>
      <c r="BF131" s="1">
        <f t="shared" ref="BF131:BF194" si="176">LARGE($AR131:$BC131,2)</f>
        <v>0</v>
      </c>
      <c r="BG131" s="1">
        <f t="shared" ref="BG131:BG194" si="177">LARGE($AR131:$BC131,3)</f>
        <v>0</v>
      </c>
      <c r="BH131" s="1">
        <f t="shared" ref="BH131:BH194" si="178">LARGE($AR131:$BC131,4)</f>
        <v>0</v>
      </c>
      <c r="BI131" s="1">
        <f t="shared" ref="BI131:BI194" si="179">LARGE($AR131:$BC131,5)</f>
        <v>0</v>
      </c>
      <c r="BJ131" s="1">
        <f t="shared" ref="BJ131:BJ194" si="180">LARGE($AR131:$BC131,6)</f>
        <v>0</v>
      </c>
      <c r="BK131" s="1">
        <f t="shared" ref="BK131:BK194" si="181">LARGE($AR131:$BC131,7)</f>
        <v>0</v>
      </c>
      <c r="BL131" s="1">
        <f t="shared" ref="BL131:BL194" si="182">LARGE($AR131:$BC131,8)</f>
        <v>0</v>
      </c>
      <c r="BM131" s="1">
        <f t="shared" ref="BM131:BM194" si="183">LARGE($AR131:$BC131,9)</f>
        <v>0</v>
      </c>
    </row>
    <row r="132" spans="2:65" x14ac:dyDescent="0.3">
      <c r="B132" s="6">
        <f>IF(Apr!$E134&gt;0,VLOOKUP($A132,Apr!$O$4:$T$201,4,FALSE),0)</f>
        <v>0</v>
      </c>
      <c r="C132" s="6">
        <f>IF(Apr!$E134&gt;0,VLOOKUP($A132,Apr!$O$4:$T$201,5,FALSE)+Apr!L$4/1000,0)</f>
        <v>0</v>
      </c>
      <c r="D132" s="16">
        <f t="shared" si="149"/>
        <v>0</v>
      </c>
      <c r="E132" s="6">
        <f>IF(May!$E134&gt;0,VLOOKUP($A132,May!$O$4:$T$201,4,FALSE),0)</f>
        <v>0</v>
      </c>
      <c r="F132" s="6">
        <f>IF(May!$E134&gt;0,VLOOKUP($A132,May!$O$4:$T$201,5,FALSE)+May!L$4/1000,0)</f>
        <v>0</v>
      </c>
      <c r="G132" s="16">
        <f t="shared" si="150"/>
        <v>0</v>
      </c>
      <c r="H132" s="6">
        <f>IF(Jun!$E134&gt;0,VLOOKUP($A132,Jun!$O$4:$R$201,4,FALSE),0)</f>
        <v>0</v>
      </c>
      <c r="I132" s="6">
        <f>IF(Jun!$E134&gt;0,VLOOKUP($A132,Jun!$O$4:$T$201,5,FALSE)+Jun!L$4/1000,0)</f>
        <v>0</v>
      </c>
      <c r="J132" s="16">
        <f t="shared" si="151"/>
        <v>0</v>
      </c>
      <c r="K132" s="6">
        <f>IF(Jul!$E134&gt;0,VLOOKUP($A132,Jul!$O$4:$R$201,4,FALSE),0)</f>
        <v>0</v>
      </c>
      <c r="L132" s="6">
        <f>IF(Jul!$E134&gt;0,VLOOKUP($A132,Jul!$O$4:$T$201,5,FALSE)+Jul!$L$4/1000,0)</f>
        <v>0</v>
      </c>
      <c r="M132" s="16">
        <f t="shared" si="153"/>
        <v>0</v>
      </c>
      <c r="N132" s="6">
        <f>IF(Aug!$E134&gt;0,VLOOKUP($A132,Aug!$O$4:$R$201,4,FALSE),0)</f>
        <v>0</v>
      </c>
      <c r="O132" s="6">
        <f>IF(Aug!$E134&gt;0,VLOOKUP($A132,Aug!$O$4:$T$201,5,FALSE)+Aug!L$4/1000,0)</f>
        <v>0</v>
      </c>
      <c r="P132" s="16">
        <f t="shared" si="154"/>
        <v>0</v>
      </c>
      <c r="Q132" s="6">
        <f>IF(Sep!$E134&gt;0,VLOOKUP($A132,Sep!$O$4:$R$201,4,FALSE),0)</f>
        <v>0</v>
      </c>
      <c r="R132" s="6">
        <f>IF(Sep!$E134&gt;0,VLOOKUP($A132,Sep!$O$4:$T$201,5,FALSE)+Sep!L$4/1000,0)</f>
        <v>0</v>
      </c>
      <c r="S132" s="16">
        <f t="shared" si="155"/>
        <v>0</v>
      </c>
      <c r="T132" s="6">
        <f>IF(Oct!$E134&gt;0,VLOOKUP($A132,Oct!$O$4:$R$201,4,FALSE),0)</f>
        <v>0</v>
      </c>
      <c r="U132" s="6">
        <f>IF(Oct!$E134&gt;0,VLOOKUP($A132,Oct!$O$4:$T$201,5,FALSE)+Oct!L$4/1000,0)</f>
        <v>0</v>
      </c>
      <c r="V132" s="16">
        <f t="shared" si="156"/>
        <v>0</v>
      </c>
      <c r="W132" s="6">
        <f>IF(Nov!$E134&gt;0,VLOOKUP($A132,Nov!$O$4:$R$201,4,FALSE),0)</f>
        <v>0</v>
      </c>
      <c r="X132" s="6">
        <f>IF(Nov!$E134&gt;0,VLOOKUP($A132,Nov!$O$4:$T$201,5,FALSE)+Nov!L$4/1000,0)</f>
        <v>0</v>
      </c>
      <c r="Y132" s="16">
        <f t="shared" si="157"/>
        <v>0</v>
      </c>
      <c r="Z132" s="6">
        <f>IF(Dec!$E134&gt;0,VLOOKUP($A132,Dec!$O$4:$R$201,4,FALSE),0)</f>
        <v>0</v>
      </c>
      <c r="AA132" s="6">
        <f>IF(Dec!$E134&gt;0,VLOOKUP($A132,Dec!$O$4:$T$201,5,FALSE)+Dec!L$4/1000,0)</f>
        <v>0</v>
      </c>
      <c r="AB132" s="16">
        <f t="shared" si="158"/>
        <v>0</v>
      </c>
      <c r="AC132" s="6">
        <f>IF(Jan!$E134&gt;0,VLOOKUP($A132,Jan!$O$4:$R$201,4,FALSE),0)</f>
        <v>0</v>
      </c>
      <c r="AD132" s="6">
        <f>IF(Jan!$E134&gt;0,VLOOKUP($A132,Jan!$O$4:$T$201,5,FALSE)+Jan!L$4/1000,0)</f>
        <v>0</v>
      </c>
      <c r="AE132" s="16">
        <f t="shared" si="159"/>
        <v>0</v>
      </c>
      <c r="AF132" s="6">
        <f>IF(Feb!$E134&gt;0,VLOOKUP($A132,Feb!$O$4:$R$201,4,FALSE),0)</f>
        <v>0</v>
      </c>
      <c r="AG132" s="6">
        <f>IF(Feb!$E134&gt;0,VLOOKUP($A132,Feb!$O$4:$T$201,5,FALSE)+Feb!L$4/1000,0)</f>
        <v>0</v>
      </c>
      <c r="AH132" s="16">
        <f t="shared" si="160"/>
        <v>0</v>
      </c>
      <c r="AI132" s="6">
        <f>IF(Mar!$E134&gt;0,VLOOKUP($A132,Mar!$O$4:$R$201,4,FALSE),0)</f>
        <v>0</v>
      </c>
      <c r="AJ132" s="6">
        <f>IF(Mar!$E134&gt;0,VLOOKUP($A132,Mar!$O$4:$T$201,5,FALSE)+Mar!L$4/1000,0)</f>
        <v>0</v>
      </c>
      <c r="AK132" s="16">
        <f t="shared" si="152"/>
        <v>0</v>
      </c>
      <c r="AN132" s="16">
        <f t="shared" si="161"/>
        <v>0</v>
      </c>
      <c r="AQ132" s="1">
        <f t="shared" si="162"/>
        <v>0</v>
      </c>
      <c r="AR132" s="6">
        <f t="shared" si="163"/>
        <v>0</v>
      </c>
      <c r="AS132" s="6">
        <f t="shared" si="164"/>
        <v>0</v>
      </c>
      <c r="AT132" s="6">
        <f t="shared" si="165"/>
        <v>0</v>
      </c>
      <c r="AU132" s="6">
        <f t="shared" si="166"/>
        <v>0</v>
      </c>
      <c r="AV132" s="6">
        <f t="shared" si="167"/>
        <v>0</v>
      </c>
      <c r="AW132" s="6">
        <f t="shared" si="168"/>
        <v>0</v>
      </c>
      <c r="AX132" s="6">
        <f t="shared" si="169"/>
        <v>0</v>
      </c>
      <c r="AY132" s="6">
        <f t="shared" si="170"/>
        <v>0</v>
      </c>
      <c r="AZ132" s="6">
        <f t="shared" si="171"/>
        <v>0</v>
      </c>
      <c r="BA132" s="6">
        <f t="shared" si="172"/>
        <v>0</v>
      </c>
      <c r="BB132" s="6">
        <f t="shared" si="173"/>
        <v>0</v>
      </c>
      <c r="BC132" s="6">
        <f t="shared" si="174"/>
        <v>0</v>
      </c>
      <c r="BE132" s="1">
        <f t="shared" si="175"/>
        <v>0</v>
      </c>
      <c r="BF132" s="1">
        <f t="shared" si="176"/>
        <v>0</v>
      </c>
      <c r="BG132" s="1">
        <f t="shared" si="177"/>
        <v>0</v>
      </c>
      <c r="BH132" s="1">
        <f t="shared" si="178"/>
        <v>0</v>
      </c>
      <c r="BI132" s="1">
        <f t="shared" si="179"/>
        <v>0</v>
      </c>
      <c r="BJ132" s="1">
        <f t="shared" si="180"/>
        <v>0</v>
      </c>
      <c r="BK132" s="1">
        <f t="shared" si="181"/>
        <v>0</v>
      </c>
      <c r="BL132" s="1">
        <f t="shared" si="182"/>
        <v>0</v>
      </c>
      <c r="BM132" s="1">
        <f t="shared" si="183"/>
        <v>0</v>
      </c>
    </row>
    <row r="133" spans="2:65" x14ac:dyDescent="0.3">
      <c r="B133" s="6">
        <f>IF(Apr!$E135&gt;0,VLOOKUP($A133,Apr!$O$4:$T$201,4,FALSE),0)</f>
        <v>0</v>
      </c>
      <c r="C133" s="6">
        <f>IF(Apr!$E135&gt;0,VLOOKUP($A133,Apr!$O$4:$T$201,5,FALSE)+Apr!L$4/1000,0)</f>
        <v>0</v>
      </c>
      <c r="D133" s="16">
        <f t="shared" si="149"/>
        <v>0</v>
      </c>
      <c r="E133" s="6">
        <f>IF(May!$E135&gt;0,VLOOKUP($A133,May!$O$4:$T$201,4,FALSE),0)</f>
        <v>0</v>
      </c>
      <c r="F133" s="6">
        <f>IF(May!$E135&gt;0,VLOOKUP($A133,May!$O$4:$T$201,5,FALSE)+May!L$4/1000,0)</f>
        <v>0</v>
      </c>
      <c r="G133" s="16">
        <f t="shared" si="150"/>
        <v>0</v>
      </c>
      <c r="H133" s="6">
        <f>IF(Jun!$E135&gt;0,VLOOKUP($A133,Jun!$O$4:$R$201,4,FALSE),0)</f>
        <v>0</v>
      </c>
      <c r="I133" s="6">
        <f>IF(Jun!$E135&gt;0,VLOOKUP($A133,Jun!$O$4:$T$201,5,FALSE)+Jun!L$4/1000,0)</f>
        <v>0</v>
      </c>
      <c r="J133" s="16">
        <f t="shared" si="151"/>
        <v>0</v>
      </c>
      <c r="K133" s="6">
        <f>IF(Jul!$E135&gt;0,VLOOKUP($A133,Jul!$O$4:$R$201,4,FALSE),0)</f>
        <v>0</v>
      </c>
      <c r="L133" s="6">
        <f>IF(Jul!$E135&gt;0,VLOOKUP($A133,Jul!$O$4:$T$201,5,FALSE)+Jul!$L$4/1000,0)</f>
        <v>0</v>
      </c>
      <c r="M133" s="16">
        <f t="shared" si="153"/>
        <v>0</v>
      </c>
      <c r="N133" s="6">
        <f>IF(Aug!$E135&gt;0,VLOOKUP($A133,Aug!$O$4:$R$201,4,FALSE),0)</f>
        <v>0</v>
      </c>
      <c r="O133" s="6">
        <f>IF(Aug!$E135&gt;0,VLOOKUP($A133,Aug!$O$4:$T$201,5,FALSE)+Aug!L$4/1000,0)</f>
        <v>0</v>
      </c>
      <c r="P133" s="16">
        <f t="shared" si="154"/>
        <v>0</v>
      </c>
      <c r="Q133" s="6">
        <f>IF(Sep!$E135&gt;0,VLOOKUP($A133,Sep!$O$4:$R$201,4,FALSE),0)</f>
        <v>0</v>
      </c>
      <c r="R133" s="6">
        <f>IF(Sep!$E135&gt;0,VLOOKUP($A133,Sep!$O$4:$T$201,5,FALSE)+Sep!L$4/1000,0)</f>
        <v>0</v>
      </c>
      <c r="S133" s="16">
        <f t="shared" si="155"/>
        <v>0</v>
      </c>
      <c r="T133" s="6">
        <f>IF(Oct!$E135&gt;0,VLOOKUP($A133,Oct!$O$4:$R$201,4,FALSE),0)</f>
        <v>0</v>
      </c>
      <c r="U133" s="6">
        <f>IF(Oct!$E135&gt;0,VLOOKUP($A133,Oct!$O$4:$T$201,5,FALSE)+Oct!L$4/1000,0)</f>
        <v>0</v>
      </c>
      <c r="V133" s="16">
        <f t="shared" si="156"/>
        <v>0</v>
      </c>
      <c r="W133" s="6">
        <f>IF(Nov!$E135&gt;0,VLOOKUP($A133,Nov!$O$4:$R$201,4,FALSE),0)</f>
        <v>0</v>
      </c>
      <c r="X133" s="6">
        <f>IF(Nov!$E135&gt;0,VLOOKUP($A133,Nov!$O$4:$T$201,5,FALSE)+Nov!L$4/1000,0)</f>
        <v>0</v>
      </c>
      <c r="Y133" s="16">
        <f t="shared" si="157"/>
        <v>0</v>
      </c>
      <c r="Z133" s="6">
        <f>IF(Dec!$E135&gt;0,VLOOKUP($A133,Dec!$O$4:$R$201,4,FALSE),0)</f>
        <v>0</v>
      </c>
      <c r="AA133" s="6">
        <f>IF(Dec!$E135&gt;0,VLOOKUP($A133,Dec!$O$4:$T$201,5,FALSE)+Dec!L$4/1000,0)</f>
        <v>0</v>
      </c>
      <c r="AB133" s="16">
        <f t="shared" si="158"/>
        <v>0</v>
      </c>
      <c r="AC133" s="6">
        <f>IF(Jan!$E135&gt;0,VLOOKUP($A133,Jan!$O$4:$R$201,4,FALSE),0)</f>
        <v>0</v>
      </c>
      <c r="AD133" s="6">
        <f>IF(Jan!$E135&gt;0,VLOOKUP($A133,Jan!$O$4:$T$201,5,FALSE)+Jan!L$4/1000,0)</f>
        <v>0</v>
      </c>
      <c r="AE133" s="16">
        <f t="shared" si="159"/>
        <v>0</v>
      </c>
      <c r="AF133" s="6">
        <f>IF(Feb!$E135&gt;0,VLOOKUP($A133,Feb!$O$4:$R$201,4,FALSE),0)</f>
        <v>0</v>
      </c>
      <c r="AG133" s="6">
        <f>IF(Feb!$E135&gt;0,VLOOKUP($A133,Feb!$O$4:$T$201,5,FALSE)+Feb!L$4/1000,0)</f>
        <v>0</v>
      </c>
      <c r="AH133" s="16">
        <f t="shared" si="160"/>
        <v>0</v>
      </c>
      <c r="AI133" s="6">
        <f>IF(Mar!$E135&gt;0,VLOOKUP($A133,Mar!$O$4:$R$201,4,FALSE),0)</f>
        <v>0</v>
      </c>
      <c r="AJ133" s="6">
        <f>IF(Mar!$E135&gt;0,VLOOKUP($A133,Mar!$O$4:$T$201,5,FALSE)+Mar!L$4/1000,0)</f>
        <v>0</v>
      </c>
      <c r="AK133" s="16">
        <f t="shared" si="152"/>
        <v>0</v>
      </c>
      <c r="AN133" s="16">
        <f t="shared" si="161"/>
        <v>0</v>
      </c>
      <c r="AQ133" s="1">
        <f t="shared" si="162"/>
        <v>0</v>
      </c>
      <c r="AR133" s="6">
        <f t="shared" si="163"/>
        <v>0</v>
      </c>
      <c r="AS133" s="6">
        <f t="shared" si="164"/>
        <v>0</v>
      </c>
      <c r="AT133" s="6">
        <f t="shared" si="165"/>
        <v>0</v>
      </c>
      <c r="AU133" s="6">
        <f t="shared" si="166"/>
        <v>0</v>
      </c>
      <c r="AV133" s="6">
        <f t="shared" si="167"/>
        <v>0</v>
      </c>
      <c r="AW133" s="6">
        <f t="shared" si="168"/>
        <v>0</v>
      </c>
      <c r="AX133" s="6">
        <f t="shared" si="169"/>
        <v>0</v>
      </c>
      <c r="AY133" s="6">
        <f t="shared" si="170"/>
        <v>0</v>
      </c>
      <c r="AZ133" s="6">
        <f t="shared" si="171"/>
        <v>0</v>
      </c>
      <c r="BA133" s="6">
        <f t="shared" si="172"/>
        <v>0</v>
      </c>
      <c r="BB133" s="6">
        <f t="shared" si="173"/>
        <v>0</v>
      </c>
      <c r="BC133" s="6">
        <f t="shared" si="174"/>
        <v>0</v>
      </c>
      <c r="BE133" s="1">
        <f t="shared" si="175"/>
        <v>0</v>
      </c>
      <c r="BF133" s="1">
        <f t="shared" si="176"/>
        <v>0</v>
      </c>
      <c r="BG133" s="1">
        <f t="shared" si="177"/>
        <v>0</v>
      </c>
      <c r="BH133" s="1">
        <f t="shared" si="178"/>
        <v>0</v>
      </c>
      <c r="BI133" s="1">
        <f t="shared" si="179"/>
        <v>0</v>
      </c>
      <c r="BJ133" s="1">
        <f t="shared" si="180"/>
        <v>0</v>
      </c>
      <c r="BK133" s="1">
        <f t="shared" si="181"/>
        <v>0</v>
      </c>
      <c r="BL133" s="1">
        <f t="shared" si="182"/>
        <v>0</v>
      </c>
      <c r="BM133" s="1">
        <f t="shared" si="183"/>
        <v>0</v>
      </c>
    </row>
    <row r="134" spans="2:65" x14ac:dyDescent="0.3">
      <c r="B134" s="6">
        <f>IF(Apr!$E136&gt;0,VLOOKUP($A134,Apr!$O$4:$T$201,4,FALSE),0)</f>
        <v>0</v>
      </c>
      <c r="C134" s="6">
        <f>IF(Apr!$E136&gt;0,VLOOKUP($A134,Apr!$O$4:$T$201,5,FALSE)+Apr!L$4/1000,0)</f>
        <v>0</v>
      </c>
      <c r="D134" s="16">
        <f t="shared" si="149"/>
        <v>0</v>
      </c>
      <c r="E134" s="6">
        <f>IF(May!$E136&gt;0,VLOOKUP($A134,May!$O$4:$T$201,4,FALSE),0)</f>
        <v>0</v>
      </c>
      <c r="F134" s="6">
        <f>IF(May!$E136&gt;0,VLOOKUP($A134,May!$O$4:$T$201,5,FALSE)+May!L$4/1000,0)</f>
        <v>0</v>
      </c>
      <c r="G134" s="16">
        <f t="shared" si="150"/>
        <v>0</v>
      </c>
      <c r="H134" s="6">
        <f>IF(Jun!$E136&gt;0,VLOOKUP($A134,Jun!$O$4:$R$201,4,FALSE),0)</f>
        <v>0</v>
      </c>
      <c r="I134" s="6">
        <f>IF(Jun!$E136&gt;0,VLOOKUP($A134,Jun!$O$4:$T$201,5,FALSE)+Jun!L$4/1000,0)</f>
        <v>0</v>
      </c>
      <c r="J134" s="16">
        <f t="shared" si="151"/>
        <v>0</v>
      </c>
      <c r="K134" s="6">
        <f>IF(Jul!$E136&gt;0,VLOOKUP($A134,Jul!$O$4:$R$201,4,FALSE),0)</f>
        <v>0</v>
      </c>
      <c r="L134" s="6">
        <f>IF(Jul!$E136&gt;0,VLOOKUP($A134,Jul!$O$4:$T$201,5,FALSE)+Jul!$L$4/1000,0)</f>
        <v>0</v>
      </c>
      <c r="M134" s="16">
        <f t="shared" si="153"/>
        <v>0</v>
      </c>
      <c r="N134" s="6">
        <f>IF(Aug!$E136&gt;0,VLOOKUP($A134,Aug!$O$4:$R$201,4,FALSE),0)</f>
        <v>0</v>
      </c>
      <c r="O134" s="6">
        <f>IF(Aug!$E136&gt;0,VLOOKUP($A134,Aug!$O$4:$T$201,5,FALSE)+Aug!L$4/1000,0)</f>
        <v>0</v>
      </c>
      <c r="P134" s="16">
        <f t="shared" si="154"/>
        <v>0</v>
      </c>
      <c r="Q134" s="6">
        <f>IF(Sep!$E136&gt;0,VLOOKUP($A134,Sep!$O$4:$R$201,4,FALSE),0)</f>
        <v>0</v>
      </c>
      <c r="R134" s="6">
        <f>IF(Sep!$E136&gt;0,VLOOKUP($A134,Sep!$O$4:$T$201,5,FALSE)+Sep!L$4/1000,0)</f>
        <v>0</v>
      </c>
      <c r="S134" s="16">
        <f t="shared" si="155"/>
        <v>0</v>
      </c>
      <c r="T134" s="6">
        <f>IF(Oct!$E136&gt;0,VLOOKUP($A134,Oct!$O$4:$R$201,4,FALSE),0)</f>
        <v>0</v>
      </c>
      <c r="U134" s="6">
        <f>IF(Oct!$E136&gt;0,VLOOKUP($A134,Oct!$O$4:$T$201,5,FALSE)+Oct!L$4/1000,0)</f>
        <v>0</v>
      </c>
      <c r="V134" s="16">
        <f t="shared" si="156"/>
        <v>0</v>
      </c>
      <c r="W134" s="6">
        <f>IF(Nov!$E136&gt;0,VLOOKUP($A134,Nov!$O$4:$R$201,4,FALSE),0)</f>
        <v>0</v>
      </c>
      <c r="X134" s="6">
        <f>IF(Nov!$E136&gt;0,VLOOKUP($A134,Nov!$O$4:$T$201,5,FALSE)+Nov!L$4/1000,0)</f>
        <v>0</v>
      </c>
      <c r="Y134" s="16">
        <f t="shared" si="157"/>
        <v>0</v>
      </c>
      <c r="Z134" s="6">
        <f>IF(Dec!$E136&gt;0,VLOOKUP($A134,Dec!$O$4:$R$201,4,FALSE),0)</f>
        <v>0</v>
      </c>
      <c r="AA134" s="6">
        <f>IF(Dec!$E136&gt;0,VLOOKUP($A134,Dec!$O$4:$T$201,5,FALSE)+Dec!L$4/1000,0)</f>
        <v>0</v>
      </c>
      <c r="AB134" s="16">
        <f t="shared" si="158"/>
        <v>0</v>
      </c>
      <c r="AC134" s="6">
        <f>IF(Jan!$E136&gt;0,VLOOKUP($A134,Jan!$O$4:$R$201,4,FALSE),0)</f>
        <v>0</v>
      </c>
      <c r="AD134" s="6">
        <f>IF(Jan!$E136&gt;0,VLOOKUP($A134,Jan!$O$4:$T$201,5,FALSE)+Jan!L$4/1000,0)</f>
        <v>0</v>
      </c>
      <c r="AE134" s="16">
        <f t="shared" si="159"/>
        <v>0</v>
      </c>
      <c r="AF134" s="6">
        <f>IF(Feb!$E136&gt;0,VLOOKUP($A134,Feb!$O$4:$R$201,4,FALSE),0)</f>
        <v>0</v>
      </c>
      <c r="AG134" s="6">
        <f>IF(Feb!$E136&gt;0,VLOOKUP($A134,Feb!$O$4:$T$201,5,FALSE)+Feb!L$4/1000,0)</f>
        <v>0</v>
      </c>
      <c r="AH134" s="16">
        <f t="shared" si="160"/>
        <v>0</v>
      </c>
      <c r="AI134" s="6">
        <f>IF(Mar!$E136&gt;0,VLOOKUP($A134,Mar!$O$4:$R$201,4,FALSE),0)</f>
        <v>0</v>
      </c>
      <c r="AJ134" s="6">
        <f>IF(Mar!$E136&gt;0,VLOOKUP($A134,Mar!$O$4:$T$201,5,FALSE)+Mar!L$4/1000,0)</f>
        <v>0</v>
      </c>
      <c r="AK134" s="16">
        <f t="shared" si="152"/>
        <v>0</v>
      </c>
      <c r="AN134" s="16">
        <f t="shared" si="161"/>
        <v>0</v>
      </c>
      <c r="AQ134" s="1">
        <f t="shared" si="162"/>
        <v>0</v>
      </c>
      <c r="AR134" s="6">
        <f t="shared" si="163"/>
        <v>0</v>
      </c>
      <c r="AS134" s="6">
        <f t="shared" si="164"/>
        <v>0</v>
      </c>
      <c r="AT134" s="6">
        <f t="shared" si="165"/>
        <v>0</v>
      </c>
      <c r="AU134" s="6">
        <f t="shared" si="166"/>
        <v>0</v>
      </c>
      <c r="AV134" s="6">
        <f t="shared" si="167"/>
        <v>0</v>
      </c>
      <c r="AW134" s="6">
        <f t="shared" si="168"/>
        <v>0</v>
      </c>
      <c r="AX134" s="6">
        <f t="shared" si="169"/>
        <v>0</v>
      </c>
      <c r="AY134" s="6">
        <f t="shared" si="170"/>
        <v>0</v>
      </c>
      <c r="AZ134" s="6">
        <f t="shared" si="171"/>
        <v>0</v>
      </c>
      <c r="BA134" s="6">
        <f t="shared" si="172"/>
        <v>0</v>
      </c>
      <c r="BB134" s="6">
        <f t="shared" si="173"/>
        <v>0</v>
      </c>
      <c r="BC134" s="6">
        <f t="shared" si="174"/>
        <v>0</v>
      </c>
      <c r="BE134" s="1">
        <f t="shared" si="175"/>
        <v>0</v>
      </c>
      <c r="BF134" s="1">
        <f t="shared" si="176"/>
        <v>0</v>
      </c>
      <c r="BG134" s="1">
        <f t="shared" si="177"/>
        <v>0</v>
      </c>
      <c r="BH134" s="1">
        <f t="shared" si="178"/>
        <v>0</v>
      </c>
      <c r="BI134" s="1">
        <f t="shared" si="179"/>
        <v>0</v>
      </c>
      <c r="BJ134" s="1">
        <f t="shared" si="180"/>
        <v>0</v>
      </c>
      <c r="BK134" s="1">
        <f t="shared" si="181"/>
        <v>0</v>
      </c>
      <c r="BL134" s="1">
        <f t="shared" si="182"/>
        <v>0</v>
      </c>
      <c r="BM134" s="1">
        <f t="shared" si="183"/>
        <v>0</v>
      </c>
    </row>
    <row r="135" spans="2:65" x14ac:dyDescent="0.3">
      <c r="B135" s="6">
        <f>IF(Apr!$E137&gt;0,VLOOKUP($A135,Apr!$O$4:$T$201,4,FALSE),0)</f>
        <v>0</v>
      </c>
      <c r="C135" s="6">
        <f>IF(Apr!$E137&gt;0,VLOOKUP($A135,Apr!$O$4:$T$201,5,FALSE)+Apr!L$4/1000,0)</f>
        <v>0</v>
      </c>
      <c r="D135" s="16">
        <f t="shared" si="149"/>
        <v>0</v>
      </c>
      <c r="E135" s="6">
        <f>IF(May!$E137&gt;0,VLOOKUP($A135,May!$O$4:$T$201,4,FALSE),0)</f>
        <v>0</v>
      </c>
      <c r="F135" s="6">
        <f>IF(May!$E137&gt;0,VLOOKUP($A135,May!$O$4:$T$201,5,FALSE)+May!L$4/1000,0)</f>
        <v>0</v>
      </c>
      <c r="G135" s="16">
        <f t="shared" si="150"/>
        <v>0</v>
      </c>
      <c r="H135" s="6">
        <f>IF(Jun!$E137&gt;0,VLOOKUP($A135,Jun!$O$4:$R$201,4,FALSE),0)</f>
        <v>0</v>
      </c>
      <c r="I135" s="6">
        <f>IF(Jun!$E137&gt;0,VLOOKUP($A135,Jun!$O$4:$T$201,5,FALSE)+Jun!L$4/1000,0)</f>
        <v>0</v>
      </c>
      <c r="J135" s="16">
        <f t="shared" si="151"/>
        <v>0</v>
      </c>
      <c r="K135" s="6">
        <f>IF(Jul!$E137&gt;0,VLOOKUP($A135,Jul!$O$4:$R$201,4,FALSE),0)</f>
        <v>0</v>
      </c>
      <c r="L135" s="6">
        <f>IF(Jul!$E137&gt;0,VLOOKUP($A135,Jul!$O$4:$T$201,5,FALSE)+Jul!$L$4/1000,0)</f>
        <v>0</v>
      </c>
      <c r="M135" s="16">
        <f t="shared" si="153"/>
        <v>0</v>
      </c>
      <c r="N135" s="6">
        <f>IF(Aug!$E137&gt;0,VLOOKUP($A135,Aug!$O$4:$R$201,4,FALSE),0)</f>
        <v>0</v>
      </c>
      <c r="O135" s="6">
        <f>IF(Aug!$E137&gt;0,VLOOKUP($A135,Aug!$O$4:$T$201,5,FALSE)+Aug!L$4/1000,0)</f>
        <v>0</v>
      </c>
      <c r="P135" s="16">
        <f t="shared" si="154"/>
        <v>0</v>
      </c>
      <c r="Q135" s="6">
        <f>IF(Sep!$E137&gt;0,VLOOKUP($A135,Sep!$O$4:$R$201,4,FALSE),0)</f>
        <v>0</v>
      </c>
      <c r="R135" s="6">
        <f>IF(Sep!$E137&gt;0,VLOOKUP($A135,Sep!$O$4:$T$201,5,FALSE)+Sep!L$4/1000,0)</f>
        <v>0</v>
      </c>
      <c r="S135" s="16">
        <f t="shared" si="155"/>
        <v>0</v>
      </c>
      <c r="T135" s="6">
        <f>IF(Oct!$E137&gt;0,VLOOKUP($A135,Oct!$O$4:$R$201,4,FALSE),0)</f>
        <v>0</v>
      </c>
      <c r="U135" s="6">
        <f>IF(Oct!$E137&gt;0,VLOOKUP($A135,Oct!$O$4:$T$201,5,FALSE)+Oct!L$4/1000,0)</f>
        <v>0</v>
      </c>
      <c r="V135" s="16">
        <f t="shared" si="156"/>
        <v>0</v>
      </c>
      <c r="W135" s="6">
        <f>IF(Nov!$E137&gt;0,VLOOKUP($A135,Nov!$O$4:$R$201,4,FALSE),0)</f>
        <v>0</v>
      </c>
      <c r="X135" s="6">
        <f>IF(Nov!$E137&gt;0,VLOOKUP($A135,Nov!$O$4:$T$201,5,FALSE)+Nov!L$4/1000,0)</f>
        <v>0</v>
      </c>
      <c r="Y135" s="16">
        <f t="shared" si="157"/>
        <v>0</v>
      </c>
      <c r="Z135" s="6">
        <f>IF(Dec!$E137&gt;0,VLOOKUP($A135,Dec!$O$4:$R$201,4,FALSE),0)</f>
        <v>0</v>
      </c>
      <c r="AA135" s="6">
        <f>IF(Dec!$E137&gt;0,VLOOKUP($A135,Dec!$O$4:$T$201,5,FALSE)+Dec!L$4/1000,0)</f>
        <v>0</v>
      </c>
      <c r="AB135" s="16">
        <f t="shared" si="158"/>
        <v>0</v>
      </c>
      <c r="AC135" s="6">
        <f>IF(Jan!$E137&gt;0,VLOOKUP($A135,Jan!$O$4:$R$201,4,FALSE),0)</f>
        <v>0</v>
      </c>
      <c r="AD135" s="6">
        <f>IF(Jan!$E137&gt;0,VLOOKUP($A135,Jan!$O$4:$T$201,5,FALSE)+Jan!L$4/1000,0)</f>
        <v>0</v>
      </c>
      <c r="AE135" s="16">
        <f t="shared" si="159"/>
        <v>0</v>
      </c>
      <c r="AF135" s="6">
        <f>IF(Feb!$E137&gt;0,VLOOKUP($A135,Feb!$O$4:$R$201,4,FALSE),0)</f>
        <v>0</v>
      </c>
      <c r="AG135" s="6">
        <f>IF(Feb!$E137&gt;0,VLOOKUP($A135,Feb!$O$4:$T$201,5,FALSE)+Feb!L$4/1000,0)</f>
        <v>0</v>
      </c>
      <c r="AH135" s="16">
        <f t="shared" si="160"/>
        <v>0</v>
      </c>
      <c r="AI135" s="6">
        <f>IF(Mar!$E137&gt;0,VLOOKUP($A135,Mar!$O$4:$R$201,4,FALSE),0)</f>
        <v>0</v>
      </c>
      <c r="AJ135" s="6">
        <f>IF(Mar!$E137&gt;0,VLOOKUP($A135,Mar!$O$4:$T$201,5,FALSE)+Mar!L$4/1000,0)</f>
        <v>0</v>
      </c>
      <c r="AK135" s="16">
        <f t="shared" si="152"/>
        <v>0</v>
      </c>
      <c r="AN135" s="16">
        <f t="shared" si="161"/>
        <v>0</v>
      </c>
      <c r="AQ135" s="1">
        <f t="shared" si="162"/>
        <v>0</v>
      </c>
      <c r="AR135" s="6">
        <f t="shared" si="163"/>
        <v>0</v>
      </c>
      <c r="AS135" s="6">
        <f t="shared" si="164"/>
        <v>0</v>
      </c>
      <c r="AT135" s="6">
        <f t="shared" si="165"/>
        <v>0</v>
      </c>
      <c r="AU135" s="6">
        <f t="shared" si="166"/>
        <v>0</v>
      </c>
      <c r="AV135" s="6">
        <f t="shared" si="167"/>
        <v>0</v>
      </c>
      <c r="AW135" s="6">
        <f t="shared" si="168"/>
        <v>0</v>
      </c>
      <c r="AX135" s="6">
        <f t="shared" si="169"/>
        <v>0</v>
      </c>
      <c r="AY135" s="6">
        <f t="shared" si="170"/>
        <v>0</v>
      </c>
      <c r="AZ135" s="6">
        <f t="shared" si="171"/>
        <v>0</v>
      </c>
      <c r="BA135" s="6">
        <f t="shared" si="172"/>
        <v>0</v>
      </c>
      <c r="BB135" s="6">
        <f t="shared" si="173"/>
        <v>0</v>
      </c>
      <c r="BC135" s="6">
        <f t="shared" si="174"/>
        <v>0</v>
      </c>
      <c r="BE135" s="1">
        <f t="shared" si="175"/>
        <v>0</v>
      </c>
      <c r="BF135" s="1">
        <f t="shared" si="176"/>
        <v>0</v>
      </c>
      <c r="BG135" s="1">
        <f t="shared" si="177"/>
        <v>0</v>
      </c>
      <c r="BH135" s="1">
        <f t="shared" si="178"/>
        <v>0</v>
      </c>
      <c r="BI135" s="1">
        <f t="shared" si="179"/>
        <v>0</v>
      </c>
      <c r="BJ135" s="1">
        <f t="shared" si="180"/>
        <v>0</v>
      </c>
      <c r="BK135" s="1">
        <f t="shared" si="181"/>
        <v>0</v>
      </c>
      <c r="BL135" s="1">
        <f t="shared" si="182"/>
        <v>0</v>
      </c>
      <c r="BM135" s="1">
        <f t="shared" si="183"/>
        <v>0</v>
      </c>
    </row>
    <row r="136" spans="2:65" x14ac:dyDescent="0.3">
      <c r="B136" s="6">
        <f>IF(Apr!$E138&gt;0,VLOOKUP($A136,Apr!$O$4:$T$201,4,FALSE),0)</f>
        <v>0</v>
      </c>
      <c r="C136" s="6">
        <f>IF(Apr!$E138&gt;0,VLOOKUP($A136,Apr!$O$4:$T$201,5,FALSE)+Apr!L$4/1000,0)</f>
        <v>0</v>
      </c>
      <c r="D136" s="16">
        <f t="shared" si="149"/>
        <v>0</v>
      </c>
      <c r="E136" s="6">
        <f>IF(May!$E138&gt;0,VLOOKUP($A136,May!$O$4:$T$201,4,FALSE),0)</f>
        <v>0</v>
      </c>
      <c r="F136" s="6">
        <f>IF(May!$E138&gt;0,VLOOKUP($A136,May!$O$4:$T$201,5,FALSE)+May!L$4/1000,0)</f>
        <v>0</v>
      </c>
      <c r="G136" s="16">
        <f t="shared" si="150"/>
        <v>0</v>
      </c>
      <c r="H136" s="6">
        <f>IF(Jun!$E138&gt;0,VLOOKUP($A136,Jun!$O$4:$R$201,4,FALSE),0)</f>
        <v>0</v>
      </c>
      <c r="I136" s="6">
        <f>IF(Jun!$E138&gt;0,VLOOKUP($A136,Jun!$O$4:$T$201,5,FALSE)+Jun!L$4/1000,0)</f>
        <v>0</v>
      </c>
      <c r="J136" s="16">
        <f t="shared" si="151"/>
        <v>0</v>
      </c>
      <c r="K136" s="6">
        <f>IF(Jul!$E138&gt;0,VLOOKUP($A136,Jul!$O$4:$R$201,4,FALSE),0)</f>
        <v>0</v>
      </c>
      <c r="L136" s="6">
        <f>IF(Jul!$E138&gt;0,VLOOKUP($A136,Jul!$O$4:$T$201,5,FALSE)+Jul!$L$4/1000,0)</f>
        <v>0</v>
      </c>
      <c r="M136" s="16">
        <f t="shared" si="153"/>
        <v>0</v>
      </c>
      <c r="N136" s="6">
        <f>IF(Aug!$E138&gt;0,VLOOKUP($A136,Aug!$O$4:$R$201,4,FALSE),0)</f>
        <v>0</v>
      </c>
      <c r="O136" s="6">
        <f>IF(Aug!$E138&gt;0,VLOOKUP($A136,Aug!$O$4:$T$201,5,FALSE)+Aug!L$4/1000,0)</f>
        <v>0</v>
      </c>
      <c r="P136" s="16">
        <f t="shared" si="154"/>
        <v>0</v>
      </c>
      <c r="Q136" s="6">
        <f>IF(Sep!$E138&gt;0,VLOOKUP($A136,Sep!$O$4:$R$201,4,FALSE),0)</f>
        <v>0</v>
      </c>
      <c r="R136" s="6">
        <f>IF(Sep!$E138&gt;0,VLOOKUP($A136,Sep!$O$4:$T$201,5,FALSE)+Sep!L$4/1000,0)</f>
        <v>0</v>
      </c>
      <c r="S136" s="16">
        <f t="shared" si="155"/>
        <v>0</v>
      </c>
      <c r="T136" s="6">
        <f>IF(Oct!$E138&gt;0,VLOOKUP($A136,Oct!$O$4:$R$201,4,FALSE),0)</f>
        <v>0</v>
      </c>
      <c r="U136" s="6">
        <f>IF(Oct!$E138&gt;0,VLOOKUP($A136,Oct!$O$4:$T$201,5,FALSE)+Oct!L$4/1000,0)</f>
        <v>0</v>
      </c>
      <c r="V136" s="16">
        <f t="shared" si="156"/>
        <v>0</v>
      </c>
      <c r="W136" s="6">
        <f>IF(Nov!$E138&gt;0,VLOOKUP($A136,Nov!$O$4:$R$201,4,FALSE),0)</f>
        <v>0</v>
      </c>
      <c r="X136" s="6">
        <f>IF(Nov!$E138&gt;0,VLOOKUP($A136,Nov!$O$4:$T$201,5,FALSE)+Nov!L$4/1000,0)</f>
        <v>0</v>
      </c>
      <c r="Y136" s="16">
        <f t="shared" si="157"/>
        <v>0</v>
      </c>
      <c r="Z136" s="6">
        <f>IF(Dec!$E138&gt;0,VLOOKUP($A136,Dec!$O$4:$R$201,4,FALSE),0)</f>
        <v>0</v>
      </c>
      <c r="AA136" s="6">
        <f>IF(Dec!$E138&gt;0,VLOOKUP($A136,Dec!$O$4:$T$201,5,FALSE)+Dec!L$4/1000,0)</f>
        <v>0</v>
      </c>
      <c r="AB136" s="16">
        <f t="shared" si="158"/>
        <v>0</v>
      </c>
      <c r="AC136" s="6">
        <f>IF(Jan!$E138&gt;0,VLOOKUP($A136,Jan!$O$4:$R$201,4,FALSE),0)</f>
        <v>0</v>
      </c>
      <c r="AD136" s="6">
        <f>IF(Jan!$E138&gt;0,VLOOKUP($A136,Jan!$O$4:$T$201,5,FALSE)+Jan!L$4/1000,0)</f>
        <v>0</v>
      </c>
      <c r="AE136" s="16">
        <f t="shared" si="159"/>
        <v>0</v>
      </c>
      <c r="AF136" s="6">
        <f>IF(Feb!$E138&gt;0,VLOOKUP($A136,Feb!$O$4:$R$201,4,FALSE),0)</f>
        <v>0</v>
      </c>
      <c r="AG136" s="6">
        <f>IF(Feb!$E138&gt;0,VLOOKUP($A136,Feb!$O$4:$T$201,5,FALSE)+Feb!L$4/1000,0)</f>
        <v>0</v>
      </c>
      <c r="AH136" s="16">
        <f t="shared" si="160"/>
        <v>0</v>
      </c>
      <c r="AI136" s="6">
        <f>IF(Mar!$E138&gt;0,VLOOKUP($A136,Mar!$O$4:$R$201,4,FALSE),0)</f>
        <v>0</v>
      </c>
      <c r="AJ136" s="6">
        <f>IF(Mar!$E138&gt;0,VLOOKUP($A136,Mar!$O$4:$T$201,5,FALSE)+Mar!L$4/1000,0)</f>
        <v>0</v>
      </c>
      <c r="AK136" s="16">
        <f t="shared" si="152"/>
        <v>0</v>
      </c>
      <c r="AN136" s="16">
        <f t="shared" si="161"/>
        <v>0</v>
      </c>
      <c r="AQ136" s="1">
        <f t="shared" si="162"/>
        <v>0</v>
      </c>
      <c r="AR136" s="6">
        <f t="shared" si="163"/>
        <v>0</v>
      </c>
      <c r="AS136" s="6">
        <f t="shared" si="164"/>
        <v>0</v>
      </c>
      <c r="AT136" s="6">
        <f t="shared" si="165"/>
        <v>0</v>
      </c>
      <c r="AU136" s="6">
        <f t="shared" si="166"/>
        <v>0</v>
      </c>
      <c r="AV136" s="6">
        <f t="shared" si="167"/>
        <v>0</v>
      </c>
      <c r="AW136" s="6">
        <f t="shared" si="168"/>
        <v>0</v>
      </c>
      <c r="AX136" s="6">
        <f t="shared" si="169"/>
        <v>0</v>
      </c>
      <c r="AY136" s="6">
        <f t="shared" si="170"/>
        <v>0</v>
      </c>
      <c r="AZ136" s="6">
        <f t="shared" si="171"/>
        <v>0</v>
      </c>
      <c r="BA136" s="6">
        <f t="shared" si="172"/>
        <v>0</v>
      </c>
      <c r="BB136" s="6">
        <f t="shared" si="173"/>
        <v>0</v>
      </c>
      <c r="BC136" s="6">
        <f t="shared" si="174"/>
        <v>0</v>
      </c>
      <c r="BE136" s="1">
        <f t="shared" si="175"/>
        <v>0</v>
      </c>
      <c r="BF136" s="1">
        <f t="shared" si="176"/>
        <v>0</v>
      </c>
      <c r="BG136" s="1">
        <f t="shared" si="177"/>
        <v>0</v>
      </c>
      <c r="BH136" s="1">
        <f t="shared" si="178"/>
        <v>0</v>
      </c>
      <c r="BI136" s="1">
        <f t="shared" si="179"/>
        <v>0</v>
      </c>
      <c r="BJ136" s="1">
        <f t="shared" si="180"/>
        <v>0</v>
      </c>
      <c r="BK136" s="1">
        <f t="shared" si="181"/>
        <v>0</v>
      </c>
      <c r="BL136" s="1">
        <f t="shared" si="182"/>
        <v>0</v>
      </c>
      <c r="BM136" s="1">
        <f t="shared" si="183"/>
        <v>0</v>
      </c>
    </row>
    <row r="137" spans="2:65" x14ac:dyDescent="0.3">
      <c r="B137" s="6">
        <f>IF(Apr!$E139&gt;0,VLOOKUP($A137,Apr!$O$4:$T$201,4,FALSE),0)</f>
        <v>0</v>
      </c>
      <c r="C137" s="6">
        <f>IF(Apr!$E139&gt;0,VLOOKUP($A137,Apr!$O$4:$T$201,5,FALSE)+Apr!L$4/1000,0)</f>
        <v>0</v>
      </c>
      <c r="D137" s="16">
        <f t="shared" si="149"/>
        <v>0</v>
      </c>
      <c r="E137" s="6">
        <f>IF(May!$E139&gt;0,VLOOKUP($A137,May!$O$4:$T$201,4,FALSE),0)</f>
        <v>0</v>
      </c>
      <c r="F137" s="6">
        <f>IF(May!$E139&gt;0,VLOOKUP($A137,May!$O$4:$T$201,5,FALSE)+May!L$4/1000,0)</f>
        <v>0</v>
      </c>
      <c r="G137" s="16">
        <f t="shared" si="150"/>
        <v>0</v>
      </c>
      <c r="H137" s="6">
        <f>IF(Jun!$E139&gt;0,VLOOKUP($A137,Jun!$O$4:$R$201,4,FALSE),0)</f>
        <v>0</v>
      </c>
      <c r="I137" s="6">
        <f>IF(Jun!$E139&gt;0,VLOOKUP($A137,Jun!$O$4:$T$201,5,FALSE)+Jun!L$4/1000,0)</f>
        <v>0</v>
      </c>
      <c r="J137" s="16">
        <f t="shared" si="151"/>
        <v>0</v>
      </c>
      <c r="K137" s="6">
        <f>IF(Jul!$E139&gt;0,VLOOKUP($A137,Jul!$O$4:$R$201,4,FALSE),0)</f>
        <v>0</v>
      </c>
      <c r="L137" s="6">
        <f>IF(Jul!$E139&gt;0,VLOOKUP($A137,Jul!$O$4:$T$201,5,FALSE)+Jul!$L$4/1000,0)</f>
        <v>0</v>
      </c>
      <c r="M137" s="16">
        <f t="shared" si="153"/>
        <v>0</v>
      </c>
      <c r="N137" s="6">
        <f>IF(Aug!$E139&gt;0,VLOOKUP($A137,Aug!$O$4:$R$201,4,FALSE),0)</f>
        <v>0</v>
      </c>
      <c r="O137" s="6">
        <f>IF(Aug!$E139&gt;0,VLOOKUP($A137,Aug!$O$4:$T$201,5,FALSE)+Aug!L$4/1000,0)</f>
        <v>0</v>
      </c>
      <c r="P137" s="16">
        <f t="shared" si="154"/>
        <v>0</v>
      </c>
      <c r="Q137" s="6">
        <f>IF(Sep!$E139&gt;0,VLOOKUP($A137,Sep!$O$4:$R$201,4,FALSE),0)</f>
        <v>0</v>
      </c>
      <c r="R137" s="6">
        <f>IF(Sep!$E139&gt;0,VLOOKUP($A137,Sep!$O$4:$T$201,5,FALSE)+Sep!L$4/1000,0)</f>
        <v>0</v>
      </c>
      <c r="S137" s="16">
        <f t="shared" si="155"/>
        <v>0</v>
      </c>
      <c r="T137" s="6">
        <f>IF(Oct!$E139&gt;0,VLOOKUP($A137,Oct!$O$4:$R$201,4,FALSE),0)</f>
        <v>0</v>
      </c>
      <c r="U137" s="6">
        <f>IF(Oct!$E139&gt;0,VLOOKUP($A137,Oct!$O$4:$T$201,5,FALSE)+Oct!L$4/1000,0)</f>
        <v>0</v>
      </c>
      <c r="V137" s="16">
        <f t="shared" si="156"/>
        <v>0</v>
      </c>
      <c r="W137" s="6">
        <f>IF(Nov!$E139&gt;0,VLOOKUP($A137,Nov!$O$4:$R$201,4,FALSE),0)</f>
        <v>0</v>
      </c>
      <c r="X137" s="6">
        <f>IF(Nov!$E139&gt;0,VLOOKUP($A137,Nov!$O$4:$T$201,5,FALSE)+Nov!L$4/1000,0)</f>
        <v>0</v>
      </c>
      <c r="Y137" s="16">
        <f t="shared" si="157"/>
        <v>0</v>
      </c>
      <c r="Z137" s="6">
        <f>IF(Dec!$E139&gt;0,VLOOKUP($A137,Dec!$O$4:$R$201,4,FALSE),0)</f>
        <v>0</v>
      </c>
      <c r="AA137" s="6">
        <f>IF(Dec!$E139&gt;0,VLOOKUP($A137,Dec!$O$4:$T$201,5,FALSE)+Dec!L$4/1000,0)</f>
        <v>0</v>
      </c>
      <c r="AB137" s="16">
        <f t="shared" si="158"/>
        <v>0</v>
      </c>
      <c r="AC137" s="6">
        <f>IF(Jan!$E139&gt;0,VLOOKUP($A137,Jan!$O$4:$R$201,4,FALSE),0)</f>
        <v>0</v>
      </c>
      <c r="AD137" s="6">
        <f>IF(Jan!$E139&gt;0,VLOOKUP($A137,Jan!$O$4:$T$201,5,FALSE)+Jan!L$4/1000,0)</f>
        <v>0</v>
      </c>
      <c r="AE137" s="16">
        <f t="shared" si="159"/>
        <v>0</v>
      </c>
      <c r="AF137" s="6">
        <f>IF(Feb!$E139&gt;0,VLOOKUP($A137,Feb!$O$4:$R$201,4,FALSE),0)</f>
        <v>0</v>
      </c>
      <c r="AG137" s="6">
        <f>IF(Feb!$E139&gt;0,VLOOKUP($A137,Feb!$O$4:$T$201,5,FALSE)+Feb!L$4/1000,0)</f>
        <v>0</v>
      </c>
      <c r="AH137" s="16">
        <f t="shared" si="160"/>
        <v>0</v>
      </c>
      <c r="AI137" s="6">
        <f>IF(Mar!$E139&gt;0,VLOOKUP($A137,Mar!$O$4:$R$201,4,FALSE),0)</f>
        <v>0</v>
      </c>
      <c r="AJ137" s="6">
        <f>IF(Mar!$E139&gt;0,VLOOKUP($A137,Mar!$O$4:$T$201,5,FALSE)+Mar!L$4/1000,0)</f>
        <v>0</v>
      </c>
      <c r="AK137" s="16">
        <f t="shared" si="152"/>
        <v>0</v>
      </c>
      <c r="AN137" s="16">
        <f t="shared" si="161"/>
        <v>0</v>
      </c>
      <c r="AQ137" s="1">
        <f t="shared" si="162"/>
        <v>0</v>
      </c>
      <c r="AR137" s="6">
        <f t="shared" si="163"/>
        <v>0</v>
      </c>
      <c r="AS137" s="6">
        <f t="shared" si="164"/>
        <v>0</v>
      </c>
      <c r="AT137" s="6">
        <f t="shared" si="165"/>
        <v>0</v>
      </c>
      <c r="AU137" s="6">
        <f t="shared" si="166"/>
        <v>0</v>
      </c>
      <c r="AV137" s="6">
        <f t="shared" si="167"/>
        <v>0</v>
      </c>
      <c r="AW137" s="6">
        <f t="shared" si="168"/>
        <v>0</v>
      </c>
      <c r="AX137" s="6">
        <f t="shared" si="169"/>
        <v>0</v>
      </c>
      <c r="AY137" s="6">
        <f t="shared" si="170"/>
        <v>0</v>
      </c>
      <c r="AZ137" s="6">
        <f t="shared" si="171"/>
        <v>0</v>
      </c>
      <c r="BA137" s="6">
        <f t="shared" si="172"/>
        <v>0</v>
      </c>
      <c r="BB137" s="6">
        <f t="shared" si="173"/>
        <v>0</v>
      </c>
      <c r="BC137" s="6">
        <f t="shared" si="174"/>
        <v>0</v>
      </c>
      <c r="BE137" s="1">
        <f t="shared" si="175"/>
        <v>0</v>
      </c>
      <c r="BF137" s="1">
        <f t="shared" si="176"/>
        <v>0</v>
      </c>
      <c r="BG137" s="1">
        <f t="shared" si="177"/>
        <v>0</v>
      </c>
      <c r="BH137" s="1">
        <f t="shared" si="178"/>
        <v>0</v>
      </c>
      <c r="BI137" s="1">
        <f t="shared" si="179"/>
        <v>0</v>
      </c>
      <c r="BJ137" s="1">
        <f t="shared" si="180"/>
        <v>0</v>
      </c>
      <c r="BK137" s="1">
        <f t="shared" si="181"/>
        <v>0</v>
      </c>
      <c r="BL137" s="1">
        <f t="shared" si="182"/>
        <v>0</v>
      </c>
      <c r="BM137" s="1">
        <f t="shared" si="183"/>
        <v>0</v>
      </c>
    </row>
    <row r="138" spans="2:65" x14ac:dyDescent="0.3">
      <c r="B138" s="6">
        <f>IF(Apr!$E140&gt;0,VLOOKUP($A138,Apr!$O$4:$T$201,4,FALSE),0)</f>
        <v>0</v>
      </c>
      <c r="C138" s="6">
        <f>IF(Apr!$E140&gt;0,VLOOKUP($A138,Apr!$O$4:$T$201,5,FALSE)+Apr!L$4/1000,0)</f>
        <v>0</v>
      </c>
      <c r="D138" s="16">
        <f t="shared" si="149"/>
        <v>0</v>
      </c>
      <c r="E138" s="6">
        <f>IF(May!$E140&gt;0,VLOOKUP($A138,May!$O$4:$T$201,4,FALSE),0)</f>
        <v>0</v>
      </c>
      <c r="F138" s="6">
        <f>IF(May!$E140&gt;0,VLOOKUP($A138,May!$O$4:$T$201,5,FALSE)+May!L$4/1000,0)</f>
        <v>0</v>
      </c>
      <c r="G138" s="16">
        <f t="shared" si="150"/>
        <v>0</v>
      </c>
      <c r="H138" s="6">
        <f>IF(Jun!$E140&gt;0,VLOOKUP($A138,Jun!$O$4:$R$201,4,FALSE),0)</f>
        <v>0</v>
      </c>
      <c r="I138" s="6">
        <f>IF(Jun!$E140&gt;0,VLOOKUP($A138,Jun!$O$4:$T$201,5,FALSE)+Jun!L$4/1000,0)</f>
        <v>0</v>
      </c>
      <c r="J138" s="16">
        <f t="shared" si="151"/>
        <v>0</v>
      </c>
      <c r="K138" s="6">
        <f>IF(Jul!$E140&gt;0,VLOOKUP($A138,Jul!$O$4:$R$201,4,FALSE),0)</f>
        <v>0</v>
      </c>
      <c r="L138" s="6">
        <f>IF(Jul!$E140&gt;0,VLOOKUP($A138,Jul!$O$4:$T$201,5,FALSE)+Jul!$L$4/1000,0)</f>
        <v>0</v>
      </c>
      <c r="M138" s="16">
        <f t="shared" si="153"/>
        <v>0</v>
      </c>
      <c r="N138" s="6">
        <f>IF(Aug!$E140&gt;0,VLOOKUP($A138,Aug!$O$4:$R$201,4,FALSE),0)</f>
        <v>0</v>
      </c>
      <c r="O138" s="6">
        <f>IF(Aug!$E140&gt;0,VLOOKUP($A138,Aug!$O$4:$T$201,5,FALSE)+Aug!L$4/1000,0)</f>
        <v>0</v>
      </c>
      <c r="P138" s="16">
        <f t="shared" si="154"/>
        <v>0</v>
      </c>
      <c r="Q138" s="6">
        <f>IF(Sep!$E140&gt;0,VLOOKUP($A138,Sep!$O$4:$R$201,4,FALSE),0)</f>
        <v>0</v>
      </c>
      <c r="R138" s="6">
        <f>IF(Sep!$E140&gt;0,VLOOKUP($A138,Sep!$O$4:$T$201,5,FALSE)+Sep!L$4/1000,0)</f>
        <v>0</v>
      </c>
      <c r="S138" s="16">
        <f t="shared" si="155"/>
        <v>0</v>
      </c>
      <c r="T138" s="6">
        <f>IF(Oct!$E140&gt;0,VLOOKUP($A138,Oct!$O$4:$R$201,4,FALSE),0)</f>
        <v>0</v>
      </c>
      <c r="U138" s="6">
        <f>IF(Oct!$E140&gt;0,VLOOKUP($A138,Oct!$O$4:$T$201,5,FALSE)+Oct!L$4/1000,0)</f>
        <v>0</v>
      </c>
      <c r="V138" s="16">
        <f t="shared" si="156"/>
        <v>0</v>
      </c>
      <c r="W138" s="6">
        <f>IF(Nov!$E140&gt;0,VLOOKUP($A138,Nov!$O$4:$R$201,4,FALSE),0)</f>
        <v>0</v>
      </c>
      <c r="X138" s="6">
        <f>IF(Nov!$E140&gt;0,VLOOKUP($A138,Nov!$O$4:$T$201,5,FALSE)+Nov!L$4/1000,0)</f>
        <v>0</v>
      </c>
      <c r="Y138" s="16">
        <f t="shared" si="157"/>
        <v>0</v>
      </c>
      <c r="Z138" s="6">
        <f>IF(Dec!$E140&gt;0,VLOOKUP($A138,Dec!$O$4:$R$201,4,FALSE),0)</f>
        <v>0</v>
      </c>
      <c r="AA138" s="6">
        <f>IF(Dec!$E140&gt;0,VLOOKUP($A138,Dec!$O$4:$T$201,5,FALSE)+Dec!L$4/1000,0)</f>
        <v>0</v>
      </c>
      <c r="AB138" s="16">
        <f t="shared" si="158"/>
        <v>0</v>
      </c>
      <c r="AC138" s="6">
        <f>IF(Jan!$E140&gt;0,VLOOKUP($A138,Jan!$O$4:$R$201,4,FALSE),0)</f>
        <v>0</v>
      </c>
      <c r="AD138" s="6">
        <f>IF(Jan!$E140&gt;0,VLOOKUP($A138,Jan!$O$4:$T$201,5,FALSE)+Jan!L$4/1000,0)</f>
        <v>0</v>
      </c>
      <c r="AE138" s="16">
        <f t="shared" si="159"/>
        <v>0</v>
      </c>
      <c r="AF138" s="6">
        <f>IF(Feb!$E140&gt;0,VLOOKUP($A138,Feb!$O$4:$R$201,4,FALSE),0)</f>
        <v>0</v>
      </c>
      <c r="AG138" s="6">
        <f>IF(Feb!$E140&gt;0,VLOOKUP($A138,Feb!$O$4:$T$201,5,FALSE)+Feb!L$4/1000,0)</f>
        <v>0</v>
      </c>
      <c r="AH138" s="16">
        <f t="shared" si="160"/>
        <v>0</v>
      </c>
      <c r="AI138" s="6">
        <f>IF(Mar!$E140&gt;0,VLOOKUP($A138,Mar!$O$4:$R$201,4,FALSE),0)</f>
        <v>0</v>
      </c>
      <c r="AJ138" s="6">
        <f>IF(Mar!$E140&gt;0,VLOOKUP($A138,Mar!$O$4:$T$201,5,FALSE)+Mar!L$4/1000,0)</f>
        <v>0</v>
      </c>
      <c r="AK138" s="16">
        <f t="shared" si="152"/>
        <v>0</v>
      </c>
      <c r="AN138" s="16">
        <f t="shared" si="161"/>
        <v>0</v>
      </c>
      <c r="AQ138" s="1">
        <f t="shared" si="162"/>
        <v>0</v>
      </c>
      <c r="AR138" s="6">
        <f t="shared" si="163"/>
        <v>0</v>
      </c>
      <c r="AS138" s="6">
        <f t="shared" si="164"/>
        <v>0</v>
      </c>
      <c r="AT138" s="6">
        <f t="shared" si="165"/>
        <v>0</v>
      </c>
      <c r="AU138" s="6">
        <f t="shared" si="166"/>
        <v>0</v>
      </c>
      <c r="AV138" s="6">
        <f t="shared" si="167"/>
        <v>0</v>
      </c>
      <c r="AW138" s="6">
        <f t="shared" si="168"/>
        <v>0</v>
      </c>
      <c r="AX138" s="6">
        <f t="shared" si="169"/>
        <v>0</v>
      </c>
      <c r="AY138" s="6">
        <f t="shared" si="170"/>
        <v>0</v>
      </c>
      <c r="AZ138" s="6">
        <f t="shared" si="171"/>
        <v>0</v>
      </c>
      <c r="BA138" s="6">
        <f t="shared" si="172"/>
        <v>0</v>
      </c>
      <c r="BB138" s="6">
        <f t="shared" si="173"/>
        <v>0</v>
      </c>
      <c r="BC138" s="6">
        <f t="shared" si="174"/>
        <v>0</v>
      </c>
      <c r="BE138" s="1">
        <f t="shared" si="175"/>
        <v>0</v>
      </c>
      <c r="BF138" s="1">
        <f t="shared" si="176"/>
        <v>0</v>
      </c>
      <c r="BG138" s="1">
        <f t="shared" si="177"/>
        <v>0</v>
      </c>
      <c r="BH138" s="1">
        <f t="shared" si="178"/>
        <v>0</v>
      </c>
      <c r="BI138" s="1">
        <f t="shared" si="179"/>
        <v>0</v>
      </c>
      <c r="BJ138" s="1">
        <f t="shared" si="180"/>
        <v>0</v>
      </c>
      <c r="BK138" s="1">
        <f t="shared" si="181"/>
        <v>0</v>
      </c>
      <c r="BL138" s="1">
        <f t="shared" si="182"/>
        <v>0</v>
      </c>
      <c r="BM138" s="1">
        <f t="shared" si="183"/>
        <v>0</v>
      </c>
    </row>
    <row r="139" spans="2:65" x14ac:dyDescent="0.3">
      <c r="B139" s="6">
        <f>IF(Apr!$E141&gt;0,VLOOKUP($A139,Apr!$O$4:$T$201,4,FALSE),0)</f>
        <v>0</v>
      </c>
      <c r="C139" s="6">
        <f>IF(Apr!$E141&gt;0,VLOOKUP($A139,Apr!$O$4:$T$201,5,FALSE)+Apr!L$4/1000,0)</f>
        <v>0</v>
      </c>
      <c r="D139" s="16">
        <f t="shared" si="149"/>
        <v>0</v>
      </c>
      <c r="E139" s="6">
        <f>IF(May!$E141&gt;0,VLOOKUP($A139,May!$O$4:$T$201,4,FALSE),0)</f>
        <v>0</v>
      </c>
      <c r="F139" s="6">
        <f>IF(May!$E141&gt;0,VLOOKUP($A139,May!$O$4:$T$201,5,FALSE)+May!L$4/1000,0)</f>
        <v>0</v>
      </c>
      <c r="G139" s="16">
        <f t="shared" si="150"/>
        <v>0</v>
      </c>
      <c r="H139" s="6">
        <f>IF(Jun!$E141&gt;0,VLOOKUP($A139,Jun!$O$4:$R$201,4,FALSE),0)</f>
        <v>0</v>
      </c>
      <c r="I139" s="6">
        <f>IF(Jun!$E141&gt;0,VLOOKUP($A139,Jun!$O$4:$T$201,5,FALSE)+Jun!L$4/1000,0)</f>
        <v>0</v>
      </c>
      <c r="J139" s="16">
        <f t="shared" si="151"/>
        <v>0</v>
      </c>
      <c r="K139" s="6">
        <f>IF(Jul!$E141&gt;0,VLOOKUP($A139,Jul!$O$4:$R$201,4,FALSE),0)</f>
        <v>0</v>
      </c>
      <c r="L139" s="6">
        <f>IF(Jul!$E141&gt;0,VLOOKUP($A139,Jul!$O$4:$T$201,5,FALSE)+Jul!$L$4/1000,0)</f>
        <v>0</v>
      </c>
      <c r="M139" s="16">
        <f t="shared" si="153"/>
        <v>0</v>
      </c>
      <c r="N139" s="6">
        <f>IF(Aug!$E141&gt;0,VLOOKUP($A139,Aug!$O$4:$R$201,4,FALSE),0)</f>
        <v>0</v>
      </c>
      <c r="O139" s="6">
        <f>IF(Aug!$E141&gt;0,VLOOKUP($A139,Aug!$O$4:$T$201,5,FALSE)+Aug!L$4/1000,0)</f>
        <v>0</v>
      </c>
      <c r="P139" s="16">
        <f t="shared" si="154"/>
        <v>0</v>
      </c>
      <c r="Q139" s="6">
        <f>IF(Sep!$E141&gt;0,VLOOKUP($A139,Sep!$O$4:$R$201,4,FALSE),0)</f>
        <v>0</v>
      </c>
      <c r="R139" s="6">
        <f>IF(Sep!$E141&gt;0,VLOOKUP($A139,Sep!$O$4:$T$201,5,FALSE)+Sep!L$4/1000,0)</f>
        <v>0</v>
      </c>
      <c r="S139" s="16">
        <f t="shared" si="155"/>
        <v>0</v>
      </c>
      <c r="T139" s="6">
        <f>IF(Oct!$E141&gt;0,VLOOKUP($A139,Oct!$O$4:$R$201,4,FALSE),0)</f>
        <v>0</v>
      </c>
      <c r="U139" s="6">
        <f>IF(Oct!$E141&gt;0,VLOOKUP($A139,Oct!$O$4:$T$201,5,FALSE)+Oct!L$4/1000,0)</f>
        <v>0</v>
      </c>
      <c r="V139" s="16">
        <f t="shared" si="156"/>
        <v>0</v>
      </c>
      <c r="W139" s="6">
        <f>IF(Nov!$E141&gt;0,VLOOKUP($A139,Nov!$O$4:$R$201,4,FALSE),0)</f>
        <v>0</v>
      </c>
      <c r="X139" s="6">
        <f>IF(Nov!$E141&gt;0,VLOOKUP($A139,Nov!$O$4:$T$201,5,FALSE)+Nov!L$4/1000,0)</f>
        <v>0</v>
      </c>
      <c r="Y139" s="16">
        <f t="shared" si="157"/>
        <v>0</v>
      </c>
      <c r="Z139" s="6">
        <f>IF(Dec!$E141&gt;0,VLOOKUP($A139,Dec!$O$4:$R$201,4,FALSE),0)</f>
        <v>0</v>
      </c>
      <c r="AA139" s="6">
        <f>IF(Dec!$E141&gt;0,VLOOKUP($A139,Dec!$O$4:$T$201,5,FALSE)+Dec!L$4/1000,0)</f>
        <v>0</v>
      </c>
      <c r="AB139" s="16">
        <f t="shared" si="158"/>
        <v>0</v>
      </c>
      <c r="AC139" s="6">
        <f>IF(Jan!$E141&gt;0,VLOOKUP($A139,Jan!$O$4:$R$201,4,FALSE),0)</f>
        <v>0</v>
      </c>
      <c r="AD139" s="6">
        <f>IF(Jan!$E141&gt;0,VLOOKUP($A139,Jan!$O$4:$T$201,5,FALSE)+Jan!L$4/1000,0)</f>
        <v>0</v>
      </c>
      <c r="AE139" s="16">
        <f t="shared" si="159"/>
        <v>0</v>
      </c>
      <c r="AF139" s="6">
        <f>IF(Feb!$E141&gt;0,VLOOKUP($A139,Feb!$O$4:$R$201,4,FALSE),0)</f>
        <v>0</v>
      </c>
      <c r="AG139" s="6">
        <f>IF(Feb!$E141&gt;0,VLOOKUP($A139,Feb!$O$4:$T$201,5,FALSE)+Feb!L$4/1000,0)</f>
        <v>0</v>
      </c>
      <c r="AH139" s="16">
        <f t="shared" si="160"/>
        <v>0</v>
      </c>
      <c r="AI139" s="6">
        <f>IF(Mar!$E141&gt;0,VLOOKUP($A139,Mar!$O$4:$R$201,4,FALSE),0)</f>
        <v>0</v>
      </c>
      <c r="AJ139" s="6">
        <f>IF(Mar!$E141&gt;0,VLOOKUP($A139,Mar!$O$4:$T$201,5,FALSE)+Mar!L$4/1000,0)</f>
        <v>0</v>
      </c>
      <c r="AK139" s="16">
        <f t="shared" si="152"/>
        <v>0</v>
      </c>
      <c r="AN139" s="16">
        <f t="shared" si="161"/>
        <v>0</v>
      </c>
      <c r="AQ139" s="1">
        <f t="shared" si="162"/>
        <v>0</v>
      </c>
      <c r="AR139" s="6">
        <f t="shared" si="163"/>
        <v>0</v>
      </c>
      <c r="AS139" s="6">
        <f t="shared" si="164"/>
        <v>0</v>
      </c>
      <c r="AT139" s="6">
        <f t="shared" si="165"/>
        <v>0</v>
      </c>
      <c r="AU139" s="6">
        <f t="shared" si="166"/>
        <v>0</v>
      </c>
      <c r="AV139" s="6">
        <f t="shared" si="167"/>
        <v>0</v>
      </c>
      <c r="AW139" s="6">
        <f t="shared" si="168"/>
        <v>0</v>
      </c>
      <c r="AX139" s="6">
        <f t="shared" si="169"/>
        <v>0</v>
      </c>
      <c r="AY139" s="6">
        <f t="shared" si="170"/>
        <v>0</v>
      </c>
      <c r="AZ139" s="6">
        <f t="shared" si="171"/>
        <v>0</v>
      </c>
      <c r="BA139" s="6">
        <f t="shared" si="172"/>
        <v>0</v>
      </c>
      <c r="BB139" s="6">
        <f t="shared" si="173"/>
        <v>0</v>
      </c>
      <c r="BC139" s="6">
        <f t="shared" si="174"/>
        <v>0</v>
      </c>
      <c r="BE139" s="1">
        <f t="shared" si="175"/>
        <v>0</v>
      </c>
      <c r="BF139" s="1">
        <f t="shared" si="176"/>
        <v>0</v>
      </c>
      <c r="BG139" s="1">
        <f t="shared" si="177"/>
        <v>0</v>
      </c>
      <c r="BH139" s="1">
        <f t="shared" si="178"/>
        <v>0</v>
      </c>
      <c r="BI139" s="1">
        <f t="shared" si="179"/>
        <v>0</v>
      </c>
      <c r="BJ139" s="1">
        <f t="shared" si="180"/>
        <v>0</v>
      </c>
      <c r="BK139" s="1">
        <f t="shared" si="181"/>
        <v>0</v>
      </c>
      <c r="BL139" s="1">
        <f t="shared" si="182"/>
        <v>0</v>
      </c>
      <c r="BM139" s="1">
        <f t="shared" si="183"/>
        <v>0</v>
      </c>
    </row>
    <row r="140" spans="2:65" x14ac:dyDescent="0.3">
      <c r="B140" s="6">
        <f>IF(Apr!$E142&gt;0,VLOOKUP($A140,Apr!$O$4:$T$201,4,FALSE),0)</f>
        <v>0</v>
      </c>
      <c r="C140" s="6">
        <f>IF(Apr!$E142&gt;0,VLOOKUP($A140,Apr!$O$4:$T$201,5,FALSE)+Apr!L$4/1000,0)</f>
        <v>0</v>
      </c>
      <c r="D140" s="16">
        <f t="shared" si="149"/>
        <v>0</v>
      </c>
      <c r="E140" s="6">
        <f>IF(May!$E142&gt;0,VLOOKUP($A140,May!$O$4:$T$201,4,FALSE),0)</f>
        <v>0</v>
      </c>
      <c r="F140" s="6">
        <f>IF(May!$E142&gt;0,VLOOKUP($A140,May!$O$4:$T$201,5,FALSE)+May!L$4/1000,0)</f>
        <v>0</v>
      </c>
      <c r="G140" s="16">
        <f t="shared" si="150"/>
        <v>0</v>
      </c>
      <c r="H140" s="6">
        <f>IF(Jun!$E142&gt;0,VLOOKUP($A140,Jun!$O$4:$R$201,4,FALSE),0)</f>
        <v>0</v>
      </c>
      <c r="I140" s="6">
        <f>IF(Jun!$E142&gt;0,VLOOKUP($A140,Jun!$O$4:$T$201,5,FALSE)+Jun!L$4/1000,0)</f>
        <v>0</v>
      </c>
      <c r="J140" s="16">
        <f t="shared" si="151"/>
        <v>0</v>
      </c>
      <c r="K140" s="6">
        <f>IF(Jul!$E142&gt;0,VLOOKUP($A140,Jul!$O$4:$R$201,4,FALSE),0)</f>
        <v>0</v>
      </c>
      <c r="L140" s="6">
        <f>IF(Jul!$E142&gt;0,VLOOKUP($A140,Jul!$O$4:$T$201,5,FALSE)+Jul!$L$4/1000,0)</f>
        <v>0</v>
      </c>
      <c r="M140" s="16">
        <f t="shared" si="153"/>
        <v>0</v>
      </c>
      <c r="N140" s="6">
        <f>IF(Aug!$E142&gt;0,VLOOKUP($A140,Aug!$O$4:$R$201,4,FALSE),0)</f>
        <v>0</v>
      </c>
      <c r="O140" s="6">
        <f>IF(Aug!$E142&gt;0,VLOOKUP($A140,Aug!$O$4:$T$201,5,FALSE)+Aug!L$4/1000,0)</f>
        <v>0</v>
      </c>
      <c r="P140" s="16">
        <f t="shared" si="154"/>
        <v>0</v>
      </c>
      <c r="Q140" s="6">
        <f>IF(Sep!$E142&gt;0,VLOOKUP($A140,Sep!$O$4:$R$201,4,FALSE),0)</f>
        <v>0</v>
      </c>
      <c r="R140" s="6">
        <f>IF(Sep!$E142&gt;0,VLOOKUP($A140,Sep!$O$4:$T$201,5,FALSE)+Sep!L$4/1000,0)</f>
        <v>0</v>
      </c>
      <c r="S140" s="16">
        <f t="shared" si="155"/>
        <v>0</v>
      </c>
      <c r="T140" s="6">
        <f>IF(Oct!$E142&gt;0,VLOOKUP($A140,Oct!$O$4:$R$201,4,FALSE),0)</f>
        <v>0</v>
      </c>
      <c r="U140" s="6">
        <f>IF(Oct!$E142&gt;0,VLOOKUP($A140,Oct!$O$4:$T$201,5,FALSE)+Oct!L$4/1000,0)</f>
        <v>0</v>
      </c>
      <c r="V140" s="16">
        <f t="shared" si="156"/>
        <v>0</v>
      </c>
      <c r="W140" s="6">
        <f>IF(Nov!$E142&gt;0,VLOOKUP($A140,Nov!$O$4:$R$201,4,FALSE),0)</f>
        <v>0</v>
      </c>
      <c r="X140" s="6">
        <f>IF(Nov!$E142&gt;0,VLOOKUP($A140,Nov!$O$4:$T$201,5,FALSE)+Nov!L$4/1000,0)</f>
        <v>0</v>
      </c>
      <c r="Y140" s="16">
        <f t="shared" si="157"/>
        <v>0</v>
      </c>
      <c r="Z140" s="6">
        <f>IF(Dec!$E142&gt;0,VLOOKUP($A140,Dec!$O$4:$R$201,4,FALSE),0)</f>
        <v>0</v>
      </c>
      <c r="AA140" s="6">
        <f>IF(Dec!$E142&gt;0,VLOOKUP($A140,Dec!$O$4:$T$201,5,FALSE)+Dec!L$4/1000,0)</f>
        <v>0</v>
      </c>
      <c r="AB140" s="16">
        <f t="shared" si="158"/>
        <v>0</v>
      </c>
      <c r="AC140" s="6">
        <f>IF(Jan!$E142&gt;0,VLOOKUP($A140,Jan!$O$4:$R$201,4,FALSE),0)</f>
        <v>0</v>
      </c>
      <c r="AD140" s="6">
        <f>IF(Jan!$E142&gt;0,VLOOKUP($A140,Jan!$O$4:$T$201,5,FALSE)+Jan!L$4/1000,0)</f>
        <v>0</v>
      </c>
      <c r="AE140" s="16">
        <f t="shared" si="159"/>
        <v>0</v>
      </c>
      <c r="AF140" s="6">
        <f>IF(Feb!$E142&gt;0,VLOOKUP($A140,Feb!$O$4:$R$201,4,FALSE),0)</f>
        <v>0</v>
      </c>
      <c r="AG140" s="6">
        <f>IF(Feb!$E142&gt;0,VLOOKUP($A140,Feb!$O$4:$T$201,5,FALSE)+Feb!L$4/1000,0)</f>
        <v>0</v>
      </c>
      <c r="AH140" s="16">
        <f t="shared" si="160"/>
        <v>0</v>
      </c>
      <c r="AI140" s="6">
        <f>IF(Mar!$E142&gt;0,VLOOKUP($A140,Mar!$O$4:$R$201,4,FALSE),0)</f>
        <v>0</v>
      </c>
      <c r="AJ140" s="6">
        <f>IF(Mar!$E142&gt;0,VLOOKUP($A140,Mar!$O$4:$T$201,5,FALSE)+Mar!L$4/1000,0)</f>
        <v>0</v>
      </c>
      <c r="AK140" s="16">
        <f t="shared" si="152"/>
        <v>0</v>
      </c>
      <c r="AN140" s="16">
        <f t="shared" si="161"/>
        <v>0</v>
      </c>
      <c r="AQ140" s="1">
        <f t="shared" si="162"/>
        <v>0</v>
      </c>
      <c r="AR140" s="6">
        <f t="shared" si="163"/>
        <v>0</v>
      </c>
      <c r="AS140" s="6">
        <f t="shared" si="164"/>
        <v>0</v>
      </c>
      <c r="AT140" s="6">
        <f t="shared" si="165"/>
        <v>0</v>
      </c>
      <c r="AU140" s="6">
        <f t="shared" si="166"/>
        <v>0</v>
      </c>
      <c r="AV140" s="6">
        <f t="shared" si="167"/>
        <v>0</v>
      </c>
      <c r="AW140" s="6">
        <f t="shared" si="168"/>
        <v>0</v>
      </c>
      <c r="AX140" s="6">
        <f t="shared" si="169"/>
        <v>0</v>
      </c>
      <c r="AY140" s="6">
        <f t="shared" si="170"/>
        <v>0</v>
      </c>
      <c r="AZ140" s="6">
        <f t="shared" si="171"/>
        <v>0</v>
      </c>
      <c r="BA140" s="6">
        <f t="shared" si="172"/>
        <v>0</v>
      </c>
      <c r="BB140" s="6">
        <f t="shared" si="173"/>
        <v>0</v>
      </c>
      <c r="BC140" s="6">
        <f t="shared" si="174"/>
        <v>0</v>
      </c>
      <c r="BE140" s="1">
        <f t="shared" si="175"/>
        <v>0</v>
      </c>
      <c r="BF140" s="1">
        <f t="shared" si="176"/>
        <v>0</v>
      </c>
      <c r="BG140" s="1">
        <f t="shared" si="177"/>
        <v>0</v>
      </c>
      <c r="BH140" s="1">
        <f t="shared" si="178"/>
        <v>0</v>
      </c>
      <c r="BI140" s="1">
        <f t="shared" si="179"/>
        <v>0</v>
      </c>
      <c r="BJ140" s="1">
        <f t="shared" si="180"/>
        <v>0</v>
      </c>
      <c r="BK140" s="1">
        <f t="shared" si="181"/>
        <v>0</v>
      </c>
      <c r="BL140" s="1">
        <f t="shared" si="182"/>
        <v>0</v>
      </c>
      <c r="BM140" s="1">
        <f t="shared" si="183"/>
        <v>0</v>
      </c>
    </row>
    <row r="141" spans="2:65" x14ac:dyDescent="0.3">
      <c r="B141" s="6">
        <f>IF(Apr!$E143&gt;0,VLOOKUP($A141,Apr!$O$4:$T$201,4,FALSE),0)</f>
        <v>0</v>
      </c>
      <c r="C141" s="6">
        <f>IF(Apr!$E143&gt;0,VLOOKUP($A141,Apr!$O$4:$T$201,5,FALSE)+Apr!L$4/1000,0)</f>
        <v>0</v>
      </c>
      <c r="D141" s="16">
        <f t="shared" si="149"/>
        <v>0</v>
      </c>
      <c r="E141" s="6">
        <f>IF(May!$E143&gt;0,VLOOKUP($A141,May!$O$4:$T$201,4,FALSE),0)</f>
        <v>0</v>
      </c>
      <c r="F141" s="6">
        <f>IF(May!$E143&gt;0,VLOOKUP($A141,May!$O$4:$T$201,5,FALSE)+May!L$4/1000,0)</f>
        <v>0</v>
      </c>
      <c r="G141" s="16">
        <f t="shared" si="150"/>
        <v>0</v>
      </c>
      <c r="H141" s="6">
        <f>IF(Jun!$E143&gt;0,VLOOKUP($A141,Jun!$O$4:$R$201,4,FALSE),0)</f>
        <v>0</v>
      </c>
      <c r="I141" s="6">
        <f>IF(Jun!$E143&gt;0,VLOOKUP($A141,Jun!$O$4:$T$201,5,FALSE)+Jun!L$4/1000,0)</f>
        <v>0</v>
      </c>
      <c r="J141" s="16">
        <f t="shared" si="151"/>
        <v>0</v>
      </c>
      <c r="K141" s="6">
        <f>IF(Jul!$E143&gt;0,VLOOKUP($A141,Jul!$O$4:$R$201,4,FALSE),0)</f>
        <v>0</v>
      </c>
      <c r="L141" s="6">
        <f>IF(Jul!$E143&gt;0,VLOOKUP($A141,Jul!$O$4:$T$201,5,FALSE)+Jul!$L$4/1000,0)</f>
        <v>0</v>
      </c>
      <c r="M141" s="16">
        <f t="shared" si="153"/>
        <v>0</v>
      </c>
      <c r="N141" s="6">
        <f>IF(Aug!$E143&gt;0,VLOOKUP($A141,Aug!$O$4:$R$201,4,FALSE),0)</f>
        <v>0</v>
      </c>
      <c r="O141" s="6">
        <f>IF(Aug!$E143&gt;0,VLOOKUP($A141,Aug!$O$4:$T$201,5,FALSE)+Aug!L$4/1000,0)</f>
        <v>0</v>
      </c>
      <c r="P141" s="16">
        <f t="shared" si="154"/>
        <v>0</v>
      </c>
      <c r="Q141" s="6">
        <f>IF(Sep!$E143&gt;0,VLOOKUP($A141,Sep!$O$4:$R$201,4,FALSE),0)</f>
        <v>0</v>
      </c>
      <c r="R141" s="6">
        <f>IF(Sep!$E143&gt;0,VLOOKUP($A141,Sep!$O$4:$T$201,5,FALSE)+Sep!L$4/1000,0)</f>
        <v>0</v>
      </c>
      <c r="S141" s="16">
        <f t="shared" si="155"/>
        <v>0</v>
      </c>
      <c r="T141" s="6">
        <f>IF(Oct!$E143&gt;0,VLOOKUP($A141,Oct!$O$4:$R$201,4,FALSE),0)</f>
        <v>0</v>
      </c>
      <c r="U141" s="6">
        <f>IF(Oct!$E143&gt;0,VLOOKUP($A141,Oct!$O$4:$T$201,5,FALSE)+Oct!L$4/1000,0)</f>
        <v>0</v>
      </c>
      <c r="V141" s="16">
        <f t="shared" si="156"/>
        <v>0</v>
      </c>
      <c r="W141" s="6">
        <f>IF(Nov!$E143&gt;0,VLOOKUP($A141,Nov!$O$4:$R$201,4,FALSE),0)</f>
        <v>0</v>
      </c>
      <c r="X141" s="6">
        <f>IF(Nov!$E143&gt;0,VLOOKUP($A141,Nov!$O$4:$T$201,5,FALSE)+Nov!L$4/1000,0)</f>
        <v>0</v>
      </c>
      <c r="Y141" s="16">
        <f t="shared" si="157"/>
        <v>0</v>
      </c>
      <c r="Z141" s="6">
        <f>IF(Dec!$E143&gt;0,VLOOKUP($A141,Dec!$O$4:$R$201,4,FALSE),0)</f>
        <v>0</v>
      </c>
      <c r="AA141" s="6">
        <f>IF(Dec!$E143&gt;0,VLOOKUP($A141,Dec!$O$4:$T$201,5,FALSE)+Dec!L$4/1000,0)</f>
        <v>0</v>
      </c>
      <c r="AB141" s="16">
        <f t="shared" si="158"/>
        <v>0</v>
      </c>
      <c r="AC141" s="6">
        <f>IF(Jan!$E143&gt;0,VLOOKUP($A141,Jan!$O$4:$R$201,4,FALSE),0)</f>
        <v>0</v>
      </c>
      <c r="AD141" s="6">
        <f>IF(Jan!$E143&gt;0,VLOOKUP($A141,Jan!$O$4:$T$201,5,FALSE)+Jan!L$4/1000,0)</f>
        <v>0</v>
      </c>
      <c r="AE141" s="16">
        <f t="shared" si="159"/>
        <v>0</v>
      </c>
      <c r="AF141" s="6">
        <f>IF(Feb!$E143&gt;0,VLOOKUP($A141,Feb!$O$4:$R$201,4,FALSE),0)</f>
        <v>0</v>
      </c>
      <c r="AG141" s="6">
        <f>IF(Feb!$E143&gt;0,VLOOKUP($A141,Feb!$O$4:$T$201,5,FALSE)+Feb!L$4/1000,0)</f>
        <v>0</v>
      </c>
      <c r="AH141" s="16">
        <f t="shared" si="160"/>
        <v>0</v>
      </c>
      <c r="AI141" s="6">
        <f>IF(Mar!$E143&gt;0,VLOOKUP($A141,Mar!$O$4:$R$201,4,FALSE),0)</f>
        <v>0</v>
      </c>
      <c r="AJ141" s="6">
        <f>IF(Mar!$E143&gt;0,VLOOKUP($A141,Mar!$O$4:$T$201,5,FALSE)+Mar!L$4/1000,0)</f>
        <v>0</v>
      </c>
      <c r="AK141" s="16">
        <f t="shared" si="152"/>
        <v>0</v>
      </c>
      <c r="AN141" s="16">
        <f t="shared" si="161"/>
        <v>0</v>
      </c>
      <c r="AQ141" s="1">
        <f t="shared" si="162"/>
        <v>0</v>
      </c>
      <c r="AR141" s="6">
        <f t="shared" si="163"/>
        <v>0</v>
      </c>
      <c r="AS141" s="6">
        <f t="shared" si="164"/>
        <v>0</v>
      </c>
      <c r="AT141" s="6">
        <f t="shared" si="165"/>
        <v>0</v>
      </c>
      <c r="AU141" s="6">
        <f t="shared" si="166"/>
        <v>0</v>
      </c>
      <c r="AV141" s="6">
        <f t="shared" si="167"/>
        <v>0</v>
      </c>
      <c r="AW141" s="6">
        <f t="shared" si="168"/>
        <v>0</v>
      </c>
      <c r="AX141" s="6">
        <f t="shared" si="169"/>
        <v>0</v>
      </c>
      <c r="AY141" s="6">
        <f t="shared" si="170"/>
        <v>0</v>
      </c>
      <c r="AZ141" s="6">
        <f t="shared" si="171"/>
        <v>0</v>
      </c>
      <c r="BA141" s="6">
        <f t="shared" si="172"/>
        <v>0</v>
      </c>
      <c r="BB141" s="6">
        <f t="shared" si="173"/>
        <v>0</v>
      </c>
      <c r="BC141" s="6">
        <f t="shared" si="174"/>
        <v>0</v>
      </c>
      <c r="BE141" s="1">
        <f t="shared" si="175"/>
        <v>0</v>
      </c>
      <c r="BF141" s="1">
        <f t="shared" si="176"/>
        <v>0</v>
      </c>
      <c r="BG141" s="1">
        <f t="shared" si="177"/>
        <v>0</v>
      </c>
      <c r="BH141" s="1">
        <f t="shared" si="178"/>
        <v>0</v>
      </c>
      <c r="BI141" s="1">
        <f t="shared" si="179"/>
        <v>0</v>
      </c>
      <c r="BJ141" s="1">
        <f t="shared" si="180"/>
        <v>0</v>
      </c>
      <c r="BK141" s="1">
        <f t="shared" si="181"/>
        <v>0</v>
      </c>
      <c r="BL141" s="1">
        <f t="shared" si="182"/>
        <v>0</v>
      </c>
      <c r="BM141" s="1">
        <f t="shared" si="183"/>
        <v>0</v>
      </c>
    </row>
    <row r="142" spans="2:65" x14ac:dyDescent="0.3">
      <c r="B142" s="6">
        <f>IF(Apr!$E144&gt;0,VLOOKUP($A142,Apr!$O$4:$T$201,4,FALSE),0)</f>
        <v>0</v>
      </c>
      <c r="C142" s="6">
        <f>IF(Apr!$E144&gt;0,VLOOKUP($A142,Apr!$O$4:$T$201,5,FALSE)+Apr!L$4/1000,0)</f>
        <v>0</v>
      </c>
      <c r="D142" s="16">
        <f t="shared" si="149"/>
        <v>0</v>
      </c>
      <c r="E142" s="6">
        <f>IF(May!$E144&gt;0,VLOOKUP($A142,May!$O$4:$T$201,4,FALSE),0)</f>
        <v>0</v>
      </c>
      <c r="F142" s="6">
        <f>IF(May!$E144&gt;0,VLOOKUP($A142,May!$O$4:$T$201,5,FALSE)+May!L$4/1000,0)</f>
        <v>0</v>
      </c>
      <c r="G142" s="16">
        <f t="shared" si="150"/>
        <v>0</v>
      </c>
      <c r="H142" s="6">
        <f>IF(Jun!$E144&gt;0,VLOOKUP($A142,Jun!$O$4:$R$201,4,FALSE),0)</f>
        <v>0</v>
      </c>
      <c r="I142" s="6">
        <f>IF(Jun!$E144&gt;0,VLOOKUP($A142,Jun!$O$4:$T$201,5,FALSE)+Jun!L$4/1000,0)</f>
        <v>0</v>
      </c>
      <c r="J142" s="16">
        <f t="shared" si="151"/>
        <v>0</v>
      </c>
      <c r="K142" s="6">
        <f>IF(Jul!$E144&gt;0,VLOOKUP($A142,Jul!$O$4:$R$201,4,FALSE),0)</f>
        <v>0</v>
      </c>
      <c r="L142" s="6">
        <f>IF(Jul!$E144&gt;0,VLOOKUP($A142,Jul!$O$4:$T$201,5,FALSE)+Jul!$L$4/1000,0)</f>
        <v>0</v>
      </c>
      <c r="M142" s="16">
        <f t="shared" si="153"/>
        <v>0</v>
      </c>
      <c r="N142" s="6">
        <f>IF(Aug!$E144&gt;0,VLOOKUP($A142,Aug!$O$4:$R$201,4,FALSE),0)</f>
        <v>0</v>
      </c>
      <c r="O142" s="6">
        <f>IF(Aug!$E144&gt;0,VLOOKUP($A142,Aug!$O$4:$T$201,5,FALSE)+Aug!L$4/1000,0)</f>
        <v>0</v>
      </c>
      <c r="P142" s="16">
        <f t="shared" si="154"/>
        <v>0</v>
      </c>
      <c r="Q142" s="6">
        <f>IF(Sep!$E144&gt;0,VLOOKUP($A142,Sep!$O$4:$R$201,4,FALSE),0)</f>
        <v>0</v>
      </c>
      <c r="R142" s="6">
        <f>IF(Sep!$E144&gt;0,VLOOKUP($A142,Sep!$O$4:$T$201,5,FALSE)+Sep!L$4/1000,0)</f>
        <v>0</v>
      </c>
      <c r="S142" s="16">
        <f t="shared" si="155"/>
        <v>0</v>
      </c>
      <c r="T142" s="6">
        <f>IF(Oct!$E144&gt;0,VLOOKUP($A142,Oct!$O$4:$R$201,4,FALSE),0)</f>
        <v>0</v>
      </c>
      <c r="U142" s="6">
        <f>IF(Oct!$E144&gt;0,VLOOKUP($A142,Oct!$O$4:$T$201,5,FALSE)+Oct!L$4/1000,0)</f>
        <v>0</v>
      </c>
      <c r="V142" s="16">
        <f t="shared" si="156"/>
        <v>0</v>
      </c>
      <c r="W142" s="6">
        <f>IF(Nov!$E144&gt;0,VLOOKUP($A142,Nov!$O$4:$R$201,4,FALSE),0)</f>
        <v>0</v>
      </c>
      <c r="X142" s="6">
        <f>IF(Nov!$E144&gt;0,VLOOKUP($A142,Nov!$O$4:$T$201,5,FALSE)+Nov!L$4/1000,0)</f>
        <v>0</v>
      </c>
      <c r="Y142" s="16">
        <f t="shared" si="157"/>
        <v>0</v>
      </c>
      <c r="Z142" s="6">
        <f>IF(Dec!$E144&gt;0,VLOOKUP($A142,Dec!$O$4:$R$201,4,FALSE),0)</f>
        <v>0</v>
      </c>
      <c r="AA142" s="6">
        <f>IF(Dec!$E144&gt;0,VLOOKUP($A142,Dec!$O$4:$T$201,5,FALSE)+Dec!L$4/1000,0)</f>
        <v>0</v>
      </c>
      <c r="AB142" s="16">
        <f t="shared" si="158"/>
        <v>0</v>
      </c>
      <c r="AC142" s="6">
        <f>IF(Jan!$E144&gt;0,VLOOKUP($A142,Jan!$O$4:$R$201,4,FALSE),0)</f>
        <v>0</v>
      </c>
      <c r="AD142" s="6">
        <f>IF(Jan!$E144&gt;0,VLOOKUP($A142,Jan!$O$4:$T$201,5,FALSE)+Jan!L$4/1000,0)</f>
        <v>0</v>
      </c>
      <c r="AE142" s="16">
        <f t="shared" si="159"/>
        <v>0</v>
      </c>
      <c r="AF142" s="6">
        <f>IF(Feb!$E144&gt;0,VLOOKUP($A142,Feb!$O$4:$R$201,4,FALSE),0)</f>
        <v>0</v>
      </c>
      <c r="AG142" s="6">
        <f>IF(Feb!$E144&gt;0,VLOOKUP($A142,Feb!$O$4:$T$201,5,FALSE)+Feb!L$4/1000,0)</f>
        <v>0</v>
      </c>
      <c r="AH142" s="16">
        <f t="shared" si="160"/>
        <v>0</v>
      </c>
      <c r="AI142" s="6">
        <f>IF(Mar!$E144&gt;0,VLOOKUP($A142,Mar!$O$4:$R$201,4,FALSE),0)</f>
        <v>0</v>
      </c>
      <c r="AJ142" s="6">
        <f>IF(Mar!$E144&gt;0,VLOOKUP($A142,Mar!$O$4:$T$201,5,FALSE)+Mar!L$4/1000,0)</f>
        <v>0</v>
      </c>
      <c r="AK142" s="16">
        <f t="shared" si="152"/>
        <v>0</v>
      </c>
      <c r="AN142" s="16">
        <f t="shared" si="161"/>
        <v>0</v>
      </c>
      <c r="AQ142" s="1">
        <f t="shared" si="162"/>
        <v>0</v>
      </c>
      <c r="AR142" s="6">
        <f t="shared" si="163"/>
        <v>0</v>
      </c>
      <c r="AS142" s="6">
        <f t="shared" si="164"/>
        <v>0</v>
      </c>
      <c r="AT142" s="6">
        <f t="shared" si="165"/>
        <v>0</v>
      </c>
      <c r="AU142" s="6">
        <f t="shared" si="166"/>
        <v>0</v>
      </c>
      <c r="AV142" s="6">
        <f t="shared" si="167"/>
        <v>0</v>
      </c>
      <c r="AW142" s="6">
        <f t="shared" si="168"/>
        <v>0</v>
      </c>
      <c r="AX142" s="6">
        <f t="shared" si="169"/>
        <v>0</v>
      </c>
      <c r="AY142" s="6">
        <f t="shared" si="170"/>
        <v>0</v>
      </c>
      <c r="AZ142" s="6">
        <f t="shared" si="171"/>
        <v>0</v>
      </c>
      <c r="BA142" s="6">
        <f t="shared" si="172"/>
        <v>0</v>
      </c>
      <c r="BB142" s="6">
        <f t="shared" si="173"/>
        <v>0</v>
      </c>
      <c r="BC142" s="6">
        <f t="shared" si="174"/>
        <v>0</v>
      </c>
      <c r="BE142" s="1">
        <f t="shared" si="175"/>
        <v>0</v>
      </c>
      <c r="BF142" s="1">
        <f t="shared" si="176"/>
        <v>0</v>
      </c>
      <c r="BG142" s="1">
        <f t="shared" si="177"/>
        <v>0</v>
      </c>
      <c r="BH142" s="1">
        <f t="shared" si="178"/>
        <v>0</v>
      </c>
      <c r="BI142" s="1">
        <f t="shared" si="179"/>
        <v>0</v>
      </c>
      <c r="BJ142" s="1">
        <f t="shared" si="180"/>
        <v>0</v>
      </c>
      <c r="BK142" s="1">
        <f t="shared" si="181"/>
        <v>0</v>
      </c>
      <c r="BL142" s="1">
        <f t="shared" si="182"/>
        <v>0</v>
      </c>
      <c r="BM142" s="1">
        <f t="shared" si="183"/>
        <v>0</v>
      </c>
    </row>
    <row r="143" spans="2:65" x14ac:dyDescent="0.3">
      <c r="B143" s="6">
        <f>IF(Apr!$E145&gt;0,VLOOKUP($A143,Apr!$O$4:$T$201,4,FALSE),0)</f>
        <v>0</v>
      </c>
      <c r="C143" s="6">
        <f>IF(Apr!$E145&gt;0,VLOOKUP($A143,Apr!$O$4:$T$201,5,FALSE)+Apr!L$4/1000,0)</f>
        <v>0</v>
      </c>
      <c r="D143" s="16">
        <f t="shared" si="149"/>
        <v>0</v>
      </c>
      <c r="E143" s="6">
        <f>IF(May!$E145&gt;0,VLOOKUP($A143,May!$O$4:$T$201,4,FALSE),0)</f>
        <v>0</v>
      </c>
      <c r="F143" s="6">
        <f>IF(May!$E145&gt;0,VLOOKUP($A143,May!$O$4:$T$201,5,FALSE)+May!L$4/1000,0)</f>
        <v>0</v>
      </c>
      <c r="G143" s="16">
        <f t="shared" si="150"/>
        <v>0</v>
      </c>
      <c r="H143" s="6">
        <f>IF(Jun!$E145&gt;0,VLOOKUP($A143,Jun!$O$4:$R$201,4,FALSE),0)</f>
        <v>0</v>
      </c>
      <c r="I143" s="6">
        <f>IF(Jun!$E145&gt;0,VLOOKUP($A143,Jun!$O$4:$T$201,5,FALSE)+Jun!L$4/1000,0)</f>
        <v>0</v>
      </c>
      <c r="J143" s="16">
        <f t="shared" si="151"/>
        <v>0</v>
      </c>
      <c r="K143" s="6">
        <f>IF(Jul!$E145&gt;0,VLOOKUP($A143,Jul!$O$4:$R$201,4,FALSE),0)</f>
        <v>0</v>
      </c>
      <c r="L143" s="6">
        <f>IF(Jul!$E145&gt;0,VLOOKUP($A143,Jul!$O$4:$T$201,5,FALSE)+Jul!$L$4/1000,0)</f>
        <v>0</v>
      </c>
      <c r="M143" s="16">
        <f t="shared" si="153"/>
        <v>0</v>
      </c>
      <c r="N143" s="6">
        <f>IF(Aug!$E145&gt;0,VLOOKUP($A143,Aug!$O$4:$R$201,4,FALSE),0)</f>
        <v>0</v>
      </c>
      <c r="O143" s="6">
        <f>IF(Aug!$E145&gt;0,VLOOKUP($A143,Aug!$O$4:$T$201,5,FALSE)+Aug!L$4/1000,0)</f>
        <v>0</v>
      </c>
      <c r="P143" s="16">
        <f t="shared" si="154"/>
        <v>0</v>
      </c>
      <c r="Q143" s="6">
        <f>IF(Sep!$E145&gt;0,VLOOKUP($A143,Sep!$O$4:$R$201,4,FALSE),0)</f>
        <v>0</v>
      </c>
      <c r="R143" s="6">
        <f>IF(Sep!$E145&gt;0,VLOOKUP($A143,Sep!$O$4:$T$201,5,FALSE)+Sep!L$4/1000,0)</f>
        <v>0</v>
      </c>
      <c r="S143" s="16">
        <f t="shared" si="155"/>
        <v>0</v>
      </c>
      <c r="T143" s="6">
        <f>IF(Oct!$E145&gt;0,VLOOKUP($A143,Oct!$O$4:$R$201,4,FALSE),0)</f>
        <v>0</v>
      </c>
      <c r="U143" s="6">
        <f>IF(Oct!$E145&gt;0,VLOOKUP($A143,Oct!$O$4:$T$201,5,FALSE)+Oct!L$4/1000,0)</f>
        <v>0</v>
      </c>
      <c r="V143" s="16">
        <f t="shared" si="156"/>
        <v>0</v>
      </c>
      <c r="W143" s="6">
        <f>IF(Nov!$E145&gt;0,VLOOKUP($A143,Nov!$O$4:$R$201,4,FALSE),0)</f>
        <v>0</v>
      </c>
      <c r="X143" s="6">
        <f>IF(Nov!$E145&gt;0,VLOOKUP($A143,Nov!$O$4:$T$201,5,FALSE)+Nov!L$4/1000,0)</f>
        <v>0</v>
      </c>
      <c r="Y143" s="16">
        <f t="shared" si="157"/>
        <v>0</v>
      </c>
      <c r="Z143" s="6">
        <f>IF(Dec!$E145&gt;0,VLOOKUP($A143,Dec!$O$4:$R$201,4,FALSE),0)</f>
        <v>0</v>
      </c>
      <c r="AA143" s="6">
        <f>IF(Dec!$E145&gt;0,VLOOKUP($A143,Dec!$O$4:$T$201,5,FALSE)+Dec!L$4/1000,0)</f>
        <v>0</v>
      </c>
      <c r="AB143" s="16">
        <f t="shared" si="158"/>
        <v>0</v>
      </c>
      <c r="AC143" s="6">
        <f>IF(Jan!$E145&gt;0,VLOOKUP($A143,Jan!$O$4:$R$201,4,FALSE),0)</f>
        <v>0</v>
      </c>
      <c r="AD143" s="6">
        <f>IF(Jan!$E145&gt;0,VLOOKUP($A143,Jan!$O$4:$T$201,5,FALSE)+Jan!L$4/1000,0)</f>
        <v>0</v>
      </c>
      <c r="AE143" s="16">
        <f t="shared" si="159"/>
        <v>0</v>
      </c>
      <c r="AF143" s="6">
        <f>IF(Feb!$E145&gt;0,VLOOKUP($A143,Feb!$O$4:$R$201,4,FALSE),0)</f>
        <v>0</v>
      </c>
      <c r="AG143" s="6">
        <f>IF(Feb!$E145&gt;0,VLOOKUP($A143,Feb!$O$4:$T$201,5,FALSE)+Feb!L$4/1000,0)</f>
        <v>0</v>
      </c>
      <c r="AH143" s="16">
        <f t="shared" si="160"/>
        <v>0</v>
      </c>
      <c r="AI143" s="6">
        <f>IF(Mar!$E145&gt;0,VLOOKUP($A143,Mar!$O$4:$R$201,4,FALSE),0)</f>
        <v>0</v>
      </c>
      <c r="AJ143" s="6">
        <f>IF(Mar!$E145&gt;0,VLOOKUP($A143,Mar!$O$4:$T$201,5,FALSE)+Mar!L$4/1000,0)</f>
        <v>0</v>
      </c>
      <c r="AK143" s="16">
        <f t="shared" si="152"/>
        <v>0</v>
      </c>
      <c r="AN143" s="16">
        <f t="shared" si="161"/>
        <v>0</v>
      </c>
      <c r="AQ143" s="1">
        <f t="shared" si="162"/>
        <v>0</v>
      </c>
      <c r="AR143" s="6">
        <f t="shared" si="163"/>
        <v>0</v>
      </c>
      <c r="AS143" s="6">
        <f t="shared" si="164"/>
        <v>0</v>
      </c>
      <c r="AT143" s="6">
        <f t="shared" si="165"/>
        <v>0</v>
      </c>
      <c r="AU143" s="6">
        <f t="shared" si="166"/>
        <v>0</v>
      </c>
      <c r="AV143" s="6">
        <f t="shared" si="167"/>
        <v>0</v>
      </c>
      <c r="AW143" s="6">
        <f t="shared" si="168"/>
        <v>0</v>
      </c>
      <c r="AX143" s="6">
        <f t="shared" si="169"/>
        <v>0</v>
      </c>
      <c r="AY143" s="6">
        <f t="shared" si="170"/>
        <v>0</v>
      </c>
      <c r="AZ143" s="6">
        <f t="shared" si="171"/>
        <v>0</v>
      </c>
      <c r="BA143" s="6">
        <f t="shared" si="172"/>
        <v>0</v>
      </c>
      <c r="BB143" s="6">
        <f t="shared" si="173"/>
        <v>0</v>
      </c>
      <c r="BC143" s="6">
        <f t="shared" si="174"/>
        <v>0</v>
      </c>
      <c r="BE143" s="1">
        <f t="shared" si="175"/>
        <v>0</v>
      </c>
      <c r="BF143" s="1">
        <f t="shared" si="176"/>
        <v>0</v>
      </c>
      <c r="BG143" s="1">
        <f t="shared" si="177"/>
        <v>0</v>
      </c>
      <c r="BH143" s="1">
        <f t="shared" si="178"/>
        <v>0</v>
      </c>
      <c r="BI143" s="1">
        <f t="shared" si="179"/>
        <v>0</v>
      </c>
      <c r="BJ143" s="1">
        <f t="shared" si="180"/>
        <v>0</v>
      </c>
      <c r="BK143" s="1">
        <f t="shared" si="181"/>
        <v>0</v>
      </c>
      <c r="BL143" s="1">
        <f t="shared" si="182"/>
        <v>0</v>
      </c>
      <c r="BM143" s="1">
        <f t="shared" si="183"/>
        <v>0</v>
      </c>
    </row>
    <row r="144" spans="2:65" x14ac:dyDescent="0.3">
      <c r="B144" s="6">
        <f>IF(Apr!$E146&gt;0,VLOOKUP($A144,Apr!$O$4:$T$201,4,FALSE),0)</f>
        <v>0</v>
      </c>
      <c r="C144" s="6">
        <f>IF(Apr!$E146&gt;0,VLOOKUP($A144,Apr!$O$4:$T$201,5,FALSE)+Apr!L$4/1000,0)</f>
        <v>0</v>
      </c>
      <c r="D144" s="16">
        <f t="shared" si="149"/>
        <v>0</v>
      </c>
      <c r="E144" s="6">
        <f>IF(May!$E146&gt;0,VLOOKUP($A144,May!$O$4:$T$201,4,FALSE),0)</f>
        <v>0</v>
      </c>
      <c r="F144" s="6">
        <f>IF(May!$E146&gt;0,VLOOKUP($A144,May!$O$4:$T$201,5,FALSE)+May!L$4/1000,0)</f>
        <v>0</v>
      </c>
      <c r="G144" s="16">
        <f t="shared" si="150"/>
        <v>0</v>
      </c>
      <c r="H144" s="6">
        <f>IF(Jun!$E146&gt;0,VLOOKUP($A144,Jun!$O$4:$R$201,4,FALSE),0)</f>
        <v>0</v>
      </c>
      <c r="I144" s="6">
        <f>IF(Jun!$E146&gt;0,VLOOKUP($A144,Jun!$O$4:$T$201,5,FALSE)+Jun!L$4/1000,0)</f>
        <v>0</v>
      </c>
      <c r="J144" s="16">
        <f t="shared" si="151"/>
        <v>0</v>
      </c>
      <c r="K144" s="6">
        <f>IF(Jul!$E146&gt;0,VLOOKUP($A144,Jul!$O$4:$R$201,4,FALSE),0)</f>
        <v>0</v>
      </c>
      <c r="L144" s="6">
        <f>IF(Jul!$E146&gt;0,VLOOKUP($A144,Jul!$O$4:$T$201,5,FALSE)+Jul!$L$4/1000,0)</f>
        <v>0</v>
      </c>
      <c r="M144" s="16">
        <f t="shared" si="153"/>
        <v>0</v>
      </c>
      <c r="N144" s="6">
        <f>IF(Aug!$E146&gt;0,VLOOKUP($A144,Aug!$O$4:$R$201,4,FALSE),0)</f>
        <v>0</v>
      </c>
      <c r="O144" s="6">
        <f>IF(Aug!$E146&gt;0,VLOOKUP($A144,Aug!$O$4:$T$201,5,FALSE)+Aug!L$4/1000,0)</f>
        <v>0</v>
      </c>
      <c r="P144" s="16">
        <f t="shared" si="154"/>
        <v>0</v>
      </c>
      <c r="Q144" s="6">
        <f>IF(Sep!$E146&gt;0,VLOOKUP($A144,Sep!$O$4:$R$201,4,FALSE),0)</f>
        <v>0</v>
      </c>
      <c r="R144" s="6">
        <f>IF(Sep!$E146&gt;0,VLOOKUP($A144,Sep!$O$4:$T$201,5,FALSE)+Sep!L$4/1000,0)</f>
        <v>0</v>
      </c>
      <c r="S144" s="16">
        <f t="shared" si="155"/>
        <v>0</v>
      </c>
      <c r="T144" s="6">
        <f>IF(Oct!$E146&gt;0,VLOOKUP($A144,Oct!$O$4:$R$201,4,FALSE),0)</f>
        <v>0</v>
      </c>
      <c r="U144" s="6">
        <f>IF(Oct!$E146&gt;0,VLOOKUP($A144,Oct!$O$4:$T$201,5,FALSE)+Oct!L$4/1000,0)</f>
        <v>0</v>
      </c>
      <c r="V144" s="16">
        <f t="shared" si="156"/>
        <v>0</v>
      </c>
      <c r="W144" s="6">
        <f>IF(Nov!$E146&gt;0,VLOOKUP($A144,Nov!$O$4:$R$201,4,FALSE),0)</f>
        <v>0</v>
      </c>
      <c r="X144" s="6">
        <f>IF(Nov!$E146&gt;0,VLOOKUP($A144,Nov!$O$4:$T$201,5,FALSE)+Nov!L$4/1000,0)</f>
        <v>0</v>
      </c>
      <c r="Y144" s="16">
        <f t="shared" si="157"/>
        <v>0</v>
      </c>
      <c r="Z144" s="6">
        <f>IF(Dec!$E146&gt;0,VLOOKUP($A144,Dec!$O$4:$R$201,4,FALSE),0)</f>
        <v>0</v>
      </c>
      <c r="AA144" s="6">
        <f>IF(Dec!$E146&gt;0,VLOOKUP($A144,Dec!$O$4:$T$201,5,FALSE)+Dec!L$4/1000,0)</f>
        <v>0</v>
      </c>
      <c r="AB144" s="16">
        <f t="shared" si="158"/>
        <v>0</v>
      </c>
      <c r="AC144" s="6">
        <f>IF(Jan!$E146&gt;0,VLOOKUP($A144,Jan!$O$4:$R$201,4,FALSE),0)</f>
        <v>0</v>
      </c>
      <c r="AD144" s="6">
        <f>IF(Jan!$E146&gt;0,VLOOKUP($A144,Jan!$O$4:$T$201,5,FALSE)+Jan!L$4/1000,0)</f>
        <v>0</v>
      </c>
      <c r="AE144" s="16">
        <f t="shared" si="159"/>
        <v>0</v>
      </c>
      <c r="AF144" s="6">
        <f>IF(Feb!$E146&gt;0,VLOOKUP($A144,Feb!$O$4:$R$201,4,FALSE),0)</f>
        <v>0</v>
      </c>
      <c r="AG144" s="6">
        <f>IF(Feb!$E146&gt;0,VLOOKUP($A144,Feb!$O$4:$T$201,5,FALSE)+Feb!L$4/1000,0)</f>
        <v>0</v>
      </c>
      <c r="AH144" s="16">
        <f t="shared" si="160"/>
        <v>0</v>
      </c>
      <c r="AI144" s="6">
        <f>IF(Mar!$E146&gt;0,VLOOKUP($A144,Mar!$O$4:$R$201,4,FALSE),0)</f>
        <v>0</v>
      </c>
      <c r="AJ144" s="6">
        <f>IF(Mar!$E146&gt;0,VLOOKUP($A144,Mar!$O$4:$T$201,5,FALSE)+Mar!L$4/1000,0)</f>
        <v>0</v>
      </c>
      <c r="AK144" s="16">
        <f t="shared" si="152"/>
        <v>0</v>
      </c>
      <c r="AN144" s="16">
        <f t="shared" si="161"/>
        <v>0</v>
      </c>
      <c r="AQ144" s="1">
        <f t="shared" si="162"/>
        <v>0</v>
      </c>
      <c r="AR144" s="6">
        <f t="shared" si="163"/>
        <v>0</v>
      </c>
      <c r="AS144" s="6">
        <f t="shared" si="164"/>
        <v>0</v>
      </c>
      <c r="AT144" s="6">
        <f t="shared" si="165"/>
        <v>0</v>
      </c>
      <c r="AU144" s="6">
        <f t="shared" si="166"/>
        <v>0</v>
      </c>
      <c r="AV144" s="6">
        <f t="shared" si="167"/>
        <v>0</v>
      </c>
      <c r="AW144" s="6">
        <f t="shared" si="168"/>
        <v>0</v>
      </c>
      <c r="AX144" s="6">
        <f t="shared" si="169"/>
        <v>0</v>
      </c>
      <c r="AY144" s="6">
        <f t="shared" si="170"/>
        <v>0</v>
      </c>
      <c r="AZ144" s="6">
        <f t="shared" si="171"/>
        <v>0</v>
      </c>
      <c r="BA144" s="6">
        <f t="shared" si="172"/>
        <v>0</v>
      </c>
      <c r="BB144" s="6">
        <f t="shared" si="173"/>
        <v>0</v>
      </c>
      <c r="BC144" s="6">
        <f t="shared" si="174"/>
        <v>0</v>
      </c>
      <c r="BE144" s="1">
        <f t="shared" si="175"/>
        <v>0</v>
      </c>
      <c r="BF144" s="1">
        <f t="shared" si="176"/>
        <v>0</v>
      </c>
      <c r="BG144" s="1">
        <f t="shared" si="177"/>
        <v>0</v>
      </c>
      <c r="BH144" s="1">
        <f t="shared" si="178"/>
        <v>0</v>
      </c>
      <c r="BI144" s="1">
        <f t="shared" si="179"/>
        <v>0</v>
      </c>
      <c r="BJ144" s="1">
        <f t="shared" si="180"/>
        <v>0</v>
      </c>
      <c r="BK144" s="1">
        <f t="shared" si="181"/>
        <v>0</v>
      </c>
      <c r="BL144" s="1">
        <f t="shared" si="182"/>
        <v>0</v>
      </c>
      <c r="BM144" s="1">
        <f t="shared" si="183"/>
        <v>0</v>
      </c>
    </row>
    <row r="145" spans="2:65" x14ac:dyDescent="0.3">
      <c r="B145" s="6">
        <f>IF(Apr!$E147&gt;0,VLOOKUP($A145,Apr!$O$4:$T$201,4,FALSE),0)</f>
        <v>0</v>
      </c>
      <c r="C145" s="6">
        <f>IF(Apr!$E147&gt;0,VLOOKUP($A145,Apr!$O$4:$T$201,5,FALSE)+Apr!L$4/1000,0)</f>
        <v>0</v>
      </c>
      <c r="D145" s="16">
        <f t="shared" si="149"/>
        <v>0</v>
      </c>
      <c r="E145" s="6">
        <f>IF(May!$E147&gt;0,VLOOKUP($A145,May!$O$4:$T$201,4,FALSE),0)</f>
        <v>0</v>
      </c>
      <c r="F145" s="6">
        <f>IF(May!$E147&gt;0,VLOOKUP($A145,May!$O$4:$T$201,5,FALSE)+May!L$4/1000,0)</f>
        <v>0</v>
      </c>
      <c r="G145" s="16">
        <f t="shared" si="150"/>
        <v>0</v>
      </c>
      <c r="H145" s="6">
        <f>IF(Jun!$E147&gt;0,VLOOKUP($A145,Jun!$O$4:$R$201,4,FALSE),0)</f>
        <v>0</v>
      </c>
      <c r="I145" s="6">
        <f>IF(Jun!$E147&gt;0,VLOOKUP($A145,Jun!$O$4:$T$201,5,FALSE)+Jun!L$4/1000,0)</f>
        <v>0</v>
      </c>
      <c r="J145" s="16">
        <f t="shared" si="151"/>
        <v>0</v>
      </c>
      <c r="K145" s="6">
        <f>IF(Jul!$E147&gt;0,VLOOKUP($A145,Jul!$O$4:$R$201,4,FALSE),0)</f>
        <v>0</v>
      </c>
      <c r="L145" s="6">
        <f>IF(Jul!$E147&gt;0,VLOOKUP($A145,Jul!$O$4:$T$201,5,FALSE)+Jul!$L$4/1000,0)</f>
        <v>0</v>
      </c>
      <c r="M145" s="16">
        <f t="shared" si="153"/>
        <v>0</v>
      </c>
      <c r="N145" s="6">
        <f>IF(Aug!$E147&gt;0,VLOOKUP($A145,Aug!$O$4:$R$201,4,FALSE),0)</f>
        <v>0</v>
      </c>
      <c r="O145" s="6">
        <f>IF(Aug!$E147&gt;0,VLOOKUP($A145,Aug!$O$4:$T$201,5,FALSE)+Aug!L$4/1000,0)</f>
        <v>0</v>
      </c>
      <c r="P145" s="16">
        <f t="shared" si="154"/>
        <v>0</v>
      </c>
      <c r="Q145" s="6">
        <f>IF(Sep!$E147&gt;0,VLOOKUP($A145,Sep!$O$4:$R$201,4,FALSE),0)</f>
        <v>0</v>
      </c>
      <c r="R145" s="6">
        <f>IF(Sep!$E147&gt;0,VLOOKUP($A145,Sep!$O$4:$T$201,5,FALSE)+Sep!L$4/1000,0)</f>
        <v>0</v>
      </c>
      <c r="S145" s="16">
        <f t="shared" si="155"/>
        <v>0</v>
      </c>
      <c r="T145" s="6">
        <f>IF(Oct!$E147&gt;0,VLOOKUP($A145,Oct!$O$4:$R$201,4,FALSE),0)</f>
        <v>0</v>
      </c>
      <c r="U145" s="6">
        <f>IF(Oct!$E147&gt;0,VLOOKUP($A145,Oct!$O$4:$T$201,5,FALSE)+Oct!L$4/1000,0)</f>
        <v>0</v>
      </c>
      <c r="V145" s="16">
        <f t="shared" si="156"/>
        <v>0</v>
      </c>
      <c r="W145" s="6">
        <f>IF(Nov!$E147&gt;0,VLOOKUP($A145,Nov!$O$4:$R$201,4,FALSE),0)</f>
        <v>0</v>
      </c>
      <c r="X145" s="6">
        <f>IF(Nov!$E147&gt;0,VLOOKUP($A145,Nov!$O$4:$T$201,5,FALSE)+Nov!L$4/1000,0)</f>
        <v>0</v>
      </c>
      <c r="Y145" s="16">
        <f t="shared" si="157"/>
        <v>0</v>
      </c>
      <c r="Z145" s="6">
        <f>IF(Dec!$E147&gt;0,VLOOKUP($A145,Dec!$O$4:$R$201,4,FALSE),0)</f>
        <v>0</v>
      </c>
      <c r="AA145" s="6">
        <f>IF(Dec!$E147&gt;0,VLOOKUP($A145,Dec!$O$4:$T$201,5,FALSE)+Dec!L$4/1000,0)</f>
        <v>0</v>
      </c>
      <c r="AB145" s="16">
        <f t="shared" si="158"/>
        <v>0</v>
      </c>
      <c r="AC145" s="6">
        <f>IF(Jan!$E147&gt;0,VLOOKUP($A145,Jan!$O$4:$R$201,4,FALSE),0)</f>
        <v>0</v>
      </c>
      <c r="AD145" s="6">
        <f>IF(Jan!$E147&gt;0,VLOOKUP($A145,Jan!$O$4:$T$201,5,FALSE)+Jan!L$4/1000,0)</f>
        <v>0</v>
      </c>
      <c r="AE145" s="16">
        <f t="shared" si="159"/>
        <v>0</v>
      </c>
      <c r="AF145" s="6">
        <f>IF(Feb!$E147&gt;0,VLOOKUP($A145,Feb!$O$4:$R$201,4,FALSE),0)</f>
        <v>0</v>
      </c>
      <c r="AG145" s="6">
        <f>IF(Feb!$E147&gt;0,VLOOKUP($A145,Feb!$O$4:$T$201,5,FALSE)+Feb!L$4/1000,0)</f>
        <v>0</v>
      </c>
      <c r="AH145" s="16">
        <f t="shared" si="160"/>
        <v>0</v>
      </c>
      <c r="AI145" s="6">
        <f>IF(Mar!$E147&gt;0,VLOOKUP($A145,Mar!$O$4:$R$201,4,FALSE),0)</f>
        <v>0</v>
      </c>
      <c r="AJ145" s="6">
        <f>IF(Mar!$E147&gt;0,VLOOKUP($A145,Mar!$O$4:$T$201,5,FALSE)+Mar!L$4/1000,0)</f>
        <v>0</v>
      </c>
      <c r="AK145" s="16">
        <f t="shared" si="152"/>
        <v>0</v>
      </c>
      <c r="AN145" s="16">
        <f t="shared" si="161"/>
        <v>0</v>
      </c>
      <c r="AQ145" s="1">
        <f t="shared" si="162"/>
        <v>0</v>
      </c>
      <c r="AR145" s="6">
        <f t="shared" si="163"/>
        <v>0</v>
      </c>
      <c r="AS145" s="6">
        <f t="shared" si="164"/>
        <v>0</v>
      </c>
      <c r="AT145" s="6">
        <f t="shared" si="165"/>
        <v>0</v>
      </c>
      <c r="AU145" s="6">
        <f t="shared" si="166"/>
        <v>0</v>
      </c>
      <c r="AV145" s="6">
        <f t="shared" si="167"/>
        <v>0</v>
      </c>
      <c r="AW145" s="6">
        <f t="shared" si="168"/>
        <v>0</v>
      </c>
      <c r="AX145" s="6">
        <f t="shared" si="169"/>
        <v>0</v>
      </c>
      <c r="AY145" s="6">
        <f t="shared" si="170"/>
        <v>0</v>
      </c>
      <c r="AZ145" s="6">
        <f t="shared" si="171"/>
        <v>0</v>
      </c>
      <c r="BA145" s="6">
        <f t="shared" si="172"/>
        <v>0</v>
      </c>
      <c r="BB145" s="6">
        <f t="shared" si="173"/>
        <v>0</v>
      </c>
      <c r="BC145" s="6">
        <f t="shared" si="174"/>
        <v>0</v>
      </c>
      <c r="BE145" s="1">
        <f t="shared" si="175"/>
        <v>0</v>
      </c>
      <c r="BF145" s="1">
        <f t="shared" si="176"/>
        <v>0</v>
      </c>
      <c r="BG145" s="1">
        <f t="shared" si="177"/>
        <v>0</v>
      </c>
      <c r="BH145" s="1">
        <f t="shared" si="178"/>
        <v>0</v>
      </c>
      <c r="BI145" s="1">
        <f t="shared" si="179"/>
        <v>0</v>
      </c>
      <c r="BJ145" s="1">
        <f t="shared" si="180"/>
        <v>0</v>
      </c>
      <c r="BK145" s="1">
        <f t="shared" si="181"/>
        <v>0</v>
      </c>
      <c r="BL145" s="1">
        <f t="shared" si="182"/>
        <v>0</v>
      </c>
      <c r="BM145" s="1">
        <f t="shared" si="183"/>
        <v>0</v>
      </c>
    </row>
    <row r="146" spans="2:65" x14ac:dyDescent="0.3">
      <c r="B146" s="6">
        <f>IF(Apr!$E148&gt;0,VLOOKUP($A146,Apr!$O$4:$T$201,4,FALSE),0)</f>
        <v>0</v>
      </c>
      <c r="C146" s="6">
        <f>IF(Apr!$E148&gt;0,VLOOKUP($A146,Apr!$O$4:$T$201,5,FALSE)+Apr!L$4/1000,0)</f>
        <v>0</v>
      </c>
      <c r="D146" s="16">
        <f t="shared" si="149"/>
        <v>0</v>
      </c>
      <c r="E146" s="6">
        <f>IF(May!$E148&gt;0,VLOOKUP($A146,May!$O$4:$T$201,4,FALSE),0)</f>
        <v>0</v>
      </c>
      <c r="F146" s="6">
        <f>IF(May!$E148&gt;0,VLOOKUP($A146,May!$O$4:$T$201,5,FALSE)+May!L$4/1000,0)</f>
        <v>0</v>
      </c>
      <c r="G146" s="16">
        <f t="shared" si="150"/>
        <v>0</v>
      </c>
      <c r="H146" s="6">
        <f>IF(Jun!$E148&gt;0,VLOOKUP($A146,Jun!$O$4:$R$201,4,FALSE),0)</f>
        <v>0</v>
      </c>
      <c r="I146" s="6">
        <f>IF(Jun!$E148&gt;0,VLOOKUP($A146,Jun!$O$4:$T$201,5,FALSE)+Jun!L$4/1000,0)</f>
        <v>0</v>
      </c>
      <c r="J146" s="16">
        <f t="shared" si="151"/>
        <v>0</v>
      </c>
      <c r="K146" s="6">
        <f>IF(Jul!$E148&gt;0,VLOOKUP($A146,Jul!$O$4:$R$201,4,FALSE),0)</f>
        <v>0</v>
      </c>
      <c r="L146" s="6">
        <f>IF(Jul!$E148&gt;0,VLOOKUP($A146,Jul!$O$4:$T$201,5,FALSE)+Jul!$L$4/1000,0)</f>
        <v>0</v>
      </c>
      <c r="M146" s="16">
        <f t="shared" si="153"/>
        <v>0</v>
      </c>
      <c r="N146" s="6">
        <f>IF(Aug!$E148&gt;0,VLOOKUP($A146,Aug!$O$4:$R$201,4,FALSE),0)</f>
        <v>0</v>
      </c>
      <c r="O146" s="6">
        <f>IF(Aug!$E148&gt;0,VLOOKUP($A146,Aug!$O$4:$T$201,5,FALSE)+Aug!L$4/1000,0)</f>
        <v>0</v>
      </c>
      <c r="P146" s="16">
        <f t="shared" si="154"/>
        <v>0</v>
      </c>
      <c r="Q146" s="6">
        <f>IF(Sep!$E148&gt;0,VLOOKUP($A146,Sep!$O$4:$R$201,4,FALSE),0)</f>
        <v>0</v>
      </c>
      <c r="R146" s="6">
        <f>IF(Sep!$E148&gt;0,VLOOKUP($A146,Sep!$O$4:$T$201,5,FALSE)+Sep!L$4/1000,0)</f>
        <v>0</v>
      </c>
      <c r="S146" s="16">
        <f t="shared" si="155"/>
        <v>0</v>
      </c>
      <c r="T146" s="6">
        <f>IF(Oct!$E148&gt;0,VLOOKUP($A146,Oct!$O$4:$R$201,4,FALSE),0)</f>
        <v>0</v>
      </c>
      <c r="U146" s="6">
        <f>IF(Oct!$E148&gt;0,VLOOKUP($A146,Oct!$O$4:$T$201,5,FALSE)+Oct!L$4/1000,0)</f>
        <v>0</v>
      </c>
      <c r="V146" s="16">
        <f t="shared" si="156"/>
        <v>0</v>
      </c>
      <c r="W146" s="6">
        <f>IF(Nov!$E148&gt;0,VLOOKUP($A146,Nov!$O$4:$R$201,4,FALSE),0)</f>
        <v>0</v>
      </c>
      <c r="X146" s="6">
        <f>IF(Nov!$E148&gt;0,VLOOKUP($A146,Nov!$O$4:$T$201,5,FALSE)+Nov!L$4/1000,0)</f>
        <v>0</v>
      </c>
      <c r="Y146" s="16">
        <f t="shared" si="157"/>
        <v>0</v>
      </c>
      <c r="Z146" s="6">
        <f>IF(Dec!$E148&gt;0,VLOOKUP($A146,Dec!$O$4:$R$201,4,FALSE),0)</f>
        <v>0</v>
      </c>
      <c r="AA146" s="6">
        <f>IF(Dec!$E148&gt;0,VLOOKUP($A146,Dec!$O$4:$T$201,5,FALSE)+Dec!L$4/1000,0)</f>
        <v>0</v>
      </c>
      <c r="AB146" s="16">
        <f t="shared" si="158"/>
        <v>0</v>
      </c>
      <c r="AC146" s="6">
        <f>IF(Jan!$E148&gt;0,VLOOKUP($A146,Jan!$O$4:$R$201,4,FALSE),0)</f>
        <v>0</v>
      </c>
      <c r="AD146" s="6">
        <f>IF(Jan!$E148&gt;0,VLOOKUP($A146,Jan!$O$4:$T$201,5,FALSE)+Jan!L$4/1000,0)</f>
        <v>0</v>
      </c>
      <c r="AE146" s="16">
        <f t="shared" si="159"/>
        <v>0</v>
      </c>
      <c r="AF146" s="6">
        <f>IF(Feb!$E148&gt;0,VLOOKUP($A146,Feb!$O$4:$R$201,4,FALSE),0)</f>
        <v>0</v>
      </c>
      <c r="AG146" s="6">
        <f>IF(Feb!$E148&gt;0,VLOOKUP($A146,Feb!$O$4:$T$201,5,FALSE)+Feb!L$4/1000,0)</f>
        <v>0</v>
      </c>
      <c r="AH146" s="16">
        <f t="shared" si="160"/>
        <v>0</v>
      </c>
      <c r="AI146" s="6">
        <f>IF(Mar!$E148&gt;0,VLOOKUP($A146,Mar!$O$4:$R$201,4,FALSE),0)</f>
        <v>0</v>
      </c>
      <c r="AJ146" s="6">
        <f>IF(Mar!$E148&gt;0,VLOOKUP($A146,Mar!$O$4:$T$201,5,FALSE)+Mar!L$4/1000,0)</f>
        <v>0</v>
      </c>
      <c r="AK146" s="16">
        <f t="shared" si="152"/>
        <v>0</v>
      </c>
      <c r="AN146" s="16">
        <f t="shared" si="161"/>
        <v>0</v>
      </c>
      <c r="AQ146" s="1">
        <f t="shared" si="162"/>
        <v>0</v>
      </c>
      <c r="AR146" s="6">
        <f t="shared" si="163"/>
        <v>0</v>
      </c>
      <c r="AS146" s="6">
        <f t="shared" si="164"/>
        <v>0</v>
      </c>
      <c r="AT146" s="6">
        <f t="shared" si="165"/>
        <v>0</v>
      </c>
      <c r="AU146" s="6">
        <f t="shared" si="166"/>
        <v>0</v>
      </c>
      <c r="AV146" s="6">
        <f t="shared" si="167"/>
        <v>0</v>
      </c>
      <c r="AW146" s="6">
        <f t="shared" si="168"/>
        <v>0</v>
      </c>
      <c r="AX146" s="6">
        <f t="shared" si="169"/>
        <v>0</v>
      </c>
      <c r="AY146" s="6">
        <f t="shared" si="170"/>
        <v>0</v>
      </c>
      <c r="AZ146" s="6">
        <f t="shared" si="171"/>
        <v>0</v>
      </c>
      <c r="BA146" s="6">
        <f t="shared" si="172"/>
        <v>0</v>
      </c>
      <c r="BB146" s="6">
        <f t="shared" si="173"/>
        <v>0</v>
      </c>
      <c r="BC146" s="6">
        <f t="shared" si="174"/>
        <v>0</v>
      </c>
      <c r="BE146" s="1">
        <f t="shared" si="175"/>
        <v>0</v>
      </c>
      <c r="BF146" s="1">
        <f t="shared" si="176"/>
        <v>0</v>
      </c>
      <c r="BG146" s="1">
        <f t="shared" si="177"/>
        <v>0</v>
      </c>
      <c r="BH146" s="1">
        <f t="shared" si="178"/>
        <v>0</v>
      </c>
      <c r="BI146" s="1">
        <f t="shared" si="179"/>
        <v>0</v>
      </c>
      <c r="BJ146" s="1">
        <f t="shared" si="180"/>
        <v>0</v>
      </c>
      <c r="BK146" s="1">
        <f t="shared" si="181"/>
        <v>0</v>
      </c>
      <c r="BL146" s="1">
        <f t="shared" si="182"/>
        <v>0</v>
      </c>
      <c r="BM146" s="1">
        <f t="shared" si="183"/>
        <v>0</v>
      </c>
    </row>
    <row r="147" spans="2:65" x14ac:dyDescent="0.3">
      <c r="B147" s="6">
        <f>IF(Apr!$E149&gt;0,VLOOKUP($A147,Apr!$O$4:$T$201,4,FALSE),0)</f>
        <v>0</v>
      </c>
      <c r="C147" s="6">
        <f>IF(Apr!$E149&gt;0,VLOOKUP($A147,Apr!$O$4:$T$201,5,FALSE)+Apr!L$4/1000,0)</f>
        <v>0</v>
      </c>
      <c r="D147" s="16">
        <f t="shared" si="149"/>
        <v>0</v>
      </c>
      <c r="E147" s="6">
        <f>IF(May!$E149&gt;0,VLOOKUP($A147,May!$O$4:$T$201,4,FALSE),0)</f>
        <v>0</v>
      </c>
      <c r="F147" s="6">
        <f>IF(May!$E149&gt;0,VLOOKUP($A147,May!$O$4:$T$201,5,FALSE)+May!L$4/1000,0)</f>
        <v>0</v>
      </c>
      <c r="G147" s="16">
        <f t="shared" si="150"/>
        <v>0</v>
      </c>
      <c r="H147" s="6">
        <f>IF(Jun!$E149&gt;0,VLOOKUP($A147,Jun!$O$4:$R$201,4,FALSE),0)</f>
        <v>0</v>
      </c>
      <c r="I147" s="6">
        <f>IF(Jun!$E149&gt;0,VLOOKUP($A147,Jun!$O$4:$T$201,5,FALSE)+Jun!L$4/1000,0)</f>
        <v>0</v>
      </c>
      <c r="J147" s="16">
        <f t="shared" si="151"/>
        <v>0</v>
      </c>
      <c r="K147" s="6">
        <f>IF(Jul!$E149&gt;0,VLOOKUP($A147,Jul!$O$4:$R$201,4,FALSE),0)</f>
        <v>0</v>
      </c>
      <c r="L147" s="6">
        <f>IF(Jul!$E149&gt;0,VLOOKUP($A147,Jul!$O$4:$T$201,5,FALSE)+Jul!$L$4/1000,0)</f>
        <v>0</v>
      </c>
      <c r="M147" s="16">
        <f t="shared" si="153"/>
        <v>0</v>
      </c>
      <c r="N147" s="6">
        <f>IF(Aug!$E149&gt;0,VLOOKUP($A147,Aug!$O$4:$R$201,4,FALSE),0)</f>
        <v>0</v>
      </c>
      <c r="O147" s="6">
        <f>IF(Aug!$E149&gt;0,VLOOKUP($A147,Aug!$O$4:$T$201,5,FALSE)+Aug!L$4/1000,0)</f>
        <v>0</v>
      </c>
      <c r="P147" s="16">
        <f t="shared" si="154"/>
        <v>0</v>
      </c>
      <c r="Q147" s="6">
        <f>IF(Sep!$E149&gt;0,VLOOKUP($A147,Sep!$O$4:$R$201,4,FALSE),0)</f>
        <v>0</v>
      </c>
      <c r="R147" s="6">
        <f>IF(Sep!$E149&gt;0,VLOOKUP($A147,Sep!$O$4:$T$201,5,FALSE)+Sep!L$4/1000,0)</f>
        <v>0</v>
      </c>
      <c r="S147" s="16">
        <f t="shared" si="155"/>
        <v>0</v>
      </c>
      <c r="T147" s="6">
        <f>IF(Oct!$E149&gt;0,VLOOKUP($A147,Oct!$O$4:$R$201,4,FALSE),0)</f>
        <v>0</v>
      </c>
      <c r="U147" s="6">
        <f>IF(Oct!$E149&gt;0,VLOOKUP($A147,Oct!$O$4:$T$201,5,FALSE)+Oct!L$4/1000,0)</f>
        <v>0</v>
      </c>
      <c r="V147" s="16">
        <f t="shared" si="156"/>
        <v>0</v>
      </c>
      <c r="W147" s="6">
        <f>IF(Nov!$E149&gt;0,VLOOKUP($A147,Nov!$O$4:$R$201,4,FALSE),0)</f>
        <v>0</v>
      </c>
      <c r="X147" s="6">
        <f>IF(Nov!$E149&gt;0,VLOOKUP($A147,Nov!$O$4:$T$201,5,FALSE)+Nov!L$4/1000,0)</f>
        <v>0</v>
      </c>
      <c r="Y147" s="16">
        <f t="shared" si="157"/>
        <v>0</v>
      </c>
      <c r="Z147" s="6">
        <f>IF(Dec!$E149&gt;0,VLOOKUP($A147,Dec!$O$4:$R$201,4,FALSE),0)</f>
        <v>0</v>
      </c>
      <c r="AA147" s="6">
        <f>IF(Dec!$E149&gt;0,VLOOKUP($A147,Dec!$O$4:$T$201,5,FALSE)+Dec!L$4/1000,0)</f>
        <v>0</v>
      </c>
      <c r="AB147" s="16">
        <f t="shared" si="158"/>
        <v>0</v>
      </c>
      <c r="AC147" s="6">
        <f>IF(Jan!$E149&gt;0,VLOOKUP($A147,Jan!$O$4:$R$201,4,FALSE),0)</f>
        <v>0</v>
      </c>
      <c r="AD147" s="6">
        <f>IF(Jan!$E149&gt;0,VLOOKUP($A147,Jan!$O$4:$T$201,5,FALSE)+Jan!L$4/1000,0)</f>
        <v>0</v>
      </c>
      <c r="AE147" s="16">
        <f t="shared" si="159"/>
        <v>0</v>
      </c>
      <c r="AF147" s="6">
        <f>IF(Feb!$E149&gt;0,VLOOKUP($A147,Feb!$O$4:$R$201,4,FALSE),0)</f>
        <v>0</v>
      </c>
      <c r="AG147" s="6">
        <f>IF(Feb!$E149&gt;0,VLOOKUP($A147,Feb!$O$4:$T$201,5,FALSE)+Feb!L$4/1000,0)</f>
        <v>0</v>
      </c>
      <c r="AH147" s="16">
        <f t="shared" si="160"/>
        <v>0</v>
      </c>
      <c r="AI147" s="6">
        <f>IF(Mar!$E149&gt;0,VLOOKUP($A147,Mar!$O$4:$R$201,4,FALSE),0)</f>
        <v>0</v>
      </c>
      <c r="AJ147" s="6">
        <f>IF(Mar!$E149&gt;0,VLOOKUP($A147,Mar!$O$4:$T$201,5,FALSE)+Mar!L$4/1000,0)</f>
        <v>0</v>
      </c>
      <c r="AK147" s="16">
        <f t="shared" si="152"/>
        <v>0</v>
      </c>
      <c r="AN147" s="16">
        <f t="shared" si="161"/>
        <v>0</v>
      </c>
      <c r="AQ147" s="1">
        <f t="shared" si="162"/>
        <v>0</v>
      </c>
      <c r="AR147" s="6">
        <f t="shared" si="163"/>
        <v>0</v>
      </c>
      <c r="AS147" s="6">
        <f t="shared" si="164"/>
        <v>0</v>
      </c>
      <c r="AT147" s="6">
        <f t="shared" si="165"/>
        <v>0</v>
      </c>
      <c r="AU147" s="6">
        <f t="shared" si="166"/>
        <v>0</v>
      </c>
      <c r="AV147" s="6">
        <f t="shared" si="167"/>
        <v>0</v>
      </c>
      <c r="AW147" s="6">
        <f t="shared" si="168"/>
        <v>0</v>
      </c>
      <c r="AX147" s="6">
        <f t="shared" si="169"/>
        <v>0</v>
      </c>
      <c r="AY147" s="6">
        <f t="shared" si="170"/>
        <v>0</v>
      </c>
      <c r="AZ147" s="6">
        <f t="shared" si="171"/>
        <v>0</v>
      </c>
      <c r="BA147" s="6">
        <f t="shared" si="172"/>
        <v>0</v>
      </c>
      <c r="BB147" s="6">
        <f t="shared" si="173"/>
        <v>0</v>
      </c>
      <c r="BC147" s="6">
        <f t="shared" si="174"/>
        <v>0</v>
      </c>
      <c r="BE147" s="1">
        <f t="shared" si="175"/>
        <v>0</v>
      </c>
      <c r="BF147" s="1">
        <f t="shared" si="176"/>
        <v>0</v>
      </c>
      <c r="BG147" s="1">
        <f t="shared" si="177"/>
        <v>0</v>
      </c>
      <c r="BH147" s="1">
        <f t="shared" si="178"/>
        <v>0</v>
      </c>
      <c r="BI147" s="1">
        <f t="shared" si="179"/>
        <v>0</v>
      </c>
      <c r="BJ147" s="1">
        <f t="shared" si="180"/>
        <v>0</v>
      </c>
      <c r="BK147" s="1">
        <f t="shared" si="181"/>
        <v>0</v>
      </c>
      <c r="BL147" s="1">
        <f t="shared" si="182"/>
        <v>0</v>
      </c>
      <c r="BM147" s="1">
        <f t="shared" si="183"/>
        <v>0</v>
      </c>
    </row>
    <row r="148" spans="2:65" x14ac:dyDescent="0.3">
      <c r="B148" s="6">
        <f>IF(Apr!$E150&gt;0,VLOOKUP($A148,Apr!$O$4:$T$201,4,FALSE),0)</f>
        <v>0</v>
      </c>
      <c r="C148" s="6">
        <f>IF(Apr!$E150&gt;0,VLOOKUP($A148,Apr!$O$4:$T$201,5,FALSE)+Apr!L$4/1000,0)</f>
        <v>0</v>
      </c>
      <c r="D148" s="16">
        <f t="shared" si="149"/>
        <v>0</v>
      </c>
      <c r="E148" s="6">
        <f>IF(May!$E150&gt;0,VLOOKUP($A148,May!$O$4:$T$201,4,FALSE),0)</f>
        <v>0</v>
      </c>
      <c r="F148" s="6">
        <f>IF(May!$E150&gt;0,VLOOKUP($A148,May!$O$4:$T$201,5,FALSE)+May!L$4/1000,0)</f>
        <v>0</v>
      </c>
      <c r="G148" s="16">
        <f t="shared" si="150"/>
        <v>0</v>
      </c>
      <c r="H148" s="6">
        <f>IF(Jun!$E150&gt;0,VLOOKUP($A148,Jun!$O$4:$R$201,4,FALSE),0)</f>
        <v>0</v>
      </c>
      <c r="I148" s="6">
        <f>IF(Jun!$E150&gt;0,VLOOKUP($A148,Jun!$O$4:$T$201,5,FALSE)+Jun!L$4/1000,0)</f>
        <v>0</v>
      </c>
      <c r="J148" s="16">
        <f t="shared" si="151"/>
        <v>0</v>
      </c>
      <c r="K148" s="6">
        <f>IF(Jul!$E150&gt;0,VLOOKUP($A148,Jul!$O$4:$R$201,4,FALSE),0)</f>
        <v>0</v>
      </c>
      <c r="L148" s="6">
        <f>IF(Jul!$E150&gt;0,VLOOKUP($A148,Jul!$O$4:$T$201,5,FALSE)+Jul!$L$4/1000,0)</f>
        <v>0</v>
      </c>
      <c r="M148" s="16">
        <f t="shared" si="153"/>
        <v>0</v>
      </c>
      <c r="N148" s="6">
        <f>IF(Aug!$E150&gt;0,VLOOKUP($A148,Aug!$O$4:$R$201,4,FALSE),0)</f>
        <v>0</v>
      </c>
      <c r="O148" s="6">
        <f>IF(Aug!$E150&gt;0,VLOOKUP($A148,Aug!$O$4:$T$201,5,FALSE)+Aug!L$4/1000,0)</f>
        <v>0</v>
      </c>
      <c r="P148" s="16">
        <f t="shared" si="154"/>
        <v>0</v>
      </c>
      <c r="Q148" s="6">
        <f>IF(Sep!$E150&gt;0,VLOOKUP($A148,Sep!$O$4:$R$201,4,FALSE),0)</f>
        <v>0</v>
      </c>
      <c r="R148" s="6">
        <f>IF(Sep!$E150&gt;0,VLOOKUP($A148,Sep!$O$4:$T$201,5,FALSE)+Sep!L$4/1000,0)</f>
        <v>0</v>
      </c>
      <c r="S148" s="16">
        <f t="shared" si="155"/>
        <v>0</v>
      </c>
      <c r="T148" s="6">
        <f>IF(Oct!$E150&gt;0,VLOOKUP($A148,Oct!$O$4:$R$201,4,FALSE),0)</f>
        <v>0</v>
      </c>
      <c r="U148" s="6">
        <f>IF(Oct!$E150&gt;0,VLOOKUP($A148,Oct!$O$4:$T$201,5,FALSE)+Oct!L$4/1000,0)</f>
        <v>0</v>
      </c>
      <c r="V148" s="16">
        <f t="shared" si="156"/>
        <v>0</v>
      </c>
      <c r="W148" s="6">
        <f>IF(Nov!$E150&gt;0,VLOOKUP($A148,Nov!$O$4:$R$201,4,FALSE),0)</f>
        <v>0</v>
      </c>
      <c r="X148" s="6">
        <f>IF(Nov!$E150&gt;0,VLOOKUP($A148,Nov!$O$4:$T$201,5,FALSE)+Nov!L$4/1000,0)</f>
        <v>0</v>
      </c>
      <c r="Y148" s="16">
        <f t="shared" si="157"/>
        <v>0</v>
      </c>
      <c r="Z148" s="6">
        <f>IF(Dec!$E150&gt;0,VLOOKUP($A148,Dec!$O$4:$R$201,4,FALSE),0)</f>
        <v>0</v>
      </c>
      <c r="AA148" s="6">
        <f>IF(Dec!$E150&gt;0,VLOOKUP($A148,Dec!$O$4:$T$201,5,FALSE)+Dec!L$4/1000,0)</f>
        <v>0</v>
      </c>
      <c r="AB148" s="16">
        <f t="shared" si="158"/>
        <v>0</v>
      </c>
      <c r="AC148" s="6">
        <f>IF(Jan!$E150&gt;0,VLOOKUP($A148,Jan!$O$4:$R$201,4,FALSE),0)</f>
        <v>0</v>
      </c>
      <c r="AD148" s="6">
        <f>IF(Jan!$E150&gt;0,VLOOKUP($A148,Jan!$O$4:$T$201,5,FALSE)+Jan!L$4/1000,0)</f>
        <v>0</v>
      </c>
      <c r="AE148" s="16">
        <f t="shared" si="159"/>
        <v>0</v>
      </c>
      <c r="AF148" s="6">
        <f>IF(Feb!$E150&gt;0,VLOOKUP($A148,Feb!$O$4:$R$201,4,FALSE),0)</f>
        <v>0</v>
      </c>
      <c r="AG148" s="6">
        <f>IF(Feb!$E150&gt;0,VLOOKUP($A148,Feb!$O$4:$T$201,5,FALSE)+Feb!L$4/1000,0)</f>
        <v>0</v>
      </c>
      <c r="AH148" s="16">
        <f t="shared" si="160"/>
        <v>0</v>
      </c>
      <c r="AI148" s="6">
        <f>IF(Mar!$E150&gt;0,VLOOKUP($A148,Mar!$O$4:$R$201,4,FALSE),0)</f>
        <v>0</v>
      </c>
      <c r="AJ148" s="6">
        <f>IF(Mar!$E150&gt;0,VLOOKUP($A148,Mar!$O$4:$T$201,5,FALSE)+Mar!L$4/1000,0)</f>
        <v>0</v>
      </c>
      <c r="AK148" s="16">
        <f t="shared" si="152"/>
        <v>0</v>
      </c>
      <c r="AN148" s="16">
        <f t="shared" si="161"/>
        <v>0</v>
      </c>
      <c r="AQ148" s="1">
        <f t="shared" si="162"/>
        <v>0</v>
      </c>
      <c r="AR148" s="6">
        <f t="shared" si="163"/>
        <v>0</v>
      </c>
      <c r="AS148" s="6">
        <f t="shared" si="164"/>
        <v>0</v>
      </c>
      <c r="AT148" s="6">
        <f t="shared" si="165"/>
        <v>0</v>
      </c>
      <c r="AU148" s="6">
        <f t="shared" si="166"/>
        <v>0</v>
      </c>
      <c r="AV148" s="6">
        <f t="shared" si="167"/>
        <v>0</v>
      </c>
      <c r="AW148" s="6">
        <f t="shared" si="168"/>
        <v>0</v>
      </c>
      <c r="AX148" s="6">
        <f t="shared" si="169"/>
        <v>0</v>
      </c>
      <c r="AY148" s="6">
        <f t="shared" si="170"/>
        <v>0</v>
      </c>
      <c r="AZ148" s="6">
        <f t="shared" si="171"/>
        <v>0</v>
      </c>
      <c r="BA148" s="6">
        <f t="shared" si="172"/>
        <v>0</v>
      </c>
      <c r="BB148" s="6">
        <f t="shared" si="173"/>
        <v>0</v>
      </c>
      <c r="BC148" s="6">
        <f t="shared" si="174"/>
        <v>0</v>
      </c>
      <c r="BE148" s="1">
        <f t="shared" si="175"/>
        <v>0</v>
      </c>
      <c r="BF148" s="1">
        <f t="shared" si="176"/>
        <v>0</v>
      </c>
      <c r="BG148" s="1">
        <f t="shared" si="177"/>
        <v>0</v>
      </c>
      <c r="BH148" s="1">
        <f t="shared" si="178"/>
        <v>0</v>
      </c>
      <c r="BI148" s="1">
        <f t="shared" si="179"/>
        <v>0</v>
      </c>
      <c r="BJ148" s="1">
        <f t="shared" si="180"/>
        <v>0</v>
      </c>
      <c r="BK148" s="1">
        <f t="shared" si="181"/>
        <v>0</v>
      </c>
      <c r="BL148" s="1">
        <f t="shared" si="182"/>
        <v>0</v>
      </c>
      <c r="BM148" s="1">
        <f t="shared" si="183"/>
        <v>0</v>
      </c>
    </row>
    <row r="149" spans="2:65" x14ac:dyDescent="0.3">
      <c r="B149" s="6">
        <f>IF(Apr!$E151&gt;0,VLOOKUP($A149,Apr!$O$4:$T$201,4,FALSE),0)</f>
        <v>0</v>
      </c>
      <c r="C149" s="6">
        <f>IF(Apr!$E151&gt;0,VLOOKUP($A149,Apr!$O$4:$T$201,5,FALSE)+Apr!L$4/1000,0)</f>
        <v>0</v>
      </c>
      <c r="D149" s="16">
        <f t="shared" si="149"/>
        <v>0</v>
      </c>
      <c r="E149" s="6">
        <f>IF(May!$E151&gt;0,VLOOKUP($A149,May!$O$4:$T$201,4,FALSE),0)</f>
        <v>0</v>
      </c>
      <c r="F149" s="6">
        <f>IF(May!$E151&gt;0,VLOOKUP($A149,May!$O$4:$T$201,5,FALSE)+May!L$4/1000,0)</f>
        <v>0</v>
      </c>
      <c r="G149" s="16">
        <f t="shared" si="150"/>
        <v>0</v>
      </c>
      <c r="H149" s="6">
        <f>IF(Jun!$E151&gt;0,VLOOKUP($A149,Jun!$O$4:$R$201,4,FALSE),0)</f>
        <v>0</v>
      </c>
      <c r="I149" s="6">
        <f>IF(Jun!$E151&gt;0,VLOOKUP($A149,Jun!$O$4:$T$201,5,FALSE)+Jun!L$4/1000,0)</f>
        <v>0</v>
      </c>
      <c r="J149" s="16">
        <f t="shared" si="151"/>
        <v>0</v>
      </c>
      <c r="K149" s="6">
        <f>IF(Jul!$E151&gt;0,VLOOKUP($A149,Jul!$O$4:$R$201,4,FALSE),0)</f>
        <v>0</v>
      </c>
      <c r="L149" s="6">
        <f>IF(Jul!$E151&gt;0,VLOOKUP($A149,Jul!$O$4:$T$201,5,FALSE)+Jul!$L$4/1000,0)</f>
        <v>0</v>
      </c>
      <c r="M149" s="16">
        <f t="shared" si="153"/>
        <v>0</v>
      </c>
      <c r="N149" s="6">
        <f>IF(Aug!$E151&gt;0,VLOOKUP($A149,Aug!$O$4:$R$201,4,FALSE),0)</f>
        <v>0</v>
      </c>
      <c r="O149" s="6">
        <f>IF(Aug!$E151&gt;0,VLOOKUP($A149,Aug!$O$4:$T$201,5,FALSE)+Aug!L$4/1000,0)</f>
        <v>0</v>
      </c>
      <c r="P149" s="16">
        <f t="shared" si="154"/>
        <v>0</v>
      </c>
      <c r="Q149" s="6">
        <f>IF(Sep!$E151&gt;0,VLOOKUP($A149,Sep!$O$4:$R$201,4,FALSE),0)</f>
        <v>0</v>
      </c>
      <c r="R149" s="6">
        <f>IF(Sep!$E151&gt;0,VLOOKUP($A149,Sep!$O$4:$T$201,5,FALSE)+Sep!L$4/1000,0)</f>
        <v>0</v>
      </c>
      <c r="S149" s="16">
        <f t="shared" si="155"/>
        <v>0</v>
      </c>
      <c r="T149" s="6">
        <f>IF(Oct!$E151&gt;0,VLOOKUP($A149,Oct!$O$4:$R$201,4,FALSE),0)</f>
        <v>0</v>
      </c>
      <c r="U149" s="6">
        <f>IF(Oct!$E151&gt;0,VLOOKUP($A149,Oct!$O$4:$T$201,5,FALSE)+Oct!L$4/1000,0)</f>
        <v>0</v>
      </c>
      <c r="V149" s="16">
        <f t="shared" si="156"/>
        <v>0</v>
      </c>
      <c r="W149" s="6">
        <f>IF(Nov!$E151&gt;0,VLOOKUP($A149,Nov!$O$4:$R$201,4,FALSE),0)</f>
        <v>0</v>
      </c>
      <c r="X149" s="6">
        <f>IF(Nov!$E151&gt;0,VLOOKUP($A149,Nov!$O$4:$T$201,5,FALSE)+Nov!L$4/1000,0)</f>
        <v>0</v>
      </c>
      <c r="Y149" s="16">
        <f t="shared" si="157"/>
        <v>0</v>
      </c>
      <c r="Z149" s="6">
        <f>IF(Dec!$E151&gt;0,VLOOKUP($A149,Dec!$O$4:$R$201,4,FALSE),0)</f>
        <v>0</v>
      </c>
      <c r="AA149" s="6">
        <f>IF(Dec!$E151&gt;0,VLOOKUP($A149,Dec!$O$4:$T$201,5,FALSE)+Dec!L$4/1000,0)</f>
        <v>0</v>
      </c>
      <c r="AB149" s="16">
        <f t="shared" si="158"/>
        <v>0</v>
      </c>
      <c r="AC149" s="6">
        <f>IF(Jan!$E151&gt;0,VLOOKUP($A149,Jan!$O$4:$R$201,4,FALSE),0)</f>
        <v>0</v>
      </c>
      <c r="AD149" s="6">
        <f>IF(Jan!$E151&gt;0,VLOOKUP($A149,Jan!$O$4:$T$201,5,FALSE)+Jan!L$4/1000,0)</f>
        <v>0</v>
      </c>
      <c r="AE149" s="16">
        <f t="shared" si="159"/>
        <v>0</v>
      </c>
      <c r="AF149" s="6">
        <f>IF(Feb!$E151&gt;0,VLOOKUP($A149,Feb!$O$4:$R$201,4,FALSE),0)</f>
        <v>0</v>
      </c>
      <c r="AG149" s="6">
        <f>IF(Feb!$E151&gt;0,VLOOKUP($A149,Feb!$O$4:$T$201,5,FALSE)+Feb!L$4/1000,0)</f>
        <v>0</v>
      </c>
      <c r="AH149" s="16">
        <f t="shared" si="160"/>
        <v>0</v>
      </c>
      <c r="AI149" s="6">
        <f>IF(Mar!$E151&gt;0,VLOOKUP($A149,Mar!$O$4:$R$201,4,FALSE),0)</f>
        <v>0</v>
      </c>
      <c r="AJ149" s="6">
        <f>IF(Mar!$E151&gt;0,VLOOKUP($A149,Mar!$O$4:$T$201,5,FALSE)+Mar!L$4/1000,0)</f>
        <v>0</v>
      </c>
      <c r="AK149" s="16">
        <f t="shared" si="152"/>
        <v>0</v>
      </c>
      <c r="AN149" s="16">
        <f t="shared" si="161"/>
        <v>0</v>
      </c>
      <c r="AQ149" s="1">
        <f t="shared" si="162"/>
        <v>0</v>
      </c>
      <c r="AR149" s="6">
        <f t="shared" si="163"/>
        <v>0</v>
      </c>
      <c r="AS149" s="6">
        <f t="shared" si="164"/>
        <v>0</v>
      </c>
      <c r="AT149" s="6">
        <f t="shared" si="165"/>
        <v>0</v>
      </c>
      <c r="AU149" s="6">
        <f t="shared" si="166"/>
        <v>0</v>
      </c>
      <c r="AV149" s="6">
        <f t="shared" si="167"/>
        <v>0</v>
      </c>
      <c r="AW149" s="6">
        <f t="shared" si="168"/>
        <v>0</v>
      </c>
      <c r="AX149" s="6">
        <f t="shared" si="169"/>
        <v>0</v>
      </c>
      <c r="AY149" s="6">
        <f t="shared" si="170"/>
        <v>0</v>
      </c>
      <c r="AZ149" s="6">
        <f t="shared" si="171"/>
        <v>0</v>
      </c>
      <c r="BA149" s="6">
        <f t="shared" si="172"/>
        <v>0</v>
      </c>
      <c r="BB149" s="6">
        <f t="shared" si="173"/>
        <v>0</v>
      </c>
      <c r="BC149" s="6">
        <f t="shared" si="174"/>
        <v>0</v>
      </c>
      <c r="BE149" s="1">
        <f t="shared" si="175"/>
        <v>0</v>
      </c>
      <c r="BF149" s="1">
        <f t="shared" si="176"/>
        <v>0</v>
      </c>
      <c r="BG149" s="1">
        <f t="shared" si="177"/>
        <v>0</v>
      </c>
      <c r="BH149" s="1">
        <f t="shared" si="178"/>
        <v>0</v>
      </c>
      <c r="BI149" s="1">
        <f t="shared" si="179"/>
        <v>0</v>
      </c>
      <c r="BJ149" s="1">
        <f t="shared" si="180"/>
        <v>0</v>
      </c>
      <c r="BK149" s="1">
        <f t="shared" si="181"/>
        <v>0</v>
      </c>
      <c r="BL149" s="1">
        <f t="shared" si="182"/>
        <v>0</v>
      </c>
      <c r="BM149" s="1">
        <f t="shared" si="183"/>
        <v>0</v>
      </c>
    </row>
    <row r="150" spans="2:65" x14ac:dyDescent="0.3">
      <c r="B150" s="6">
        <f>IF(Apr!$E152&gt;0,VLOOKUP($A150,Apr!$O$4:$T$201,4,FALSE),0)</f>
        <v>0</v>
      </c>
      <c r="C150" s="6">
        <f>IF(Apr!$E152&gt;0,VLOOKUP($A150,Apr!$O$4:$T$201,5,FALSE)+Apr!L$4/1000,0)</f>
        <v>0</v>
      </c>
      <c r="D150" s="16">
        <f t="shared" si="149"/>
        <v>0</v>
      </c>
      <c r="E150" s="6">
        <f>IF(May!$E152&gt;0,VLOOKUP($A150,May!$O$4:$T$201,4,FALSE),0)</f>
        <v>0</v>
      </c>
      <c r="F150" s="6">
        <f>IF(May!$E152&gt;0,VLOOKUP($A150,May!$O$4:$T$201,5,FALSE)+May!L$4/1000,0)</f>
        <v>0</v>
      </c>
      <c r="G150" s="16">
        <f t="shared" si="150"/>
        <v>0</v>
      </c>
      <c r="H150" s="6">
        <f>IF(Jun!$E152&gt;0,VLOOKUP($A150,Jun!$O$4:$R$201,4,FALSE),0)</f>
        <v>0</v>
      </c>
      <c r="I150" s="6">
        <f>IF(Jun!$E152&gt;0,VLOOKUP($A150,Jun!$O$4:$T$201,5,FALSE)+Jun!L$4/1000,0)</f>
        <v>0</v>
      </c>
      <c r="J150" s="16">
        <f t="shared" si="151"/>
        <v>0</v>
      </c>
      <c r="K150" s="6">
        <f>IF(Jul!$E152&gt;0,VLOOKUP($A150,Jul!$O$4:$R$201,4,FALSE),0)</f>
        <v>0</v>
      </c>
      <c r="L150" s="6">
        <f>IF(Jul!$E152&gt;0,VLOOKUP($A150,Jul!$O$4:$T$201,5,FALSE)+Jul!$L$4/1000,0)</f>
        <v>0</v>
      </c>
      <c r="M150" s="16">
        <f t="shared" si="153"/>
        <v>0</v>
      </c>
      <c r="N150" s="6">
        <f>IF(Aug!$E152&gt;0,VLOOKUP($A150,Aug!$O$4:$R$201,4,FALSE),0)</f>
        <v>0</v>
      </c>
      <c r="O150" s="6">
        <f>IF(Aug!$E152&gt;0,VLOOKUP($A150,Aug!$O$4:$T$201,5,FALSE)+Aug!L$4/1000,0)</f>
        <v>0</v>
      </c>
      <c r="P150" s="16">
        <f t="shared" si="154"/>
        <v>0</v>
      </c>
      <c r="Q150" s="6">
        <f>IF(Sep!$E152&gt;0,VLOOKUP($A150,Sep!$O$4:$R$201,4,FALSE),0)</f>
        <v>0</v>
      </c>
      <c r="R150" s="6">
        <f>IF(Sep!$E152&gt;0,VLOOKUP($A150,Sep!$O$4:$T$201,5,FALSE)+Sep!L$4/1000,0)</f>
        <v>0</v>
      </c>
      <c r="S150" s="16">
        <f t="shared" si="155"/>
        <v>0</v>
      </c>
      <c r="T150" s="6">
        <f>IF(Oct!$E152&gt;0,VLOOKUP($A150,Oct!$O$4:$R$201,4,FALSE),0)</f>
        <v>0</v>
      </c>
      <c r="U150" s="6">
        <f>IF(Oct!$E152&gt;0,VLOOKUP($A150,Oct!$O$4:$T$201,5,FALSE)+Oct!L$4/1000,0)</f>
        <v>0</v>
      </c>
      <c r="V150" s="16">
        <f t="shared" si="156"/>
        <v>0</v>
      </c>
      <c r="W150" s="6">
        <f>IF(Nov!$E152&gt;0,VLOOKUP($A150,Nov!$O$4:$R$201,4,FALSE),0)</f>
        <v>0</v>
      </c>
      <c r="X150" s="6">
        <f>IF(Nov!$E152&gt;0,VLOOKUP($A150,Nov!$O$4:$T$201,5,FALSE)+Nov!L$4/1000,0)</f>
        <v>0</v>
      </c>
      <c r="Y150" s="16">
        <f t="shared" si="157"/>
        <v>0</v>
      </c>
      <c r="Z150" s="6">
        <f>IF(Dec!$E152&gt;0,VLOOKUP($A150,Dec!$O$4:$R$201,4,FALSE),0)</f>
        <v>0</v>
      </c>
      <c r="AA150" s="6">
        <f>IF(Dec!$E152&gt;0,VLOOKUP($A150,Dec!$O$4:$T$201,5,FALSE)+Dec!L$4/1000,0)</f>
        <v>0</v>
      </c>
      <c r="AB150" s="16">
        <f t="shared" si="158"/>
        <v>0</v>
      </c>
      <c r="AC150" s="6">
        <f>IF(Jan!$E152&gt;0,VLOOKUP($A150,Jan!$O$4:$R$201,4,FALSE),0)</f>
        <v>0</v>
      </c>
      <c r="AD150" s="6">
        <f>IF(Jan!$E152&gt;0,VLOOKUP($A150,Jan!$O$4:$T$201,5,FALSE)+Jan!L$4/1000,0)</f>
        <v>0</v>
      </c>
      <c r="AE150" s="16">
        <f t="shared" si="159"/>
        <v>0</v>
      </c>
      <c r="AF150" s="6">
        <f>IF(Feb!$E152&gt;0,VLOOKUP($A150,Feb!$O$4:$R$201,4,FALSE),0)</f>
        <v>0</v>
      </c>
      <c r="AG150" s="6">
        <f>IF(Feb!$E152&gt;0,VLOOKUP($A150,Feb!$O$4:$T$201,5,FALSE)+Feb!L$4/1000,0)</f>
        <v>0</v>
      </c>
      <c r="AH150" s="16">
        <f t="shared" si="160"/>
        <v>0</v>
      </c>
      <c r="AI150" s="6">
        <f>IF(Mar!$E152&gt;0,VLOOKUP($A150,Mar!$O$4:$R$201,4,FALSE),0)</f>
        <v>0</v>
      </c>
      <c r="AJ150" s="6">
        <f>IF(Mar!$E152&gt;0,VLOOKUP($A150,Mar!$O$4:$T$201,5,FALSE)+Mar!L$4/1000,0)</f>
        <v>0</v>
      </c>
      <c r="AK150" s="16">
        <f t="shared" si="152"/>
        <v>0</v>
      </c>
      <c r="AN150" s="16">
        <f t="shared" si="161"/>
        <v>0</v>
      </c>
      <c r="AQ150" s="1">
        <f t="shared" si="162"/>
        <v>0</v>
      </c>
      <c r="AR150" s="6">
        <f t="shared" si="163"/>
        <v>0</v>
      </c>
      <c r="AS150" s="6">
        <f t="shared" si="164"/>
        <v>0</v>
      </c>
      <c r="AT150" s="6">
        <f t="shared" si="165"/>
        <v>0</v>
      </c>
      <c r="AU150" s="6">
        <f t="shared" si="166"/>
        <v>0</v>
      </c>
      <c r="AV150" s="6">
        <f t="shared" si="167"/>
        <v>0</v>
      </c>
      <c r="AW150" s="6">
        <f t="shared" si="168"/>
        <v>0</v>
      </c>
      <c r="AX150" s="6">
        <f t="shared" si="169"/>
        <v>0</v>
      </c>
      <c r="AY150" s="6">
        <f t="shared" si="170"/>
        <v>0</v>
      </c>
      <c r="AZ150" s="6">
        <f t="shared" si="171"/>
        <v>0</v>
      </c>
      <c r="BA150" s="6">
        <f t="shared" si="172"/>
        <v>0</v>
      </c>
      <c r="BB150" s="6">
        <f t="shared" si="173"/>
        <v>0</v>
      </c>
      <c r="BC150" s="6">
        <f t="shared" si="174"/>
        <v>0</v>
      </c>
      <c r="BE150" s="1">
        <f t="shared" si="175"/>
        <v>0</v>
      </c>
      <c r="BF150" s="1">
        <f t="shared" si="176"/>
        <v>0</v>
      </c>
      <c r="BG150" s="1">
        <f t="shared" si="177"/>
        <v>0</v>
      </c>
      <c r="BH150" s="1">
        <f t="shared" si="178"/>
        <v>0</v>
      </c>
      <c r="BI150" s="1">
        <f t="shared" si="179"/>
        <v>0</v>
      </c>
      <c r="BJ150" s="1">
        <f t="shared" si="180"/>
        <v>0</v>
      </c>
      <c r="BK150" s="1">
        <f t="shared" si="181"/>
        <v>0</v>
      </c>
      <c r="BL150" s="1">
        <f t="shared" si="182"/>
        <v>0</v>
      </c>
      <c r="BM150" s="1">
        <f t="shared" si="183"/>
        <v>0</v>
      </c>
    </row>
    <row r="151" spans="2:65" x14ac:dyDescent="0.3">
      <c r="B151" s="6">
        <f>IF(Apr!$E153&gt;0,VLOOKUP($A151,Apr!$O$4:$T$201,4,FALSE),0)</f>
        <v>0</v>
      </c>
      <c r="C151" s="6">
        <f>IF(Apr!$E153&gt;0,VLOOKUP($A151,Apr!$O$4:$T$201,5,FALSE)+Apr!L$4/1000,0)</f>
        <v>0</v>
      </c>
      <c r="D151" s="16">
        <f t="shared" si="149"/>
        <v>0</v>
      </c>
      <c r="E151" s="6">
        <f>IF(May!$E153&gt;0,VLOOKUP($A151,May!$O$4:$T$201,4,FALSE),0)</f>
        <v>0</v>
      </c>
      <c r="F151" s="6">
        <f>IF(May!$E153&gt;0,VLOOKUP($A151,May!$O$4:$T$201,5,FALSE)+May!L$4/1000,0)</f>
        <v>0</v>
      </c>
      <c r="G151" s="16">
        <f t="shared" si="150"/>
        <v>0</v>
      </c>
      <c r="H151" s="6">
        <f>IF(Jun!$E153&gt;0,VLOOKUP($A151,Jun!$O$4:$R$201,4,FALSE),0)</f>
        <v>0</v>
      </c>
      <c r="I151" s="6">
        <f>IF(Jun!$E153&gt;0,VLOOKUP($A151,Jun!$O$4:$T$201,5,FALSE)+Jun!L$4/1000,0)</f>
        <v>0</v>
      </c>
      <c r="J151" s="16">
        <f t="shared" si="151"/>
        <v>0</v>
      </c>
      <c r="K151" s="6">
        <f>IF(Jul!$E153&gt;0,VLOOKUP($A151,Jul!$O$4:$R$201,4,FALSE),0)</f>
        <v>0</v>
      </c>
      <c r="L151" s="6">
        <f>IF(Jul!$E153&gt;0,VLOOKUP($A151,Jul!$O$4:$T$201,5,FALSE)+Jul!$L$4/1000,0)</f>
        <v>0</v>
      </c>
      <c r="M151" s="16">
        <f t="shared" si="153"/>
        <v>0</v>
      </c>
      <c r="N151" s="6">
        <f>IF(Aug!$E153&gt;0,VLOOKUP($A151,Aug!$O$4:$R$201,4,FALSE),0)</f>
        <v>0</v>
      </c>
      <c r="O151" s="6">
        <f>IF(Aug!$E153&gt;0,VLOOKUP($A151,Aug!$O$4:$T$201,5,FALSE)+Aug!L$4/1000,0)</f>
        <v>0</v>
      </c>
      <c r="P151" s="16">
        <f t="shared" si="154"/>
        <v>0</v>
      </c>
      <c r="Q151" s="6">
        <f>IF(Sep!$E153&gt;0,VLOOKUP($A151,Sep!$O$4:$R$201,4,FALSE),0)</f>
        <v>0</v>
      </c>
      <c r="R151" s="6">
        <f>IF(Sep!$E153&gt;0,VLOOKUP($A151,Sep!$O$4:$T$201,5,FALSE)+Sep!L$4/1000,0)</f>
        <v>0</v>
      </c>
      <c r="S151" s="16">
        <f t="shared" si="155"/>
        <v>0</v>
      </c>
      <c r="T151" s="6">
        <f>IF(Oct!$E153&gt;0,VLOOKUP($A151,Oct!$O$4:$R$201,4,FALSE),0)</f>
        <v>0</v>
      </c>
      <c r="U151" s="6">
        <f>IF(Oct!$E153&gt;0,VLOOKUP($A151,Oct!$O$4:$T$201,5,FALSE)+Oct!L$4/1000,0)</f>
        <v>0</v>
      </c>
      <c r="V151" s="16">
        <f t="shared" si="156"/>
        <v>0</v>
      </c>
      <c r="W151" s="6">
        <f>IF(Nov!$E153&gt;0,VLOOKUP($A151,Nov!$O$4:$R$201,4,FALSE),0)</f>
        <v>0</v>
      </c>
      <c r="X151" s="6">
        <f>IF(Nov!$E153&gt;0,VLOOKUP($A151,Nov!$O$4:$T$201,5,FALSE)+Nov!L$4/1000,0)</f>
        <v>0</v>
      </c>
      <c r="Y151" s="16">
        <f t="shared" si="157"/>
        <v>0</v>
      </c>
      <c r="Z151" s="6">
        <f>IF(Dec!$E153&gt;0,VLOOKUP($A151,Dec!$O$4:$R$201,4,FALSE),0)</f>
        <v>0</v>
      </c>
      <c r="AA151" s="6">
        <f>IF(Dec!$E153&gt;0,VLOOKUP($A151,Dec!$O$4:$T$201,5,FALSE)+Dec!L$4/1000,0)</f>
        <v>0</v>
      </c>
      <c r="AB151" s="16">
        <f t="shared" si="158"/>
        <v>0</v>
      </c>
      <c r="AC151" s="6">
        <f>IF(Jan!$E153&gt;0,VLOOKUP($A151,Jan!$O$4:$R$201,4,FALSE),0)</f>
        <v>0</v>
      </c>
      <c r="AD151" s="6">
        <f>IF(Jan!$E153&gt;0,VLOOKUP($A151,Jan!$O$4:$T$201,5,FALSE)+Jan!L$4/1000,0)</f>
        <v>0</v>
      </c>
      <c r="AE151" s="16">
        <f t="shared" si="159"/>
        <v>0</v>
      </c>
      <c r="AF151" s="6">
        <f>IF(Feb!$E153&gt;0,VLOOKUP($A151,Feb!$O$4:$R$201,4,FALSE),0)</f>
        <v>0</v>
      </c>
      <c r="AG151" s="6">
        <f>IF(Feb!$E153&gt;0,VLOOKUP($A151,Feb!$O$4:$T$201,5,FALSE)+Feb!L$4/1000,0)</f>
        <v>0</v>
      </c>
      <c r="AH151" s="16">
        <f t="shared" si="160"/>
        <v>0</v>
      </c>
      <c r="AI151" s="6">
        <f>IF(Mar!$E153&gt;0,VLOOKUP($A151,Mar!$O$4:$R$201,4,FALSE),0)</f>
        <v>0</v>
      </c>
      <c r="AJ151" s="6">
        <f>IF(Mar!$E153&gt;0,VLOOKUP($A151,Mar!$O$4:$T$201,5,FALSE)+Mar!L$4/1000,0)</f>
        <v>0</v>
      </c>
      <c r="AK151" s="16">
        <f t="shared" si="152"/>
        <v>0</v>
      </c>
      <c r="AN151" s="16">
        <f t="shared" si="161"/>
        <v>0</v>
      </c>
      <c r="AQ151" s="1">
        <f t="shared" si="162"/>
        <v>0</v>
      </c>
      <c r="AR151" s="6">
        <f t="shared" si="163"/>
        <v>0</v>
      </c>
      <c r="AS151" s="6">
        <f t="shared" si="164"/>
        <v>0</v>
      </c>
      <c r="AT151" s="6">
        <f t="shared" si="165"/>
        <v>0</v>
      </c>
      <c r="AU151" s="6">
        <f t="shared" si="166"/>
        <v>0</v>
      </c>
      <c r="AV151" s="6">
        <f t="shared" si="167"/>
        <v>0</v>
      </c>
      <c r="AW151" s="6">
        <f t="shared" si="168"/>
        <v>0</v>
      </c>
      <c r="AX151" s="6">
        <f t="shared" si="169"/>
        <v>0</v>
      </c>
      <c r="AY151" s="6">
        <f t="shared" si="170"/>
        <v>0</v>
      </c>
      <c r="AZ151" s="6">
        <f t="shared" si="171"/>
        <v>0</v>
      </c>
      <c r="BA151" s="6">
        <f t="shared" si="172"/>
        <v>0</v>
      </c>
      <c r="BB151" s="6">
        <f t="shared" si="173"/>
        <v>0</v>
      </c>
      <c r="BC151" s="6">
        <f t="shared" si="174"/>
        <v>0</v>
      </c>
      <c r="BE151" s="1">
        <f t="shared" si="175"/>
        <v>0</v>
      </c>
      <c r="BF151" s="1">
        <f t="shared" si="176"/>
        <v>0</v>
      </c>
      <c r="BG151" s="1">
        <f t="shared" si="177"/>
        <v>0</v>
      </c>
      <c r="BH151" s="1">
        <f t="shared" si="178"/>
        <v>0</v>
      </c>
      <c r="BI151" s="1">
        <f t="shared" si="179"/>
        <v>0</v>
      </c>
      <c r="BJ151" s="1">
        <f t="shared" si="180"/>
        <v>0</v>
      </c>
      <c r="BK151" s="1">
        <f t="shared" si="181"/>
        <v>0</v>
      </c>
      <c r="BL151" s="1">
        <f t="shared" si="182"/>
        <v>0</v>
      </c>
      <c r="BM151" s="1">
        <f t="shared" si="183"/>
        <v>0</v>
      </c>
    </row>
    <row r="152" spans="2:65" x14ac:dyDescent="0.3">
      <c r="B152" s="6">
        <f>IF(Apr!$E154&gt;0,VLOOKUP($A152,Apr!$O$4:$T$201,4,FALSE),0)</f>
        <v>0</v>
      </c>
      <c r="C152" s="6">
        <f>IF(Apr!$E154&gt;0,VLOOKUP($A152,Apr!$O$4:$T$201,5,FALSE)+Apr!L$4/1000,0)</f>
        <v>0</v>
      </c>
      <c r="D152" s="16">
        <f t="shared" si="149"/>
        <v>0</v>
      </c>
      <c r="E152" s="6">
        <f>IF(May!$E154&gt;0,VLOOKUP($A152,May!$O$4:$T$201,4,FALSE),0)</f>
        <v>0</v>
      </c>
      <c r="F152" s="6">
        <f>IF(May!$E154&gt;0,VLOOKUP($A152,May!$O$4:$T$201,5,FALSE)+May!L$4/1000,0)</f>
        <v>0</v>
      </c>
      <c r="G152" s="16">
        <f t="shared" si="150"/>
        <v>0</v>
      </c>
      <c r="H152" s="6">
        <f>IF(Jun!$E154&gt;0,VLOOKUP($A152,Jun!$O$4:$R$201,4,FALSE),0)</f>
        <v>0</v>
      </c>
      <c r="I152" s="6">
        <f>IF(Jun!$E154&gt;0,VLOOKUP($A152,Jun!$O$4:$T$201,5,FALSE)+Jun!L$4/1000,0)</f>
        <v>0</v>
      </c>
      <c r="J152" s="16">
        <f t="shared" si="151"/>
        <v>0</v>
      </c>
      <c r="K152" s="6">
        <f>IF(Jul!$E154&gt;0,VLOOKUP($A152,Jul!$O$4:$R$201,4,FALSE),0)</f>
        <v>0</v>
      </c>
      <c r="L152" s="6">
        <f>IF(Jul!$E154&gt;0,VLOOKUP($A152,Jul!$O$4:$T$201,5,FALSE)+Jul!$L$4/1000,0)</f>
        <v>0</v>
      </c>
      <c r="M152" s="16">
        <f t="shared" si="153"/>
        <v>0</v>
      </c>
      <c r="N152" s="6">
        <f>IF(Aug!$E154&gt;0,VLOOKUP($A152,Aug!$O$4:$R$201,4,FALSE),0)</f>
        <v>0</v>
      </c>
      <c r="O152" s="6">
        <f>IF(Aug!$E154&gt;0,VLOOKUP($A152,Aug!$O$4:$T$201,5,FALSE)+Aug!L$4/1000,0)</f>
        <v>0</v>
      </c>
      <c r="P152" s="16">
        <f t="shared" si="154"/>
        <v>0</v>
      </c>
      <c r="Q152" s="6">
        <f>IF(Sep!$E154&gt;0,VLOOKUP($A152,Sep!$O$4:$R$201,4,FALSE),0)</f>
        <v>0</v>
      </c>
      <c r="R152" s="6">
        <f>IF(Sep!$E154&gt;0,VLOOKUP($A152,Sep!$O$4:$T$201,5,FALSE)+Sep!L$4/1000,0)</f>
        <v>0</v>
      </c>
      <c r="S152" s="16">
        <f t="shared" si="155"/>
        <v>0</v>
      </c>
      <c r="T152" s="6">
        <f>IF(Oct!$E154&gt;0,VLOOKUP($A152,Oct!$O$4:$R$201,4,FALSE),0)</f>
        <v>0</v>
      </c>
      <c r="U152" s="6">
        <f>IF(Oct!$E154&gt;0,VLOOKUP($A152,Oct!$O$4:$T$201,5,FALSE)+Oct!L$4/1000,0)</f>
        <v>0</v>
      </c>
      <c r="V152" s="16">
        <f t="shared" si="156"/>
        <v>0</v>
      </c>
      <c r="W152" s="6">
        <f>IF(Nov!$E154&gt;0,VLOOKUP($A152,Nov!$O$4:$R$201,4,FALSE),0)</f>
        <v>0</v>
      </c>
      <c r="X152" s="6">
        <f>IF(Nov!$E154&gt;0,VLOOKUP($A152,Nov!$O$4:$T$201,5,FALSE)+Nov!L$4/1000,0)</f>
        <v>0</v>
      </c>
      <c r="Y152" s="16">
        <f t="shared" si="157"/>
        <v>0</v>
      </c>
      <c r="Z152" s="6">
        <f>IF(Dec!$E154&gt;0,VLOOKUP($A152,Dec!$O$4:$R$201,4,FALSE),0)</f>
        <v>0</v>
      </c>
      <c r="AA152" s="6">
        <f>IF(Dec!$E154&gt;0,VLOOKUP($A152,Dec!$O$4:$T$201,5,FALSE)+Dec!L$4/1000,0)</f>
        <v>0</v>
      </c>
      <c r="AB152" s="16">
        <f t="shared" si="158"/>
        <v>0</v>
      </c>
      <c r="AC152" s="6">
        <f>IF(Jan!$E154&gt;0,VLOOKUP($A152,Jan!$O$4:$R$201,4,FALSE),0)</f>
        <v>0</v>
      </c>
      <c r="AD152" s="6">
        <f>IF(Jan!$E154&gt;0,VLOOKUP($A152,Jan!$O$4:$T$201,5,FALSE)+Jan!L$4/1000,0)</f>
        <v>0</v>
      </c>
      <c r="AE152" s="16">
        <f t="shared" si="159"/>
        <v>0</v>
      </c>
      <c r="AF152" s="6">
        <f>IF(Feb!$E154&gt;0,VLOOKUP($A152,Feb!$O$4:$R$201,4,FALSE),0)</f>
        <v>0</v>
      </c>
      <c r="AG152" s="6">
        <f>IF(Feb!$E154&gt;0,VLOOKUP($A152,Feb!$O$4:$T$201,5,FALSE)+Feb!L$4/1000,0)</f>
        <v>0</v>
      </c>
      <c r="AH152" s="16">
        <f t="shared" si="160"/>
        <v>0</v>
      </c>
      <c r="AI152" s="6">
        <f>IF(Mar!$E154&gt;0,VLOOKUP($A152,Mar!$O$4:$R$201,4,FALSE),0)</f>
        <v>0</v>
      </c>
      <c r="AJ152" s="6">
        <f>IF(Mar!$E154&gt;0,VLOOKUP($A152,Mar!$O$4:$T$201,5,FALSE)+Mar!L$4/1000,0)</f>
        <v>0</v>
      </c>
      <c r="AK152" s="16">
        <f t="shared" si="152"/>
        <v>0</v>
      </c>
      <c r="AN152" s="16">
        <f t="shared" si="161"/>
        <v>0</v>
      </c>
      <c r="AQ152" s="1">
        <f t="shared" si="162"/>
        <v>0</v>
      </c>
      <c r="AR152" s="6">
        <f t="shared" si="163"/>
        <v>0</v>
      </c>
      <c r="AS152" s="6">
        <f t="shared" si="164"/>
        <v>0</v>
      </c>
      <c r="AT152" s="6">
        <f t="shared" si="165"/>
        <v>0</v>
      </c>
      <c r="AU152" s="6">
        <f t="shared" si="166"/>
        <v>0</v>
      </c>
      <c r="AV152" s="6">
        <f t="shared" si="167"/>
        <v>0</v>
      </c>
      <c r="AW152" s="6">
        <f t="shared" si="168"/>
        <v>0</v>
      </c>
      <c r="AX152" s="6">
        <f t="shared" si="169"/>
        <v>0</v>
      </c>
      <c r="AY152" s="6">
        <f t="shared" si="170"/>
        <v>0</v>
      </c>
      <c r="AZ152" s="6">
        <f t="shared" si="171"/>
        <v>0</v>
      </c>
      <c r="BA152" s="6">
        <f t="shared" si="172"/>
        <v>0</v>
      </c>
      <c r="BB152" s="6">
        <f t="shared" si="173"/>
        <v>0</v>
      </c>
      <c r="BC152" s="6">
        <f t="shared" si="174"/>
        <v>0</v>
      </c>
      <c r="BE152" s="1">
        <f t="shared" si="175"/>
        <v>0</v>
      </c>
      <c r="BF152" s="1">
        <f t="shared" si="176"/>
        <v>0</v>
      </c>
      <c r="BG152" s="1">
        <f t="shared" si="177"/>
        <v>0</v>
      </c>
      <c r="BH152" s="1">
        <f t="shared" si="178"/>
        <v>0</v>
      </c>
      <c r="BI152" s="1">
        <f t="shared" si="179"/>
        <v>0</v>
      </c>
      <c r="BJ152" s="1">
        <f t="shared" si="180"/>
        <v>0</v>
      </c>
      <c r="BK152" s="1">
        <f t="shared" si="181"/>
        <v>0</v>
      </c>
      <c r="BL152" s="1">
        <f t="shared" si="182"/>
        <v>0</v>
      </c>
      <c r="BM152" s="1">
        <f t="shared" si="183"/>
        <v>0</v>
      </c>
    </row>
    <row r="153" spans="2:65" x14ac:dyDescent="0.3">
      <c r="B153" s="6">
        <f>IF(Apr!$E155&gt;0,VLOOKUP($A153,Apr!$O$4:$T$201,4,FALSE),0)</f>
        <v>0</v>
      </c>
      <c r="C153" s="6">
        <f>IF(Apr!$E155&gt;0,VLOOKUP($A153,Apr!$O$4:$T$201,5,FALSE)+Apr!L$4/1000,0)</f>
        <v>0</v>
      </c>
      <c r="D153" s="16">
        <f t="shared" si="149"/>
        <v>0</v>
      </c>
      <c r="E153" s="6">
        <f>IF(May!$E155&gt;0,VLOOKUP($A153,May!$O$4:$T$201,4,FALSE),0)</f>
        <v>0</v>
      </c>
      <c r="F153" s="6">
        <f>IF(May!$E155&gt;0,VLOOKUP($A153,May!$O$4:$T$201,5,FALSE)+May!L$4/1000,0)</f>
        <v>0</v>
      </c>
      <c r="G153" s="16">
        <f t="shared" si="150"/>
        <v>0</v>
      </c>
      <c r="H153" s="6">
        <f>IF(Jun!$E155&gt;0,VLOOKUP($A153,Jun!$O$4:$R$201,4,FALSE),0)</f>
        <v>0</v>
      </c>
      <c r="I153" s="6">
        <f>IF(Jun!$E155&gt;0,VLOOKUP($A153,Jun!$O$4:$T$201,5,FALSE)+Jun!L$4/1000,0)</f>
        <v>0</v>
      </c>
      <c r="J153" s="16">
        <f t="shared" si="151"/>
        <v>0</v>
      </c>
      <c r="K153" s="6">
        <f>IF(Jul!$E155&gt;0,VLOOKUP($A153,Jul!$O$4:$R$201,4,FALSE),0)</f>
        <v>0</v>
      </c>
      <c r="L153" s="6">
        <f>IF(Jul!$E155&gt;0,VLOOKUP($A153,Jul!$O$4:$T$201,5,FALSE)+Jul!$L$4/1000,0)</f>
        <v>0</v>
      </c>
      <c r="M153" s="16">
        <f t="shared" si="153"/>
        <v>0</v>
      </c>
      <c r="N153" s="6">
        <f>IF(Aug!$E155&gt;0,VLOOKUP($A153,Aug!$O$4:$R$201,4,FALSE),0)</f>
        <v>0</v>
      </c>
      <c r="O153" s="6">
        <f>IF(Aug!$E155&gt;0,VLOOKUP($A153,Aug!$O$4:$T$201,5,FALSE)+Aug!L$4/1000,0)</f>
        <v>0</v>
      </c>
      <c r="P153" s="16">
        <f t="shared" si="154"/>
        <v>0</v>
      </c>
      <c r="Q153" s="6">
        <f>IF(Sep!$E155&gt;0,VLOOKUP($A153,Sep!$O$4:$R$201,4,FALSE),0)</f>
        <v>0</v>
      </c>
      <c r="R153" s="6">
        <f>IF(Sep!$E155&gt;0,VLOOKUP($A153,Sep!$O$4:$T$201,5,FALSE)+Sep!L$4/1000,0)</f>
        <v>0</v>
      </c>
      <c r="S153" s="16">
        <f t="shared" si="155"/>
        <v>0</v>
      </c>
      <c r="T153" s="6">
        <f>IF(Oct!$E155&gt;0,VLOOKUP($A153,Oct!$O$4:$R$201,4,FALSE),0)</f>
        <v>0</v>
      </c>
      <c r="U153" s="6">
        <f>IF(Oct!$E155&gt;0,VLOOKUP($A153,Oct!$O$4:$T$201,5,FALSE)+Oct!L$4/1000,0)</f>
        <v>0</v>
      </c>
      <c r="V153" s="16">
        <f t="shared" si="156"/>
        <v>0</v>
      </c>
      <c r="W153" s="6">
        <f>IF(Nov!$E155&gt;0,VLOOKUP($A153,Nov!$O$4:$R$201,4,FALSE),0)</f>
        <v>0</v>
      </c>
      <c r="X153" s="6">
        <f>IF(Nov!$E155&gt;0,VLOOKUP($A153,Nov!$O$4:$T$201,5,FALSE)+Nov!L$4/1000,0)</f>
        <v>0</v>
      </c>
      <c r="Y153" s="16">
        <f t="shared" si="157"/>
        <v>0</v>
      </c>
      <c r="Z153" s="6">
        <f>IF(Dec!$E155&gt;0,VLOOKUP($A153,Dec!$O$4:$R$201,4,FALSE),0)</f>
        <v>0</v>
      </c>
      <c r="AA153" s="6">
        <f>IF(Dec!$E155&gt;0,VLOOKUP($A153,Dec!$O$4:$T$201,5,FALSE)+Dec!L$4/1000,0)</f>
        <v>0</v>
      </c>
      <c r="AB153" s="16">
        <f t="shared" si="158"/>
        <v>0</v>
      </c>
      <c r="AC153" s="6">
        <f>IF(Jan!$E155&gt;0,VLOOKUP($A153,Jan!$O$4:$R$201,4,FALSE),0)</f>
        <v>0</v>
      </c>
      <c r="AD153" s="6">
        <f>IF(Jan!$E155&gt;0,VLOOKUP($A153,Jan!$O$4:$T$201,5,FALSE)+Jan!L$4/1000,0)</f>
        <v>0</v>
      </c>
      <c r="AE153" s="16">
        <f t="shared" si="159"/>
        <v>0</v>
      </c>
      <c r="AF153" s="6">
        <f>IF(Feb!$E155&gt;0,VLOOKUP($A153,Feb!$O$4:$R$201,4,FALSE),0)</f>
        <v>0</v>
      </c>
      <c r="AG153" s="6">
        <f>IF(Feb!$E155&gt;0,VLOOKUP($A153,Feb!$O$4:$T$201,5,FALSE)+Feb!L$4/1000,0)</f>
        <v>0</v>
      </c>
      <c r="AH153" s="16">
        <f t="shared" si="160"/>
        <v>0</v>
      </c>
      <c r="AI153" s="6">
        <f>IF(Mar!$E155&gt;0,VLOOKUP($A153,Mar!$O$4:$R$201,4,FALSE),0)</f>
        <v>0</v>
      </c>
      <c r="AJ153" s="6">
        <f>IF(Mar!$E155&gt;0,VLOOKUP($A153,Mar!$O$4:$T$201,5,FALSE)+Mar!L$4/1000,0)</f>
        <v>0</v>
      </c>
      <c r="AK153" s="16">
        <f t="shared" si="152"/>
        <v>0</v>
      </c>
      <c r="AN153" s="16">
        <f t="shared" si="161"/>
        <v>0</v>
      </c>
      <c r="AQ153" s="1">
        <f t="shared" si="162"/>
        <v>0</v>
      </c>
      <c r="AR153" s="6">
        <f t="shared" si="163"/>
        <v>0</v>
      </c>
      <c r="AS153" s="6">
        <f t="shared" si="164"/>
        <v>0</v>
      </c>
      <c r="AT153" s="6">
        <f t="shared" si="165"/>
        <v>0</v>
      </c>
      <c r="AU153" s="6">
        <f t="shared" si="166"/>
        <v>0</v>
      </c>
      <c r="AV153" s="6">
        <f t="shared" si="167"/>
        <v>0</v>
      </c>
      <c r="AW153" s="6">
        <f t="shared" si="168"/>
        <v>0</v>
      </c>
      <c r="AX153" s="6">
        <f t="shared" si="169"/>
        <v>0</v>
      </c>
      <c r="AY153" s="6">
        <f t="shared" si="170"/>
        <v>0</v>
      </c>
      <c r="AZ153" s="6">
        <f t="shared" si="171"/>
        <v>0</v>
      </c>
      <c r="BA153" s="6">
        <f t="shared" si="172"/>
        <v>0</v>
      </c>
      <c r="BB153" s="6">
        <f t="shared" si="173"/>
        <v>0</v>
      </c>
      <c r="BC153" s="6">
        <f t="shared" si="174"/>
        <v>0</v>
      </c>
      <c r="BE153" s="1">
        <f t="shared" si="175"/>
        <v>0</v>
      </c>
      <c r="BF153" s="1">
        <f t="shared" si="176"/>
        <v>0</v>
      </c>
      <c r="BG153" s="1">
        <f t="shared" si="177"/>
        <v>0</v>
      </c>
      <c r="BH153" s="1">
        <f t="shared" si="178"/>
        <v>0</v>
      </c>
      <c r="BI153" s="1">
        <f t="shared" si="179"/>
        <v>0</v>
      </c>
      <c r="BJ153" s="1">
        <f t="shared" si="180"/>
        <v>0</v>
      </c>
      <c r="BK153" s="1">
        <f t="shared" si="181"/>
        <v>0</v>
      </c>
      <c r="BL153" s="1">
        <f t="shared" si="182"/>
        <v>0</v>
      </c>
      <c r="BM153" s="1">
        <f t="shared" si="183"/>
        <v>0</v>
      </c>
    </row>
    <row r="154" spans="2:65" x14ac:dyDescent="0.3">
      <c r="B154" s="6">
        <f>IF(Apr!$E156&gt;0,VLOOKUP($A154,Apr!$O$4:$T$201,4,FALSE),0)</f>
        <v>0</v>
      </c>
      <c r="C154" s="6">
        <f>IF(Apr!$E156&gt;0,VLOOKUP($A154,Apr!$O$4:$T$201,5,FALSE)+Apr!L$4/1000,0)</f>
        <v>0</v>
      </c>
      <c r="D154" s="16">
        <f t="shared" si="149"/>
        <v>0</v>
      </c>
      <c r="E154" s="6">
        <f>IF(May!$E156&gt;0,VLOOKUP($A154,May!$O$4:$T$201,4,FALSE),0)</f>
        <v>0</v>
      </c>
      <c r="F154" s="6">
        <f>IF(May!$E156&gt;0,VLOOKUP($A154,May!$O$4:$T$201,5,FALSE)+May!L$4/1000,0)</f>
        <v>0</v>
      </c>
      <c r="G154" s="16">
        <f t="shared" si="150"/>
        <v>0</v>
      </c>
      <c r="H154" s="6">
        <f>IF(Jun!$E156&gt;0,VLOOKUP($A154,Jun!$O$4:$R$201,4,FALSE),0)</f>
        <v>0</v>
      </c>
      <c r="I154" s="6">
        <f>IF(Jun!$E156&gt;0,VLOOKUP($A154,Jun!$O$4:$T$201,5,FALSE)+Jun!L$4/1000,0)</f>
        <v>0</v>
      </c>
      <c r="J154" s="16">
        <f t="shared" si="151"/>
        <v>0</v>
      </c>
      <c r="K154" s="6">
        <f>IF(Jul!$E156&gt;0,VLOOKUP($A154,Jul!$O$4:$R$201,4,FALSE),0)</f>
        <v>0</v>
      </c>
      <c r="L154" s="6">
        <f>IF(Jul!$E156&gt;0,VLOOKUP($A154,Jul!$O$4:$T$201,5,FALSE)+Jul!$L$4/1000,0)</f>
        <v>0</v>
      </c>
      <c r="M154" s="16">
        <f t="shared" si="153"/>
        <v>0</v>
      </c>
      <c r="N154" s="6">
        <f>IF(Aug!$E156&gt;0,VLOOKUP($A154,Aug!$O$4:$R$201,4,FALSE),0)</f>
        <v>0</v>
      </c>
      <c r="O154" s="6">
        <f>IF(Aug!$E156&gt;0,VLOOKUP($A154,Aug!$O$4:$T$201,5,FALSE)+Aug!L$4/1000,0)</f>
        <v>0</v>
      </c>
      <c r="P154" s="16">
        <f t="shared" si="154"/>
        <v>0</v>
      </c>
      <c r="Q154" s="6">
        <f>IF(Sep!$E156&gt;0,VLOOKUP($A154,Sep!$O$4:$R$201,4,FALSE),0)</f>
        <v>0</v>
      </c>
      <c r="R154" s="6">
        <f>IF(Sep!$E156&gt;0,VLOOKUP($A154,Sep!$O$4:$T$201,5,FALSE)+Sep!L$4/1000,0)</f>
        <v>0</v>
      </c>
      <c r="S154" s="16">
        <f t="shared" si="155"/>
        <v>0</v>
      </c>
      <c r="T154" s="6">
        <f>IF(Oct!$E156&gt;0,VLOOKUP($A154,Oct!$O$4:$R$201,4,FALSE),0)</f>
        <v>0</v>
      </c>
      <c r="U154" s="6">
        <f>IF(Oct!$E156&gt;0,VLOOKUP($A154,Oct!$O$4:$T$201,5,FALSE)+Oct!L$4/1000,0)</f>
        <v>0</v>
      </c>
      <c r="V154" s="16">
        <f t="shared" si="156"/>
        <v>0</v>
      </c>
      <c r="W154" s="6">
        <f>IF(Nov!$E156&gt;0,VLOOKUP($A154,Nov!$O$4:$R$201,4,FALSE),0)</f>
        <v>0</v>
      </c>
      <c r="X154" s="6">
        <f>IF(Nov!$E156&gt;0,VLOOKUP($A154,Nov!$O$4:$T$201,5,FALSE)+Nov!L$4/1000,0)</f>
        <v>0</v>
      </c>
      <c r="Y154" s="16">
        <f t="shared" si="157"/>
        <v>0</v>
      </c>
      <c r="Z154" s="6">
        <f>IF(Dec!$E156&gt;0,VLOOKUP($A154,Dec!$O$4:$R$201,4,FALSE),0)</f>
        <v>0</v>
      </c>
      <c r="AA154" s="6">
        <f>IF(Dec!$E156&gt;0,VLOOKUP($A154,Dec!$O$4:$T$201,5,FALSE)+Dec!L$4/1000,0)</f>
        <v>0</v>
      </c>
      <c r="AB154" s="16">
        <f t="shared" si="158"/>
        <v>0</v>
      </c>
      <c r="AC154" s="6">
        <f>IF(Jan!$E156&gt;0,VLOOKUP($A154,Jan!$O$4:$R$201,4,FALSE),0)</f>
        <v>0</v>
      </c>
      <c r="AD154" s="6">
        <f>IF(Jan!$E156&gt;0,VLOOKUP($A154,Jan!$O$4:$T$201,5,FALSE)+Jan!L$4/1000,0)</f>
        <v>0</v>
      </c>
      <c r="AE154" s="16">
        <f t="shared" si="159"/>
        <v>0</v>
      </c>
      <c r="AF154" s="6">
        <f>IF(Feb!$E156&gt;0,VLOOKUP($A154,Feb!$O$4:$R$201,4,FALSE),0)</f>
        <v>0</v>
      </c>
      <c r="AG154" s="6">
        <f>IF(Feb!$E156&gt;0,VLOOKUP($A154,Feb!$O$4:$T$201,5,FALSE)+Feb!L$4/1000,0)</f>
        <v>0</v>
      </c>
      <c r="AH154" s="16">
        <f t="shared" si="160"/>
        <v>0</v>
      </c>
      <c r="AI154" s="6">
        <f>IF(Mar!$E156&gt;0,VLOOKUP($A154,Mar!$O$4:$R$201,4,FALSE),0)</f>
        <v>0</v>
      </c>
      <c r="AJ154" s="6">
        <f>IF(Mar!$E156&gt;0,VLOOKUP($A154,Mar!$O$4:$T$201,5,FALSE)+Mar!L$4/1000,0)</f>
        <v>0</v>
      </c>
      <c r="AK154" s="16">
        <f t="shared" si="152"/>
        <v>0</v>
      </c>
      <c r="AN154" s="16">
        <f t="shared" si="161"/>
        <v>0</v>
      </c>
      <c r="AQ154" s="1">
        <f t="shared" si="162"/>
        <v>0</v>
      </c>
      <c r="AR154" s="6">
        <f t="shared" si="163"/>
        <v>0</v>
      </c>
      <c r="AS154" s="6">
        <f t="shared" si="164"/>
        <v>0</v>
      </c>
      <c r="AT154" s="6">
        <f t="shared" si="165"/>
        <v>0</v>
      </c>
      <c r="AU154" s="6">
        <f t="shared" si="166"/>
        <v>0</v>
      </c>
      <c r="AV154" s="6">
        <f t="shared" si="167"/>
        <v>0</v>
      </c>
      <c r="AW154" s="6">
        <f t="shared" si="168"/>
        <v>0</v>
      </c>
      <c r="AX154" s="6">
        <f t="shared" si="169"/>
        <v>0</v>
      </c>
      <c r="AY154" s="6">
        <f t="shared" si="170"/>
        <v>0</v>
      </c>
      <c r="AZ154" s="6">
        <f t="shared" si="171"/>
        <v>0</v>
      </c>
      <c r="BA154" s="6">
        <f t="shared" si="172"/>
        <v>0</v>
      </c>
      <c r="BB154" s="6">
        <f t="shared" si="173"/>
        <v>0</v>
      </c>
      <c r="BC154" s="6">
        <f t="shared" si="174"/>
        <v>0</v>
      </c>
      <c r="BE154" s="1">
        <f t="shared" si="175"/>
        <v>0</v>
      </c>
      <c r="BF154" s="1">
        <f t="shared" si="176"/>
        <v>0</v>
      </c>
      <c r="BG154" s="1">
        <f t="shared" si="177"/>
        <v>0</v>
      </c>
      <c r="BH154" s="1">
        <f t="shared" si="178"/>
        <v>0</v>
      </c>
      <c r="BI154" s="1">
        <f t="shared" si="179"/>
        <v>0</v>
      </c>
      <c r="BJ154" s="1">
        <f t="shared" si="180"/>
        <v>0</v>
      </c>
      <c r="BK154" s="1">
        <f t="shared" si="181"/>
        <v>0</v>
      </c>
      <c r="BL154" s="1">
        <f t="shared" si="182"/>
        <v>0</v>
      </c>
      <c r="BM154" s="1">
        <f t="shared" si="183"/>
        <v>0</v>
      </c>
    </row>
    <row r="155" spans="2:65" x14ac:dyDescent="0.3">
      <c r="B155" s="6">
        <f>IF(Apr!$E157&gt;0,VLOOKUP($A155,Apr!$O$4:$T$201,4,FALSE),0)</f>
        <v>0</v>
      </c>
      <c r="C155" s="6">
        <f>IF(Apr!$E157&gt;0,VLOOKUP($A155,Apr!$O$4:$T$201,5,FALSE)+Apr!L$4/1000,0)</f>
        <v>0</v>
      </c>
      <c r="D155" s="16">
        <f t="shared" si="149"/>
        <v>0</v>
      </c>
      <c r="E155" s="6">
        <f>IF(May!$E157&gt;0,VLOOKUP($A155,May!$O$4:$T$201,4,FALSE),0)</f>
        <v>0</v>
      </c>
      <c r="F155" s="6">
        <f>IF(May!$E157&gt;0,VLOOKUP($A155,May!$O$4:$T$201,5,FALSE)+May!L$4/1000,0)</f>
        <v>0</v>
      </c>
      <c r="G155" s="16">
        <f t="shared" si="150"/>
        <v>0</v>
      </c>
      <c r="H155" s="6">
        <f>IF(Jun!$E157&gt;0,VLOOKUP($A155,Jun!$O$4:$R$201,4,FALSE),0)</f>
        <v>0</v>
      </c>
      <c r="I155" s="6">
        <f>IF(Jun!$E157&gt;0,VLOOKUP($A155,Jun!$O$4:$T$201,5,FALSE)+Jun!L$4/1000,0)</f>
        <v>0</v>
      </c>
      <c r="J155" s="16">
        <f t="shared" si="151"/>
        <v>0</v>
      </c>
      <c r="K155" s="6">
        <f>IF(Jul!$E157&gt;0,VLOOKUP($A155,Jul!$O$4:$R$201,4,FALSE),0)</f>
        <v>0</v>
      </c>
      <c r="L155" s="6">
        <f>IF(Jul!$E157&gt;0,VLOOKUP($A155,Jul!$O$4:$T$201,5,FALSE)+Jul!$L$4/1000,0)</f>
        <v>0</v>
      </c>
      <c r="M155" s="16">
        <f t="shared" si="153"/>
        <v>0</v>
      </c>
      <c r="N155" s="6">
        <f>IF(Aug!$E157&gt;0,VLOOKUP($A155,Aug!$O$4:$R$201,4,FALSE),0)</f>
        <v>0</v>
      </c>
      <c r="O155" s="6">
        <f>IF(Aug!$E157&gt;0,VLOOKUP($A155,Aug!$O$4:$T$201,5,FALSE)+Aug!L$4/1000,0)</f>
        <v>0</v>
      </c>
      <c r="P155" s="16">
        <f t="shared" si="154"/>
        <v>0</v>
      </c>
      <c r="Q155" s="6">
        <f>IF(Sep!$E157&gt;0,VLOOKUP($A155,Sep!$O$4:$R$201,4,FALSE),0)</f>
        <v>0</v>
      </c>
      <c r="R155" s="6">
        <f>IF(Sep!$E157&gt;0,VLOOKUP($A155,Sep!$O$4:$T$201,5,FALSE)+Sep!L$4/1000,0)</f>
        <v>0</v>
      </c>
      <c r="S155" s="16">
        <f t="shared" si="155"/>
        <v>0</v>
      </c>
      <c r="T155" s="6">
        <f>IF(Oct!$E157&gt;0,VLOOKUP($A155,Oct!$O$4:$R$201,4,FALSE),0)</f>
        <v>0</v>
      </c>
      <c r="U155" s="6">
        <f>IF(Oct!$E157&gt;0,VLOOKUP($A155,Oct!$O$4:$T$201,5,FALSE)+Oct!L$4/1000,0)</f>
        <v>0</v>
      </c>
      <c r="V155" s="16">
        <f t="shared" si="156"/>
        <v>0</v>
      </c>
      <c r="W155" s="6">
        <f>IF(Nov!$E157&gt;0,VLOOKUP($A155,Nov!$O$4:$R$201,4,FALSE),0)</f>
        <v>0</v>
      </c>
      <c r="X155" s="6">
        <f>IF(Nov!$E157&gt;0,VLOOKUP($A155,Nov!$O$4:$T$201,5,FALSE)+Nov!L$4/1000,0)</f>
        <v>0</v>
      </c>
      <c r="Y155" s="16">
        <f t="shared" si="157"/>
        <v>0</v>
      </c>
      <c r="Z155" s="6">
        <f>IF(Dec!$E157&gt;0,VLOOKUP($A155,Dec!$O$4:$R$201,4,FALSE),0)</f>
        <v>0</v>
      </c>
      <c r="AA155" s="6">
        <f>IF(Dec!$E157&gt;0,VLOOKUP($A155,Dec!$O$4:$T$201,5,FALSE)+Dec!L$4/1000,0)</f>
        <v>0</v>
      </c>
      <c r="AB155" s="16">
        <f t="shared" si="158"/>
        <v>0</v>
      </c>
      <c r="AC155" s="6">
        <f>IF(Jan!$E157&gt;0,VLOOKUP($A155,Jan!$O$4:$R$201,4,FALSE),0)</f>
        <v>0</v>
      </c>
      <c r="AD155" s="6">
        <f>IF(Jan!$E157&gt;0,VLOOKUP($A155,Jan!$O$4:$T$201,5,FALSE)+Jan!L$4/1000,0)</f>
        <v>0</v>
      </c>
      <c r="AE155" s="16">
        <f t="shared" si="159"/>
        <v>0</v>
      </c>
      <c r="AF155" s="6">
        <f>IF(Feb!$E157&gt;0,VLOOKUP($A155,Feb!$O$4:$R$201,4,FALSE),0)</f>
        <v>0</v>
      </c>
      <c r="AG155" s="6">
        <f>IF(Feb!$E157&gt;0,VLOOKUP($A155,Feb!$O$4:$T$201,5,FALSE)+Feb!L$4/1000,0)</f>
        <v>0</v>
      </c>
      <c r="AH155" s="16">
        <f t="shared" si="160"/>
        <v>0</v>
      </c>
      <c r="AI155" s="6">
        <f>IF(Mar!$E157&gt;0,VLOOKUP($A155,Mar!$O$4:$R$201,4,FALSE),0)</f>
        <v>0</v>
      </c>
      <c r="AJ155" s="6">
        <f>IF(Mar!$E157&gt;0,VLOOKUP($A155,Mar!$O$4:$T$201,5,FALSE)+Mar!L$4/1000,0)</f>
        <v>0</v>
      </c>
      <c r="AK155" s="16">
        <f t="shared" si="152"/>
        <v>0</v>
      </c>
      <c r="AN155" s="16">
        <f t="shared" si="161"/>
        <v>0</v>
      </c>
      <c r="AQ155" s="1">
        <f t="shared" si="162"/>
        <v>0</v>
      </c>
      <c r="AR155" s="6">
        <f t="shared" si="163"/>
        <v>0</v>
      </c>
      <c r="AS155" s="6">
        <f t="shared" si="164"/>
        <v>0</v>
      </c>
      <c r="AT155" s="6">
        <f t="shared" si="165"/>
        <v>0</v>
      </c>
      <c r="AU155" s="6">
        <f t="shared" si="166"/>
        <v>0</v>
      </c>
      <c r="AV155" s="6">
        <f t="shared" si="167"/>
        <v>0</v>
      </c>
      <c r="AW155" s="6">
        <f t="shared" si="168"/>
        <v>0</v>
      </c>
      <c r="AX155" s="6">
        <f t="shared" si="169"/>
        <v>0</v>
      </c>
      <c r="AY155" s="6">
        <f t="shared" si="170"/>
        <v>0</v>
      </c>
      <c r="AZ155" s="6">
        <f t="shared" si="171"/>
        <v>0</v>
      </c>
      <c r="BA155" s="6">
        <f t="shared" si="172"/>
        <v>0</v>
      </c>
      <c r="BB155" s="6">
        <f t="shared" si="173"/>
        <v>0</v>
      </c>
      <c r="BC155" s="6">
        <f t="shared" si="174"/>
        <v>0</v>
      </c>
      <c r="BE155" s="1">
        <f t="shared" si="175"/>
        <v>0</v>
      </c>
      <c r="BF155" s="1">
        <f t="shared" si="176"/>
        <v>0</v>
      </c>
      <c r="BG155" s="1">
        <f t="shared" si="177"/>
        <v>0</v>
      </c>
      <c r="BH155" s="1">
        <f t="shared" si="178"/>
        <v>0</v>
      </c>
      <c r="BI155" s="1">
        <f t="shared" si="179"/>
        <v>0</v>
      </c>
      <c r="BJ155" s="1">
        <f t="shared" si="180"/>
        <v>0</v>
      </c>
      <c r="BK155" s="1">
        <f t="shared" si="181"/>
        <v>0</v>
      </c>
      <c r="BL155" s="1">
        <f t="shared" si="182"/>
        <v>0</v>
      </c>
      <c r="BM155" s="1">
        <f t="shared" si="183"/>
        <v>0</v>
      </c>
    </row>
    <row r="156" spans="2:65" x14ac:dyDescent="0.3">
      <c r="B156" s="6">
        <f>IF(Apr!$E158&gt;0,VLOOKUP($A156,Apr!$O$4:$T$201,4,FALSE),0)</f>
        <v>0</v>
      </c>
      <c r="C156" s="6">
        <f>IF(Apr!$E158&gt;0,VLOOKUP($A156,Apr!$O$4:$T$201,5,FALSE)+Apr!L$4/1000,0)</f>
        <v>0</v>
      </c>
      <c r="D156" s="16">
        <f t="shared" si="149"/>
        <v>0</v>
      </c>
      <c r="E156" s="6">
        <f>IF(May!$E158&gt;0,VLOOKUP($A156,May!$O$4:$T$201,4,FALSE),0)</f>
        <v>0</v>
      </c>
      <c r="F156" s="6">
        <f>IF(May!$E158&gt;0,VLOOKUP($A156,May!$O$4:$T$201,5,FALSE)+May!L$4/1000,0)</f>
        <v>0</v>
      </c>
      <c r="G156" s="16">
        <f t="shared" si="150"/>
        <v>0</v>
      </c>
      <c r="H156" s="6">
        <f>IF(Jun!$E158&gt;0,VLOOKUP($A156,Jun!$O$4:$R$201,4,FALSE),0)</f>
        <v>0</v>
      </c>
      <c r="I156" s="6">
        <f>IF(Jun!$E158&gt;0,VLOOKUP($A156,Jun!$O$4:$T$201,5,FALSE)+Jun!L$4/1000,0)</f>
        <v>0</v>
      </c>
      <c r="J156" s="16">
        <f t="shared" si="151"/>
        <v>0</v>
      </c>
      <c r="K156" s="6">
        <f>IF(Jul!$E158&gt;0,VLOOKUP($A156,Jul!$O$4:$R$201,4,FALSE),0)</f>
        <v>0</v>
      </c>
      <c r="L156" s="6">
        <f>IF(Jul!$E158&gt;0,VLOOKUP($A156,Jul!$O$4:$T$201,5,FALSE)+Jul!$L$4/1000,0)</f>
        <v>0</v>
      </c>
      <c r="M156" s="16">
        <f t="shared" si="153"/>
        <v>0</v>
      </c>
      <c r="N156" s="6">
        <f>IF(Aug!$E158&gt;0,VLOOKUP($A156,Aug!$O$4:$R$201,4,FALSE),0)</f>
        <v>0</v>
      </c>
      <c r="O156" s="6">
        <f>IF(Aug!$E158&gt;0,VLOOKUP($A156,Aug!$O$4:$T$201,5,FALSE)+Aug!L$4/1000,0)</f>
        <v>0</v>
      </c>
      <c r="P156" s="16">
        <f t="shared" si="154"/>
        <v>0</v>
      </c>
      <c r="Q156" s="6">
        <f>IF(Sep!$E158&gt;0,VLOOKUP($A156,Sep!$O$4:$R$201,4,FALSE),0)</f>
        <v>0</v>
      </c>
      <c r="R156" s="6">
        <f>IF(Sep!$E158&gt;0,VLOOKUP($A156,Sep!$O$4:$T$201,5,FALSE)+Sep!L$4/1000,0)</f>
        <v>0</v>
      </c>
      <c r="S156" s="16">
        <f t="shared" si="155"/>
        <v>0</v>
      </c>
      <c r="T156" s="6">
        <f>IF(Oct!$E158&gt;0,VLOOKUP($A156,Oct!$O$4:$R$201,4,FALSE),0)</f>
        <v>0</v>
      </c>
      <c r="U156" s="6">
        <f>IF(Oct!$E158&gt;0,VLOOKUP($A156,Oct!$O$4:$T$201,5,FALSE)+Oct!L$4/1000,0)</f>
        <v>0</v>
      </c>
      <c r="V156" s="16">
        <f t="shared" si="156"/>
        <v>0</v>
      </c>
      <c r="W156" s="6">
        <f>IF(Nov!$E158&gt;0,VLOOKUP($A156,Nov!$O$4:$R$201,4,FALSE),0)</f>
        <v>0</v>
      </c>
      <c r="X156" s="6">
        <f>IF(Nov!$E158&gt;0,VLOOKUP($A156,Nov!$O$4:$T$201,5,FALSE)+Nov!L$4/1000,0)</f>
        <v>0</v>
      </c>
      <c r="Y156" s="16">
        <f t="shared" si="157"/>
        <v>0</v>
      </c>
      <c r="Z156" s="6">
        <f>IF(Dec!$E158&gt;0,VLOOKUP($A156,Dec!$O$4:$R$201,4,FALSE),0)</f>
        <v>0</v>
      </c>
      <c r="AA156" s="6">
        <f>IF(Dec!$E158&gt;0,VLOOKUP($A156,Dec!$O$4:$T$201,5,FALSE)+Dec!L$4/1000,0)</f>
        <v>0</v>
      </c>
      <c r="AB156" s="16">
        <f t="shared" si="158"/>
        <v>0</v>
      </c>
      <c r="AC156" s="6">
        <f>IF(Jan!$E158&gt;0,VLOOKUP($A156,Jan!$O$4:$R$201,4,FALSE),0)</f>
        <v>0</v>
      </c>
      <c r="AD156" s="6">
        <f>IF(Jan!$E158&gt;0,VLOOKUP($A156,Jan!$O$4:$T$201,5,FALSE)+Jan!L$4/1000,0)</f>
        <v>0</v>
      </c>
      <c r="AE156" s="16">
        <f t="shared" si="159"/>
        <v>0</v>
      </c>
      <c r="AF156" s="6">
        <f>IF(Feb!$E158&gt;0,VLOOKUP($A156,Feb!$O$4:$R$201,4,FALSE),0)</f>
        <v>0</v>
      </c>
      <c r="AG156" s="6">
        <f>IF(Feb!$E158&gt;0,VLOOKUP($A156,Feb!$O$4:$T$201,5,FALSE)+Feb!L$4/1000,0)</f>
        <v>0</v>
      </c>
      <c r="AH156" s="16">
        <f t="shared" si="160"/>
        <v>0</v>
      </c>
      <c r="AI156" s="6">
        <f>IF(Mar!$E158&gt;0,VLOOKUP($A156,Mar!$O$4:$R$201,4,FALSE),0)</f>
        <v>0</v>
      </c>
      <c r="AJ156" s="6">
        <f>IF(Mar!$E158&gt;0,VLOOKUP($A156,Mar!$O$4:$T$201,5,FALSE)+Mar!L$4/1000,0)</f>
        <v>0</v>
      </c>
      <c r="AK156" s="16">
        <f t="shared" si="152"/>
        <v>0</v>
      </c>
      <c r="AN156" s="16">
        <f t="shared" si="161"/>
        <v>0</v>
      </c>
      <c r="AQ156" s="1">
        <f t="shared" si="162"/>
        <v>0</v>
      </c>
      <c r="AR156" s="6">
        <f t="shared" si="163"/>
        <v>0</v>
      </c>
      <c r="AS156" s="6">
        <f t="shared" si="164"/>
        <v>0</v>
      </c>
      <c r="AT156" s="6">
        <f t="shared" si="165"/>
        <v>0</v>
      </c>
      <c r="AU156" s="6">
        <f t="shared" si="166"/>
        <v>0</v>
      </c>
      <c r="AV156" s="6">
        <f t="shared" si="167"/>
        <v>0</v>
      </c>
      <c r="AW156" s="6">
        <f t="shared" si="168"/>
        <v>0</v>
      </c>
      <c r="AX156" s="6">
        <f t="shared" si="169"/>
        <v>0</v>
      </c>
      <c r="AY156" s="6">
        <f t="shared" si="170"/>
        <v>0</v>
      </c>
      <c r="AZ156" s="6">
        <f t="shared" si="171"/>
        <v>0</v>
      </c>
      <c r="BA156" s="6">
        <f t="shared" si="172"/>
        <v>0</v>
      </c>
      <c r="BB156" s="6">
        <f t="shared" si="173"/>
        <v>0</v>
      </c>
      <c r="BC156" s="6">
        <f t="shared" si="174"/>
        <v>0</v>
      </c>
      <c r="BE156" s="1">
        <f t="shared" si="175"/>
        <v>0</v>
      </c>
      <c r="BF156" s="1">
        <f t="shared" si="176"/>
        <v>0</v>
      </c>
      <c r="BG156" s="1">
        <f t="shared" si="177"/>
        <v>0</v>
      </c>
      <c r="BH156" s="1">
        <f t="shared" si="178"/>
        <v>0</v>
      </c>
      <c r="BI156" s="1">
        <f t="shared" si="179"/>
        <v>0</v>
      </c>
      <c r="BJ156" s="1">
        <f t="shared" si="180"/>
        <v>0</v>
      </c>
      <c r="BK156" s="1">
        <f t="shared" si="181"/>
        <v>0</v>
      </c>
      <c r="BL156" s="1">
        <f t="shared" si="182"/>
        <v>0</v>
      </c>
      <c r="BM156" s="1">
        <f t="shared" si="183"/>
        <v>0</v>
      </c>
    </row>
    <row r="157" spans="2:65" x14ac:dyDescent="0.3">
      <c r="B157" s="6">
        <f>IF(Apr!$E159&gt;0,VLOOKUP($A157,Apr!$O$4:$T$201,4,FALSE),0)</f>
        <v>0</v>
      </c>
      <c r="C157" s="6">
        <f>IF(Apr!$E159&gt;0,VLOOKUP($A157,Apr!$O$4:$T$201,5,FALSE)+Apr!L$4/1000,0)</f>
        <v>0</v>
      </c>
      <c r="D157" s="16">
        <f t="shared" si="149"/>
        <v>0</v>
      </c>
      <c r="E157" s="6">
        <f>IF(May!$E159&gt;0,VLOOKUP($A157,May!$O$4:$T$201,4,FALSE),0)</f>
        <v>0</v>
      </c>
      <c r="F157" s="6">
        <f>IF(May!$E159&gt;0,VLOOKUP($A157,May!$O$4:$T$201,5,FALSE)+May!L$4/1000,0)</f>
        <v>0</v>
      </c>
      <c r="G157" s="16">
        <f t="shared" si="150"/>
        <v>0</v>
      </c>
      <c r="H157" s="6">
        <f>IF(Jun!$E159&gt;0,VLOOKUP($A157,Jun!$O$4:$R$201,4,FALSE),0)</f>
        <v>0</v>
      </c>
      <c r="I157" s="6">
        <f>IF(Jun!$E159&gt;0,VLOOKUP($A157,Jun!$O$4:$T$201,5,FALSE)+Jun!L$4/1000,0)</f>
        <v>0</v>
      </c>
      <c r="J157" s="16">
        <f t="shared" si="151"/>
        <v>0</v>
      </c>
      <c r="K157" s="6">
        <f>IF(Jul!$E159&gt;0,VLOOKUP($A157,Jul!$O$4:$R$201,4,FALSE),0)</f>
        <v>0</v>
      </c>
      <c r="L157" s="6">
        <f>IF(Jul!$E159&gt;0,VLOOKUP($A157,Jul!$O$4:$T$201,5,FALSE)+Jul!$L$4/1000,0)</f>
        <v>0</v>
      </c>
      <c r="M157" s="16">
        <f t="shared" si="153"/>
        <v>0</v>
      </c>
      <c r="N157" s="6">
        <f>IF(Aug!$E159&gt;0,VLOOKUP($A157,Aug!$O$4:$R$201,4,FALSE),0)</f>
        <v>0</v>
      </c>
      <c r="O157" s="6">
        <f>IF(Aug!$E159&gt;0,VLOOKUP($A157,Aug!$O$4:$T$201,5,FALSE)+Aug!L$4/1000,0)</f>
        <v>0</v>
      </c>
      <c r="P157" s="16">
        <f t="shared" si="154"/>
        <v>0</v>
      </c>
      <c r="Q157" s="6">
        <f>IF(Sep!$E159&gt;0,VLOOKUP($A157,Sep!$O$4:$R$201,4,FALSE),0)</f>
        <v>0</v>
      </c>
      <c r="R157" s="6">
        <f>IF(Sep!$E159&gt;0,VLOOKUP($A157,Sep!$O$4:$T$201,5,FALSE)+Sep!L$4/1000,0)</f>
        <v>0</v>
      </c>
      <c r="S157" s="16">
        <f t="shared" si="155"/>
        <v>0</v>
      </c>
      <c r="T157" s="6">
        <f>IF(Oct!$E159&gt;0,VLOOKUP($A157,Oct!$O$4:$R$201,4,FALSE),0)</f>
        <v>0</v>
      </c>
      <c r="U157" s="6">
        <f>IF(Oct!$E159&gt;0,VLOOKUP($A157,Oct!$O$4:$T$201,5,FALSE)+Oct!L$4/1000,0)</f>
        <v>0</v>
      </c>
      <c r="V157" s="16">
        <f t="shared" si="156"/>
        <v>0</v>
      </c>
      <c r="W157" s="6">
        <f>IF(Nov!$E159&gt;0,VLOOKUP($A157,Nov!$O$4:$R$201,4,FALSE),0)</f>
        <v>0</v>
      </c>
      <c r="X157" s="6">
        <f>IF(Nov!$E159&gt;0,VLOOKUP($A157,Nov!$O$4:$T$201,5,FALSE)+Nov!L$4/1000,0)</f>
        <v>0</v>
      </c>
      <c r="Y157" s="16">
        <f t="shared" si="157"/>
        <v>0</v>
      </c>
      <c r="Z157" s="6">
        <f>IF(Dec!$E159&gt;0,VLOOKUP($A157,Dec!$O$4:$R$201,4,FALSE),0)</f>
        <v>0</v>
      </c>
      <c r="AA157" s="6">
        <f>IF(Dec!$E159&gt;0,VLOOKUP($A157,Dec!$O$4:$T$201,5,FALSE)+Dec!L$4/1000,0)</f>
        <v>0</v>
      </c>
      <c r="AB157" s="16">
        <f t="shared" si="158"/>
        <v>0</v>
      </c>
      <c r="AC157" s="6">
        <f>IF(Jan!$E159&gt;0,VLOOKUP($A157,Jan!$O$4:$R$201,4,FALSE),0)</f>
        <v>0</v>
      </c>
      <c r="AD157" s="6">
        <f>IF(Jan!$E159&gt;0,VLOOKUP($A157,Jan!$O$4:$T$201,5,FALSE)+Jan!L$4/1000,0)</f>
        <v>0</v>
      </c>
      <c r="AE157" s="16">
        <f t="shared" si="159"/>
        <v>0</v>
      </c>
      <c r="AF157" s="6">
        <f>IF(Feb!$E159&gt;0,VLOOKUP($A157,Feb!$O$4:$R$201,4,FALSE),0)</f>
        <v>0</v>
      </c>
      <c r="AG157" s="6">
        <f>IF(Feb!$E159&gt;0,VLOOKUP($A157,Feb!$O$4:$T$201,5,FALSE)+Feb!L$4/1000,0)</f>
        <v>0</v>
      </c>
      <c r="AH157" s="16">
        <f t="shared" si="160"/>
        <v>0</v>
      </c>
      <c r="AI157" s="6">
        <f>IF(Mar!$E159&gt;0,VLOOKUP($A157,Mar!$O$4:$R$201,4,FALSE),0)</f>
        <v>0</v>
      </c>
      <c r="AJ157" s="6">
        <f>IF(Mar!$E159&gt;0,VLOOKUP($A157,Mar!$O$4:$T$201,5,FALSE)+Mar!L$4/1000,0)</f>
        <v>0</v>
      </c>
      <c r="AK157" s="16">
        <f t="shared" si="152"/>
        <v>0</v>
      </c>
      <c r="AN157" s="16">
        <f t="shared" si="161"/>
        <v>0</v>
      </c>
      <c r="AQ157" s="1">
        <f t="shared" si="162"/>
        <v>0</v>
      </c>
      <c r="AR157" s="6">
        <f t="shared" si="163"/>
        <v>0</v>
      </c>
      <c r="AS157" s="6">
        <f t="shared" si="164"/>
        <v>0</v>
      </c>
      <c r="AT157" s="6">
        <f t="shared" si="165"/>
        <v>0</v>
      </c>
      <c r="AU157" s="6">
        <f t="shared" si="166"/>
        <v>0</v>
      </c>
      <c r="AV157" s="6">
        <f t="shared" si="167"/>
        <v>0</v>
      </c>
      <c r="AW157" s="6">
        <f t="shared" si="168"/>
        <v>0</v>
      </c>
      <c r="AX157" s="6">
        <f t="shared" si="169"/>
        <v>0</v>
      </c>
      <c r="AY157" s="6">
        <f t="shared" si="170"/>
        <v>0</v>
      </c>
      <c r="AZ157" s="6">
        <f t="shared" si="171"/>
        <v>0</v>
      </c>
      <c r="BA157" s="6">
        <f t="shared" si="172"/>
        <v>0</v>
      </c>
      <c r="BB157" s="6">
        <f t="shared" si="173"/>
        <v>0</v>
      </c>
      <c r="BC157" s="6">
        <f t="shared" si="174"/>
        <v>0</v>
      </c>
      <c r="BE157" s="1">
        <f t="shared" si="175"/>
        <v>0</v>
      </c>
      <c r="BF157" s="1">
        <f t="shared" si="176"/>
        <v>0</v>
      </c>
      <c r="BG157" s="1">
        <f t="shared" si="177"/>
        <v>0</v>
      </c>
      <c r="BH157" s="1">
        <f t="shared" si="178"/>
        <v>0</v>
      </c>
      <c r="BI157" s="1">
        <f t="shared" si="179"/>
        <v>0</v>
      </c>
      <c r="BJ157" s="1">
        <f t="shared" si="180"/>
        <v>0</v>
      </c>
      <c r="BK157" s="1">
        <f t="shared" si="181"/>
        <v>0</v>
      </c>
      <c r="BL157" s="1">
        <f t="shared" si="182"/>
        <v>0</v>
      </c>
      <c r="BM157" s="1">
        <f t="shared" si="183"/>
        <v>0</v>
      </c>
    </row>
    <row r="158" spans="2:65" x14ac:dyDescent="0.3">
      <c r="B158" s="6">
        <f>IF(Apr!$E160&gt;0,VLOOKUP($A158,Apr!$O$4:$T$201,4,FALSE),0)</f>
        <v>0</v>
      </c>
      <c r="C158" s="6">
        <f>IF(Apr!$E160&gt;0,VLOOKUP($A158,Apr!$O$4:$T$201,5,FALSE)+Apr!L$4/1000,0)</f>
        <v>0</v>
      </c>
      <c r="D158" s="16">
        <f t="shared" si="149"/>
        <v>0</v>
      </c>
      <c r="E158" s="6">
        <f>IF(May!$E160&gt;0,VLOOKUP($A158,May!$O$4:$T$201,4,FALSE),0)</f>
        <v>0</v>
      </c>
      <c r="F158" s="6">
        <f>IF(May!$E160&gt;0,VLOOKUP($A158,May!$O$4:$T$201,5,FALSE)+May!L$4/1000,0)</f>
        <v>0</v>
      </c>
      <c r="G158" s="16">
        <f t="shared" si="150"/>
        <v>0</v>
      </c>
      <c r="H158" s="6">
        <f>IF(Jun!$E160&gt;0,VLOOKUP($A158,Jun!$O$4:$R$201,4,FALSE),0)</f>
        <v>0</v>
      </c>
      <c r="I158" s="6">
        <f>IF(Jun!$E160&gt;0,VLOOKUP($A158,Jun!$O$4:$T$201,5,FALSE)+Jun!L$4/1000,0)</f>
        <v>0</v>
      </c>
      <c r="J158" s="16">
        <f t="shared" si="151"/>
        <v>0</v>
      </c>
      <c r="K158" s="6">
        <f>IF(Jul!$E160&gt;0,VLOOKUP($A158,Jul!$O$4:$R$201,4,FALSE),0)</f>
        <v>0</v>
      </c>
      <c r="L158" s="6">
        <f>IF(Jul!$E160&gt;0,VLOOKUP($A158,Jul!$O$4:$T$201,5,FALSE)+Jul!$L$4/1000,0)</f>
        <v>0</v>
      </c>
      <c r="M158" s="16">
        <f t="shared" si="153"/>
        <v>0</v>
      </c>
      <c r="N158" s="6">
        <f>IF(Aug!$E160&gt;0,VLOOKUP($A158,Aug!$O$4:$R$201,4,FALSE),0)</f>
        <v>0</v>
      </c>
      <c r="O158" s="6">
        <f>IF(Aug!$E160&gt;0,VLOOKUP($A158,Aug!$O$4:$T$201,5,FALSE)+Aug!L$4/1000,0)</f>
        <v>0</v>
      </c>
      <c r="P158" s="16">
        <f t="shared" si="154"/>
        <v>0</v>
      </c>
      <c r="Q158" s="6">
        <f>IF(Sep!$E160&gt;0,VLOOKUP($A158,Sep!$O$4:$R$201,4,FALSE),0)</f>
        <v>0</v>
      </c>
      <c r="R158" s="6">
        <f>IF(Sep!$E160&gt;0,VLOOKUP($A158,Sep!$O$4:$T$201,5,FALSE)+Sep!L$4/1000,0)</f>
        <v>0</v>
      </c>
      <c r="S158" s="16">
        <f t="shared" si="155"/>
        <v>0</v>
      </c>
      <c r="T158" s="6">
        <f>IF(Oct!$E160&gt;0,VLOOKUP($A158,Oct!$O$4:$R$201,4,FALSE),0)</f>
        <v>0</v>
      </c>
      <c r="U158" s="6">
        <f>IF(Oct!$E160&gt;0,VLOOKUP($A158,Oct!$O$4:$T$201,5,FALSE)+Oct!L$4/1000,0)</f>
        <v>0</v>
      </c>
      <c r="V158" s="16">
        <f t="shared" si="156"/>
        <v>0</v>
      </c>
      <c r="W158" s="6">
        <f>IF(Nov!$E160&gt;0,VLOOKUP($A158,Nov!$O$4:$R$201,4,FALSE),0)</f>
        <v>0</v>
      </c>
      <c r="X158" s="6">
        <f>IF(Nov!$E160&gt;0,VLOOKUP($A158,Nov!$O$4:$T$201,5,FALSE)+Nov!L$4/1000,0)</f>
        <v>0</v>
      </c>
      <c r="Y158" s="16">
        <f t="shared" si="157"/>
        <v>0</v>
      </c>
      <c r="Z158" s="6">
        <f>IF(Dec!$E160&gt;0,VLOOKUP($A158,Dec!$O$4:$R$201,4,FALSE),0)</f>
        <v>0</v>
      </c>
      <c r="AA158" s="6">
        <f>IF(Dec!$E160&gt;0,VLOOKUP($A158,Dec!$O$4:$T$201,5,FALSE)+Dec!L$4/1000,0)</f>
        <v>0</v>
      </c>
      <c r="AB158" s="16">
        <f t="shared" si="158"/>
        <v>0</v>
      </c>
      <c r="AC158" s="6">
        <f>IF(Jan!$E160&gt;0,VLOOKUP($A158,Jan!$O$4:$R$201,4,FALSE),0)</f>
        <v>0</v>
      </c>
      <c r="AD158" s="6">
        <f>IF(Jan!$E160&gt;0,VLOOKUP($A158,Jan!$O$4:$T$201,5,FALSE)+Jan!L$4/1000,0)</f>
        <v>0</v>
      </c>
      <c r="AE158" s="16">
        <f t="shared" si="159"/>
        <v>0</v>
      </c>
      <c r="AF158" s="6">
        <f>IF(Feb!$E160&gt;0,VLOOKUP($A158,Feb!$O$4:$R$201,4,FALSE),0)</f>
        <v>0</v>
      </c>
      <c r="AG158" s="6">
        <f>IF(Feb!$E160&gt;0,VLOOKUP($A158,Feb!$O$4:$T$201,5,FALSE)+Feb!L$4/1000,0)</f>
        <v>0</v>
      </c>
      <c r="AH158" s="16">
        <f t="shared" si="160"/>
        <v>0</v>
      </c>
      <c r="AI158" s="6">
        <f>IF(Mar!$E160&gt;0,VLOOKUP($A158,Mar!$O$4:$R$201,4,FALSE),0)</f>
        <v>0</v>
      </c>
      <c r="AJ158" s="6">
        <f>IF(Mar!$E160&gt;0,VLOOKUP($A158,Mar!$O$4:$T$201,5,FALSE)+Mar!L$4/1000,0)</f>
        <v>0</v>
      </c>
      <c r="AK158" s="16">
        <f t="shared" si="152"/>
        <v>0</v>
      </c>
      <c r="AN158" s="16">
        <f t="shared" si="161"/>
        <v>0</v>
      </c>
      <c r="AQ158" s="1">
        <f t="shared" si="162"/>
        <v>0</v>
      </c>
      <c r="AR158" s="6">
        <f t="shared" si="163"/>
        <v>0</v>
      </c>
      <c r="AS158" s="6">
        <f t="shared" si="164"/>
        <v>0</v>
      </c>
      <c r="AT158" s="6">
        <f t="shared" si="165"/>
        <v>0</v>
      </c>
      <c r="AU158" s="6">
        <f t="shared" si="166"/>
        <v>0</v>
      </c>
      <c r="AV158" s="6">
        <f t="shared" si="167"/>
        <v>0</v>
      </c>
      <c r="AW158" s="6">
        <f t="shared" si="168"/>
        <v>0</v>
      </c>
      <c r="AX158" s="6">
        <f t="shared" si="169"/>
        <v>0</v>
      </c>
      <c r="AY158" s="6">
        <f t="shared" si="170"/>
        <v>0</v>
      </c>
      <c r="AZ158" s="6">
        <f t="shared" si="171"/>
        <v>0</v>
      </c>
      <c r="BA158" s="6">
        <f t="shared" si="172"/>
        <v>0</v>
      </c>
      <c r="BB158" s="6">
        <f t="shared" si="173"/>
        <v>0</v>
      </c>
      <c r="BC158" s="6">
        <f t="shared" si="174"/>
        <v>0</v>
      </c>
      <c r="BE158" s="1">
        <f t="shared" si="175"/>
        <v>0</v>
      </c>
      <c r="BF158" s="1">
        <f t="shared" si="176"/>
        <v>0</v>
      </c>
      <c r="BG158" s="1">
        <f t="shared" si="177"/>
        <v>0</v>
      </c>
      <c r="BH158" s="1">
        <f t="shared" si="178"/>
        <v>0</v>
      </c>
      <c r="BI158" s="1">
        <f t="shared" si="179"/>
        <v>0</v>
      </c>
      <c r="BJ158" s="1">
        <f t="shared" si="180"/>
        <v>0</v>
      </c>
      <c r="BK158" s="1">
        <f t="shared" si="181"/>
        <v>0</v>
      </c>
      <c r="BL158" s="1">
        <f t="shared" si="182"/>
        <v>0</v>
      </c>
      <c r="BM158" s="1">
        <f t="shared" si="183"/>
        <v>0</v>
      </c>
    </row>
    <row r="159" spans="2:65" x14ac:dyDescent="0.3">
      <c r="B159" s="6">
        <f>IF(Apr!$E161&gt;0,VLOOKUP($A159,Apr!$O$4:$T$201,4,FALSE),0)</f>
        <v>0</v>
      </c>
      <c r="C159" s="6">
        <f>IF(Apr!$E161&gt;0,VLOOKUP($A159,Apr!$O$4:$T$201,5,FALSE)+Apr!L$4/1000,0)</f>
        <v>0</v>
      </c>
      <c r="D159" s="16">
        <f t="shared" si="149"/>
        <v>0</v>
      </c>
      <c r="E159" s="6">
        <f>IF(May!$E161&gt;0,VLOOKUP($A159,May!$O$4:$T$201,4,FALSE),0)</f>
        <v>0</v>
      </c>
      <c r="F159" s="6">
        <f>IF(May!$E161&gt;0,VLOOKUP($A159,May!$O$4:$T$201,5,FALSE)+May!L$4/1000,0)</f>
        <v>0</v>
      </c>
      <c r="G159" s="16">
        <f t="shared" si="150"/>
        <v>0</v>
      </c>
      <c r="H159" s="6">
        <f>IF(Jun!$E161&gt;0,VLOOKUP($A159,Jun!$O$4:$R$201,4,FALSE),0)</f>
        <v>0</v>
      </c>
      <c r="I159" s="6">
        <f>IF(Jun!$E161&gt;0,VLOOKUP($A159,Jun!$O$4:$T$201,5,FALSE)+Jun!L$4/1000,0)</f>
        <v>0</v>
      </c>
      <c r="J159" s="16">
        <f t="shared" si="151"/>
        <v>0</v>
      </c>
      <c r="K159" s="6">
        <f>IF(Jul!$E161&gt;0,VLOOKUP($A159,Jul!$O$4:$R$201,4,FALSE),0)</f>
        <v>0</v>
      </c>
      <c r="L159" s="6">
        <f>IF(Jul!$E161&gt;0,VLOOKUP($A159,Jul!$O$4:$T$201,5,FALSE)+Jul!$L$4/1000,0)</f>
        <v>0</v>
      </c>
      <c r="M159" s="16">
        <f t="shared" si="153"/>
        <v>0</v>
      </c>
      <c r="N159" s="6">
        <f>IF(Aug!$E161&gt;0,VLOOKUP($A159,Aug!$O$4:$R$201,4,FALSE),0)</f>
        <v>0</v>
      </c>
      <c r="O159" s="6">
        <f>IF(Aug!$E161&gt;0,VLOOKUP($A159,Aug!$O$4:$T$201,5,FALSE)+Aug!L$4/1000,0)</f>
        <v>0</v>
      </c>
      <c r="P159" s="16">
        <f t="shared" si="154"/>
        <v>0</v>
      </c>
      <c r="Q159" s="6">
        <f>IF(Sep!$E161&gt;0,VLOOKUP($A159,Sep!$O$4:$R$201,4,FALSE),0)</f>
        <v>0</v>
      </c>
      <c r="R159" s="6">
        <f>IF(Sep!$E161&gt;0,VLOOKUP($A159,Sep!$O$4:$T$201,5,FALSE)+Sep!L$4/1000,0)</f>
        <v>0</v>
      </c>
      <c r="S159" s="16">
        <f t="shared" si="155"/>
        <v>0</v>
      </c>
      <c r="T159" s="6">
        <f>IF(Oct!$E161&gt;0,VLOOKUP($A159,Oct!$O$4:$R$201,4,FALSE),0)</f>
        <v>0</v>
      </c>
      <c r="U159" s="6">
        <f>IF(Oct!$E161&gt;0,VLOOKUP($A159,Oct!$O$4:$T$201,5,FALSE)+Oct!L$4/1000,0)</f>
        <v>0</v>
      </c>
      <c r="V159" s="16">
        <f t="shared" si="156"/>
        <v>0</v>
      </c>
      <c r="W159" s="6">
        <f>IF(Nov!$E161&gt;0,VLOOKUP($A159,Nov!$O$4:$R$201,4,FALSE),0)</f>
        <v>0</v>
      </c>
      <c r="X159" s="6">
        <f>IF(Nov!$E161&gt;0,VLOOKUP($A159,Nov!$O$4:$T$201,5,FALSE)+Nov!L$4/1000,0)</f>
        <v>0</v>
      </c>
      <c r="Y159" s="16">
        <f t="shared" si="157"/>
        <v>0</v>
      </c>
      <c r="Z159" s="6">
        <f>IF(Dec!$E161&gt;0,VLOOKUP($A159,Dec!$O$4:$R$201,4,FALSE),0)</f>
        <v>0</v>
      </c>
      <c r="AA159" s="6">
        <f>IF(Dec!$E161&gt;0,VLOOKUP($A159,Dec!$O$4:$T$201,5,FALSE)+Dec!L$4/1000,0)</f>
        <v>0</v>
      </c>
      <c r="AB159" s="16">
        <f t="shared" si="158"/>
        <v>0</v>
      </c>
      <c r="AC159" s="6">
        <f>IF(Jan!$E161&gt;0,VLOOKUP($A159,Jan!$O$4:$R$201,4,FALSE),0)</f>
        <v>0</v>
      </c>
      <c r="AD159" s="6">
        <f>IF(Jan!$E161&gt;0,VLOOKUP($A159,Jan!$O$4:$T$201,5,FALSE)+Jan!L$4/1000,0)</f>
        <v>0</v>
      </c>
      <c r="AE159" s="16">
        <f t="shared" si="159"/>
        <v>0</v>
      </c>
      <c r="AF159" s="6">
        <f>IF(Feb!$E161&gt;0,VLOOKUP($A159,Feb!$O$4:$R$201,4,FALSE),0)</f>
        <v>0</v>
      </c>
      <c r="AG159" s="6">
        <f>IF(Feb!$E161&gt;0,VLOOKUP($A159,Feb!$O$4:$T$201,5,FALSE)+Feb!L$4/1000,0)</f>
        <v>0</v>
      </c>
      <c r="AH159" s="16">
        <f t="shared" si="160"/>
        <v>0</v>
      </c>
      <c r="AI159" s="6">
        <f>IF(Mar!$E161&gt;0,VLOOKUP($A159,Mar!$O$4:$R$201,4,FALSE),0)</f>
        <v>0</v>
      </c>
      <c r="AJ159" s="6">
        <f>IF(Mar!$E161&gt;0,VLOOKUP($A159,Mar!$O$4:$T$201,5,FALSE)+Mar!L$4/1000,0)</f>
        <v>0</v>
      </c>
      <c r="AK159" s="16">
        <f t="shared" si="152"/>
        <v>0</v>
      </c>
      <c r="AN159" s="16">
        <f t="shared" si="161"/>
        <v>0</v>
      </c>
      <c r="AQ159" s="1">
        <f t="shared" si="162"/>
        <v>0</v>
      </c>
      <c r="AR159" s="6">
        <f t="shared" si="163"/>
        <v>0</v>
      </c>
      <c r="AS159" s="6">
        <f t="shared" si="164"/>
        <v>0</v>
      </c>
      <c r="AT159" s="6">
        <f t="shared" si="165"/>
        <v>0</v>
      </c>
      <c r="AU159" s="6">
        <f t="shared" si="166"/>
        <v>0</v>
      </c>
      <c r="AV159" s="6">
        <f t="shared" si="167"/>
        <v>0</v>
      </c>
      <c r="AW159" s="6">
        <f t="shared" si="168"/>
        <v>0</v>
      </c>
      <c r="AX159" s="6">
        <f t="shared" si="169"/>
        <v>0</v>
      </c>
      <c r="AY159" s="6">
        <f t="shared" si="170"/>
        <v>0</v>
      </c>
      <c r="AZ159" s="6">
        <f t="shared" si="171"/>
        <v>0</v>
      </c>
      <c r="BA159" s="6">
        <f t="shared" si="172"/>
        <v>0</v>
      </c>
      <c r="BB159" s="6">
        <f t="shared" si="173"/>
        <v>0</v>
      </c>
      <c r="BC159" s="6">
        <f t="shared" si="174"/>
        <v>0</v>
      </c>
      <c r="BE159" s="1">
        <f t="shared" si="175"/>
        <v>0</v>
      </c>
      <c r="BF159" s="1">
        <f t="shared" si="176"/>
        <v>0</v>
      </c>
      <c r="BG159" s="1">
        <f t="shared" si="177"/>
        <v>0</v>
      </c>
      <c r="BH159" s="1">
        <f t="shared" si="178"/>
        <v>0</v>
      </c>
      <c r="BI159" s="1">
        <f t="shared" si="179"/>
        <v>0</v>
      </c>
      <c r="BJ159" s="1">
        <f t="shared" si="180"/>
        <v>0</v>
      </c>
      <c r="BK159" s="1">
        <f t="shared" si="181"/>
        <v>0</v>
      </c>
      <c r="BL159" s="1">
        <f t="shared" si="182"/>
        <v>0</v>
      </c>
      <c r="BM159" s="1">
        <f t="shared" si="183"/>
        <v>0</v>
      </c>
    </row>
    <row r="160" spans="2:65" x14ac:dyDescent="0.3">
      <c r="B160" s="6">
        <f>IF(Apr!$E162&gt;0,VLOOKUP($A160,Apr!$O$4:$T$201,4,FALSE),0)</f>
        <v>0</v>
      </c>
      <c r="C160" s="6">
        <f>IF(Apr!$E162&gt;0,VLOOKUP($A160,Apr!$O$4:$T$201,5,FALSE)+Apr!L$4/1000,0)</f>
        <v>0</v>
      </c>
      <c r="D160" s="16">
        <f t="shared" si="149"/>
        <v>0</v>
      </c>
      <c r="E160" s="6">
        <f>IF(May!$E162&gt;0,VLOOKUP($A160,May!$O$4:$T$201,4,FALSE),0)</f>
        <v>0</v>
      </c>
      <c r="F160" s="6">
        <f>IF(May!$E162&gt;0,VLOOKUP($A160,May!$O$4:$T$201,5,FALSE)+May!L$4/1000,0)</f>
        <v>0</v>
      </c>
      <c r="G160" s="16">
        <f t="shared" si="150"/>
        <v>0</v>
      </c>
      <c r="H160" s="6">
        <f>IF(Jun!$E162&gt;0,VLOOKUP($A160,Jun!$O$4:$R$201,4,FALSE),0)</f>
        <v>0</v>
      </c>
      <c r="I160" s="6">
        <f>IF(Jun!$E162&gt;0,VLOOKUP($A160,Jun!$O$4:$T$201,5,FALSE)+Jun!L$4/1000,0)</f>
        <v>0</v>
      </c>
      <c r="J160" s="16">
        <f t="shared" si="151"/>
        <v>0</v>
      </c>
      <c r="K160" s="6">
        <f>IF(Jul!$E162&gt;0,VLOOKUP($A160,Jul!$O$4:$R$201,4,FALSE),0)</f>
        <v>0</v>
      </c>
      <c r="L160" s="6">
        <f>IF(Jul!$E162&gt;0,VLOOKUP($A160,Jul!$O$4:$T$201,5,FALSE)+Jul!$L$4/1000,0)</f>
        <v>0</v>
      </c>
      <c r="M160" s="16">
        <f t="shared" si="153"/>
        <v>0</v>
      </c>
      <c r="N160" s="6">
        <f>IF(Aug!$E162&gt;0,VLOOKUP($A160,Aug!$O$4:$R$201,4,FALSE),0)</f>
        <v>0</v>
      </c>
      <c r="O160" s="6">
        <f>IF(Aug!$E162&gt;0,VLOOKUP($A160,Aug!$O$4:$T$201,5,FALSE)+Aug!L$4/1000,0)</f>
        <v>0</v>
      </c>
      <c r="P160" s="16">
        <f t="shared" si="154"/>
        <v>0</v>
      </c>
      <c r="Q160" s="6">
        <f>IF(Sep!$E162&gt;0,VLOOKUP($A160,Sep!$O$4:$R$201,4,FALSE),0)</f>
        <v>0</v>
      </c>
      <c r="R160" s="6">
        <f>IF(Sep!$E162&gt;0,VLOOKUP($A160,Sep!$O$4:$T$201,5,FALSE)+Sep!L$4/1000,0)</f>
        <v>0</v>
      </c>
      <c r="S160" s="16">
        <f t="shared" si="155"/>
        <v>0</v>
      </c>
      <c r="T160" s="6">
        <f>IF(Oct!$E162&gt;0,VLOOKUP($A160,Oct!$O$4:$R$201,4,FALSE),0)</f>
        <v>0</v>
      </c>
      <c r="U160" s="6">
        <f>IF(Oct!$E162&gt;0,VLOOKUP($A160,Oct!$O$4:$T$201,5,FALSE)+Oct!L$4/1000,0)</f>
        <v>0</v>
      </c>
      <c r="V160" s="16">
        <f t="shared" si="156"/>
        <v>0</v>
      </c>
      <c r="W160" s="6">
        <f>IF(Nov!$E162&gt;0,VLOOKUP($A160,Nov!$O$4:$R$201,4,FALSE),0)</f>
        <v>0</v>
      </c>
      <c r="X160" s="6">
        <f>IF(Nov!$E162&gt;0,VLOOKUP($A160,Nov!$O$4:$T$201,5,FALSE)+Nov!L$4/1000,0)</f>
        <v>0</v>
      </c>
      <c r="Y160" s="16">
        <f t="shared" si="157"/>
        <v>0</v>
      </c>
      <c r="Z160" s="6">
        <f>IF(Dec!$E162&gt;0,VLOOKUP($A160,Dec!$O$4:$R$201,4,FALSE),0)</f>
        <v>0</v>
      </c>
      <c r="AA160" s="6">
        <f>IF(Dec!$E162&gt;0,VLOOKUP($A160,Dec!$O$4:$T$201,5,FALSE)+Dec!L$4/1000,0)</f>
        <v>0</v>
      </c>
      <c r="AB160" s="16">
        <f t="shared" si="158"/>
        <v>0</v>
      </c>
      <c r="AC160" s="6">
        <f>IF(Jan!$E162&gt;0,VLOOKUP($A160,Jan!$O$4:$R$201,4,FALSE),0)</f>
        <v>0</v>
      </c>
      <c r="AD160" s="6">
        <f>IF(Jan!$E162&gt;0,VLOOKUP($A160,Jan!$O$4:$T$201,5,FALSE)+Jan!L$4/1000,0)</f>
        <v>0</v>
      </c>
      <c r="AE160" s="16">
        <f t="shared" si="159"/>
        <v>0</v>
      </c>
      <c r="AF160" s="6">
        <f>IF(Feb!$E162&gt;0,VLOOKUP($A160,Feb!$O$4:$R$201,4,FALSE),0)</f>
        <v>0</v>
      </c>
      <c r="AG160" s="6">
        <f>IF(Feb!$E162&gt;0,VLOOKUP($A160,Feb!$O$4:$T$201,5,FALSE)+Feb!L$4/1000,0)</f>
        <v>0</v>
      </c>
      <c r="AH160" s="16">
        <f t="shared" si="160"/>
        <v>0</v>
      </c>
      <c r="AI160" s="6">
        <f>IF(Mar!$E162&gt;0,VLOOKUP($A160,Mar!$O$4:$R$201,4,FALSE),0)</f>
        <v>0</v>
      </c>
      <c r="AJ160" s="6">
        <f>IF(Mar!$E162&gt;0,VLOOKUP($A160,Mar!$O$4:$T$201,5,FALSE)+Mar!L$4/1000,0)</f>
        <v>0</v>
      </c>
      <c r="AK160" s="16">
        <f t="shared" si="152"/>
        <v>0</v>
      </c>
      <c r="AN160" s="16">
        <f t="shared" si="161"/>
        <v>0</v>
      </c>
      <c r="AQ160" s="1">
        <f t="shared" si="162"/>
        <v>0</v>
      </c>
      <c r="AR160" s="6">
        <f t="shared" si="163"/>
        <v>0</v>
      </c>
      <c r="AS160" s="6">
        <f t="shared" si="164"/>
        <v>0</v>
      </c>
      <c r="AT160" s="6">
        <f t="shared" si="165"/>
        <v>0</v>
      </c>
      <c r="AU160" s="6">
        <f t="shared" si="166"/>
        <v>0</v>
      </c>
      <c r="AV160" s="6">
        <f t="shared" si="167"/>
        <v>0</v>
      </c>
      <c r="AW160" s="6">
        <f t="shared" si="168"/>
        <v>0</v>
      </c>
      <c r="AX160" s="6">
        <f t="shared" si="169"/>
        <v>0</v>
      </c>
      <c r="AY160" s="6">
        <f t="shared" si="170"/>
        <v>0</v>
      </c>
      <c r="AZ160" s="6">
        <f t="shared" si="171"/>
        <v>0</v>
      </c>
      <c r="BA160" s="6">
        <f t="shared" si="172"/>
        <v>0</v>
      </c>
      <c r="BB160" s="6">
        <f t="shared" si="173"/>
        <v>0</v>
      </c>
      <c r="BC160" s="6">
        <f t="shared" si="174"/>
        <v>0</v>
      </c>
      <c r="BE160" s="1">
        <f t="shared" si="175"/>
        <v>0</v>
      </c>
      <c r="BF160" s="1">
        <f t="shared" si="176"/>
        <v>0</v>
      </c>
      <c r="BG160" s="1">
        <f t="shared" si="177"/>
        <v>0</v>
      </c>
      <c r="BH160" s="1">
        <f t="shared" si="178"/>
        <v>0</v>
      </c>
      <c r="BI160" s="1">
        <f t="shared" si="179"/>
        <v>0</v>
      </c>
      <c r="BJ160" s="1">
        <f t="shared" si="180"/>
        <v>0</v>
      </c>
      <c r="BK160" s="1">
        <f t="shared" si="181"/>
        <v>0</v>
      </c>
      <c r="BL160" s="1">
        <f t="shared" si="182"/>
        <v>0</v>
      </c>
      <c r="BM160" s="1">
        <f t="shared" si="183"/>
        <v>0</v>
      </c>
    </row>
    <row r="161" spans="2:65" x14ac:dyDescent="0.3">
      <c r="B161" s="6">
        <f>IF(Apr!$E163&gt;0,VLOOKUP($A161,Apr!$O$4:$T$201,4,FALSE),0)</f>
        <v>0</v>
      </c>
      <c r="C161" s="6">
        <f>IF(Apr!$E163&gt;0,VLOOKUP($A161,Apr!$O$4:$T$201,5,FALSE)+Apr!L$4/1000,0)</f>
        <v>0</v>
      </c>
      <c r="D161" s="16">
        <f t="shared" si="149"/>
        <v>0</v>
      </c>
      <c r="E161" s="6">
        <f>IF(May!$E163&gt;0,VLOOKUP($A161,May!$O$4:$T$201,4,FALSE),0)</f>
        <v>0</v>
      </c>
      <c r="F161" s="6">
        <f>IF(May!$E163&gt;0,VLOOKUP($A161,May!$O$4:$T$201,5,FALSE)+May!L$4/1000,0)</f>
        <v>0</v>
      </c>
      <c r="G161" s="16">
        <f t="shared" si="150"/>
        <v>0</v>
      </c>
      <c r="H161" s="6">
        <f>IF(Jun!$E163&gt;0,VLOOKUP($A161,Jun!$O$4:$R$201,4,FALSE),0)</f>
        <v>0</v>
      </c>
      <c r="I161" s="6">
        <f>IF(Jun!$E163&gt;0,VLOOKUP($A161,Jun!$O$4:$T$201,5,FALSE)+Jun!L$4/1000,0)</f>
        <v>0</v>
      </c>
      <c r="J161" s="16">
        <f t="shared" si="151"/>
        <v>0</v>
      </c>
      <c r="K161" s="6">
        <f>IF(Jul!$E163&gt;0,VLOOKUP($A161,Jul!$O$4:$R$201,4,FALSE),0)</f>
        <v>0</v>
      </c>
      <c r="L161" s="6">
        <f>IF(Jul!$E163&gt;0,VLOOKUP($A161,Jul!$O$4:$T$201,5,FALSE)+Jul!$L$4/1000,0)</f>
        <v>0</v>
      </c>
      <c r="M161" s="16">
        <f t="shared" si="153"/>
        <v>0</v>
      </c>
      <c r="N161" s="6">
        <f>IF(Aug!$E163&gt;0,VLOOKUP($A161,Aug!$O$4:$R$201,4,FALSE),0)</f>
        <v>0</v>
      </c>
      <c r="O161" s="6">
        <f>IF(Aug!$E163&gt;0,VLOOKUP($A161,Aug!$O$4:$T$201,5,FALSE)+Aug!L$4/1000,0)</f>
        <v>0</v>
      </c>
      <c r="P161" s="16">
        <f t="shared" si="154"/>
        <v>0</v>
      </c>
      <c r="Q161" s="6">
        <f>IF(Sep!$E163&gt;0,VLOOKUP($A161,Sep!$O$4:$R$201,4,FALSE),0)</f>
        <v>0</v>
      </c>
      <c r="R161" s="6">
        <f>IF(Sep!$E163&gt;0,VLOOKUP($A161,Sep!$O$4:$T$201,5,FALSE)+Sep!L$4/1000,0)</f>
        <v>0</v>
      </c>
      <c r="S161" s="16">
        <f t="shared" si="155"/>
        <v>0</v>
      </c>
      <c r="T161" s="6">
        <f>IF(Oct!$E163&gt;0,VLOOKUP($A161,Oct!$O$4:$R$201,4,FALSE),0)</f>
        <v>0</v>
      </c>
      <c r="U161" s="6">
        <f>IF(Oct!$E163&gt;0,VLOOKUP($A161,Oct!$O$4:$T$201,5,FALSE)+Oct!L$4/1000,0)</f>
        <v>0</v>
      </c>
      <c r="V161" s="16">
        <f t="shared" si="156"/>
        <v>0</v>
      </c>
      <c r="W161" s="6">
        <f>IF(Nov!$E163&gt;0,VLOOKUP($A161,Nov!$O$4:$R$201,4,FALSE),0)</f>
        <v>0</v>
      </c>
      <c r="X161" s="6">
        <f>IF(Nov!$E163&gt;0,VLOOKUP($A161,Nov!$O$4:$T$201,5,FALSE)+Nov!L$4/1000,0)</f>
        <v>0</v>
      </c>
      <c r="Y161" s="16">
        <f t="shared" si="157"/>
        <v>0</v>
      </c>
      <c r="Z161" s="6">
        <f>IF(Dec!$E163&gt;0,VLOOKUP($A161,Dec!$O$4:$R$201,4,FALSE),0)</f>
        <v>0</v>
      </c>
      <c r="AA161" s="6">
        <f>IF(Dec!$E163&gt;0,VLOOKUP($A161,Dec!$O$4:$T$201,5,FALSE)+Dec!L$4/1000,0)</f>
        <v>0</v>
      </c>
      <c r="AB161" s="16">
        <f t="shared" si="158"/>
        <v>0</v>
      </c>
      <c r="AC161" s="6">
        <f>IF(Jan!$E163&gt;0,VLOOKUP($A161,Jan!$O$4:$R$201,4,FALSE),0)</f>
        <v>0</v>
      </c>
      <c r="AD161" s="6">
        <f>IF(Jan!$E163&gt;0,VLOOKUP($A161,Jan!$O$4:$T$201,5,FALSE)+Jan!L$4/1000,0)</f>
        <v>0</v>
      </c>
      <c r="AE161" s="16">
        <f t="shared" si="159"/>
        <v>0</v>
      </c>
      <c r="AF161" s="6">
        <f>IF(Feb!$E163&gt;0,VLOOKUP($A161,Feb!$O$4:$R$201,4,FALSE),0)</f>
        <v>0</v>
      </c>
      <c r="AG161" s="6">
        <f>IF(Feb!$E163&gt;0,VLOOKUP($A161,Feb!$O$4:$T$201,5,FALSE)+Feb!L$4/1000,0)</f>
        <v>0</v>
      </c>
      <c r="AH161" s="16">
        <f t="shared" si="160"/>
        <v>0</v>
      </c>
      <c r="AI161" s="6">
        <f>IF(Mar!$E163&gt;0,VLOOKUP($A161,Mar!$O$4:$R$201,4,FALSE),0)</f>
        <v>0</v>
      </c>
      <c r="AJ161" s="6">
        <f>IF(Mar!$E163&gt;0,VLOOKUP($A161,Mar!$O$4:$T$201,5,FALSE)+Mar!L$4/1000,0)</f>
        <v>0</v>
      </c>
      <c r="AK161" s="16">
        <f t="shared" si="152"/>
        <v>0</v>
      </c>
      <c r="AN161" s="16">
        <f t="shared" si="161"/>
        <v>0</v>
      </c>
      <c r="AQ161" s="1">
        <f t="shared" si="162"/>
        <v>0</v>
      </c>
      <c r="AR161" s="6">
        <f t="shared" si="163"/>
        <v>0</v>
      </c>
      <c r="AS161" s="6">
        <f t="shared" si="164"/>
        <v>0</v>
      </c>
      <c r="AT161" s="6">
        <f t="shared" si="165"/>
        <v>0</v>
      </c>
      <c r="AU161" s="6">
        <f t="shared" si="166"/>
        <v>0</v>
      </c>
      <c r="AV161" s="6">
        <f t="shared" si="167"/>
        <v>0</v>
      </c>
      <c r="AW161" s="6">
        <f t="shared" si="168"/>
        <v>0</v>
      </c>
      <c r="AX161" s="6">
        <f t="shared" si="169"/>
        <v>0</v>
      </c>
      <c r="AY161" s="6">
        <f t="shared" si="170"/>
        <v>0</v>
      </c>
      <c r="AZ161" s="6">
        <f t="shared" si="171"/>
        <v>0</v>
      </c>
      <c r="BA161" s="6">
        <f t="shared" si="172"/>
        <v>0</v>
      </c>
      <c r="BB161" s="6">
        <f t="shared" si="173"/>
        <v>0</v>
      </c>
      <c r="BC161" s="6">
        <f t="shared" si="174"/>
        <v>0</v>
      </c>
      <c r="BE161" s="1">
        <f t="shared" si="175"/>
        <v>0</v>
      </c>
      <c r="BF161" s="1">
        <f t="shared" si="176"/>
        <v>0</v>
      </c>
      <c r="BG161" s="1">
        <f t="shared" si="177"/>
        <v>0</v>
      </c>
      <c r="BH161" s="1">
        <f t="shared" si="178"/>
        <v>0</v>
      </c>
      <c r="BI161" s="1">
        <f t="shared" si="179"/>
        <v>0</v>
      </c>
      <c r="BJ161" s="1">
        <f t="shared" si="180"/>
        <v>0</v>
      </c>
      <c r="BK161" s="1">
        <f t="shared" si="181"/>
        <v>0</v>
      </c>
      <c r="BL161" s="1">
        <f t="shared" si="182"/>
        <v>0</v>
      </c>
      <c r="BM161" s="1">
        <f t="shared" si="183"/>
        <v>0</v>
      </c>
    </row>
    <row r="162" spans="2:65" x14ac:dyDescent="0.3">
      <c r="B162" s="6">
        <f>IF(Apr!$E164&gt;0,VLOOKUP($A162,Apr!$O$4:$T$201,4,FALSE),0)</f>
        <v>0</v>
      </c>
      <c r="C162" s="6">
        <f>IF(Apr!$E164&gt;0,VLOOKUP($A162,Apr!$O$4:$T$201,5,FALSE)+Apr!L$4/1000,0)</f>
        <v>0</v>
      </c>
      <c r="D162" s="16">
        <f t="shared" si="149"/>
        <v>0</v>
      </c>
      <c r="E162" s="6">
        <f>IF(May!$E164&gt;0,VLOOKUP($A162,May!$O$4:$T$201,4,FALSE),0)</f>
        <v>0</v>
      </c>
      <c r="F162" s="6">
        <f>IF(May!$E164&gt;0,VLOOKUP($A162,May!$O$4:$T$201,5,FALSE)+May!L$4/1000,0)</f>
        <v>0</v>
      </c>
      <c r="G162" s="16">
        <f t="shared" si="150"/>
        <v>0</v>
      </c>
      <c r="H162" s="6">
        <f>IF(Jun!$E164&gt;0,VLOOKUP($A162,Jun!$O$4:$R$201,4,FALSE),0)</f>
        <v>0</v>
      </c>
      <c r="I162" s="6">
        <f>IF(Jun!$E164&gt;0,VLOOKUP($A162,Jun!$O$4:$T$201,5,FALSE)+Jun!L$4/1000,0)</f>
        <v>0</v>
      </c>
      <c r="J162" s="16">
        <f t="shared" si="151"/>
        <v>0</v>
      </c>
      <c r="K162" s="6">
        <f>IF(Jul!$E164&gt;0,VLOOKUP($A162,Jul!$O$4:$R$201,4,FALSE),0)</f>
        <v>0</v>
      </c>
      <c r="L162" s="6">
        <f>IF(Jul!$E164&gt;0,VLOOKUP($A162,Jul!$O$4:$T$201,5,FALSE)+Jul!$L$4/1000,0)</f>
        <v>0</v>
      </c>
      <c r="M162" s="16">
        <f t="shared" si="153"/>
        <v>0</v>
      </c>
      <c r="N162" s="6">
        <f>IF(Aug!$E164&gt;0,VLOOKUP($A162,Aug!$O$4:$R$201,4,FALSE),0)</f>
        <v>0</v>
      </c>
      <c r="O162" s="6">
        <f>IF(Aug!$E164&gt;0,VLOOKUP($A162,Aug!$O$4:$T$201,5,FALSE)+Aug!L$4/1000,0)</f>
        <v>0</v>
      </c>
      <c r="P162" s="16">
        <f t="shared" si="154"/>
        <v>0</v>
      </c>
      <c r="Q162" s="6">
        <f>IF(Sep!$E164&gt;0,VLOOKUP($A162,Sep!$O$4:$R$201,4,FALSE),0)</f>
        <v>0</v>
      </c>
      <c r="R162" s="6">
        <f>IF(Sep!$E164&gt;0,VLOOKUP($A162,Sep!$O$4:$T$201,5,FALSE)+Sep!L$4/1000,0)</f>
        <v>0</v>
      </c>
      <c r="S162" s="16">
        <f t="shared" si="155"/>
        <v>0</v>
      </c>
      <c r="T162" s="6">
        <f>IF(Oct!$E164&gt;0,VLOOKUP($A162,Oct!$O$4:$R$201,4,FALSE),0)</f>
        <v>0</v>
      </c>
      <c r="U162" s="6">
        <f>IF(Oct!$E164&gt;0,VLOOKUP($A162,Oct!$O$4:$T$201,5,FALSE)+Oct!L$4/1000,0)</f>
        <v>0</v>
      </c>
      <c r="V162" s="16">
        <f t="shared" si="156"/>
        <v>0</v>
      </c>
      <c r="W162" s="6">
        <f>IF(Nov!$E164&gt;0,VLOOKUP($A162,Nov!$O$4:$R$201,4,FALSE),0)</f>
        <v>0</v>
      </c>
      <c r="X162" s="6">
        <f>IF(Nov!$E164&gt;0,VLOOKUP($A162,Nov!$O$4:$T$201,5,FALSE)+Nov!L$4/1000,0)</f>
        <v>0</v>
      </c>
      <c r="Y162" s="16">
        <f t="shared" si="157"/>
        <v>0</v>
      </c>
      <c r="Z162" s="6">
        <f>IF(Dec!$E164&gt;0,VLOOKUP($A162,Dec!$O$4:$R$201,4,FALSE),0)</f>
        <v>0</v>
      </c>
      <c r="AA162" s="6">
        <f>IF(Dec!$E164&gt;0,VLOOKUP($A162,Dec!$O$4:$T$201,5,FALSE)+Dec!L$4/1000,0)</f>
        <v>0</v>
      </c>
      <c r="AB162" s="16">
        <f t="shared" si="158"/>
        <v>0</v>
      </c>
      <c r="AC162" s="6">
        <f>IF(Jan!$E164&gt;0,VLOOKUP($A162,Jan!$O$4:$R$201,4,FALSE),0)</f>
        <v>0</v>
      </c>
      <c r="AD162" s="6">
        <f>IF(Jan!$E164&gt;0,VLOOKUP($A162,Jan!$O$4:$T$201,5,FALSE)+Jan!L$4/1000,0)</f>
        <v>0</v>
      </c>
      <c r="AE162" s="16">
        <f t="shared" si="159"/>
        <v>0</v>
      </c>
      <c r="AF162" s="6">
        <f>IF(Feb!$E164&gt;0,VLOOKUP($A162,Feb!$O$4:$R$201,4,FALSE),0)</f>
        <v>0</v>
      </c>
      <c r="AG162" s="6">
        <f>IF(Feb!$E164&gt;0,VLOOKUP($A162,Feb!$O$4:$T$201,5,FALSE)+Feb!L$4/1000,0)</f>
        <v>0</v>
      </c>
      <c r="AH162" s="16">
        <f t="shared" si="160"/>
        <v>0</v>
      </c>
      <c r="AI162" s="6">
        <f>IF(Mar!$E164&gt;0,VLOOKUP($A162,Mar!$O$4:$R$201,4,FALSE),0)</f>
        <v>0</v>
      </c>
      <c r="AJ162" s="6">
        <f>IF(Mar!$E164&gt;0,VLOOKUP($A162,Mar!$O$4:$T$201,5,FALSE)+Mar!L$4/1000,0)</f>
        <v>0</v>
      </c>
      <c r="AK162" s="16">
        <f t="shared" si="152"/>
        <v>0</v>
      </c>
      <c r="AN162" s="16">
        <f t="shared" si="161"/>
        <v>0</v>
      </c>
      <c r="AQ162" s="1">
        <f t="shared" si="162"/>
        <v>0</v>
      </c>
      <c r="AR162" s="6">
        <f t="shared" si="163"/>
        <v>0</v>
      </c>
      <c r="AS162" s="6">
        <f t="shared" si="164"/>
        <v>0</v>
      </c>
      <c r="AT162" s="6">
        <f t="shared" si="165"/>
        <v>0</v>
      </c>
      <c r="AU162" s="6">
        <f t="shared" si="166"/>
        <v>0</v>
      </c>
      <c r="AV162" s="6">
        <f t="shared" si="167"/>
        <v>0</v>
      </c>
      <c r="AW162" s="6">
        <f t="shared" si="168"/>
        <v>0</v>
      </c>
      <c r="AX162" s="6">
        <f t="shared" si="169"/>
        <v>0</v>
      </c>
      <c r="AY162" s="6">
        <f t="shared" si="170"/>
        <v>0</v>
      </c>
      <c r="AZ162" s="6">
        <f t="shared" si="171"/>
        <v>0</v>
      </c>
      <c r="BA162" s="6">
        <f t="shared" si="172"/>
        <v>0</v>
      </c>
      <c r="BB162" s="6">
        <f t="shared" si="173"/>
        <v>0</v>
      </c>
      <c r="BC162" s="6">
        <f t="shared" si="174"/>
        <v>0</v>
      </c>
      <c r="BE162" s="1">
        <f t="shared" si="175"/>
        <v>0</v>
      </c>
      <c r="BF162" s="1">
        <f t="shared" si="176"/>
        <v>0</v>
      </c>
      <c r="BG162" s="1">
        <f t="shared" si="177"/>
        <v>0</v>
      </c>
      <c r="BH162" s="1">
        <f t="shared" si="178"/>
        <v>0</v>
      </c>
      <c r="BI162" s="1">
        <f t="shared" si="179"/>
        <v>0</v>
      </c>
      <c r="BJ162" s="1">
        <f t="shared" si="180"/>
        <v>0</v>
      </c>
      <c r="BK162" s="1">
        <f t="shared" si="181"/>
        <v>0</v>
      </c>
      <c r="BL162" s="1">
        <f t="shared" si="182"/>
        <v>0</v>
      </c>
      <c r="BM162" s="1">
        <f t="shared" si="183"/>
        <v>0</v>
      </c>
    </row>
    <row r="163" spans="2:65" x14ac:dyDescent="0.3">
      <c r="B163" s="6">
        <f>IF(Apr!$E165&gt;0,VLOOKUP($A163,Apr!$O$4:$T$201,4,FALSE),0)</f>
        <v>0</v>
      </c>
      <c r="C163" s="6">
        <f>IF(Apr!$E165&gt;0,VLOOKUP($A163,Apr!$O$4:$T$201,5,FALSE)+Apr!L$4/1000,0)</f>
        <v>0</v>
      </c>
      <c r="D163" s="16">
        <f t="shared" si="149"/>
        <v>0</v>
      </c>
      <c r="E163" s="6">
        <f>IF(May!$E165&gt;0,VLOOKUP($A163,May!$O$4:$T$201,4,FALSE),0)</f>
        <v>0</v>
      </c>
      <c r="F163" s="6">
        <f>IF(May!$E165&gt;0,VLOOKUP($A163,May!$O$4:$T$201,5,FALSE)+May!L$4/1000,0)</f>
        <v>0</v>
      </c>
      <c r="G163" s="16">
        <f t="shared" si="150"/>
        <v>0</v>
      </c>
      <c r="H163" s="6">
        <f>IF(Jun!$E165&gt;0,VLOOKUP($A163,Jun!$O$4:$R$201,4,FALSE),0)</f>
        <v>0</v>
      </c>
      <c r="I163" s="6">
        <f>IF(Jun!$E165&gt;0,VLOOKUP($A163,Jun!$O$4:$T$201,5,FALSE)+Jun!L$4/1000,0)</f>
        <v>0</v>
      </c>
      <c r="J163" s="16">
        <f t="shared" si="151"/>
        <v>0</v>
      </c>
      <c r="K163" s="6">
        <f>IF(Jul!$E165&gt;0,VLOOKUP($A163,Jul!$O$4:$R$201,4,FALSE),0)</f>
        <v>0</v>
      </c>
      <c r="L163" s="6">
        <f>IF(Jul!$E165&gt;0,VLOOKUP($A163,Jul!$O$4:$T$201,5,FALSE)+Jul!$L$4/1000,0)</f>
        <v>0</v>
      </c>
      <c r="M163" s="16">
        <f t="shared" si="153"/>
        <v>0</v>
      </c>
      <c r="N163" s="6">
        <f>IF(Aug!$E165&gt;0,VLOOKUP($A163,Aug!$O$4:$R$201,4,FALSE),0)</f>
        <v>0</v>
      </c>
      <c r="O163" s="6">
        <f>IF(Aug!$E165&gt;0,VLOOKUP($A163,Aug!$O$4:$T$201,5,FALSE)+Aug!L$4/1000,0)</f>
        <v>0</v>
      </c>
      <c r="P163" s="16">
        <f t="shared" si="154"/>
        <v>0</v>
      </c>
      <c r="Q163" s="6">
        <f>IF(Sep!$E165&gt;0,VLOOKUP($A163,Sep!$O$4:$R$201,4,FALSE),0)</f>
        <v>0</v>
      </c>
      <c r="R163" s="6">
        <f>IF(Sep!$E165&gt;0,VLOOKUP($A163,Sep!$O$4:$T$201,5,FALSE)+Sep!L$4/1000,0)</f>
        <v>0</v>
      </c>
      <c r="S163" s="16">
        <f t="shared" si="155"/>
        <v>0</v>
      </c>
      <c r="T163" s="6">
        <f>IF(Oct!$E165&gt;0,VLOOKUP($A163,Oct!$O$4:$R$201,4,FALSE),0)</f>
        <v>0</v>
      </c>
      <c r="U163" s="6">
        <f>IF(Oct!$E165&gt;0,VLOOKUP($A163,Oct!$O$4:$T$201,5,FALSE)+Oct!L$4/1000,0)</f>
        <v>0</v>
      </c>
      <c r="V163" s="16">
        <f t="shared" si="156"/>
        <v>0</v>
      </c>
      <c r="W163" s="6">
        <f>IF(Nov!$E165&gt;0,VLOOKUP($A163,Nov!$O$4:$R$201,4,FALSE),0)</f>
        <v>0</v>
      </c>
      <c r="X163" s="6">
        <f>IF(Nov!$E165&gt;0,VLOOKUP($A163,Nov!$O$4:$T$201,5,FALSE)+Nov!L$4/1000,0)</f>
        <v>0</v>
      </c>
      <c r="Y163" s="16">
        <f t="shared" si="157"/>
        <v>0</v>
      </c>
      <c r="Z163" s="6">
        <f>IF(Dec!$E165&gt;0,VLOOKUP($A163,Dec!$O$4:$R$201,4,FALSE),0)</f>
        <v>0</v>
      </c>
      <c r="AA163" s="6">
        <f>IF(Dec!$E165&gt;0,VLOOKUP($A163,Dec!$O$4:$T$201,5,FALSE)+Dec!L$4/1000,0)</f>
        <v>0</v>
      </c>
      <c r="AB163" s="16">
        <f t="shared" si="158"/>
        <v>0</v>
      </c>
      <c r="AC163" s="6">
        <f>IF(Jan!$E165&gt;0,VLOOKUP($A163,Jan!$O$4:$R$201,4,FALSE),0)</f>
        <v>0</v>
      </c>
      <c r="AD163" s="6">
        <f>IF(Jan!$E165&gt;0,VLOOKUP($A163,Jan!$O$4:$T$201,5,FALSE)+Jan!L$4/1000,0)</f>
        <v>0</v>
      </c>
      <c r="AE163" s="16">
        <f t="shared" si="159"/>
        <v>0</v>
      </c>
      <c r="AF163" s="6">
        <f>IF(Feb!$E165&gt;0,VLOOKUP($A163,Feb!$O$4:$R$201,4,FALSE),0)</f>
        <v>0</v>
      </c>
      <c r="AG163" s="6">
        <f>IF(Feb!$E165&gt;0,VLOOKUP($A163,Feb!$O$4:$T$201,5,FALSE)+Feb!L$4/1000,0)</f>
        <v>0</v>
      </c>
      <c r="AH163" s="16">
        <f t="shared" si="160"/>
        <v>0</v>
      </c>
      <c r="AI163" s="6">
        <f>IF(Mar!$E165&gt;0,VLOOKUP($A163,Mar!$O$4:$R$201,4,FALSE),0)</f>
        <v>0</v>
      </c>
      <c r="AJ163" s="6">
        <f>IF(Mar!$E165&gt;0,VLOOKUP($A163,Mar!$O$4:$T$201,5,FALSE)+Mar!L$4/1000,0)</f>
        <v>0</v>
      </c>
      <c r="AK163" s="16">
        <f t="shared" si="152"/>
        <v>0</v>
      </c>
      <c r="AN163" s="16">
        <f t="shared" si="161"/>
        <v>0</v>
      </c>
      <c r="AQ163" s="1">
        <f t="shared" si="162"/>
        <v>0</v>
      </c>
      <c r="AR163" s="6">
        <f t="shared" si="163"/>
        <v>0</v>
      </c>
      <c r="AS163" s="6">
        <f t="shared" si="164"/>
        <v>0</v>
      </c>
      <c r="AT163" s="6">
        <f t="shared" si="165"/>
        <v>0</v>
      </c>
      <c r="AU163" s="6">
        <f t="shared" si="166"/>
        <v>0</v>
      </c>
      <c r="AV163" s="6">
        <f t="shared" si="167"/>
        <v>0</v>
      </c>
      <c r="AW163" s="6">
        <f t="shared" si="168"/>
        <v>0</v>
      </c>
      <c r="AX163" s="6">
        <f t="shared" si="169"/>
        <v>0</v>
      </c>
      <c r="AY163" s="6">
        <f t="shared" si="170"/>
        <v>0</v>
      </c>
      <c r="AZ163" s="6">
        <f t="shared" si="171"/>
        <v>0</v>
      </c>
      <c r="BA163" s="6">
        <f t="shared" si="172"/>
        <v>0</v>
      </c>
      <c r="BB163" s="6">
        <f t="shared" si="173"/>
        <v>0</v>
      </c>
      <c r="BC163" s="6">
        <f t="shared" si="174"/>
        <v>0</v>
      </c>
      <c r="BE163" s="1">
        <f t="shared" si="175"/>
        <v>0</v>
      </c>
      <c r="BF163" s="1">
        <f t="shared" si="176"/>
        <v>0</v>
      </c>
      <c r="BG163" s="1">
        <f t="shared" si="177"/>
        <v>0</v>
      </c>
      <c r="BH163" s="1">
        <f t="shared" si="178"/>
        <v>0</v>
      </c>
      <c r="BI163" s="1">
        <f t="shared" si="179"/>
        <v>0</v>
      </c>
      <c r="BJ163" s="1">
        <f t="shared" si="180"/>
        <v>0</v>
      </c>
      <c r="BK163" s="1">
        <f t="shared" si="181"/>
        <v>0</v>
      </c>
      <c r="BL163" s="1">
        <f t="shared" si="182"/>
        <v>0</v>
      </c>
      <c r="BM163" s="1">
        <f t="shared" si="183"/>
        <v>0</v>
      </c>
    </row>
    <row r="164" spans="2:65" x14ac:dyDescent="0.3">
      <c r="B164" s="6">
        <f>IF(Apr!$E166&gt;0,VLOOKUP($A164,Apr!$O$4:$T$201,4,FALSE),0)</f>
        <v>0</v>
      </c>
      <c r="C164" s="6">
        <f>IF(Apr!$E166&gt;0,VLOOKUP($A164,Apr!$O$4:$T$201,5,FALSE)+Apr!L$4/1000,0)</f>
        <v>0</v>
      </c>
      <c r="D164" s="16">
        <f t="shared" si="149"/>
        <v>0</v>
      </c>
      <c r="E164" s="6">
        <f>IF(May!$E166&gt;0,VLOOKUP($A164,May!$O$4:$T$201,4,FALSE),0)</f>
        <v>0</v>
      </c>
      <c r="F164" s="6">
        <f>IF(May!$E166&gt;0,VLOOKUP($A164,May!$O$4:$T$201,5,FALSE)+May!L$4/1000,0)</f>
        <v>0</v>
      </c>
      <c r="G164" s="16">
        <f t="shared" si="150"/>
        <v>0</v>
      </c>
      <c r="H164" s="6">
        <f>IF(Jun!$E166&gt;0,VLOOKUP($A164,Jun!$O$4:$R$201,4,FALSE),0)</f>
        <v>0</v>
      </c>
      <c r="I164" s="6">
        <f>IF(Jun!$E166&gt;0,VLOOKUP($A164,Jun!$O$4:$T$201,5,FALSE)+Jun!L$4/1000,0)</f>
        <v>0</v>
      </c>
      <c r="J164" s="16">
        <f t="shared" si="151"/>
        <v>0</v>
      </c>
      <c r="K164" s="6">
        <f>IF(Jul!$E166&gt;0,VLOOKUP($A164,Jul!$O$4:$R$201,4,FALSE),0)</f>
        <v>0</v>
      </c>
      <c r="L164" s="6">
        <f>IF(Jul!$E166&gt;0,VLOOKUP($A164,Jul!$O$4:$T$201,5,FALSE)+Jul!$L$4/1000,0)</f>
        <v>0</v>
      </c>
      <c r="M164" s="16">
        <f t="shared" si="153"/>
        <v>0</v>
      </c>
      <c r="N164" s="6">
        <f>IF(Aug!$E166&gt;0,VLOOKUP($A164,Aug!$O$4:$R$201,4,FALSE),0)</f>
        <v>0</v>
      </c>
      <c r="O164" s="6">
        <f>IF(Aug!$E166&gt;0,VLOOKUP($A164,Aug!$O$4:$T$201,5,FALSE)+Aug!L$4/1000,0)</f>
        <v>0</v>
      </c>
      <c r="P164" s="16">
        <f t="shared" si="154"/>
        <v>0</v>
      </c>
      <c r="Q164" s="6">
        <f>IF(Sep!$E166&gt;0,VLOOKUP($A164,Sep!$O$4:$R$201,4,FALSE),0)</f>
        <v>0</v>
      </c>
      <c r="R164" s="6">
        <f>IF(Sep!$E166&gt;0,VLOOKUP($A164,Sep!$O$4:$T$201,5,FALSE)+Sep!L$4/1000,0)</f>
        <v>0</v>
      </c>
      <c r="S164" s="16">
        <f t="shared" si="155"/>
        <v>0</v>
      </c>
      <c r="T164" s="6">
        <f>IF(Oct!$E166&gt;0,VLOOKUP($A164,Oct!$O$4:$R$201,4,FALSE),0)</f>
        <v>0</v>
      </c>
      <c r="U164" s="6">
        <f>IF(Oct!$E166&gt;0,VLOOKUP($A164,Oct!$O$4:$T$201,5,FALSE)+Oct!L$4/1000,0)</f>
        <v>0</v>
      </c>
      <c r="V164" s="16">
        <f t="shared" si="156"/>
        <v>0</v>
      </c>
      <c r="W164" s="6">
        <f>IF(Nov!$E166&gt;0,VLOOKUP($A164,Nov!$O$4:$R$201,4,FALSE),0)</f>
        <v>0</v>
      </c>
      <c r="X164" s="6">
        <f>IF(Nov!$E166&gt;0,VLOOKUP($A164,Nov!$O$4:$T$201,5,FALSE)+Nov!L$4/1000,0)</f>
        <v>0</v>
      </c>
      <c r="Y164" s="16">
        <f t="shared" si="157"/>
        <v>0</v>
      </c>
      <c r="Z164" s="6">
        <f>IF(Dec!$E166&gt;0,VLOOKUP($A164,Dec!$O$4:$R$201,4,FALSE),0)</f>
        <v>0</v>
      </c>
      <c r="AA164" s="6">
        <f>IF(Dec!$E166&gt;0,VLOOKUP($A164,Dec!$O$4:$T$201,5,FALSE)+Dec!L$4/1000,0)</f>
        <v>0</v>
      </c>
      <c r="AB164" s="16">
        <f t="shared" si="158"/>
        <v>0</v>
      </c>
      <c r="AC164" s="6">
        <f>IF(Jan!$E166&gt;0,VLOOKUP($A164,Jan!$O$4:$R$201,4,FALSE),0)</f>
        <v>0</v>
      </c>
      <c r="AD164" s="6">
        <f>IF(Jan!$E166&gt;0,VLOOKUP($A164,Jan!$O$4:$T$201,5,FALSE)+Jan!L$4/1000,0)</f>
        <v>0</v>
      </c>
      <c r="AE164" s="16">
        <f t="shared" si="159"/>
        <v>0</v>
      </c>
      <c r="AF164" s="6">
        <f>IF(Feb!$E166&gt;0,VLOOKUP($A164,Feb!$O$4:$R$201,4,FALSE),0)</f>
        <v>0</v>
      </c>
      <c r="AG164" s="6">
        <f>IF(Feb!$E166&gt;0,VLOOKUP($A164,Feb!$O$4:$T$201,5,FALSE)+Feb!L$4/1000,0)</f>
        <v>0</v>
      </c>
      <c r="AH164" s="16">
        <f t="shared" si="160"/>
        <v>0</v>
      </c>
      <c r="AI164" s="6">
        <f>IF(Mar!$E166&gt;0,VLOOKUP($A164,Mar!$O$4:$R$201,4,FALSE),0)</f>
        <v>0</v>
      </c>
      <c r="AJ164" s="6">
        <f>IF(Mar!$E166&gt;0,VLOOKUP($A164,Mar!$O$4:$T$201,5,FALSE)+Mar!L$4/1000,0)</f>
        <v>0</v>
      </c>
      <c r="AK164" s="16">
        <f t="shared" si="152"/>
        <v>0</v>
      </c>
      <c r="AN164" s="16">
        <f t="shared" si="161"/>
        <v>0</v>
      </c>
      <c r="AQ164" s="1">
        <f t="shared" si="162"/>
        <v>0</v>
      </c>
      <c r="AR164" s="6">
        <f t="shared" si="163"/>
        <v>0</v>
      </c>
      <c r="AS164" s="6">
        <f t="shared" si="164"/>
        <v>0</v>
      </c>
      <c r="AT164" s="6">
        <f t="shared" si="165"/>
        <v>0</v>
      </c>
      <c r="AU164" s="6">
        <f t="shared" si="166"/>
        <v>0</v>
      </c>
      <c r="AV164" s="6">
        <f t="shared" si="167"/>
        <v>0</v>
      </c>
      <c r="AW164" s="6">
        <f t="shared" si="168"/>
        <v>0</v>
      </c>
      <c r="AX164" s="6">
        <f t="shared" si="169"/>
        <v>0</v>
      </c>
      <c r="AY164" s="6">
        <f t="shared" si="170"/>
        <v>0</v>
      </c>
      <c r="AZ164" s="6">
        <f t="shared" si="171"/>
        <v>0</v>
      </c>
      <c r="BA164" s="6">
        <f t="shared" si="172"/>
        <v>0</v>
      </c>
      <c r="BB164" s="6">
        <f t="shared" si="173"/>
        <v>0</v>
      </c>
      <c r="BC164" s="6">
        <f t="shared" si="174"/>
        <v>0</v>
      </c>
      <c r="BE164" s="1">
        <f t="shared" si="175"/>
        <v>0</v>
      </c>
      <c r="BF164" s="1">
        <f t="shared" si="176"/>
        <v>0</v>
      </c>
      <c r="BG164" s="1">
        <f t="shared" si="177"/>
        <v>0</v>
      </c>
      <c r="BH164" s="1">
        <f t="shared" si="178"/>
        <v>0</v>
      </c>
      <c r="BI164" s="1">
        <f t="shared" si="179"/>
        <v>0</v>
      </c>
      <c r="BJ164" s="1">
        <f t="shared" si="180"/>
        <v>0</v>
      </c>
      <c r="BK164" s="1">
        <f t="shared" si="181"/>
        <v>0</v>
      </c>
      <c r="BL164" s="1">
        <f t="shared" si="182"/>
        <v>0</v>
      </c>
      <c r="BM164" s="1">
        <f t="shared" si="183"/>
        <v>0</v>
      </c>
    </row>
    <row r="165" spans="2:65" x14ac:dyDescent="0.3">
      <c r="B165" s="6">
        <f>IF(Apr!$E167&gt;0,VLOOKUP($A165,Apr!$O$4:$T$201,4,FALSE),0)</f>
        <v>0</v>
      </c>
      <c r="C165" s="6">
        <f>IF(Apr!$E167&gt;0,VLOOKUP($A165,Apr!$O$4:$T$201,5,FALSE)+Apr!L$4/1000,0)</f>
        <v>0</v>
      </c>
      <c r="D165" s="16">
        <f t="shared" si="149"/>
        <v>0</v>
      </c>
      <c r="E165" s="6">
        <f>IF(May!$E167&gt;0,VLOOKUP($A165,May!$O$4:$T$201,4,FALSE),0)</f>
        <v>0</v>
      </c>
      <c r="F165" s="6">
        <f>IF(May!$E167&gt;0,VLOOKUP($A165,May!$O$4:$T$201,5,FALSE)+May!L$4/1000,0)</f>
        <v>0</v>
      </c>
      <c r="G165" s="16">
        <f t="shared" si="150"/>
        <v>0</v>
      </c>
      <c r="H165" s="6">
        <f>IF(Jun!$E167&gt;0,VLOOKUP($A165,Jun!$O$4:$R$201,4,FALSE),0)</f>
        <v>0</v>
      </c>
      <c r="I165" s="6">
        <f>IF(Jun!$E167&gt;0,VLOOKUP($A165,Jun!$O$4:$T$201,5,FALSE)+Jun!L$4/1000,0)</f>
        <v>0</v>
      </c>
      <c r="J165" s="16">
        <f t="shared" si="151"/>
        <v>0</v>
      </c>
      <c r="K165" s="6">
        <f>IF(Jul!$E167&gt;0,VLOOKUP($A165,Jul!$O$4:$R$201,4,FALSE),0)</f>
        <v>0</v>
      </c>
      <c r="L165" s="6">
        <f>IF(Jul!$E167&gt;0,VLOOKUP($A165,Jul!$O$4:$T$201,5,FALSE)+Jul!$L$4/1000,0)</f>
        <v>0</v>
      </c>
      <c r="M165" s="16">
        <f t="shared" si="153"/>
        <v>0</v>
      </c>
      <c r="N165" s="6">
        <f>IF(Aug!$E167&gt;0,VLOOKUP($A165,Aug!$O$4:$R$201,4,FALSE),0)</f>
        <v>0</v>
      </c>
      <c r="O165" s="6">
        <f>IF(Aug!$E167&gt;0,VLOOKUP($A165,Aug!$O$4:$T$201,5,FALSE)+Aug!L$4/1000,0)</f>
        <v>0</v>
      </c>
      <c r="P165" s="16">
        <f t="shared" si="154"/>
        <v>0</v>
      </c>
      <c r="Q165" s="6">
        <f>IF(Sep!$E167&gt;0,VLOOKUP($A165,Sep!$O$4:$R$201,4,FALSE),0)</f>
        <v>0</v>
      </c>
      <c r="R165" s="6">
        <f>IF(Sep!$E167&gt;0,VLOOKUP($A165,Sep!$O$4:$T$201,5,FALSE)+Sep!L$4/1000,0)</f>
        <v>0</v>
      </c>
      <c r="S165" s="16">
        <f t="shared" si="155"/>
        <v>0</v>
      </c>
      <c r="T165" s="6">
        <f>IF(Oct!$E167&gt;0,VLOOKUP($A165,Oct!$O$4:$R$201,4,FALSE),0)</f>
        <v>0</v>
      </c>
      <c r="U165" s="6">
        <f>IF(Oct!$E167&gt;0,VLOOKUP($A165,Oct!$O$4:$T$201,5,FALSE)+Oct!L$4/1000,0)</f>
        <v>0</v>
      </c>
      <c r="V165" s="16">
        <f t="shared" si="156"/>
        <v>0</v>
      </c>
      <c r="W165" s="6">
        <f>IF(Nov!$E167&gt;0,VLOOKUP($A165,Nov!$O$4:$R$201,4,FALSE),0)</f>
        <v>0</v>
      </c>
      <c r="X165" s="6">
        <f>IF(Nov!$E167&gt;0,VLOOKUP($A165,Nov!$O$4:$T$201,5,FALSE)+Nov!L$4/1000,0)</f>
        <v>0</v>
      </c>
      <c r="Y165" s="16">
        <f t="shared" si="157"/>
        <v>0</v>
      </c>
      <c r="Z165" s="6">
        <f>IF(Dec!$E167&gt;0,VLOOKUP($A165,Dec!$O$4:$R$201,4,FALSE),0)</f>
        <v>0</v>
      </c>
      <c r="AA165" s="6">
        <f>IF(Dec!$E167&gt;0,VLOOKUP($A165,Dec!$O$4:$T$201,5,FALSE)+Dec!L$4/1000,0)</f>
        <v>0</v>
      </c>
      <c r="AB165" s="16">
        <f t="shared" si="158"/>
        <v>0</v>
      </c>
      <c r="AC165" s="6">
        <f>IF(Jan!$E167&gt;0,VLOOKUP($A165,Jan!$O$4:$R$201,4,FALSE),0)</f>
        <v>0</v>
      </c>
      <c r="AD165" s="6">
        <f>IF(Jan!$E167&gt;0,VLOOKUP($A165,Jan!$O$4:$T$201,5,FALSE)+Jan!L$4/1000,0)</f>
        <v>0</v>
      </c>
      <c r="AE165" s="16">
        <f t="shared" si="159"/>
        <v>0</v>
      </c>
      <c r="AF165" s="6">
        <f>IF(Feb!$E167&gt;0,VLOOKUP($A165,Feb!$O$4:$R$201,4,FALSE),0)</f>
        <v>0</v>
      </c>
      <c r="AG165" s="6">
        <f>IF(Feb!$E167&gt;0,VLOOKUP($A165,Feb!$O$4:$T$201,5,FALSE)+Feb!L$4/1000,0)</f>
        <v>0</v>
      </c>
      <c r="AH165" s="16">
        <f t="shared" si="160"/>
        <v>0</v>
      </c>
      <c r="AI165" s="6">
        <f>IF(Mar!$E167&gt;0,VLOOKUP($A165,Mar!$O$4:$R$201,4,FALSE),0)</f>
        <v>0</v>
      </c>
      <c r="AJ165" s="6">
        <f>IF(Mar!$E167&gt;0,VLOOKUP($A165,Mar!$O$4:$T$201,5,FALSE)+Mar!L$4/1000,0)</f>
        <v>0</v>
      </c>
      <c r="AK165" s="16">
        <f t="shared" si="152"/>
        <v>0</v>
      </c>
      <c r="AN165" s="16">
        <f t="shared" si="161"/>
        <v>0</v>
      </c>
      <c r="AQ165" s="1">
        <f t="shared" si="162"/>
        <v>0</v>
      </c>
      <c r="AR165" s="6">
        <f t="shared" si="163"/>
        <v>0</v>
      </c>
      <c r="AS165" s="6">
        <f t="shared" si="164"/>
        <v>0</v>
      </c>
      <c r="AT165" s="6">
        <f t="shared" si="165"/>
        <v>0</v>
      </c>
      <c r="AU165" s="6">
        <f t="shared" si="166"/>
        <v>0</v>
      </c>
      <c r="AV165" s="6">
        <f t="shared" si="167"/>
        <v>0</v>
      </c>
      <c r="AW165" s="6">
        <f t="shared" si="168"/>
        <v>0</v>
      </c>
      <c r="AX165" s="6">
        <f t="shared" si="169"/>
        <v>0</v>
      </c>
      <c r="AY165" s="6">
        <f t="shared" si="170"/>
        <v>0</v>
      </c>
      <c r="AZ165" s="6">
        <f t="shared" si="171"/>
        <v>0</v>
      </c>
      <c r="BA165" s="6">
        <f t="shared" si="172"/>
        <v>0</v>
      </c>
      <c r="BB165" s="6">
        <f t="shared" si="173"/>
        <v>0</v>
      </c>
      <c r="BC165" s="6">
        <f t="shared" si="174"/>
        <v>0</v>
      </c>
      <c r="BE165" s="1">
        <f t="shared" si="175"/>
        <v>0</v>
      </c>
      <c r="BF165" s="1">
        <f t="shared" si="176"/>
        <v>0</v>
      </c>
      <c r="BG165" s="1">
        <f t="shared" si="177"/>
        <v>0</v>
      </c>
      <c r="BH165" s="1">
        <f t="shared" si="178"/>
        <v>0</v>
      </c>
      <c r="BI165" s="1">
        <f t="shared" si="179"/>
        <v>0</v>
      </c>
      <c r="BJ165" s="1">
        <f t="shared" si="180"/>
        <v>0</v>
      </c>
      <c r="BK165" s="1">
        <f t="shared" si="181"/>
        <v>0</v>
      </c>
      <c r="BL165" s="1">
        <f t="shared" si="182"/>
        <v>0</v>
      </c>
      <c r="BM165" s="1">
        <f t="shared" si="183"/>
        <v>0</v>
      </c>
    </row>
    <row r="166" spans="2:65" x14ac:dyDescent="0.3">
      <c r="B166" s="6">
        <f>IF(Apr!$E168&gt;0,VLOOKUP($A166,Apr!$O$4:$T$201,4,FALSE),0)</f>
        <v>0</v>
      </c>
      <c r="C166" s="6">
        <f>IF(Apr!$E168&gt;0,VLOOKUP($A166,Apr!$O$4:$T$201,5,FALSE)+Apr!L$4/1000,0)</f>
        <v>0</v>
      </c>
      <c r="D166" s="16">
        <f t="shared" si="149"/>
        <v>0</v>
      </c>
      <c r="E166" s="6">
        <f>IF(May!$E168&gt;0,VLOOKUP($A166,May!$O$4:$T$201,4,FALSE),0)</f>
        <v>0</v>
      </c>
      <c r="F166" s="6">
        <f>IF(May!$E168&gt;0,VLOOKUP($A166,May!$O$4:$T$201,5,FALSE)+May!L$4/1000,0)</f>
        <v>0</v>
      </c>
      <c r="G166" s="16">
        <f t="shared" si="150"/>
        <v>0</v>
      </c>
      <c r="H166" s="6">
        <f>IF(Jun!$E168&gt;0,VLOOKUP($A166,Jun!$O$4:$R$201,4,FALSE),0)</f>
        <v>0</v>
      </c>
      <c r="I166" s="6">
        <f>IF(Jun!$E168&gt;0,VLOOKUP($A166,Jun!$O$4:$T$201,5,FALSE)+Jun!L$4/1000,0)</f>
        <v>0</v>
      </c>
      <c r="J166" s="16">
        <f t="shared" si="151"/>
        <v>0</v>
      </c>
      <c r="K166" s="6">
        <f>IF(Jul!$E168&gt;0,VLOOKUP($A166,Jul!$O$4:$R$201,4,FALSE),0)</f>
        <v>0</v>
      </c>
      <c r="L166" s="6">
        <f>IF(Jul!$E168&gt;0,VLOOKUP($A166,Jul!$O$4:$T$201,5,FALSE)+Jul!$L$4/1000,0)</f>
        <v>0</v>
      </c>
      <c r="M166" s="16">
        <f t="shared" si="153"/>
        <v>0</v>
      </c>
      <c r="N166" s="6">
        <f>IF(Aug!$E168&gt;0,VLOOKUP($A166,Aug!$O$4:$R$201,4,FALSE),0)</f>
        <v>0</v>
      </c>
      <c r="O166" s="6">
        <f>IF(Aug!$E168&gt;0,VLOOKUP($A166,Aug!$O$4:$T$201,5,FALSE)+Aug!L$4/1000,0)</f>
        <v>0</v>
      </c>
      <c r="P166" s="16">
        <f t="shared" si="154"/>
        <v>0</v>
      </c>
      <c r="Q166" s="6">
        <f>IF(Sep!$E168&gt;0,VLOOKUP($A166,Sep!$O$4:$R$201,4,FALSE),0)</f>
        <v>0</v>
      </c>
      <c r="R166" s="6">
        <f>IF(Sep!$E168&gt;0,VLOOKUP($A166,Sep!$O$4:$T$201,5,FALSE)+Sep!L$4/1000,0)</f>
        <v>0</v>
      </c>
      <c r="S166" s="16">
        <f t="shared" si="155"/>
        <v>0</v>
      </c>
      <c r="T166" s="6">
        <f>IF(Oct!$E168&gt;0,VLOOKUP($A166,Oct!$O$4:$R$201,4,FALSE),0)</f>
        <v>0</v>
      </c>
      <c r="U166" s="6">
        <f>IF(Oct!$E168&gt;0,VLOOKUP($A166,Oct!$O$4:$T$201,5,FALSE)+Oct!L$4/1000,0)</f>
        <v>0</v>
      </c>
      <c r="V166" s="16">
        <f t="shared" si="156"/>
        <v>0</v>
      </c>
      <c r="W166" s="6">
        <f>IF(Nov!$E168&gt;0,VLOOKUP($A166,Nov!$O$4:$R$201,4,FALSE),0)</f>
        <v>0</v>
      </c>
      <c r="X166" s="6">
        <f>IF(Nov!$E168&gt;0,VLOOKUP($A166,Nov!$O$4:$T$201,5,FALSE)+Nov!L$4/1000,0)</f>
        <v>0</v>
      </c>
      <c r="Y166" s="16">
        <f t="shared" si="157"/>
        <v>0</v>
      </c>
      <c r="Z166" s="6">
        <f>IF(Dec!$E168&gt;0,VLOOKUP($A166,Dec!$O$4:$R$201,4,FALSE),0)</f>
        <v>0</v>
      </c>
      <c r="AA166" s="6">
        <f>IF(Dec!$E168&gt;0,VLOOKUP($A166,Dec!$O$4:$T$201,5,FALSE)+Dec!L$4/1000,0)</f>
        <v>0</v>
      </c>
      <c r="AB166" s="16">
        <f t="shared" si="158"/>
        <v>0</v>
      </c>
      <c r="AC166" s="6">
        <f>IF(Jan!$E168&gt;0,VLOOKUP($A166,Jan!$O$4:$R$201,4,FALSE),0)</f>
        <v>0</v>
      </c>
      <c r="AD166" s="6">
        <f>IF(Jan!$E168&gt;0,VLOOKUP($A166,Jan!$O$4:$T$201,5,FALSE)+Jan!L$4/1000,0)</f>
        <v>0</v>
      </c>
      <c r="AE166" s="16">
        <f t="shared" si="159"/>
        <v>0</v>
      </c>
      <c r="AF166" s="6">
        <f>IF(Feb!$E168&gt;0,VLOOKUP($A166,Feb!$O$4:$R$201,4,FALSE),0)</f>
        <v>0</v>
      </c>
      <c r="AG166" s="6">
        <f>IF(Feb!$E168&gt;0,VLOOKUP($A166,Feb!$O$4:$T$201,5,FALSE)+Feb!L$4/1000,0)</f>
        <v>0</v>
      </c>
      <c r="AH166" s="16">
        <f t="shared" si="160"/>
        <v>0</v>
      </c>
      <c r="AI166" s="6">
        <f>IF(Mar!$E168&gt;0,VLOOKUP($A166,Mar!$O$4:$R$201,4,FALSE),0)</f>
        <v>0</v>
      </c>
      <c r="AJ166" s="6">
        <f>IF(Mar!$E168&gt;0,VLOOKUP($A166,Mar!$O$4:$T$201,5,FALSE)+Mar!L$4/1000,0)</f>
        <v>0</v>
      </c>
      <c r="AK166" s="16">
        <f t="shared" si="152"/>
        <v>0</v>
      </c>
      <c r="AN166" s="16">
        <f t="shared" si="161"/>
        <v>0</v>
      </c>
      <c r="AQ166" s="1">
        <f t="shared" si="162"/>
        <v>0</v>
      </c>
      <c r="AR166" s="6">
        <f t="shared" si="163"/>
        <v>0</v>
      </c>
      <c r="AS166" s="6">
        <f t="shared" si="164"/>
        <v>0</v>
      </c>
      <c r="AT166" s="6">
        <f t="shared" si="165"/>
        <v>0</v>
      </c>
      <c r="AU166" s="6">
        <f t="shared" si="166"/>
        <v>0</v>
      </c>
      <c r="AV166" s="6">
        <f t="shared" si="167"/>
        <v>0</v>
      </c>
      <c r="AW166" s="6">
        <f t="shared" si="168"/>
        <v>0</v>
      </c>
      <c r="AX166" s="6">
        <f t="shared" si="169"/>
        <v>0</v>
      </c>
      <c r="AY166" s="6">
        <f t="shared" si="170"/>
        <v>0</v>
      </c>
      <c r="AZ166" s="6">
        <f t="shared" si="171"/>
        <v>0</v>
      </c>
      <c r="BA166" s="6">
        <f t="shared" si="172"/>
        <v>0</v>
      </c>
      <c r="BB166" s="6">
        <f t="shared" si="173"/>
        <v>0</v>
      </c>
      <c r="BC166" s="6">
        <f t="shared" si="174"/>
        <v>0</v>
      </c>
      <c r="BE166" s="1">
        <f t="shared" si="175"/>
        <v>0</v>
      </c>
      <c r="BF166" s="1">
        <f t="shared" si="176"/>
        <v>0</v>
      </c>
      <c r="BG166" s="1">
        <f t="shared" si="177"/>
        <v>0</v>
      </c>
      <c r="BH166" s="1">
        <f t="shared" si="178"/>
        <v>0</v>
      </c>
      <c r="BI166" s="1">
        <f t="shared" si="179"/>
        <v>0</v>
      </c>
      <c r="BJ166" s="1">
        <f t="shared" si="180"/>
        <v>0</v>
      </c>
      <c r="BK166" s="1">
        <f t="shared" si="181"/>
        <v>0</v>
      </c>
      <c r="BL166" s="1">
        <f t="shared" si="182"/>
        <v>0</v>
      </c>
      <c r="BM166" s="1">
        <f t="shared" si="183"/>
        <v>0</v>
      </c>
    </row>
    <row r="167" spans="2:65" x14ac:dyDescent="0.3">
      <c r="B167" s="6">
        <f>IF(Apr!$E169&gt;0,VLOOKUP($A167,Apr!$O$4:$T$201,4,FALSE),0)</f>
        <v>0</v>
      </c>
      <c r="C167" s="6">
        <f>IF(Apr!$E169&gt;0,VLOOKUP($A167,Apr!$O$4:$T$201,5,FALSE)+Apr!L$4/1000,0)</f>
        <v>0</v>
      </c>
      <c r="D167" s="16">
        <f t="shared" si="149"/>
        <v>0</v>
      </c>
      <c r="E167" s="6">
        <f>IF(May!$E169&gt;0,VLOOKUP($A167,May!$O$4:$T$201,4,FALSE),0)</f>
        <v>0</v>
      </c>
      <c r="F167" s="6">
        <f>IF(May!$E169&gt;0,VLOOKUP($A167,May!$O$4:$T$201,5,FALSE)+May!L$4/1000,0)</f>
        <v>0</v>
      </c>
      <c r="G167" s="16">
        <f t="shared" si="150"/>
        <v>0</v>
      </c>
      <c r="H167" s="6">
        <f>IF(Jun!$E169&gt;0,VLOOKUP($A167,Jun!$O$4:$R$201,4,FALSE),0)</f>
        <v>0</v>
      </c>
      <c r="I167" s="6">
        <f>IF(Jun!$E169&gt;0,VLOOKUP($A167,Jun!$O$4:$T$201,5,FALSE)+Jun!L$4/1000,0)</f>
        <v>0</v>
      </c>
      <c r="J167" s="16">
        <f t="shared" si="151"/>
        <v>0</v>
      </c>
      <c r="K167" s="6">
        <f>IF(Jul!$E169&gt;0,VLOOKUP($A167,Jul!$O$4:$R$201,4,FALSE),0)</f>
        <v>0</v>
      </c>
      <c r="L167" s="6">
        <f>IF(Jul!$E169&gt;0,VLOOKUP($A167,Jul!$O$4:$T$201,5,FALSE)+Jul!$L$4/1000,0)</f>
        <v>0</v>
      </c>
      <c r="M167" s="16">
        <f t="shared" si="153"/>
        <v>0</v>
      </c>
      <c r="N167" s="6">
        <f>IF(Aug!$E169&gt;0,VLOOKUP($A167,Aug!$O$4:$R$201,4,FALSE),0)</f>
        <v>0</v>
      </c>
      <c r="O167" s="6">
        <f>IF(Aug!$E169&gt;0,VLOOKUP($A167,Aug!$O$4:$T$201,5,FALSE)+Aug!L$4/1000,0)</f>
        <v>0</v>
      </c>
      <c r="P167" s="16">
        <f t="shared" si="154"/>
        <v>0</v>
      </c>
      <c r="Q167" s="6">
        <f>IF(Sep!$E169&gt;0,VLOOKUP($A167,Sep!$O$4:$R$201,4,FALSE),0)</f>
        <v>0</v>
      </c>
      <c r="R167" s="6">
        <f>IF(Sep!$E169&gt;0,VLOOKUP($A167,Sep!$O$4:$T$201,5,FALSE)+Sep!L$4/1000,0)</f>
        <v>0</v>
      </c>
      <c r="S167" s="16">
        <f t="shared" si="155"/>
        <v>0</v>
      </c>
      <c r="T167" s="6">
        <f>IF(Oct!$E169&gt;0,VLOOKUP($A167,Oct!$O$4:$R$201,4,FALSE),0)</f>
        <v>0</v>
      </c>
      <c r="U167" s="6">
        <f>IF(Oct!$E169&gt;0,VLOOKUP($A167,Oct!$O$4:$T$201,5,FALSE)+Oct!L$4/1000,0)</f>
        <v>0</v>
      </c>
      <c r="V167" s="16">
        <f t="shared" si="156"/>
        <v>0</v>
      </c>
      <c r="W167" s="6">
        <f>IF(Nov!$E169&gt;0,VLOOKUP($A167,Nov!$O$4:$R$201,4,FALSE),0)</f>
        <v>0</v>
      </c>
      <c r="X167" s="6">
        <f>IF(Nov!$E169&gt;0,VLOOKUP($A167,Nov!$O$4:$T$201,5,FALSE)+Nov!L$4/1000,0)</f>
        <v>0</v>
      </c>
      <c r="Y167" s="16">
        <f t="shared" si="157"/>
        <v>0</v>
      </c>
      <c r="Z167" s="6">
        <f>IF(Dec!$E169&gt;0,VLOOKUP($A167,Dec!$O$4:$R$201,4,FALSE),0)</f>
        <v>0</v>
      </c>
      <c r="AA167" s="6">
        <f>IF(Dec!$E169&gt;0,VLOOKUP($A167,Dec!$O$4:$T$201,5,FALSE)+Dec!L$4/1000,0)</f>
        <v>0</v>
      </c>
      <c r="AB167" s="16">
        <f t="shared" si="158"/>
        <v>0</v>
      </c>
      <c r="AC167" s="6">
        <f>IF(Jan!$E169&gt;0,VLOOKUP($A167,Jan!$O$4:$R$201,4,FALSE),0)</f>
        <v>0</v>
      </c>
      <c r="AD167" s="6">
        <f>IF(Jan!$E169&gt;0,VLOOKUP($A167,Jan!$O$4:$T$201,5,FALSE)+Jan!L$4/1000,0)</f>
        <v>0</v>
      </c>
      <c r="AE167" s="16">
        <f t="shared" si="159"/>
        <v>0</v>
      </c>
      <c r="AF167" s="6">
        <f>IF(Feb!$E169&gt;0,VLOOKUP($A167,Feb!$O$4:$R$201,4,FALSE),0)</f>
        <v>0</v>
      </c>
      <c r="AG167" s="6">
        <f>IF(Feb!$E169&gt;0,VLOOKUP($A167,Feb!$O$4:$T$201,5,FALSE)+Feb!L$4/1000,0)</f>
        <v>0</v>
      </c>
      <c r="AH167" s="16">
        <f t="shared" si="160"/>
        <v>0</v>
      </c>
      <c r="AI167" s="6">
        <f>IF(Mar!$E169&gt;0,VLOOKUP($A167,Mar!$O$4:$R$201,4,FALSE),0)</f>
        <v>0</v>
      </c>
      <c r="AJ167" s="6">
        <f>IF(Mar!$E169&gt;0,VLOOKUP($A167,Mar!$O$4:$T$201,5,FALSE)+Mar!L$4/1000,0)</f>
        <v>0</v>
      </c>
      <c r="AK167" s="16">
        <f t="shared" si="152"/>
        <v>0</v>
      </c>
      <c r="AN167" s="16">
        <f t="shared" si="161"/>
        <v>0</v>
      </c>
      <c r="AQ167" s="1">
        <f t="shared" si="162"/>
        <v>0</v>
      </c>
      <c r="AR167" s="6">
        <f t="shared" si="163"/>
        <v>0</v>
      </c>
      <c r="AS167" s="6">
        <f t="shared" si="164"/>
        <v>0</v>
      </c>
      <c r="AT167" s="6">
        <f t="shared" si="165"/>
        <v>0</v>
      </c>
      <c r="AU167" s="6">
        <f t="shared" si="166"/>
        <v>0</v>
      </c>
      <c r="AV167" s="6">
        <f t="shared" si="167"/>
        <v>0</v>
      </c>
      <c r="AW167" s="6">
        <f t="shared" si="168"/>
        <v>0</v>
      </c>
      <c r="AX167" s="6">
        <f t="shared" si="169"/>
        <v>0</v>
      </c>
      <c r="AY167" s="6">
        <f t="shared" si="170"/>
        <v>0</v>
      </c>
      <c r="AZ167" s="6">
        <f t="shared" si="171"/>
        <v>0</v>
      </c>
      <c r="BA167" s="6">
        <f t="shared" si="172"/>
        <v>0</v>
      </c>
      <c r="BB167" s="6">
        <f t="shared" si="173"/>
        <v>0</v>
      </c>
      <c r="BC167" s="6">
        <f t="shared" si="174"/>
        <v>0</v>
      </c>
      <c r="BE167" s="1">
        <f t="shared" si="175"/>
        <v>0</v>
      </c>
      <c r="BF167" s="1">
        <f t="shared" si="176"/>
        <v>0</v>
      </c>
      <c r="BG167" s="1">
        <f t="shared" si="177"/>
        <v>0</v>
      </c>
      <c r="BH167" s="1">
        <f t="shared" si="178"/>
        <v>0</v>
      </c>
      <c r="BI167" s="1">
        <f t="shared" si="179"/>
        <v>0</v>
      </c>
      <c r="BJ167" s="1">
        <f t="shared" si="180"/>
        <v>0</v>
      </c>
      <c r="BK167" s="1">
        <f t="shared" si="181"/>
        <v>0</v>
      </c>
      <c r="BL167" s="1">
        <f t="shared" si="182"/>
        <v>0</v>
      </c>
      <c r="BM167" s="1">
        <f t="shared" si="183"/>
        <v>0</v>
      </c>
    </row>
    <row r="168" spans="2:65" x14ac:dyDescent="0.3">
      <c r="B168" s="6">
        <f>IF(Apr!$E170&gt;0,VLOOKUP($A168,Apr!$O$4:$T$201,4,FALSE),0)</f>
        <v>0</v>
      </c>
      <c r="C168" s="6">
        <f>IF(Apr!$E170&gt;0,VLOOKUP($A168,Apr!$O$4:$T$201,5,FALSE)+Apr!L$4/1000,0)</f>
        <v>0</v>
      </c>
      <c r="D168" s="16">
        <f t="shared" si="149"/>
        <v>0</v>
      </c>
      <c r="E168" s="6">
        <f>IF(May!$E170&gt;0,VLOOKUP($A168,May!$O$4:$T$201,4,FALSE),0)</f>
        <v>0</v>
      </c>
      <c r="F168" s="6">
        <f>IF(May!$E170&gt;0,VLOOKUP($A168,May!$O$4:$T$201,5,FALSE)+May!L$4/1000,0)</f>
        <v>0</v>
      </c>
      <c r="G168" s="16">
        <f t="shared" si="150"/>
        <v>0</v>
      </c>
      <c r="H168" s="6">
        <f>IF(Jun!$E170&gt;0,VLOOKUP($A168,Jun!$O$4:$R$201,4,FALSE),0)</f>
        <v>0</v>
      </c>
      <c r="I168" s="6">
        <f>IF(Jun!$E170&gt;0,VLOOKUP($A168,Jun!$O$4:$T$201,5,FALSE)+Jun!L$4/1000,0)</f>
        <v>0</v>
      </c>
      <c r="J168" s="16">
        <f t="shared" si="151"/>
        <v>0</v>
      </c>
      <c r="K168" s="6">
        <f>IF(Jul!$E170&gt;0,VLOOKUP($A168,Jul!$O$4:$R$201,4,FALSE),0)</f>
        <v>0</v>
      </c>
      <c r="L168" s="6">
        <f>IF(Jul!$E170&gt;0,VLOOKUP($A168,Jul!$O$4:$T$201,5,FALSE)+Jul!$L$4/1000,0)</f>
        <v>0</v>
      </c>
      <c r="M168" s="16">
        <f t="shared" si="153"/>
        <v>0</v>
      </c>
      <c r="N168" s="6">
        <f>IF(Aug!$E170&gt;0,VLOOKUP($A168,Aug!$O$4:$R$201,4,FALSE),0)</f>
        <v>0</v>
      </c>
      <c r="O168" s="6">
        <f>IF(Aug!$E170&gt;0,VLOOKUP($A168,Aug!$O$4:$T$201,5,FALSE)+Aug!L$4/1000,0)</f>
        <v>0</v>
      </c>
      <c r="P168" s="16">
        <f t="shared" si="154"/>
        <v>0</v>
      </c>
      <c r="Q168" s="6">
        <f>IF(Sep!$E170&gt;0,VLOOKUP($A168,Sep!$O$4:$R$201,4,FALSE),0)</f>
        <v>0</v>
      </c>
      <c r="R168" s="6">
        <f>IF(Sep!$E170&gt;0,VLOOKUP($A168,Sep!$O$4:$T$201,5,FALSE)+Sep!L$4/1000,0)</f>
        <v>0</v>
      </c>
      <c r="S168" s="16">
        <f t="shared" si="155"/>
        <v>0</v>
      </c>
      <c r="T168" s="6">
        <f>IF(Oct!$E170&gt;0,VLOOKUP($A168,Oct!$O$4:$R$201,4,FALSE),0)</f>
        <v>0</v>
      </c>
      <c r="U168" s="6">
        <f>IF(Oct!$E170&gt;0,VLOOKUP($A168,Oct!$O$4:$T$201,5,FALSE)+Oct!L$4/1000,0)</f>
        <v>0</v>
      </c>
      <c r="V168" s="16">
        <f t="shared" si="156"/>
        <v>0</v>
      </c>
      <c r="W168" s="6">
        <f>IF(Nov!$E170&gt;0,VLOOKUP($A168,Nov!$O$4:$R$201,4,FALSE),0)</f>
        <v>0</v>
      </c>
      <c r="X168" s="6">
        <f>IF(Nov!$E170&gt;0,VLOOKUP($A168,Nov!$O$4:$T$201,5,FALSE)+Nov!L$4/1000,0)</f>
        <v>0</v>
      </c>
      <c r="Y168" s="16">
        <f t="shared" si="157"/>
        <v>0</v>
      </c>
      <c r="Z168" s="6">
        <f>IF(Dec!$E170&gt;0,VLOOKUP($A168,Dec!$O$4:$R$201,4,FALSE),0)</f>
        <v>0</v>
      </c>
      <c r="AA168" s="6">
        <f>IF(Dec!$E170&gt;0,VLOOKUP($A168,Dec!$O$4:$T$201,5,FALSE)+Dec!L$4/1000,0)</f>
        <v>0</v>
      </c>
      <c r="AB168" s="16">
        <f t="shared" si="158"/>
        <v>0</v>
      </c>
      <c r="AC168" s="6">
        <f>IF(Jan!$E170&gt;0,VLOOKUP($A168,Jan!$O$4:$R$201,4,FALSE),0)</f>
        <v>0</v>
      </c>
      <c r="AD168" s="6">
        <f>IF(Jan!$E170&gt;0,VLOOKUP($A168,Jan!$O$4:$T$201,5,FALSE)+Jan!L$4/1000,0)</f>
        <v>0</v>
      </c>
      <c r="AE168" s="16">
        <f t="shared" si="159"/>
        <v>0</v>
      </c>
      <c r="AF168" s="6">
        <f>IF(Feb!$E170&gt;0,VLOOKUP($A168,Feb!$O$4:$R$201,4,FALSE),0)</f>
        <v>0</v>
      </c>
      <c r="AG168" s="6">
        <f>IF(Feb!$E170&gt;0,VLOOKUP($A168,Feb!$O$4:$T$201,5,FALSE)+Feb!L$4/1000,0)</f>
        <v>0</v>
      </c>
      <c r="AH168" s="16">
        <f t="shared" si="160"/>
        <v>0</v>
      </c>
      <c r="AI168" s="6">
        <f>IF(Mar!$E170&gt;0,VLOOKUP($A168,Mar!$O$4:$R$201,4,FALSE),0)</f>
        <v>0</v>
      </c>
      <c r="AJ168" s="6">
        <f>IF(Mar!$E170&gt;0,VLOOKUP($A168,Mar!$O$4:$T$201,5,FALSE)+Mar!L$4/1000,0)</f>
        <v>0</v>
      </c>
      <c r="AK168" s="16">
        <f t="shared" si="152"/>
        <v>0</v>
      </c>
      <c r="AN168" s="16">
        <f t="shared" si="161"/>
        <v>0</v>
      </c>
      <c r="AQ168" s="1">
        <f t="shared" si="162"/>
        <v>0</v>
      </c>
      <c r="AR168" s="6">
        <f t="shared" si="163"/>
        <v>0</v>
      </c>
      <c r="AS168" s="6">
        <f t="shared" si="164"/>
        <v>0</v>
      </c>
      <c r="AT168" s="6">
        <f t="shared" si="165"/>
        <v>0</v>
      </c>
      <c r="AU168" s="6">
        <f t="shared" si="166"/>
        <v>0</v>
      </c>
      <c r="AV168" s="6">
        <f t="shared" si="167"/>
        <v>0</v>
      </c>
      <c r="AW168" s="6">
        <f t="shared" si="168"/>
        <v>0</v>
      </c>
      <c r="AX168" s="6">
        <f t="shared" si="169"/>
        <v>0</v>
      </c>
      <c r="AY168" s="6">
        <f t="shared" si="170"/>
        <v>0</v>
      </c>
      <c r="AZ168" s="6">
        <f t="shared" si="171"/>
        <v>0</v>
      </c>
      <c r="BA168" s="6">
        <f t="shared" si="172"/>
        <v>0</v>
      </c>
      <c r="BB168" s="6">
        <f t="shared" si="173"/>
        <v>0</v>
      </c>
      <c r="BC168" s="6">
        <f t="shared" si="174"/>
        <v>0</v>
      </c>
      <c r="BE168" s="1">
        <f t="shared" si="175"/>
        <v>0</v>
      </c>
      <c r="BF168" s="1">
        <f t="shared" si="176"/>
        <v>0</v>
      </c>
      <c r="BG168" s="1">
        <f t="shared" si="177"/>
        <v>0</v>
      </c>
      <c r="BH168" s="1">
        <f t="shared" si="178"/>
        <v>0</v>
      </c>
      <c r="BI168" s="1">
        <f t="shared" si="179"/>
        <v>0</v>
      </c>
      <c r="BJ168" s="1">
        <f t="shared" si="180"/>
        <v>0</v>
      </c>
      <c r="BK168" s="1">
        <f t="shared" si="181"/>
        <v>0</v>
      </c>
      <c r="BL168" s="1">
        <f t="shared" si="182"/>
        <v>0</v>
      </c>
      <c r="BM168" s="1">
        <f t="shared" si="183"/>
        <v>0</v>
      </c>
    </row>
    <row r="169" spans="2:65" x14ac:dyDescent="0.3">
      <c r="B169" s="6">
        <f>IF(Apr!$E171&gt;0,VLOOKUP($A169,Apr!$O$4:$T$201,4,FALSE),0)</f>
        <v>0</v>
      </c>
      <c r="C169" s="6">
        <f>IF(Apr!$E171&gt;0,VLOOKUP($A169,Apr!$O$4:$T$201,5,FALSE)+Apr!L$4/1000,0)</f>
        <v>0</v>
      </c>
      <c r="D169" s="16">
        <f t="shared" si="149"/>
        <v>0</v>
      </c>
      <c r="E169" s="6">
        <f>IF(May!$E171&gt;0,VLOOKUP($A169,May!$O$4:$T$201,4,FALSE),0)</f>
        <v>0</v>
      </c>
      <c r="F169" s="6">
        <f>IF(May!$E171&gt;0,VLOOKUP($A169,May!$O$4:$T$201,5,FALSE)+May!L$4/1000,0)</f>
        <v>0</v>
      </c>
      <c r="G169" s="16">
        <f t="shared" si="150"/>
        <v>0</v>
      </c>
      <c r="H169" s="6">
        <f>IF(Jun!$E171&gt;0,VLOOKUP($A169,Jun!$O$4:$R$201,4,FALSE),0)</f>
        <v>0</v>
      </c>
      <c r="I169" s="6">
        <f>IF(Jun!$E171&gt;0,VLOOKUP($A169,Jun!$O$4:$T$201,5,FALSE)+Jun!L$4/1000,0)</f>
        <v>0</v>
      </c>
      <c r="J169" s="16">
        <f t="shared" si="151"/>
        <v>0</v>
      </c>
      <c r="K169" s="6">
        <f>IF(Jul!$E171&gt;0,VLOOKUP($A169,Jul!$O$4:$R$201,4,FALSE),0)</f>
        <v>0</v>
      </c>
      <c r="L169" s="6">
        <f>IF(Jul!$E171&gt;0,VLOOKUP($A169,Jul!$O$4:$T$201,5,FALSE)+Jul!$L$4/1000,0)</f>
        <v>0</v>
      </c>
      <c r="M169" s="16">
        <f t="shared" si="153"/>
        <v>0</v>
      </c>
      <c r="N169" s="6">
        <f>IF(Aug!$E171&gt;0,VLOOKUP($A169,Aug!$O$4:$R$201,4,FALSE),0)</f>
        <v>0</v>
      </c>
      <c r="O169" s="6">
        <f>IF(Aug!$E171&gt;0,VLOOKUP($A169,Aug!$O$4:$T$201,5,FALSE)+Aug!L$4/1000,0)</f>
        <v>0</v>
      </c>
      <c r="P169" s="16">
        <f t="shared" si="154"/>
        <v>0</v>
      </c>
      <c r="Q169" s="6">
        <f>IF(Sep!$E171&gt;0,VLOOKUP($A169,Sep!$O$4:$R$201,4,FALSE),0)</f>
        <v>0</v>
      </c>
      <c r="R169" s="6">
        <f>IF(Sep!$E171&gt;0,VLOOKUP($A169,Sep!$O$4:$T$201,5,FALSE)+Sep!L$4/1000,0)</f>
        <v>0</v>
      </c>
      <c r="S169" s="16">
        <f t="shared" si="155"/>
        <v>0</v>
      </c>
      <c r="T169" s="6">
        <f>IF(Oct!$E171&gt;0,VLOOKUP($A169,Oct!$O$4:$R$201,4,FALSE),0)</f>
        <v>0</v>
      </c>
      <c r="U169" s="6">
        <f>IF(Oct!$E171&gt;0,VLOOKUP($A169,Oct!$O$4:$T$201,5,FALSE)+Oct!L$4/1000,0)</f>
        <v>0</v>
      </c>
      <c r="V169" s="16">
        <f t="shared" si="156"/>
        <v>0</v>
      </c>
      <c r="W169" s="6">
        <f>IF(Nov!$E171&gt;0,VLOOKUP($A169,Nov!$O$4:$R$201,4,FALSE),0)</f>
        <v>0</v>
      </c>
      <c r="X169" s="6">
        <f>IF(Nov!$E171&gt;0,VLOOKUP($A169,Nov!$O$4:$T$201,5,FALSE)+Nov!L$4/1000,0)</f>
        <v>0</v>
      </c>
      <c r="Y169" s="16">
        <f t="shared" si="157"/>
        <v>0</v>
      </c>
      <c r="Z169" s="6">
        <f>IF(Dec!$E171&gt;0,VLOOKUP($A169,Dec!$O$4:$R$201,4,FALSE),0)</f>
        <v>0</v>
      </c>
      <c r="AA169" s="6">
        <f>IF(Dec!$E171&gt;0,VLOOKUP($A169,Dec!$O$4:$T$201,5,FALSE)+Dec!L$4/1000,0)</f>
        <v>0</v>
      </c>
      <c r="AB169" s="16">
        <f t="shared" si="158"/>
        <v>0</v>
      </c>
      <c r="AC169" s="6">
        <f>IF(Jan!$E171&gt;0,VLOOKUP($A169,Jan!$O$4:$R$201,4,FALSE),0)</f>
        <v>0</v>
      </c>
      <c r="AD169" s="6">
        <f>IF(Jan!$E171&gt;0,VLOOKUP($A169,Jan!$O$4:$T$201,5,FALSE)+Jan!L$4/1000,0)</f>
        <v>0</v>
      </c>
      <c r="AE169" s="16">
        <f t="shared" si="159"/>
        <v>0</v>
      </c>
      <c r="AF169" s="6">
        <f>IF(Feb!$E171&gt;0,VLOOKUP($A169,Feb!$O$4:$R$201,4,FALSE),0)</f>
        <v>0</v>
      </c>
      <c r="AG169" s="6">
        <f>IF(Feb!$E171&gt;0,VLOOKUP($A169,Feb!$O$4:$T$201,5,FALSE)+Feb!L$4/1000,0)</f>
        <v>0</v>
      </c>
      <c r="AH169" s="16">
        <f t="shared" si="160"/>
        <v>0</v>
      </c>
      <c r="AI169" s="6">
        <f>IF(Mar!$E171&gt;0,VLOOKUP($A169,Mar!$O$4:$R$201,4,FALSE),0)</f>
        <v>0</v>
      </c>
      <c r="AJ169" s="6">
        <f>IF(Mar!$E171&gt;0,VLOOKUP($A169,Mar!$O$4:$T$201,5,FALSE)+Mar!L$4/1000,0)</f>
        <v>0</v>
      </c>
      <c r="AK169" s="16">
        <f t="shared" si="152"/>
        <v>0</v>
      </c>
      <c r="AN169" s="16">
        <f t="shared" si="161"/>
        <v>0</v>
      </c>
      <c r="AQ169" s="1">
        <f t="shared" si="162"/>
        <v>0</v>
      </c>
      <c r="AR169" s="6">
        <f t="shared" si="163"/>
        <v>0</v>
      </c>
      <c r="AS169" s="6">
        <f t="shared" si="164"/>
        <v>0</v>
      </c>
      <c r="AT169" s="6">
        <f t="shared" si="165"/>
        <v>0</v>
      </c>
      <c r="AU169" s="6">
        <f t="shared" si="166"/>
        <v>0</v>
      </c>
      <c r="AV169" s="6">
        <f t="shared" si="167"/>
        <v>0</v>
      </c>
      <c r="AW169" s="6">
        <f t="shared" si="168"/>
        <v>0</v>
      </c>
      <c r="AX169" s="6">
        <f t="shared" si="169"/>
        <v>0</v>
      </c>
      <c r="AY169" s="6">
        <f t="shared" si="170"/>
        <v>0</v>
      </c>
      <c r="AZ169" s="6">
        <f t="shared" si="171"/>
        <v>0</v>
      </c>
      <c r="BA169" s="6">
        <f t="shared" si="172"/>
        <v>0</v>
      </c>
      <c r="BB169" s="6">
        <f t="shared" si="173"/>
        <v>0</v>
      </c>
      <c r="BC169" s="6">
        <f t="shared" si="174"/>
        <v>0</v>
      </c>
      <c r="BE169" s="1">
        <f t="shared" si="175"/>
        <v>0</v>
      </c>
      <c r="BF169" s="1">
        <f t="shared" si="176"/>
        <v>0</v>
      </c>
      <c r="BG169" s="1">
        <f t="shared" si="177"/>
        <v>0</v>
      </c>
      <c r="BH169" s="1">
        <f t="shared" si="178"/>
        <v>0</v>
      </c>
      <c r="BI169" s="1">
        <f t="shared" si="179"/>
        <v>0</v>
      </c>
      <c r="BJ169" s="1">
        <f t="shared" si="180"/>
        <v>0</v>
      </c>
      <c r="BK169" s="1">
        <f t="shared" si="181"/>
        <v>0</v>
      </c>
      <c r="BL169" s="1">
        <f t="shared" si="182"/>
        <v>0</v>
      </c>
      <c r="BM169" s="1">
        <f t="shared" si="183"/>
        <v>0</v>
      </c>
    </row>
    <row r="170" spans="2:65" x14ac:dyDescent="0.3">
      <c r="B170" s="6">
        <f>IF(Apr!$E172&gt;0,VLOOKUP($A170,Apr!$O$4:$T$201,4,FALSE),0)</f>
        <v>0</v>
      </c>
      <c r="C170" s="6">
        <f>IF(Apr!$E172&gt;0,VLOOKUP($A170,Apr!$O$4:$T$201,5,FALSE)+Apr!L$4/1000,0)</f>
        <v>0</v>
      </c>
      <c r="D170" s="16">
        <f t="shared" si="149"/>
        <v>0</v>
      </c>
      <c r="E170" s="6">
        <f>IF(May!$E172&gt;0,VLOOKUP($A170,May!$O$4:$T$201,4,FALSE),0)</f>
        <v>0</v>
      </c>
      <c r="F170" s="6">
        <f>IF(May!$E172&gt;0,VLOOKUP($A170,May!$O$4:$T$201,5,FALSE)+May!L$4/1000,0)</f>
        <v>0</v>
      </c>
      <c r="G170" s="16">
        <f t="shared" si="150"/>
        <v>0</v>
      </c>
      <c r="H170" s="6">
        <f>IF(Jun!$E172&gt;0,VLOOKUP($A170,Jun!$O$4:$R$201,4,FALSE),0)</f>
        <v>0</v>
      </c>
      <c r="I170" s="6">
        <f>IF(Jun!$E172&gt;0,VLOOKUP($A170,Jun!$O$4:$T$201,5,FALSE)+Jun!L$4/1000,0)</f>
        <v>0</v>
      </c>
      <c r="J170" s="16">
        <f t="shared" si="151"/>
        <v>0</v>
      </c>
      <c r="K170" s="6">
        <f>IF(Jul!$E172&gt;0,VLOOKUP($A170,Jul!$O$4:$R$201,4,FALSE),0)</f>
        <v>0</v>
      </c>
      <c r="L170" s="6">
        <f>IF(Jul!$E172&gt;0,VLOOKUP($A170,Jul!$O$4:$T$201,5,FALSE)+Jul!$L$4/1000,0)</f>
        <v>0</v>
      </c>
      <c r="M170" s="16">
        <f t="shared" si="153"/>
        <v>0</v>
      </c>
      <c r="N170" s="6">
        <f>IF(Aug!$E172&gt;0,VLOOKUP($A170,Aug!$O$4:$R$201,4,FALSE),0)</f>
        <v>0</v>
      </c>
      <c r="O170" s="6">
        <f>IF(Aug!$E172&gt;0,VLOOKUP($A170,Aug!$O$4:$T$201,5,FALSE)+Aug!L$4/1000,0)</f>
        <v>0</v>
      </c>
      <c r="P170" s="16">
        <f t="shared" si="154"/>
        <v>0</v>
      </c>
      <c r="Q170" s="6">
        <f>IF(Sep!$E172&gt;0,VLOOKUP($A170,Sep!$O$4:$R$201,4,FALSE),0)</f>
        <v>0</v>
      </c>
      <c r="R170" s="6">
        <f>IF(Sep!$E172&gt;0,VLOOKUP($A170,Sep!$O$4:$T$201,5,FALSE)+Sep!L$4/1000,0)</f>
        <v>0</v>
      </c>
      <c r="S170" s="16">
        <f t="shared" si="155"/>
        <v>0</v>
      </c>
      <c r="T170" s="6">
        <f>IF(Oct!$E172&gt;0,VLOOKUP($A170,Oct!$O$4:$R$201,4,FALSE),0)</f>
        <v>0</v>
      </c>
      <c r="U170" s="6">
        <f>IF(Oct!$E172&gt;0,VLOOKUP($A170,Oct!$O$4:$T$201,5,FALSE)+Oct!L$4/1000,0)</f>
        <v>0</v>
      </c>
      <c r="V170" s="16">
        <f t="shared" si="156"/>
        <v>0</v>
      </c>
      <c r="W170" s="6">
        <f>IF(Nov!$E172&gt;0,VLOOKUP($A170,Nov!$O$4:$R$201,4,FALSE),0)</f>
        <v>0</v>
      </c>
      <c r="X170" s="6">
        <f>IF(Nov!$E172&gt;0,VLOOKUP($A170,Nov!$O$4:$T$201,5,FALSE)+Nov!L$4/1000,0)</f>
        <v>0</v>
      </c>
      <c r="Y170" s="16">
        <f t="shared" si="157"/>
        <v>0</v>
      </c>
      <c r="Z170" s="6">
        <f>IF(Dec!$E172&gt;0,VLOOKUP($A170,Dec!$O$4:$R$201,4,FALSE),0)</f>
        <v>0</v>
      </c>
      <c r="AA170" s="6">
        <f>IF(Dec!$E172&gt;0,VLOOKUP($A170,Dec!$O$4:$T$201,5,FALSE)+Dec!L$4/1000,0)</f>
        <v>0</v>
      </c>
      <c r="AB170" s="16">
        <f t="shared" si="158"/>
        <v>0</v>
      </c>
      <c r="AC170" s="6">
        <f>IF(Jan!$E172&gt;0,VLOOKUP($A170,Jan!$O$4:$R$201,4,FALSE),0)</f>
        <v>0</v>
      </c>
      <c r="AD170" s="6">
        <f>IF(Jan!$E172&gt;0,VLOOKUP($A170,Jan!$O$4:$T$201,5,FALSE)+Jan!L$4/1000,0)</f>
        <v>0</v>
      </c>
      <c r="AE170" s="16">
        <f t="shared" si="159"/>
        <v>0</v>
      </c>
      <c r="AF170" s="6">
        <f>IF(Feb!$E172&gt;0,VLOOKUP($A170,Feb!$O$4:$R$201,4,FALSE),0)</f>
        <v>0</v>
      </c>
      <c r="AG170" s="6">
        <f>IF(Feb!$E172&gt;0,VLOOKUP($A170,Feb!$O$4:$T$201,5,FALSE)+Feb!L$4/1000,0)</f>
        <v>0</v>
      </c>
      <c r="AH170" s="16">
        <f t="shared" si="160"/>
        <v>0</v>
      </c>
      <c r="AI170" s="6">
        <f>IF(Mar!$E172&gt;0,VLOOKUP($A170,Mar!$O$4:$R$201,4,FALSE),0)</f>
        <v>0</v>
      </c>
      <c r="AJ170" s="6">
        <f>IF(Mar!$E172&gt;0,VLOOKUP($A170,Mar!$O$4:$T$201,5,FALSE)+Mar!L$4/1000,0)</f>
        <v>0</v>
      </c>
      <c r="AK170" s="16">
        <f t="shared" si="152"/>
        <v>0</v>
      </c>
      <c r="AN170" s="16">
        <f t="shared" si="161"/>
        <v>0</v>
      </c>
      <c r="AQ170" s="1">
        <f t="shared" si="162"/>
        <v>0</v>
      </c>
      <c r="AR170" s="6">
        <f t="shared" si="163"/>
        <v>0</v>
      </c>
      <c r="AS170" s="6">
        <f t="shared" si="164"/>
        <v>0</v>
      </c>
      <c r="AT170" s="6">
        <f t="shared" si="165"/>
        <v>0</v>
      </c>
      <c r="AU170" s="6">
        <f t="shared" si="166"/>
        <v>0</v>
      </c>
      <c r="AV170" s="6">
        <f t="shared" si="167"/>
        <v>0</v>
      </c>
      <c r="AW170" s="6">
        <f t="shared" si="168"/>
        <v>0</v>
      </c>
      <c r="AX170" s="6">
        <f t="shared" si="169"/>
        <v>0</v>
      </c>
      <c r="AY170" s="6">
        <f t="shared" si="170"/>
        <v>0</v>
      </c>
      <c r="AZ170" s="6">
        <f t="shared" si="171"/>
        <v>0</v>
      </c>
      <c r="BA170" s="6">
        <f t="shared" si="172"/>
        <v>0</v>
      </c>
      <c r="BB170" s="6">
        <f t="shared" si="173"/>
        <v>0</v>
      </c>
      <c r="BC170" s="6">
        <f t="shared" si="174"/>
        <v>0</v>
      </c>
      <c r="BE170" s="1">
        <f t="shared" si="175"/>
        <v>0</v>
      </c>
      <c r="BF170" s="1">
        <f t="shared" si="176"/>
        <v>0</v>
      </c>
      <c r="BG170" s="1">
        <f t="shared" si="177"/>
        <v>0</v>
      </c>
      <c r="BH170" s="1">
        <f t="shared" si="178"/>
        <v>0</v>
      </c>
      <c r="BI170" s="1">
        <f t="shared" si="179"/>
        <v>0</v>
      </c>
      <c r="BJ170" s="1">
        <f t="shared" si="180"/>
        <v>0</v>
      </c>
      <c r="BK170" s="1">
        <f t="shared" si="181"/>
        <v>0</v>
      </c>
      <c r="BL170" s="1">
        <f t="shared" si="182"/>
        <v>0</v>
      </c>
      <c r="BM170" s="1">
        <f t="shared" si="183"/>
        <v>0</v>
      </c>
    </row>
    <row r="171" spans="2:65" x14ac:dyDescent="0.3">
      <c r="B171" s="6">
        <f>IF(Apr!$E173&gt;0,VLOOKUP($A171,Apr!$O$4:$T$201,4,FALSE),0)</f>
        <v>0</v>
      </c>
      <c r="C171" s="6">
        <f>IF(Apr!$E173&gt;0,VLOOKUP($A171,Apr!$O$4:$T$201,5,FALSE)+Apr!L$4/1000,0)</f>
        <v>0</v>
      </c>
      <c r="D171" s="16">
        <f t="shared" si="149"/>
        <v>0</v>
      </c>
      <c r="E171" s="6">
        <f>IF(May!$E173&gt;0,VLOOKUP($A171,May!$O$4:$T$201,4,FALSE),0)</f>
        <v>0</v>
      </c>
      <c r="F171" s="6">
        <f>IF(May!$E173&gt;0,VLOOKUP($A171,May!$O$4:$T$201,5,FALSE)+May!L$4/1000,0)</f>
        <v>0</v>
      </c>
      <c r="G171" s="16">
        <f t="shared" si="150"/>
        <v>0</v>
      </c>
      <c r="H171" s="6">
        <f>IF(Jun!$E173&gt;0,VLOOKUP($A171,Jun!$O$4:$R$201,4,FALSE),0)</f>
        <v>0</v>
      </c>
      <c r="I171" s="6">
        <f>IF(Jun!$E173&gt;0,VLOOKUP($A171,Jun!$O$4:$T$201,5,FALSE)+Jun!L$4/1000,0)</f>
        <v>0</v>
      </c>
      <c r="J171" s="16">
        <f t="shared" si="151"/>
        <v>0</v>
      </c>
      <c r="K171" s="6">
        <f>IF(Jul!$E173&gt;0,VLOOKUP($A171,Jul!$O$4:$R$201,4,FALSE),0)</f>
        <v>0</v>
      </c>
      <c r="L171" s="6">
        <f>IF(Jul!$E173&gt;0,VLOOKUP($A171,Jul!$O$4:$T$201,5,FALSE)+Jul!$L$4/1000,0)</f>
        <v>0</v>
      </c>
      <c r="M171" s="16">
        <f t="shared" si="153"/>
        <v>0</v>
      </c>
      <c r="N171" s="6">
        <f>IF(Aug!$E173&gt;0,VLOOKUP($A171,Aug!$O$4:$R$201,4,FALSE),0)</f>
        <v>0</v>
      </c>
      <c r="O171" s="6">
        <f>IF(Aug!$E173&gt;0,VLOOKUP($A171,Aug!$O$4:$T$201,5,FALSE)+Aug!L$4/1000,0)</f>
        <v>0</v>
      </c>
      <c r="P171" s="16">
        <f t="shared" si="154"/>
        <v>0</v>
      </c>
      <c r="Q171" s="6">
        <f>IF(Sep!$E173&gt;0,VLOOKUP($A171,Sep!$O$4:$R$201,4,FALSE),0)</f>
        <v>0</v>
      </c>
      <c r="R171" s="6">
        <f>IF(Sep!$E173&gt;0,VLOOKUP($A171,Sep!$O$4:$T$201,5,FALSE)+Sep!L$4/1000,0)</f>
        <v>0</v>
      </c>
      <c r="S171" s="16">
        <f t="shared" si="155"/>
        <v>0</v>
      </c>
      <c r="T171" s="6">
        <f>IF(Oct!$E173&gt;0,VLOOKUP($A171,Oct!$O$4:$R$201,4,FALSE),0)</f>
        <v>0</v>
      </c>
      <c r="U171" s="6">
        <f>IF(Oct!$E173&gt;0,VLOOKUP($A171,Oct!$O$4:$T$201,5,FALSE)+Oct!L$4/1000,0)</f>
        <v>0</v>
      </c>
      <c r="V171" s="16">
        <f t="shared" si="156"/>
        <v>0</v>
      </c>
      <c r="W171" s="6">
        <f>IF(Nov!$E173&gt;0,VLOOKUP($A171,Nov!$O$4:$R$201,4,FALSE),0)</f>
        <v>0</v>
      </c>
      <c r="X171" s="6">
        <f>IF(Nov!$E173&gt;0,VLOOKUP($A171,Nov!$O$4:$T$201,5,FALSE)+Nov!L$4/1000,0)</f>
        <v>0</v>
      </c>
      <c r="Y171" s="16">
        <f t="shared" si="157"/>
        <v>0</v>
      </c>
      <c r="Z171" s="6">
        <f>IF(Dec!$E173&gt;0,VLOOKUP($A171,Dec!$O$4:$R$201,4,FALSE),0)</f>
        <v>0</v>
      </c>
      <c r="AA171" s="6">
        <f>IF(Dec!$E173&gt;0,VLOOKUP($A171,Dec!$O$4:$T$201,5,FALSE)+Dec!L$4/1000,0)</f>
        <v>0</v>
      </c>
      <c r="AB171" s="16">
        <f t="shared" si="158"/>
        <v>0</v>
      </c>
      <c r="AC171" s="6">
        <f>IF(Jan!$E173&gt;0,VLOOKUP($A171,Jan!$O$4:$R$201,4,FALSE),0)</f>
        <v>0</v>
      </c>
      <c r="AD171" s="6">
        <f>IF(Jan!$E173&gt;0,VLOOKUP($A171,Jan!$O$4:$T$201,5,FALSE)+Jan!L$4/1000,0)</f>
        <v>0</v>
      </c>
      <c r="AE171" s="16">
        <f t="shared" si="159"/>
        <v>0</v>
      </c>
      <c r="AF171" s="6">
        <f>IF(Feb!$E173&gt;0,VLOOKUP($A171,Feb!$O$4:$R$201,4,FALSE),0)</f>
        <v>0</v>
      </c>
      <c r="AG171" s="6">
        <f>IF(Feb!$E173&gt;0,VLOOKUP($A171,Feb!$O$4:$T$201,5,FALSE)+Feb!L$4/1000,0)</f>
        <v>0</v>
      </c>
      <c r="AH171" s="16">
        <f t="shared" si="160"/>
        <v>0</v>
      </c>
      <c r="AI171" s="6">
        <f>IF(Mar!$E173&gt;0,VLOOKUP($A171,Mar!$O$4:$R$201,4,FALSE),0)</f>
        <v>0</v>
      </c>
      <c r="AJ171" s="6">
        <f>IF(Mar!$E173&gt;0,VLOOKUP($A171,Mar!$O$4:$T$201,5,FALSE)+Mar!L$4/1000,0)</f>
        <v>0</v>
      </c>
      <c r="AK171" s="16">
        <f t="shared" si="152"/>
        <v>0</v>
      </c>
      <c r="AN171" s="16">
        <f t="shared" si="161"/>
        <v>0</v>
      </c>
      <c r="AQ171" s="1">
        <f t="shared" si="162"/>
        <v>0</v>
      </c>
      <c r="AR171" s="6">
        <f t="shared" si="163"/>
        <v>0</v>
      </c>
      <c r="AS171" s="6">
        <f t="shared" si="164"/>
        <v>0</v>
      </c>
      <c r="AT171" s="6">
        <f t="shared" si="165"/>
        <v>0</v>
      </c>
      <c r="AU171" s="6">
        <f t="shared" si="166"/>
        <v>0</v>
      </c>
      <c r="AV171" s="6">
        <f t="shared" si="167"/>
        <v>0</v>
      </c>
      <c r="AW171" s="6">
        <f t="shared" si="168"/>
        <v>0</v>
      </c>
      <c r="AX171" s="6">
        <f t="shared" si="169"/>
        <v>0</v>
      </c>
      <c r="AY171" s="6">
        <f t="shared" si="170"/>
        <v>0</v>
      </c>
      <c r="AZ171" s="6">
        <f t="shared" si="171"/>
        <v>0</v>
      </c>
      <c r="BA171" s="6">
        <f t="shared" si="172"/>
        <v>0</v>
      </c>
      <c r="BB171" s="6">
        <f t="shared" si="173"/>
        <v>0</v>
      </c>
      <c r="BC171" s="6">
        <f t="shared" si="174"/>
        <v>0</v>
      </c>
      <c r="BE171" s="1">
        <f t="shared" si="175"/>
        <v>0</v>
      </c>
      <c r="BF171" s="1">
        <f t="shared" si="176"/>
        <v>0</v>
      </c>
      <c r="BG171" s="1">
        <f t="shared" si="177"/>
        <v>0</v>
      </c>
      <c r="BH171" s="1">
        <f t="shared" si="178"/>
        <v>0</v>
      </c>
      <c r="BI171" s="1">
        <f t="shared" si="179"/>
        <v>0</v>
      </c>
      <c r="BJ171" s="1">
        <f t="shared" si="180"/>
        <v>0</v>
      </c>
      <c r="BK171" s="1">
        <f t="shared" si="181"/>
        <v>0</v>
      </c>
      <c r="BL171" s="1">
        <f t="shared" si="182"/>
        <v>0</v>
      </c>
      <c r="BM171" s="1">
        <f t="shared" si="183"/>
        <v>0</v>
      </c>
    </row>
    <row r="172" spans="2:65" x14ac:dyDescent="0.3">
      <c r="B172" s="6">
        <f>IF(Apr!$E174&gt;0,VLOOKUP($A172,Apr!$O$4:$T$201,4,FALSE),0)</f>
        <v>0</v>
      </c>
      <c r="C172" s="6">
        <f>IF(Apr!$E174&gt;0,VLOOKUP($A172,Apr!$O$4:$T$201,5,FALSE)+Apr!L$4/1000,0)</f>
        <v>0</v>
      </c>
      <c r="D172" s="16">
        <f t="shared" si="149"/>
        <v>0</v>
      </c>
      <c r="E172" s="6">
        <f>IF(May!$E174&gt;0,VLOOKUP($A172,May!$O$4:$T$201,4,FALSE),0)</f>
        <v>0</v>
      </c>
      <c r="F172" s="6">
        <f>IF(May!$E174&gt;0,VLOOKUP($A172,May!$O$4:$T$201,5,FALSE)+May!L$4/1000,0)</f>
        <v>0</v>
      </c>
      <c r="G172" s="16">
        <f t="shared" si="150"/>
        <v>0</v>
      </c>
      <c r="H172" s="6">
        <f>IF(Jun!$E174&gt;0,VLOOKUP($A172,Jun!$O$4:$R$201,4,FALSE),0)</f>
        <v>0</v>
      </c>
      <c r="I172" s="6">
        <f>IF(Jun!$E174&gt;0,VLOOKUP($A172,Jun!$O$4:$T$201,5,FALSE)+Jun!L$4/1000,0)</f>
        <v>0</v>
      </c>
      <c r="J172" s="16">
        <f t="shared" si="151"/>
        <v>0</v>
      </c>
      <c r="K172" s="6">
        <f>IF(Jul!$E174&gt;0,VLOOKUP($A172,Jul!$O$4:$R$201,4,FALSE),0)</f>
        <v>0</v>
      </c>
      <c r="L172" s="6">
        <f>IF(Jul!$E174&gt;0,VLOOKUP($A172,Jul!$O$4:$T$201,5,FALSE)+Jul!$L$4/1000,0)</f>
        <v>0</v>
      </c>
      <c r="M172" s="16">
        <f t="shared" si="153"/>
        <v>0</v>
      </c>
      <c r="N172" s="6">
        <f>IF(Aug!$E174&gt;0,VLOOKUP($A172,Aug!$O$4:$R$201,4,FALSE),0)</f>
        <v>0</v>
      </c>
      <c r="O172" s="6">
        <f>IF(Aug!$E174&gt;0,VLOOKUP($A172,Aug!$O$4:$T$201,5,FALSE)+Aug!L$4/1000,0)</f>
        <v>0</v>
      </c>
      <c r="P172" s="16">
        <f t="shared" si="154"/>
        <v>0</v>
      </c>
      <c r="Q172" s="6">
        <f>IF(Sep!$E174&gt;0,VLOOKUP($A172,Sep!$O$4:$R$201,4,FALSE),0)</f>
        <v>0</v>
      </c>
      <c r="R172" s="6">
        <f>IF(Sep!$E174&gt;0,VLOOKUP($A172,Sep!$O$4:$T$201,5,FALSE)+Sep!L$4/1000,0)</f>
        <v>0</v>
      </c>
      <c r="S172" s="16">
        <f t="shared" si="155"/>
        <v>0</v>
      </c>
      <c r="T172" s="6">
        <f>IF(Oct!$E174&gt;0,VLOOKUP($A172,Oct!$O$4:$R$201,4,FALSE),0)</f>
        <v>0</v>
      </c>
      <c r="U172" s="6">
        <f>IF(Oct!$E174&gt;0,VLOOKUP($A172,Oct!$O$4:$T$201,5,FALSE)+Oct!L$4/1000,0)</f>
        <v>0</v>
      </c>
      <c r="V172" s="16">
        <f t="shared" si="156"/>
        <v>0</v>
      </c>
      <c r="W172" s="6">
        <f>IF(Nov!$E174&gt;0,VLOOKUP($A172,Nov!$O$4:$R$201,4,FALSE),0)</f>
        <v>0</v>
      </c>
      <c r="X172" s="6">
        <f>IF(Nov!$E174&gt;0,VLOOKUP($A172,Nov!$O$4:$T$201,5,FALSE)+Nov!L$4/1000,0)</f>
        <v>0</v>
      </c>
      <c r="Y172" s="16">
        <f t="shared" si="157"/>
        <v>0</v>
      </c>
      <c r="Z172" s="6">
        <f>IF(Dec!$E174&gt;0,VLOOKUP($A172,Dec!$O$4:$R$201,4,FALSE),0)</f>
        <v>0</v>
      </c>
      <c r="AA172" s="6">
        <f>IF(Dec!$E174&gt;0,VLOOKUP($A172,Dec!$O$4:$T$201,5,FALSE)+Dec!L$4/1000,0)</f>
        <v>0</v>
      </c>
      <c r="AB172" s="16">
        <f t="shared" si="158"/>
        <v>0</v>
      </c>
      <c r="AC172" s="6">
        <f>IF(Jan!$E174&gt;0,VLOOKUP($A172,Jan!$O$4:$R$201,4,FALSE),0)</f>
        <v>0</v>
      </c>
      <c r="AD172" s="6">
        <f>IF(Jan!$E174&gt;0,VLOOKUP($A172,Jan!$O$4:$T$201,5,FALSE)+Jan!L$4/1000,0)</f>
        <v>0</v>
      </c>
      <c r="AE172" s="16">
        <f t="shared" si="159"/>
        <v>0</v>
      </c>
      <c r="AF172" s="6">
        <f>IF(Feb!$E174&gt;0,VLOOKUP($A172,Feb!$O$4:$R$201,4,FALSE),0)</f>
        <v>0</v>
      </c>
      <c r="AG172" s="6">
        <f>IF(Feb!$E174&gt;0,VLOOKUP($A172,Feb!$O$4:$T$201,5,FALSE)+Feb!L$4/1000,0)</f>
        <v>0</v>
      </c>
      <c r="AH172" s="16">
        <f t="shared" si="160"/>
        <v>0</v>
      </c>
      <c r="AI172" s="6">
        <f>IF(Mar!$E174&gt;0,VLOOKUP($A172,Mar!$O$4:$R$201,4,FALSE),0)</f>
        <v>0</v>
      </c>
      <c r="AJ172" s="6">
        <f>IF(Mar!$E174&gt;0,VLOOKUP($A172,Mar!$O$4:$T$201,5,FALSE)+Mar!L$4/1000,0)</f>
        <v>0</v>
      </c>
      <c r="AK172" s="16">
        <f t="shared" si="152"/>
        <v>0</v>
      </c>
      <c r="AN172" s="16">
        <f t="shared" si="161"/>
        <v>0</v>
      </c>
      <c r="AQ172" s="1">
        <f t="shared" si="162"/>
        <v>0</v>
      </c>
      <c r="AR172" s="6">
        <f t="shared" si="163"/>
        <v>0</v>
      </c>
      <c r="AS172" s="6">
        <f t="shared" si="164"/>
        <v>0</v>
      </c>
      <c r="AT172" s="6">
        <f t="shared" si="165"/>
        <v>0</v>
      </c>
      <c r="AU172" s="6">
        <f t="shared" si="166"/>
        <v>0</v>
      </c>
      <c r="AV172" s="6">
        <f t="shared" si="167"/>
        <v>0</v>
      </c>
      <c r="AW172" s="6">
        <f t="shared" si="168"/>
        <v>0</v>
      </c>
      <c r="AX172" s="6">
        <f t="shared" si="169"/>
        <v>0</v>
      </c>
      <c r="AY172" s="6">
        <f t="shared" si="170"/>
        <v>0</v>
      </c>
      <c r="AZ172" s="6">
        <f t="shared" si="171"/>
        <v>0</v>
      </c>
      <c r="BA172" s="6">
        <f t="shared" si="172"/>
        <v>0</v>
      </c>
      <c r="BB172" s="6">
        <f t="shared" si="173"/>
        <v>0</v>
      </c>
      <c r="BC172" s="6">
        <f t="shared" si="174"/>
        <v>0</v>
      </c>
      <c r="BE172" s="1">
        <f t="shared" si="175"/>
        <v>0</v>
      </c>
      <c r="BF172" s="1">
        <f t="shared" si="176"/>
        <v>0</v>
      </c>
      <c r="BG172" s="1">
        <f t="shared" si="177"/>
        <v>0</v>
      </c>
      <c r="BH172" s="1">
        <f t="shared" si="178"/>
        <v>0</v>
      </c>
      <c r="BI172" s="1">
        <f t="shared" si="179"/>
        <v>0</v>
      </c>
      <c r="BJ172" s="1">
        <f t="shared" si="180"/>
        <v>0</v>
      </c>
      <c r="BK172" s="1">
        <f t="shared" si="181"/>
        <v>0</v>
      </c>
      <c r="BL172" s="1">
        <f t="shared" si="182"/>
        <v>0</v>
      </c>
      <c r="BM172" s="1">
        <f t="shared" si="183"/>
        <v>0</v>
      </c>
    </row>
    <row r="173" spans="2:65" x14ac:dyDescent="0.3">
      <c r="B173" s="6">
        <f>IF(Apr!$E175&gt;0,VLOOKUP($A173,Apr!$O$4:$T$201,4,FALSE),0)</f>
        <v>0</v>
      </c>
      <c r="C173" s="6">
        <f>IF(Apr!$E175&gt;0,VLOOKUP($A173,Apr!$O$4:$T$201,5,FALSE)+Apr!L$4/1000,0)</f>
        <v>0</v>
      </c>
      <c r="D173" s="16">
        <f t="shared" si="149"/>
        <v>0</v>
      </c>
      <c r="E173" s="6">
        <f>IF(May!$E175&gt;0,VLOOKUP($A173,May!$O$4:$T$201,4,FALSE),0)</f>
        <v>0</v>
      </c>
      <c r="F173" s="6">
        <f>IF(May!$E175&gt;0,VLOOKUP($A173,May!$O$4:$T$201,5,FALSE)+May!L$4/1000,0)</f>
        <v>0</v>
      </c>
      <c r="G173" s="16">
        <f t="shared" si="150"/>
        <v>0</v>
      </c>
      <c r="H173" s="6">
        <f>IF(Jun!$E175&gt;0,VLOOKUP($A173,Jun!$O$4:$R$201,4,FALSE),0)</f>
        <v>0</v>
      </c>
      <c r="I173" s="6">
        <f>IF(Jun!$E175&gt;0,VLOOKUP($A173,Jun!$O$4:$T$201,5,FALSE)+Jun!L$4/1000,0)</f>
        <v>0</v>
      </c>
      <c r="J173" s="16">
        <f t="shared" si="151"/>
        <v>0</v>
      </c>
      <c r="K173" s="6">
        <f>IF(Jul!$E175&gt;0,VLOOKUP($A173,Jul!$O$4:$R$201,4,FALSE),0)</f>
        <v>0</v>
      </c>
      <c r="L173" s="6">
        <f>IF(Jul!$E175&gt;0,VLOOKUP($A173,Jul!$O$4:$T$201,5,FALSE)+Jul!$L$4/1000,0)</f>
        <v>0</v>
      </c>
      <c r="M173" s="16">
        <f t="shared" si="153"/>
        <v>0</v>
      </c>
      <c r="N173" s="6">
        <f>IF(Aug!$E175&gt;0,VLOOKUP($A173,Aug!$O$4:$R$201,4,FALSE),0)</f>
        <v>0</v>
      </c>
      <c r="O173" s="6">
        <f>IF(Aug!$E175&gt;0,VLOOKUP($A173,Aug!$O$4:$T$201,5,FALSE)+Aug!L$4/1000,0)</f>
        <v>0</v>
      </c>
      <c r="P173" s="16">
        <f t="shared" si="154"/>
        <v>0</v>
      </c>
      <c r="Q173" s="6">
        <f>IF(Sep!$E175&gt;0,VLOOKUP($A173,Sep!$O$4:$R$201,4,FALSE),0)</f>
        <v>0</v>
      </c>
      <c r="R173" s="6">
        <f>IF(Sep!$E175&gt;0,VLOOKUP($A173,Sep!$O$4:$T$201,5,FALSE)+Sep!L$4/1000,0)</f>
        <v>0</v>
      </c>
      <c r="S173" s="16">
        <f t="shared" si="155"/>
        <v>0</v>
      </c>
      <c r="T173" s="6">
        <f>IF(Oct!$E175&gt;0,VLOOKUP($A173,Oct!$O$4:$R$201,4,FALSE),0)</f>
        <v>0</v>
      </c>
      <c r="U173" s="6">
        <f>IF(Oct!$E175&gt;0,VLOOKUP($A173,Oct!$O$4:$T$201,5,FALSE)+Oct!L$4/1000,0)</f>
        <v>0</v>
      </c>
      <c r="V173" s="16">
        <f t="shared" si="156"/>
        <v>0</v>
      </c>
      <c r="W173" s="6">
        <f>IF(Nov!$E175&gt;0,VLOOKUP($A173,Nov!$O$4:$R$201,4,FALSE),0)</f>
        <v>0</v>
      </c>
      <c r="X173" s="6">
        <f>IF(Nov!$E175&gt;0,VLOOKUP($A173,Nov!$O$4:$T$201,5,FALSE)+Nov!L$4/1000,0)</f>
        <v>0</v>
      </c>
      <c r="Y173" s="16">
        <f t="shared" si="157"/>
        <v>0</v>
      </c>
      <c r="Z173" s="6">
        <f>IF(Dec!$E175&gt;0,VLOOKUP($A173,Dec!$O$4:$R$201,4,FALSE),0)</f>
        <v>0</v>
      </c>
      <c r="AA173" s="6">
        <f>IF(Dec!$E175&gt;0,VLOOKUP($A173,Dec!$O$4:$T$201,5,FALSE)+Dec!L$4/1000,0)</f>
        <v>0</v>
      </c>
      <c r="AB173" s="16">
        <f t="shared" si="158"/>
        <v>0</v>
      </c>
      <c r="AC173" s="6">
        <f>IF(Jan!$E175&gt;0,VLOOKUP($A173,Jan!$O$4:$R$201,4,FALSE),0)</f>
        <v>0</v>
      </c>
      <c r="AD173" s="6">
        <f>IF(Jan!$E175&gt;0,VLOOKUP($A173,Jan!$O$4:$T$201,5,FALSE)+Jan!L$4/1000,0)</f>
        <v>0</v>
      </c>
      <c r="AE173" s="16">
        <f t="shared" si="159"/>
        <v>0</v>
      </c>
      <c r="AF173" s="6">
        <f>IF(Feb!$E175&gt;0,VLOOKUP($A173,Feb!$O$4:$R$201,4,FALSE),0)</f>
        <v>0</v>
      </c>
      <c r="AG173" s="6">
        <f>IF(Feb!$E175&gt;0,VLOOKUP($A173,Feb!$O$4:$T$201,5,FALSE)+Feb!L$4/1000,0)</f>
        <v>0</v>
      </c>
      <c r="AH173" s="16">
        <f t="shared" si="160"/>
        <v>0</v>
      </c>
      <c r="AI173" s="6">
        <f>IF(Mar!$E175&gt;0,VLOOKUP($A173,Mar!$O$4:$R$201,4,FALSE),0)</f>
        <v>0</v>
      </c>
      <c r="AJ173" s="6">
        <f>IF(Mar!$E175&gt;0,VLOOKUP($A173,Mar!$O$4:$T$201,5,FALSE)+Mar!L$4/1000,0)</f>
        <v>0</v>
      </c>
      <c r="AK173" s="16">
        <f t="shared" si="152"/>
        <v>0</v>
      </c>
      <c r="AN173" s="16">
        <f t="shared" si="161"/>
        <v>0</v>
      </c>
      <c r="AQ173" s="1">
        <f t="shared" si="162"/>
        <v>0</v>
      </c>
      <c r="AR173" s="6">
        <f t="shared" si="163"/>
        <v>0</v>
      </c>
      <c r="AS173" s="6">
        <f t="shared" si="164"/>
        <v>0</v>
      </c>
      <c r="AT173" s="6">
        <f t="shared" si="165"/>
        <v>0</v>
      </c>
      <c r="AU173" s="6">
        <f t="shared" si="166"/>
        <v>0</v>
      </c>
      <c r="AV173" s="6">
        <f t="shared" si="167"/>
        <v>0</v>
      </c>
      <c r="AW173" s="6">
        <f t="shared" si="168"/>
        <v>0</v>
      </c>
      <c r="AX173" s="6">
        <f t="shared" si="169"/>
        <v>0</v>
      </c>
      <c r="AY173" s="6">
        <f t="shared" si="170"/>
        <v>0</v>
      </c>
      <c r="AZ173" s="6">
        <f t="shared" si="171"/>
        <v>0</v>
      </c>
      <c r="BA173" s="6">
        <f t="shared" si="172"/>
        <v>0</v>
      </c>
      <c r="BB173" s="6">
        <f t="shared" si="173"/>
        <v>0</v>
      </c>
      <c r="BC173" s="6">
        <f t="shared" si="174"/>
        <v>0</v>
      </c>
      <c r="BE173" s="1">
        <f t="shared" si="175"/>
        <v>0</v>
      </c>
      <c r="BF173" s="1">
        <f t="shared" si="176"/>
        <v>0</v>
      </c>
      <c r="BG173" s="1">
        <f t="shared" si="177"/>
        <v>0</v>
      </c>
      <c r="BH173" s="1">
        <f t="shared" si="178"/>
        <v>0</v>
      </c>
      <c r="BI173" s="1">
        <f t="shared" si="179"/>
        <v>0</v>
      </c>
      <c r="BJ173" s="1">
        <f t="shared" si="180"/>
        <v>0</v>
      </c>
      <c r="BK173" s="1">
        <f t="shared" si="181"/>
        <v>0</v>
      </c>
      <c r="BL173" s="1">
        <f t="shared" si="182"/>
        <v>0</v>
      </c>
      <c r="BM173" s="1">
        <f t="shared" si="183"/>
        <v>0</v>
      </c>
    </row>
    <row r="174" spans="2:65" x14ac:dyDescent="0.3">
      <c r="B174" s="6">
        <f>IF(Apr!$E176&gt;0,VLOOKUP($A174,Apr!$O$4:$T$201,4,FALSE),0)</f>
        <v>0</v>
      </c>
      <c r="C174" s="6">
        <f>IF(Apr!$E176&gt;0,VLOOKUP($A174,Apr!$O$4:$T$201,5,FALSE)+Apr!L$4/1000,0)</f>
        <v>0</v>
      </c>
      <c r="D174" s="16">
        <f t="shared" si="149"/>
        <v>0</v>
      </c>
      <c r="E174" s="6">
        <f>IF(May!$E176&gt;0,VLOOKUP($A174,May!$O$4:$T$201,4,FALSE),0)</f>
        <v>0</v>
      </c>
      <c r="F174" s="6">
        <f>IF(May!$E176&gt;0,VLOOKUP($A174,May!$O$4:$T$201,5,FALSE)+May!L$4/1000,0)</f>
        <v>0</v>
      </c>
      <c r="G174" s="16">
        <f t="shared" si="150"/>
        <v>0</v>
      </c>
      <c r="H174" s="6">
        <f>IF(Jun!$E176&gt;0,VLOOKUP($A174,Jun!$O$4:$R$201,4,FALSE),0)</f>
        <v>0</v>
      </c>
      <c r="I174" s="6">
        <f>IF(Jun!$E176&gt;0,VLOOKUP($A174,Jun!$O$4:$T$201,5,FALSE)+Jun!L$4/1000,0)</f>
        <v>0</v>
      </c>
      <c r="J174" s="16">
        <f t="shared" si="151"/>
        <v>0</v>
      </c>
      <c r="K174" s="6">
        <f>IF(Jul!$E176&gt;0,VLOOKUP($A174,Jul!$O$4:$R$201,4,FALSE),0)</f>
        <v>0</v>
      </c>
      <c r="L174" s="6">
        <f>IF(Jul!$E176&gt;0,VLOOKUP($A174,Jul!$O$4:$T$201,5,FALSE)+Jul!$L$4/1000,0)</f>
        <v>0</v>
      </c>
      <c r="M174" s="16">
        <f t="shared" si="153"/>
        <v>0</v>
      </c>
      <c r="N174" s="6">
        <f>IF(Aug!$E176&gt;0,VLOOKUP($A174,Aug!$O$4:$R$201,4,FALSE),0)</f>
        <v>0</v>
      </c>
      <c r="O174" s="6">
        <f>IF(Aug!$E176&gt;0,VLOOKUP($A174,Aug!$O$4:$T$201,5,FALSE)+Aug!L$4/1000,0)</f>
        <v>0</v>
      </c>
      <c r="P174" s="16">
        <f t="shared" si="154"/>
        <v>0</v>
      </c>
      <c r="Q174" s="6">
        <f>IF(Sep!$E176&gt;0,VLOOKUP($A174,Sep!$O$4:$R$201,4,FALSE),0)</f>
        <v>0</v>
      </c>
      <c r="R174" s="6">
        <f>IF(Sep!$E176&gt;0,VLOOKUP($A174,Sep!$O$4:$T$201,5,FALSE)+Sep!L$4/1000,0)</f>
        <v>0</v>
      </c>
      <c r="S174" s="16">
        <f t="shared" si="155"/>
        <v>0</v>
      </c>
      <c r="T174" s="6">
        <f>IF(Oct!$E176&gt;0,VLOOKUP($A174,Oct!$O$4:$R$201,4,FALSE),0)</f>
        <v>0</v>
      </c>
      <c r="U174" s="6">
        <f>IF(Oct!$E176&gt;0,VLOOKUP($A174,Oct!$O$4:$T$201,5,FALSE)+Oct!L$4/1000,0)</f>
        <v>0</v>
      </c>
      <c r="V174" s="16">
        <f t="shared" si="156"/>
        <v>0</v>
      </c>
      <c r="W174" s="6">
        <f>IF(Nov!$E176&gt;0,VLOOKUP($A174,Nov!$O$4:$R$201,4,FALSE),0)</f>
        <v>0</v>
      </c>
      <c r="X174" s="6">
        <f>IF(Nov!$E176&gt;0,VLOOKUP($A174,Nov!$O$4:$T$201,5,FALSE)+Nov!L$4/1000,0)</f>
        <v>0</v>
      </c>
      <c r="Y174" s="16">
        <f t="shared" si="157"/>
        <v>0</v>
      </c>
      <c r="Z174" s="6">
        <f>IF(Dec!$E176&gt;0,VLOOKUP($A174,Dec!$O$4:$R$201,4,FALSE),0)</f>
        <v>0</v>
      </c>
      <c r="AA174" s="6">
        <f>IF(Dec!$E176&gt;0,VLOOKUP($A174,Dec!$O$4:$T$201,5,FALSE)+Dec!L$4/1000,0)</f>
        <v>0</v>
      </c>
      <c r="AB174" s="16">
        <f t="shared" si="158"/>
        <v>0</v>
      </c>
      <c r="AC174" s="6">
        <f>IF(Jan!$E176&gt;0,VLOOKUP($A174,Jan!$O$4:$R$201,4,FALSE),0)</f>
        <v>0</v>
      </c>
      <c r="AD174" s="6">
        <f>IF(Jan!$E176&gt;0,VLOOKUP($A174,Jan!$O$4:$T$201,5,FALSE)+Jan!L$4/1000,0)</f>
        <v>0</v>
      </c>
      <c r="AE174" s="16">
        <f t="shared" si="159"/>
        <v>0</v>
      </c>
      <c r="AF174" s="6">
        <f>IF(Feb!$E176&gt;0,VLOOKUP($A174,Feb!$O$4:$R$201,4,FALSE),0)</f>
        <v>0</v>
      </c>
      <c r="AG174" s="6">
        <f>IF(Feb!$E176&gt;0,VLOOKUP($A174,Feb!$O$4:$T$201,5,FALSE)+Feb!L$4/1000,0)</f>
        <v>0</v>
      </c>
      <c r="AH174" s="16">
        <f t="shared" si="160"/>
        <v>0</v>
      </c>
      <c r="AI174" s="6">
        <f>IF(Mar!$E176&gt;0,VLOOKUP($A174,Mar!$O$4:$R$201,4,FALSE),0)</f>
        <v>0</v>
      </c>
      <c r="AJ174" s="6">
        <f>IF(Mar!$E176&gt;0,VLOOKUP($A174,Mar!$O$4:$T$201,5,FALSE)+Mar!L$4/1000,0)</f>
        <v>0</v>
      </c>
      <c r="AK174" s="16">
        <f t="shared" si="152"/>
        <v>0</v>
      </c>
      <c r="AN174" s="16">
        <f t="shared" si="161"/>
        <v>0</v>
      </c>
      <c r="AQ174" s="1">
        <f t="shared" si="162"/>
        <v>0</v>
      </c>
      <c r="AR174" s="6">
        <f t="shared" si="163"/>
        <v>0</v>
      </c>
      <c r="AS174" s="6">
        <f t="shared" si="164"/>
        <v>0</v>
      </c>
      <c r="AT174" s="6">
        <f t="shared" si="165"/>
        <v>0</v>
      </c>
      <c r="AU174" s="6">
        <f t="shared" si="166"/>
        <v>0</v>
      </c>
      <c r="AV174" s="6">
        <f t="shared" si="167"/>
        <v>0</v>
      </c>
      <c r="AW174" s="6">
        <f t="shared" si="168"/>
        <v>0</v>
      </c>
      <c r="AX174" s="6">
        <f t="shared" si="169"/>
        <v>0</v>
      </c>
      <c r="AY174" s="6">
        <f t="shared" si="170"/>
        <v>0</v>
      </c>
      <c r="AZ174" s="6">
        <f t="shared" si="171"/>
        <v>0</v>
      </c>
      <c r="BA174" s="6">
        <f t="shared" si="172"/>
        <v>0</v>
      </c>
      <c r="BB174" s="6">
        <f t="shared" si="173"/>
        <v>0</v>
      </c>
      <c r="BC174" s="6">
        <f t="shared" si="174"/>
        <v>0</v>
      </c>
      <c r="BE174" s="1">
        <f t="shared" si="175"/>
        <v>0</v>
      </c>
      <c r="BF174" s="1">
        <f t="shared" si="176"/>
        <v>0</v>
      </c>
      <c r="BG174" s="1">
        <f t="shared" si="177"/>
        <v>0</v>
      </c>
      <c r="BH174" s="1">
        <f t="shared" si="178"/>
        <v>0</v>
      </c>
      <c r="BI174" s="1">
        <f t="shared" si="179"/>
        <v>0</v>
      </c>
      <c r="BJ174" s="1">
        <f t="shared" si="180"/>
        <v>0</v>
      </c>
      <c r="BK174" s="1">
        <f t="shared" si="181"/>
        <v>0</v>
      </c>
      <c r="BL174" s="1">
        <f t="shared" si="182"/>
        <v>0</v>
      </c>
      <c r="BM174" s="1">
        <f t="shared" si="183"/>
        <v>0</v>
      </c>
    </row>
    <row r="175" spans="2:65" x14ac:dyDescent="0.3">
      <c r="B175" s="6">
        <f>IF(Apr!$E177&gt;0,VLOOKUP($A175,Apr!$O$4:$T$201,4,FALSE),0)</f>
        <v>0</v>
      </c>
      <c r="C175" s="6">
        <f>IF(Apr!$E177&gt;0,VLOOKUP($A175,Apr!$O$4:$T$201,5,FALSE)+Apr!L$4/1000,0)</f>
        <v>0</v>
      </c>
      <c r="D175" s="16">
        <f t="shared" si="149"/>
        <v>0</v>
      </c>
      <c r="E175" s="6">
        <f>IF(May!$E177&gt;0,VLOOKUP($A175,May!$O$4:$T$201,4,FALSE),0)</f>
        <v>0</v>
      </c>
      <c r="F175" s="6">
        <f>IF(May!$E177&gt;0,VLOOKUP($A175,May!$O$4:$T$201,5,FALSE)+May!L$4/1000,0)</f>
        <v>0</v>
      </c>
      <c r="G175" s="16">
        <f t="shared" si="150"/>
        <v>0</v>
      </c>
      <c r="H175" s="6">
        <f>IF(Jun!$E177&gt;0,VLOOKUP($A175,Jun!$O$4:$R$201,4,FALSE),0)</f>
        <v>0</v>
      </c>
      <c r="I175" s="6">
        <f>IF(Jun!$E177&gt;0,VLOOKUP($A175,Jun!$O$4:$T$201,5,FALSE)+Jun!L$4/1000,0)</f>
        <v>0</v>
      </c>
      <c r="J175" s="16">
        <f t="shared" si="151"/>
        <v>0</v>
      </c>
      <c r="K175" s="6">
        <f>IF(Jul!$E177&gt;0,VLOOKUP($A175,Jul!$O$4:$R$201,4,FALSE),0)</f>
        <v>0</v>
      </c>
      <c r="L175" s="6">
        <f>IF(Jul!$E177&gt;0,VLOOKUP($A175,Jul!$O$4:$T$201,5,FALSE)+Jul!$L$4/1000,0)</f>
        <v>0</v>
      </c>
      <c r="M175" s="16">
        <f t="shared" si="153"/>
        <v>0</v>
      </c>
      <c r="N175" s="6">
        <f>IF(Aug!$E177&gt;0,VLOOKUP($A175,Aug!$O$4:$R$201,4,FALSE),0)</f>
        <v>0</v>
      </c>
      <c r="O175" s="6">
        <f>IF(Aug!$E177&gt;0,VLOOKUP($A175,Aug!$O$4:$T$201,5,FALSE)+Aug!L$4/1000,0)</f>
        <v>0</v>
      </c>
      <c r="P175" s="16">
        <f t="shared" si="154"/>
        <v>0</v>
      </c>
      <c r="Q175" s="6">
        <f>IF(Sep!$E177&gt;0,VLOOKUP($A175,Sep!$O$4:$R$201,4,FALSE),0)</f>
        <v>0</v>
      </c>
      <c r="R175" s="6">
        <f>IF(Sep!$E177&gt;0,VLOOKUP($A175,Sep!$O$4:$T$201,5,FALSE)+Sep!L$4/1000,0)</f>
        <v>0</v>
      </c>
      <c r="S175" s="16">
        <f t="shared" si="155"/>
        <v>0</v>
      </c>
      <c r="T175" s="6">
        <f>IF(Oct!$E177&gt;0,VLOOKUP($A175,Oct!$O$4:$R$201,4,FALSE),0)</f>
        <v>0</v>
      </c>
      <c r="U175" s="6">
        <f>IF(Oct!$E177&gt;0,VLOOKUP($A175,Oct!$O$4:$T$201,5,FALSE)+Oct!L$4/1000,0)</f>
        <v>0</v>
      </c>
      <c r="V175" s="16">
        <f t="shared" si="156"/>
        <v>0</v>
      </c>
      <c r="W175" s="6">
        <f>IF(Nov!$E177&gt;0,VLOOKUP($A175,Nov!$O$4:$R$201,4,FALSE),0)</f>
        <v>0</v>
      </c>
      <c r="X175" s="6">
        <f>IF(Nov!$E177&gt;0,VLOOKUP($A175,Nov!$O$4:$T$201,5,FALSE)+Nov!L$4/1000,0)</f>
        <v>0</v>
      </c>
      <c r="Y175" s="16">
        <f t="shared" si="157"/>
        <v>0</v>
      </c>
      <c r="Z175" s="6">
        <f>IF(Dec!$E177&gt;0,VLOOKUP($A175,Dec!$O$4:$R$201,4,FALSE),0)</f>
        <v>0</v>
      </c>
      <c r="AA175" s="6">
        <f>IF(Dec!$E177&gt;0,VLOOKUP($A175,Dec!$O$4:$T$201,5,FALSE)+Dec!L$4/1000,0)</f>
        <v>0</v>
      </c>
      <c r="AB175" s="16">
        <f t="shared" si="158"/>
        <v>0</v>
      </c>
      <c r="AC175" s="6">
        <f>IF(Jan!$E177&gt;0,VLOOKUP($A175,Jan!$O$4:$R$201,4,FALSE),0)</f>
        <v>0</v>
      </c>
      <c r="AD175" s="6">
        <f>IF(Jan!$E177&gt;0,VLOOKUP($A175,Jan!$O$4:$T$201,5,FALSE)+Jan!L$4/1000,0)</f>
        <v>0</v>
      </c>
      <c r="AE175" s="16">
        <f t="shared" si="159"/>
        <v>0</v>
      </c>
      <c r="AF175" s="6">
        <f>IF(Feb!$E177&gt;0,VLOOKUP($A175,Feb!$O$4:$R$201,4,FALSE),0)</f>
        <v>0</v>
      </c>
      <c r="AG175" s="6">
        <f>IF(Feb!$E177&gt;0,VLOOKUP($A175,Feb!$O$4:$T$201,5,FALSE)+Feb!L$4/1000,0)</f>
        <v>0</v>
      </c>
      <c r="AH175" s="16">
        <f t="shared" si="160"/>
        <v>0</v>
      </c>
      <c r="AI175" s="6">
        <f>IF(Mar!$E177&gt;0,VLOOKUP($A175,Mar!$O$4:$R$201,4,FALSE),0)</f>
        <v>0</v>
      </c>
      <c r="AJ175" s="6">
        <f>IF(Mar!$E177&gt;0,VLOOKUP($A175,Mar!$O$4:$T$201,5,FALSE)+Mar!L$4/1000,0)</f>
        <v>0</v>
      </c>
      <c r="AK175" s="16">
        <f t="shared" si="152"/>
        <v>0</v>
      </c>
      <c r="AN175" s="16">
        <f t="shared" si="161"/>
        <v>0</v>
      </c>
      <c r="AQ175" s="1">
        <f t="shared" si="162"/>
        <v>0</v>
      </c>
      <c r="AR175" s="6">
        <f t="shared" si="163"/>
        <v>0</v>
      </c>
      <c r="AS175" s="6">
        <f t="shared" si="164"/>
        <v>0</v>
      </c>
      <c r="AT175" s="6">
        <f t="shared" si="165"/>
        <v>0</v>
      </c>
      <c r="AU175" s="6">
        <f t="shared" si="166"/>
        <v>0</v>
      </c>
      <c r="AV175" s="6">
        <f t="shared" si="167"/>
        <v>0</v>
      </c>
      <c r="AW175" s="6">
        <f t="shared" si="168"/>
        <v>0</v>
      </c>
      <c r="AX175" s="6">
        <f t="shared" si="169"/>
        <v>0</v>
      </c>
      <c r="AY175" s="6">
        <f t="shared" si="170"/>
        <v>0</v>
      </c>
      <c r="AZ175" s="6">
        <f t="shared" si="171"/>
        <v>0</v>
      </c>
      <c r="BA175" s="6">
        <f t="shared" si="172"/>
        <v>0</v>
      </c>
      <c r="BB175" s="6">
        <f t="shared" si="173"/>
        <v>0</v>
      </c>
      <c r="BC175" s="6">
        <f t="shared" si="174"/>
        <v>0</v>
      </c>
      <c r="BE175" s="1">
        <f t="shared" si="175"/>
        <v>0</v>
      </c>
      <c r="BF175" s="1">
        <f t="shared" si="176"/>
        <v>0</v>
      </c>
      <c r="BG175" s="1">
        <f t="shared" si="177"/>
        <v>0</v>
      </c>
      <c r="BH175" s="1">
        <f t="shared" si="178"/>
        <v>0</v>
      </c>
      <c r="BI175" s="1">
        <f t="shared" si="179"/>
        <v>0</v>
      </c>
      <c r="BJ175" s="1">
        <f t="shared" si="180"/>
        <v>0</v>
      </c>
      <c r="BK175" s="1">
        <f t="shared" si="181"/>
        <v>0</v>
      </c>
      <c r="BL175" s="1">
        <f t="shared" si="182"/>
        <v>0</v>
      </c>
      <c r="BM175" s="1">
        <f t="shared" si="183"/>
        <v>0</v>
      </c>
    </row>
    <row r="176" spans="2:65" x14ac:dyDescent="0.3">
      <c r="B176" s="6">
        <f>IF(Apr!$E178&gt;0,VLOOKUP($A176,Apr!$O$4:$T$201,4,FALSE),0)</f>
        <v>0</v>
      </c>
      <c r="C176" s="6">
        <f>IF(Apr!$E178&gt;0,VLOOKUP($A176,Apr!$O$4:$T$201,5,FALSE)+Apr!L$4/1000,0)</f>
        <v>0</v>
      </c>
      <c r="D176" s="16">
        <f t="shared" si="149"/>
        <v>0</v>
      </c>
      <c r="E176" s="6">
        <f>IF(May!$E178&gt;0,VLOOKUP($A176,May!$O$4:$T$201,4,FALSE),0)</f>
        <v>0</v>
      </c>
      <c r="F176" s="6">
        <f>IF(May!$E178&gt;0,VLOOKUP($A176,May!$O$4:$T$201,5,FALSE)+May!L$4/1000,0)</f>
        <v>0</v>
      </c>
      <c r="G176" s="16">
        <f t="shared" si="150"/>
        <v>0</v>
      </c>
      <c r="H176" s="6">
        <f>IF(Jun!$E178&gt;0,VLOOKUP($A176,Jun!$O$4:$R$201,4,FALSE),0)</f>
        <v>0</v>
      </c>
      <c r="I176" s="6">
        <f>IF(Jun!$E178&gt;0,VLOOKUP($A176,Jun!$O$4:$T$201,5,FALSE)+Jun!L$4/1000,0)</f>
        <v>0</v>
      </c>
      <c r="J176" s="16">
        <f t="shared" si="151"/>
        <v>0</v>
      </c>
      <c r="K176" s="6">
        <f>IF(Jul!$E178&gt;0,VLOOKUP($A176,Jul!$O$4:$R$201,4,FALSE),0)</f>
        <v>0</v>
      </c>
      <c r="L176" s="6">
        <f>IF(Jul!$E178&gt;0,VLOOKUP($A176,Jul!$O$4:$T$201,5,FALSE)+Jul!$L$4/1000,0)</f>
        <v>0</v>
      </c>
      <c r="M176" s="16">
        <f t="shared" si="153"/>
        <v>0</v>
      </c>
      <c r="N176" s="6">
        <f>IF(Aug!$E178&gt;0,VLOOKUP($A176,Aug!$O$4:$R$201,4,FALSE),0)</f>
        <v>0</v>
      </c>
      <c r="O176" s="6">
        <f>IF(Aug!$E178&gt;0,VLOOKUP($A176,Aug!$O$4:$T$201,5,FALSE)+Aug!L$4/1000,0)</f>
        <v>0</v>
      </c>
      <c r="P176" s="16">
        <f t="shared" si="154"/>
        <v>0</v>
      </c>
      <c r="Q176" s="6">
        <f>IF(Sep!$E178&gt;0,VLOOKUP($A176,Sep!$O$4:$R$201,4,FALSE),0)</f>
        <v>0</v>
      </c>
      <c r="R176" s="6">
        <f>IF(Sep!$E178&gt;0,VLOOKUP($A176,Sep!$O$4:$T$201,5,FALSE)+Sep!L$4/1000,0)</f>
        <v>0</v>
      </c>
      <c r="S176" s="16">
        <f t="shared" si="155"/>
        <v>0</v>
      </c>
      <c r="T176" s="6">
        <f>IF(Oct!$E178&gt;0,VLOOKUP($A176,Oct!$O$4:$R$201,4,FALSE),0)</f>
        <v>0</v>
      </c>
      <c r="U176" s="6">
        <f>IF(Oct!$E178&gt;0,VLOOKUP($A176,Oct!$O$4:$T$201,5,FALSE)+Oct!L$4/1000,0)</f>
        <v>0</v>
      </c>
      <c r="V176" s="16">
        <f t="shared" si="156"/>
        <v>0</v>
      </c>
      <c r="W176" s="6">
        <f>IF(Nov!$E178&gt;0,VLOOKUP($A176,Nov!$O$4:$R$201,4,FALSE),0)</f>
        <v>0</v>
      </c>
      <c r="X176" s="6">
        <f>IF(Nov!$E178&gt;0,VLOOKUP($A176,Nov!$O$4:$T$201,5,FALSE)+Nov!L$4/1000,0)</f>
        <v>0</v>
      </c>
      <c r="Y176" s="16">
        <f t="shared" si="157"/>
        <v>0</v>
      </c>
      <c r="Z176" s="6">
        <f>IF(Dec!$E178&gt;0,VLOOKUP($A176,Dec!$O$4:$R$201,4,FALSE),0)</f>
        <v>0</v>
      </c>
      <c r="AA176" s="6">
        <f>IF(Dec!$E178&gt;0,VLOOKUP($A176,Dec!$O$4:$T$201,5,FALSE)+Dec!L$4/1000,0)</f>
        <v>0</v>
      </c>
      <c r="AB176" s="16">
        <f t="shared" si="158"/>
        <v>0</v>
      </c>
      <c r="AC176" s="6">
        <f>IF(Jan!$E178&gt;0,VLOOKUP($A176,Jan!$O$4:$R$201,4,FALSE),0)</f>
        <v>0</v>
      </c>
      <c r="AD176" s="6">
        <f>IF(Jan!$E178&gt;0,VLOOKUP($A176,Jan!$O$4:$T$201,5,FALSE)+Jan!L$4/1000,0)</f>
        <v>0</v>
      </c>
      <c r="AE176" s="16">
        <f t="shared" si="159"/>
        <v>0</v>
      </c>
      <c r="AF176" s="6">
        <f>IF(Feb!$E178&gt;0,VLOOKUP($A176,Feb!$O$4:$R$201,4,FALSE),0)</f>
        <v>0</v>
      </c>
      <c r="AG176" s="6">
        <f>IF(Feb!$E178&gt;0,VLOOKUP($A176,Feb!$O$4:$T$201,5,FALSE)+Feb!L$4/1000,0)</f>
        <v>0</v>
      </c>
      <c r="AH176" s="16">
        <f t="shared" si="160"/>
        <v>0</v>
      </c>
      <c r="AI176" s="6">
        <f>IF(Mar!$E178&gt;0,VLOOKUP($A176,Mar!$O$4:$R$201,4,FALSE),0)</f>
        <v>0</v>
      </c>
      <c r="AJ176" s="6">
        <f>IF(Mar!$E178&gt;0,VLOOKUP($A176,Mar!$O$4:$T$201,5,FALSE)+Mar!L$4/1000,0)</f>
        <v>0</v>
      </c>
      <c r="AK176" s="16">
        <f t="shared" si="152"/>
        <v>0</v>
      </c>
      <c r="AN176" s="16">
        <f t="shared" si="161"/>
        <v>0</v>
      </c>
      <c r="AQ176" s="1">
        <f t="shared" si="162"/>
        <v>0</v>
      </c>
      <c r="AR176" s="6">
        <f t="shared" si="163"/>
        <v>0</v>
      </c>
      <c r="AS176" s="6">
        <f t="shared" si="164"/>
        <v>0</v>
      </c>
      <c r="AT176" s="6">
        <f t="shared" si="165"/>
        <v>0</v>
      </c>
      <c r="AU176" s="6">
        <f t="shared" si="166"/>
        <v>0</v>
      </c>
      <c r="AV176" s="6">
        <f t="shared" si="167"/>
        <v>0</v>
      </c>
      <c r="AW176" s="6">
        <f t="shared" si="168"/>
        <v>0</v>
      </c>
      <c r="AX176" s="6">
        <f t="shared" si="169"/>
        <v>0</v>
      </c>
      <c r="AY176" s="6">
        <f t="shared" si="170"/>
        <v>0</v>
      </c>
      <c r="AZ176" s="6">
        <f t="shared" si="171"/>
        <v>0</v>
      </c>
      <c r="BA176" s="6">
        <f t="shared" si="172"/>
        <v>0</v>
      </c>
      <c r="BB176" s="6">
        <f t="shared" si="173"/>
        <v>0</v>
      </c>
      <c r="BC176" s="6">
        <f t="shared" si="174"/>
        <v>0</v>
      </c>
      <c r="BE176" s="1">
        <f t="shared" si="175"/>
        <v>0</v>
      </c>
      <c r="BF176" s="1">
        <f t="shared" si="176"/>
        <v>0</v>
      </c>
      <c r="BG176" s="1">
        <f t="shared" si="177"/>
        <v>0</v>
      </c>
      <c r="BH176" s="1">
        <f t="shared" si="178"/>
        <v>0</v>
      </c>
      <c r="BI176" s="1">
        <f t="shared" si="179"/>
        <v>0</v>
      </c>
      <c r="BJ176" s="1">
        <f t="shared" si="180"/>
        <v>0</v>
      </c>
      <c r="BK176" s="1">
        <f t="shared" si="181"/>
        <v>0</v>
      </c>
      <c r="BL176" s="1">
        <f t="shared" si="182"/>
        <v>0</v>
      </c>
      <c r="BM176" s="1">
        <f t="shared" si="183"/>
        <v>0</v>
      </c>
    </row>
    <row r="177" spans="2:65" x14ac:dyDescent="0.3">
      <c r="B177" s="6">
        <f>IF(Apr!$E179&gt;0,VLOOKUP($A177,Apr!$O$4:$T$201,4,FALSE),0)</f>
        <v>0</v>
      </c>
      <c r="C177" s="6">
        <f>IF(Apr!$E179&gt;0,VLOOKUP($A177,Apr!$O$4:$T$201,5,FALSE)+Apr!L$4/1000,0)</f>
        <v>0</v>
      </c>
      <c r="D177" s="16">
        <f t="shared" si="149"/>
        <v>0</v>
      </c>
      <c r="E177" s="6">
        <f>IF(May!$E179&gt;0,VLOOKUP($A177,May!$O$4:$T$201,4,FALSE),0)</f>
        <v>0</v>
      </c>
      <c r="F177" s="6">
        <f>IF(May!$E179&gt;0,VLOOKUP($A177,May!$O$4:$T$201,5,FALSE)+May!L$4/1000,0)</f>
        <v>0</v>
      </c>
      <c r="G177" s="16">
        <f t="shared" si="150"/>
        <v>0</v>
      </c>
      <c r="H177" s="6">
        <f>IF(Jun!$E179&gt;0,VLOOKUP($A177,Jun!$O$4:$R$201,4,FALSE),0)</f>
        <v>0</v>
      </c>
      <c r="I177" s="6">
        <f>IF(Jun!$E179&gt;0,VLOOKUP($A177,Jun!$O$4:$T$201,5,FALSE)+Jun!L$4/1000,0)</f>
        <v>0</v>
      </c>
      <c r="J177" s="16">
        <f t="shared" si="151"/>
        <v>0</v>
      </c>
      <c r="K177" s="6">
        <f>IF(Jul!$E179&gt;0,VLOOKUP($A177,Jul!$O$4:$R$201,4,FALSE),0)</f>
        <v>0</v>
      </c>
      <c r="L177" s="6">
        <f>IF(Jul!$E179&gt;0,VLOOKUP($A177,Jul!$O$4:$T$201,5,FALSE)+Jul!$L$4/1000,0)</f>
        <v>0</v>
      </c>
      <c r="M177" s="16">
        <f t="shared" si="153"/>
        <v>0</v>
      </c>
      <c r="N177" s="6">
        <f>IF(Aug!$E179&gt;0,VLOOKUP($A177,Aug!$O$4:$R$201,4,FALSE),0)</f>
        <v>0</v>
      </c>
      <c r="O177" s="6">
        <f>IF(Aug!$E179&gt;0,VLOOKUP($A177,Aug!$O$4:$T$201,5,FALSE)+Aug!L$4/1000,0)</f>
        <v>0</v>
      </c>
      <c r="P177" s="16">
        <f t="shared" si="154"/>
        <v>0</v>
      </c>
      <c r="Q177" s="6">
        <f>IF(Sep!$E179&gt;0,VLOOKUP($A177,Sep!$O$4:$R$201,4,FALSE),0)</f>
        <v>0</v>
      </c>
      <c r="R177" s="6">
        <f>IF(Sep!$E179&gt;0,VLOOKUP($A177,Sep!$O$4:$T$201,5,FALSE)+Sep!L$4/1000,0)</f>
        <v>0</v>
      </c>
      <c r="S177" s="16">
        <f t="shared" si="155"/>
        <v>0</v>
      </c>
      <c r="T177" s="6">
        <f>IF(Oct!$E179&gt;0,VLOOKUP($A177,Oct!$O$4:$R$201,4,FALSE),0)</f>
        <v>0</v>
      </c>
      <c r="U177" s="6">
        <f>IF(Oct!$E179&gt;0,VLOOKUP($A177,Oct!$O$4:$T$201,5,FALSE)+Oct!L$4/1000,0)</f>
        <v>0</v>
      </c>
      <c r="V177" s="16">
        <f t="shared" si="156"/>
        <v>0</v>
      </c>
      <c r="W177" s="6">
        <f>IF(Nov!$E179&gt;0,VLOOKUP($A177,Nov!$O$4:$R$201,4,FALSE),0)</f>
        <v>0</v>
      </c>
      <c r="X177" s="6">
        <f>IF(Nov!$E179&gt;0,VLOOKUP($A177,Nov!$O$4:$T$201,5,FALSE)+Nov!L$4/1000,0)</f>
        <v>0</v>
      </c>
      <c r="Y177" s="16">
        <f t="shared" si="157"/>
        <v>0</v>
      </c>
      <c r="Z177" s="6">
        <f>IF(Dec!$E179&gt;0,VLOOKUP($A177,Dec!$O$4:$R$201,4,FALSE),0)</f>
        <v>0</v>
      </c>
      <c r="AA177" s="6">
        <f>IF(Dec!$E179&gt;0,VLOOKUP($A177,Dec!$O$4:$T$201,5,FALSE)+Dec!L$4/1000,0)</f>
        <v>0</v>
      </c>
      <c r="AB177" s="16">
        <f t="shared" si="158"/>
        <v>0</v>
      </c>
      <c r="AC177" s="6">
        <f>IF(Jan!$E179&gt;0,VLOOKUP($A177,Jan!$O$4:$R$201,4,FALSE),0)</f>
        <v>0</v>
      </c>
      <c r="AD177" s="6">
        <f>IF(Jan!$E179&gt;0,VLOOKUP($A177,Jan!$O$4:$T$201,5,FALSE)+Jan!L$4/1000,0)</f>
        <v>0</v>
      </c>
      <c r="AE177" s="16">
        <f t="shared" si="159"/>
        <v>0</v>
      </c>
      <c r="AF177" s="6">
        <f>IF(Feb!$E179&gt;0,VLOOKUP($A177,Feb!$O$4:$R$201,4,FALSE),0)</f>
        <v>0</v>
      </c>
      <c r="AG177" s="6">
        <f>IF(Feb!$E179&gt;0,VLOOKUP($A177,Feb!$O$4:$T$201,5,FALSE)+Feb!L$4/1000,0)</f>
        <v>0</v>
      </c>
      <c r="AH177" s="16">
        <f t="shared" si="160"/>
        <v>0</v>
      </c>
      <c r="AI177" s="6">
        <f>IF(Mar!$E179&gt;0,VLOOKUP($A177,Mar!$O$4:$R$201,4,FALSE),0)</f>
        <v>0</v>
      </c>
      <c r="AJ177" s="6">
        <f>IF(Mar!$E179&gt;0,VLOOKUP($A177,Mar!$O$4:$T$201,5,FALSE)+Mar!L$4/1000,0)</f>
        <v>0</v>
      </c>
      <c r="AK177" s="16">
        <f t="shared" si="152"/>
        <v>0</v>
      </c>
      <c r="AN177" s="16">
        <f t="shared" si="161"/>
        <v>0</v>
      </c>
      <c r="AQ177" s="1">
        <f t="shared" si="162"/>
        <v>0</v>
      </c>
      <c r="AR177" s="6">
        <f t="shared" si="163"/>
        <v>0</v>
      </c>
      <c r="AS177" s="6">
        <f t="shared" si="164"/>
        <v>0</v>
      </c>
      <c r="AT177" s="6">
        <f t="shared" si="165"/>
        <v>0</v>
      </c>
      <c r="AU177" s="6">
        <f t="shared" si="166"/>
        <v>0</v>
      </c>
      <c r="AV177" s="6">
        <f t="shared" si="167"/>
        <v>0</v>
      </c>
      <c r="AW177" s="6">
        <f t="shared" si="168"/>
        <v>0</v>
      </c>
      <c r="AX177" s="6">
        <f t="shared" si="169"/>
        <v>0</v>
      </c>
      <c r="AY177" s="6">
        <f t="shared" si="170"/>
        <v>0</v>
      </c>
      <c r="AZ177" s="6">
        <f t="shared" si="171"/>
        <v>0</v>
      </c>
      <c r="BA177" s="6">
        <f t="shared" si="172"/>
        <v>0</v>
      </c>
      <c r="BB177" s="6">
        <f t="shared" si="173"/>
        <v>0</v>
      </c>
      <c r="BC177" s="6">
        <f t="shared" si="174"/>
        <v>0</v>
      </c>
      <c r="BE177" s="1">
        <f t="shared" si="175"/>
        <v>0</v>
      </c>
      <c r="BF177" s="1">
        <f t="shared" si="176"/>
        <v>0</v>
      </c>
      <c r="BG177" s="1">
        <f t="shared" si="177"/>
        <v>0</v>
      </c>
      <c r="BH177" s="1">
        <f t="shared" si="178"/>
        <v>0</v>
      </c>
      <c r="BI177" s="1">
        <f t="shared" si="179"/>
        <v>0</v>
      </c>
      <c r="BJ177" s="1">
        <f t="shared" si="180"/>
        <v>0</v>
      </c>
      <c r="BK177" s="1">
        <f t="shared" si="181"/>
        <v>0</v>
      </c>
      <c r="BL177" s="1">
        <f t="shared" si="182"/>
        <v>0</v>
      </c>
      <c r="BM177" s="1">
        <f t="shared" si="183"/>
        <v>0</v>
      </c>
    </row>
    <row r="178" spans="2:65" x14ac:dyDescent="0.3">
      <c r="B178" s="6">
        <f>IF(Apr!$E180&gt;0,VLOOKUP($A178,Apr!$O$4:$T$201,4,FALSE),0)</f>
        <v>0</v>
      </c>
      <c r="C178" s="6">
        <f>IF(Apr!$E180&gt;0,VLOOKUP($A178,Apr!$O$4:$T$201,5,FALSE)+Apr!L$4/1000,0)</f>
        <v>0</v>
      </c>
      <c r="D178" s="16">
        <f t="shared" si="149"/>
        <v>0</v>
      </c>
      <c r="E178" s="6">
        <f>IF(May!$E180&gt;0,VLOOKUP($A178,May!$O$4:$T$201,4,FALSE),0)</f>
        <v>0</v>
      </c>
      <c r="F178" s="6">
        <f>IF(May!$E180&gt;0,VLOOKUP($A178,May!$O$4:$T$201,5,FALSE)+May!L$4/1000,0)</f>
        <v>0</v>
      </c>
      <c r="G178" s="16">
        <f t="shared" si="150"/>
        <v>0</v>
      </c>
      <c r="H178" s="6">
        <f>IF(Jun!$E180&gt;0,VLOOKUP($A178,Jun!$O$4:$R$201,4,FALSE),0)</f>
        <v>0</v>
      </c>
      <c r="I178" s="6">
        <f>IF(Jun!$E180&gt;0,VLOOKUP($A178,Jun!$O$4:$T$201,5,FALSE)+Jun!L$4/1000,0)</f>
        <v>0</v>
      </c>
      <c r="J178" s="16">
        <f t="shared" si="151"/>
        <v>0</v>
      </c>
      <c r="K178" s="6">
        <f>IF(Jul!$E180&gt;0,VLOOKUP($A178,Jul!$O$4:$R$201,4,FALSE),0)</f>
        <v>0</v>
      </c>
      <c r="L178" s="6">
        <f>IF(Jul!$E180&gt;0,VLOOKUP($A178,Jul!$O$4:$T$201,5,FALSE)+Jul!$L$4/1000,0)</f>
        <v>0</v>
      </c>
      <c r="M178" s="16">
        <f t="shared" si="153"/>
        <v>0</v>
      </c>
      <c r="N178" s="6">
        <f>IF(Aug!$E180&gt;0,VLOOKUP($A178,Aug!$O$4:$R$201,4,FALSE),0)</f>
        <v>0</v>
      </c>
      <c r="O178" s="6">
        <f>IF(Aug!$E180&gt;0,VLOOKUP($A178,Aug!$O$4:$T$201,5,FALSE)+Aug!L$4/1000,0)</f>
        <v>0</v>
      </c>
      <c r="P178" s="16">
        <f t="shared" si="154"/>
        <v>0</v>
      </c>
      <c r="Q178" s="6">
        <f>IF(Sep!$E180&gt;0,VLOOKUP($A178,Sep!$O$4:$R$201,4,FALSE),0)</f>
        <v>0</v>
      </c>
      <c r="R178" s="6">
        <f>IF(Sep!$E180&gt;0,VLOOKUP($A178,Sep!$O$4:$T$201,5,FALSE)+Sep!L$4/1000,0)</f>
        <v>0</v>
      </c>
      <c r="S178" s="16">
        <f t="shared" si="155"/>
        <v>0</v>
      </c>
      <c r="T178" s="6">
        <f>IF(Oct!$E180&gt;0,VLOOKUP($A178,Oct!$O$4:$R$201,4,FALSE),0)</f>
        <v>0</v>
      </c>
      <c r="U178" s="6">
        <f>IF(Oct!$E180&gt;0,VLOOKUP($A178,Oct!$O$4:$T$201,5,FALSE)+Oct!L$4/1000,0)</f>
        <v>0</v>
      </c>
      <c r="V178" s="16">
        <f t="shared" si="156"/>
        <v>0</v>
      </c>
      <c r="W178" s="6">
        <f>IF(Nov!$E180&gt;0,VLOOKUP($A178,Nov!$O$4:$R$201,4,FALSE),0)</f>
        <v>0</v>
      </c>
      <c r="X178" s="6">
        <f>IF(Nov!$E180&gt;0,VLOOKUP($A178,Nov!$O$4:$T$201,5,FALSE)+Nov!L$4/1000,0)</f>
        <v>0</v>
      </c>
      <c r="Y178" s="16">
        <f t="shared" si="157"/>
        <v>0</v>
      </c>
      <c r="Z178" s="6">
        <f>IF(Dec!$E180&gt;0,VLOOKUP($A178,Dec!$O$4:$R$201,4,FALSE),0)</f>
        <v>0</v>
      </c>
      <c r="AA178" s="6">
        <f>IF(Dec!$E180&gt;0,VLOOKUP($A178,Dec!$O$4:$T$201,5,FALSE)+Dec!L$4/1000,0)</f>
        <v>0</v>
      </c>
      <c r="AB178" s="16">
        <f t="shared" si="158"/>
        <v>0</v>
      </c>
      <c r="AC178" s="6">
        <f>IF(Jan!$E180&gt;0,VLOOKUP($A178,Jan!$O$4:$R$201,4,FALSE),0)</f>
        <v>0</v>
      </c>
      <c r="AD178" s="6">
        <f>IF(Jan!$E180&gt;0,VLOOKUP($A178,Jan!$O$4:$T$201,5,FALSE)+Jan!L$4/1000,0)</f>
        <v>0</v>
      </c>
      <c r="AE178" s="16">
        <f t="shared" si="159"/>
        <v>0</v>
      </c>
      <c r="AF178" s="6">
        <f>IF(Feb!$E180&gt;0,VLOOKUP($A178,Feb!$O$4:$R$201,4,FALSE),0)</f>
        <v>0</v>
      </c>
      <c r="AG178" s="6">
        <f>IF(Feb!$E180&gt;0,VLOOKUP($A178,Feb!$O$4:$T$201,5,FALSE)+Feb!L$4/1000,0)</f>
        <v>0</v>
      </c>
      <c r="AH178" s="16">
        <f t="shared" si="160"/>
        <v>0</v>
      </c>
      <c r="AI178" s="6">
        <f>IF(Mar!$E180&gt;0,VLOOKUP($A178,Mar!$O$4:$R$201,4,FALSE),0)</f>
        <v>0</v>
      </c>
      <c r="AJ178" s="6">
        <f>IF(Mar!$E180&gt;0,VLOOKUP($A178,Mar!$O$4:$T$201,5,FALSE)+Mar!L$4/1000,0)</f>
        <v>0</v>
      </c>
      <c r="AK178" s="16">
        <f t="shared" si="152"/>
        <v>0</v>
      </c>
      <c r="AN178" s="16">
        <f t="shared" si="161"/>
        <v>0</v>
      </c>
      <c r="AQ178" s="1">
        <f t="shared" si="162"/>
        <v>0</v>
      </c>
      <c r="AR178" s="6">
        <f t="shared" si="163"/>
        <v>0</v>
      </c>
      <c r="AS178" s="6">
        <f t="shared" si="164"/>
        <v>0</v>
      </c>
      <c r="AT178" s="6">
        <f t="shared" si="165"/>
        <v>0</v>
      </c>
      <c r="AU178" s="6">
        <f t="shared" si="166"/>
        <v>0</v>
      </c>
      <c r="AV178" s="6">
        <f t="shared" si="167"/>
        <v>0</v>
      </c>
      <c r="AW178" s="6">
        <f t="shared" si="168"/>
        <v>0</v>
      </c>
      <c r="AX178" s="6">
        <f t="shared" si="169"/>
        <v>0</v>
      </c>
      <c r="AY178" s="6">
        <f t="shared" si="170"/>
        <v>0</v>
      </c>
      <c r="AZ178" s="6">
        <f t="shared" si="171"/>
        <v>0</v>
      </c>
      <c r="BA178" s="6">
        <f t="shared" si="172"/>
        <v>0</v>
      </c>
      <c r="BB178" s="6">
        <f t="shared" si="173"/>
        <v>0</v>
      </c>
      <c r="BC178" s="6">
        <f t="shared" si="174"/>
        <v>0</v>
      </c>
      <c r="BE178" s="1">
        <f t="shared" si="175"/>
        <v>0</v>
      </c>
      <c r="BF178" s="1">
        <f t="shared" si="176"/>
        <v>0</v>
      </c>
      <c r="BG178" s="1">
        <f t="shared" si="177"/>
        <v>0</v>
      </c>
      <c r="BH178" s="1">
        <f t="shared" si="178"/>
        <v>0</v>
      </c>
      <c r="BI178" s="1">
        <f t="shared" si="179"/>
        <v>0</v>
      </c>
      <c r="BJ178" s="1">
        <f t="shared" si="180"/>
        <v>0</v>
      </c>
      <c r="BK178" s="1">
        <f t="shared" si="181"/>
        <v>0</v>
      </c>
      <c r="BL178" s="1">
        <f t="shared" si="182"/>
        <v>0</v>
      </c>
      <c r="BM178" s="1">
        <f t="shared" si="183"/>
        <v>0</v>
      </c>
    </row>
    <row r="179" spans="2:65" x14ac:dyDescent="0.3">
      <c r="B179" s="6">
        <f>IF(Apr!$E181&gt;0,VLOOKUP($A179,Apr!$O$4:$T$201,4,FALSE),0)</f>
        <v>0</v>
      </c>
      <c r="C179" s="6">
        <f>IF(Apr!$E181&gt;0,VLOOKUP($A179,Apr!$O$4:$T$201,5,FALSE)+Apr!L$4/1000,0)</f>
        <v>0</v>
      </c>
      <c r="D179" s="16">
        <f t="shared" si="149"/>
        <v>0</v>
      </c>
      <c r="E179" s="6">
        <f>IF(May!$E181&gt;0,VLOOKUP($A179,May!$O$4:$T$201,4,FALSE),0)</f>
        <v>0</v>
      </c>
      <c r="F179" s="6">
        <f>IF(May!$E181&gt;0,VLOOKUP($A179,May!$O$4:$T$201,5,FALSE)+May!L$4/1000,0)</f>
        <v>0</v>
      </c>
      <c r="G179" s="16">
        <f t="shared" si="150"/>
        <v>0</v>
      </c>
      <c r="H179" s="6">
        <f>IF(Jun!$E181&gt;0,VLOOKUP($A179,Jun!$O$4:$R$201,4,FALSE),0)</f>
        <v>0</v>
      </c>
      <c r="I179" s="6">
        <f>IF(Jun!$E181&gt;0,VLOOKUP($A179,Jun!$O$4:$T$201,5,FALSE)+Jun!L$4/1000,0)</f>
        <v>0</v>
      </c>
      <c r="J179" s="16">
        <f t="shared" si="151"/>
        <v>0</v>
      </c>
      <c r="K179" s="6">
        <f>IF(Jul!$E181&gt;0,VLOOKUP($A179,Jul!$O$4:$R$201,4,FALSE),0)</f>
        <v>0</v>
      </c>
      <c r="L179" s="6">
        <f>IF(Jul!$E181&gt;0,VLOOKUP($A179,Jul!$O$4:$T$201,5,FALSE)+Jul!$L$4/1000,0)</f>
        <v>0</v>
      </c>
      <c r="M179" s="16">
        <f t="shared" si="153"/>
        <v>0</v>
      </c>
      <c r="N179" s="6">
        <f>IF(Aug!$E181&gt;0,VLOOKUP($A179,Aug!$O$4:$R$201,4,FALSE),0)</f>
        <v>0</v>
      </c>
      <c r="O179" s="6">
        <f>IF(Aug!$E181&gt;0,VLOOKUP($A179,Aug!$O$4:$T$201,5,FALSE)+Aug!L$4/1000,0)</f>
        <v>0</v>
      </c>
      <c r="P179" s="16">
        <f t="shared" si="154"/>
        <v>0</v>
      </c>
      <c r="Q179" s="6">
        <f>IF(Sep!$E181&gt;0,VLOOKUP($A179,Sep!$O$4:$R$201,4,FALSE),0)</f>
        <v>0</v>
      </c>
      <c r="R179" s="6">
        <f>IF(Sep!$E181&gt;0,VLOOKUP($A179,Sep!$O$4:$T$201,5,FALSE)+Sep!L$4/1000,0)</f>
        <v>0</v>
      </c>
      <c r="S179" s="16">
        <f t="shared" si="155"/>
        <v>0</v>
      </c>
      <c r="T179" s="6">
        <f>IF(Oct!$E181&gt;0,VLOOKUP($A179,Oct!$O$4:$R$201,4,FALSE),0)</f>
        <v>0</v>
      </c>
      <c r="U179" s="6">
        <f>IF(Oct!$E181&gt;0,VLOOKUP($A179,Oct!$O$4:$T$201,5,FALSE)+Oct!L$4/1000,0)</f>
        <v>0</v>
      </c>
      <c r="V179" s="16">
        <f t="shared" si="156"/>
        <v>0</v>
      </c>
      <c r="W179" s="6">
        <f>IF(Nov!$E181&gt;0,VLOOKUP($A179,Nov!$O$4:$R$201,4,FALSE),0)</f>
        <v>0</v>
      </c>
      <c r="X179" s="6">
        <f>IF(Nov!$E181&gt;0,VLOOKUP($A179,Nov!$O$4:$T$201,5,FALSE)+Nov!L$4/1000,0)</f>
        <v>0</v>
      </c>
      <c r="Y179" s="16">
        <f t="shared" si="157"/>
        <v>0</v>
      </c>
      <c r="Z179" s="6">
        <f>IF(Dec!$E181&gt;0,VLOOKUP($A179,Dec!$O$4:$R$201,4,FALSE),0)</f>
        <v>0</v>
      </c>
      <c r="AA179" s="6">
        <f>IF(Dec!$E181&gt;0,VLOOKUP($A179,Dec!$O$4:$T$201,5,FALSE)+Dec!L$4/1000,0)</f>
        <v>0</v>
      </c>
      <c r="AB179" s="16">
        <f t="shared" si="158"/>
        <v>0</v>
      </c>
      <c r="AC179" s="6">
        <f>IF(Jan!$E181&gt;0,VLOOKUP($A179,Jan!$O$4:$R$201,4,FALSE),0)</f>
        <v>0</v>
      </c>
      <c r="AD179" s="6">
        <f>IF(Jan!$E181&gt;0,VLOOKUP($A179,Jan!$O$4:$T$201,5,FALSE)+Jan!L$4/1000,0)</f>
        <v>0</v>
      </c>
      <c r="AE179" s="16">
        <f t="shared" si="159"/>
        <v>0</v>
      </c>
      <c r="AF179" s="6">
        <f>IF(Feb!$E181&gt;0,VLOOKUP($A179,Feb!$O$4:$R$201,4,FALSE),0)</f>
        <v>0</v>
      </c>
      <c r="AG179" s="6">
        <f>IF(Feb!$E181&gt;0,VLOOKUP($A179,Feb!$O$4:$T$201,5,FALSE)+Feb!L$4/1000,0)</f>
        <v>0</v>
      </c>
      <c r="AH179" s="16">
        <f t="shared" si="160"/>
        <v>0</v>
      </c>
      <c r="AI179" s="6">
        <f>IF(Mar!$E181&gt;0,VLOOKUP($A179,Mar!$O$4:$R$201,4,FALSE),0)</f>
        <v>0</v>
      </c>
      <c r="AJ179" s="6">
        <f>IF(Mar!$E181&gt;0,VLOOKUP($A179,Mar!$O$4:$T$201,5,FALSE)+Mar!L$4/1000,0)</f>
        <v>0</v>
      </c>
      <c r="AK179" s="16">
        <f t="shared" si="152"/>
        <v>0</v>
      </c>
      <c r="AN179" s="16">
        <f t="shared" si="161"/>
        <v>0</v>
      </c>
      <c r="AQ179" s="1">
        <f t="shared" si="162"/>
        <v>0</v>
      </c>
      <c r="AR179" s="6">
        <f t="shared" si="163"/>
        <v>0</v>
      </c>
      <c r="AS179" s="6">
        <f t="shared" si="164"/>
        <v>0</v>
      </c>
      <c r="AT179" s="6">
        <f t="shared" si="165"/>
        <v>0</v>
      </c>
      <c r="AU179" s="6">
        <f t="shared" si="166"/>
        <v>0</v>
      </c>
      <c r="AV179" s="6">
        <f t="shared" si="167"/>
        <v>0</v>
      </c>
      <c r="AW179" s="6">
        <f t="shared" si="168"/>
        <v>0</v>
      </c>
      <c r="AX179" s="6">
        <f t="shared" si="169"/>
        <v>0</v>
      </c>
      <c r="AY179" s="6">
        <f t="shared" si="170"/>
        <v>0</v>
      </c>
      <c r="AZ179" s="6">
        <f t="shared" si="171"/>
        <v>0</v>
      </c>
      <c r="BA179" s="6">
        <f t="shared" si="172"/>
        <v>0</v>
      </c>
      <c r="BB179" s="6">
        <f t="shared" si="173"/>
        <v>0</v>
      </c>
      <c r="BC179" s="6">
        <f t="shared" si="174"/>
        <v>0</v>
      </c>
      <c r="BE179" s="1">
        <f t="shared" si="175"/>
        <v>0</v>
      </c>
      <c r="BF179" s="1">
        <f t="shared" si="176"/>
        <v>0</v>
      </c>
      <c r="BG179" s="1">
        <f t="shared" si="177"/>
        <v>0</v>
      </c>
      <c r="BH179" s="1">
        <f t="shared" si="178"/>
        <v>0</v>
      </c>
      <c r="BI179" s="1">
        <f t="shared" si="179"/>
        <v>0</v>
      </c>
      <c r="BJ179" s="1">
        <f t="shared" si="180"/>
        <v>0</v>
      </c>
      <c r="BK179" s="1">
        <f t="shared" si="181"/>
        <v>0</v>
      </c>
      <c r="BL179" s="1">
        <f t="shared" si="182"/>
        <v>0</v>
      </c>
      <c r="BM179" s="1">
        <f t="shared" si="183"/>
        <v>0</v>
      </c>
    </row>
    <row r="180" spans="2:65" x14ac:dyDescent="0.3">
      <c r="B180" s="6">
        <f>IF(Apr!$E182&gt;0,VLOOKUP($A180,Apr!$O$4:$T$201,4,FALSE),0)</f>
        <v>0</v>
      </c>
      <c r="C180" s="6">
        <f>IF(Apr!$E182&gt;0,VLOOKUP($A180,Apr!$O$4:$T$201,5,FALSE)+Apr!L$4/1000,0)</f>
        <v>0</v>
      </c>
      <c r="D180" s="16">
        <f t="shared" si="149"/>
        <v>0</v>
      </c>
      <c r="E180" s="6">
        <f>IF(May!$E182&gt;0,VLOOKUP($A180,May!$O$4:$T$201,4,FALSE),0)</f>
        <v>0</v>
      </c>
      <c r="F180" s="6">
        <f>IF(May!$E182&gt;0,VLOOKUP($A180,May!$O$4:$T$201,5,FALSE)+May!L$4/1000,0)</f>
        <v>0</v>
      </c>
      <c r="G180" s="16">
        <f t="shared" si="150"/>
        <v>0</v>
      </c>
      <c r="H180" s="6">
        <f>IF(Jun!$E182&gt;0,VLOOKUP($A180,Jun!$O$4:$R$201,4,FALSE),0)</f>
        <v>0</v>
      </c>
      <c r="I180" s="6">
        <f>IF(Jun!$E182&gt;0,VLOOKUP($A180,Jun!$O$4:$T$201,5,FALSE)+Jun!L$4/1000,0)</f>
        <v>0</v>
      </c>
      <c r="J180" s="16">
        <f t="shared" si="151"/>
        <v>0</v>
      </c>
      <c r="K180" s="6">
        <f>IF(Jul!$E182&gt;0,VLOOKUP($A180,Jul!$O$4:$R$201,4,FALSE),0)</f>
        <v>0</v>
      </c>
      <c r="L180" s="6">
        <f>IF(Jul!$E182&gt;0,VLOOKUP($A180,Jul!$O$4:$T$201,5,FALSE)+Jul!$L$4/1000,0)</f>
        <v>0</v>
      </c>
      <c r="M180" s="16">
        <f t="shared" si="153"/>
        <v>0</v>
      </c>
      <c r="N180" s="6">
        <f>IF(Aug!$E182&gt;0,VLOOKUP($A180,Aug!$O$4:$R$201,4,FALSE),0)</f>
        <v>0</v>
      </c>
      <c r="O180" s="6">
        <f>IF(Aug!$E182&gt;0,VLOOKUP($A180,Aug!$O$4:$T$201,5,FALSE)+Aug!L$4/1000,0)</f>
        <v>0</v>
      </c>
      <c r="P180" s="16">
        <f t="shared" si="154"/>
        <v>0</v>
      </c>
      <c r="Q180" s="6">
        <f>IF(Sep!$E182&gt;0,VLOOKUP($A180,Sep!$O$4:$R$201,4,FALSE),0)</f>
        <v>0</v>
      </c>
      <c r="R180" s="6">
        <f>IF(Sep!$E182&gt;0,VLOOKUP($A180,Sep!$O$4:$T$201,5,FALSE)+Sep!L$4/1000,0)</f>
        <v>0</v>
      </c>
      <c r="S180" s="16">
        <f t="shared" si="155"/>
        <v>0</v>
      </c>
      <c r="T180" s="6">
        <f>IF(Oct!$E182&gt;0,VLOOKUP($A180,Oct!$O$4:$R$201,4,FALSE),0)</f>
        <v>0</v>
      </c>
      <c r="U180" s="6">
        <f>IF(Oct!$E182&gt;0,VLOOKUP($A180,Oct!$O$4:$T$201,5,FALSE)+Oct!L$4/1000,0)</f>
        <v>0</v>
      </c>
      <c r="V180" s="16">
        <f t="shared" si="156"/>
        <v>0</v>
      </c>
      <c r="W180" s="6">
        <f>IF(Nov!$E182&gt;0,VLOOKUP($A180,Nov!$O$4:$R$201,4,FALSE),0)</f>
        <v>0</v>
      </c>
      <c r="X180" s="6">
        <f>IF(Nov!$E182&gt;0,VLOOKUP($A180,Nov!$O$4:$T$201,5,FALSE)+Nov!L$4/1000,0)</f>
        <v>0</v>
      </c>
      <c r="Y180" s="16">
        <f t="shared" si="157"/>
        <v>0</v>
      </c>
      <c r="Z180" s="6">
        <f>IF(Dec!$E182&gt;0,VLOOKUP($A180,Dec!$O$4:$R$201,4,FALSE),0)</f>
        <v>0</v>
      </c>
      <c r="AA180" s="6">
        <f>IF(Dec!$E182&gt;0,VLOOKUP($A180,Dec!$O$4:$T$201,5,FALSE)+Dec!L$4/1000,0)</f>
        <v>0</v>
      </c>
      <c r="AB180" s="16">
        <f t="shared" si="158"/>
        <v>0</v>
      </c>
      <c r="AC180" s="6">
        <f>IF(Jan!$E182&gt;0,VLOOKUP($A180,Jan!$O$4:$R$201,4,FALSE),0)</f>
        <v>0</v>
      </c>
      <c r="AD180" s="6">
        <f>IF(Jan!$E182&gt;0,VLOOKUP($A180,Jan!$O$4:$T$201,5,FALSE)+Jan!L$4/1000,0)</f>
        <v>0</v>
      </c>
      <c r="AE180" s="16">
        <f t="shared" si="159"/>
        <v>0</v>
      </c>
      <c r="AF180" s="6">
        <f>IF(Feb!$E182&gt;0,VLOOKUP($A180,Feb!$O$4:$R$201,4,FALSE),0)</f>
        <v>0</v>
      </c>
      <c r="AG180" s="6">
        <f>IF(Feb!$E182&gt;0,VLOOKUP($A180,Feb!$O$4:$T$201,5,FALSE)+Feb!L$4/1000,0)</f>
        <v>0</v>
      </c>
      <c r="AH180" s="16">
        <f t="shared" si="160"/>
        <v>0</v>
      </c>
      <c r="AI180" s="6">
        <f>IF(Mar!$E182&gt;0,VLOOKUP($A180,Mar!$O$4:$R$201,4,FALSE),0)</f>
        <v>0</v>
      </c>
      <c r="AJ180" s="6">
        <f>IF(Mar!$E182&gt;0,VLOOKUP($A180,Mar!$O$4:$T$201,5,FALSE)+Mar!L$4/1000,0)</f>
        <v>0</v>
      </c>
      <c r="AK180" s="16">
        <f t="shared" si="152"/>
        <v>0</v>
      </c>
      <c r="AN180" s="16">
        <f t="shared" si="161"/>
        <v>0</v>
      </c>
      <c r="AQ180" s="1">
        <f t="shared" si="162"/>
        <v>0</v>
      </c>
      <c r="AR180" s="6">
        <f t="shared" si="163"/>
        <v>0</v>
      </c>
      <c r="AS180" s="6">
        <f t="shared" si="164"/>
        <v>0</v>
      </c>
      <c r="AT180" s="6">
        <f t="shared" si="165"/>
        <v>0</v>
      </c>
      <c r="AU180" s="6">
        <f t="shared" si="166"/>
        <v>0</v>
      </c>
      <c r="AV180" s="6">
        <f t="shared" si="167"/>
        <v>0</v>
      </c>
      <c r="AW180" s="6">
        <f t="shared" si="168"/>
        <v>0</v>
      </c>
      <c r="AX180" s="6">
        <f t="shared" si="169"/>
        <v>0</v>
      </c>
      <c r="AY180" s="6">
        <f t="shared" si="170"/>
        <v>0</v>
      </c>
      <c r="AZ180" s="6">
        <f t="shared" si="171"/>
        <v>0</v>
      </c>
      <c r="BA180" s="6">
        <f t="shared" si="172"/>
        <v>0</v>
      </c>
      <c r="BB180" s="6">
        <f t="shared" si="173"/>
        <v>0</v>
      </c>
      <c r="BC180" s="6">
        <f t="shared" si="174"/>
        <v>0</v>
      </c>
      <c r="BE180" s="1">
        <f t="shared" si="175"/>
        <v>0</v>
      </c>
      <c r="BF180" s="1">
        <f t="shared" si="176"/>
        <v>0</v>
      </c>
      <c r="BG180" s="1">
        <f t="shared" si="177"/>
        <v>0</v>
      </c>
      <c r="BH180" s="1">
        <f t="shared" si="178"/>
        <v>0</v>
      </c>
      <c r="BI180" s="1">
        <f t="shared" si="179"/>
        <v>0</v>
      </c>
      <c r="BJ180" s="1">
        <f t="shared" si="180"/>
        <v>0</v>
      </c>
      <c r="BK180" s="1">
        <f t="shared" si="181"/>
        <v>0</v>
      </c>
      <c r="BL180" s="1">
        <f t="shared" si="182"/>
        <v>0</v>
      </c>
      <c r="BM180" s="1">
        <f t="shared" si="183"/>
        <v>0</v>
      </c>
    </row>
    <row r="181" spans="2:65" x14ac:dyDescent="0.3">
      <c r="B181" s="6">
        <f>IF(Apr!$E183&gt;0,VLOOKUP($A181,Apr!$O$4:$T$201,4,FALSE),0)</f>
        <v>0</v>
      </c>
      <c r="C181" s="6">
        <f>IF(Apr!$E183&gt;0,VLOOKUP($A181,Apr!$O$4:$T$201,5,FALSE)+Apr!L$4/1000,0)</f>
        <v>0</v>
      </c>
      <c r="D181" s="16">
        <f t="shared" ref="D181:D200" si="184">B181+B181/1000+C181</f>
        <v>0</v>
      </c>
      <c r="E181" s="6">
        <f>IF(May!$E183&gt;0,VLOOKUP($A181,May!$O$4:$T$201,4,FALSE),0)</f>
        <v>0</v>
      </c>
      <c r="F181" s="6">
        <f>IF(May!$E183&gt;0,VLOOKUP($A181,May!$O$4:$T$201,5,FALSE)+May!L$4/1000,0)</f>
        <v>0</v>
      </c>
      <c r="G181" s="16">
        <f t="shared" ref="G181:G200" si="185">E181+E181/1000+F181</f>
        <v>0</v>
      </c>
      <c r="H181" s="6">
        <f>IF(Jun!$E183&gt;0,VLOOKUP($A181,Jun!$O$4:$R$201,4,FALSE),0)</f>
        <v>0</v>
      </c>
      <c r="I181" s="6">
        <f>IF(Jun!$E183&gt;0,VLOOKUP($A181,Jun!$O$4:$T$201,5,FALSE)+Jun!L$4/1000,0)</f>
        <v>0</v>
      </c>
      <c r="J181" s="16">
        <f t="shared" ref="J181:J200" si="186">H181+H181/1000+I181</f>
        <v>0</v>
      </c>
      <c r="K181" s="6">
        <f>IF(Jul!$E183&gt;0,VLOOKUP($A181,Jul!$O$4:$R$201,4,FALSE),0)</f>
        <v>0</v>
      </c>
      <c r="L181" s="6">
        <f>IF(Jul!$E183&gt;0,VLOOKUP($A181,Jul!$O$4:$T$201,5,FALSE)+Jul!$L$4/1000,0)</f>
        <v>0</v>
      </c>
      <c r="M181" s="16">
        <f t="shared" si="153"/>
        <v>0</v>
      </c>
      <c r="N181" s="6">
        <f>IF(Aug!$E183&gt;0,VLOOKUP($A181,Aug!$O$4:$R$201,4,FALSE),0)</f>
        <v>0</v>
      </c>
      <c r="O181" s="6">
        <f>IF(Aug!$E183&gt;0,VLOOKUP($A181,Aug!$O$4:$T$201,5,FALSE)+Aug!L$4/1000,0)</f>
        <v>0</v>
      </c>
      <c r="P181" s="16">
        <f t="shared" si="154"/>
        <v>0</v>
      </c>
      <c r="Q181" s="6">
        <f>IF(Sep!$E183&gt;0,VLOOKUP($A181,Sep!$O$4:$R$201,4,FALSE),0)</f>
        <v>0</v>
      </c>
      <c r="R181" s="6">
        <f>IF(Sep!$E183&gt;0,VLOOKUP($A181,Sep!$O$4:$T$201,5,FALSE)+Sep!L$4/1000,0)</f>
        <v>0</v>
      </c>
      <c r="S181" s="16">
        <f t="shared" si="155"/>
        <v>0</v>
      </c>
      <c r="T181" s="6">
        <f>IF(Oct!$E183&gt;0,VLOOKUP($A181,Oct!$O$4:$R$201,4,FALSE),0)</f>
        <v>0</v>
      </c>
      <c r="U181" s="6">
        <f>IF(Oct!$E183&gt;0,VLOOKUP($A181,Oct!$O$4:$T$201,5,FALSE)+Oct!L$4/1000,0)</f>
        <v>0</v>
      </c>
      <c r="V181" s="16">
        <f t="shared" si="156"/>
        <v>0</v>
      </c>
      <c r="W181" s="6">
        <f>IF(Nov!$E183&gt;0,VLOOKUP($A181,Nov!$O$4:$R$201,4,FALSE),0)</f>
        <v>0</v>
      </c>
      <c r="X181" s="6">
        <f>IF(Nov!$E183&gt;0,VLOOKUP($A181,Nov!$O$4:$T$201,5,FALSE)+Nov!L$4/1000,0)</f>
        <v>0</v>
      </c>
      <c r="Y181" s="16">
        <f t="shared" si="157"/>
        <v>0</v>
      </c>
      <c r="Z181" s="6">
        <f>IF(Dec!$E183&gt;0,VLOOKUP($A181,Dec!$O$4:$R$201,4,FALSE),0)</f>
        <v>0</v>
      </c>
      <c r="AA181" s="6">
        <f>IF(Dec!$E183&gt;0,VLOOKUP($A181,Dec!$O$4:$T$201,5,FALSE)+Dec!L$4/1000,0)</f>
        <v>0</v>
      </c>
      <c r="AB181" s="16">
        <f t="shared" si="158"/>
        <v>0</v>
      </c>
      <c r="AC181" s="6">
        <f>IF(Jan!$E183&gt;0,VLOOKUP($A181,Jan!$O$4:$R$201,4,FALSE),0)</f>
        <v>0</v>
      </c>
      <c r="AD181" s="6">
        <f>IF(Jan!$E183&gt;0,VLOOKUP($A181,Jan!$O$4:$T$201,5,FALSE)+Jan!L$4/1000,0)</f>
        <v>0</v>
      </c>
      <c r="AE181" s="16">
        <f t="shared" si="159"/>
        <v>0</v>
      </c>
      <c r="AF181" s="6">
        <f>IF(Feb!$E183&gt;0,VLOOKUP($A181,Feb!$O$4:$R$201,4,FALSE),0)</f>
        <v>0</v>
      </c>
      <c r="AG181" s="6">
        <f>IF(Feb!$E183&gt;0,VLOOKUP($A181,Feb!$O$4:$T$201,5,FALSE)+Feb!L$4/1000,0)</f>
        <v>0</v>
      </c>
      <c r="AH181" s="16">
        <f t="shared" si="160"/>
        <v>0</v>
      </c>
      <c r="AI181" s="6">
        <f>IF(Mar!$E183&gt;0,VLOOKUP($A181,Mar!$O$4:$R$201,4,FALSE),0)</f>
        <v>0</v>
      </c>
      <c r="AJ181" s="6">
        <f>IF(Mar!$E183&gt;0,VLOOKUP($A181,Mar!$O$4:$T$201,5,FALSE)+Mar!L$4/1000,0)</f>
        <v>0</v>
      </c>
      <c r="AK181" s="16">
        <f t="shared" ref="AK181:AK200" si="187">AI181+AI181/1000+AJ181</f>
        <v>0</v>
      </c>
      <c r="AN181" s="16">
        <f t="shared" si="161"/>
        <v>0</v>
      </c>
      <c r="AQ181" s="1">
        <f t="shared" si="162"/>
        <v>0</v>
      </c>
      <c r="AR181" s="6">
        <f t="shared" si="163"/>
        <v>0</v>
      </c>
      <c r="AS181" s="6">
        <f t="shared" si="164"/>
        <v>0</v>
      </c>
      <c r="AT181" s="6">
        <f t="shared" si="165"/>
        <v>0</v>
      </c>
      <c r="AU181" s="6">
        <f t="shared" si="166"/>
        <v>0</v>
      </c>
      <c r="AV181" s="6">
        <f t="shared" si="167"/>
        <v>0</v>
      </c>
      <c r="AW181" s="6">
        <f t="shared" si="168"/>
        <v>0</v>
      </c>
      <c r="AX181" s="6">
        <f t="shared" si="169"/>
        <v>0</v>
      </c>
      <c r="AY181" s="6">
        <f t="shared" si="170"/>
        <v>0</v>
      </c>
      <c r="AZ181" s="6">
        <f t="shared" si="171"/>
        <v>0</v>
      </c>
      <c r="BA181" s="6">
        <f t="shared" si="172"/>
        <v>0</v>
      </c>
      <c r="BB181" s="6">
        <f t="shared" si="173"/>
        <v>0</v>
      </c>
      <c r="BC181" s="6">
        <f t="shared" si="174"/>
        <v>0</v>
      </c>
      <c r="BE181" s="1">
        <f t="shared" si="175"/>
        <v>0</v>
      </c>
      <c r="BF181" s="1">
        <f t="shared" si="176"/>
        <v>0</v>
      </c>
      <c r="BG181" s="1">
        <f t="shared" si="177"/>
        <v>0</v>
      </c>
      <c r="BH181" s="1">
        <f t="shared" si="178"/>
        <v>0</v>
      </c>
      <c r="BI181" s="1">
        <f t="shared" si="179"/>
        <v>0</v>
      </c>
      <c r="BJ181" s="1">
        <f t="shared" si="180"/>
        <v>0</v>
      </c>
      <c r="BK181" s="1">
        <f t="shared" si="181"/>
        <v>0</v>
      </c>
      <c r="BL181" s="1">
        <f t="shared" si="182"/>
        <v>0</v>
      </c>
      <c r="BM181" s="1">
        <f t="shared" si="183"/>
        <v>0</v>
      </c>
    </row>
    <row r="182" spans="2:65" x14ac:dyDescent="0.3">
      <c r="B182" s="6">
        <f>IF(Apr!$E184&gt;0,VLOOKUP($A182,Apr!$O$4:$T$201,4,FALSE),0)</f>
        <v>0</v>
      </c>
      <c r="C182" s="6">
        <f>IF(Apr!$E184&gt;0,VLOOKUP($A182,Apr!$O$4:$T$201,5,FALSE)+Apr!L$4/1000,0)</f>
        <v>0</v>
      </c>
      <c r="D182" s="16">
        <f t="shared" si="184"/>
        <v>0</v>
      </c>
      <c r="E182" s="6">
        <f>IF(May!$E184&gt;0,VLOOKUP($A182,May!$O$4:$T$201,4,FALSE),0)</f>
        <v>0</v>
      </c>
      <c r="F182" s="6">
        <f>IF(May!$E184&gt;0,VLOOKUP($A182,May!$O$4:$T$201,5,FALSE)+May!L$4/1000,0)</f>
        <v>0</v>
      </c>
      <c r="G182" s="16">
        <f t="shared" si="185"/>
        <v>0</v>
      </c>
      <c r="H182" s="6">
        <f>IF(Jun!$E184&gt;0,VLOOKUP($A182,Jun!$O$4:$R$201,4,FALSE),0)</f>
        <v>0</v>
      </c>
      <c r="I182" s="6">
        <f>IF(Jun!$E184&gt;0,VLOOKUP($A182,Jun!$O$4:$T$201,5,FALSE)+Jun!L$4/1000,0)</f>
        <v>0</v>
      </c>
      <c r="J182" s="16">
        <f t="shared" si="186"/>
        <v>0</v>
      </c>
      <c r="K182" s="6">
        <f>IF(Jul!$E184&gt;0,VLOOKUP($A182,Jul!$O$4:$R$201,4,FALSE),0)</f>
        <v>0</v>
      </c>
      <c r="L182" s="6">
        <f>IF(Jul!$E184&gt;0,VLOOKUP($A182,Jul!$O$4:$T$201,5,FALSE)+Jul!$L$4/1000,0)</f>
        <v>0</v>
      </c>
      <c r="M182" s="16">
        <f t="shared" si="153"/>
        <v>0</v>
      </c>
      <c r="N182" s="6">
        <f>IF(Aug!$E184&gt;0,VLOOKUP($A182,Aug!$O$4:$R$201,4,FALSE),0)</f>
        <v>0</v>
      </c>
      <c r="O182" s="6">
        <f>IF(Aug!$E184&gt;0,VLOOKUP($A182,Aug!$O$4:$T$201,5,FALSE)+Aug!L$4/1000,0)</f>
        <v>0</v>
      </c>
      <c r="P182" s="16">
        <f t="shared" si="154"/>
        <v>0</v>
      </c>
      <c r="Q182" s="6">
        <f>IF(Sep!$E184&gt;0,VLOOKUP($A182,Sep!$O$4:$R$201,4,FALSE),0)</f>
        <v>0</v>
      </c>
      <c r="R182" s="6">
        <f>IF(Sep!$E184&gt;0,VLOOKUP($A182,Sep!$O$4:$T$201,5,FALSE)+Sep!L$4/1000,0)</f>
        <v>0</v>
      </c>
      <c r="S182" s="16">
        <f t="shared" si="155"/>
        <v>0</v>
      </c>
      <c r="T182" s="6">
        <f>IF(Oct!$E184&gt;0,VLOOKUP($A182,Oct!$O$4:$R$201,4,FALSE),0)</f>
        <v>0</v>
      </c>
      <c r="U182" s="6">
        <f>IF(Oct!$E184&gt;0,VLOOKUP($A182,Oct!$O$4:$T$201,5,FALSE)+Oct!L$4/1000,0)</f>
        <v>0</v>
      </c>
      <c r="V182" s="16">
        <f t="shared" si="156"/>
        <v>0</v>
      </c>
      <c r="W182" s="6">
        <f>IF(Nov!$E184&gt;0,VLOOKUP($A182,Nov!$O$4:$R$201,4,FALSE),0)</f>
        <v>0</v>
      </c>
      <c r="X182" s="6">
        <f>IF(Nov!$E184&gt;0,VLOOKUP($A182,Nov!$O$4:$T$201,5,FALSE)+Nov!L$4/1000,0)</f>
        <v>0</v>
      </c>
      <c r="Y182" s="16">
        <f t="shared" si="157"/>
        <v>0</v>
      </c>
      <c r="Z182" s="6">
        <f>IF(Dec!$E184&gt;0,VLOOKUP($A182,Dec!$O$4:$R$201,4,FALSE),0)</f>
        <v>0</v>
      </c>
      <c r="AA182" s="6">
        <f>IF(Dec!$E184&gt;0,VLOOKUP($A182,Dec!$O$4:$T$201,5,FALSE)+Dec!L$4/1000,0)</f>
        <v>0</v>
      </c>
      <c r="AB182" s="16">
        <f t="shared" si="158"/>
        <v>0</v>
      </c>
      <c r="AC182" s="6">
        <f>IF(Jan!$E184&gt;0,VLOOKUP($A182,Jan!$O$4:$R$201,4,FALSE),0)</f>
        <v>0</v>
      </c>
      <c r="AD182" s="6">
        <f>IF(Jan!$E184&gt;0,VLOOKUP($A182,Jan!$O$4:$T$201,5,FALSE)+Jan!L$4/1000,0)</f>
        <v>0</v>
      </c>
      <c r="AE182" s="16">
        <f t="shared" si="159"/>
        <v>0</v>
      </c>
      <c r="AF182" s="6">
        <f>IF(Feb!$E184&gt;0,VLOOKUP($A182,Feb!$O$4:$R$201,4,FALSE),0)</f>
        <v>0</v>
      </c>
      <c r="AG182" s="6">
        <f>IF(Feb!$E184&gt;0,VLOOKUP($A182,Feb!$O$4:$T$201,5,FALSE)+Feb!L$4/1000,0)</f>
        <v>0</v>
      </c>
      <c r="AH182" s="16">
        <f t="shared" si="160"/>
        <v>0</v>
      </c>
      <c r="AI182" s="6">
        <f>IF(Mar!$E184&gt;0,VLOOKUP($A182,Mar!$O$4:$R$201,4,FALSE),0)</f>
        <v>0</v>
      </c>
      <c r="AJ182" s="6">
        <f>IF(Mar!$E184&gt;0,VLOOKUP($A182,Mar!$O$4:$T$201,5,FALSE)+Mar!L$4/1000,0)</f>
        <v>0</v>
      </c>
      <c r="AK182" s="16">
        <f t="shared" si="187"/>
        <v>0</v>
      </c>
      <c r="AN182" s="16">
        <f t="shared" si="161"/>
        <v>0</v>
      </c>
      <c r="AQ182" s="1">
        <f t="shared" si="162"/>
        <v>0</v>
      </c>
      <c r="AR182" s="6">
        <f t="shared" si="163"/>
        <v>0</v>
      </c>
      <c r="AS182" s="6">
        <f t="shared" si="164"/>
        <v>0</v>
      </c>
      <c r="AT182" s="6">
        <f t="shared" si="165"/>
        <v>0</v>
      </c>
      <c r="AU182" s="6">
        <f t="shared" si="166"/>
        <v>0</v>
      </c>
      <c r="AV182" s="6">
        <f t="shared" si="167"/>
        <v>0</v>
      </c>
      <c r="AW182" s="6">
        <f t="shared" si="168"/>
        <v>0</v>
      </c>
      <c r="AX182" s="6">
        <f t="shared" si="169"/>
        <v>0</v>
      </c>
      <c r="AY182" s="6">
        <f t="shared" si="170"/>
        <v>0</v>
      </c>
      <c r="AZ182" s="6">
        <f t="shared" si="171"/>
        <v>0</v>
      </c>
      <c r="BA182" s="6">
        <f t="shared" si="172"/>
        <v>0</v>
      </c>
      <c r="BB182" s="6">
        <f t="shared" si="173"/>
        <v>0</v>
      </c>
      <c r="BC182" s="6">
        <f t="shared" si="174"/>
        <v>0</v>
      </c>
      <c r="BE182" s="1">
        <f t="shared" si="175"/>
        <v>0</v>
      </c>
      <c r="BF182" s="1">
        <f t="shared" si="176"/>
        <v>0</v>
      </c>
      <c r="BG182" s="1">
        <f t="shared" si="177"/>
        <v>0</v>
      </c>
      <c r="BH182" s="1">
        <f t="shared" si="178"/>
        <v>0</v>
      </c>
      <c r="BI182" s="1">
        <f t="shared" si="179"/>
        <v>0</v>
      </c>
      <c r="BJ182" s="1">
        <f t="shared" si="180"/>
        <v>0</v>
      </c>
      <c r="BK182" s="1">
        <f t="shared" si="181"/>
        <v>0</v>
      </c>
      <c r="BL182" s="1">
        <f t="shared" si="182"/>
        <v>0</v>
      </c>
      <c r="BM182" s="1">
        <f t="shared" si="183"/>
        <v>0</v>
      </c>
    </row>
    <row r="183" spans="2:65" x14ac:dyDescent="0.3">
      <c r="B183" s="6">
        <f>IF(Apr!$E185&gt;0,VLOOKUP($A183,Apr!$O$4:$T$201,4,FALSE),0)</f>
        <v>0</v>
      </c>
      <c r="C183" s="6">
        <f>IF(Apr!$E185&gt;0,VLOOKUP($A183,Apr!$O$4:$T$201,5,FALSE)+Apr!L$4/1000,0)</f>
        <v>0</v>
      </c>
      <c r="D183" s="16">
        <f t="shared" si="184"/>
        <v>0</v>
      </c>
      <c r="E183" s="6">
        <f>IF(May!$E185&gt;0,VLOOKUP($A183,May!$O$4:$T$201,4,FALSE),0)</f>
        <v>0</v>
      </c>
      <c r="F183" s="6">
        <f>IF(May!$E185&gt;0,VLOOKUP($A183,May!$O$4:$T$201,5,FALSE)+May!L$4/1000,0)</f>
        <v>0</v>
      </c>
      <c r="G183" s="16">
        <f t="shared" si="185"/>
        <v>0</v>
      </c>
      <c r="H183" s="6">
        <f>IF(Jun!$E185&gt;0,VLOOKUP($A183,Jun!$O$4:$R$201,4,FALSE),0)</f>
        <v>0</v>
      </c>
      <c r="I183" s="6">
        <f>IF(Jun!$E185&gt;0,VLOOKUP($A183,Jun!$O$4:$T$201,5,FALSE)+Jun!L$4/1000,0)</f>
        <v>0</v>
      </c>
      <c r="J183" s="16">
        <f t="shared" si="186"/>
        <v>0</v>
      </c>
      <c r="K183" s="6">
        <f>IF(Jul!$E185&gt;0,VLOOKUP($A183,Jul!$O$4:$R$201,4,FALSE),0)</f>
        <v>0</v>
      </c>
      <c r="L183" s="6">
        <f>IF(Jul!$E185&gt;0,VLOOKUP($A183,Jul!$O$4:$T$201,5,FALSE)+Jul!$L$4/1000,0)</f>
        <v>0</v>
      </c>
      <c r="M183" s="16">
        <f t="shared" si="153"/>
        <v>0</v>
      </c>
      <c r="N183" s="6">
        <f>IF(Aug!$E185&gt;0,VLOOKUP($A183,Aug!$O$4:$R$201,4,FALSE),0)</f>
        <v>0</v>
      </c>
      <c r="O183" s="6">
        <f>IF(Aug!$E185&gt;0,VLOOKUP($A183,Aug!$O$4:$T$201,5,FALSE)+Aug!L$4/1000,0)</f>
        <v>0</v>
      </c>
      <c r="P183" s="16">
        <f t="shared" si="154"/>
        <v>0</v>
      </c>
      <c r="Q183" s="6">
        <f>IF(Sep!$E185&gt;0,VLOOKUP($A183,Sep!$O$4:$R$201,4,FALSE),0)</f>
        <v>0</v>
      </c>
      <c r="R183" s="6">
        <f>IF(Sep!$E185&gt;0,VLOOKUP($A183,Sep!$O$4:$T$201,5,FALSE)+Sep!L$4/1000,0)</f>
        <v>0</v>
      </c>
      <c r="S183" s="16">
        <f t="shared" si="155"/>
        <v>0</v>
      </c>
      <c r="T183" s="6">
        <f>IF(Oct!$E185&gt;0,VLOOKUP($A183,Oct!$O$4:$R$201,4,FALSE),0)</f>
        <v>0</v>
      </c>
      <c r="U183" s="6">
        <f>IF(Oct!$E185&gt;0,VLOOKUP($A183,Oct!$O$4:$T$201,5,FALSE)+Oct!L$4/1000,0)</f>
        <v>0</v>
      </c>
      <c r="V183" s="16">
        <f t="shared" si="156"/>
        <v>0</v>
      </c>
      <c r="W183" s="6">
        <f>IF(Nov!$E185&gt;0,VLOOKUP($A183,Nov!$O$4:$R$201,4,FALSE),0)</f>
        <v>0</v>
      </c>
      <c r="X183" s="6">
        <f>IF(Nov!$E185&gt;0,VLOOKUP($A183,Nov!$O$4:$T$201,5,FALSE)+Nov!L$4/1000,0)</f>
        <v>0</v>
      </c>
      <c r="Y183" s="16">
        <f t="shared" si="157"/>
        <v>0</v>
      </c>
      <c r="Z183" s="6">
        <f>IF(Dec!$E185&gt;0,VLOOKUP($A183,Dec!$O$4:$R$201,4,FALSE),0)</f>
        <v>0</v>
      </c>
      <c r="AA183" s="6">
        <f>IF(Dec!$E185&gt;0,VLOOKUP($A183,Dec!$O$4:$T$201,5,FALSE)+Dec!L$4/1000,0)</f>
        <v>0</v>
      </c>
      <c r="AB183" s="16">
        <f t="shared" si="158"/>
        <v>0</v>
      </c>
      <c r="AC183" s="6">
        <f>IF(Jan!$E185&gt;0,VLOOKUP($A183,Jan!$O$4:$R$201,4,FALSE),0)</f>
        <v>0</v>
      </c>
      <c r="AD183" s="6">
        <f>IF(Jan!$E185&gt;0,VLOOKUP($A183,Jan!$O$4:$T$201,5,FALSE)+Jan!L$4/1000,0)</f>
        <v>0</v>
      </c>
      <c r="AE183" s="16">
        <f t="shared" si="159"/>
        <v>0</v>
      </c>
      <c r="AF183" s="6">
        <f>IF(Feb!$E185&gt;0,VLOOKUP($A183,Feb!$O$4:$R$201,4,FALSE),0)</f>
        <v>0</v>
      </c>
      <c r="AG183" s="6">
        <f>IF(Feb!$E185&gt;0,VLOOKUP($A183,Feb!$O$4:$T$201,5,FALSE)+Feb!L$4/1000,0)</f>
        <v>0</v>
      </c>
      <c r="AH183" s="16">
        <f t="shared" si="160"/>
        <v>0</v>
      </c>
      <c r="AI183" s="6">
        <f>IF(Mar!$E185&gt;0,VLOOKUP($A183,Mar!$O$4:$R$201,4,FALSE),0)</f>
        <v>0</v>
      </c>
      <c r="AJ183" s="6">
        <f>IF(Mar!$E185&gt;0,VLOOKUP($A183,Mar!$O$4:$T$201,5,FALSE)+Mar!L$4/1000,0)</f>
        <v>0</v>
      </c>
      <c r="AK183" s="16">
        <f t="shared" si="187"/>
        <v>0</v>
      </c>
      <c r="AN183" s="16">
        <f t="shared" si="161"/>
        <v>0</v>
      </c>
      <c r="AQ183" s="1">
        <f t="shared" si="162"/>
        <v>0</v>
      </c>
      <c r="AR183" s="6">
        <f t="shared" si="163"/>
        <v>0</v>
      </c>
      <c r="AS183" s="6">
        <f t="shared" si="164"/>
        <v>0</v>
      </c>
      <c r="AT183" s="6">
        <f t="shared" si="165"/>
        <v>0</v>
      </c>
      <c r="AU183" s="6">
        <f t="shared" si="166"/>
        <v>0</v>
      </c>
      <c r="AV183" s="6">
        <f t="shared" si="167"/>
        <v>0</v>
      </c>
      <c r="AW183" s="6">
        <f t="shared" si="168"/>
        <v>0</v>
      </c>
      <c r="AX183" s="6">
        <f t="shared" si="169"/>
        <v>0</v>
      </c>
      <c r="AY183" s="6">
        <f t="shared" si="170"/>
        <v>0</v>
      </c>
      <c r="AZ183" s="6">
        <f t="shared" si="171"/>
        <v>0</v>
      </c>
      <c r="BA183" s="6">
        <f t="shared" si="172"/>
        <v>0</v>
      </c>
      <c r="BB183" s="6">
        <f t="shared" si="173"/>
        <v>0</v>
      </c>
      <c r="BC183" s="6">
        <f t="shared" si="174"/>
        <v>0</v>
      </c>
      <c r="BE183" s="1">
        <f t="shared" si="175"/>
        <v>0</v>
      </c>
      <c r="BF183" s="1">
        <f t="shared" si="176"/>
        <v>0</v>
      </c>
      <c r="BG183" s="1">
        <f t="shared" si="177"/>
        <v>0</v>
      </c>
      <c r="BH183" s="1">
        <f t="shared" si="178"/>
        <v>0</v>
      </c>
      <c r="BI183" s="1">
        <f t="shared" si="179"/>
        <v>0</v>
      </c>
      <c r="BJ183" s="1">
        <f t="shared" si="180"/>
        <v>0</v>
      </c>
      <c r="BK183" s="1">
        <f t="shared" si="181"/>
        <v>0</v>
      </c>
      <c r="BL183" s="1">
        <f t="shared" si="182"/>
        <v>0</v>
      </c>
      <c r="BM183" s="1">
        <f t="shared" si="183"/>
        <v>0</v>
      </c>
    </row>
    <row r="184" spans="2:65" x14ac:dyDescent="0.3">
      <c r="B184" s="6">
        <f>IF(Apr!$E186&gt;0,VLOOKUP($A184,Apr!$O$4:$T$201,4,FALSE),0)</f>
        <v>0</v>
      </c>
      <c r="C184" s="6">
        <f>IF(Apr!$E186&gt;0,VLOOKUP($A184,Apr!$O$4:$T$201,5,FALSE)+Apr!L$4/1000,0)</f>
        <v>0</v>
      </c>
      <c r="D184" s="16">
        <f t="shared" si="184"/>
        <v>0</v>
      </c>
      <c r="E184" s="6">
        <f>IF(May!$E186&gt;0,VLOOKUP($A184,May!$O$4:$T$201,4,FALSE),0)</f>
        <v>0</v>
      </c>
      <c r="F184" s="6">
        <f>IF(May!$E186&gt;0,VLOOKUP($A184,May!$O$4:$T$201,5,FALSE)+May!L$4/1000,0)</f>
        <v>0</v>
      </c>
      <c r="G184" s="16">
        <f t="shared" si="185"/>
        <v>0</v>
      </c>
      <c r="H184" s="6">
        <f>IF(Jun!$E186&gt;0,VLOOKUP($A184,Jun!$O$4:$R$201,4,FALSE),0)</f>
        <v>0</v>
      </c>
      <c r="I184" s="6">
        <f>IF(Jun!$E186&gt;0,VLOOKUP($A184,Jun!$O$4:$T$201,5,FALSE)+Jun!L$4/1000,0)</f>
        <v>0</v>
      </c>
      <c r="J184" s="16">
        <f t="shared" si="186"/>
        <v>0</v>
      </c>
      <c r="K184" s="6">
        <f>IF(Jul!$E186&gt;0,VLOOKUP($A184,Jul!$O$4:$R$201,4,FALSE),0)</f>
        <v>0</v>
      </c>
      <c r="L184" s="6">
        <f>IF(Jul!$E186&gt;0,VLOOKUP($A184,Jul!$O$4:$T$201,5,FALSE)+Jul!$L$4/1000,0)</f>
        <v>0</v>
      </c>
      <c r="M184" s="16">
        <f t="shared" si="153"/>
        <v>0</v>
      </c>
      <c r="N184" s="6">
        <f>IF(Aug!$E186&gt;0,VLOOKUP($A184,Aug!$O$4:$R$201,4,FALSE),0)</f>
        <v>0</v>
      </c>
      <c r="O184" s="6">
        <f>IF(Aug!$E186&gt;0,VLOOKUP($A184,Aug!$O$4:$T$201,5,FALSE)+Aug!L$4/1000,0)</f>
        <v>0</v>
      </c>
      <c r="P184" s="16">
        <f t="shared" si="154"/>
        <v>0</v>
      </c>
      <c r="Q184" s="6">
        <f>IF(Sep!$E186&gt;0,VLOOKUP($A184,Sep!$O$4:$R$201,4,FALSE),0)</f>
        <v>0</v>
      </c>
      <c r="R184" s="6">
        <f>IF(Sep!$E186&gt;0,VLOOKUP($A184,Sep!$O$4:$T$201,5,FALSE)+Sep!L$4/1000,0)</f>
        <v>0</v>
      </c>
      <c r="S184" s="16">
        <f t="shared" si="155"/>
        <v>0</v>
      </c>
      <c r="T184" s="6">
        <f>IF(Oct!$E186&gt;0,VLOOKUP($A184,Oct!$O$4:$R$201,4,FALSE),0)</f>
        <v>0</v>
      </c>
      <c r="U184" s="6">
        <f>IF(Oct!$E186&gt;0,VLOOKUP($A184,Oct!$O$4:$T$201,5,FALSE)+Oct!L$4/1000,0)</f>
        <v>0</v>
      </c>
      <c r="V184" s="16">
        <f t="shared" si="156"/>
        <v>0</v>
      </c>
      <c r="W184" s="6">
        <f>IF(Nov!$E186&gt;0,VLOOKUP($A184,Nov!$O$4:$R$201,4,FALSE),0)</f>
        <v>0</v>
      </c>
      <c r="X184" s="6">
        <f>IF(Nov!$E186&gt;0,VLOOKUP($A184,Nov!$O$4:$T$201,5,FALSE)+Nov!L$4/1000,0)</f>
        <v>0</v>
      </c>
      <c r="Y184" s="16">
        <f t="shared" si="157"/>
        <v>0</v>
      </c>
      <c r="Z184" s="6">
        <f>IF(Dec!$E186&gt;0,VLOOKUP($A184,Dec!$O$4:$R$201,4,FALSE),0)</f>
        <v>0</v>
      </c>
      <c r="AA184" s="6">
        <f>IF(Dec!$E186&gt;0,VLOOKUP($A184,Dec!$O$4:$T$201,5,FALSE)+Dec!L$4/1000,0)</f>
        <v>0</v>
      </c>
      <c r="AB184" s="16">
        <f t="shared" si="158"/>
        <v>0</v>
      </c>
      <c r="AC184" s="6">
        <f>IF(Jan!$E186&gt;0,VLOOKUP($A184,Jan!$O$4:$R$201,4,FALSE),0)</f>
        <v>0</v>
      </c>
      <c r="AD184" s="6">
        <f>IF(Jan!$E186&gt;0,VLOOKUP($A184,Jan!$O$4:$T$201,5,FALSE)+Jan!L$4/1000,0)</f>
        <v>0</v>
      </c>
      <c r="AE184" s="16">
        <f t="shared" si="159"/>
        <v>0</v>
      </c>
      <c r="AF184" s="6">
        <f>IF(Feb!$E186&gt;0,VLOOKUP($A184,Feb!$O$4:$R$201,4,FALSE),0)</f>
        <v>0</v>
      </c>
      <c r="AG184" s="6">
        <f>IF(Feb!$E186&gt;0,VLOOKUP($A184,Feb!$O$4:$T$201,5,FALSE)+Feb!L$4/1000,0)</f>
        <v>0</v>
      </c>
      <c r="AH184" s="16">
        <f t="shared" si="160"/>
        <v>0</v>
      </c>
      <c r="AI184" s="6">
        <f>IF(Mar!$E186&gt;0,VLOOKUP($A184,Mar!$O$4:$R$201,4,FALSE),0)</f>
        <v>0</v>
      </c>
      <c r="AJ184" s="6">
        <f>IF(Mar!$E186&gt;0,VLOOKUP($A184,Mar!$O$4:$T$201,5,FALSE)+Mar!L$4/1000,0)</f>
        <v>0</v>
      </c>
      <c r="AK184" s="16">
        <f t="shared" si="187"/>
        <v>0</v>
      </c>
      <c r="AN184" s="16">
        <f t="shared" si="161"/>
        <v>0</v>
      </c>
      <c r="AQ184" s="1">
        <f t="shared" si="162"/>
        <v>0</v>
      </c>
      <c r="AR184" s="6">
        <f t="shared" si="163"/>
        <v>0</v>
      </c>
      <c r="AS184" s="6">
        <f t="shared" si="164"/>
        <v>0</v>
      </c>
      <c r="AT184" s="6">
        <f t="shared" si="165"/>
        <v>0</v>
      </c>
      <c r="AU184" s="6">
        <f t="shared" si="166"/>
        <v>0</v>
      </c>
      <c r="AV184" s="6">
        <f t="shared" si="167"/>
        <v>0</v>
      </c>
      <c r="AW184" s="6">
        <f t="shared" si="168"/>
        <v>0</v>
      </c>
      <c r="AX184" s="6">
        <f t="shared" si="169"/>
        <v>0</v>
      </c>
      <c r="AY184" s="6">
        <f t="shared" si="170"/>
        <v>0</v>
      </c>
      <c r="AZ184" s="6">
        <f t="shared" si="171"/>
        <v>0</v>
      </c>
      <c r="BA184" s="6">
        <f t="shared" si="172"/>
        <v>0</v>
      </c>
      <c r="BB184" s="6">
        <f t="shared" si="173"/>
        <v>0</v>
      </c>
      <c r="BC184" s="6">
        <f t="shared" si="174"/>
        <v>0</v>
      </c>
      <c r="BE184" s="1">
        <f t="shared" si="175"/>
        <v>0</v>
      </c>
      <c r="BF184" s="1">
        <f t="shared" si="176"/>
        <v>0</v>
      </c>
      <c r="BG184" s="1">
        <f t="shared" si="177"/>
        <v>0</v>
      </c>
      <c r="BH184" s="1">
        <f t="shared" si="178"/>
        <v>0</v>
      </c>
      <c r="BI184" s="1">
        <f t="shared" si="179"/>
        <v>0</v>
      </c>
      <c r="BJ184" s="1">
        <f t="shared" si="180"/>
        <v>0</v>
      </c>
      <c r="BK184" s="1">
        <f t="shared" si="181"/>
        <v>0</v>
      </c>
      <c r="BL184" s="1">
        <f t="shared" si="182"/>
        <v>0</v>
      </c>
      <c r="BM184" s="1">
        <f t="shared" si="183"/>
        <v>0</v>
      </c>
    </row>
    <row r="185" spans="2:65" x14ac:dyDescent="0.3">
      <c r="B185" s="6">
        <f>IF(Apr!$E187&gt;0,VLOOKUP($A185,Apr!$O$4:$T$201,4,FALSE),0)</f>
        <v>0</v>
      </c>
      <c r="C185" s="6">
        <f>IF(Apr!$E187&gt;0,VLOOKUP($A185,Apr!$O$4:$T$201,5,FALSE)+Apr!L$4/1000,0)</f>
        <v>0</v>
      </c>
      <c r="D185" s="16">
        <f t="shared" si="184"/>
        <v>0</v>
      </c>
      <c r="E185" s="6">
        <f>IF(May!$E187&gt;0,VLOOKUP($A185,May!$O$4:$T$201,4,FALSE),0)</f>
        <v>0</v>
      </c>
      <c r="F185" s="6">
        <f>IF(May!$E187&gt;0,VLOOKUP($A185,May!$O$4:$T$201,5,FALSE)+May!L$4/1000,0)</f>
        <v>0</v>
      </c>
      <c r="G185" s="16">
        <f t="shared" si="185"/>
        <v>0</v>
      </c>
      <c r="H185" s="6">
        <f>IF(Jun!$E187&gt;0,VLOOKUP($A185,Jun!$O$4:$R$201,4,FALSE),0)</f>
        <v>0</v>
      </c>
      <c r="I185" s="6">
        <f>IF(Jun!$E187&gt;0,VLOOKUP($A185,Jun!$O$4:$T$201,5,FALSE)+Jun!L$4/1000,0)</f>
        <v>0</v>
      </c>
      <c r="J185" s="16">
        <f t="shared" si="186"/>
        <v>0</v>
      </c>
      <c r="K185" s="6">
        <f>IF(Jul!$E187&gt;0,VLOOKUP($A185,Jul!$O$4:$R$201,4,FALSE),0)</f>
        <v>0</v>
      </c>
      <c r="L185" s="6">
        <f>IF(Jul!$E187&gt;0,VLOOKUP($A185,Jul!$O$4:$T$201,5,FALSE)+Jul!$L$4/1000,0)</f>
        <v>0</v>
      </c>
      <c r="M185" s="16">
        <f t="shared" si="153"/>
        <v>0</v>
      </c>
      <c r="N185" s="6">
        <f>IF(Aug!$E187&gt;0,VLOOKUP($A185,Aug!$O$4:$R$201,4,FALSE),0)</f>
        <v>0</v>
      </c>
      <c r="O185" s="6">
        <f>IF(Aug!$E187&gt;0,VLOOKUP($A185,Aug!$O$4:$T$201,5,FALSE)+Aug!L$4/1000,0)</f>
        <v>0</v>
      </c>
      <c r="P185" s="16">
        <f t="shared" si="154"/>
        <v>0</v>
      </c>
      <c r="Q185" s="6">
        <f>IF(Sep!$E187&gt;0,VLOOKUP($A185,Sep!$O$4:$R$201,4,FALSE),0)</f>
        <v>0</v>
      </c>
      <c r="R185" s="6">
        <f>IF(Sep!$E187&gt;0,VLOOKUP($A185,Sep!$O$4:$T$201,5,FALSE)+Sep!L$4/1000,0)</f>
        <v>0</v>
      </c>
      <c r="S185" s="16">
        <f t="shared" si="155"/>
        <v>0</v>
      </c>
      <c r="T185" s="6">
        <f>IF(Oct!$E187&gt;0,VLOOKUP($A185,Oct!$O$4:$R$201,4,FALSE),0)</f>
        <v>0</v>
      </c>
      <c r="U185" s="6">
        <f>IF(Oct!$E187&gt;0,VLOOKUP($A185,Oct!$O$4:$T$201,5,FALSE)+Oct!L$4/1000,0)</f>
        <v>0</v>
      </c>
      <c r="V185" s="16">
        <f t="shared" si="156"/>
        <v>0</v>
      </c>
      <c r="W185" s="6">
        <f>IF(Nov!$E187&gt;0,VLOOKUP($A185,Nov!$O$4:$R$201,4,FALSE),0)</f>
        <v>0</v>
      </c>
      <c r="X185" s="6">
        <f>IF(Nov!$E187&gt;0,VLOOKUP($A185,Nov!$O$4:$T$201,5,FALSE)+Nov!L$4/1000,0)</f>
        <v>0</v>
      </c>
      <c r="Y185" s="16">
        <f t="shared" si="157"/>
        <v>0</v>
      </c>
      <c r="Z185" s="6">
        <f>IF(Dec!$E187&gt;0,VLOOKUP($A185,Dec!$O$4:$R$201,4,FALSE),0)</f>
        <v>0</v>
      </c>
      <c r="AA185" s="6">
        <f>IF(Dec!$E187&gt;0,VLOOKUP($A185,Dec!$O$4:$T$201,5,FALSE)+Dec!L$4/1000,0)</f>
        <v>0</v>
      </c>
      <c r="AB185" s="16">
        <f t="shared" si="158"/>
        <v>0</v>
      </c>
      <c r="AC185" s="6">
        <f>IF(Jan!$E187&gt;0,VLOOKUP($A185,Jan!$O$4:$R$201,4,FALSE),0)</f>
        <v>0</v>
      </c>
      <c r="AD185" s="6">
        <f>IF(Jan!$E187&gt;0,VLOOKUP($A185,Jan!$O$4:$T$201,5,FALSE)+Jan!L$4/1000,0)</f>
        <v>0</v>
      </c>
      <c r="AE185" s="16">
        <f t="shared" si="159"/>
        <v>0</v>
      </c>
      <c r="AF185" s="6">
        <f>IF(Feb!$E187&gt;0,VLOOKUP($A185,Feb!$O$4:$R$201,4,FALSE),0)</f>
        <v>0</v>
      </c>
      <c r="AG185" s="6">
        <f>IF(Feb!$E187&gt;0,VLOOKUP($A185,Feb!$O$4:$T$201,5,FALSE)+Feb!L$4/1000,0)</f>
        <v>0</v>
      </c>
      <c r="AH185" s="16">
        <f t="shared" si="160"/>
        <v>0</v>
      </c>
      <c r="AI185" s="6">
        <f>IF(Mar!$E187&gt;0,VLOOKUP($A185,Mar!$O$4:$R$201,4,FALSE),0)</f>
        <v>0</v>
      </c>
      <c r="AJ185" s="6">
        <f>IF(Mar!$E187&gt;0,VLOOKUP($A185,Mar!$O$4:$T$201,5,FALSE)+Mar!L$4/1000,0)</f>
        <v>0</v>
      </c>
      <c r="AK185" s="16">
        <f t="shared" si="187"/>
        <v>0</v>
      </c>
      <c r="AN185" s="16">
        <f t="shared" si="161"/>
        <v>0</v>
      </c>
      <c r="AQ185" s="1">
        <f t="shared" si="162"/>
        <v>0</v>
      </c>
      <c r="AR185" s="6">
        <f t="shared" si="163"/>
        <v>0</v>
      </c>
      <c r="AS185" s="6">
        <f t="shared" si="164"/>
        <v>0</v>
      </c>
      <c r="AT185" s="6">
        <f t="shared" si="165"/>
        <v>0</v>
      </c>
      <c r="AU185" s="6">
        <f t="shared" si="166"/>
        <v>0</v>
      </c>
      <c r="AV185" s="6">
        <f t="shared" si="167"/>
        <v>0</v>
      </c>
      <c r="AW185" s="6">
        <f t="shared" si="168"/>
        <v>0</v>
      </c>
      <c r="AX185" s="6">
        <f t="shared" si="169"/>
        <v>0</v>
      </c>
      <c r="AY185" s="6">
        <f t="shared" si="170"/>
        <v>0</v>
      </c>
      <c r="AZ185" s="6">
        <f t="shared" si="171"/>
        <v>0</v>
      </c>
      <c r="BA185" s="6">
        <f t="shared" si="172"/>
        <v>0</v>
      </c>
      <c r="BB185" s="6">
        <f t="shared" si="173"/>
        <v>0</v>
      </c>
      <c r="BC185" s="6">
        <f t="shared" si="174"/>
        <v>0</v>
      </c>
      <c r="BE185" s="1">
        <f t="shared" si="175"/>
        <v>0</v>
      </c>
      <c r="BF185" s="1">
        <f t="shared" si="176"/>
        <v>0</v>
      </c>
      <c r="BG185" s="1">
        <f t="shared" si="177"/>
        <v>0</v>
      </c>
      <c r="BH185" s="1">
        <f t="shared" si="178"/>
        <v>0</v>
      </c>
      <c r="BI185" s="1">
        <f t="shared" si="179"/>
        <v>0</v>
      </c>
      <c r="BJ185" s="1">
        <f t="shared" si="180"/>
        <v>0</v>
      </c>
      <c r="BK185" s="1">
        <f t="shared" si="181"/>
        <v>0</v>
      </c>
      <c r="BL185" s="1">
        <f t="shared" si="182"/>
        <v>0</v>
      </c>
      <c r="BM185" s="1">
        <f t="shared" si="183"/>
        <v>0</v>
      </c>
    </row>
    <row r="186" spans="2:65" x14ac:dyDescent="0.3">
      <c r="B186" s="6">
        <f>IF(Apr!$E188&gt;0,VLOOKUP($A186,Apr!$O$4:$T$201,4,FALSE),0)</f>
        <v>0</v>
      </c>
      <c r="C186" s="6">
        <f>IF(Apr!$E188&gt;0,VLOOKUP($A186,Apr!$O$4:$T$201,5,FALSE)+Apr!L$4/1000,0)</f>
        <v>0</v>
      </c>
      <c r="D186" s="16">
        <f t="shared" si="184"/>
        <v>0</v>
      </c>
      <c r="E186" s="6">
        <f>IF(May!$E188&gt;0,VLOOKUP($A186,May!$O$4:$T$201,4,FALSE),0)</f>
        <v>0</v>
      </c>
      <c r="F186" s="6">
        <f>IF(May!$E188&gt;0,VLOOKUP($A186,May!$O$4:$T$201,5,FALSE)+May!L$4/1000,0)</f>
        <v>0</v>
      </c>
      <c r="G186" s="16">
        <f t="shared" si="185"/>
        <v>0</v>
      </c>
      <c r="H186" s="6">
        <f>IF(Jun!$E188&gt;0,VLOOKUP($A186,Jun!$O$4:$R$201,4,FALSE),0)</f>
        <v>0</v>
      </c>
      <c r="I186" s="6">
        <f>IF(Jun!$E188&gt;0,VLOOKUP($A186,Jun!$O$4:$T$201,5,FALSE)+Jun!L$4/1000,0)</f>
        <v>0</v>
      </c>
      <c r="J186" s="16">
        <f t="shared" si="186"/>
        <v>0</v>
      </c>
      <c r="K186" s="6">
        <f>IF(Jul!$E188&gt;0,VLOOKUP($A186,Jul!$O$4:$R$201,4,FALSE),0)</f>
        <v>0</v>
      </c>
      <c r="L186" s="6">
        <f>IF(Jul!$E188&gt;0,VLOOKUP($A186,Jul!$O$4:$T$201,5,FALSE)+Jul!$L$4/1000,0)</f>
        <v>0</v>
      </c>
      <c r="M186" s="16">
        <f t="shared" si="153"/>
        <v>0</v>
      </c>
      <c r="N186" s="6">
        <f>IF(Aug!$E188&gt;0,VLOOKUP($A186,Aug!$O$4:$R$201,4,FALSE),0)</f>
        <v>0</v>
      </c>
      <c r="O186" s="6">
        <f>IF(Aug!$E188&gt;0,VLOOKUP($A186,Aug!$O$4:$T$201,5,FALSE)+Aug!L$4/1000,0)</f>
        <v>0</v>
      </c>
      <c r="P186" s="16">
        <f t="shared" si="154"/>
        <v>0</v>
      </c>
      <c r="Q186" s="6">
        <f>IF(Sep!$E188&gt;0,VLOOKUP($A186,Sep!$O$4:$R$201,4,FALSE),0)</f>
        <v>0</v>
      </c>
      <c r="R186" s="6">
        <f>IF(Sep!$E188&gt;0,VLOOKUP($A186,Sep!$O$4:$T$201,5,FALSE)+Sep!L$4/1000,0)</f>
        <v>0</v>
      </c>
      <c r="S186" s="16">
        <f t="shared" si="155"/>
        <v>0</v>
      </c>
      <c r="T186" s="6">
        <f>IF(Oct!$E188&gt;0,VLOOKUP($A186,Oct!$O$4:$R$201,4,FALSE),0)</f>
        <v>0</v>
      </c>
      <c r="U186" s="6">
        <f>IF(Oct!$E188&gt;0,VLOOKUP($A186,Oct!$O$4:$T$201,5,FALSE)+Oct!L$4/1000,0)</f>
        <v>0</v>
      </c>
      <c r="V186" s="16">
        <f t="shared" si="156"/>
        <v>0</v>
      </c>
      <c r="W186" s="6">
        <f>IF(Nov!$E188&gt;0,VLOOKUP($A186,Nov!$O$4:$R$201,4,FALSE),0)</f>
        <v>0</v>
      </c>
      <c r="X186" s="6">
        <f>IF(Nov!$E188&gt;0,VLOOKUP($A186,Nov!$O$4:$T$201,5,FALSE)+Nov!L$4/1000,0)</f>
        <v>0</v>
      </c>
      <c r="Y186" s="16">
        <f t="shared" si="157"/>
        <v>0</v>
      </c>
      <c r="Z186" s="6">
        <f>IF(Dec!$E188&gt;0,VLOOKUP($A186,Dec!$O$4:$R$201,4,FALSE),0)</f>
        <v>0</v>
      </c>
      <c r="AA186" s="6">
        <f>IF(Dec!$E188&gt;0,VLOOKUP($A186,Dec!$O$4:$T$201,5,FALSE)+Dec!L$4/1000,0)</f>
        <v>0</v>
      </c>
      <c r="AB186" s="16">
        <f t="shared" si="158"/>
        <v>0</v>
      </c>
      <c r="AC186" s="6">
        <f>IF(Jan!$E188&gt;0,VLOOKUP($A186,Jan!$O$4:$R$201,4,FALSE),0)</f>
        <v>0</v>
      </c>
      <c r="AD186" s="6">
        <f>IF(Jan!$E188&gt;0,VLOOKUP($A186,Jan!$O$4:$T$201,5,FALSE)+Jan!L$4/1000,0)</f>
        <v>0</v>
      </c>
      <c r="AE186" s="16">
        <f t="shared" si="159"/>
        <v>0</v>
      </c>
      <c r="AF186" s="6">
        <f>IF(Feb!$E188&gt;0,VLOOKUP($A186,Feb!$O$4:$R$201,4,FALSE),0)</f>
        <v>0</v>
      </c>
      <c r="AG186" s="6">
        <f>IF(Feb!$E188&gt;0,VLOOKUP($A186,Feb!$O$4:$T$201,5,FALSE)+Feb!L$4/1000,0)</f>
        <v>0</v>
      </c>
      <c r="AH186" s="16">
        <f t="shared" si="160"/>
        <v>0</v>
      </c>
      <c r="AI186" s="6">
        <f>IF(Mar!$E188&gt;0,VLOOKUP($A186,Mar!$O$4:$R$201,4,FALSE),0)</f>
        <v>0</v>
      </c>
      <c r="AJ186" s="6">
        <f>IF(Mar!$E188&gt;0,VLOOKUP($A186,Mar!$O$4:$T$201,5,FALSE)+Mar!L$4/1000,0)</f>
        <v>0</v>
      </c>
      <c r="AK186" s="16">
        <f t="shared" si="187"/>
        <v>0</v>
      </c>
      <c r="AN186" s="16">
        <f t="shared" si="161"/>
        <v>0</v>
      </c>
      <c r="AQ186" s="1">
        <f t="shared" si="162"/>
        <v>0</v>
      </c>
      <c r="AR186" s="6">
        <f t="shared" si="163"/>
        <v>0</v>
      </c>
      <c r="AS186" s="6">
        <f t="shared" si="164"/>
        <v>0</v>
      </c>
      <c r="AT186" s="6">
        <f t="shared" si="165"/>
        <v>0</v>
      </c>
      <c r="AU186" s="6">
        <f t="shared" si="166"/>
        <v>0</v>
      </c>
      <c r="AV186" s="6">
        <f t="shared" si="167"/>
        <v>0</v>
      </c>
      <c r="AW186" s="6">
        <f t="shared" si="168"/>
        <v>0</v>
      </c>
      <c r="AX186" s="6">
        <f t="shared" si="169"/>
        <v>0</v>
      </c>
      <c r="AY186" s="6">
        <f t="shared" si="170"/>
        <v>0</v>
      </c>
      <c r="AZ186" s="6">
        <f t="shared" si="171"/>
        <v>0</v>
      </c>
      <c r="BA186" s="6">
        <f t="shared" si="172"/>
        <v>0</v>
      </c>
      <c r="BB186" s="6">
        <f t="shared" si="173"/>
        <v>0</v>
      </c>
      <c r="BC186" s="6">
        <f t="shared" si="174"/>
        <v>0</v>
      </c>
      <c r="BE186" s="1">
        <f t="shared" si="175"/>
        <v>0</v>
      </c>
      <c r="BF186" s="1">
        <f t="shared" si="176"/>
        <v>0</v>
      </c>
      <c r="BG186" s="1">
        <f t="shared" si="177"/>
        <v>0</v>
      </c>
      <c r="BH186" s="1">
        <f t="shared" si="178"/>
        <v>0</v>
      </c>
      <c r="BI186" s="1">
        <f t="shared" si="179"/>
        <v>0</v>
      </c>
      <c r="BJ186" s="1">
        <f t="shared" si="180"/>
        <v>0</v>
      </c>
      <c r="BK186" s="1">
        <f t="shared" si="181"/>
        <v>0</v>
      </c>
      <c r="BL186" s="1">
        <f t="shared" si="182"/>
        <v>0</v>
      </c>
      <c r="BM186" s="1">
        <f t="shared" si="183"/>
        <v>0</v>
      </c>
    </row>
    <row r="187" spans="2:65" x14ac:dyDescent="0.3">
      <c r="B187" s="6">
        <f>IF(Apr!$E189&gt;0,VLOOKUP($A187,Apr!$O$4:$T$201,4,FALSE),0)</f>
        <v>0</v>
      </c>
      <c r="C187" s="6">
        <f>IF(Apr!$E189&gt;0,VLOOKUP($A187,Apr!$O$4:$T$201,5,FALSE)+Apr!L$4/1000,0)</f>
        <v>0</v>
      </c>
      <c r="D187" s="16">
        <f t="shared" si="184"/>
        <v>0</v>
      </c>
      <c r="E187" s="6">
        <f>IF(May!$E189&gt;0,VLOOKUP($A187,May!$O$4:$T$201,4,FALSE),0)</f>
        <v>0</v>
      </c>
      <c r="F187" s="6">
        <f>IF(May!$E189&gt;0,VLOOKUP($A187,May!$O$4:$T$201,5,FALSE)+May!L$4/1000,0)</f>
        <v>0</v>
      </c>
      <c r="G187" s="16">
        <f t="shared" si="185"/>
        <v>0</v>
      </c>
      <c r="H187" s="6">
        <f>IF(Jun!$E189&gt;0,VLOOKUP($A187,Jun!$O$4:$R$201,4,FALSE),0)</f>
        <v>0</v>
      </c>
      <c r="I187" s="6">
        <f>IF(Jun!$E189&gt;0,VLOOKUP($A187,Jun!$O$4:$T$201,5,FALSE)+Jun!L$4/1000,0)</f>
        <v>0</v>
      </c>
      <c r="J187" s="16">
        <f t="shared" si="186"/>
        <v>0</v>
      </c>
      <c r="K187" s="6">
        <f>IF(Jul!$E189&gt;0,VLOOKUP($A187,Jul!$O$4:$R$201,4,FALSE),0)</f>
        <v>0</v>
      </c>
      <c r="L187" s="6">
        <f>IF(Jul!$E189&gt;0,VLOOKUP($A187,Jul!$O$4:$T$201,5,FALSE)+Jul!$L$4/1000,0)</f>
        <v>0</v>
      </c>
      <c r="M187" s="16">
        <f t="shared" si="153"/>
        <v>0</v>
      </c>
      <c r="N187" s="6">
        <f>IF(Aug!$E189&gt;0,VLOOKUP($A187,Aug!$O$4:$R$201,4,FALSE),0)</f>
        <v>0</v>
      </c>
      <c r="O187" s="6">
        <f>IF(Aug!$E189&gt;0,VLOOKUP($A187,Aug!$O$4:$T$201,5,FALSE)+Aug!L$4/1000,0)</f>
        <v>0</v>
      </c>
      <c r="P187" s="16">
        <f t="shared" si="154"/>
        <v>0</v>
      </c>
      <c r="Q187" s="6">
        <f>IF(Sep!$E189&gt;0,VLOOKUP($A187,Sep!$O$4:$R$201,4,FALSE),0)</f>
        <v>0</v>
      </c>
      <c r="R187" s="6">
        <f>IF(Sep!$E189&gt;0,VLOOKUP($A187,Sep!$O$4:$T$201,5,FALSE)+Sep!L$4/1000,0)</f>
        <v>0</v>
      </c>
      <c r="S187" s="16">
        <f t="shared" si="155"/>
        <v>0</v>
      </c>
      <c r="T187" s="6">
        <f>IF(Oct!$E189&gt;0,VLOOKUP($A187,Oct!$O$4:$R$201,4,FALSE),0)</f>
        <v>0</v>
      </c>
      <c r="U187" s="6">
        <f>IF(Oct!$E189&gt;0,VLOOKUP($A187,Oct!$O$4:$T$201,5,FALSE)+Oct!L$4/1000,0)</f>
        <v>0</v>
      </c>
      <c r="V187" s="16">
        <f t="shared" si="156"/>
        <v>0</v>
      </c>
      <c r="W187" s="6">
        <f>IF(Nov!$E189&gt;0,VLOOKUP($A187,Nov!$O$4:$R$201,4,FALSE),0)</f>
        <v>0</v>
      </c>
      <c r="X187" s="6">
        <f>IF(Nov!$E189&gt;0,VLOOKUP($A187,Nov!$O$4:$T$201,5,FALSE)+Nov!L$4/1000,0)</f>
        <v>0</v>
      </c>
      <c r="Y187" s="16">
        <f t="shared" si="157"/>
        <v>0</v>
      </c>
      <c r="Z187" s="6">
        <f>IF(Dec!$E189&gt;0,VLOOKUP($A187,Dec!$O$4:$R$201,4,FALSE),0)</f>
        <v>0</v>
      </c>
      <c r="AA187" s="6">
        <f>IF(Dec!$E189&gt;0,VLOOKUP($A187,Dec!$O$4:$T$201,5,FALSE)+Dec!L$4/1000,0)</f>
        <v>0</v>
      </c>
      <c r="AB187" s="16">
        <f t="shared" si="158"/>
        <v>0</v>
      </c>
      <c r="AC187" s="6">
        <f>IF(Jan!$E189&gt;0,VLOOKUP($A187,Jan!$O$4:$R$201,4,FALSE),0)</f>
        <v>0</v>
      </c>
      <c r="AD187" s="6">
        <f>IF(Jan!$E189&gt;0,VLOOKUP($A187,Jan!$O$4:$T$201,5,FALSE)+Jan!L$4/1000,0)</f>
        <v>0</v>
      </c>
      <c r="AE187" s="16">
        <f t="shared" si="159"/>
        <v>0</v>
      </c>
      <c r="AF187" s="6">
        <f>IF(Feb!$E189&gt;0,VLOOKUP($A187,Feb!$O$4:$R$201,4,FALSE),0)</f>
        <v>0</v>
      </c>
      <c r="AG187" s="6">
        <f>IF(Feb!$E189&gt;0,VLOOKUP($A187,Feb!$O$4:$T$201,5,FALSE)+Feb!L$4/1000,0)</f>
        <v>0</v>
      </c>
      <c r="AH187" s="16">
        <f t="shared" si="160"/>
        <v>0</v>
      </c>
      <c r="AI187" s="6">
        <f>IF(Mar!$E189&gt;0,VLOOKUP($A187,Mar!$O$4:$R$201,4,FALSE),0)</f>
        <v>0</v>
      </c>
      <c r="AJ187" s="6">
        <f>IF(Mar!$E189&gt;0,VLOOKUP($A187,Mar!$O$4:$T$201,5,FALSE)+Mar!L$4/1000,0)</f>
        <v>0</v>
      </c>
      <c r="AK187" s="16">
        <f t="shared" si="187"/>
        <v>0</v>
      </c>
      <c r="AN187" s="16">
        <f t="shared" si="161"/>
        <v>0</v>
      </c>
      <c r="AQ187" s="1">
        <f t="shared" si="162"/>
        <v>0</v>
      </c>
      <c r="AR187" s="6">
        <f t="shared" si="163"/>
        <v>0</v>
      </c>
      <c r="AS187" s="6">
        <f t="shared" si="164"/>
        <v>0</v>
      </c>
      <c r="AT187" s="6">
        <f t="shared" si="165"/>
        <v>0</v>
      </c>
      <c r="AU187" s="6">
        <f t="shared" si="166"/>
        <v>0</v>
      </c>
      <c r="AV187" s="6">
        <f t="shared" si="167"/>
        <v>0</v>
      </c>
      <c r="AW187" s="6">
        <f t="shared" si="168"/>
        <v>0</v>
      </c>
      <c r="AX187" s="6">
        <f t="shared" si="169"/>
        <v>0</v>
      </c>
      <c r="AY187" s="6">
        <f t="shared" si="170"/>
        <v>0</v>
      </c>
      <c r="AZ187" s="6">
        <f t="shared" si="171"/>
        <v>0</v>
      </c>
      <c r="BA187" s="6">
        <f t="shared" si="172"/>
        <v>0</v>
      </c>
      <c r="BB187" s="6">
        <f t="shared" si="173"/>
        <v>0</v>
      </c>
      <c r="BC187" s="6">
        <f t="shared" si="174"/>
        <v>0</v>
      </c>
      <c r="BE187" s="1">
        <f t="shared" si="175"/>
        <v>0</v>
      </c>
      <c r="BF187" s="1">
        <f t="shared" si="176"/>
        <v>0</v>
      </c>
      <c r="BG187" s="1">
        <f t="shared" si="177"/>
        <v>0</v>
      </c>
      <c r="BH187" s="1">
        <f t="shared" si="178"/>
        <v>0</v>
      </c>
      <c r="BI187" s="1">
        <f t="shared" si="179"/>
        <v>0</v>
      </c>
      <c r="BJ187" s="1">
        <f t="shared" si="180"/>
        <v>0</v>
      </c>
      <c r="BK187" s="1">
        <f t="shared" si="181"/>
        <v>0</v>
      </c>
      <c r="BL187" s="1">
        <f t="shared" si="182"/>
        <v>0</v>
      </c>
      <c r="BM187" s="1">
        <f t="shared" si="183"/>
        <v>0</v>
      </c>
    </row>
    <row r="188" spans="2:65" x14ac:dyDescent="0.3">
      <c r="B188" s="6">
        <f>IF(Apr!$E190&gt;0,VLOOKUP($A188,Apr!$O$4:$T$201,4,FALSE),0)</f>
        <v>0</v>
      </c>
      <c r="C188" s="6">
        <f>IF(Apr!$E190&gt;0,VLOOKUP($A188,Apr!$O$4:$T$201,5,FALSE)+Apr!L$4/1000,0)</f>
        <v>0</v>
      </c>
      <c r="D188" s="16">
        <f t="shared" si="184"/>
        <v>0</v>
      </c>
      <c r="E188" s="6">
        <f>IF(May!$E190&gt;0,VLOOKUP($A188,May!$O$4:$T$201,4,FALSE),0)</f>
        <v>0</v>
      </c>
      <c r="F188" s="6">
        <f>IF(May!$E190&gt;0,VLOOKUP($A188,May!$O$4:$T$201,5,FALSE)+May!L$4/1000,0)</f>
        <v>0</v>
      </c>
      <c r="G188" s="16">
        <f t="shared" si="185"/>
        <v>0</v>
      </c>
      <c r="H188" s="6">
        <f>IF(Jun!$E190&gt;0,VLOOKUP($A188,Jun!$O$4:$R$201,4,FALSE),0)</f>
        <v>0</v>
      </c>
      <c r="I188" s="6">
        <f>IF(Jun!$E190&gt;0,VLOOKUP($A188,Jun!$O$4:$T$201,5,FALSE)+Jun!L$4/1000,0)</f>
        <v>0</v>
      </c>
      <c r="J188" s="16">
        <f t="shared" si="186"/>
        <v>0</v>
      </c>
      <c r="K188" s="6">
        <f>IF(Jul!$E190&gt;0,VLOOKUP($A188,Jul!$O$4:$R$201,4,FALSE),0)</f>
        <v>0</v>
      </c>
      <c r="L188" s="6">
        <f>IF(Jul!$E190&gt;0,VLOOKUP($A188,Jul!$O$4:$T$201,5,FALSE)+Jul!$L$4/1000,0)</f>
        <v>0</v>
      </c>
      <c r="M188" s="16">
        <f t="shared" si="153"/>
        <v>0</v>
      </c>
      <c r="N188" s="6">
        <f>IF(Aug!$E190&gt;0,VLOOKUP($A188,Aug!$O$4:$R$201,4,FALSE),0)</f>
        <v>0</v>
      </c>
      <c r="O188" s="6">
        <f>IF(Aug!$E190&gt;0,VLOOKUP($A188,Aug!$O$4:$T$201,5,FALSE)+Aug!L$4/1000,0)</f>
        <v>0</v>
      </c>
      <c r="P188" s="16">
        <f t="shared" si="154"/>
        <v>0</v>
      </c>
      <c r="Q188" s="6">
        <f>IF(Sep!$E190&gt;0,VLOOKUP($A188,Sep!$O$4:$R$201,4,FALSE),0)</f>
        <v>0</v>
      </c>
      <c r="R188" s="6">
        <f>IF(Sep!$E190&gt;0,VLOOKUP($A188,Sep!$O$4:$T$201,5,FALSE)+Sep!L$4/1000,0)</f>
        <v>0</v>
      </c>
      <c r="S188" s="16">
        <f t="shared" si="155"/>
        <v>0</v>
      </c>
      <c r="T188" s="6">
        <f>IF(Oct!$E190&gt;0,VLOOKUP($A188,Oct!$O$4:$R$201,4,FALSE),0)</f>
        <v>0</v>
      </c>
      <c r="U188" s="6">
        <f>IF(Oct!$E190&gt;0,VLOOKUP($A188,Oct!$O$4:$T$201,5,FALSE)+Oct!L$4/1000,0)</f>
        <v>0</v>
      </c>
      <c r="V188" s="16">
        <f t="shared" si="156"/>
        <v>0</v>
      </c>
      <c r="W188" s="6">
        <f>IF(Nov!$E190&gt;0,VLOOKUP($A188,Nov!$O$4:$R$201,4,FALSE),0)</f>
        <v>0</v>
      </c>
      <c r="X188" s="6">
        <f>IF(Nov!$E190&gt;0,VLOOKUP($A188,Nov!$O$4:$T$201,5,FALSE)+Nov!L$4/1000,0)</f>
        <v>0</v>
      </c>
      <c r="Y188" s="16">
        <f t="shared" si="157"/>
        <v>0</v>
      </c>
      <c r="Z188" s="6">
        <f>IF(Dec!$E190&gt;0,VLOOKUP($A188,Dec!$O$4:$R$201,4,FALSE),0)</f>
        <v>0</v>
      </c>
      <c r="AA188" s="6">
        <f>IF(Dec!$E190&gt;0,VLOOKUP($A188,Dec!$O$4:$T$201,5,FALSE)+Dec!L$4/1000,0)</f>
        <v>0</v>
      </c>
      <c r="AB188" s="16">
        <f t="shared" si="158"/>
        <v>0</v>
      </c>
      <c r="AC188" s="6">
        <f>IF(Jan!$E190&gt;0,VLOOKUP($A188,Jan!$O$4:$R$201,4,FALSE),0)</f>
        <v>0</v>
      </c>
      <c r="AD188" s="6">
        <f>IF(Jan!$E190&gt;0,VLOOKUP($A188,Jan!$O$4:$T$201,5,FALSE)+Jan!L$4/1000,0)</f>
        <v>0</v>
      </c>
      <c r="AE188" s="16">
        <f t="shared" si="159"/>
        <v>0</v>
      </c>
      <c r="AF188" s="6">
        <f>IF(Feb!$E190&gt;0,VLOOKUP($A188,Feb!$O$4:$R$201,4,FALSE),0)</f>
        <v>0</v>
      </c>
      <c r="AG188" s="6">
        <f>IF(Feb!$E190&gt;0,VLOOKUP($A188,Feb!$O$4:$T$201,5,FALSE)+Feb!L$4/1000,0)</f>
        <v>0</v>
      </c>
      <c r="AH188" s="16">
        <f t="shared" si="160"/>
        <v>0</v>
      </c>
      <c r="AI188" s="6">
        <f>IF(Mar!$E190&gt;0,VLOOKUP($A188,Mar!$O$4:$R$201,4,FALSE),0)</f>
        <v>0</v>
      </c>
      <c r="AJ188" s="6">
        <f>IF(Mar!$E190&gt;0,VLOOKUP($A188,Mar!$O$4:$T$201,5,FALSE)+Mar!L$4/1000,0)</f>
        <v>0</v>
      </c>
      <c r="AK188" s="16">
        <f t="shared" si="187"/>
        <v>0</v>
      </c>
      <c r="AN188" s="16">
        <f t="shared" si="161"/>
        <v>0</v>
      </c>
      <c r="AQ188" s="1">
        <f t="shared" si="162"/>
        <v>0</v>
      </c>
      <c r="AR188" s="6">
        <f t="shared" si="163"/>
        <v>0</v>
      </c>
      <c r="AS188" s="6">
        <f t="shared" si="164"/>
        <v>0</v>
      </c>
      <c r="AT188" s="6">
        <f t="shared" si="165"/>
        <v>0</v>
      </c>
      <c r="AU188" s="6">
        <f t="shared" si="166"/>
        <v>0</v>
      </c>
      <c r="AV188" s="6">
        <f t="shared" si="167"/>
        <v>0</v>
      </c>
      <c r="AW188" s="6">
        <f t="shared" si="168"/>
        <v>0</v>
      </c>
      <c r="AX188" s="6">
        <f t="shared" si="169"/>
        <v>0</v>
      </c>
      <c r="AY188" s="6">
        <f t="shared" si="170"/>
        <v>0</v>
      </c>
      <c r="AZ188" s="6">
        <f t="shared" si="171"/>
        <v>0</v>
      </c>
      <c r="BA188" s="6">
        <f t="shared" si="172"/>
        <v>0</v>
      </c>
      <c r="BB188" s="6">
        <f t="shared" si="173"/>
        <v>0</v>
      </c>
      <c r="BC188" s="6">
        <f t="shared" si="174"/>
        <v>0</v>
      </c>
      <c r="BE188" s="1">
        <f t="shared" si="175"/>
        <v>0</v>
      </c>
      <c r="BF188" s="1">
        <f t="shared" si="176"/>
        <v>0</v>
      </c>
      <c r="BG188" s="1">
        <f t="shared" si="177"/>
        <v>0</v>
      </c>
      <c r="BH188" s="1">
        <f t="shared" si="178"/>
        <v>0</v>
      </c>
      <c r="BI188" s="1">
        <f t="shared" si="179"/>
        <v>0</v>
      </c>
      <c r="BJ188" s="1">
        <f t="shared" si="180"/>
        <v>0</v>
      </c>
      <c r="BK188" s="1">
        <f t="shared" si="181"/>
        <v>0</v>
      </c>
      <c r="BL188" s="1">
        <f t="shared" si="182"/>
        <v>0</v>
      </c>
      <c r="BM188" s="1">
        <f t="shared" si="183"/>
        <v>0</v>
      </c>
    </row>
    <row r="189" spans="2:65" x14ac:dyDescent="0.3">
      <c r="B189" s="6">
        <f>IF(Apr!$E191&gt;0,VLOOKUP($A189,Apr!$O$4:$T$201,4,FALSE),0)</f>
        <v>0</v>
      </c>
      <c r="C189" s="6">
        <f>IF(Apr!$E191&gt;0,VLOOKUP($A189,Apr!$O$4:$T$201,5,FALSE)+Apr!L$4/1000,0)</f>
        <v>0</v>
      </c>
      <c r="D189" s="16">
        <f t="shared" si="184"/>
        <v>0</v>
      </c>
      <c r="E189" s="6">
        <f>IF(May!$E191&gt;0,VLOOKUP($A189,May!$O$4:$T$201,4,FALSE),0)</f>
        <v>0</v>
      </c>
      <c r="F189" s="6">
        <f>IF(May!$E191&gt;0,VLOOKUP($A189,May!$O$4:$T$201,5,FALSE)+May!L$4/1000,0)</f>
        <v>0</v>
      </c>
      <c r="G189" s="16">
        <f t="shared" si="185"/>
        <v>0</v>
      </c>
      <c r="H189" s="6">
        <f>IF(Jun!$E191&gt;0,VLOOKUP($A189,Jun!$O$4:$R$201,4,FALSE),0)</f>
        <v>0</v>
      </c>
      <c r="I189" s="6">
        <f>IF(Jun!$E191&gt;0,VLOOKUP($A189,Jun!$O$4:$T$201,5,FALSE)+Jun!L$4/1000,0)</f>
        <v>0</v>
      </c>
      <c r="J189" s="16">
        <f t="shared" si="186"/>
        <v>0</v>
      </c>
      <c r="K189" s="6">
        <f>IF(Jul!$E191&gt;0,VLOOKUP($A189,Jul!$O$4:$R$201,4,FALSE),0)</f>
        <v>0</v>
      </c>
      <c r="L189" s="6">
        <f>IF(Jul!$E191&gt;0,VLOOKUP($A189,Jul!$O$4:$T$201,5,FALSE)+Jul!$L$4/1000,0)</f>
        <v>0</v>
      </c>
      <c r="M189" s="16">
        <f t="shared" si="153"/>
        <v>0</v>
      </c>
      <c r="N189" s="6">
        <f>IF(Aug!$E191&gt;0,VLOOKUP($A189,Aug!$O$4:$R$201,4,FALSE),0)</f>
        <v>0</v>
      </c>
      <c r="O189" s="6">
        <f>IF(Aug!$E191&gt;0,VLOOKUP($A189,Aug!$O$4:$T$201,5,FALSE)+Aug!L$4/1000,0)</f>
        <v>0</v>
      </c>
      <c r="P189" s="16">
        <f t="shared" si="154"/>
        <v>0</v>
      </c>
      <c r="Q189" s="6">
        <f>IF(Sep!$E191&gt;0,VLOOKUP($A189,Sep!$O$4:$R$201,4,FALSE),0)</f>
        <v>0</v>
      </c>
      <c r="R189" s="6">
        <f>IF(Sep!$E191&gt;0,VLOOKUP($A189,Sep!$O$4:$T$201,5,FALSE)+Sep!L$4/1000,0)</f>
        <v>0</v>
      </c>
      <c r="S189" s="16">
        <f t="shared" si="155"/>
        <v>0</v>
      </c>
      <c r="T189" s="6">
        <f>IF(Oct!$E191&gt;0,VLOOKUP($A189,Oct!$O$4:$R$201,4,FALSE),0)</f>
        <v>0</v>
      </c>
      <c r="U189" s="6">
        <f>IF(Oct!$E191&gt;0,VLOOKUP($A189,Oct!$O$4:$T$201,5,FALSE)+Oct!L$4/1000,0)</f>
        <v>0</v>
      </c>
      <c r="V189" s="16">
        <f t="shared" si="156"/>
        <v>0</v>
      </c>
      <c r="W189" s="6">
        <f>IF(Nov!$E191&gt;0,VLOOKUP($A189,Nov!$O$4:$R$201,4,FALSE),0)</f>
        <v>0</v>
      </c>
      <c r="X189" s="6">
        <f>IF(Nov!$E191&gt;0,VLOOKUP($A189,Nov!$O$4:$T$201,5,FALSE)+Nov!L$4/1000,0)</f>
        <v>0</v>
      </c>
      <c r="Y189" s="16">
        <f t="shared" si="157"/>
        <v>0</v>
      </c>
      <c r="Z189" s="6">
        <f>IF(Dec!$E191&gt;0,VLOOKUP($A189,Dec!$O$4:$R$201,4,FALSE),0)</f>
        <v>0</v>
      </c>
      <c r="AA189" s="6">
        <f>IF(Dec!$E191&gt;0,VLOOKUP($A189,Dec!$O$4:$T$201,5,FALSE)+Dec!L$4/1000,0)</f>
        <v>0</v>
      </c>
      <c r="AB189" s="16">
        <f t="shared" si="158"/>
        <v>0</v>
      </c>
      <c r="AC189" s="6">
        <f>IF(Jan!$E191&gt;0,VLOOKUP($A189,Jan!$O$4:$R$201,4,FALSE),0)</f>
        <v>0</v>
      </c>
      <c r="AD189" s="6">
        <f>IF(Jan!$E191&gt;0,VLOOKUP($A189,Jan!$O$4:$T$201,5,FALSE)+Jan!L$4/1000,0)</f>
        <v>0</v>
      </c>
      <c r="AE189" s="16">
        <f t="shared" si="159"/>
        <v>0</v>
      </c>
      <c r="AF189" s="6">
        <f>IF(Feb!$E191&gt;0,VLOOKUP($A189,Feb!$O$4:$R$201,4,FALSE),0)</f>
        <v>0</v>
      </c>
      <c r="AG189" s="6">
        <f>IF(Feb!$E191&gt;0,VLOOKUP($A189,Feb!$O$4:$T$201,5,FALSE)+Feb!L$4/1000,0)</f>
        <v>0</v>
      </c>
      <c r="AH189" s="16">
        <f t="shared" si="160"/>
        <v>0</v>
      </c>
      <c r="AI189" s="6">
        <f>IF(Mar!$E191&gt;0,VLOOKUP($A189,Mar!$O$4:$R$201,4,FALSE),0)</f>
        <v>0</v>
      </c>
      <c r="AJ189" s="6">
        <f>IF(Mar!$E191&gt;0,VLOOKUP($A189,Mar!$O$4:$T$201,5,FALSE)+Mar!L$4/1000,0)</f>
        <v>0</v>
      </c>
      <c r="AK189" s="16">
        <f t="shared" si="187"/>
        <v>0</v>
      </c>
      <c r="AN189" s="16">
        <f t="shared" si="161"/>
        <v>0</v>
      </c>
      <c r="AQ189" s="1">
        <f t="shared" si="162"/>
        <v>0</v>
      </c>
      <c r="AR189" s="6">
        <f t="shared" si="163"/>
        <v>0</v>
      </c>
      <c r="AS189" s="6">
        <f t="shared" si="164"/>
        <v>0</v>
      </c>
      <c r="AT189" s="6">
        <f t="shared" si="165"/>
        <v>0</v>
      </c>
      <c r="AU189" s="6">
        <f t="shared" si="166"/>
        <v>0</v>
      </c>
      <c r="AV189" s="6">
        <f t="shared" si="167"/>
        <v>0</v>
      </c>
      <c r="AW189" s="6">
        <f t="shared" si="168"/>
        <v>0</v>
      </c>
      <c r="AX189" s="6">
        <f t="shared" si="169"/>
        <v>0</v>
      </c>
      <c r="AY189" s="6">
        <f t="shared" si="170"/>
        <v>0</v>
      </c>
      <c r="AZ189" s="6">
        <f t="shared" si="171"/>
        <v>0</v>
      </c>
      <c r="BA189" s="6">
        <f t="shared" si="172"/>
        <v>0</v>
      </c>
      <c r="BB189" s="6">
        <f t="shared" si="173"/>
        <v>0</v>
      </c>
      <c r="BC189" s="6">
        <f t="shared" si="174"/>
        <v>0</v>
      </c>
      <c r="BE189" s="1">
        <f t="shared" si="175"/>
        <v>0</v>
      </c>
      <c r="BF189" s="1">
        <f t="shared" si="176"/>
        <v>0</v>
      </c>
      <c r="BG189" s="1">
        <f t="shared" si="177"/>
        <v>0</v>
      </c>
      <c r="BH189" s="1">
        <f t="shared" si="178"/>
        <v>0</v>
      </c>
      <c r="BI189" s="1">
        <f t="shared" si="179"/>
        <v>0</v>
      </c>
      <c r="BJ189" s="1">
        <f t="shared" si="180"/>
        <v>0</v>
      </c>
      <c r="BK189" s="1">
        <f t="shared" si="181"/>
        <v>0</v>
      </c>
      <c r="BL189" s="1">
        <f t="shared" si="182"/>
        <v>0</v>
      </c>
      <c r="BM189" s="1">
        <f t="shared" si="183"/>
        <v>0</v>
      </c>
    </row>
    <row r="190" spans="2:65" x14ac:dyDescent="0.3">
      <c r="B190" s="6">
        <f>IF(Apr!$E192&gt;0,VLOOKUP($A190,Apr!$O$4:$T$201,4,FALSE),0)</f>
        <v>0</v>
      </c>
      <c r="C190" s="6">
        <f>IF(Apr!$E192&gt;0,VLOOKUP($A190,Apr!$O$4:$T$201,5,FALSE)+Apr!L$4/1000,0)</f>
        <v>0</v>
      </c>
      <c r="D190" s="16">
        <f t="shared" si="184"/>
        <v>0</v>
      </c>
      <c r="E190" s="6">
        <f>IF(May!$E192&gt;0,VLOOKUP($A190,May!$O$4:$T$201,4,FALSE),0)</f>
        <v>0</v>
      </c>
      <c r="F190" s="6">
        <f>IF(May!$E192&gt;0,VLOOKUP($A190,May!$O$4:$T$201,5,FALSE)+May!L$4/1000,0)</f>
        <v>0</v>
      </c>
      <c r="G190" s="16">
        <f t="shared" si="185"/>
        <v>0</v>
      </c>
      <c r="H190" s="6">
        <f>IF(Jun!$E192&gt;0,VLOOKUP($A190,Jun!$O$4:$R$201,4,FALSE),0)</f>
        <v>0</v>
      </c>
      <c r="I190" s="6">
        <f>IF(Jun!$E192&gt;0,VLOOKUP($A190,Jun!$O$4:$T$201,5,FALSE)+Jun!L$4/1000,0)</f>
        <v>0</v>
      </c>
      <c r="J190" s="16">
        <f t="shared" si="186"/>
        <v>0</v>
      </c>
      <c r="K190" s="6">
        <f>IF(Jul!$E192&gt;0,VLOOKUP($A190,Jul!$O$4:$R$201,4,FALSE),0)</f>
        <v>0</v>
      </c>
      <c r="L190" s="6">
        <f>IF(Jul!$E192&gt;0,VLOOKUP($A190,Jul!$O$4:$T$201,5,FALSE)+Jul!$L$4/1000,0)</f>
        <v>0</v>
      </c>
      <c r="M190" s="16">
        <f t="shared" si="153"/>
        <v>0</v>
      </c>
      <c r="N190" s="6">
        <f>IF(Aug!$E192&gt;0,VLOOKUP($A190,Aug!$O$4:$R$201,4,FALSE),0)</f>
        <v>0</v>
      </c>
      <c r="O190" s="6">
        <f>IF(Aug!$E192&gt;0,VLOOKUP($A190,Aug!$O$4:$T$201,5,FALSE)+Aug!L$4/1000,0)</f>
        <v>0</v>
      </c>
      <c r="P190" s="16">
        <f t="shared" si="154"/>
        <v>0</v>
      </c>
      <c r="Q190" s="6">
        <f>IF(Sep!$E192&gt;0,VLOOKUP($A190,Sep!$O$4:$R$201,4,FALSE),0)</f>
        <v>0</v>
      </c>
      <c r="R190" s="6">
        <f>IF(Sep!$E192&gt;0,VLOOKUP($A190,Sep!$O$4:$T$201,5,FALSE)+Sep!L$4/1000,0)</f>
        <v>0</v>
      </c>
      <c r="S190" s="16">
        <f t="shared" si="155"/>
        <v>0</v>
      </c>
      <c r="T190" s="6">
        <f>IF(Oct!$E192&gt;0,VLOOKUP($A190,Oct!$O$4:$R$201,4,FALSE),0)</f>
        <v>0</v>
      </c>
      <c r="U190" s="6">
        <f>IF(Oct!$E192&gt;0,VLOOKUP($A190,Oct!$O$4:$T$201,5,FALSE)+Oct!L$4/1000,0)</f>
        <v>0</v>
      </c>
      <c r="V190" s="16">
        <f t="shared" si="156"/>
        <v>0</v>
      </c>
      <c r="W190" s="6">
        <f>IF(Nov!$E192&gt;0,VLOOKUP($A190,Nov!$O$4:$R$201,4,FALSE),0)</f>
        <v>0</v>
      </c>
      <c r="X190" s="6">
        <f>IF(Nov!$E192&gt;0,VLOOKUP($A190,Nov!$O$4:$T$201,5,FALSE)+Nov!L$4/1000,0)</f>
        <v>0</v>
      </c>
      <c r="Y190" s="16">
        <f t="shared" si="157"/>
        <v>0</v>
      </c>
      <c r="Z190" s="6">
        <f>IF(Dec!$E192&gt;0,VLOOKUP($A190,Dec!$O$4:$R$201,4,FALSE),0)</f>
        <v>0</v>
      </c>
      <c r="AA190" s="6">
        <f>IF(Dec!$E192&gt;0,VLOOKUP($A190,Dec!$O$4:$T$201,5,FALSE)+Dec!L$4/1000,0)</f>
        <v>0</v>
      </c>
      <c r="AB190" s="16">
        <f t="shared" si="158"/>
        <v>0</v>
      </c>
      <c r="AC190" s="6">
        <f>IF(Jan!$E192&gt;0,VLOOKUP($A190,Jan!$O$4:$R$201,4,FALSE),0)</f>
        <v>0</v>
      </c>
      <c r="AD190" s="6">
        <f>IF(Jan!$E192&gt;0,VLOOKUP($A190,Jan!$O$4:$T$201,5,FALSE)+Jan!L$4/1000,0)</f>
        <v>0</v>
      </c>
      <c r="AE190" s="16">
        <f t="shared" si="159"/>
        <v>0</v>
      </c>
      <c r="AF190" s="6">
        <f>IF(Feb!$E192&gt;0,VLOOKUP($A190,Feb!$O$4:$R$201,4,FALSE),0)</f>
        <v>0</v>
      </c>
      <c r="AG190" s="6">
        <f>IF(Feb!$E192&gt;0,VLOOKUP($A190,Feb!$O$4:$T$201,5,FALSE)+Feb!L$4/1000,0)</f>
        <v>0</v>
      </c>
      <c r="AH190" s="16">
        <f t="shared" si="160"/>
        <v>0</v>
      </c>
      <c r="AI190" s="6">
        <f>IF(Mar!$E192&gt;0,VLOOKUP($A190,Mar!$O$4:$R$201,4,FALSE),0)</f>
        <v>0</v>
      </c>
      <c r="AJ190" s="6">
        <f>IF(Mar!$E192&gt;0,VLOOKUP($A190,Mar!$O$4:$T$201,5,FALSE)+Mar!L$4/1000,0)</f>
        <v>0</v>
      </c>
      <c r="AK190" s="16">
        <f t="shared" si="187"/>
        <v>0</v>
      </c>
      <c r="AN190" s="16">
        <f t="shared" si="161"/>
        <v>0</v>
      </c>
      <c r="AQ190" s="1">
        <f t="shared" si="162"/>
        <v>0</v>
      </c>
      <c r="AR190" s="6">
        <f t="shared" si="163"/>
        <v>0</v>
      </c>
      <c r="AS190" s="6">
        <f t="shared" si="164"/>
        <v>0</v>
      </c>
      <c r="AT190" s="6">
        <f t="shared" si="165"/>
        <v>0</v>
      </c>
      <c r="AU190" s="6">
        <f t="shared" si="166"/>
        <v>0</v>
      </c>
      <c r="AV190" s="6">
        <f t="shared" si="167"/>
        <v>0</v>
      </c>
      <c r="AW190" s="6">
        <f t="shared" si="168"/>
        <v>0</v>
      </c>
      <c r="AX190" s="6">
        <f t="shared" si="169"/>
        <v>0</v>
      </c>
      <c r="AY190" s="6">
        <f t="shared" si="170"/>
        <v>0</v>
      </c>
      <c r="AZ190" s="6">
        <f t="shared" si="171"/>
        <v>0</v>
      </c>
      <c r="BA190" s="6">
        <f t="shared" si="172"/>
        <v>0</v>
      </c>
      <c r="BB190" s="6">
        <f t="shared" si="173"/>
        <v>0</v>
      </c>
      <c r="BC190" s="6">
        <f t="shared" si="174"/>
        <v>0</v>
      </c>
      <c r="BE190" s="1">
        <f t="shared" si="175"/>
        <v>0</v>
      </c>
      <c r="BF190" s="1">
        <f t="shared" si="176"/>
        <v>0</v>
      </c>
      <c r="BG190" s="1">
        <f t="shared" si="177"/>
        <v>0</v>
      </c>
      <c r="BH190" s="1">
        <f t="shared" si="178"/>
        <v>0</v>
      </c>
      <c r="BI190" s="1">
        <f t="shared" si="179"/>
        <v>0</v>
      </c>
      <c r="BJ190" s="1">
        <f t="shared" si="180"/>
        <v>0</v>
      </c>
      <c r="BK190" s="1">
        <f t="shared" si="181"/>
        <v>0</v>
      </c>
      <c r="BL190" s="1">
        <f t="shared" si="182"/>
        <v>0</v>
      </c>
      <c r="BM190" s="1">
        <f t="shared" si="183"/>
        <v>0</v>
      </c>
    </row>
    <row r="191" spans="2:65" x14ac:dyDescent="0.3">
      <c r="B191" s="6">
        <f>IF(Apr!$E193&gt;0,VLOOKUP($A191,Apr!$O$4:$T$201,4,FALSE),0)</f>
        <v>0</v>
      </c>
      <c r="C191" s="6">
        <f>IF(Apr!$E193&gt;0,VLOOKUP($A191,Apr!$O$4:$T$201,5,FALSE)+Apr!L$4/1000,0)</f>
        <v>0</v>
      </c>
      <c r="D191" s="16">
        <f t="shared" si="184"/>
        <v>0</v>
      </c>
      <c r="E191" s="6">
        <f>IF(May!$E193&gt;0,VLOOKUP($A191,May!$O$4:$T$201,4,FALSE),0)</f>
        <v>0</v>
      </c>
      <c r="F191" s="6">
        <f>IF(May!$E193&gt;0,VLOOKUP($A191,May!$O$4:$T$201,5,FALSE)+May!L$4/1000,0)</f>
        <v>0</v>
      </c>
      <c r="G191" s="16">
        <f t="shared" si="185"/>
        <v>0</v>
      </c>
      <c r="H191" s="6">
        <f>IF(Jun!$E193&gt;0,VLOOKUP($A191,Jun!$O$4:$R$201,4,FALSE),0)</f>
        <v>0</v>
      </c>
      <c r="I191" s="6">
        <f>IF(Jun!$E193&gt;0,VLOOKUP($A191,Jun!$O$4:$T$201,5,FALSE)+Jun!L$4/1000,0)</f>
        <v>0</v>
      </c>
      <c r="J191" s="16">
        <f t="shared" si="186"/>
        <v>0</v>
      </c>
      <c r="K191" s="6">
        <f>IF(Jul!$E193&gt;0,VLOOKUP($A191,Jul!$O$4:$R$201,4,FALSE),0)</f>
        <v>0</v>
      </c>
      <c r="L191" s="6">
        <f>IF(Jul!$E193&gt;0,VLOOKUP($A191,Jul!$O$4:$T$201,5,FALSE)+Jul!$L$4/1000,0)</f>
        <v>0</v>
      </c>
      <c r="M191" s="16">
        <f t="shared" si="153"/>
        <v>0</v>
      </c>
      <c r="N191" s="6">
        <f>IF(Aug!$E193&gt;0,VLOOKUP($A191,Aug!$O$4:$R$201,4,FALSE),0)</f>
        <v>0</v>
      </c>
      <c r="O191" s="6">
        <f>IF(Aug!$E193&gt;0,VLOOKUP($A191,Aug!$O$4:$T$201,5,FALSE)+Aug!L$4/1000,0)</f>
        <v>0</v>
      </c>
      <c r="P191" s="16">
        <f t="shared" si="154"/>
        <v>0</v>
      </c>
      <c r="Q191" s="6">
        <f>IF(Sep!$E193&gt;0,VLOOKUP($A191,Sep!$O$4:$R$201,4,FALSE),0)</f>
        <v>0</v>
      </c>
      <c r="R191" s="6">
        <f>IF(Sep!$E193&gt;0,VLOOKUP($A191,Sep!$O$4:$T$201,5,FALSE)+Sep!L$4/1000,0)</f>
        <v>0</v>
      </c>
      <c r="S191" s="16">
        <f t="shared" si="155"/>
        <v>0</v>
      </c>
      <c r="T191" s="6">
        <f>IF(Oct!$E193&gt;0,VLOOKUP($A191,Oct!$O$4:$R$201,4,FALSE),0)</f>
        <v>0</v>
      </c>
      <c r="U191" s="6">
        <f>IF(Oct!$E193&gt;0,VLOOKUP($A191,Oct!$O$4:$T$201,5,FALSE)+Oct!L$4/1000,0)</f>
        <v>0</v>
      </c>
      <c r="V191" s="16">
        <f t="shared" si="156"/>
        <v>0</v>
      </c>
      <c r="W191" s="6">
        <f>IF(Nov!$E193&gt;0,VLOOKUP($A191,Nov!$O$4:$R$201,4,FALSE),0)</f>
        <v>0</v>
      </c>
      <c r="X191" s="6">
        <f>IF(Nov!$E193&gt;0,VLOOKUP($A191,Nov!$O$4:$T$201,5,FALSE)+Nov!L$4/1000,0)</f>
        <v>0</v>
      </c>
      <c r="Y191" s="16">
        <f t="shared" si="157"/>
        <v>0</v>
      </c>
      <c r="Z191" s="6">
        <f>IF(Dec!$E193&gt;0,VLOOKUP($A191,Dec!$O$4:$R$201,4,FALSE),0)</f>
        <v>0</v>
      </c>
      <c r="AA191" s="6">
        <f>IF(Dec!$E193&gt;0,VLOOKUP($A191,Dec!$O$4:$T$201,5,FALSE)+Dec!L$4/1000,0)</f>
        <v>0</v>
      </c>
      <c r="AB191" s="16">
        <f t="shared" si="158"/>
        <v>0</v>
      </c>
      <c r="AC191" s="6">
        <f>IF(Jan!$E193&gt;0,VLOOKUP($A191,Jan!$O$4:$R$201,4,FALSE),0)</f>
        <v>0</v>
      </c>
      <c r="AD191" s="6">
        <f>IF(Jan!$E193&gt;0,VLOOKUP($A191,Jan!$O$4:$T$201,5,FALSE)+Jan!L$4/1000,0)</f>
        <v>0</v>
      </c>
      <c r="AE191" s="16">
        <f t="shared" si="159"/>
        <v>0</v>
      </c>
      <c r="AF191" s="6">
        <f>IF(Feb!$E193&gt;0,VLOOKUP($A191,Feb!$O$4:$R$201,4,FALSE),0)</f>
        <v>0</v>
      </c>
      <c r="AG191" s="6">
        <f>IF(Feb!$E193&gt;0,VLOOKUP($A191,Feb!$O$4:$T$201,5,FALSE)+Feb!L$4/1000,0)</f>
        <v>0</v>
      </c>
      <c r="AH191" s="16">
        <f t="shared" si="160"/>
        <v>0</v>
      </c>
      <c r="AI191" s="6">
        <f>IF(Mar!$E193&gt;0,VLOOKUP($A191,Mar!$O$4:$R$201,4,FALSE),0)</f>
        <v>0</v>
      </c>
      <c r="AJ191" s="6">
        <f>IF(Mar!$E193&gt;0,VLOOKUP($A191,Mar!$O$4:$T$201,5,FALSE)+Mar!L$4/1000,0)</f>
        <v>0</v>
      </c>
      <c r="AK191" s="16">
        <f t="shared" si="187"/>
        <v>0</v>
      </c>
      <c r="AN191" s="16">
        <f t="shared" si="161"/>
        <v>0</v>
      </c>
      <c r="AQ191" s="1">
        <f t="shared" si="162"/>
        <v>0</v>
      </c>
      <c r="AR191" s="6">
        <f t="shared" si="163"/>
        <v>0</v>
      </c>
      <c r="AS191" s="6">
        <f t="shared" si="164"/>
        <v>0</v>
      </c>
      <c r="AT191" s="6">
        <f t="shared" si="165"/>
        <v>0</v>
      </c>
      <c r="AU191" s="6">
        <f t="shared" si="166"/>
        <v>0</v>
      </c>
      <c r="AV191" s="6">
        <f t="shared" si="167"/>
        <v>0</v>
      </c>
      <c r="AW191" s="6">
        <f t="shared" si="168"/>
        <v>0</v>
      </c>
      <c r="AX191" s="6">
        <f t="shared" si="169"/>
        <v>0</v>
      </c>
      <c r="AY191" s="6">
        <f t="shared" si="170"/>
        <v>0</v>
      </c>
      <c r="AZ191" s="6">
        <f t="shared" si="171"/>
        <v>0</v>
      </c>
      <c r="BA191" s="6">
        <f t="shared" si="172"/>
        <v>0</v>
      </c>
      <c r="BB191" s="6">
        <f t="shared" si="173"/>
        <v>0</v>
      </c>
      <c r="BC191" s="6">
        <f t="shared" si="174"/>
        <v>0</v>
      </c>
      <c r="BE191" s="1">
        <f t="shared" si="175"/>
        <v>0</v>
      </c>
      <c r="BF191" s="1">
        <f t="shared" si="176"/>
        <v>0</v>
      </c>
      <c r="BG191" s="1">
        <f t="shared" si="177"/>
        <v>0</v>
      </c>
      <c r="BH191" s="1">
        <f t="shared" si="178"/>
        <v>0</v>
      </c>
      <c r="BI191" s="1">
        <f t="shared" si="179"/>
        <v>0</v>
      </c>
      <c r="BJ191" s="1">
        <f t="shared" si="180"/>
        <v>0</v>
      </c>
      <c r="BK191" s="1">
        <f t="shared" si="181"/>
        <v>0</v>
      </c>
      <c r="BL191" s="1">
        <f t="shared" si="182"/>
        <v>0</v>
      </c>
      <c r="BM191" s="1">
        <f t="shared" si="183"/>
        <v>0</v>
      </c>
    </row>
    <row r="192" spans="2:65" x14ac:dyDescent="0.3">
      <c r="B192" s="6">
        <f>IF(Apr!$E194&gt;0,VLOOKUP($A192,Apr!$O$4:$T$201,4,FALSE),0)</f>
        <v>0</v>
      </c>
      <c r="C192" s="6">
        <f>IF(Apr!$E194&gt;0,VLOOKUP($A192,Apr!$O$4:$T$201,5,FALSE)+Apr!L$4/1000,0)</f>
        <v>0</v>
      </c>
      <c r="D192" s="16">
        <f t="shared" si="184"/>
        <v>0</v>
      </c>
      <c r="E192" s="6">
        <f>IF(May!$E194&gt;0,VLOOKUP($A192,May!$O$4:$T$201,4,FALSE),0)</f>
        <v>0</v>
      </c>
      <c r="F192" s="6">
        <f>IF(May!$E194&gt;0,VLOOKUP($A192,May!$O$4:$T$201,5,FALSE)+May!L$4/1000,0)</f>
        <v>0</v>
      </c>
      <c r="G192" s="16">
        <f t="shared" si="185"/>
        <v>0</v>
      </c>
      <c r="H192" s="6">
        <f>IF(Jun!$E194&gt;0,VLOOKUP($A192,Jun!$O$4:$R$201,4,FALSE),0)</f>
        <v>0</v>
      </c>
      <c r="I192" s="6">
        <f>IF(Jun!$E194&gt;0,VLOOKUP($A192,Jun!$O$4:$T$201,5,FALSE)+Jun!L$4/1000,0)</f>
        <v>0</v>
      </c>
      <c r="J192" s="16">
        <f t="shared" si="186"/>
        <v>0</v>
      </c>
      <c r="K192" s="6">
        <f>IF(Jul!$E194&gt;0,VLOOKUP($A192,Jul!$O$4:$R$201,4,FALSE),0)</f>
        <v>0</v>
      </c>
      <c r="L192" s="6">
        <f>IF(Jul!$E194&gt;0,VLOOKUP($A192,Jul!$O$4:$T$201,5,FALSE)+Jul!$L$4/1000,0)</f>
        <v>0</v>
      </c>
      <c r="M192" s="16">
        <f t="shared" si="153"/>
        <v>0</v>
      </c>
      <c r="N192" s="6">
        <f>IF(Aug!$E194&gt;0,VLOOKUP($A192,Aug!$O$4:$R$201,4,FALSE),0)</f>
        <v>0</v>
      </c>
      <c r="O192" s="6">
        <f>IF(Aug!$E194&gt;0,VLOOKUP($A192,Aug!$O$4:$T$201,5,FALSE)+Aug!L$4/1000,0)</f>
        <v>0</v>
      </c>
      <c r="P192" s="16">
        <f t="shared" si="154"/>
        <v>0</v>
      </c>
      <c r="Q192" s="6">
        <f>IF(Sep!$E194&gt;0,VLOOKUP($A192,Sep!$O$4:$R$201,4,FALSE),0)</f>
        <v>0</v>
      </c>
      <c r="R192" s="6">
        <f>IF(Sep!$E194&gt;0,VLOOKUP($A192,Sep!$O$4:$T$201,5,FALSE)+Sep!L$4/1000,0)</f>
        <v>0</v>
      </c>
      <c r="S192" s="16">
        <f t="shared" si="155"/>
        <v>0</v>
      </c>
      <c r="T192" s="6">
        <f>IF(Oct!$E194&gt;0,VLOOKUP($A192,Oct!$O$4:$R$201,4,FALSE),0)</f>
        <v>0</v>
      </c>
      <c r="U192" s="6">
        <f>IF(Oct!$E194&gt;0,VLOOKUP($A192,Oct!$O$4:$T$201,5,FALSE)+Oct!L$4/1000,0)</f>
        <v>0</v>
      </c>
      <c r="V192" s="16">
        <f t="shared" si="156"/>
        <v>0</v>
      </c>
      <c r="W192" s="6">
        <f>IF(Nov!$E194&gt;0,VLOOKUP($A192,Nov!$O$4:$R$201,4,FALSE),0)</f>
        <v>0</v>
      </c>
      <c r="X192" s="6">
        <f>IF(Nov!$E194&gt;0,VLOOKUP($A192,Nov!$O$4:$T$201,5,FALSE)+Nov!L$4/1000,0)</f>
        <v>0</v>
      </c>
      <c r="Y192" s="16">
        <f t="shared" si="157"/>
        <v>0</v>
      </c>
      <c r="Z192" s="6">
        <f>IF(Dec!$E194&gt;0,VLOOKUP($A192,Dec!$O$4:$R$201,4,FALSE),0)</f>
        <v>0</v>
      </c>
      <c r="AA192" s="6">
        <f>IF(Dec!$E194&gt;0,VLOOKUP($A192,Dec!$O$4:$T$201,5,FALSE)+Dec!L$4/1000,0)</f>
        <v>0</v>
      </c>
      <c r="AB192" s="16">
        <f t="shared" si="158"/>
        <v>0</v>
      </c>
      <c r="AC192" s="6">
        <f>IF(Jan!$E194&gt;0,VLOOKUP($A192,Jan!$O$4:$R$201,4,FALSE),0)</f>
        <v>0</v>
      </c>
      <c r="AD192" s="6">
        <f>IF(Jan!$E194&gt;0,VLOOKUP($A192,Jan!$O$4:$T$201,5,FALSE)+Jan!L$4/1000,0)</f>
        <v>0</v>
      </c>
      <c r="AE192" s="16">
        <f t="shared" si="159"/>
        <v>0</v>
      </c>
      <c r="AF192" s="6">
        <f>IF(Feb!$E194&gt;0,VLOOKUP($A192,Feb!$O$4:$R$201,4,FALSE),0)</f>
        <v>0</v>
      </c>
      <c r="AG192" s="6">
        <f>IF(Feb!$E194&gt;0,VLOOKUP($A192,Feb!$O$4:$T$201,5,FALSE)+Feb!L$4/1000,0)</f>
        <v>0</v>
      </c>
      <c r="AH192" s="16">
        <f t="shared" si="160"/>
        <v>0</v>
      </c>
      <c r="AI192" s="6">
        <f>IF(Mar!$E194&gt;0,VLOOKUP($A192,Mar!$O$4:$R$201,4,FALSE),0)</f>
        <v>0</v>
      </c>
      <c r="AJ192" s="6">
        <f>IF(Mar!$E194&gt;0,VLOOKUP($A192,Mar!$O$4:$T$201,5,FALSE)+Mar!L$4/1000,0)</f>
        <v>0</v>
      </c>
      <c r="AK192" s="16">
        <f t="shared" si="187"/>
        <v>0</v>
      </c>
      <c r="AN192" s="16">
        <f t="shared" si="161"/>
        <v>0</v>
      </c>
      <c r="AQ192" s="1">
        <f t="shared" si="162"/>
        <v>0</v>
      </c>
      <c r="AR192" s="6">
        <f t="shared" si="163"/>
        <v>0</v>
      </c>
      <c r="AS192" s="6">
        <f t="shared" si="164"/>
        <v>0</v>
      </c>
      <c r="AT192" s="6">
        <f t="shared" si="165"/>
        <v>0</v>
      </c>
      <c r="AU192" s="6">
        <f t="shared" si="166"/>
        <v>0</v>
      </c>
      <c r="AV192" s="6">
        <f t="shared" si="167"/>
        <v>0</v>
      </c>
      <c r="AW192" s="6">
        <f t="shared" si="168"/>
        <v>0</v>
      </c>
      <c r="AX192" s="6">
        <f t="shared" si="169"/>
        <v>0</v>
      </c>
      <c r="AY192" s="6">
        <f t="shared" si="170"/>
        <v>0</v>
      </c>
      <c r="AZ192" s="6">
        <f t="shared" si="171"/>
        <v>0</v>
      </c>
      <c r="BA192" s="6">
        <f t="shared" si="172"/>
        <v>0</v>
      </c>
      <c r="BB192" s="6">
        <f t="shared" si="173"/>
        <v>0</v>
      </c>
      <c r="BC192" s="6">
        <f t="shared" si="174"/>
        <v>0</v>
      </c>
      <c r="BE192" s="1">
        <f t="shared" si="175"/>
        <v>0</v>
      </c>
      <c r="BF192" s="1">
        <f t="shared" si="176"/>
        <v>0</v>
      </c>
      <c r="BG192" s="1">
        <f t="shared" si="177"/>
        <v>0</v>
      </c>
      <c r="BH192" s="1">
        <f t="shared" si="178"/>
        <v>0</v>
      </c>
      <c r="BI192" s="1">
        <f t="shared" si="179"/>
        <v>0</v>
      </c>
      <c r="BJ192" s="1">
        <f t="shared" si="180"/>
        <v>0</v>
      </c>
      <c r="BK192" s="1">
        <f t="shared" si="181"/>
        <v>0</v>
      </c>
      <c r="BL192" s="1">
        <f t="shared" si="182"/>
        <v>0</v>
      </c>
      <c r="BM192" s="1">
        <f t="shared" si="183"/>
        <v>0</v>
      </c>
    </row>
    <row r="193" spans="2:65" x14ac:dyDescent="0.3">
      <c r="B193" s="6">
        <f>IF(Apr!$E195&gt;0,VLOOKUP($A193,Apr!$O$4:$T$201,4,FALSE),0)</f>
        <v>0</v>
      </c>
      <c r="C193" s="6">
        <f>IF(Apr!$E195&gt;0,VLOOKUP($A193,Apr!$O$4:$T$201,5,FALSE)+Apr!L$4/1000,0)</f>
        <v>0</v>
      </c>
      <c r="D193" s="16">
        <f t="shared" si="184"/>
        <v>0</v>
      </c>
      <c r="E193" s="6">
        <f>IF(May!$E195&gt;0,VLOOKUP($A193,May!$O$4:$T$201,4,FALSE),0)</f>
        <v>0</v>
      </c>
      <c r="F193" s="6">
        <f>IF(May!$E195&gt;0,VLOOKUP($A193,May!$O$4:$T$201,5,FALSE)+May!L$4/1000,0)</f>
        <v>0</v>
      </c>
      <c r="G193" s="16">
        <f t="shared" si="185"/>
        <v>0</v>
      </c>
      <c r="H193" s="6">
        <f>IF(Jun!$E195&gt;0,VLOOKUP($A193,Jun!$O$4:$R$201,4,FALSE),0)</f>
        <v>0</v>
      </c>
      <c r="I193" s="6">
        <f>IF(Jun!$E195&gt;0,VLOOKUP($A193,Jun!$O$4:$T$201,5,FALSE)+Jun!L$4/1000,0)</f>
        <v>0</v>
      </c>
      <c r="J193" s="16">
        <f t="shared" si="186"/>
        <v>0</v>
      </c>
      <c r="K193" s="6">
        <f>IF(Jul!$E195&gt;0,VLOOKUP($A193,Jul!$O$4:$R$201,4,FALSE),0)</f>
        <v>0</v>
      </c>
      <c r="L193" s="6">
        <f>IF(Jul!$E195&gt;0,VLOOKUP($A193,Jul!$O$4:$T$201,5,FALSE)+Jul!$L$4/1000,0)</f>
        <v>0</v>
      </c>
      <c r="M193" s="16">
        <f t="shared" si="153"/>
        <v>0</v>
      </c>
      <c r="N193" s="6">
        <f>IF(Aug!$E195&gt;0,VLOOKUP($A193,Aug!$O$4:$R$201,4,FALSE),0)</f>
        <v>0</v>
      </c>
      <c r="O193" s="6">
        <f>IF(Aug!$E195&gt;0,VLOOKUP($A193,Aug!$O$4:$T$201,5,FALSE)+Aug!L$4/1000,0)</f>
        <v>0</v>
      </c>
      <c r="P193" s="16">
        <f t="shared" si="154"/>
        <v>0</v>
      </c>
      <c r="Q193" s="6">
        <f>IF(Sep!$E195&gt;0,VLOOKUP($A193,Sep!$O$4:$R$201,4,FALSE),0)</f>
        <v>0</v>
      </c>
      <c r="R193" s="6">
        <f>IF(Sep!$E195&gt;0,VLOOKUP($A193,Sep!$O$4:$T$201,5,FALSE)+Sep!L$4/1000,0)</f>
        <v>0</v>
      </c>
      <c r="S193" s="16">
        <f t="shared" si="155"/>
        <v>0</v>
      </c>
      <c r="T193" s="6">
        <f>IF(Oct!$E195&gt;0,VLOOKUP($A193,Oct!$O$4:$R$201,4,FALSE),0)</f>
        <v>0</v>
      </c>
      <c r="U193" s="6">
        <f>IF(Oct!$E195&gt;0,VLOOKUP($A193,Oct!$O$4:$T$201,5,FALSE)+Oct!L$4/1000,0)</f>
        <v>0</v>
      </c>
      <c r="V193" s="16">
        <f t="shared" si="156"/>
        <v>0</v>
      </c>
      <c r="W193" s="6">
        <f>IF(Nov!$E195&gt;0,VLOOKUP($A193,Nov!$O$4:$R$201,4,FALSE),0)</f>
        <v>0</v>
      </c>
      <c r="X193" s="6">
        <f>IF(Nov!$E195&gt;0,VLOOKUP($A193,Nov!$O$4:$T$201,5,FALSE)+Nov!L$4/1000,0)</f>
        <v>0</v>
      </c>
      <c r="Y193" s="16">
        <f t="shared" si="157"/>
        <v>0</v>
      </c>
      <c r="Z193" s="6">
        <f>IF(Dec!$E195&gt;0,VLOOKUP($A193,Dec!$O$4:$R$201,4,FALSE),0)</f>
        <v>0</v>
      </c>
      <c r="AA193" s="6">
        <f>IF(Dec!$E195&gt;0,VLOOKUP($A193,Dec!$O$4:$T$201,5,FALSE)+Dec!L$4/1000,0)</f>
        <v>0</v>
      </c>
      <c r="AB193" s="16">
        <f t="shared" si="158"/>
        <v>0</v>
      </c>
      <c r="AC193" s="6">
        <f>IF(Jan!$E195&gt;0,VLOOKUP($A193,Jan!$O$4:$R$201,4,FALSE),0)</f>
        <v>0</v>
      </c>
      <c r="AD193" s="6">
        <f>IF(Jan!$E195&gt;0,VLOOKUP($A193,Jan!$O$4:$T$201,5,FALSE)+Jan!L$4/1000,0)</f>
        <v>0</v>
      </c>
      <c r="AE193" s="16">
        <f t="shared" si="159"/>
        <v>0</v>
      </c>
      <c r="AF193" s="6">
        <f>IF(Feb!$E195&gt;0,VLOOKUP($A193,Feb!$O$4:$R$201,4,FALSE),0)</f>
        <v>0</v>
      </c>
      <c r="AG193" s="6">
        <f>IF(Feb!$E195&gt;0,VLOOKUP($A193,Feb!$O$4:$T$201,5,FALSE)+Feb!L$4/1000,0)</f>
        <v>0</v>
      </c>
      <c r="AH193" s="16">
        <f t="shared" si="160"/>
        <v>0</v>
      </c>
      <c r="AI193" s="6">
        <f>IF(Mar!$E195&gt;0,VLOOKUP($A193,Mar!$O$4:$R$201,4,FALSE),0)</f>
        <v>0</v>
      </c>
      <c r="AJ193" s="6">
        <f>IF(Mar!$E195&gt;0,VLOOKUP($A193,Mar!$O$4:$T$201,5,FALSE)+Mar!L$4/1000,0)</f>
        <v>0</v>
      </c>
      <c r="AK193" s="16">
        <f t="shared" si="187"/>
        <v>0</v>
      </c>
      <c r="AN193" s="16">
        <f t="shared" si="161"/>
        <v>0</v>
      </c>
      <c r="AQ193" s="1">
        <f t="shared" si="162"/>
        <v>0</v>
      </c>
      <c r="AR193" s="6">
        <f t="shared" si="163"/>
        <v>0</v>
      </c>
      <c r="AS193" s="6">
        <f t="shared" si="164"/>
        <v>0</v>
      </c>
      <c r="AT193" s="6">
        <f t="shared" si="165"/>
        <v>0</v>
      </c>
      <c r="AU193" s="6">
        <f t="shared" si="166"/>
        <v>0</v>
      </c>
      <c r="AV193" s="6">
        <f t="shared" si="167"/>
        <v>0</v>
      </c>
      <c r="AW193" s="6">
        <f t="shared" si="168"/>
        <v>0</v>
      </c>
      <c r="AX193" s="6">
        <f t="shared" si="169"/>
        <v>0</v>
      </c>
      <c r="AY193" s="6">
        <f t="shared" si="170"/>
        <v>0</v>
      </c>
      <c r="AZ193" s="6">
        <f t="shared" si="171"/>
        <v>0</v>
      </c>
      <c r="BA193" s="6">
        <f t="shared" si="172"/>
        <v>0</v>
      </c>
      <c r="BB193" s="6">
        <f t="shared" si="173"/>
        <v>0</v>
      </c>
      <c r="BC193" s="6">
        <f t="shared" si="174"/>
        <v>0</v>
      </c>
      <c r="BE193" s="1">
        <f t="shared" si="175"/>
        <v>0</v>
      </c>
      <c r="BF193" s="1">
        <f t="shared" si="176"/>
        <v>0</v>
      </c>
      <c r="BG193" s="1">
        <f t="shared" si="177"/>
        <v>0</v>
      </c>
      <c r="BH193" s="1">
        <f t="shared" si="178"/>
        <v>0</v>
      </c>
      <c r="BI193" s="1">
        <f t="shared" si="179"/>
        <v>0</v>
      </c>
      <c r="BJ193" s="1">
        <f t="shared" si="180"/>
        <v>0</v>
      </c>
      <c r="BK193" s="1">
        <f t="shared" si="181"/>
        <v>0</v>
      </c>
      <c r="BL193" s="1">
        <f t="shared" si="182"/>
        <v>0</v>
      </c>
      <c r="BM193" s="1">
        <f t="shared" si="183"/>
        <v>0</v>
      </c>
    </row>
    <row r="194" spans="2:65" x14ac:dyDescent="0.3">
      <c r="B194" s="6">
        <f>IF(Apr!$E196&gt;0,VLOOKUP($A194,Apr!$O$4:$T$201,4,FALSE),0)</f>
        <v>0</v>
      </c>
      <c r="C194" s="6">
        <f>IF(Apr!$E196&gt;0,VLOOKUP($A194,Apr!$O$4:$T$201,5,FALSE)+Apr!L$4/1000,0)</f>
        <v>0</v>
      </c>
      <c r="D194" s="16">
        <f t="shared" si="184"/>
        <v>0</v>
      </c>
      <c r="E194" s="6">
        <f>IF(May!$E196&gt;0,VLOOKUP($A194,May!$O$4:$T$201,4,FALSE),0)</f>
        <v>0</v>
      </c>
      <c r="F194" s="6">
        <f>IF(May!$E196&gt;0,VLOOKUP($A194,May!$O$4:$T$201,5,FALSE)+May!L$4/1000,0)</f>
        <v>0</v>
      </c>
      <c r="G194" s="16">
        <f t="shared" si="185"/>
        <v>0</v>
      </c>
      <c r="H194" s="6">
        <f>IF(Jun!$E196&gt;0,VLOOKUP($A194,Jun!$O$4:$R$201,4,FALSE),0)</f>
        <v>0</v>
      </c>
      <c r="I194" s="6">
        <f>IF(Jun!$E196&gt;0,VLOOKUP($A194,Jun!$O$4:$T$201,5,FALSE)+Jun!L$4/1000,0)</f>
        <v>0</v>
      </c>
      <c r="J194" s="16">
        <f t="shared" si="186"/>
        <v>0</v>
      </c>
      <c r="K194" s="6">
        <f>IF(Jul!$E196&gt;0,VLOOKUP($A194,Jul!$O$4:$R$201,4,FALSE),0)</f>
        <v>0</v>
      </c>
      <c r="L194" s="6">
        <f>IF(Jul!$E196&gt;0,VLOOKUP($A194,Jul!$O$4:$T$201,5,FALSE)+Jul!$L$4/1000,0)</f>
        <v>0</v>
      </c>
      <c r="M194" s="16">
        <f t="shared" si="153"/>
        <v>0</v>
      </c>
      <c r="N194" s="6">
        <f>IF(Aug!$E196&gt;0,VLOOKUP($A194,Aug!$O$4:$R$201,4,FALSE),0)</f>
        <v>0</v>
      </c>
      <c r="O194" s="6">
        <f>IF(Aug!$E196&gt;0,VLOOKUP($A194,Aug!$O$4:$T$201,5,FALSE)+Aug!L$4/1000,0)</f>
        <v>0</v>
      </c>
      <c r="P194" s="16">
        <f t="shared" si="154"/>
        <v>0</v>
      </c>
      <c r="Q194" s="6">
        <f>IF(Sep!$E196&gt;0,VLOOKUP($A194,Sep!$O$4:$R$201,4,FALSE),0)</f>
        <v>0</v>
      </c>
      <c r="R194" s="6">
        <f>IF(Sep!$E196&gt;0,VLOOKUP($A194,Sep!$O$4:$T$201,5,FALSE)+Sep!L$4/1000,0)</f>
        <v>0</v>
      </c>
      <c r="S194" s="16">
        <f t="shared" si="155"/>
        <v>0</v>
      </c>
      <c r="T194" s="6">
        <f>IF(Oct!$E196&gt;0,VLOOKUP($A194,Oct!$O$4:$R$201,4,FALSE),0)</f>
        <v>0</v>
      </c>
      <c r="U194" s="6">
        <f>IF(Oct!$E196&gt;0,VLOOKUP($A194,Oct!$O$4:$T$201,5,FALSE)+Oct!L$4/1000,0)</f>
        <v>0</v>
      </c>
      <c r="V194" s="16">
        <f t="shared" si="156"/>
        <v>0</v>
      </c>
      <c r="W194" s="6">
        <f>IF(Nov!$E196&gt;0,VLOOKUP($A194,Nov!$O$4:$R$201,4,FALSE),0)</f>
        <v>0</v>
      </c>
      <c r="X194" s="6">
        <f>IF(Nov!$E196&gt;0,VLOOKUP($A194,Nov!$O$4:$T$201,5,FALSE)+Nov!L$4/1000,0)</f>
        <v>0</v>
      </c>
      <c r="Y194" s="16">
        <f t="shared" si="157"/>
        <v>0</v>
      </c>
      <c r="Z194" s="6">
        <f>IF(Dec!$E196&gt;0,VLOOKUP($A194,Dec!$O$4:$R$201,4,FALSE),0)</f>
        <v>0</v>
      </c>
      <c r="AA194" s="6">
        <f>IF(Dec!$E196&gt;0,VLOOKUP($A194,Dec!$O$4:$T$201,5,FALSE)+Dec!L$4/1000,0)</f>
        <v>0</v>
      </c>
      <c r="AB194" s="16">
        <f t="shared" si="158"/>
        <v>0</v>
      </c>
      <c r="AC194" s="6">
        <f>IF(Jan!$E196&gt;0,VLOOKUP($A194,Jan!$O$4:$R$201,4,FALSE),0)</f>
        <v>0</v>
      </c>
      <c r="AD194" s="6">
        <f>IF(Jan!$E196&gt;0,VLOOKUP($A194,Jan!$O$4:$T$201,5,FALSE)+Jan!L$4/1000,0)</f>
        <v>0</v>
      </c>
      <c r="AE194" s="16">
        <f t="shared" si="159"/>
        <v>0</v>
      </c>
      <c r="AF194" s="6">
        <f>IF(Feb!$E196&gt;0,VLOOKUP($A194,Feb!$O$4:$R$201,4,FALSE),0)</f>
        <v>0</v>
      </c>
      <c r="AG194" s="6">
        <f>IF(Feb!$E196&gt;0,VLOOKUP($A194,Feb!$O$4:$T$201,5,FALSE)+Feb!L$4/1000,0)</f>
        <v>0</v>
      </c>
      <c r="AH194" s="16">
        <f t="shared" si="160"/>
        <v>0</v>
      </c>
      <c r="AI194" s="6">
        <f>IF(Mar!$E196&gt;0,VLOOKUP($A194,Mar!$O$4:$R$201,4,FALSE),0)</f>
        <v>0</v>
      </c>
      <c r="AJ194" s="6">
        <f>IF(Mar!$E196&gt;0,VLOOKUP($A194,Mar!$O$4:$T$201,5,FALSE)+Mar!L$4/1000,0)</f>
        <v>0</v>
      </c>
      <c r="AK194" s="16">
        <f t="shared" si="187"/>
        <v>0</v>
      </c>
      <c r="AN194" s="16">
        <f t="shared" si="161"/>
        <v>0</v>
      </c>
      <c r="AQ194" s="1">
        <f t="shared" si="162"/>
        <v>0</v>
      </c>
      <c r="AR194" s="6">
        <f t="shared" si="163"/>
        <v>0</v>
      </c>
      <c r="AS194" s="6">
        <f t="shared" si="164"/>
        <v>0</v>
      </c>
      <c r="AT194" s="6">
        <f t="shared" si="165"/>
        <v>0</v>
      </c>
      <c r="AU194" s="6">
        <f t="shared" si="166"/>
        <v>0</v>
      </c>
      <c r="AV194" s="6">
        <f t="shared" si="167"/>
        <v>0</v>
      </c>
      <c r="AW194" s="6">
        <f t="shared" si="168"/>
        <v>0</v>
      </c>
      <c r="AX194" s="6">
        <f t="shared" si="169"/>
        <v>0</v>
      </c>
      <c r="AY194" s="6">
        <f t="shared" si="170"/>
        <v>0</v>
      </c>
      <c r="AZ194" s="6">
        <f t="shared" si="171"/>
        <v>0</v>
      </c>
      <c r="BA194" s="6">
        <f t="shared" si="172"/>
        <v>0</v>
      </c>
      <c r="BB194" s="6">
        <f t="shared" si="173"/>
        <v>0</v>
      </c>
      <c r="BC194" s="6">
        <f t="shared" si="174"/>
        <v>0</v>
      </c>
      <c r="BE194" s="1">
        <f t="shared" si="175"/>
        <v>0</v>
      </c>
      <c r="BF194" s="1">
        <f t="shared" si="176"/>
        <v>0</v>
      </c>
      <c r="BG194" s="1">
        <f t="shared" si="177"/>
        <v>0</v>
      </c>
      <c r="BH194" s="1">
        <f t="shared" si="178"/>
        <v>0</v>
      </c>
      <c r="BI194" s="1">
        <f t="shared" si="179"/>
        <v>0</v>
      </c>
      <c r="BJ194" s="1">
        <f t="shared" si="180"/>
        <v>0</v>
      </c>
      <c r="BK194" s="1">
        <f t="shared" si="181"/>
        <v>0</v>
      </c>
      <c r="BL194" s="1">
        <f t="shared" si="182"/>
        <v>0</v>
      </c>
      <c r="BM194" s="1">
        <f t="shared" si="183"/>
        <v>0</v>
      </c>
    </row>
    <row r="195" spans="2:65" x14ac:dyDescent="0.3">
      <c r="B195" s="6">
        <f>IF(Apr!$E197&gt;0,VLOOKUP($A195,Apr!$O$4:$T$201,4,FALSE),0)</f>
        <v>0</v>
      </c>
      <c r="C195" s="6">
        <f>IF(Apr!$E197&gt;0,VLOOKUP($A195,Apr!$O$4:$T$201,5,FALSE)+Apr!L$4/1000,0)</f>
        <v>0</v>
      </c>
      <c r="D195" s="16">
        <f t="shared" si="184"/>
        <v>0</v>
      </c>
      <c r="E195" s="6">
        <f>IF(May!$E197&gt;0,VLOOKUP($A195,May!$O$4:$T$201,4,FALSE),0)</f>
        <v>0</v>
      </c>
      <c r="F195" s="6">
        <f>IF(May!$E197&gt;0,VLOOKUP($A195,May!$O$4:$T$201,5,FALSE)+May!L$4/1000,0)</f>
        <v>0</v>
      </c>
      <c r="G195" s="16">
        <f t="shared" si="185"/>
        <v>0</v>
      </c>
      <c r="H195" s="6">
        <f>IF(Jun!$E197&gt;0,VLOOKUP($A195,Jun!$O$4:$R$201,4,FALSE),0)</f>
        <v>0</v>
      </c>
      <c r="I195" s="6">
        <f>IF(Jun!$E197&gt;0,VLOOKUP($A195,Jun!$O$4:$T$201,5,FALSE)+Jun!L$4/1000,0)</f>
        <v>0</v>
      </c>
      <c r="J195" s="16">
        <f t="shared" si="186"/>
        <v>0</v>
      </c>
      <c r="K195" s="6">
        <f>IF(Jul!$E197&gt;0,VLOOKUP($A195,Jul!$O$4:$R$201,4,FALSE),0)</f>
        <v>0</v>
      </c>
      <c r="L195" s="6">
        <f>IF(Jul!$E197&gt;0,VLOOKUP($A195,Jul!$O$4:$T$201,5,FALSE)+Jul!$L$4/1000,0)</f>
        <v>0</v>
      </c>
      <c r="M195" s="16">
        <f t="shared" ref="M195:M201" si="188">K195+K195/1000+L195</f>
        <v>0</v>
      </c>
      <c r="N195" s="6">
        <f>IF(Aug!$E197&gt;0,VLOOKUP($A195,Aug!$O$4:$R$201,4,FALSE),0)</f>
        <v>0</v>
      </c>
      <c r="O195" s="6">
        <f>IF(Aug!$E197&gt;0,VLOOKUP($A195,Aug!$O$4:$T$201,5,FALSE)+Aug!L$4/1000,0)</f>
        <v>0</v>
      </c>
      <c r="P195" s="16">
        <f t="shared" ref="P195:P201" si="189">N195+N195/1000+O195</f>
        <v>0</v>
      </c>
      <c r="Q195" s="6">
        <f>IF(Sep!$E197&gt;0,VLOOKUP($A195,Sep!$O$4:$R$201,4,FALSE),0)</f>
        <v>0</v>
      </c>
      <c r="R195" s="6">
        <f>IF(Sep!$E197&gt;0,VLOOKUP($A195,Sep!$O$4:$T$201,5,FALSE)+Sep!L$4/1000,0)</f>
        <v>0</v>
      </c>
      <c r="S195" s="16">
        <f t="shared" ref="S195:S201" si="190">Q195+Q195/1000+R195</f>
        <v>0</v>
      </c>
      <c r="T195" s="6">
        <f>IF(Oct!$E197&gt;0,VLOOKUP($A195,Oct!$O$4:$R$201,4,FALSE),0)</f>
        <v>0</v>
      </c>
      <c r="U195" s="6">
        <f>IF(Oct!$E197&gt;0,VLOOKUP($A195,Oct!$O$4:$T$201,5,FALSE)+Oct!L$4/1000,0)</f>
        <v>0</v>
      </c>
      <c r="V195" s="16">
        <f t="shared" ref="V195:V201" si="191">T195+T195/1000+U195</f>
        <v>0</v>
      </c>
      <c r="W195" s="6">
        <f>IF(Nov!$E197&gt;0,VLOOKUP($A195,Nov!$O$4:$R$201,4,FALSE),0)</f>
        <v>0</v>
      </c>
      <c r="X195" s="6">
        <f>IF(Nov!$E197&gt;0,VLOOKUP($A195,Nov!$O$4:$T$201,5,FALSE)+Nov!L$4/1000,0)</f>
        <v>0</v>
      </c>
      <c r="Y195" s="16">
        <f t="shared" ref="Y195:Y201" si="192">W195+W195/1000+X195</f>
        <v>0</v>
      </c>
      <c r="Z195" s="6">
        <f>IF(Dec!$E197&gt;0,VLOOKUP($A195,Dec!$O$4:$R$201,4,FALSE),0)</f>
        <v>0</v>
      </c>
      <c r="AA195" s="6">
        <f>IF(Dec!$E197&gt;0,VLOOKUP($A195,Dec!$O$4:$T$201,5,FALSE)+Dec!L$4/1000,0)</f>
        <v>0</v>
      </c>
      <c r="AB195" s="16">
        <f t="shared" ref="AB195:AB201" si="193">Z195+Z195/1000+AA195</f>
        <v>0</v>
      </c>
      <c r="AC195" s="6">
        <f>IF(Jan!$E197&gt;0,VLOOKUP($A195,Jan!$O$4:$R$201,4,FALSE),0)</f>
        <v>0</v>
      </c>
      <c r="AD195" s="6">
        <f>IF(Jan!$E197&gt;0,VLOOKUP($A195,Jan!$O$4:$T$201,5,FALSE)+Jan!L$4/1000,0)</f>
        <v>0</v>
      </c>
      <c r="AE195" s="16">
        <f t="shared" ref="AE195:AE201" si="194">AC195+AC195/1000+AD195</f>
        <v>0</v>
      </c>
      <c r="AF195" s="6">
        <f>IF(Feb!$E197&gt;0,VLOOKUP($A195,Feb!$O$4:$R$201,4,FALSE),0)</f>
        <v>0</v>
      </c>
      <c r="AG195" s="6">
        <f>IF(Feb!$E197&gt;0,VLOOKUP($A195,Feb!$O$4:$T$201,5,FALSE)+Feb!L$4/1000,0)</f>
        <v>0</v>
      </c>
      <c r="AH195" s="16">
        <f t="shared" ref="AH195:AH201" si="195">AF195+AF195/1000+AG195</f>
        <v>0</v>
      </c>
      <c r="AI195" s="6">
        <f>IF(Mar!$E197&gt;0,VLOOKUP($A195,Mar!$O$4:$R$201,4,FALSE),0)</f>
        <v>0</v>
      </c>
      <c r="AJ195" s="6">
        <f>IF(Mar!$E197&gt;0,VLOOKUP($A195,Mar!$O$4:$T$201,5,FALSE)+Mar!L$4/1000,0)</f>
        <v>0</v>
      </c>
      <c r="AK195" s="16">
        <f t="shared" si="187"/>
        <v>0</v>
      </c>
      <c r="AN195" s="16">
        <f t="shared" ref="AN195:AN200" si="196">SUM(BE195:BM195)+BE195/1000+BF195/2000+BG195/3000</f>
        <v>0</v>
      </c>
      <c r="AQ195" s="1">
        <f t="shared" ref="AQ195:AQ200" si="197">A195</f>
        <v>0</v>
      </c>
      <c r="AR195" s="6">
        <f t="shared" ref="AR195:AR200" si="198">D195</f>
        <v>0</v>
      </c>
      <c r="AS195" s="6">
        <f t="shared" ref="AS195:AS200" si="199">G195</f>
        <v>0</v>
      </c>
      <c r="AT195" s="6">
        <f t="shared" ref="AT195:AT200" si="200">J195</f>
        <v>0</v>
      </c>
      <c r="AU195" s="6">
        <f t="shared" ref="AU195:AU200" si="201">M195</f>
        <v>0</v>
      </c>
      <c r="AV195" s="6">
        <f t="shared" ref="AV195:AV200" si="202">P195</f>
        <v>0</v>
      </c>
      <c r="AW195" s="6">
        <f t="shared" ref="AW195:AW200" si="203">S195</f>
        <v>0</v>
      </c>
      <c r="AX195" s="6">
        <f t="shared" ref="AX195:AX200" si="204">V195</f>
        <v>0</v>
      </c>
      <c r="AY195" s="6">
        <f t="shared" ref="AY195:AY200" si="205">Y195</f>
        <v>0</v>
      </c>
      <c r="AZ195" s="6">
        <f t="shared" ref="AZ195:AZ200" si="206">AB195</f>
        <v>0</v>
      </c>
      <c r="BA195" s="6">
        <f t="shared" ref="BA195:BA200" si="207">AE195</f>
        <v>0</v>
      </c>
      <c r="BB195" s="6">
        <f t="shared" ref="BB195:BB200" si="208">AH195</f>
        <v>0</v>
      </c>
      <c r="BC195" s="6">
        <f t="shared" ref="BC195:BC200" si="209">AK195</f>
        <v>0</v>
      </c>
      <c r="BE195" s="1">
        <f t="shared" ref="BE195:BE200" si="210">LARGE($AR195:$BC195,1)</f>
        <v>0</v>
      </c>
      <c r="BF195" s="1">
        <f t="shared" ref="BF195:BF200" si="211">LARGE($AR195:$BC195,2)</f>
        <v>0</v>
      </c>
      <c r="BG195" s="1">
        <f t="shared" ref="BG195:BG200" si="212">LARGE($AR195:$BC195,3)</f>
        <v>0</v>
      </c>
      <c r="BH195" s="1">
        <f t="shared" ref="BH195:BH200" si="213">LARGE($AR195:$BC195,4)</f>
        <v>0</v>
      </c>
      <c r="BI195" s="1">
        <f t="shared" ref="BI195:BI200" si="214">LARGE($AR195:$BC195,5)</f>
        <v>0</v>
      </c>
      <c r="BJ195" s="1">
        <f t="shared" ref="BJ195:BJ200" si="215">LARGE($AR195:$BC195,6)</f>
        <v>0</v>
      </c>
      <c r="BK195" s="1">
        <f t="shared" ref="BK195:BK200" si="216">LARGE($AR195:$BC195,7)</f>
        <v>0</v>
      </c>
      <c r="BL195" s="1">
        <f t="shared" ref="BL195:BL200" si="217">LARGE($AR195:$BC195,8)</f>
        <v>0</v>
      </c>
      <c r="BM195" s="1">
        <f t="shared" ref="BM195:BM200" si="218">LARGE($AR195:$BC195,9)</f>
        <v>0</v>
      </c>
    </row>
    <row r="196" spans="2:65" x14ac:dyDescent="0.3">
      <c r="B196" s="6">
        <f>IF(Apr!$E198&gt;0,VLOOKUP($A196,Apr!$O$4:$T$201,4,FALSE),0)</f>
        <v>0</v>
      </c>
      <c r="C196" s="6">
        <f>IF(Apr!$E198&gt;0,VLOOKUP($A196,Apr!$O$4:$T$201,5,FALSE)+Apr!L$4/1000,0)</f>
        <v>0</v>
      </c>
      <c r="D196" s="16">
        <f t="shared" si="184"/>
        <v>0</v>
      </c>
      <c r="E196" s="6">
        <f>IF(May!$E198&gt;0,VLOOKUP($A196,May!$O$4:$T$201,4,FALSE),0)</f>
        <v>0</v>
      </c>
      <c r="F196" s="6">
        <f>IF(May!$E198&gt;0,VLOOKUP($A196,May!$O$4:$T$201,5,FALSE)+May!L$4/1000,0)</f>
        <v>0</v>
      </c>
      <c r="G196" s="16">
        <f t="shared" si="185"/>
        <v>0</v>
      </c>
      <c r="H196" s="6">
        <f>IF(Jun!$E198&gt;0,VLOOKUP($A196,Jun!$O$4:$R$201,4,FALSE),0)</f>
        <v>0</v>
      </c>
      <c r="I196" s="6">
        <f>IF(Jun!$E198&gt;0,VLOOKUP($A196,Jun!$O$4:$T$201,5,FALSE)+Jun!L$4/1000,0)</f>
        <v>0</v>
      </c>
      <c r="J196" s="16">
        <f t="shared" si="186"/>
        <v>0</v>
      </c>
      <c r="K196" s="6">
        <f>IF(Jul!$E198&gt;0,VLOOKUP($A196,Jul!$O$4:$R$201,4,FALSE),0)</f>
        <v>0</v>
      </c>
      <c r="L196" s="6">
        <f>IF(Jul!$E198&gt;0,VLOOKUP($A196,Jul!$O$4:$T$201,5,FALSE)+Jul!$L$4/1000,0)</f>
        <v>0</v>
      </c>
      <c r="M196" s="16">
        <f t="shared" si="188"/>
        <v>0</v>
      </c>
      <c r="N196" s="6">
        <f>IF(Aug!$E198&gt;0,VLOOKUP($A196,Aug!$O$4:$R$201,4,FALSE),0)</f>
        <v>0</v>
      </c>
      <c r="O196" s="6">
        <f>IF(Aug!$E198&gt;0,VLOOKUP($A196,Aug!$O$4:$T$201,5,FALSE)+Aug!L$4/1000,0)</f>
        <v>0</v>
      </c>
      <c r="P196" s="16">
        <f t="shared" si="189"/>
        <v>0</v>
      </c>
      <c r="Q196" s="6">
        <f>IF(Sep!$E198&gt;0,VLOOKUP($A196,Sep!$O$4:$R$201,4,FALSE),0)</f>
        <v>0</v>
      </c>
      <c r="R196" s="6">
        <f>IF(Sep!$E198&gt;0,VLOOKUP($A196,Sep!$O$4:$T$201,5,FALSE)+Sep!L$4/1000,0)</f>
        <v>0</v>
      </c>
      <c r="S196" s="16">
        <f t="shared" si="190"/>
        <v>0</v>
      </c>
      <c r="T196" s="6">
        <f>IF(Oct!$E198&gt;0,VLOOKUP($A196,Oct!$O$4:$R$201,4,FALSE),0)</f>
        <v>0</v>
      </c>
      <c r="U196" s="6">
        <f>IF(Oct!$E198&gt;0,VLOOKUP($A196,Oct!$O$4:$T$201,5,FALSE)+Oct!L$4/1000,0)</f>
        <v>0</v>
      </c>
      <c r="V196" s="16">
        <f t="shared" si="191"/>
        <v>0</v>
      </c>
      <c r="W196" s="6">
        <f>IF(Nov!$E198&gt;0,VLOOKUP($A196,Nov!$O$4:$R$201,4,FALSE),0)</f>
        <v>0</v>
      </c>
      <c r="X196" s="6">
        <f>IF(Nov!$E198&gt;0,VLOOKUP($A196,Nov!$O$4:$T$201,5,FALSE)+Nov!L$4/1000,0)</f>
        <v>0</v>
      </c>
      <c r="Y196" s="16">
        <f t="shared" si="192"/>
        <v>0</v>
      </c>
      <c r="Z196" s="6">
        <f>IF(Dec!$E198&gt;0,VLOOKUP($A196,Dec!$O$4:$R$201,4,FALSE),0)</f>
        <v>0</v>
      </c>
      <c r="AA196" s="6">
        <f>IF(Dec!$E198&gt;0,VLOOKUP($A196,Dec!$O$4:$T$201,5,FALSE)+Dec!L$4/1000,0)</f>
        <v>0</v>
      </c>
      <c r="AB196" s="16">
        <f t="shared" si="193"/>
        <v>0</v>
      </c>
      <c r="AC196" s="6">
        <f>IF(Jan!$E198&gt;0,VLOOKUP($A196,Jan!$O$4:$R$201,4,FALSE),0)</f>
        <v>0</v>
      </c>
      <c r="AD196" s="6">
        <f>IF(Jan!$E198&gt;0,VLOOKUP($A196,Jan!$O$4:$T$201,5,FALSE)+Jan!L$4/1000,0)</f>
        <v>0</v>
      </c>
      <c r="AE196" s="16">
        <f t="shared" si="194"/>
        <v>0</v>
      </c>
      <c r="AF196" s="6">
        <f>IF(Feb!$E198&gt;0,VLOOKUP($A196,Feb!$O$4:$R$201,4,FALSE),0)</f>
        <v>0</v>
      </c>
      <c r="AG196" s="6">
        <f>IF(Feb!$E198&gt;0,VLOOKUP($A196,Feb!$O$4:$T$201,5,FALSE)+Feb!L$4/1000,0)</f>
        <v>0</v>
      </c>
      <c r="AH196" s="16">
        <f t="shared" si="195"/>
        <v>0</v>
      </c>
      <c r="AI196" s="6">
        <f>IF(Mar!$E198&gt;0,VLOOKUP($A196,Mar!$O$4:$R$201,4,FALSE),0)</f>
        <v>0</v>
      </c>
      <c r="AJ196" s="6">
        <f>IF(Mar!$E198&gt;0,VLOOKUP($A196,Mar!$O$4:$T$201,5,FALSE)+Mar!L$4/1000,0)</f>
        <v>0</v>
      </c>
      <c r="AK196" s="16">
        <f t="shared" si="187"/>
        <v>0</v>
      </c>
      <c r="AN196" s="16">
        <f t="shared" si="196"/>
        <v>0</v>
      </c>
      <c r="AQ196" s="1">
        <f t="shared" si="197"/>
        <v>0</v>
      </c>
      <c r="AR196" s="6">
        <f t="shared" si="198"/>
        <v>0</v>
      </c>
      <c r="AS196" s="6">
        <f t="shared" si="199"/>
        <v>0</v>
      </c>
      <c r="AT196" s="6">
        <f t="shared" si="200"/>
        <v>0</v>
      </c>
      <c r="AU196" s="6">
        <f t="shared" si="201"/>
        <v>0</v>
      </c>
      <c r="AV196" s="6">
        <f t="shared" si="202"/>
        <v>0</v>
      </c>
      <c r="AW196" s="6">
        <f t="shared" si="203"/>
        <v>0</v>
      </c>
      <c r="AX196" s="6">
        <f t="shared" si="204"/>
        <v>0</v>
      </c>
      <c r="AY196" s="6">
        <f t="shared" si="205"/>
        <v>0</v>
      </c>
      <c r="AZ196" s="6">
        <f t="shared" si="206"/>
        <v>0</v>
      </c>
      <c r="BA196" s="6">
        <f t="shared" si="207"/>
        <v>0</v>
      </c>
      <c r="BB196" s="6">
        <f t="shared" si="208"/>
        <v>0</v>
      </c>
      <c r="BC196" s="6">
        <f t="shared" si="209"/>
        <v>0</v>
      </c>
      <c r="BE196" s="1">
        <f t="shared" si="210"/>
        <v>0</v>
      </c>
      <c r="BF196" s="1">
        <f t="shared" si="211"/>
        <v>0</v>
      </c>
      <c r="BG196" s="1">
        <f t="shared" si="212"/>
        <v>0</v>
      </c>
      <c r="BH196" s="1">
        <f t="shared" si="213"/>
        <v>0</v>
      </c>
      <c r="BI196" s="1">
        <f t="shared" si="214"/>
        <v>0</v>
      </c>
      <c r="BJ196" s="1">
        <f t="shared" si="215"/>
        <v>0</v>
      </c>
      <c r="BK196" s="1">
        <f t="shared" si="216"/>
        <v>0</v>
      </c>
      <c r="BL196" s="1">
        <f t="shared" si="217"/>
        <v>0</v>
      </c>
      <c r="BM196" s="1">
        <f t="shared" si="218"/>
        <v>0</v>
      </c>
    </row>
    <row r="197" spans="2:65" x14ac:dyDescent="0.3">
      <c r="B197" s="6">
        <f>IF(Apr!$E199&gt;0,VLOOKUP($A197,Apr!$O$4:$T$201,4,FALSE),0)</f>
        <v>0</v>
      </c>
      <c r="C197" s="6">
        <f>IF(Apr!$E199&gt;0,VLOOKUP($A197,Apr!$O$4:$T$201,5,FALSE)+Apr!L$4/1000,0)</f>
        <v>0</v>
      </c>
      <c r="D197" s="16">
        <f t="shared" si="184"/>
        <v>0</v>
      </c>
      <c r="E197" s="6">
        <f>IF(May!$E199&gt;0,VLOOKUP($A197,May!$O$4:$T$201,4,FALSE),0)</f>
        <v>0</v>
      </c>
      <c r="F197" s="6">
        <f>IF(May!$E199&gt;0,VLOOKUP($A197,May!$O$4:$T$201,5,FALSE)+May!L$4/1000,0)</f>
        <v>0</v>
      </c>
      <c r="G197" s="16">
        <f t="shared" si="185"/>
        <v>0</v>
      </c>
      <c r="H197" s="6">
        <f>IF(Jun!$E199&gt;0,VLOOKUP($A197,Jun!$O$4:$R$201,4,FALSE),0)</f>
        <v>0</v>
      </c>
      <c r="I197" s="6">
        <f>IF(Jun!$E199&gt;0,VLOOKUP($A197,Jun!$O$4:$T$201,5,FALSE)+Jun!L$4/1000,0)</f>
        <v>0</v>
      </c>
      <c r="J197" s="16">
        <f t="shared" si="186"/>
        <v>0</v>
      </c>
      <c r="K197" s="6">
        <f>IF(Jul!$E199&gt;0,VLOOKUP($A197,Jul!$O$4:$R$201,4,FALSE),0)</f>
        <v>0</v>
      </c>
      <c r="L197" s="6">
        <f>IF(Jul!$E199&gt;0,VLOOKUP($A197,Jul!$O$4:$T$201,5,FALSE)+Jul!$L$4/1000,0)</f>
        <v>0</v>
      </c>
      <c r="M197" s="16">
        <f t="shared" si="188"/>
        <v>0</v>
      </c>
      <c r="N197" s="6">
        <f>IF(Aug!$E199&gt;0,VLOOKUP($A197,Aug!$O$4:$R$201,4,FALSE),0)</f>
        <v>0</v>
      </c>
      <c r="O197" s="6">
        <f>IF(Aug!$E199&gt;0,VLOOKUP($A197,Aug!$O$4:$T$201,5,FALSE)+Aug!L$4/1000,0)</f>
        <v>0</v>
      </c>
      <c r="P197" s="16">
        <f t="shared" si="189"/>
        <v>0</v>
      </c>
      <c r="Q197" s="6">
        <f>IF(Sep!$E199&gt;0,VLOOKUP($A197,Sep!$O$4:$R$201,4,FALSE),0)</f>
        <v>0</v>
      </c>
      <c r="R197" s="6">
        <f>IF(Sep!$E199&gt;0,VLOOKUP($A197,Sep!$O$4:$T$201,5,FALSE)+Sep!L$4/1000,0)</f>
        <v>0</v>
      </c>
      <c r="S197" s="16">
        <f t="shared" si="190"/>
        <v>0</v>
      </c>
      <c r="T197" s="6">
        <f>IF(Oct!$E199&gt;0,VLOOKUP($A197,Oct!$O$4:$R$201,4,FALSE),0)</f>
        <v>0</v>
      </c>
      <c r="U197" s="6">
        <f>IF(Oct!$E199&gt;0,VLOOKUP($A197,Oct!$O$4:$T$201,5,FALSE)+Oct!L$4/1000,0)</f>
        <v>0</v>
      </c>
      <c r="V197" s="16">
        <f t="shared" si="191"/>
        <v>0</v>
      </c>
      <c r="W197" s="6">
        <f>IF(Nov!$E199&gt;0,VLOOKUP($A197,Nov!$O$4:$R$201,4,FALSE),0)</f>
        <v>0</v>
      </c>
      <c r="X197" s="6">
        <f>IF(Nov!$E199&gt;0,VLOOKUP($A197,Nov!$O$4:$T$201,5,FALSE)+Nov!L$4/1000,0)</f>
        <v>0</v>
      </c>
      <c r="Y197" s="16">
        <f t="shared" si="192"/>
        <v>0</v>
      </c>
      <c r="Z197" s="6">
        <f>IF(Dec!$E199&gt;0,VLOOKUP($A197,Dec!$O$4:$R$201,4,FALSE),0)</f>
        <v>0</v>
      </c>
      <c r="AA197" s="6">
        <f>IF(Dec!$E199&gt;0,VLOOKUP($A197,Dec!$O$4:$T$201,5,FALSE)+Dec!L$4/1000,0)</f>
        <v>0</v>
      </c>
      <c r="AB197" s="16">
        <f t="shared" si="193"/>
        <v>0</v>
      </c>
      <c r="AC197" s="6">
        <f>IF(Jan!$E199&gt;0,VLOOKUP($A197,Jan!$O$4:$R$201,4,FALSE),0)</f>
        <v>0</v>
      </c>
      <c r="AD197" s="6">
        <f>IF(Jan!$E199&gt;0,VLOOKUP($A197,Jan!$O$4:$T$201,5,FALSE)+Jan!L$4/1000,0)</f>
        <v>0</v>
      </c>
      <c r="AE197" s="16">
        <f t="shared" si="194"/>
        <v>0</v>
      </c>
      <c r="AF197" s="6">
        <f>IF(Feb!$E199&gt;0,VLOOKUP($A197,Feb!$O$4:$R$201,4,FALSE),0)</f>
        <v>0</v>
      </c>
      <c r="AG197" s="6">
        <f>IF(Feb!$E199&gt;0,VLOOKUP($A197,Feb!$O$4:$T$201,5,FALSE)+Feb!L$4/1000,0)</f>
        <v>0</v>
      </c>
      <c r="AH197" s="16">
        <f t="shared" si="195"/>
        <v>0</v>
      </c>
      <c r="AI197" s="6">
        <f>IF(Mar!$E199&gt;0,VLOOKUP($A197,Mar!$O$4:$R$201,4,FALSE),0)</f>
        <v>0</v>
      </c>
      <c r="AJ197" s="6">
        <f>IF(Mar!$E199&gt;0,VLOOKUP($A197,Mar!$O$4:$T$201,5,FALSE)+Mar!L$4/1000,0)</f>
        <v>0</v>
      </c>
      <c r="AK197" s="16">
        <f t="shared" si="187"/>
        <v>0</v>
      </c>
      <c r="AN197" s="16">
        <f t="shared" si="196"/>
        <v>0</v>
      </c>
      <c r="AQ197" s="1">
        <f t="shared" si="197"/>
        <v>0</v>
      </c>
      <c r="AR197" s="6">
        <f t="shared" si="198"/>
        <v>0</v>
      </c>
      <c r="AS197" s="6">
        <f t="shared" si="199"/>
        <v>0</v>
      </c>
      <c r="AT197" s="6">
        <f t="shared" si="200"/>
        <v>0</v>
      </c>
      <c r="AU197" s="6">
        <f t="shared" si="201"/>
        <v>0</v>
      </c>
      <c r="AV197" s="6">
        <f t="shared" si="202"/>
        <v>0</v>
      </c>
      <c r="AW197" s="6">
        <f t="shared" si="203"/>
        <v>0</v>
      </c>
      <c r="AX197" s="6">
        <f t="shared" si="204"/>
        <v>0</v>
      </c>
      <c r="AY197" s="6">
        <f t="shared" si="205"/>
        <v>0</v>
      </c>
      <c r="AZ197" s="6">
        <f t="shared" si="206"/>
        <v>0</v>
      </c>
      <c r="BA197" s="6">
        <f t="shared" si="207"/>
        <v>0</v>
      </c>
      <c r="BB197" s="6">
        <f t="shared" si="208"/>
        <v>0</v>
      </c>
      <c r="BC197" s="6">
        <f t="shared" si="209"/>
        <v>0</v>
      </c>
      <c r="BE197" s="1">
        <f t="shared" si="210"/>
        <v>0</v>
      </c>
      <c r="BF197" s="1">
        <f t="shared" si="211"/>
        <v>0</v>
      </c>
      <c r="BG197" s="1">
        <f t="shared" si="212"/>
        <v>0</v>
      </c>
      <c r="BH197" s="1">
        <f t="shared" si="213"/>
        <v>0</v>
      </c>
      <c r="BI197" s="1">
        <f t="shared" si="214"/>
        <v>0</v>
      </c>
      <c r="BJ197" s="1">
        <f t="shared" si="215"/>
        <v>0</v>
      </c>
      <c r="BK197" s="1">
        <f t="shared" si="216"/>
        <v>0</v>
      </c>
      <c r="BL197" s="1">
        <f t="shared" si="217"/>
        <v>0</v>
      </c>
      <c r="BM197" s="1">
        <f t="shared" si="218"/>
        <v>0</v>
      </c>
    </row>
    <row r="198" spans="2:65" x14ac:dyDescent="0.3">
      <c r="B198" s="6">
        <f>IF(Apr!$E200&gt;0,VLOOKUP($A198,Apr!$O$4:$T$201,4,FALSE),0)</f>
        <v>0</v>
      </c>
      <c r="C198" s="6">
        <f>IF(Apr!$E200&gt;0,VLOOKUP($A198,Apr!$O$4:$T$201,5,FALSE)+Apr!L$4/1000,0)</f>
        <v>0</v>
      </c>
      <c r="D198" s="16">
        <f t="shared" si="184"/>
        <v>0</v>
      </c>
      <c r="E198" s="6">
        <f>IF(May!$E200&gt;0,VLOOKUP($A198,May!$O$4:$T$201,4,FALSE),0)</f>
        <v>0</v>
      </c>
      <c r="F198" s="6">
        <f>IF(May!$E200&gt;0,VLOOKUP($A198,May!$O$4:$T$201,5,FALSE)+May!L$4/1000,0)</f>
        <v>0</v>
      </c>
      <c r="G198" s="16">
        <f t="shared" si="185"/>
        <v>0</v>
      </c>
      <c r="H198" s="6">
        <f>IF(Jun!$E200&gt;0,VLOOKUP($A198,Jun!$O$4:$R$201,4,FALSE),0)</f>
        <v>0</v>
      </c>
      <c r="I198" s="6">
        <f>IF(Jun!$E200&gt;0,VLOOKUP($A198,Jun!$O$4:$T$201,5,FALSE)+Jun!L$4/1000,0)</f>
        <v>0</v>
      </c>
      <c r="J198" s="16">
        <f t="shared" si="186"/>
        <v>0</v>
      </c>
      <c r="K198" s="6">
        <f>IF(Jul!$E200&gt;0,VLOOKUP($A198,Jul!$O$4:$R$201,4,FALSE),0)</f>
        <v>0</v>
      </c>
      <c r="L198" s="6">
        <f>IF(Jul!$E200&gt;0,VLOOKUP($A198,Jul!$O$4:$T$201,5,FALSE)+Jul!$L$4/1000,0)</f>
        <v>0</v>
      </c>
      <c r="M198" s="16">
        <f t="shared" si="188"/>
        <v>0</v>
      </c>
      <c r="N198" s="6">
        <f>IF(Aug!$E200&gt;0,VLOOKUP($A198,Aug!$O$4:$R$201,4,FALSE),0)</f>
        <v>0</v>
      </c>
      <c r="O198" s="6">
        <f>IF(Aug!$E200&gt;0,VLOOKUP($A198,Aug!$O$4:$T$201,5,FALSE)+Aug!L$4/1000,0)</f>
        <v>0</v>
      </c>
      <c r="P198" s="16">
        <f t="shared" si="189"/>
        <v>0</v>
      </c>
      <c r="Q198" s="6">
        <f>IF(Sep!$E200&gt;0,VLOOKUP($A198,Sep!$O$4:$R$201,4,FALSE),0)</f>
        <v>0</v>
      </c>
      <c r="R198" s="6">
        <f>IF(Sep!$E200&gt;0,VLOOKUP($A198,Sep!$O$4:$T$201,5,FALSE)+Sep!L$4/1000,0)</f>
        <v>0</v>
      </c>
      <c r="S198" s="16">
        <f t="shared" si="190"/>
        <v>0</v>
      </c>
      <c r="T198" s="6">
        <f>IF(Oct!$E200&gt;0,VLOOKUP($A198,Oct!$O$4:$R$201,4,FALSE),0)</f>
        <v>0</v>
      </c>
      <c r="U198" s="6">
        <f>IF(Oct!$E200&gt;0,VLOOKUP($A198,Oct!$O$4:$T$201,5,FALSE)+Oct!L$4/1000,0)</f>
        <v>0</v>
      </c>
      <c r="V198" s="16">
        <f t="shared" si="191"/>
        <v>0</v>
      </c>
      <c r="W198" s="6">
        <f>IF(Nov!$E200&gt;0,VLOOKUP($A198,Nov!$O$4:$R$201,4,FALSE),0)</f>
        <v>0</v>
      </c>
      <c r="X198" s="6">
        <f>IF(Nov!$E200&gt;0,VLOOKUP($A198,Nov!$O$4:$T$201,5,FALSE)+Nov!L$4/1000,0)</f>
        <v>0</v>
      </c>
      <c r="Y198" s="16">
        <f t="shared" si="192"/>
        <v>0</v>
      </c>
      <c r="Z198" s="6">
        <f>IF(Dec!$E200&gt;0,VLOOKUP($A198,Dec!$O$4:$R$201,4,FALSE),0)</f>
        <v>0</v>
      </c>
      <c r="AA198" s="6">
        <f>IF(Dec!$E200&gt;0,VLOOKUP($A198,Dec!$O$4:$T$201,5,FALSE)+Dec!L$4/1000,0)</f>
        <v>0</v>
      </c>
      <c r="AB198" s="16">
        <f t="shared" si="193"/>
        <v>0</v>
      </c>
      <c r="AC198" s="6">
        <f>IF(Jan!$E200&gt;0,VLOOKUP($A198,Jan!$O$4:$R$201,4,FALSE),0)</f>
        <v>0</v>
      </c>
      <c r="AD198" s="6">
        <f>IF(Jan!$E200&gt;0,VLOOKUP($A198,Jan!$O$4:$T$201,5,FALSE)+Jan!L$4/1000,0)</f>
        <v>0</v>
      </c>
      <c r="AE198" s="16">
        <f t="shared" si="194"/>
        <v>0</v>
      </c>
      <c r="AF198" s="6">
        <f>IF(Feb!$E200&gt;0,VLOOKUP($A198,Feb!$O$4:$R$201,4,FALSE),0)</f>
        <v>0</v>
      </c>
      <c r="AG198" s="6">
        <f>IF(Feb!$E200&gt;0,VLOOKUP($A198,Feb!$O$4:$T$201,5,FALSE)+Feb!L$4/1000,0)</f>
        <v>0</v>
      </c>
      <c r="AH198" s="16">
        <f t="shared" si="195"/>
        <v>0</v>
      </c>
      <c r="AI198" s="6">
        <f>IF(Mar!$E200&gt;0,VLOOKUP($A198,Mar!$O$4:$R$201,4,FALSE),0)</f>
        <v>0</v>
      </c>
      <c r="AJ198" s="6">
        <f>IF(Mar!$E200&gt;0,VLOOKUP($A198,Mar!$O$4:$T$201,5,FALSE)+Mar!L$4/1000,0)</f>
        <v>0</v>
      </c>
      <c r="AK198" s="16">
        <f t="shared" si="187"/>
        <v>0</v>
      </c>
      <c r="AN198" s="16">
        <f t="shared" si="196"/>
        <v>0</v>
      </c>
      <c r="AQ198" s="1">
        <f t="shared" si="197"/>
        <v>0</v>
      </c>
      <c r="AR198" s="6">
        <f t="shared" si="198"/>
        <v>0</v>
      </c>
      <c r="AS198" s="6">
        <f t="shared" si="199"/>
        <v>0</v>
      </c>
      <c r="AT198" s="6">
        <f t="shared" si="200"/>
        <v>0</v>
      </c>
      <c r="AU198" s="6">
        <f t="shared" si="201"/>
        <v>0</v>
      </c>
      <c r="AV198" s="6">
        <f t="shared" si="202"/>
        <v>0</v>
      </c>
      <c r="AW198" s="6">
        <f t="shared" si="203"/>
        <v>0</v>
      </c>
      <c r="AX198" s="6">
        <f t="shared" si="204"/>
        <v>0</v>
      </c>
      <c r="AY198" s="6">
        <f t="shared" si="205"/>
        <v>0</v>
      </c>
      <c r="AZ198" s="6">
        <f t="shared" si="206"/>
        <v>0</v>
      </c>
      <c r="BA198" s="6">
        <f t="shared" si="207"/>
        <v>0</v>
      </c>
      <c r="BB198" s="6">
        <f t="shared" si="208"/>
        <v>0</v>
      </c>
      <c r="BC198" s="6">
        <f t="shared" si="209"/>
        <v>0</v>
      </c>
      <c r="BE198" s="1">
        <f t="shared" si="210"/>
        <v>0</v>
      </c>
      <c r="BF198" s="1">
        <f t="shared" si="211"/>
        <v>0</v>
      </c>
      <c r="BG198" s="1">
        <f t="shared" si="212"/>
        <v>0</v>
      </c>
      <c r="BH198" s="1">
        <f t="shared" si="213"/>
        <v>0</v>
      </c>
      <c r="BI198" s="1">
        <f t="shared" si="214"/>
        <v>0</v>
      </c>
      <c r="BJ198" s="1">
        <f t="shared" si="215"/>
        <v>0</v>
      </c>
      <c r="BK198" s="1">
        <f t="shared" si="216"/>
        <v>0</v>
      </c>
      <c r="BL198" s="1">
        <f t="shared" si="217"/>
        <v>0</v>
      </c>
      <c r="BM198" s="1">
        <f t="shared" si="218"/>
        <v>0</v>
      </c>
    </row>
    <row r="199" spans="2:65" x14ac:dyDescent="0.3">
      <c r="B199" s="6">
        <f>IF(Apr!$E201&gt;0,VLOOKUP($A199,Apr!$O$4:$T$201,4,FALSE),0)</f>
        <v>0</v>
      </c>
      <c r="C199" s="6">
        <f>IF(Apr!$E201&gt;0,VLOOKUP($A199,Apr!$O$4:$T$201,5,FALSE)+Apr!L$4/1000,0)</f>
        <v>0</v>
      </c>
      <c r="D199" s="16">
        <f t="shared" si="184"/>
        <v>0</v>
      </c>
      <c r="E199" s="6">
        <f>IF(May!$E201&gt;0,VLOOKUP($A199,May!$O$4:$T$201,4,FALSE),0)</f>
        <v>0</v>
      </c>
      <c r="F199" s="6">
        <f>IF(May!$E201&gt;0,VLOOKUP($A199,May!$O$4:$T$201,5,FALSE)+May!L$4/1000,0)</f>
        <v>0</v>
      </c>
      <c r="G199" s="16">
        <f t="shared" si="185"/>
        <v>0</v>
      </c>
      <c r="H199" s="6">
        <f>IF(Jun!$E201&gt;0,VLOOKUP($A199,Jun!$O$4:$R$201,4,FALSE),0)</f>
        <v>0</v>
      </c>
      <c r="I199" s="6">
        <f>IF(Jun!$E201&gt;0,VLOOKUP($A199,Jun!$O$4:$T$201,5,FALSE)+Jun!L$4/1000,0)</f>
        <v>0</v>
      </c>
      <c r="J199" s="16">
        <f t="shared" si="186"/>
        <v>0</v>
      </c>
      <c r="K199" s="6">
        <f>IF(Jul!$E201&gt;0,VLOOKUP($A199,Jul!$O$4:$R$201,4,FALSE),0)</f>
        <v>0</v>
      </c>
      <c r="L199" s="6">
        <f>IF(Jul!$E201&gt;0,VLOOKUP($A199,Jul!$O$4:$T$201,5,FALSE)+Jul!$L$4/1000,0)</f>
        <v>0</v>
      </c>
      <c r="M199" s="16">
        <f t="shared" si="188"/>
        <v>0</v>
      </c>
      <c r="N199" s="6">
        <f>IF(Aug!$E201&gt;0,VLOOKUP($A199,Aug!$O$4:$R$201,4,FALSE),0)</f>
        <v>0</v>
      </c>
      <c r="O199" s="6">
        <f>IF(Aug!$E201&gt;0,VLOOKUP($A199,Aug!$O$4:$T$201,5,FALSE)+Aug!L$4/1000,0)</f>
        <v>0</v>
      </c>
      <c r="P199" s="16">
        <f t="shared" si="189"/>
        <v>0</v>
      </c>
      <c r="Q199" s="6">
        <f>IF(Sep!$E201&gt;0,VLOOKUP($A199,Sep!$O$4:$R$201,4,FALSE),0)</f>
        <v>0</v>
      </c>
      <c r="R199" s="6">
        <f>IF(Sep!$E201&gt;0,VLOOKUP($A199,Sep!$O$4:$T$201,5,FALSE)+Sep!L$4/1000,0)</f>
        <v>0</v>
      </c>
      <c r="S199" s="16">
        <f t="shared" si="190"/>
        <v>0</v>
      </c>
      <c r="T199" s="6">
        <f>IF(Oct!$E201&gt;0,VLOOKUP($A199,Oct!$O$4:$R$201,4,FALSE),0)</f>
        <v>0</v>
      </c>
      <c r="U199" s="6">
        <f>IF(Oct!$E201&gt;0,VLOOKUP($A199,Oct!$O$4:$T$201,5,FALSE)+Oct!L$4/1000,0)</f>
        <v>0</v>
      </c>
      <c r="V199" s="16">
        <f t="shared" si="191"/>
        <v>0</v>
      </c>
      <c r="W199" s="6">
        <f>IF(Nov!$E201&gt;0,VLOOKUP($A199,Nov!$O$4:$R$201,4,FALSE),0)</f>
        <v>0</v>
      </c>
      <c r="X199" s="6">
        <f>IF(Nov!$E201&gt;0,VLOOKUP($A199,Nov!$O$4:$T$201,5,FALSE)+Nov!L$4/1000,0)</f>
        <v>0</v>
      </c>
      <c r="Y199" s="16">
        <f t="shared" si="192"/>
        <v>0</v>
      </c>
      <c r="Z199" s="6">
        <f>IF(Dec!$E201&gt;0,VLOOKUP($A199,Dec!$O$4:$R$201,4,FALSE),0)</f>
        <v>0</v>
      </c>
      <c r="AA199" s="6">
        <f>IF(Dec!$E201&gt;0,VLOOKUP($A199,Dec!$O$4:$T$201,5,FALSE)+Dec!L$4/1000,0)</f>
        <v>0</v>
      </c>
      <c r="AB199" s="16">
        <f t="shared" si="193"/>
        <v>0</v>
      </c>
      <c r="AC199" s="6">
        <f>IF(Jan!$E201&gt;0,VLOOKUP($A199,Jan!$O$4:$R$201,4,FALSE),0)</f>
        <v>0</v>
      </c>
      <c r="AD199" s="6">
        <f>IF(Jan!$E201&gt;0,VLOOKUP($A199,Jan!$O$4:$T$201,5,FALSE)+Jan!L$4/1000,0)</f>
        <v>0</v>
      </c>
      <c r="AE199" s="16">
        <f t="shared" si="194"/>
        <v>0</v>
      </c>
      <c r="AF199" s="6">
        <f>IF(Feb!$E201&gt;0,VLOOKUP($A199,Feb!$O$4:$R$201,4,FALSE),0)</f>
        <v>0</v>
      </c>
      <c r="AG199" s="6">
        <f>IF(Feb!$E201&gt;0,VLOOKUP($A199,Feb!$O$4:$T$201,5,FALSE)+Feb!L$4/1000,0)</f>
        <v>0</v>
      </c>
      <c r="AH199" s="16">
        <f t="shared" si="195"/>
        <v>0</v>
      </c>
      <c r="AI199" s="6">
        <f>IF(Mar!$E201&gt;0,VLOOKUP($A199,Mar!$O$4:$R$201,4,FALSE),0)</f>
        <v>0</v>
      </c>
      <c r="AJ199" s="6">
        <f>IF(Mar!$E201&gt;0,VLOOKUP($A199,Mar!$O$4:$T$201,5,FALSE)+Mar!L$4/1000,0)</f>
        <v>0</v>
      </c>
      <c r="AK199" s="16">
        <f t="shared" si="187"/>
        <v>0</v>
      </c>
      <c r="AN199" s="16">
        <f t="shared" si="196"/>
        <v>0</v>
      </c>
      <c r="AQ199" s="1">
        <f t="shared" si="197"/>
        <v>0</v>
      </c>
      <c r="AR199" s="6">
        <f t="shared" si="198"/>
        <v>0</v>
      </c>
      <c r="AS199" s="6">
        <f t="shared" si="199"/>
        <v>0</v>
      </c>
      <c r="AT199" s="6">
        <f t="shared" si="200"/>
        <v>0</v>
      </c>
      <c r="AU199" s="6">
        <f t="shared" si="201"/>
        <v>0</v>
      </c>
      <c r="AV199" s="6">
        <f t="shared" si="202"/>
        <v>0</v>
      </c>
      <c r="AW199" s="6">
        <f t="shared" si="203"/>
        <v>0</v>
      </c>
      <c r="AX199" s="6">
        <f t="shared" si="204"/>
        <v>0</v>
      </c>
      <c r="AY199" s="6">
        <f t="shared" si="205"/>
        <v>0</v>
      </c>
      <c r="AZ199" s="6">
        <f t="shared" si="206"/>
        <v>0</v>
      </c>
      <c r="BA199" s="6">
        <f t="shared" si="207"/>
        <v>0</v>
      </c>
      <c r="BB199" s="6">
        <f t="shared" si="208"/>
        <v>0</v>
      </c>
      <c r="BC199" s="6">
        <f t="shared" si="209"/>
        <v>0</v>
      </c>
      <c r="BE199" s="1">
        <f t="shared" si="210"/>
        <v>0</v>
      </c>
      <c r="BF199" s="1">
        <f t="shared" si="211"/>
        <v>0</v>
      </c>
      <c r="BG199" s="1">
        <f t="shared" si="212"/>
        <v>0</v>
      </c>
      <c r="BH199" s="1">
        <f t="shared" si="213"/>
        <v>0</v>
      </c>
      <c r="BI199" s="1">
        <f t="shared" si="214"/>
        <v>0</v>
      </c>
      <c r="BJ199" s="1">
        <f t="shared" si="215"/>
        <v>0</v>
      </c>
      <c r="BK199" s="1">
        <f t="shared" si="216"/>
        <v>0</v>
      </c>
      <c r="BL199" s="1">
        <f t="shared" si="217"/>
        <v>0</v>
      </c>
      <c r="BM199" s="1">
        <f t="shared" si="218"/>
        <v>0</v>
      </c>
    </row>
    <row r="200" spans="2:65" x14ac:dyDescent="0.3">
      <c r="B200" s="6">
        <f>IF(Apr!$E202&gt;0,VLOOKUP($A200,Apr!$O$4:$T$201,4,FALSE),0)</f>
        <v>0</v>
      </c>
      <c r="C200" s="6">
        <f>IF(Apr!$E202&gt;0,VLOOKUP($A200,Apr!$O$4:$T$201,5,FALSE)+Apr!L$4/1000,0)</f>
        <v>0</v>
      </c>
      <c r="D200" s="16">
        <f t="shared" si="184"/>
        <v>0</v>
      </c>
      <c r="E200" s="6">
        <f>IF(May!$E202&gt;0,VLOOKUP($A200,May!$O$4:$T$201,4,FALSE),0)</f>
        <v>0</v>
      </c>
      <c r="F200" s="6">
        <f>IF(May!$E202&gt;0,VLOOKUP($A200,May!$O$4:$T$201,5,FALSE)+May!L$4/1000,0)</f>
        <v>0</v>
      </c>
      <c r="G200" s="16">
        <f t="shared" si="185"/>
        <v>0</v>
      </c>
      <c r="H200" s="6">
        <f>IF(Jun!$E202&gt;0,VLOOKUP($A200,Jun!$O$4:$R$201,4,FALSE),0)</f>
        <v>0</v>
      </c>
      <c r="I200" s="6">
        <f>IF(Jun!$E202&gt;0,VLOOKUP($A200,Jun!$O$4:$T$201,5,FALSE)+Jun!L$4/1000,0)</f>
        <v>0</v>
      </c>
      <c r="J200" s="16">
        <f t="shared" si="186"/>
        <v>0</v>
      </c>
      <c r="K200" s="6">
        <f>IF(Jul!$E202&gt;0,VLOOKUP($A200,Jul!$O$4:$R$201,4,FALSE),0)</f>
        <v>0</v>
      </c>
      <c r="L200" s="6">
        <f>IF(Jul!$E202&gt;0,VLOOKUP($A200,Jul!$O$4:$T$201,5,FALSE)+Jul!$L$4/1000,0)</f>
        <v>0</v>
      </c>
      <c r="M200" s="16">
        <f t="shared" si="188"/>
        <v>0</v>
      </c>
      <c r="N200" s="6">
        <f>IF(Aug!$E202&gt;0,VLOOKUP($A200,Aug!$O$4:$R$201,4,FALSE),0)</f>
        <v>0</v>
      </c>
      <c r="O200" s="6">
        <f>IF(Aug!$E202&gt;0,VLOOKUP($A200,Aug!$O$4:$T$201,5,FALSE)+Aug!L$4/1000,0)</f>
        <v>0</v>
      </c>
      <c r="P200" s="16">
        <f t="shared" si="189"/>
        <v>0</v>
      </c>
      <c r="Q200" s="6">
        <f>IF(Sep!$E202&gt;0,VLOOKUP($A200,Sep!$O$4:$R$201,4,FALSE),0)</f>
        <v>0</v>
      </c>
      <c r="R200" s="6">
        <f>IF(Sep!$E202&gt;0,VLOOKUP($A200,Sep!$O$4:$T$201,5,FALSE)+Sep!L$4/1000,0)</f>
        <v>0</v>
      </c>
      <c r="S200" s="16">
        <f t="shared" si="190"/>
        <v>0</v>
      </c>
      <c r="T200" s="6">
        <f>IF(Oct!$E202&gt;0,VLOOKUP($A200,Oct!$O$4:$R$201,4,FALSE),0)</f>
        <v>0</v>
      </c>
      <c r="U200" s="6">
        <f>IF(Oct!$E202&gt;0,VLOOKUP($A200,Oct!$O$4:$T$201,5,FALSE)+Oct!L$4/1000,0)</f>
        <v>0</v>
      </c>
      <c r="V200" s="16">
        <f t="shared" si="191"/>
        <v>0</v>
      </c>
      <c r="W200" s="6">
        <f>IF(Nov!$E202&gt;0,VLOOKUP($A200,Nov!$O$4:$R$201,4,FALSE),0)</f>
        <v>0</v>
      </c>
      <c r="X200" s="6">
        <f>IF(Nov!$E202&gt;0,VLOOKUP($A200,Nov!$O$4:$T$201,5,FALSE)+Nov!L$4/1000,0)</f>
        <v>0</v>
      </c>
      <c r="Y200" s="16">
        <f t="shared" si="192"/>
        <v>0</v>
      </c>
      <c r="Z200" s="6">
        <f>IF(Dec!$E202&gt;0,VLOOKUP($A200,Dec!$O$4:$R$201,4,FALSE),0)</f>
        <v>0</v>
      </c>
      <c r="AA200" s="6">
        <f>IF(Dec!$E202&gt;0,VLOOKUP($A200,Dec!$O$4:$T$201,5,FALSE)+Dec!L$4/1000,0)</f>
        <v>0</v>
      </c>
      <c r="AB200" s="16">
        <f t="shared" si="193"/>
        <v>0</v>
      </c>
      <c r="AC200" s="6">
        <f>IF(Jan!$E202&gt;0,VLOOKUP($A200,Jan!$O$4:$R$201,4,FALSE),0)</f>
        <v>0</v>
      </c>
      <c r="AD200" s="6">
        <f>IF(Jan!$E202&gt;0,VLOOKUP($A200,Jan!$O$4:$T$201,5,FALSE)+Jan!L$4/1000,0)</f>
        <v>0</v>
      </c>
      <c r="AE200" s="16">
        <f t="shared" si="194"/>
        <v>0</v>
      </c>
      <c r="AF200" s="6">
        <f>IF(Feb!$E202&gt;0,VLOOKUP($A200,Feb!$O$4:$R$201,4,FALSE),0)</f>
        <v>0</v>
      </c>
      <c r="AG200" s="6">
        <f>IF(Feb!$E202&gt;0,VLOOKUP($A200,Feb!$O$4:$T$201,5,FALSE)+Feb!L$4/1000,0)</f>
        <v>0</v>
      </c>
      <c r="AH200" s="16">
        <f t="shared" si="195"/>
        <v>0</v>
      </c>
      <c r="AI200" s="6">
        <f>IF(Mar!$E202&gt;0,VLOOKUP($A200,Mar!$O$4:$R$201,4,FALSE),0)</f>
        <v>0</v>
      </c>
      <c r="AJ200" s="6">
        <f>IF(Mar!$E202&gt;0,VLOOKUP($A200,Mar!$O$4:$T$201,5,FALSE)+Mar!L$4/1000,0)</f>
        <v>0</v>
      </c>
      <c r="AK200" s="16">
        <f t="shared" si="187"/>
        <v>0</v>
      </c>
      <c r="AN200" s="16">
        <f t="shared" si="196"/>
        <v>0</v>
      </c>
      <c r="AQ200" s="1">
        <f t="shared" si="197"/>
        <v>0</v>
      </c>
      <c r="AR200" s="6">
        <f t="shared" si="198"/>
        <v>0</v>
      </c>
      <c r="AS200" s="6">
        <f t="shared" si="199"/>
        <v>0</v>
      </c>
      <c r="AT200" s="6">
        <f t="shared" si="200"/>
        <v>0</v>
      </c>
      <c r="AU200" s="6">
        <f t="shared" si="201"/>
        <v>0</v>
      </c>
      <c r="AV200" s="6">
        <f t="shared" si="202"/>
        <v>0</v>
      </c>
      <c r="AW200" s="6">
        <f t="shared" si="203"/>
        <v>0</v>
      </c>
      <c r="AX200" s="6">
        <f t="shared" si="204"/>
        <v>0</v>
      </c>
      <c r="AY200" s="6">
        <f t="shared" si="205"/>
        <v>0</v>
      </c>
      <c r="AZ200" s="6">
        <f t="shared" si="206"/>
        <v>0</v>
      </c>
      <c r="BA200" s="6">
        <f t="shared" si="207"/>
        <v>0</v>
      </c>
      <c r="BB200" s="6">
        <f t="shared" si="208"/>
        <v>0</v>
      </c>
      <c r="BC200" s="6">
        <f t="shared" si="209"/>
        <v>0</v>
      </c>
      <c r="BE200" s="1">
        <f t="shared" si="210"/>
        <v>0</v>
      </c>
      <c r="BF200" s="1">
        <f t="shared" si="211"/>
        <v>0</v>
      </c>
      <c r="BG200" s="1">
        <f t="shared" si="212"/>
        <v>0</v>
      </c>
      <c r="BH200" s="1">
        <f t="shared" si="213"/>
        <v>0</v>
      </c>
      <c r="BI200" s="1">
        <f t="shared" si="214"/>
        <v>0</v>
      </c>
      <c r="BJ200" s="1">
        <f t="shared" si="215"/>
        <v>0</v>
      </c>
      <c r="BK200" s="1">
        <f t="shared" si="216"/>
        <v>0</v>
      </c>
      <c r="BL200" s="1">
        <f t="shared" si="217"/>
        <v>0</v>
      </c>
      <c r="BM200" s="1">
        <f t="shared" si="218"/>
        <v>0</v>
      </c>
    </row>
    <row r="201" spans="2:65" x14ac:dyDescent="0.3">
      <c r="E201" s="6">
        <f>IF(May!$E203&gt;0,VLOOKUP($A201,May!$O$4:$T$201,4,FALSE),0)</f>
        <v>0</v>
      </c>
      <c r="F201" s="6">
        <f>IF(May!$E203&gt;0,VLOOKUP($A201,May!$O$4:$T$201,5,FALSE)+May!L$4/1000,0)</f>
        <v>0</v>
      </c>
      <c r="H201" s="6">
        <f>IF(Jun!$E203&gt;0,VLOOKUP($A201,Jun!$O$4:$R$201,4,FALSE),0)</f>
        <v>0</v>
      </c>
      <c r="I201" s="6">
        <f>IF(Jun!$E203&gt;0,VLOOKUP($A201,Jun!$O$4:$T$201,5,FALSE)+Jun!L$4/1000,0)</f>
        <v>0</v>
      </c>
      <c r="K201" s="6">
        <f>IF(Jul!$E203&gt;0,VLOOKUP($A201,Jul!$O$4:$R$201,4,FALSE),0)</f>
        <v>0</v>
      </c>
      <c r="L201" s="6">
        <f>IF(Jul!$E203&gt;0,VLOOKUP($A201,Jul!$O$4:$T$201,5,FALSE)+Jul!$L$4/1000,0)</f>
        <v>0</v>
      </c>
      <c r="M201" s="16">
        <f t="shared" si="188"/>
        <v>0</v>
      </c>
      <c r="N201" s="6">
        <f>IF(Aug!$E203&gt;0,VLOOKUP($A201,Aug!$O$4:$R$201,4,FALSE),0)</f>
        <v>0</v>
      </c>
      <c r="O201" s="6">
        <f>IF(Aug!$E203&gt;0,VLOOKUP($A201,Aug!$O$4:$T$201,5,FALSE)+Aug!L$4/1000,0)</f>
        <v>0</v>
      </c>
      <c r="P201" s="16">
        <f t="shared" si="189"/>
        <v>0</v>
      </c>
      <c r="Q201" s="6">
        <f>IF(Sep!$E203&gt;0,VLOOKUP($A201,Sep!$O$4:$R$201,4,FALSE),0)</f>
        <v>0</v>
      </c>
      <c r="R201" s="6">
        <f>IF(Sep!$E203&gt;0,VLOOKUP($A201,Sep!$O$4:$T$201,5,FALSE)+Sep!L$4/1000,0)</f>
        <v>0</v>
      </c>
      <c r="S201" s="16">
        <f t="shared" si="190"/>
        <v>0</v>
      </c>
      <c r="T201" s="6">
        <f>IF(Oct!$E203&gt;0,VLOOKUP($A201,Oct!$O$4:$R$201,4,FALSE),0)</f>
        <v>0</v>
      </c>
      <c r="U201" s="6">
        <f>IF(Oct!$E203&gt;0,VLOOKUP($A201,Oct!$O$4:$T$201,5,FALSE)+Oct!L$4/1000,0)</f>
        <v>0</v>
      </c>
      <c r="V201" s="16">
        <f t="shared" si="191"/>
        <v>0</v>
      </c>
      <c r="W201" s="6">
        <f>IF(Nov!$E203&gt;0,VLOOKUP($A201,Nov!$O$4:$R$201,4,FALSE),0)</f>
        <v>0</v>
      </c>
      <c r="X201" s="6">
        <f>IF(Nov!$E203&gt;0,VLOOKUP($A201,Nov!$O$4:$T$201,5,FALSE)+Nov!L$4/1000,0)</f>
        <v>0</v>
      </c>
      <c r="Y201" s="16">
        <f t="shared" si="192"/>
        <v>0</v>
      </c>
      <c r="Z201" s="6">
        <f>IF(Dec!$E203&gt;0,VLOOKUP($A201,Dec!$O$4:$R$201,4,FALSE),0)</f>
        <v>0</v>
      </c>
      <c r="AA201" s="6">
        <f>IF(Dec!$E203&gt;0,VLOOKUP($A201,Dec!$O$4:$T$201,5,FALSE)+Dec!L$4/1000,0)</f>
        <v>0</v>
      </c>
      <c r="AB201" s="16">
        <f t="shared" si="193"/>
        <v>0</v>
      </c>
      <c r="AC201" s="6">
        <f>IF(Jan!$E203&gt;0,VLOOKUP($A201,Jan!$O$4:$R$201,4,FALSE),0)</f>
        <v>0</v>
      </c>
      <c r="AD201" s="6">
        <f>IF(Jan!$E203&gt;0,VLOOKUP($A201,Jan!$O$4:$T$201,5,FALSE)+Jan!L$4/1000,0)</f>
        <v>0</v>
      </c>
      <c r="AE201" s="16">
        <f t="shared" si="194"/>
        <v>0</v>
      </c>
      <c r="AF201" s="6">
        <f>IF(Feb!$E203&gt;0,VLOOKUP($A201,Feb!$O$4:$R$201,4,FALSE),0)</f>
        <v>0</v>
      </c>
      <c r="AG201" s="6">
        <f>IF(Feb!$E203&gt;0,VLOOKUP($A201,Feb!$O$4:$T$201,5,FALSE)+Feb!L$4/1000,0)</f>
        <v>0</v>
      </c>
      <c r="AH201" s="16">
        <f t="shared" si="195"/>
        <v>0</v>
      </c>
      <c r="AI201" s="6">
        <f>IF(Mar!$E203&gt;0,VLOOKUP($A201,Mar!$O$4:$R$201,4,FALSE),0)</f>
        <v>0</v>
      </c>
      <c r="AJ201" s="6">
        <f>IF(Mar!$E203&gt;0,VLOOKUP($A201,Mar!$O$4:$T$201,5,FALSE)+Mar!L$4/1000,0)</f>
        <v>0</v>
      </c>
    </row>
  </sheetData>
  <sortState ref="A2:A128">
    <sortCondition ref="A128"/>
  </sortState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Q201"/>
  <sheetViews>
    <sheetView showZeros="0" tabSelected="1" topLeftCell="B1" workbookViewId="0">
      <pane ySplit="3" topLeftCell="A4" activePane="bottomLeft" state="frozen"/>
      <selection activeCell="B1" sqref="B1"/>
      <selection pane="bottomLeft" activeCell="Q4" sqref="Q4"/>
    </sheetView>
  </sheetViews>
  <sheetFormatPr defaultRowHeight="10.8" customHeight="1" x14ac:dyDescent="0.25"/>
  <cols>
    <col min="1" max="1" width="5.44140625" style="1" hidden="1" customWidth="1"/>
    <col min="2" max="2" width="5.44140625" style="1" customWidth="1"/>
    <col min="3" max="3" width="7.44140625" style="6" customWidth="1"/>
    <col min="4" max="4" width="3.88671875" style="6" customWidth="1"/>
    <col min="5" max="5" width="17.5546875" style="1" customWidth="1"/>
    <col min="6" max="7" width="7.77734375" style="6" customWidth="1"/>
    <col min="8" max="8" width="7.77734375" style="20" customWidth="1"/>
    <col min="9" max="14" width="7.77734375" style="6" customWidth="1"/>
    <col min="15" max="17" width="7.77734375" style="1" customWidth="1"/>
    <col min="18" max="16384" width="8.88671875" style="1"/>
  </cols>
  <sheetData>
    <row r="1" spans="1:17" ht="10.8" customHeight="1" x14ac:dyDescent="0.25">
      <c r="C1" s="21" t="s">
        <v>149</v>
      </c>
      <c r="D1" s="22"/>
      <c r="E1" s="23"/>
      <c r="F1" s="25" t="s">
        <v>50</v>
      </c>
      <c r="G1" s="25" t="s">
        <v>46</v>
      </c>
      <c r="H1" s="26" t="s">
        <v>49</v>
      </c>
      <c r="I1" s="25" t="s">
        <v>48</v>
      </c>
      <c r="J1" s="25" t="s">
        <v>47</v>
      </c>
      <c r="K1" s="25" t="s">
        <v>51</v>
      </c>
      <c r="L1" s="25" t="s">
        <v>52</v>
      </c>
      <c r="M1" s="25" t="s">
        <v>53</v>
      </c>
      <c r="N1" s="25" t="s">
        <v>54</v>
      </c>
      <c r="O1" s="27" t="s">
        <v>55</v>
      </c>
      <c r="P1" s="27" t="s">
        <v>56</v>
      </c>
      <c r="Q1" s="27" t="s">
        <v>57</v>
      </c>
    </row>
    <row r="2" spans="1:17" ht="10.8" hidden="1" customHeight="1" x14ac:dyDescent="0.25">
      <c r="F2" s="6">
        <v>5</v>
      </c>
      <c r="G2" s="6">
        <v>6</v>
      </c>
      <c r="H2" s="20">
        <v>7</v>
      </c>
      <c r="I2" s="6">
        <v>8</v>
      </c>
      <c r="J2" s="6">
        <v>9</v>
      </c>
      <c r="K2" s="6">
        <v>10</v>
      </c>
      <c r="L2" s="6">
        <v>11</v>
      </c>
      <c r="M2" s="6">
        <v>12</v>
      </c>
      <c r="N2" s="6">
        <v>13</v>
      </c>
      <c r="O2" s="1">
        <v>14</v>
      </c>
      <c r="P2" s="1">
        <v>15</v>
      </c>
      <c r="Q2" s="1">
        <v>16</v>
      </c>
    </row>
    <row r="3" spans="1:17" ht="10.8" customHeight="1" x14ac:dyDescent="0.25">
      <c r="C3" s="21" t="s">
        <v>150</v>
      </c>
    </row>
    <row r="4" spans="1:17" s="28" customFormat="1" ht="10.8" customHeight="1" x14ac:dyDescent="0.25">
      <c r="A4" s="28">
        <v>1</v>
      </c>
      <c r="B4" s="28">
        <f>IF(C4&gt;0.99,A4,"")</f>
        <v>1</v>
      </c>
      <c r="C4" s="29">
        <f>IF(LARGE('YTD Scores'!AN$2:AN$200,A4)&gt;0.99,LARGE('YTD Scores'!AN$2:AN$200,A4),0)</f>
        <v>327.55443300000002</v>
      </c>
      <c r="D4" s="29"/>
      <c r="E4" s="28" t="str">
        <f>IF(C4&gt;0.99,VLOOKUP(C4,'YTD Scores'!AN$2:AQ$200,4,FALSE),"")</f>
        <v>Tom Howarth</v>
      </c>
      <c r="F4" s="29">
        <f>IF($C4&gt;0,IF(VLOOKUP($C4,'YTD Scores'!$AN$2:$BC$200,F$2,FALSE)&gt;0,VLOOKUP($C4,'YTD Scores'!$AN$2:$BC$200,F$2,FALSE),""),"")</f>
        <v>32.052999999999997</v>
      </c>
      <c r="G4" s="29">
        <f>IF($C4&gt;0,IF(VLOOKUP($C4,'YTD Scores'!$AN$2:$BC$200,G$2,FALSE)&gt;0,VLOOKUP($C4,'YTD Scores'!$AN$2:$BC$200,G$2,FALSE),""),"")</f>
        <v>36.055</v>
      </c>
      <c r="H4" s="29">
        <f>IF($C4&gt;0,IF(VLOOKUP($C4,'YTD Scores'!$AN$2:$BC$200,H$2,FALSE)&gt;0,VLOOKUP($C4,'YTD Scores'!$AN$2:$BC$200,H$2,FALSE),""),"")</f>
        <v>36.052</v>
      </c>
      <c r="I4" s="29">
        <f>IF($C4&gt;0,IF(VLOOKUP($C4,'YTD Scores'!$AN$2:$BC$200,I$2,FALSE)&gt;0,VLOOKUP($C4,'YTD Scores'!$AN$2:$BC$200,I$2,FALSE),""),"")</f>
        <v>40.054000000000002</v>
      </c>
      <c r="J4" s="29">
        <f>IF($C4&gt;0,IF(VLOOKUP($C4,'YTD Scores'!$AN$2:$BC$200,J$2,FALSE)&gt;0,VLOOKUP($C4,'YTD Scores'!$AN$2:$BC$200,J$2,FALSE),""),"")</f>
        <v>40.055999999999997</v>
      </c>
      <c r="K4" s="29">
        <f>IF($C4&gt;0,IF(VLOOKUP($C4,'YTD Scores'!$AN$2:$BC$200,K$2,FALSE)&gt;0,VLOOKUP($C4,'YTD Scores'!$AN$2:$BC$200,K$2,FALSE),""),"")</f>
        <v>37.049999999999997</v>
      </c>
      <c r="L4" s="29">
        <f>IF($C4&gt;0,IF(VLOOKUP($C4,'YTD Scores'!$AN$2:$BC$200,L$2,FALSE)&gt;0,VLOOKUP($C4,'YTD Scores'!$AN$2:$BC$200,L$2,FALSE),""),"")</f>
        <v>33.048000000000002</v>
      </c>
      <c r="M4" s="29">
        <f>IF($C4&gt;0,IF(VLOOKUP($C4,'YTD Scores'!$AN$2:$BC$200,M$2,FALSE)&gt;0,VLOOKUP($C4,'YTD Scores'!$AN$2:$BC$200,M$2,FALSE),""),"")</f>
        <v>36.048999999999999</v>
      </c>
      <c r="N4" s="29">
        <f>IF($C4&gt;0,IF(VLOOKUP($C4,'YTD Scores'!$AN$2:$BC$200,N$2,FALSE)&gt;0,VLOOKUP($C4,'YTD Scores'!$AN$2:$BC$200,N$2,FALSE),""),"")</f>
        <v>36.059000000000005</v>
      </c>
      <c r="O4" s="29">
        <f>IF($C4&gt;0,IF(VLOOKUP($C4,'YTD Scores'!$AN$2:$BC$200,O$2,FALSE)&gt;0,VLOOKUP($C4,'YTD Scores'!$AN$2:$BC$200,O$2,FALSE),""),"")</f>
        <v>23.053999999999998</v>
      </c>
      <c r="P4" s="29">
        <f>IF($C4&gt;0,IF(VLOOKUP($C4,'YTD Scores'!$AN$2:$BC$200,P$2,FALSE)&gt;0,VLOOKUP($C4,'YTD Scores'!$AN$2:$BC$200,P$2,FALSE),""),"")</f>
        <v>33.058999999999997</v>
      </c>
      <c r="Q4" s="29" t="str">
        <f>IF($C4&gt;0,IF(VLOOKUP($C4,'YTD Scores'!$AN$2:$BC$200,Q$2,FALSE)&gt;0,VLOOKUP($C4,'YTD Scores'!$AN$2:$BC$200,Q$2,FALSE),""),"")</f>
        <v/>
      </c>
    </row>
    <row r="5" spans="1:17" s="28" customFormat="1" ht="10.8" customHeight="1" x14ac:dyDescent="0.25">
      <c r="A5" s="28">
        <f>A4+1</f>
        <v>2</v>
      </c>
      <c r="B5" s="28">
        <f t="shared" ref="B5:B28" si="0">IF(C5&gt;0.99,A5,"")</f>
        <v>2</v>
      </c>
      <c r="C5" s="29">
        <f>IF(LARGE('YTD Scores'!AN$2:AN$200,A5)&gt;0.99,LARGE('YTD Scores'!AN$2:AN$200,A5),0)</f>
        <v>280.53393983333331</v>
      </c>
      <c r="D5" s="29"/>
      <c r="E5" s="28" t="str">
        <f>IF(C5&gt;0.99,VLOOKUP(C5,'YTD Scores'!AN$2:AQ$200,4,FALSE),"")</f>
        <v>Jeremy McCandless</v>
      </c>
      <c r="F5" s="29">
        <f>IF($C5&gt;0,IF(VLOOKUP($C5,'YTD Scores'!$AN$2:$BC$200,F$2,FALSE)&gt;0,VLOOKUP($C5,'YTD Scores'!$AN$2:$BC$200,F$2,FALSE),""),"")</f>
        <v>26.047000000000001</v>
      </c>
      <c r="G5" s="29">
        <f>IF($C5&gt;0,IF(VLOOKUP($C5,'YTD Scores'!$AN$2:$BC$200,G$2,FALSE)&gt;0,VLOOKUP($C5,'YTD Scores'!$AN$2:$BC$200,G$2,FALSE),""),"")</f>
        <v>41.06</v>
      </c>
      <c r="H5" s="29">
        <f>IF($C5&gt;0,IF(VLOOKUP($C5,'YTD Scores'!$AN$2:$BC$200,H$2,FALSE)&gt;0,VLOOKUP($C5,'YTD Scores'!$AN$2:$BC$200,H$2,FALSE),""),"")</f>
        <v>40.053999999999995</v>
      </c>
      <c r="I5" s="29">
        <f>IF($C5&gt;0,IF(VLOOKUP($C5,'YTD Scores'!$AN$2:$BC$200,I$2,FALSE)&gt;0,VLOOKUP($C5,'YTD Scores'!$AN$2:$BC$200,I$2,FALSE),""),"")</f>
        <v>39.053000000000004</v>
      </c>
      <c r="J5" s="29">
        <f>IF($C5&gt;0,IF(VLOOKUP($C5,'YTD Scores'!$AN$2:$BC$200,J$2,FALSE)&gt;0,VLOOKUP($C5,'YTD Scores'!$AN$2:$BC$200,J$2,FALSE),""),"")</f>
        <v>41.057000000000002</v>
      </c>
      <c r="K5" s="29" t="str">
        <f>IF($C5&gt;0,IF(VLOOKUP($C5,'YTD Scores'!$AN$2:$BC$200,K$2,FALSE)&gt;0,VLOOKUP($C5,'YTD Scores'!$AN$2:$BC$200,K$2,FALSE),""),"")</f>
        <v/>
      </c>
      <c r="L5" s="29" t="str">
        <f>IF($C5&gt;0,IF(VLOOKUP($C5,'YTD Scores'!$AN$2:$BC$200,L$2,FALSE)&gt;0,VLOOKUP($C5,'YTD Scores'!$AN$2:$BC$200,L$2,FALSE),""),"")</f>
        <v/>
      </c>
      <c r="M5" s="29">
        <f>IF($C5&gt;0,IF(VLOOKUP($C5,'YTD Scores'!$AN$2:$BC$200,M$2,FALSE)&gt;0,VLOOKUP($C5,'YTD Scores'!$AN$2:$BC$200,M$2,FALSE),""),"")</f>
        <v>27.042000000000002</v>
      </c>
      <c r="N5" s="29">
        <f>IF($C5&gt;0,IF(VLOOKUP($C5,'YTD Scores'!$AN$2:$BC$200,N$2,FALSE)&gt;0,VLOOKUP($C5,'YTD Scores'!$AN$2:$BC$200,N$2,FALSE),""),"")</f>
        <v>30.050999999999998</v>
      </c>
      <c r="O5" s="29">
        <f>IF($C5&gt;0,IF(VLOOKUP($C5,'YTD Scores'!$AN$2:$BC$200,O$2,FALSE)&gt;0,VLOOKUP($C5,'YTD Scores'!$AN$2:$BC$200,O$2,FALSE),""),"")</f>
        <v>15.046000000000001</v>
      </c>
      <c r="P5" s="29">
        <f>IF($C5&gt;0,IF(VLOOKUP($C5,'YTD Scores'!$AN$2:$BC$200,P$2,FALSE)&gt;0,VLOOKUP($C5,'YTD Scores'!$AN$2:$BC$200,P$2,FALSE),""),"")</f>
        <v>21.048999999999999</v>
      </c>
      <c r="Q5" s="29" t="str">
        <f>IF($C5&gt;0,IF(VLOOKUP($C5,'YTD Scores'!$AN$2:$BC$200,Q$2,FALSE)&gt;0,VLOOKUP($C5,'YTD Scores'!$AN$2:$BC$200,Q$2,FALSE),""),"")</f>
        <v/>
      </c>
    </row>
    <row r="6" spans="1:17" s="28" customFormat="1" ht="10.8" customHeight="1" x14ac:dyDescent="0.25">
      <c r="A6" s="28">
        <f t="shared" ref="A6:A30" si="1">A5+1</f>
        <v>3</v>
      </c>
      <c r="B6" s="28">
        <f t="shared" si="0"/>
        <v>3</v>
      </c>
      <c r="C6" s="29">
        <f>IF(LARGE('YTD Scores'!AN$2:AN$200,A6)&gt;0.99,LARGE('YTD Scores'!AN$2:AN$200,A6),0)</f>
        <v>276.50776966666666</v>
      </c>
      <c r="D6" s="29"/>
      <c r="E6" s="28" t="str">
        <f>IF(C6&gt;0.99,VLOOKUP(C6,'YTD Scores'!AN$2:AQ$200,4,FALSE),"")</f>
        <v>Peter Thomson</v>
      </c>
      <c r="F6" s="29">
        <f>IF($C6&gt;0,IF(VLOOKUP($C6,'YTD Scores'!$AN$2:$BC$200,F$2,FALSE)&gt;0,VLOOKUP($C6,'YTD Scores'!$AN$2:$BC$200,F$2,FALSE),""),"")</f>
        <v>29.05</v>
      </c>
      <c r="G6" s="29">
        <f>IF($C6&gt;0,IF(VLOOKUP($C6,'YTD Scores'!$AN$2:$BC$200,G$2,FALSE)&gt;0,VLOOKUP($C6,'YTD Scores'!$AN$2:$BC$200,G$2,FALSE),""),"")</f>
        <v>38.057000000000002</v>
      </c>
      <c r="H6" s="29" t="str">
        <f>IF($C6&gt;0,IF(VLOOKUP($C6,'YTD Scores'!$AN$2:$BC$200,H$2,FALSE)&gt;0,VLOOKUP($C6,'YTD Scores'!$AN$2:$BC$200,H$2,FALSE),""),"")</f>
        <v/>
      </c>
      <c r="I6" s="29" t="str">
        <f>IF($C6&gt;0,IF(VLOOKUP($C6,'YTD Scores'!$AN$2:$BC$200,I$2,FALSE)&gt;0,VLOOKUP($C6,'YTD Scores'!$AN$2:$BC$200,I$2,FALSE),""),"")</f>
        <v/>
      </c>
      <c r="J6" s="29" t="str">
        <f>IF($C6&gt;0,IF(VLOOKUP($C6,'YTD Scores'!$AN$2:$BC$200,J$2,FALSE)&gt;0,VLOOKUP($C6,'YTD Scores'!$AN$2:$BC$200,J$2,FALSE),""),"")</f>
        <v/>
      </c>
      <c r="K6" s="29">
        <f>IF($C6&gt;0,IF(VLOOKUP($C6,'YTD Scores'!$AN$2:$BC$200,K$2,FALSE)&gt;0,VLOOKUP($C6,'YTD Scores'!$AN$2:$BC$200,K$2,FALSE),""),"")</f>
        <v>35.047999999999995</v>
      </c>
      <c r="L6" s="29">
        <f>IF($C6&gt;0,IF(VLOOKUP($C6,'YTD Scores'!$AN$2:$BC$200,L$2,FALSE)&gt;0,VLOOKUP($C6,'YTD Scores'!$AN$2:$BC$200,L$2,FALSE),""),"")</f>
        <v>39.052</v>
      </c>
      <c r="M6" s="29">
        <f>IF($C6&gt;0,IF(VLOOKUP($C6,'YTD Scores'!$AN$2:$BC$200,M$2,FALSE)&gt;0,VLOOKUP($C6,'YTD Scores'!$AN$2:$BC$200,M$2,FALSE),""),"")</f>
        <v>36.051000000000002</v>
      </c>
      <c r="N6" s="29">
        <f>IF($C6&gt;0,IF(VLOOKUP($C6,'YTD Scores'!$AN$2:$BC$200,N$2,FALSE)&gt;0,VLOOKUP($C6,'YTD Scores'!$AN$2:$BC$200,N$2,FALSE),""),"")</f>
        <v>33.056000000000004</v>
      </c>
      <c r="O6" s="29">
        <f>IF($C6&gt;0,IF(VLOOKUP($C6,'YTD Scores'!$AN$2:$BC$200,O$2,FALSE)&gt;0,VLOOKUP($C6,'YTD Scores'!$AN$2:$BC$200,O$2,FALSE),""),"")</f>
        <v>28.058999999999997</v>
      </c>
      <c r="P6" s="29">
        <f>IF($C6&gt;0,IF(VLOOKUP($C6,'YTD Scores'!$AN$2:$BC$200,P$2,FALSE)&gt;0,VLOOKUP($C6,'YTD Scores'!$AN$2:$BC$200,P$2,FALSE),""),"")</f>
        <v>38.064</v>
      </c>
      <c r="Q6" s="29" t="str">
        <f>IF($C6&gt;0,IF(VLOOKUP($C6,'YTD Scores'!$AN$2:$BC$200,Q$2,FALSE)&gt;0,VLOOKUP($C6,'YTD Scores'!$AN$2:$BC$200,Q$2,FALSE),""),"")</f>
        <v/>
      </c>
    </row>
    <row r="7" spans="1:17" s="28" customFormat="1" ht="10.8" customHeight="1" x14ac:dyDescent="0.25">
      <c r="A7" s="28">
        <f t="shared" si="1"/>
        <v>4</v>
      </c>
      <c r="B7" s="28">
        <f t="shared" si="0"/>
        <v>4</v>
      </c>
      <c r="C7" s="29">
        <f>IF(LARGE('YTD Scores'!AN$2:AN$200,A7)&gt;0.99,LARGE('YTD Scores'!AN$2:AN$200,A7),0)</f>
        <v>242.45709183333332</v>
      </c>
      <c r="D7" s="29"/>
      <c r="E7" s="28" t="str">
        <f>IF(C7&gt;0.99,VLOOKUP(C7,'YTD Scores'!AN$2:AQ$200,4,FALSE),"")</f>
        <v>Claire Markham</v>
      </c>
      <c r="F7" s="29">
        <f>IF($C7&gt;0,IF(VLOOKUP($C7,'YTD Scores'!$AN$2:$BC$200,F$2,FALSE)&gt;0,VLOOKUP($C7,'YTD Scores'!$AN$2:$BC$200,F$2,FALSE),""),"")</f>
        <v>33.052</v>
      </c>
      <c r="G7" s="29">
        <f>IF($C7&gt;0,IF(VLOOKUP($C7,'YTD Scores'!$AN$2:$BC$200,G$2,FALSE)&gt;0,VLOOKUP($C7,'YTD Scores'!$AN$2:$BC$200,G$2,FALSE),""),"")</f>
        <v>30.051000000000002</v>
      </c>
      <c r="H7" s="29">
        <f>IF($C7&gt;0,IF(VLOOKUP($C7,'YTD Scores'!$AN$2:$BC$200,H$2,FALSE)&gt;0,VLOOKUP($C7,'YTD Scores'!$AN$2:$BC$200,H$2,FALSE),""),"")</f>
        <v>32.047999999999995</v>
      </c>
      <c r="I7" s="29">
        <f>IF($C7&gt;0,IF(VLOOKUP($C7,'YTD Scores'!$AN$2:$BC$200,I$2,FALSE)&gt;0,VLOOKUP($C7,'YTD Scores'!$AN$2:$BC$200,I$2,FALSE),""),"")</f>
        <v>36.050000000000004</v>
      </c>
      <c r="J7" s="29" t="str">
        <f>IF($C7&gt;0,IF(VLOOKUP($C7,'YTD Scores'!$AN$2:$BC$200,J$2,FALSE)&gt;0,VLOOKUP($C7,'YTD Scores'!$AN$2:$BC$200,J$2,FALSE),""),"")</f>
        <v/>
      </c>
      <c r="K7" s="29" t="str">
        <f>IF($C7&gt;0,IF(VLOOKUP($C7,'YTD Scores'!$AN$2:$BC$200,K$2,FALSE)&gt;0,VLOOKUP($C7,'YTD Scores'!$AN$2:$BC$200,K$2,FALSE),""),"")</f>
        <v/>
      </c>
      <c r="L7" s="29">
        <f>IF($C7&gt;0,IF(VLOOKUP($C7,'YTD Scores'!$AN$2:$BC$200,L$2,FALSE)&gt;0,VLOOKUP($C7,'YTD Scores'!$AN$2:$BC$200,L$2,FALSE),""),"")</f>
        <v>34.048999999999999</v>
      </c>
      <c r="M7" s="29">
        <f>IF($C7&gt;0,IF(VLOOKUP($C7,'YTD Scores'!$AN$2:$BC$200,M$2,FALSE)&gt;0,VLOOKUP($C7,'YTD Scores'!$AN$2:$BC$200,M$2,FALSE),""),"")</f>
        <v>28.042999999999999</v>
      </c>
      <c r="N7" s="29">
        <f>IF($C7&gt;0,IF(VLOOKUP($C7,'YTD Scores'!$AN$2:$BC$200,N$2,FALSE)&gt;0,VLOOKUP($C7,'YTD Scores'!$AN$2:$BC$200,N$2,FALSE),""),"")</f>
        <v>26.048999999999999</v>
      </c>
      <c r="O7" s="29" t="str">
        <f>IF($C7&gt;0,IF(VLOOKUP($C7,'YTD Scores'!$AN$2:$BC$200,O$2,FALSE)&gt;0,VLOOKUP($C7,'YTD Scores'!$AN$2:$BC$200,O$2,FALSE),""),"")</f>
        <v/>
      </c>
      <c r="P7" s="29">
        <f>IF($C7&gt;0,IF(VLOOKUP($C7,'YTD Scores'!$AN$2:$BC$200,P$2,FALSE)&gt;0,VLOOKUP($C7,'YTD Scores'!$AN$2:$BC$200,P$2,FALSE),""),"")</f>
        <v>23.050999999999998</v>
      </c>
      <c r="Q7" s="29" t="str">
        <f>IF($C7&gt;0,IF(VLOOKUP($C7,'YTD Scores'!$AN$2:$BC$200,Q$2,FALSE)&gt;0,VLOOKUP($C7,'YTD Scores'!$AN$2:$BC$200,Q$2,FALSE),""),"")</f>
        <v/>
      </c>
    </row>
    <row r="8" spans="1:17" s="28" customFormat="1" ht="10.8" customHeight="1" x14ac:dyDescent="0.25">
      <c r="A8" s="28">
        <f t="shared" si="1"/>
        <v>5</v>
      </c>
      <c r="B8" s="28">
        <f t="shared" si="0"/>
        <v>5</v>
      </c>
      <c r="C8" s="29">
        <f>IF(LARGE('YTD Scores'!AN$2:AN$200,A8)&gt;0.99,LARGE('YTD Scores'!AN$2:AN$200,A8),0)</f>
        <v>231.43177416666666</v>
      </c>
      <c r="D8" s="29"/>
      <c r="E8" s="28" t="str">
        <f>IF(C8&gt;0.99,VLOOKUP(C8,'YTD Scores'!AN$2:AQ$200,4,FALSE),"")</f>
        <v>Joe Greenwood</v>
      </c>
      <c r="F8" s="29">
        <f>IF($C8&gt;0,IF(VLOOKUP($C8,'YTD Scores'!$AN$2:$BC$200,F$2,FALSE)&gt;0,VLOOKUP($C8,'YTD Scores'!$AN$2:$BC$200,F$2,FALSE),""),"")</f>
        <v>38.058999999999997</v>
      </c>
      <c r="G8" s="29" t="str">
        <f>IF($C8&gt;0,IF(VLOOKUP($C8,'YTD Scores'!$AN$2:$BC$200,G$2,FALSE)&gt;0,VLOOKUP($C8,'YTD Scores'!$AN$2:$BC$200,G$2,FALSE),""),"")</f>
        <v/>
      </c>
      <c r="H8" s="29">
        <f>IF($C8&gt;0,IF(VLOOKUP($C8,'YTD Scores'!$AN$2:$BC$200,H$2,FALSE)&gt;0,VLOOKUP($C8,'YTD Scores'!$AN$2:$BC$200,H$2,FALSE),""),"")</f>
        <v>35.050999999999995</v>
      </c>
      <c r="I8" s="29" t="str">
        <f>IF($C8&gt;0,IF(VLOOKUP($C8,'YTD Scores'!$AN$2:$BC$200,I$2,FALSE)&gt;0,VLOOKUP($C8,'YTD Scores'!$AN$2:$BC$200,I$2,FALSE),""),"")</f>
        <v/>
      </c>
      <c r="J8" s="29" t="str">
        <f>IF($C8&gt;0,IF(VLOOKUP($C8,'YTD Scores'!$AN$2:$BC$200,J$2,FALSE)&gt;0,VLOOKUP($C8,'YTD Scores'!$AN$2:$BC$200,J$2,FALSE),""),"")</f>
        <v/>
      </c>
      <c r="K8" s="29">
        <f>IF($C8&gt;0,IF(VLOOKUP($C8,'YTD Scores'!$AN$2:$BC$200,K$2,FALSE)&gt;0,VLOOKUP($C8,'YTD Scores'!$AN$2:$BC$200,K$2,FALSE),""),"")</f>
        <v>30.043000000000003</v>
      </c>
      <c r="L8" s="29">
        <f>IF($C8&gt;0,IF(VLOOKUP($C8,'YTD Scores'!$AN$2:$BC$200,L$2,FALSE)&gt;0,VLOOKUP($C8,'YTD Scores'!$AN$2:$BC$200,L$2,FALSE),""),"")</f>
        <v>28.042999999999999</v>
      </c>
      <c r="M8" s="29">
        <f>IF($C8&gt;0,IF(VLOOKUP($C8,'YTD Scores'!$AN$2:$BC$200,M$2,FALSE)&gt;0,VLOOKUP($C8,'YTD Scores'!$AN$2:$BC$200,M$2,FALSE),""),"")</f>
        <v>34.046999999999997</v>
      </c>
      <c r="N8" s="29">
        <f>IF($C8&gt;0,IF(VLOOKUP($C8,'YTD Scores'!$AN$2:$BC$200,N$2,FALSE)&gt;0,VLOOKUP($C8,'YTD Scores'!$AN$2:$BC$200,N$2,FALSE),""),"")</f>
        <v>40.061</v>
      </c>
      <c r="O8" s="29">
        <f>IF($C8&gt;0,IF(VLOOKUP($C8,'YTD Scores'!$AN$2:$BC$200,O$2,FALSE)&gt;0,VLOOKUP($C8,'YTD Scores'!$AN$2:$BC$200,O$2,FALSE),""),"")</f>
        <v>26.056999999999999</v>
      </c>
      <c r="P8" s="29" t="str">
        <f>IF($C8&gt;0,IF(VLOOKUP($C8,'YTD Scores'!$AN$2:$BC$200,P$2,FALSE)&gt;0,VLOOKUP($C8,'YTD Scores'!$AN$2:$BC$200,P$2,FALSE),""),"")</f>
        <v/>
      </c>
      <c r="Q8" s="29" t="str">
        <f>IF($C8&gt;0,IF(VLOOKUP($C8,'YTD Scores'!$AN$2:$BC$200,Q$2,FALSE)&gt;0,VLOOKUP($C8,'YTD Scores'!$AN$2:$BC$200,Q$2,FALSE),""),"")</f>
        <v/>
      </c>
    </row>
    <row r="9" spans="1:17" s="28" customFormat="1" ht="10.8" customHeight="1" x14ac:dyDescent="0.25">
      <c r="A9" s="28">
        <f t="shared" si="1"/>
        <v>6</v>
      </c>
      <c r="B9" s="28">
        <f t="shared" si="0"/>
        <v>6</v>
      </c>
      <c r="C9" s="29">
        <f>IF(LARGE('YTD Scores'!AN$2:AN$200,A9)&gt;0.99,LARGE('YTD Scores'!AN$2:AN$200,A9),0)</f>
        <v>226.45758233333336</v>
      </c>
      <c r="D9" s="29"/>
      <c r="E9" s="28" t="str">
        <f>IF(C9&gt;0.99,VLOOKUP(C9,'YTD Scores'!AN$2:AQ$200,4,FALSE),"")</f>
        <v>Steve Tate</v>
      </c>
      <c r="F9" s="29">
        <f>IF($C9&gt;0,IF(VLOOKUP($C9,'YTD Scores'!$AN$2:$BC$200,F$2,FALSE)&gt;0,VLOOKUP($C9,'YTD Scores'!$AN$2:$BC$200,F$2,FALSE),""),"")</f>
        <v>25.045999999999999</v>
      </c>
      <c r="G9" s="29">
        <f>IF($C9&gt;0,IF(VLOOKUP($C9,'YTD Scores'!$AN$2:$BC$200,G$2,FALSE)&gt;0,VLOOKUP($C9,'YTD Scores'!$AN$2:$BC$200,G$2,FALSE),""),"")</f>
        <v>25.044</v>
      </c>
      <c r="H9" s="29">
        <f>IF($C9&gt;0,IF(VLOOKUP($C9,'YTD Scores'!$AN$2:$BC$200,H$2,FALSE)&gt;0,VLOOKUP($C9,'YTD Scores'!$AN$2:$BC$200,H$2,FALSE),""),"")</f>
        <v>30.045999999999999</v>
      </c>
      <c r="I9" s="29">
        <f>IF($C9&gt;0,IF(VLOOKUP($C9,'YTD Scores'!$AN$2:$BC$200,I$2,FALSE)&gt;0,VLOOKUP($C9,'YTD Scores'!$AN$2:$BC$200,I$2,FALSE),""),"")</f>
        <v>31.044999999999998</v>
      </c>
      <c r="J9" s="29">
        <f>IF($C9&gt;0,IF(VLOOKUP($C9,'YTD Scores'!$AN$2:$BC$200,J$2,FALSE)&gt;0,VLOOKUP($C9,'YTD Scores'!$AN$2:$BC$200,J$2,FALSE),""),"")</f>
        <v>27.045000000000002</v>
      </c>
      <c r="K9" s="29">
        <f>IF($C9&gt;0,IF(VLOOKUP($C9,'YTD Scores'!$AN$2:$BC$200,K$2,FALSE)&gt;0,VLOOKUP($C9,'YTD Scores'!$AN$2:$BC$200,K$2,FALSE),""),"")</f>
        <v>31.044</v>
      </c>
      <c r="L9" s="29">
        <f>IF($C9&gt;0,IF(VLOOKUP($C9,'YTD Scores'!$AN$2:$BC$200,L$2,FALSE)&gt;0,VLOOKUP($C9,'YTD Scores'!$AN$2:$BC$200,L$2,FALSE),""),"")</f>
        <v>29.044</v>
      </c>
      <c r="M9" s="29" t="str">
        <f>IF($C9&gt;0,IF(VLOOKUP($C9,'YTD Scores'!$AN$2:$BC$200,M$2,FALSE)&gt;0,VLOOKUP($C9,'YTD Scores'!$AN$2:$BC$200,M$2,FALSE),""),"")</f>
        <v/>
      </c>
      <c r="N9" s="29" t="str">
        <f>IF($C9&gt;0,IF(VLOOKUP($C9,'YTD Scores'!$AN$2:$BC$200,N$2,FALSE)&gt;0,VLOOKUP($C9,'YTD Scores'!$AN$2:$BC$200,N$2,FALSE),""),"")</f>
        <v/>
      </c>
      <c r="O9" s="29">
        <f>IF($C9&gt;0,IF(VLOOKUP($C9,'YTD Scores'!$AN$2:$BC$200,O$2,FALSE)&gt;0,VLOOKUP($C9,'YTD Scores'!$AN$2:$BC$200,O$2,FALSE),""),"")</f>
        <v>12.043000000000001</v>
      </c>
      <c r="P9" s="29">
        <f>IF($C9&gt;0,IF(VLOOKUP($C9,'YTD Scores'!$AN$2:$BC$200,P$2,FALSE)&gt;0,VLOOKUP($C9,'YTD Scores'!$AN$2:$BC$200,P$2,FALSE),""),"")</f>
        <v>16.043999999999997</v>
      </c>
      <c r="Q9" s="29" t="str">
        <f>IF($C9&gt;0,IF(VLOOKUP($C9,'YTD Scores'!$AN$2:$BC$200,Q$2,FALSE)&gt;0,VLOOKUP($C9,'YTD Scores'!$AN$2:$BC$200,Q$2,FALSE),""),"")</f>
        <v/>
      </c>
    </row>
    <row r="10" spans="1:17" s="28" customFormat="1" ht="10.8" customHeight="1" x14ac:dyDescent="0.25">
      <c r="A10" s="28">
        <f t="shared" si="1"/>
        <v>7</v>
      </c>
      <c r="B10" s="28">
        <f t="shared" si="0"/>
        <v>7</v>
      </c>
      <c r="C10" s="29">
        <f>IF(LARGE('YTD Scores'!AN$2:AN$200,A10)&gt;0.99,LARGE('YTD Scores'!AN$2:AN$200,A10),0)</f>
        <v>198.38359649999998</v>
      </c>
      <c r="D10" s="29"/>
      <c r="E10" s="28" t="str">
        <f>IF(C10&gt;0.99,VLOOKUP(C10,'YTD Scores'!AN$2:AQ$200,4,FALSE),"")</f>
        <v>Jonathan Tuck</v>
      </c>
      <c r="F10" s="29" t="str">
        <f>IF($C10&gt;0,IF(VLOOKUP($C10,'YTD Scores'!$AN$2:$BC$200,F$2,FALSE)&gt;0,VLOOKUP($C10,'YTD Scores'!$AN$2:$BC$200,F$2,FALSE),""),"")</f>
        <v/>
      </c>
      <c r="G10" s="29">
        <f>IF($C10&gt;0,IF(VLOOKUP($C10,'YTD Scores'!$AN$2:$BC$200,G$2,FALSE)&gt;0,VLOOKUP($C10,'YTD Scores'!$AN$2:$BC$200,G$2,FALSE),""),"")</f>
        <v>25.045999999999999</v>
      </c>
      <c r="H10" s="29">
        <f>IF($C10&gt;0,IF(VLOOKUP($C10,'YTD Scores'!$AN$2:$BC$200,H$2,FALSE)&gt;0,VLOOKUP($C10,'YTD Scores'!$AN$2:$BC$200,H$2,FALSE),""),"")</f>
        <v>39.052999999999997</v>
      </c>
      <c r="I10" s="29" t="str">
        <f>IF($C10&gt;0,IF(VLOOKUP($C10,'YTD Scores'!$AN$2:$BC$200,I$2,FALSE)&gt;0,VLOOKUP($C10,'YTD Scores'!$AN$2:$BC$200,I$2,FALSE),""),"")</f>
        <v/>
      </c>
      <c r="J10" s="29" t="str">
        <f>IF($C10&gt;0,IF(VLOOKUP($C10,'YTD Scores'!$AN$2:$BC$200,J$2,FALSE)&gt;0,VLOOKUP($C10,'YTD Scores'!$AN$2:$BC$200,J$2,FALSE),""),"")</f>
        <v/>
      </c>
      <c r="K10" s="29">
        <f>IF($C10&gt;0,IF(VLOOKUP($C10,'YTD Scores'!$AN$2:$BC$200,K$2,FALSE)&gt;0,VLOOKUP($C10,'YTD Scores'!$AN$2:$BC$200,K$2,FALSE),""),"")</f>
        <v>42.052999999999997</v>
      </c>
      <c r="L10" s="29">
        <f>IF($C10&gt;0,IF(VLOOKUP($C10,'YTD Scores'!$AN$2:$BC$200,L$2,FALSE)&gt;0,VLOOKUP($C10,'YTD Scores'!$AN$2:$BC$200,L$2,FALSE),""),"")</f>
        <v>36.051000000000002</v>
      </c>
      <c r="M10" s="29" t="str">
        <f>IF($C10&gt;0,IF(VLOOKUP($C10,'YTD Scores'!$AN$2:$BC$200,M$2,FALSE)&gt;0,VLOOKUP($C10,'YTD Scores'!$AN$2:$BC$200,M$2,FALSE),""),"")</f>
        <v/>
      </c>
      <c r="N10" s="29">
        <f>IF($C10&gt;0,IF(VLOOKUP($C10,'YTD Scores'!$AN$2:$BC$200,N$2,FALSE)&gt;0,VLOOKUP($C10,'YTD Scores'!$AN$2:$BC$200,N$2,FALSE),""),"")</f>
        <v>24.047000000000001</v>
      </c>
      <c r="O10" s="29" t="str">
        <f>IF($C10&gt;0,IF(VLOOKUP($C10,'YTD Scores'!$AN$2:$BC$200,O$2,FALSE)&gt;0,VLOOKUP($C10,'YTD Scores'!$AN$2:$BC$200,O$2,FALSE),""),"")</f>
        <v/>
      </c>
      <c r="P10" s="29">
        <f>IF($C10&gt;0,IF(VLOOKUP($C10,'YTD Scores'!$AN$2:$BC$200,P$2,FALSE)&gt;0,VLOOKUP($C10,'YTD Scores'!$AN$2:$BC$200,P$2,FALSE),""),"")</f>
        <v>32.059999999999995</v>
      </c>
      <c r="Q10" s="29" t="str">
        <f>IF($C10&gt;0,IF(VLOOKUP($C10,'YTD Scores'!$AN$2:$BC$200,Q$2,FALSE)&gt;0,VLOOKUP($C10,'YTD Scores'!$AN$2:$BC$200,Q$2,FALSE),""),"")</f>
        <v/>
      </c>
    </row>
    <row r="11" spans="1:17" s="28" customFormat="1" ht="10.8" customHeight="1" x14ac:dyDescent="0.25">
      <c r="A11" s="28">
        <f t="shared" si="1"/>
        <v>8</v>
      </c>
      <c r="B11" s="28">
        <f t="shared" si="0"/>
        <v>8</v>
      </c>
      <c r="C11" s="29">
        <f>IF(LARGE('YTD Scores'!AN$2:AN$200,A11)&gt;0.99,LARGE('YTD Scores'!AN$2:AN$200,A11),0)</f>
        <v>191.40344416666665</v>
      </c>
      <c r="D11" s="29"/>
      <c r="E11" s="28" t="str">
        <f>IF(C11&gt;0.99,VLOOKUP(C11,'YTD Scores'!AN$2:AQ$200,4,FALSE),"")</f>
        <v>Neil Tate</v>
      </c>
      <c r="F11" s="29" t="str">
        <f>IF($C11&gt;0,IF(VLOOKUP($C11,'YTD Scores'!$AN$2:$BC$200,F$2,FALSE)&gt;0,VLOOKUP($C11,'YTD Scores'!$AN$2:$BC$200,F$2,FALSE),""),"")</f>
        <v/>
      </c>
      <c r="G11" s="29">
        <f>IF($C11&gt;0,IF(VLOOKUP($C11,'YTD Scores'!$AN$2:$BC$200,G$2,FALSE)&gt;0,VLOOKUP($C11,'YTD Scores'!$AN$2:$BC$200,G$2,FALSE),""),"")</f>
        <v>26.047000000000001</v>
      </c>
      <c r="H11" s="29" t="str">
        <f>IF($C11&gt;0,IF(VLOOKUP($C11,'YTD Scores'!$AN$2:$BC$200,H$2,FALSE)&gt;0,VLOOKUP($C11,'YTD Scores'!$AN$2:$BC$200,H$2,FALSE),""),"")</f>
        <v/>
      </c>
      <c r="I11" s="29">
        <f>IF($C11&gt;0,IF(VLOOKUP($C11,'YTD Scores'!$AN$2:$BC$200,I$2,FALSE)&gt;0,VLOOKUP($C11,'YTD Scores'!$AN$2:$BC$200,I$2,FALSE),""),"")</f>
        <v>33.047000000000004</v>
      </c>
      <c r="J11" s="29" t="str">
        <f>IF($C11&gt;0,IF(VLOOKUP($C11,'YTD Scores'!$AN$2:$BC$200,J$2,FALSE)&gt;0,VLOOKUP($C11,'YTD Scores'!$AN$2:$BC$200,J$2,FALSE),""),"")</f>
        <v/>
      </c>
      <c r="K11" s="29">
        <f>IF($C11&gt;0,IF(VLOOKUP($C11,'YTD Scores'!$AN$2:$BC$200,K$2,FALSE)&gt;0,VLOOKUP($C11,'YTD Scores'!$AN$2:$BC$200,K$2,FALSE),""),"")</f>
        <v>38.048999999999999</v>
      </c>
      <c r="L11" s="29" t="str">
        <f>IF($C11&gt;0,IF(VLOOKUP($C11,'YTD Scores'!$AN$2:$BC$200,L$2,FALSE)&gt;0,VLOOKUP($C11,'YTD Scores'!$AN$2:$BC$200,L$2,FALSE),""),"")</f>
        <v/>
      </c>
      <c r="M11" s="29">
        <f>IF($C11&gt;0,IF(VLOOKUP($C11,'YTD Scores'!$AN$2:$BC$200,M$2,FALSE)&gt;0,VLOOKUP($C11,'YTD Scores'!$AN$2:$BC$200,M$2,FALSE),""),"")</f>
        <v>37.052</v>
      </c>
      <c r="N11" s="29">
        <f>IF($C11&gt;0,IF(VLOOKUP($C11,'YTD Scores'!$AN$2:$BC$200,N$2,FALSE)&gt;0,VLOOKUP($C11,'YTD Scores'!$AN$2:$BC$200,N$2,FALSE),""),"")</f>
        <v>2.3E-2</v>
      </c>
      <c r="O11" s="29">
        <f>IF($C11&gt;0,IF(VLOOKUP($C11,'YTD Scores'!$AN$2:$BC$200,O$2,FALSE)&gt;0,VLOOKUP($C11,'YTD Scores'!$AN$2:$BC$200,O$2,FALSE),""),"")</f>
        <v>38.068999999999996</v>
      </c>
      <c r="P11" s="29">
        <f>IF($C11&gt;0,IF(VLOOKUP($C11,'YTD Scores'!$AN$2:$BC$200,P$2,FALSE)&gt;0,VLOOKUP($C11,'YTD Scores'!$AN$2:$BC$200,P$2,FALSE),""),"")</f>
        <v>19.046999999999997</v>
      </c>
      <c r="Q11" s="29" t="str">
        <f>IF($C11&gt;0,IF(VLOOKUP($C11,'YTD Scores'!$AN$2:$BC$200,Q$2,FALSE)&gt;0,VLOOKUP($C11,'YTD Scores'!$AN$2:$BC$200,Q$2,FALSE),""),"")</f>
        <v/>
      </c>
    </row>
    <row r="12" spans="1:17" s="28" customFormat="1" ht="10.8" customHeight="1" x14ac:dyDescent="0.25">
      <c r="A12" s="28">
        <f t="shared" si="1"/>
        <v>9</v>
      </c>
      <c r="B12" s="28">
        <f t="shared" si="0"/>
        <v>9</v>
      </c>
      <c r="C12" s="29">
        <f>IF(LARGE('YTD Scores'!AN$2:AN$200,A12)&gt;0.99,LARGE('YTD Scores'!AN$2:AN$200,A12),0)</f>
        <v>188.38309900000002</v>
      </c>
      <c r="D12" s="29"/>
      <c r="E12" s="28" t="str">
        <f>IF(C12&gt;0.99,VLOOKUP(C12,'YTD Scores'!AN$2:AQ$200,4,FALSE),"")</f>
        <v>Lewis McAfee</v>
      </c>
      <c r="F12" s="29" t="str">
        <f>IF($C12&gt;0,IF(VLOOKUP($C12,'YTD Scores'!$AN$2:$BC$200,F$2,FALSE)&gt;0,VLOOKUP($C12,'YTD Scores'!$AN$2:$BC$200,F$2,FALSE),""),"")</f>
        <v/>
      </c>
      <c r="G12" s="29">
        <f>IF($C12&gt;0,IF(VLOOKUP($C12,'YTD Scores'!$AN$2:$BC$200,G$2,FALSE)&gt;0,VLOOKUP($C12,'YTD Scores'!$AN$2:$BC$200,G$2,FALSE),""),"")</f>
        <v>29.048000000000002</v>
      </c>
      <c r="H12" s="29" t="str">
        <f>IF($C12&gt;0,IF(VLOOKUP($C12,'YTD Scores'!$AN$2:$BC$200,H$2,FALSE)&gt;0,VLOOKUP($C12,'YTD Scores'!$AN$2:$BC$200,H$2,FALSE),""),"")</f>
        <v/>
      </c>
      <c r="I12" s="29" t="str">
        <f>IF($C12&gt;0,IF(VLOOKUP($C12,'YTD Scores'!$AN$2:$BC$200,I$2,FALSE)&gt;0,VLOOKUP($C12,'YTD Scores'!$AN$2:$BC$200,I$2,FALSE),""),"")</f>
        <v/>
      </c>
      <c r="J12" s="29" t="str">
        <f>IF($C12&gt;0,IF(VLOOKUP($C12,'YTD Scores'!$AN$2:$BC$200,J$2,FALSE)&gt;0,VLOOKUP($C12,'YTD Scores'!$AN$2:$BC$200,J$2,FALSE),""),"")</f>
        <v/>
      </c>
      <c r="K12" s="29">
        <f>IF($C12&gt;0,IF(VLOOKUP($C12,'YTD Scores'!$AN$2:$BC$200,K$2,FALSE)&gt;0,VLOOKUP($C12,'YTD Scores'!$AN$2:$BC$200,K$2,FALSE),""),"")</f>
        <v>41.052</v>
      </c>
      <c r="L12" s="29" t="str">
        <f>IF($C12&gt;0,IF(VLOOKUP($C12,'YTD Scores'!$AN$2:$BC$200,L$2,FALSE)&gt;0,VLOOKUP($C12,'YTD Scores'!$AN$2:$BC$200,L$2,FALSE),""),"")</f>
        <v/>
      </c>
      <c r="M12" s="29">
        <f>IF($C12&gt;0,IF(VLOOKUP($C12,'YTD Scores'!$AN$2:$BC$200,M$2,FALSE)&gt;0,VLOOKUP($C12,'YTD Scores'!$AN$2:$BC$200,M$2,FALSE),""),"")</f>
        <v>33.048000000000002</v>
      </c>
      <c r="N12" s="29">
        <f>IF($C12&gt;0,IF(VLOOKUP($C12,'YTD Scores'!$AN$2:$BC$200,N$2,FALSE)&gt;0,VLOOKUP($C12,'YTD Scores'!$AN$2:$BC$200,N$2,FALSE),""),"")</f>
        <v>30.053000000000001</v>
      </c>
      <c r="O12" s="29">
        <f>IF($C12&gt;0,IF(VLOOKUP($C12,'YTD Scores'!$AN$2:$BC$200,O$2,FALSE)&gt;0,VLOOKUP($C12,'YTD Scores'!$AN$2:$BC$200,O$2,FALSE),""),"")</f>
        <v>19.049999999999997</v>
      </c>
      <c r="P12" s="29">
        <f>IF($C12&gt;0,IF(VLOOKUP($C12,'YTD Scores'!$AN$2:$BC$200,P$2,FALSE)&gt;0,VLOOKUP($C12,'YTD Scores'!$AN$2:$BC$200,P$2,FALSE),""),"")</f>
        <v>36.061999999999998</v>
      </c>
      <c r="Q12" s="29" t="str">
        <f>IF($C12&gt;0,IF(VLOOKUP($C12,'YTD Scores'!$AN$2:$BC$200,Q$2,FALSE)&gt;0,VLOOKUP($C12,'YTD Scores'!$AN$2:$BC$200,Q$2,FALSE),""),"")</f>
        <v/>
      </c>
    </row>
    <row r="13" spans="1:17" s="28" customFormat="1" ht="10.8" customHeight="1" x14ac:dyDescent="0.25">
      <c r="A13" s="28">
        <f t="shared" si="1"/>
        <v>10</v>
      </c>
      <c r="B13" s="28">
        <f t="shared" si="0"/>
        <v>10</v>
      </c>
      <c r="C13" s="29">
        <f>IF(LARGE('YTD Scores'!AN$2:AN$200,A13)&gt;0.99,LARGE('YTD Scores'!AN$2:AN$200,A13),0)</f>
        <v>186.3812695</v>
      </c>
      <c r="D13" s="29"/>
      <c r="E13" s="28" t="str">
        <f>IF(C13&gt;0.99,VLOOKUP(C13,'YTD Scores'!AN$2:AQ$200,4,FALSE),"")</f>
        <v>Catherine Carrdus</v>
      </c>
      <c r="F13" s="29">
        <f>IF($C13&gt;0,IF(VLOOKUP($C13,'YTD Scores'!$AN$2:$BC$200,F$2,FALSE)&gt;0,VLOOKUP($C13,'YTD Scores'!$AN$2:$BC$200,F$2,FALSE),""),"")</f>
        <v>30.051000000000002</v>
      </c>
      <c r="G13" s="29">
        <f>IF($C13&gt;0,IF(VLOOKUP($C13,'YTD Scores'!$AN$2:$BC$200,G$2,FALSE)&gt;0,VLOOKUP($C13,'YTD Scores'!$AN$2:$BC$200,G$2,FALSE),""),"")</f>
        <v>39.058</v>
      </c>
      <c r="H13" s="29" t="str">
        <f>IF($C13&gt;0,IF(VLOOKUP($C13,'YTD Scores'!$AN$2:$BC$200,H$2,FALSE)&gt;0,VLOOKUP($C13,'YTD Scores'!$AN$2:$BC$200,H$2,FALSE),""),"")</f>
        <v/>
      </c>
      <c r="I13" s="29">
        <f>IF($C13&gt;0,IF(VLOOKUP($C13,'YTD Scores'!$AN$2:$BC$200,I$2,FALSE)&gt;0,VLOOKUP($C13,'YTD Scores'!$AN$2:$BC$200,I$2,FALSE),""),"")</f>
        <v>37.051000000000002</v>
      </c>
      <c r="J13" s="29">
        <f>IF($C13&gt;0,IF(VLOOKUP($C13,'YTD Scores'!$AN$2:$BC$200,J$2,FALSE)&gt;0,VLOOKUP($C13,'YTD Scores'!$AN$2:$BC$200,J$2,FALSE),""),"")</f>
        <v>31.048999999999999</v>
      </c>
      <c r="K13" s="29" t="str">
        <f>IF($C13&gt;0,IF(VLOOKUP($C13,'YTD Scores'!$AN$2:$BC$200,K$2,FALSE)&gt;0,VLOOKUP($C13,'YTD Scores'!$AN$2:$BC$200,K$2,FALSE),""),"")</f>
        <v/>
      </c>
      <c r="L13" s="29" t="str">
        <f>IF($C13&gt;0,IF(VLOOKUP($C13,'YTD Scores'!$AN$2:$BC$200,L$2,FALSE)&gt;0,VLOOKUP($C13,'YTD Scores'!$AN$2:$BC$200,L$2,FALSE),""),"")</f>
        <v/>
      </c>
      <c r="M13" s="29" t="str">
        <f>IF($C13&gt;0,IF(VLOOKUP($C13,'YTD Scores'!$AN$2:$BC$200,M$2,FALSE)&gt;0,VLOOKUP($C13,'YTD Scores'!$AN$2:$BC$200,M$2,FALSE),""),"")</f>
        <v/>
      </c>
      <c r="N13" s="29">
        <f>IF($C13&gt;0,IF(VLOOKUP($C13,'YTD Scores'!$AN$2:$BC$200,N$2,FALSE)&gt;0,VLOOKUP($C13,'YTD Scores'!$AN$2:$BC$200,N$2,FALSE),""),"")</f>
        <v>35.058</v>
      </c>
      <c r="O13" s="29">
        <f>IF($C13&gt;0,IF(VLOOKUP($C13,'YTD Scores'!$AN$2:$BC$200,O$2,FALSE)&gt;0,VLOOKUP($C13,'YTD Scores'!$AN$2:$BC$200,O$2,FALSE),""),"")</f>
        <v>14.045</v>
      </c>
      <c r="P13" s="29" t="str">
        <f>IF($C13&gt;0,IF(VLOOKUP($C13,'YTD Scores'!$AN$2:$BC$200,P$2,FALSE)&gt;0,VLOOKUP($C13,'YTD Scores'!$AN$2:$BC$200,P$2,FALSE),""),"")</f>
        <v/>
      </c>
      <c r="Q13" s="29" t="str">
        <f>IF($C13&gt;0,IF(VLOOKUP($C13,'YTD Scores'!$AN$2:$BC$200,Q$2,FALSE)&gt;0,VLOOKUP($C13,'YTD Scores'!$AN$2:$BC$200,Q$2,FALSE),""),"")</f>
        <v/>
      </c>
    </row>
    <row r="14" spans="1:17" s="28" customFormat="1" ht="10.8" customHeight="1" x14ac:dyDescent="0.25">
      <c r="A14" s="28">
        <f t="shared" si="1"/>
        <v>11</v>
      </c>
      <c r="B14" s="28">
        <f t="shared" si="0"/>
        <v>11</v>
      </c>
      <c r="C14" s="29">
        <f>IF(LARGE('YTD Scores'!AN$2:AN$200,A14)&gt;0.99,LARGE('YTD Scores'!AN$2:AN$200,A14),0)</f>
        <v>178.34359100000003</v>
      </c>
      <c r="D14" s="29"/>
      <c r="E14" s="28" t="str">
        <f>IF(C14&gt;0.99,VLOOKUP(C14,'YTD Scores'!AN$2:AQ$200,4,FALSE),"")</f>
        <v>Greg Oulton</v>
      </c>
      <c r="F14" s="29">
        <f>IF($C14&gt;0,IF(VLOOKUP($C14,'YTD Scores'!$AN$2:$BC$200,F$2,FALSE)&gt;0,VLOOKUP($C14,'YTD Scores'!$AN$2:$BC$200,F$2,FALSE),""),"")</f>
        <v>22.042999999999999</v>
      </c>
      <c r="G14" s="29">
        <f>IF($C14&gt;0,IF(VLOOKUP($C14,'YTD Scores'!$AN$2:$BC$200,G$2,FALSE)&gt;0,VLOOKUP($C14,'YTD Scores'!$AN$2:$BC$200,G$2,FALSE),""),"")</f>
        <v>31.05</v>
      </c>
      <c r="H14" s="29">
        <f>IF($C14&gt;0,IF(VLOOKUP($C14,'YTD Scores'!$AN$2:$BC$200,H$2,FALSE)&gt;0,VLOOKUP($C14,'YTD Scores'!$AN$2:$BC$200,H$2,FALSE),""),"")</f>
        <v>27.042999999999999</v>
      </c>
      <c r="I14" s="29" t="str">
        <f>IF($C14&gt;0,IF(VLOOKUP($C14,'YTD Scores'!$AN$2:$BC$200,I$2,FALSE)&gt;0,VLOOKUP($C14,'YTD Scores'!$AN$2:$BC$200,I$2,FALSE),""),"")</f>
        <v/>
      </c>
      <c r="J14" s="29">
        <f>IF($C14&gt;0,IF(VLOOKUP($C14,'YTD Scores'!$AN$2:$BC$200,J$2,FALSE)&gt;0,VLOOKUP($C14,'YTD Scores'!$AN$2:$BC$200,J$2,FALSE),""),"")</f>
        <v>28.045999999999999</v>
      </c>
      <c r="K14" s="29">
        <f>IF($C14&gt;0,IF(VLOOKUP($C14,'YTD Scores'!$AN$2:$BC$200,K$2,FALSE)&gt;0,VLOOKUP($C14,'YTD Scores'!$AN$2:$BC$200,K$2,FALSE),""),"")</f>
        <v>40.050999999999995</v>
      </c>
      <c r="L14" s="29">
        <f>IF($C14&gt;0,IF(VLOOKUP($C14,'YTD Scores'!$AN$2:$BC$200,L$2,FALSE)&gt;0,VLOOKUP($C14,'YTD Scores'!$AN$2:$BC$200,L$2,FALSE),""),"")</f>
        <v>30.045000000000002</v>
      </c>
      <c r="M14" s="29" t="str">
        <f>IF($C14&gt;0,IF(VLOOKUP($C14,'YTD Scores'!$AN$2:$BC$200,M$2,FALSE)&gt;0,VLOOKUP($C14,'YTD Scores'!$AN$2:$BC$200,M$2,FALSE),""),"")</f>
        <v/>
      </c>
      <c r="N14" s="29" t="str">
        <f>IF($C14&gt;0,IF(VLOOKUP($C14,'YTD Scores'!$AN$2:$BC$200,N$2,FALSE)&gt;0,VLOOKUP($C14,'YTD Scores'!$AN$2:$BC$200,N$2,FALSE),""),"")</f>
        <v/>
      </c>
      <c r="O14" s="29" t="str">
        <f>IF($C14&gt;0,IF(VLOOKUP($C14,'YTD Scores'!$AN$2:$BC$200,O$2,FALSE)&gt;0,VLOOKUP($C14,'YTD Scores'!$AN$2:$BC$200,O$2,FALSE),""),"")</f>
        <v/>
      </c>
      <c r="P14" s="29" t="str">
        <f>IF($C14&gt;0,IF(VLOOKUP($C14,'YTD Scores'!$AN$2:$BC$200,P$2,FALSE)&gt;0,VLOOKUP($C14,'YTD Scores'!$AN$2:$BC$200,P$2,FALSE),""),"")</f>
        <v/>
      </c>
      <c r="Q14" s="29" t="str">
        <f>IF($C14&gt;0,IF(VLOOKUP($C14,'YTD Scores'!$AN$2:$BC$200,Q$2,FALSE)&gt;0,VLOOKUP($C14,'YTD Scores'!$AN$2:$BC$200,Q$2,FALSE),""),"")</f>
        <v/>
      </c>
    </row>
    <row r="15" spans="1:17" s="28" customFormat="1" ht="10.8" customHeight="1" x14ac:dyDescent="0.25">
      <c r="A15" s="28">
        <f t="shared" si="1"/>
        <v>12</v>
      </c>
      <c r="B15" s="28">
        <f t="shared" si="0"/>
        <v>12</v>
      </c>
      <c r="C15" s="29">
        <f>IF(LARGE('YTD Scores'!AN$2:AN$200,A15)&gt;0.99,LARGE('YTD Scores'!AN$2:AN$200,A15),0)</f>
        <v>176.35860066666669</v>
      </c>
      <c r="D15" s="29"/>
      <c r="E15" s="28" t="str">
        <f>IF(C15&gt;0.99,VLOOKUP(C15,'YTD Scores'!AN$2:AQ$200,4,FALSE),"")</f>
        <v>Pam Binns</v>
      </c>
      <c r="F15" s="29">
        <f>IF($C15&gt;0,IF(VLOOKUP($C15,'YTD Scores'!$AN$2:$BC$200,F$2,FALSE)&gt;0,VLOOKUP($C15,'YTD Scores'!$AN$2:$BC$200,F$2,FALSE),""),"")</f>
        <v>35.055999999999997</v>
      </c>
      <c r="G15" s="29" t="str">
        <f>IF($C15&gt;0,IF(VLOOKUP($C15,'YTD Scores'!$AN$2:$BC$200,G$2,FALSE)&gt;0,VLOOKUP($C15,'YTD Scores'!$AN$2:$BC$200,G$2,FALSE),""),"")</f>
        <v/>
      </c>
      <c r="H15" s="29">
        <f>IF($C15&gt;0,IF(VLOOKUP($C15,'YTD Scores'!$AN$2:$BC$200,H$2,FALSE)&gt;0,VLOOKUP($C15,'YTD Scores'!$AN$2:$BC$200,H$2,FALSE),""),"")</f>
        <v>29.044999999999998</v>
      </c>
      <c r="I15" s="29">
        <f>IF($C15&gt;0,IF(VLOOKUP($C15,'YTD Scores'!$AN$2:$BC$200,I$2,FALSE)&gt;0,VLOOKUP($C15,'YTD Scores'!$AN$2:$BC$200,I$2,FALSE),""),"")</f>
        <v>30.044</v>
      </c>
      <c r="J15" s="29">
        <f>IF($C15&gt;0,IF(VLOOKUP($C15,'YTD Scores'!$AN$2:$BC$200,J$2,FALSE)&gt;0,VLOOKUP($C15,'YTD Scores'!$AN$2:$BC$200,J$2,FALSE),""),"")</f>
        <v>42.058</v>
      </c>
      <c r="K15" s="29" t="str">
        <f>IF($C15&gt;0,IF(VLOOKUP($C15,'YTD Scores'!$AN$2:$BC$200,K$2,FALSE)&gt;0,VLOOKUP($C15,'YTD Scores'!$AN$2:$BC$200,K$2,FALSE),""),"")</f>
        <v/>
      </c>
      <c r="L15" s="29">
        <f>IF($C15&gt;0,IF(VLOOKUP($C15,'YTD Scores'!$AN$2:$BC$200,L$2,FALSE)&gt;0,VLOOKUP($C15,'YTD Scores'!$AN$2:$BC$200,L$2,FALSE),""),"")</f>
        <v>27.042000000000002</v>
      </c>
      <c r="M15" s="29" t="str">
        <f>IF($C15&gt;0,IF(VLOOKUP($C15,'YTD Scores'!$AN$2:$BC$200,M$2,FALSE)&gt;0,VLOOKUP($C15,'YTD Scores'!$AN$2:$BC$200,M$2,FALSE),""),"")</f>
        <v/>
      </c>
      <c r="N15" s="29" t="str">
        <f>IF($C15&gt;0,IF(VLOOKUP($C15,'YTD Scores'!$AN$2:$BC$200,N$2,FALSE)&gt;0,VLOOKUP($C15,'YTD Scores'!$AN$2:$BC$200,N$2,FALSE),""),"")</f>
        <v/>
      </c>
      <c r="O15" s="29">
        <f>IF($C15&gt;0,IF(VLOOKUP($C15,'YTD Scores'!$AN$2:$BC$200,O$2,FALSE)&gt;0,VLOOKUP($C15,'YTD Scores'!$AN$2:$BC$200,O$2,FALSE),""),"")</f>
        <v>13.044</v>
      </c>
      <c r="P15" s="29" t="str">
        <f>IF($C15&gt;0,IF(VLOOKUP($C15,'YTD Scores'!$AN$2:$BC$200,P$2,FALSE)&gt;0,VLOOKUP($C15,'YTD Scores'!$AN$2:$BC$200,P$2,FALSE),""),"")</f>
        <v/>
      </c>
      <c r="Q15" s="29" t="str">
        <f>IF($C15&gt;0,IF(VLOOKUP($C15,'YTD Scores'!$AN$2:$BC$200,Q$2,FALSE)&gt;0,VLOOKUP($C15,'YTD Scores'!$AN$2:$BC$200,Q$2,FALSE),""),"")</f>
        <v/>
      </c>
    </row>
    <row r="16" spans="1:17" s="28" customFormat="1" ht="10.8" customHeight="1" x14ac:dyDescent="0.25">
      <c r="A16" s="28">
        <f t="shared" si="1"/>
        <v>13</v>
      </c>
      <c r="B16" s="28">
        <f t="shared" si="0"/>
        <v>13</v>
      </c>
      <c r="C16" s="29">
        <f>IF(LARGE('YTD Scores'!AN$2:AN$200,A16)&gt;0.99,LARGE('YTD Scores'!AN$2:AN$200,A16),0)</f>
        <v>159.31311766666667</v>
      </c>
      <c r="D16" s="29"/>
      <c r="E16" s="28" t="str">
        <f>IF(C16&gt;0.99,VLOOKUP(C16,'YTD Scores'!AN$2:AQ$200,4,FALSE),"")</f>
        <v>Michael Hall</v>
      </c>
      <c r="F16" s="29" t="str">
        <f>IF($C16&gt;0,IF(VLOOKUP($C16,'YTD Scores'!$AN$2:$BC$200,F$2,FALSE)&gt;0,VLOOKUP($C16,'YTD Scores'!$AN$2:$BC$200,F$2,FALSE),""),"")</f>
        <v/>
      </c>
      <c r="G16" s="29" t="str">
        <f>IF($C16&gt;0,IF(VLOOKUP($C16,'YTD Scores'!$AN$2:$BC$200,G$2,FALSE)&gt;0,VLOOKUP($C16,'YTD Scores'!$AN$2:$BC$200,G$2,FALSE),""),"")</f>
        <v/>
      </c>
      <c r="H16" s="29" t="str">
        <f>IF($C16&gt;0,IF(VLOOKUP($C16,'YTD Scores'!$AN$2:$BC$200,H$2,FALSE)&gt;0,VLOOKUP($C16,'YTD Scores'!$AN$2:$BC$200,H$2,FALSE),""),"")</f>
        <v/>
      </c>
      <c r="I16" s="29">
        <f>IF($C16&gt;0,IF(VLOOKUP($C16,'YTD Scores'!$AN$2:$BC$200,I$2,FALSE)&gt;0,VLOOKUP($C16,'YTD Scores'!$AN$2:$BC$200,I$2,FALSE),""),"")</f>
        <v>40.052</v>
      </c>
      <c r="J16" s="29" t="str">
        <f>IF($C16&gt;0,IF(VLOOKUP($C16,'YTD Scores'!$AN$2:$BC$200,J$2,FALSE)&gt;0,VLOOKUP($C16,'YTD Scores'!$AN$2:$BC$200,J$2,FALSE),""),"")</f>
        <v/>
      </c>
      <c r="K16" s="29" t="str">
        <f>IF($C16&gt;0,IF(VLOOKUP($C16,'YTD Scores'!$AN$2:$BC$200,K$2,FALSE)&gt;0,VLOOKUP($C16,'YTD Scores'!$AN$2:$BC$200,K$2,FALSE),""),"")</f>
        <v/>
      </c>
      <c r="L16" s="29" t="str">
        <f>IF($C16&gt;0,IF(VLOOKUP($C16,'YTD Scores'!$AN$2:$BC$200,L$2,FALSE)&gt;0,VLOOKUP($C16,'YTD Scores'!$AN$2:$BC$200,L$2,FALSE),""),"")</f>
        <v/>
      </c>
      <c r="M16" s="29">
        <f>IF($C16&gt;0,IF(VLOOKUP($C16,'YTD Scores'!$AN$2:$BC$200,M$2,FALSE)&gt;0,VLOOKUP($C16,'YTD Scores'!$AN$2:$BC$200,M$2,FALSE),""),"")</f>
        <v>38.052999999999997</v>
      </c>
      <c r="N16" s="29">
        <f>IF($C16&gt;0,IF(VLOOKUP($C16,'YTD Scores'!$AN$2:$BC$200,N$2,FALSE)&gt;0,VLOOKUP($C16,'YTD Scores'!$AN$2:$BC$200,N$2,FALSE),""),"")</f>
        <v>39.062000000000005</v>
      </c>
      <c r="O16" s="29">
        <f>IF($C16&gt;0,IF(VLOOKUP($C16,'YTD Scores'!$AN$2:$BC$200,O$2,FALSE)&gt;0,VLOOKUP($C16,'YTD Scores'!$AN$2:$BC$200,O$2,FALSE),""),"")</f>
        <v>42.070999999999998</v>
      </c>
      <c r="P16" s="29" t="str">
        <f>IF($C16&gt;0,IF(VLOOKUP($C16,'YTD Scores'!$AN$2:$BC$200,P$2,FALSE)&gt;0,VLOOKUP($C16,'YTD Scores'!$AN$2:$BC$200,P$2,FALSE),""),"")</f>
        <v/>
      </c>
      <c r="Q16" s="29" t="str">
        <f>IF($C16&gt;0,IF(VLOOKUP($C16,'YTD Scores'!$AN$2:$BC$200,Q$2,FALSE)&gt;0,VLOOKUP($C16,'YTD Scores'!$AN$2:$BC$200,Q$2,FALSE),""),"")</f>
        <v/>
      </c>
    </row>
    <row r="17" spans="1:17" s="28" customFormat="1" ht="10.8" customHeight="1" x14ac:dyDescent="0.25">
      <c r="A17" s="28">
        <f t="shared" si="1"/>
        <v>14</v>
      </c>
      <c r="B17" s="28">
        <f t="shared" si="0"/>
        <v>14</v>
      </c>
      <c r="C17" s="29">
        <f>IF(LARGE('YTD Scores'!AN$2:AN$200,A17)&gt;0.99,LARGE('YTD Scores'!AN$2:AN$200,A17),0)</f>
        <v>137.29027199999999</v>
      </c>
      <c r="D17" s="29"/>
      <c r="E17" s="28" t="str">
        <f>IF(C17&gt;0.99,VLOOKUP(C17,'YTD Scores'!AN$2:AQ$200,4,FALSE),"")</f>
        <v>Dominic Garrett</v>
      </c>
      <c r="F17" s="29" t="str">
        <f>IF($C17&gt;0,IF(VLOOKUP($C17,'YTD Scores'!$AN$2:$BC$200,F$2,FALSE)&gt;0,VLOOKUP($C17,'YTD Scores'!$AN$2:$BC$200,F$2,FALSE),""),"")</f>
        <v/>
      </c>
      <c r="G17" s="29" t="str">
        <f>IF($C17&gt;0,IF(VLOOKUP($C17,'YTD Scores'!$AN$2:$BC$200,G$2,FALSE)&gt;0,VLOOKUP($C17,'YTD Scores'!$AN$2:$BC$200,G$2,FALSE),""),"")</f>
        <v/>
      </c>
      <c r="H17" s="29" t="str">
        <f>IF($C17&gt;0,IF(VLOOKUP($C17,'YTD Scores'!$AN$2:$BC$200,H$2,FALSE)&gt;0,VLOOKUP($C17,'YTD Scores'!$AN$2:$BC$200,H$2,FALSE),""),"")</f>
        <v/>
      </c>
      <c r="I17" s="29">
        <f>IF($C17&gt;0,IF(VLOOKUP($C17,'YTD Scores'!$AN$2:$BC$200,I$2,FALSE)&gt;0,VLOOKUP($C17,'YTD Scores'!$AN$2:$BC$200,I$2,FALSE),""),"")</f>
        <v>35.048999999999999</v>
      </c>
      <c r="J17" s="29" t="str">
        <f>IF($C17&gt;0,IF(VLOOKUP($C17,'YTD Scores'!$AN$2:$BC$200,J$2,FALSE)&gt;0,VLOOKUP($C17,'YTD Scores'!$AN$2:$BC$200,J$2,FALSE),""),"")</f>
        <v/>
      </c>
      <c r="K17" s="29" t="str">
        <f>IF($C17&gt;0,IF(VLOOKUP($C17,'YTD Scores'!$AN$2:$BC$200,K$2,FALSE)&gt;0,VLOOKUP($C17,'YTD Scores'!$AN$2:$BC$200,K$2,FALSE),""),"")</f>
        <v/>
      </c>
      <c r="L17" s="29" t="str">
        <f>IF($C17&gt;0,IF(VLOOKUP($C17,'YTD Scores'!$AN$2:$BC$200,L$2,FALSE)&gt;0,VLOOKUP($C17,'YTD Scores'!$AN$2:$BC$200,L$2,FALSE),""),"")</f>
        <v/>
      </c>
      <c r="M17" s="29">
        <f>IF($C17&gt;0,IF(VLOOKUP($C17,'YTD Scores'!$AN$2:$BC$200,M$2,FALSE)&gt;0,VLOOKUP($C17,'YTD Scores'!$AN$2:$BC$200,M$2,FALSE),""),"")</f>
        <v>40.055</v>
      </c>
      <c r="N17" s="29">
        <f>IF($C17&gt;0,IF(VLOOKUP($C17,'YTD Scores'!$AN$2:$BC$200,N$2,FALSE)&gt;0,VLOOKUP($C17,'YTD Scores'!$AN$2:$BC$200,N$2,FALSE),""),"")</f>
        <v>25.047999999999998</v>
      </c>
      <c r="O17" s="29">
        <f>IF($C17&gt;0,IF(VLOOKUP($C17,'YTD Scores'!$AN$2:$BC$200,O$2,FALSE)&gt;0,VLOOKUP($C17,'YTD Scores'!$AN$2:$BC$200,O$2,FALSE),""),"")</f>
        <v>37.067999999999998</v>
      </c>
      <c r="P17" s="29" t="str">
        <f>IF($C17&gt;0,IF(VLOOKUP($C17,'YTD Scores'!$AN$2:$BC$200,P$2,FALSE)&gt;0,VLOOKUP($C17,'YTD Scores'!$AN$2:$BC$200,P$2,FALSE),""),"")</f>
        <v/>
      </c>
      <c r="Q17" s="29" t="str">
        <f>IF($C17&gt;0,IF(VLOOKUP($C17,'YTD Scores'!$AN$2:$BC$200,Q$2,FALSE)&gt;0,VLOOKUP($C17,'YTD Scores'!$AN$2:$BC$200,Q$2,FALSE),""),"")</f>
        <v/>
      </c>
    </row>
    <row r="18" spans="1:17" s="28" customFormat="1" ht="10.8" customHeight="1" x14ac:dyDescent="0.25">
      <c r="A18" s="28">
        <f t="shared" si="1"/>
        <v>15</v>
      </c>
      <c r="B18" s="28">
        <f t="shared" si="0"/>
        <v>15</v>
      </c>
      <c r="C18" s="29">
        <f>IF(LARGE('YTD Scores'!AN$2:AN$200,A18)&gt;0.99,LARGE('YTD Scores'!AN$2:AN$200,A18),0)</f>
        <v>121.27626649999998</v>
      </c>
      <c r="D18" s="29"/>
      <c r="E18" s="28" t="str">
        <f>IF(C18&gt;0.99,VLOOKUP(C18,'YTD Scores'!AN$2:AQ$200,4,FALSE),"")</f>
        <v>Liz Abbott</v>
      </c>
      <c r="F18" s="29">
        <f>IF($C18&gt;0,IF(VLOOKUP($C18,'YTD Scores'!$AN$2:$BC$200,F$2,FALSE)&gt;0,VLOOKUP($C18,'YTD Scores'!$AN$2:$BC$200,F$2,FALSE),""),"")</f>
        <v>38.057000000000002</v>
      </c>
      <c r="G18" s="29" t="str">
        <f>IF($C18&gt;0,IF(VLOOKUP($C18,'YTD Scores'!$AN$2:$BC$200,G$2,FALSE)&gt;0,VLOOKUP($C18,'YTD Scores'!$AN$2:$BC$200,G$2,FALSE),""),"")</f>
        <v/>
      </c>
      <c r="H18" s="29" t="str">
        <f>IF($C18&gt;0,IF(VLOOKUP($C18,'YTD Scores'!$AN$2:$BC$200,H$2,FALSE)&gt;0,VLOOKUP($C18,'YTD Scores'!$AN$2:$BC$200,H$2,FALSE),""),"")</f>
        <v/>
      </c>
      <c r="I18" s="29" t="str">
        <f>IF($C18&gt;0,IF(VLOOKUP($C18,'YTD Scores'!$AN$2:$BC$200,I$2,FALSE)&gt;0,VLOOKUP($C18,'YTD Scores'!$AN$2:$BC$200,I$2,FALSE),""),"")</f>
        <v/>
      </c>
      <c r="J18" s="29">
        <f>IF($C18&gt;0,IF(VLOOKUP($C18,'YTD Scores'!$AN$2:$BC$200,J$2,FALSE)&gt;0,VLOOKUP($C18,'YTD Scores'!$AN$2:$BC$200,J$2,FALSE),""),"")</f>
        <v>33.051000000000002</v>
      </c>
      <c r="K18" s="29" t="str">
        <f>IF($C18&gt;0,IF(VLOOKUP($C18,'YTD Scores'!$AN$2:$BC$200,K$2,FALSE)&gt;0,VLOOKUP($C18,'YTD Scores'!$AN$2:$BC$200,K$2,FALSE),""),"")</f>
        <v/>
      </c>
      <c r="L18" s="29" t="str">
        <f>IF($C18&gt;0,IF(VLOOKUP($C18,'YTD Scores'!$AN$2:$BC$200,L$2,FALSE)&gt;0,VLOOKUP($C18,'YTD Scores'!$AN$2:$BC$200,L$2,FALSE),""),"")</f>
        <v/>
      </c>
      <c r="M18" s="29" t="str">
        <f>IF($C18&gt;0,IF(VLOOKUP($C18,'YTD Scores'!$AN$2:$BC$200,M$2,FALSE)&gt;0,VLOOKUP($C18,'YTD Scores'!$AN$2:$BC$200,M$2,FALSE),""),"")</f>
        <v/>
      </c>
      <c r="N18" s="29">
        <f>IF($C18&gt;0,IF(VLOOKUP($C18,'YTD Scores'!$AN$2:$BC$200,N$2,FALSE)&gt;0,VLOOKUP($C18,'YTD Scores'!$AN$2:$BC$200,N$2,FALSE),""),"")</f>
        <v>29.052</v>
      </c>
      <c r="O18" s="29">
        <f>IF($C18&gt;0,IF(VLOOKUP($C18,'YTD Scores'!$AN$2:$BC$200,O$2,FALSE)&gt;0,VLOOKUP($C18,'YTD Scores'!$AN$2:$BC$200,O$2,FALSE),""),"")</f>
        <v>21.052</v>
      </c>
      <c r="P18" s="29" t="str">
        <f>IF($C18&gt;0,IF(VLOOKUP($C18,'YTD Scores'!$AN$2:$BC$200,P$2,FALSE)&gt;0,VLOOKUP($C18,'YTD Scores'!$AN$2:$BC$200,P$2,FALSE),""),"")</f>
        <v/>
      </c>
      <c r="Q18" s="29" t="str">
        <f>IF($C18&gt;0,IF(VLOOKUP($C18,'YTD Scores'!$AN$2:$BC$200,Q$2,FALSE)&gt;0,VLOOKUP($C18,'YTD Scores'!$AN$2:$BC$200,Q$2,FALSE),""),"")</f>
        <v/>
      </c>
    </row>
    <row r="19" spans="1:17" s="28" customFormat="1" ht="10.8" customHeight="1" x14ac:dyDescent="0.25">
      <c r="A19" s="28">
        <f t="shared" si="1"/>
        <v>16</v>
      </c>
      <c r="B19" s="28">
        <f t="shared" si="0"/>
        <v>16</v>
      </c>
      <c r="C19" s="29">
        <f>IF(LARGE('YTD Scores'!AN$2:AN$200,A19)&gt;0.99,LARGE('YTD Scores'!AN$2:AN$200,A19),0)</f>
        <v>111.2327655</v>
      </c>
      <c r="D19" s="29"/>
      <c r="E19" s="28" t="str">
        <f>IF(C19&gt;0.99,VLOOKUP(C19,'YTD Scores'!AN$2:AQ$200,4,FALSE),"")</f>
        <v>Simon Smith</v>
      </c>
      <c r="F19" s="29" t="str">
        <f>IF($C19&gt;0,IF(VLOOKUP($C19,'YTD Scores'!$AN$2:$BC$200,F$2,FALSE)&gt;0,VLOOKUP($C19,'YTD Scores'!$AN$2:$BC$200,F$2,FALSE),""),"")</f>
        <v/>
      </c>
      <c r="G19" s="29" t="str">
        <f>IF($C19&gt;0,IF(VLOOKUP($C19,'YTD Scores'!$AN$2:$BC$200,G$2,FALSE)&gt;0,VLOOKUP($C19,'YTD Scores'!$AN$2:$BC$200,G$2,FALSE),""),"")</f>
        <v/>
      </c>
      <c r="H19" s="29" t="str">
        <f>IF($C19&gt;0,IF(VLOOKUP($C19,'YTD Scores'!$AN$2:$BC$200,H$2,FALSE)&gt;0,VLOOKUP($C19,'YTD Scores'!$AN$2:$BC$200,H$2,FALSE),""),"")</f>
        <v/>
      </c>
      <c r="I19" s="29" t="str">
        <f>IF($C19&gt;0,IF(VLOOKUP($C19,'YTD Scores'!$AN$2:$BC$200,I$2,FALSE)&gt;0,VLOOKUP($C19,'YTD Scores'!$AN$2:$BC$200,I$2,FALSE),""),"")</f>
        <v/>
      </c>
      <c r="J19" s="29" t="str">
        <f>IF($C19&gt;0,IF(VLOOKUP($C19,'YTD Scores'!$AN$2:$BC$200,J$2,FALSE)&gt;0,VLOOKUP($C19,'YTD Scores'!$AN$2:$BC$200,J$2,FALSE),""),"")</f>
        <v/>
      </c>
      <c r="K19" s="29" t="str">
        <f>IF($C19&gt;0,IF(VLOOKUP($C19,'YTD Scores'!$AN$2:$BC$200,K$2,FALSE)&gt;0,VLOOKUP($C19,'YTD Scores'!$AN$2:$BC$200,K$2,FALSE),""),"")</f>
        <v/>
      </c>
      <c r="L19" s="29">
        <f>IF($C19&gt;0,IF(VLOOKUP($C19,'YTD Scores'!$AN$2:$BC$200,L$2,FALSE)&gt;0,VLOOKUP($C19,'YTD Scores'!$AN$2:$BC$200,L$2,FALSE),""),"")</f>
        <v>38.052999999999997</v>
      </c>
      <c r="M19" s="29">
        <f>IF($C19&gt;0,IF(VLOOKUP($C19,'YTD Scores'!$AN$2:$BC$200,M$2,FALSE)&gt;0,VLOOKUP($C19,'YTD Scores'!$AN$2:$BC$200,M$2,FALSE),""),"")</f>
        <v>41.054000000000002</v>
      </c>
      <c r="N19" s="29">
        <f>IF($C19&gt;0,IF(VLOOKUP($C19,'YTD Scores'!$AN$2:$BC$200,N$2,FALSE)&gt;0,VLOOKUP($C19,'YTD Scores'!$AN$2:$BC$200,N$2,FALSE),""),"")</f>
        <v>32.055</v>
      </c>
      <c r="O19" s="29" t="str">
        <f>IF($C19&gt;0,IF(VLOOKUP($C19,'YTD Scores'!$AN$2:$BC$200,O$2,FALSE)&gt;0,VLOOKUP($C19,'YTD Scores'!$AN$2:$BC$200,O$2,FALSE),""),"")</f>
        <v/>
      </c>
      <c r="P19" s="29" t="str">
        <f>IF($C19&gt;0,IF(VLOOKUP($C19,'YTD Scores'!$AN$2:$BC$200,P$2,FALSE)&gt;0,VLOOKUP($C19,'YTD Scores'!$AN$2:$BC$200,P$2,FALSE),""),"")</f>
        <v/>
      </c>
      <c r="Q19" s="29" t="str">
        <f>IF($C19&gt;0,IF(VLOOKUP($C19,'YTD Scores'!$AN$2:$BC$200,Q$2,FALSE)&gt;0,VLOOKUP($C19,'YTD Scores'!$AN$2:$BC$200,Q$2,FALSE),""),"")</f>
        <v/>
      </c>
    </row>
    <row r="20" spans="1:17" s="28" customFormat="1" ht="10.8" customHeight="1" x14ac:dyDescent="0.25">
      <c r="A20" s="28">
        <f t="shared" si="1"/>
        <v>17</v>
      </c>
      <c r="B20" s="28">
        <f t="shared" si="0"/>
        <v>17</v>
      </c>
      <c r="C20" s="29">
        <f>IF(LARGE('YTD Scores'!AN$2:AN$200,A20)&gt;0.99,LARGE('YTD Scores'!AN$2:AN$200,A20),0)</f>
        <v>106.25545250000002</v>
      </c>
      <c r="D20" s="29"/>
      <c r="E20" s="28" t="str">
        <f>IF(C20&gt;0.99,VLOOKUP(C20,'YTD Scores'!AN$2:AQ$200,4,FALSE),"")</f>
        <v>Sophie Bohannon</v>
      </c>
      <c r="F20" s="29" t="str">
        <f>IF($C20&gt;0,IF(VLOOKUP($C20,'YTD Scores'!$AN$2:$BC$200,F$2,FALSE)&gt;0,VLOOKUP($C20,'YTD Scores'!$AN$2:$BC$200,F$2,FALSE),""),"")</f>
        <v/>
      </c>
      <c r="G20" s="29" t="str">
        <f>IF($C20&gt;0,IF(VLOOKUP($C20,'YTD Scores'!$AN$2:$BC$200,G$2,FALSE)&gt;0,VLOOKUP($C20,'YTD Scores'!$AN$2:$BC$200,G$2,FALSE),""),"")</f>
        <v/>
      </c>
      <c r="H20" s="29" t="str">
        <f>IF($C20&gt;0,IF(VLOOKUP($C20,'YTD Scores'!$AN$2:$BC$200,H$2,FALSE)&gt;0,VLOOKUP($C20,'YTD Scores'!$AN$2:$BC$200,H$2,FALSE),""),"")</f>
        <v/>
      </c>
      <c r="I20" s="29" t="str">
        <f>IF($C20&gt;0,IF(VLOOKUP($C20,'YTD Scores'!$AN$2:$BC$200,I$2,FALSE)&gt;0,VLOOKUP($C20,'YTD Scores'!$AN$2:$BC$200,I$2,FALSE),""),"")</f>
        <v/>
      </c>
      <c r="J20" s="29" t="str">
        <f>IF($C20&gt;0,IF(VLOOKUP($C20,'YTD Scores'!$AN$2:$BC$200,J$2,FALSE)&gt;0,VLOOKUP($C20,'YTD Scores'!$AN$2:$BC$200,J$2,FALSE),""),"")</f>
        <v/>
      </c>
      <c r="K20" s="29" t="str">
        <f>IF($C20&gt;0,IF(VLOOKUP($C20,'YTD Scores'!$AN$2:$BC$200,K$2,FALSE)&gt;0,VLOOKUP($C20,'YTD Scores'!$AN$2:$BC$200,K$2,FALSE),""),"")</f>
        <v/>
      </c>
      <c r="L20" s="29" t="str">
        <f>IF($C20&gt;0,IF(VLOOKUP($C20,'YTD Scores'!$AN$2:$BC$200,L$2,FALSE)&gt;0,VLOOKUP($C20,'YTD Scores'!$AN$2:$BC$200,L$2,FALSE),""),"")</f>
        <v/>
      </c>
      <c r="M20" s="29" t="str">
        <f>IF($C20&gt;0,IF(VLOOKUP($C20,'YTD Scores'!$AN$2:$BC$200,M$2,FALSE)&gt;0,VLOOKUP($C20,'YTD Scores'!$AN$2:$BC$200,M$2,FALSE),""),"")</f>
        <v/>
      </c>
      <c r="N20" s="29">
        <f>IF($C20&gt;0,IF(VLOOKUP($C20,'YTD Scores'!$AN$2:$BC$200,N$2,FALSE)&gt;0,VLOOKUP($C20,'YTD Scores'!$AN$2:$BC$200,N$2,FALSE),""),"")</f>
        <v>40.063000000000002</v>
      </c>
      <c r="O20" s="29">
        <f>IF($C20&gt;0,IF(VLOOKUP($C20,'YTD Scores'!$AN$2:$BC$200,O$2,FALSE)&gt;0,VLOOKUP($C20,'YTD Scores'!$AN$2:$BC$200,O$2,FALSE),""),"")</f>
        <v>41.07</v>
      </c>
      <c r="P20" s="29">
        <f>IF($C20&gt;0,IF(VLOOKUP($C20,'YTD Scores'!$AN$2:$BC$200,P$2,FALSE)&gt;0,VLOOKUP($C20,'YTD Scores'!$AN$2:$BC$200,P$2,FALSE),""),"")</f>
        <v>25.052999999999997</v>
      </c>
      <c r="Q20" s="29" t="str">
        <f>IF($C20&gt;0,IF(VLOOKUP($C20,'YTD Scores'!$AN$2:$BC$200,Q$2,FALSE)&gt;0,VLOOKUP($C20,'YTD Scores'!$AN$2:$BC$200,Q$2,FALSE),""),"")</f>
        <v/>
      </c>
    </row>
    <row r="21" spans="1:17" s="28" customFormat="1" ht="10.8" customHeight="1" x14ac:dyDescent="0.25">
      <c r="A21" s="28">
        <f t="shared" si="1"/>
        <v>18</v>
      </c>
      <c r="B21" s="28">
        <f t="shared" si="0"/>
        <v>18</v>
      </c>
      <c r="C21" s="29">
        <f>IF(LARGE('YTD Scores'!AN$2:AN$200,A21)&gt;0.99,LARGE('YTD Scores'!AN$2:AN$200,A21),0)</f>
        <v>104.23927733333333</v>
      </c>
      <c r="D21" s="29"/>
      <c r="E21" s="28" t="str">
        <f>IF(C21&gt;0.99,VLOOKUP(C21,'YTD Scores'!AN$2:AQ$200,4,FALSE),"")</f>
        <v>Liz Canavan</v>
      </c>
      <c r="F21" s="29" t="str">
        <f>IF($C21&gt;0,IF(VLOOKUP($C21,'YTD Scores'!$AN$2:$BC$200,F$2,FALSE)&gt;0,VLOOKUP($C21,'YTD Scores'!$AN$2:$BC$200,F$2,FALSE),""),"")</f>
        <v/>
      </c>
      <c r="G21" s="29" t="str">
        <f>IF($C21&gt;0,IF(VLOOKUP($C21,'YTD Scores'!$AN$2:$BC$200,G$2,FALSE)&gt;0,VLOOKUP($C21,'YTD Scores'!$AN$2:$BC$200,G$2,FALSE),""),"")</f>
        <v/>
      </c>
      <c r="H21" s="29" t="str">
        <f>IF($C21&gt;0,IF(VLOOKUP($C21,'YTD Scores'!$AN$2:$BC$200,H$2,FALSE)&gt;0,VLOOKUP($C21,'YTD Scores'!$AN$2:$BC$200,H$2,FALSE),""),"")</f>
        <v/>
      </c>
      <c r="I21" s="29" t="str">
        <f>IF($C21&gt;0,IF(VLOOKUP($C21,'YTD Scores'!$AN$2:$BC$200,I$2,FALSE)&gt;0,VLOOKUP($C21,'YTD Scores'!$AN$2:$BC$200,I$2,FALSE),""),"")</f>
        <v/>
      </c>
      <c r="J21" s="29" t="str">
        <f>IF($C21&gt;0,IF(VLOOKUP($C21,'YTD Scores'!$AN$2:$BC$200,J$2,FALSE)&gt;0,VLOOKUP($C21,'YTD Scores'!$AN$2:$BC$200,J$2,FALSE),""),"")</f>
        <v/>
      </c>
      <c r="K21" s="29" t="str">
        <f>IF($C21&gt;0,IF(VLOOKUP($C21,'YTD Scores'!$AN$2:$BC$200,K$2,FALSE)&gt;0,VLOOKUP($C21,'YTD Scores'!$AN$2:$BC$200,K$2,FALSE),""),"")</f>
        <v/>
      </c>
      <c r="L21" s="29">
        <f>IF($C21&gt;0,IF(VLOOKUP($C21,'YTD Scores'!$AN$2:$BC$200,L$2,FALSE)&gt;0,VLOOKUP($C21,'YTD Scores'!$AN$2:$BC$200,L$2,FALSE),""),"")</f>
        <v>32.046999999999997</v>
      </c>
      <c r="M21" s="29" t="str">
        <f>IF($C21&gt;0,IF(VLOOKUP($C21,'YTD Scores'!$AN$2:$BC$200,M$2,FALSE)&gt;0,VLOOKUP($C21,'YTD Scores'!$AN$2:$BC$200,M$2,FALSE),""),"")</f>
        <v/>
      </c>
      <c r="N21" s="29" t="str">
        <f>IF($C21&gt;0,IF(VLOOKUP($C21,'YTD Scores'!$AN$2:$BC$200,N$2,FALSE)&gt;0,VLOOKUP($C21,'YTD Scores'!$AN$2:$BC$200,N$2,FALSE),""),"")</f>
        <v/>
      </c>
      <c r="O21" s="29">
        <f>IF($C21&gt;0,IF(VLOOKUP($C21,'YTD Scores'!$AN$2:$BC$200,O$2,FALSE)&gt;0,VLOOKUP($C21,'YTD Scores'!$AN$2:$BC$200,O$2,FALSE),""),"")</f>
        <v>35.064</v>
      </c>
      <c r="P21" s="29">
        <f>IF($C21&gt;0,IF(VLOOKUP($C21,'YTD Scores'!$AN$2:$BC$200,P$2,FALSE)&gt;0,VLOOKUP($C21,'YTD Scores'!$AN$2:$BC$200,P$2,FALSE),""),"")</f>
        <v>37.062999999999995</v>
      </c>
      <c r="Q21" s="29" t="str">
        <f>IF($C21&gt;0,IF(VLOOKUP($C21,'YTD Scores'!$AN$2:$BC$200,Q$2,FALSE)&gt;0,VLOOKUP($C21,'YTD Scores'!$AN$2:$BC$200,Q$2,FALSE),""),"")</f>
        <v/>
      </c>
    </row>
    <row r="22" spans="1:17" s="28" customFormat="1" ht="10.8" customHeight="1" x14ac:dyDescent="0.25">
      <c r="A22" s="28">
        <f t="shared" si="1"/>
        <v>19</v>
      </c>
      <c r="B22" s="28">
        <f t="shared" si="0"/>
        <v>19</v>
      </c>
      <c r="C22" s="29">
        <f>IF(LARGE('YTD Scores'!AN$2:AN$200,A22)&gt;0.99,LARGE('YTD Scores'!AN$2:AN$200,A22),0)</f>
        <v>101.24278083333333</v>
      </c>
      <c r="D22" s="29"/>
      <c r="E22" s="28" t="str">
        <f>IF(C22&gt;0.99,VLOOKUP(C22,'YTD Scores'!AN$2:AQ$200,4,FALSE),"")</f>
        <v>Mark Hughes</v>
      </c>
      <c r="F22" s="29" t="str">
        <f>IF($C22&gt;0,IF(VLOOKUP($C22,'YTD Scores'!$AN$2:$BC$200,F$2,FALSE)&gt;0,VLOOKUP($C22,'YTD Scores'!$AN$2:$BC$200,F$2,FALSE),""),"")</f>
        <v/>
      </c>
      <c r="G22" s="29" t="str">
        <f>IF($C22&gt;0,IF(VLOOKUP($C22,'YTD Scores'!$AN$2:$BC$200,G$2,FALSE)&gt;0,VLOOKUP($C22,'YTD Scores'!$AN$2:$BC$200,G$2,FALSE),""),"")</f>
        <v/>
      </c>
      <c r="H22" s="29" t="str">
        <f>IF($C22&gt;0,IF(VLOOKUP($C22,'YTD Scores'!$AN$2:$BC$200,H$2,FALSE)&gt;0,VLOOKUP($C22,'YTD Scores'!$AN$2:$BC$200,H$2,FALSE),""),"")</f>
        <v/>
      </c>
      <c r="I22" s="29" t="str">
        <f>IF($C22&gt;0,IF(VLOOKUP($C22,'YTD Scores'!$AN$2:$BC$200,I$2,FALSE)&gt;0,VLOOKUP($C22,'YTD Scores'!$AN$2:$BC$200,I$2,FALSE),""),"")</f>
        <v/>
      </c>
      <c r="J22" s="29">
        <f>IF($C22&gt;0,IF(VLOOKUP($C22,'YTD Scores'!$AN$2:$BC$200,J$2,FALSE)&gt;0,VLOOKUP($C22,'YTD Scores'!$AN$2:$BC$200,J$2,FALSE),""),"")</f>
        <v>26.044</v>
      </c>
      <c r="K22" s="29" t="str">
        <f>IF($C22&gt;0,IF(VLOOKUP($C22,'YTD Scores'!$AN$2:$BC$200,K$2,FALSE)&gt;0,VLOOKUP($C22,'YTD Scores'!$AN$2:$BC$200,K$2,FALSE),""),"")</f>
        <v/>
      </c>
      <c r="L22" s="29" t="str">
        <f>IF($C22&gt;0,IF(VLOOKUP($C22,'YTD Scores'!$AN$2:$BC$200,L$2,FALSE)&gt;0,VLOOKUP($C22,'YTD Scores'!$AN$2:$BC$200,L$2,FALSE),""),"")</f>
        <v/>
      </c>
      <c r="M22" s="29" t="str">
        <f>IF($C22&gt;0,IF(VLOOKUP($C22,'YTD Scores'!$AN$2:$BC$200,M$2,FALSE)&gt;0,VLOOKUP($C22,'YTD Scores'!$AN$2:$BC$200,M$2,FALSE),""),"")</f>
        <v/>
      </c>
      <c r="N22" s="29" t="str">
        <f>IF($C22&gt;0,IF(VLOOKUP($C22,'YTD Scores'!$AN$2:$BC$200,N$2,FALSE)&gt;0,VLOOKUP($C22,'YTD Scores'!$AN$2:$BC$200,N$2,FALSE),""),"")</f>
        <v/>
      </c>
      <c r="O22" s="29">
        <f>IF($C22&gt;0,IF(VLOOKUP($C22,'YTD Scores'!$AN$2:$BC$200,O$2,FALSE)&gt;0,VLOOKUP($C22,'YTD Scores'!$AN$2:$BC$200,O$2,FALSE),""),"")</f>
        <v>34.064999999999998</v>
      </c>
      <c r="P22" s="29">
        <f>IF($C22&gt;0,IF(VLOOKUP($C22,'YTD Scores'!$AN$2:$BC$200,P$2,FALSE)&gt;0,VLOOKUP($C22,'YTD Scores'!$AN$2:$BC$200,P$2,FALSE),""),"")</f>
        <v>41.067</v>
      </c>
      <c r="Q22" s="29" t="str">
        <f>IF($C22&gt;0,IF(VLOOKUP($C22,'YTD Scores'!$AN$2:$BC$200,Q$2,FALSE)&gt;0,VLOOKUP($C22,'YTD Scores'!$AN$2:$BC$200,Q$2,FALSE),""),"")</f>
        <v/>
      </c>
    </row>
    <row r="23" spans="1:17" s="28" customFormat="1" ht="10.8" customHeight="1" x14ac:dyDescent="0.25">
      <c r="A23" s="28">
        <f t="shared" si="1"/>
        <v>20</v>
      </c>
      <c r="B23" s="28">
        <f t="shared" si="0"/>
        <v>20</v>
      </c>
      <c r="C23" s="29">
        <f>IF(LARGE('YTD Scores'!AN$2:AN$200,A23)&gt;0.99,LARGE('YTD Scores'!AN$2:AN$200,A23),0)</f>
        <v>101.20958833333333</v>
      </c>
      <c r="D23" s="29"/>
      <c r="E23" s="28" t="str">
        <f>IF(C23&gt;0.99,VLOOKUP(C23,'YTD Scores'!AN$2:AQ$200,4,FALSE),"")</f>
        <v>Laura Byrne</v>
      </c>
      <c r="F23" s="29" t="str">
        <f>IF($C23&gt;0,IF(VLOOKUP($C23,'YTD Scores'!$AN$2:$BC$200,F$2,FALSE)&gt;0,VLOOKUP($C23,'YTD Scores'!$AN$2:$BC$200,F$2,FALSE),""),"")</f>
        <v/>
      </c>
      <c r="G23" s="29">
        <f>IF($C23&gt;0,IF(VLOOKUP($C23,'YTD Scores'!$AN$2:$BC$200,G$2,FALSE)&gt;0,VLOOKUP($C23,'YTD Scores'!$AN$2:$BC$200,G$2,FALSE),""),"")</f>
        <v>30.048999999999999</v>
      </c>
      <c r="H23" s="29" t="str">
        <f>IF($C23&gt;0,IF(VLOOKUP($C23,'YTD Scores'!$AN$2:$BC$200,H$2,FALSE)&gt;0,VLOOKUP($C23,'YTD Scores'!$AN$2:$BC$200,H$2,FALSE),""),"")</f>
        <v/>
      </c>
      <c r="I23" s="29" t="str">
        <f>IF($C23&gt;0,IF(VLOOKUP($C23,'YTD Scores'!$AN$2:$BC$200,I$2,FALSE)&gt;0,VLOOKUP($C23,'YTD Scores'!$AN$2:$BC$200,I$2,FALSE),""),"")</f>
        <v/>
      </c>
      <c r="J23" s="29" t="str">
        <f>IF($C23&gt;0,IF(VLOOKUP($C23,'YTD Scores'!$AN$2:$BC$200,J$2,FALSE)&gt;0,VLOOKUP($C23,'YTD Scores'!$AN$2:$BC$200,J$2,FALSE),""),"")</f>
        <v/>
      </c>
      <c r="K23" s="29">
        <f>IF($C23&gt;0,IF(VLOOKUP($C23,'YTD Scores'!$AN$2:$BC$200,K$2,FALSE)&gt;0,VLOOKUP($C23,'YTD Scores'!$AN$2:$BC$200,K$2,FALSE),""),"")</f>
        <v>36.046999999999997</v>
      </c>
      <c r="L23" s="29" t="str">
        <f>IF($C23&gt;0,IF(VLOOKUP($C23,'YTD Scores'!$AN$2:$BC$200,L$2,FALSE)&gt;0,VLOOKUP($C23,'YTD Scores'!$AN$2:$BC$200,L$2,FALSE),""),"")</f>
        <v/>
      </c>
      <c r="M23" s="29">
        <f>IF($C23&gt;0,IF(VLOOKUP($C23,'YTD Scores'!$AN$2:$BC$200,M$2,FALSE)&gt;0,VLOOKUP($C23,'YTD Scores'!$AN$2:$BC$200,M$2,FALSE),""),"")</f>
        <v>35.049999999999997</v>
      </c>
      <c r="N23" s="29" t="str">
        <f>IF($C23&gt;0,IF(VLOOKUP($C23,'YTD Scores'!$AN$2:$BC$200,N$2,FALSE)&gt;0,VLOOKUP($C23,'YTD Scores'!$AN$2:$BC$200,N$2,FALSE),""),"")</f>
        <v/>
      </c>
      <c r="O23" s="29" t="str">
        <f>IF($C23&gt;0,IF(VLOOKUP($C23,'YTD Scores'!$AN$2:$BC$200,O$2,FALSE)&gt;0,VLOOKUP($C23,'YTD Scores'!$AN$2:$BC$200,O$2,FALSE),""),"")</f>
        <v/>
      </c>
      <c r="P23" s="29" t="str">
        <f>IF($C23&gt;0,IF(VLOOKUP($C23,'YTD Scores'!$AN$2:$BC$200,P$2,FALSE)&gt;0,VLOOKUP($C23,'YTD Scores'!$AN$2:$BC$200,P$2,FALSE),""),"")</f>
        <v/>
      </c>
      <c r="Q23" s="29" t="str">
        <f>IF($C23&gt;0,IF(VLOOKUP($C23,'YTD Scores'!$AN$2:$BC$200,Q$2,FALSE)&gt;0,VLOOKUP($C23,'YTD Scores'!$AN$2:$BC$200,Q$2,FALSE),""),"")</f>
        <v/>
      </c>
    </row>
    <row r="24" spans="1:17" s="28" customFormat="1" ht="10.8" customHeight="1" x14ac:dyDescent="0.25">
      <c r="A24" s="28">
        <f t="shared" si="1"/>
        <v>21</v>
      </c>
      <c r="B24" s="28">
        <f t="shared" si="0"/>
        <v>21</v>
      </c>
      <c r="C24" s="29">
        <f>IF(LARGE('YTD Scores'!AN$2:AN$200,A24)&gt;0.99,LARGE('YTD Scores'!AN$2:AN$200,A24),0)</f>
        <v>96.216431666666679</v>
      </c>
      <c r="D24" s="29"/>
      <c r="E24" s="28" t="str">
        <f>IF(C24&gt;0.99,VLOOKUP(C24,'YTD Scores'!AN$2:AQ$200,4,FALSE),"")</f>
        <v>Dan Gregson</v>
      </c>
      <c r="F24" s="29">
        <f>IF($C24&gt;0,IF(VLOOKUP($C24,'YTD Scores'!$AN$2:$BC$200,F$2,FALSE)&gt;0,VLOOKUP($C24,'YTD Scores'!$AN$2:$BC$200,F$2,FALSE),""),"")</f>
        <v>28.048999999999999</v>
      </c>
      <c r="G24" s="29" t="str">
        <f>IF($C24&gt;0,IF(VLOOKUP($C24,'YTD Scores'!$AN$2:$BC$200,G$2,FALSE)&gt;0,VLOOKUP($C24,'YTD Scores'!$AN$2:$BC$200,G$2,FALSE),""),"")</f>
        <v/>
      </c>
      <c r="H24" s="29">
        <f>IF($C24&gt;0,IF(VLOOKUP($C24,'YTD Scores'!$AN$2:$BC$200,H$2,FALSE)&gt;0,VLOOKUP($C24,'YTD Scores'!$AN$2:$BC$200,H$2,FALSE),""),"")</f>
        <v>34.049999999999997</v>
      </c>
      <c r="I24" s="29" t="str">
        <f>IF($C24&gt;0,IF(VLOOKUP($C24,'YTD Scores'!$AN$2:$BC$200,I$2,FALSE)&gt;0,VLOOKUP($C24,'YTD Scores'!$AN$2:$BC$200,I$2,FALSE),""),"")</f>
        <v/>
      </c>
      <c r="J24" s="29" t="str">
        <f>IF($C24&gt;0,IF(VLOOKUP($C24,'YTD Scores'!$AN$2:$BC$200,J$2,FALSE)&gt;0,VLOOKUP($C24,'YTD Scores'!$AN$2:$BC$200,J$2,FALSE),""),"")</f>
        <v/>
      </c>
      <c r="K24" s="29" t="str">
        <f>IF($C24&gt;0,IF(VLOOKUP($C24,'YTD Scores'!$AN$2:$BC$200,K$2,FALSE)&gt;0,VLOOKUP($C24,'YTD Scores'!$AN$2:$BC$200,K$2,FALSE),""),"")</f>
        <v/>
      </c>
      <c r="L24" s="29" t="str">
        <f>IF($C24&gt;0,IF(VLOOKUP($C24,'YTD Scores'!$AN$2:$BC$200,L$2,FALSE)&gt;0,VLOOKUP($C24,'YTD Scores'!$AN$2:$BC$200,L$2,FALSE),""),"")</f>
        <v/>
      </c>
      <c r="M24" s="29" t="str">
        <f>IF($C24&gt;0,IF(VLOOKUP($C24,'YTD Scores'!$AN$2:$BC$200,M$2,FALSE)&gt;0,VLOOKUP($C24,'YTD Scores'!$AN$2:$BC$200,M$2,FALSE),""),"")</f>
        <v/>
      </c>
      <c r="N24" s="29">
        <f>IF($C24&gt;0,IF(VLOOKUP($C24,'YTD Scores'!$AN$2:$BC$200,N$2,FALSE)&gt;0,VLOOKUP($C24,'YTD Scores'!$AN$2:$BC$200,N$2,FALSE),""),"")</f>
        <v>34.057000000000002</v>
      </c>
      <c r="O24" s="29" t="str">
        <f>IF($C24&gt;0,IF(VLOOKUP($C24,'YTD Scores'!$AN$2:$BC$200,O$2,FALSE)&gt;0,VLOOKUP($C24,'YTD Scores'!$AN$2:$BC$200,O$2,FALSE),""),"")</f>
        <v/>
      </c>
      <c r="P24" s="29" t="str">
        <f>IF($C24&gt;0,IF(VLOOKUP($C24,'YTD Scores'!$AN$2:$BC$200,P$2,FALSE)&gt;0,VLOOKUP($C24,'YTD Scores'!$AN$2:$BC$200,P$2,FALSE),""),"")</f>
        <v/>
      </c>
      <c r="Q24" s="29" t="str">
        <f>IF($C24&gt;0,IF(VLOOKUP($C24,'YTD Scores'!$AN$2:$BC$200,Q$2,FALSE)&gt;0,VLOOKUP($C24,'YTD Scores'!$AN$2:$BC$200,Q$2,FALSE),""),"")</f>
        <v/>
      </c>
    </row>
    <row r="25" spans="1:17" s="28" customFormat="1" ht="10.8" customHeight="1" x14ac:dyDescent="0.25">
      <c r="A25" s="28">
        <f t="shared" si="1"/>
        <v>22</v>
      </c>
      <c r="B25" s="28">
        <f t="shared" si="0"/>
        <v>22</v>
      </c>
      <c r="C25" s="29">
        <f>IF(LARGE('YTD Scores'!AN$2:AN$200,A25)&gt;0.99,LARGE('YTD Scores'!AN$2:AN$200,A25),0)</f>
        <v>95.228270666666674</v>
      </c>
      <c r="D25" s="29"/>
      <c r="E25" s="28" t="str">
        <f>IF(C25&gt;0.99,VLOOKUP(C25,'YTD Scores'!AN$2:AQ$200,4,FALSE),"")</f>
        <v>Bob Clough</v>
      </c>
      <c r="F25" s="29">
        <f>IF($C25&gt;0,IF(VLOOKUP($C25,'YTD Scores'!$AN$2:$BC$200,F$2,FALSE)&gt;0,VLOOKUP($C25,'YTD Scores'!$AN$2:$BC$200,F$2,FALSE),""),"")</f>
        <v>42.061</v>
      </c>
      <c r="G25" s="29">
        <f>IF($C25&gt;0,IF(VLOOKUP($C25,'YTD Scores'!$AN$2:$BC$200,G$2,FALSE)&gt;0,VLOOKUP($C25,'YTD Scores'!$AN$2:$BC$200,G$2,FALSE),""),"")</f>
        <v>33.054000000000002</v>
      </c>
      <c r="H25" s="29" t="str">
        <f>IF($C25&gt;0,IF(VLOOKUP($C25,'YTD Scores'!$AN$2:$BC$200,H$2,FALSE)&gt;0,VLOOKUP($C25,'YTD Scores'!$AN$2:$BC$200,H$2,FALSE),""),"")</f>
        <v/>
      </c>
      <c r="I25" s="29" t="str">
        <f>IF($C25&gt;0,IF(VLOOKUP($C25,'YTD Scores'!$AN$2:$BC$200,I$2,FALSE)&gt;0,VLOOKUP($C25,'YTD Scores'!$AN$2:$BC$200,I$2,FALSE),""),"")</f>
        <v/>
      </c>
      <c r="J25" s="29" t="str">
        <f>IF($C25&gt;0,IF(VLOOKUP($C25,'YTD Scores'!$AN$2:$BC$200,J$2,FALSE)&gt;0,VLOOKUP($C25,'YTD Scores'!$AN$2:$BC$200,J$2,FALSE),""),"")</f>
        <v/>
      </c>
      <c r="K25" s="29" t="str">
        <f>IF($C25&gt;0,IF(VLOOKUP($C25,'YTD Scores'!$AN$2:$BC$200,K$2,FALSE)&gt;0,VLOOKUP($C25,'YTD Scores'!$AN$2:$BC$200,K$2,FALSE),""),"")</f>
        <v/>
      </c>
      <c r="L25" s="29" t="str">
        <f>IF($C25&gt;0,IF(VLOOKUP($C25,'YTD Scores'!$AN$2:$BC$200,L$2,FALSE)&gt;0,VLOOKUP($C25,'YTD Scores'!$AN$2:$BC$200,L$2,FALSE),""),"")</f>
        <v/>
      </c>
      <c r="M25" s="29" t="str">
        <f>IF($C25&gt;0,IF(VLOOKUP($C25,'YTD Scores'!$AN$2:$BC$200,M$2,FALSE)&gt;0,VLOOKUP($C25,'YTD Scores'!$AN$2:$BC$200,M$2,FALSE),""),"")</f>
        <v/>
      </c>
      <c r="N25" s="29" t="str">
        <f>IF($C25&gt;0,IF(VLOOKUP($C25,'YTD Scores'!$AN$2:$BC$200,N$2,FALSE)&gt;0,VLOOKUP($C25,'YTD Scores'!$AN$2:$BC$200,N$2,FALSE),""),"")</f>
        <v/>
      </c>
      <c r="O25" s="29" t="str">
        <f>IF($C25&gt;0,IF(VLOOKUP($C25,'YTD Scores'!$AN$2:$BC$200,O$2,FALSE)&gt;0,VLOOKUP($C25,'YTD Scores'!$AN$2:$BC$200,O$2,FALSE),""),"")</f>
        <v/>
      </c>
      <c r="P25" s="29">
        <f>IF($C25&gt;0,IF(VLOOKUP($C25,'YTD Scores'!$AN$2:$BC$200,P$2,FALSE)&gt;0,VLOOKUP($C25,'YTD Scores'!$AN$2:$BC$200,P$2,FALSE),""),"")</f>
        <v>20.047999999999998</v>
      </c>
      <c r="Q25" s="29" t="str">
        <f>IF($C25&gt;0,IF(VLOOKUP($C25,'YTD Scores'!$AN$2:$BC$200,Q$2,FALSE)&gt;0,VLOOKUP($C25,'YTD Scores'!$AN$2:$BC$200,Q$2,FALSE),""),"")</f>
        <v/>
      </c>
    </row>
    <row r="26" spans="1:17" s="28" customFormat="1" ht="10.8" customHeight="1" x14ac:dyDescent="0.25">
      <c r="A26" s="28">
        <f t="shared" si="1"/>
        <v>23</v>
      </c>
      <c r="B26" s="28">
        <f t="shared" si="0"/>
        <v>23</v>
      </c>
      <c r="C26" s="29">
        <f>IF(LARGE('YTD Scores'!AN$2:AN$200,A26)&gt;0.99,LARGE('YTD Scores'!AN$2:AN$200,A26),0)</f>
        <v>86.210596833333341</v>
      </c>
      <c r="D26" s="29"/>
      <c r="E26" s="28" t="str">
        <f>IF(C26&gt;0.99,VLOOKUP(C26,'YTD Scores'!AN$2:AQ$200,4,FALSE),"")</f>
        <v>Jason Sheridan</v>
      </c>
      <c r="F26" s="29">
        <f>IF($C26&gt;0,IF(VLOOKUP($C26,'YTD Scores'!$AN$2:$BC$200,F$2,FALSE)&gt;0,VLOOKUP($C26,'YTD Scores'!$AN$2:$BC$200,F$2,FALSE),""),"")</f>
        <v>39.058</v>
      </c>
      <c r="G26" s="29" t="str">
        <f>IF($C26&gt;0,IF(VLOOKUP($C26,'YTD Scores'!$AN$2:$BC$200,G$2,FALSE)&gt;0,VLOOKUP($C26,'YTD Scores'!$AN$2:$BC$200,G$2,FALSE),""),"")</f>
        <v/>
      </c>
      <c r="H26" s="29" t="str">
        <f>IF($C26&gt;0,IF(VLOOKUP($C26,'YTD Scores'!$AN$2:$BC$200,H$2,FALSE)&gt;0,VLOOKUP($C26,'YTD Scores'!$AN$2:$BC$200,H$2,FALSE),""),"")</f>
        <v/>
      </c>
      <c r="I26" s="29" t="str">
        <f>IF($C26&gt;0,IF(VLOOKUP($C26,'YTD Scores'!$AN$2:$BC$200,I$2,FALSE)&gt;0,VLOOKUP($C26,'YTD Scores'!$AN$2:$BC$200,I$2,FALSE),""),"")</f>
        <v/>
      </c>
      <c r="J26" s="29">
        <f>IF($C26&gt;0,IF(VLOOKUP($C26,'YTD Scores'!$AN$2:$BC$200,J$2,FALSE)&gt;0,VLOOKUP($C26,'YTD Scores'!$AN$2:$BC$200,J$2,FALSE),""),"")</f>
        <v>29.047000000000001</v>
      </c>
      <c r="K26" s="29" t="str">
        <f>IF($C26&gt;0,IF(VLOOKUP($C26,'YTD Scores'!$AN$2:$BC$200,K$2,FALSE)&gt;0,VLOOKUP($C26,'YTD Scores'!$AN$2:$BC$200,K$2,FALSE),""),"")</f>
        <v/>
      </c>
      <c r="L26" s="29" t="str">
        <f>IF($C26&gt;0,IF(VLOOKUP($C26,'YTD Scores'!$AN$2:$BC$200,L$2,FALSE)&gt;0,VLOOKUP($C26,'YTD Scores'!$AN$2:$BC$200,L$2,FALSE),""),"")</f>
        <v/>
      </c>
      <c r="M26" s="29" t="str">
        <f>IF($C26&gt;0,IF(VLOOKUP($C26,'YTD Scores'!$AN$2:$BC$200,M$2,FALSE)&gt;0,VLOOKUP($C26,'YTD Scores'!$AN$2:$BC$200,M$2,FALSE),""),"")</f>
        <v/>
      </c>
      <c r="N26" s="29" t="str">
        <f>IF($C26&gt;0,IF(VLOOKUP($C26,'YTD Scores'!$AN$2:$BC$200,N$2,FALSE)&gt;0,VLOOKUP($C26,'YTD Scores'!$AN$2:$BC$200,N$2,FALSE),""),"")</f>
        <v/>
      </c>
      <c r="O26" s="29" t="str">
        <f>IF($C26&gt;0,IF(VLOOKUP($C26,'YTD Scores'!$AN$2:$BC$200,O$2,FALSE)&gt;0,VLOOKUP($C26,'YTD Scores'!$AN$2:$BC$200,O$2,FALSE),""),"")</f>
        <v/>
      </c>
      <c r="P26" s="29">
        <f>IF($C26&gt;0,IF(VLOOKUP($C26,'YTD Scores'!$AN$2:$BC$200,P$2,FALSE)&gt;0,VLOOKUP($C26,'YTD Scores'!$AN$2:$BC$200,P$2,FALSE),""),"")</f>
        <v>18.045999999999999</v>
      </c>
      <c r="Q26" s="29" t="str">
        <f>IF($C26&gt;0,IF(VLOOKUP($C26,'YTD Scores'!$AN$2:$BC$200,Q$2,FALSE)&gt;0,VLOOKUP($C26,'YTD Scores'!$AN$2:$BC$200,Q$2,FALSE),""),"")</f>
        <v/>
      </c>
    </row>
    <row r="27" spans="1:17" s="28" customFormat="1" ht="10.8" customHeight="1" x14ac:dyDescent="0.25">
      <c r="A27" s="28">
        <f t="shared" si="1"/>
        <v>24</v>
      </c>
      <c r="B27" s="28">
        <f t="shared" si="0"/>
        <v>24</v>
      </c>
      <c r="C27" s="29">
        <f>IF(LARGE('YTD Scores'!AN$2:AN$200,A27)&gt;0.99,LARGE('YTD Scores'!AN$2:AN$200,A27),0)</f>
        <v>84.205261166666659</v>
      </c>
      <c r="D27" s="29"/>
      <c r="E27" s="28" t="str">
        <f>IF(C27&gt;0.99,VLOOKUP(C27,'YTD Scores'!AN$2:AQ$200,4,FALSE),"")</f>
        <v>Peter Reid</v>
      </c>
      <c r="F27" s="29">
        <f>IF($C27&gt;0,IF(VLOOKUP($C27,'YTD Scores'!$AN$2:$BC$200,F$2,FALSE)&gt;0,VLOOKUP($C27,'YTD Scores'!$AN$2:$BC$200,F$2,FALSE),""),"")</f>
        <v>34.055</v>
      </c>
      <c r="G27" s="29" t="str">
        <f>IF($C27&gt;0,IF(VLOOKUP($C27,'YTD Scores'!$AN$2:$BC$200,G$2,FALSE)&gt;0,VLOOKUP($C27,'YTD Scores'!$AN$2:$BC$200,G$2,FALSE),""),"")</f>
        <v/>
      </c>
      <c r="H27" s="29">
        <f>IF($C27&gt;0,IF(VLOOKUP($C27,'YTD Scores'!$AN$2:$BC$200,H$2,FALSE)&gt;0,VLOOKUP($C27,'YTD Scores'!$AN$2:$BC$200,H$2,FALSE),""),"")</f>
        <v>33.048999999999999</v>
      </c>
      <c r="I27" s="29" t="str">
        <f>IF($C27&gt;0,IF(VLOOKUP($C27,'YTD Scores'!$AN$2:$BC$200,I$2,FALSE)&gt;0,VLOOKUP($C27,'YTD Scores'!$AN$2:$BC$200,I$2,FALSE),""),"")</f>
        <v/>
      </c>
      <c r="J27" s="29" t="str">
        <f>IF($C27&gt;0,IF(VLOOKUP($C27,'YTD Scores'!$AN$2:$BC$200,J$2,FALSE)&gt;0,VLOOKUP($C27,'YTD Scores'!$AN$2:$BC$200,J$2,FALSE),""),"")</f>
        <v/>
      </c>
      <c r="K27" s="29" t="str">
        <f>IF($C27&gt;0,IF(VLOOKUP($C27,'YTD Scores'!$AN$2:$BC$200,K$2,FALSE)&gt;0,VLOOKUP($C27,'YTD Scores'!$AN$2:$BC$200,K$2,FALSE),""),"")</f>
        <v/>
      </c>
      <c r="L27" s="29" t="str">
        <f>IF($C27&gt;0,IF(VLOOKUP($C27,'YTD Scores'!$AN$2:$BC$200,L$2,FALSE)&gt;0,VLOOKUP($C27,'YTD Scores'!$AN$2:$BC$200,L$2,FALSE),""),"")</f>
        <v/>
      </c>
      <c r="M27" s="29" t="str">
        <f>IF($C27&gt;0,IF(VLOOKUP($C27,'YTD Scores'!$AN$2:$BC$200,M$2,FALSE)&gt;0,VLOOKUP($C27,'YTD Scores'!$AN$2:$BC$200,M$2,FALSE),""),"")</f>
        <v/>
      </c>
      <c r="N27" s="29" t="str">
        <f>IF($C27&gt;0,IF(VLOOKUP($C27,'YTD Scores'!$AN$2:$BC$200,N$2,FALSE)&gt;0,VLOOKUP($C27,'YTD Scores'!$AN$2:$BC$200,N$2,FALSE),""),"")</f>
        <v/>
      </c>
      <c r="O27" s="29" t="str">
        <f>IF($C27&gt;0,IF(VLOOKUP($C27,'YTD Scores'!$AN$2:$BC$200,O$2,FALSE)&gt;0,VLOOKUP($C27,'YTD Scores'!$AN$2:$BC$200,O$2,FALSE),""),"")</f>
        <v/>
      </c>
      <c r="P27" s="29">
        <f>IF($C27&gt;0,IF(VLOOKUP($C27,'YTD Scores'!$AN$2:$BC$200,P$2,FALSE)&gt;0,VLOOKUP($C27,'YTD Scores'!$AN$2:$BC$200,P$2,FALSE),""),"")</f>
        <v>17.044999999999998</v>
      </c>
      <c r="Q27" s="29" t="str">
        <f>IF($C27&gt;0,IF(VLOOKUP($C27,'YTD Scores'!$AN$2:$BC$200,Q$2,FALSE)&gt;0,VLOOKUP($C27,'YTD Scores'!$AN$2:$BC$200,Q$2,FALSE),""),"")</f>
        <v/>
      </c>
    </row>
    <row r="28" spans="1:17" s="28" customFormat="1" ht="10.8" customHeight="1" x14ac:dyDescent="0.25">
      <c r="A28" s="28">
        <f t="shared" si="1"/>
        <v>25</v>
      </c>
      <c r="B28" s="28">
        <f t="shared" si="0"/>
        <v>25</v>
      </c>
      <c r="C28" s="29">
        <f>IF(LARGE('YTD Scores'!AN$2:AN$200,A28)&gt;0.99,LARGE('YTD Scores'!AN$2:AN$200,A28),0)</f>
        <v>80.185581000000013</v>
      </c>
      <c r="D28" s="29"/>
      <c r="E28" s="28" t="str">
        <f>IF(C28&gt;0.99,VLOOKUP(C28,'YTD Scores'!AN$2:AQ$200,4,FALSE),"")</f>
        <v>Kirsten Burnett</v>
      </c>
      <c r="F28" s="29">
        <f>IF($C28&gt;0,IF(VLOOKUP($C28,'YTD Scores'!$AN$2:$BC$200,F$2,FALSE)&gt;0,VLOOKUP($C28,'YTD Scores'!$AN$2:$BC$200,F$2,FALSE),""),"")</f>
        <v>27.048000000000002</v>
      </c>
      <c r="G28" s="29">
        <f>IF($C28&gt;0,IF(VLOOKUP($C28,'YTD Scores'!$AN$2:$BC$200,G$2,FALSE)&gt;0,VLOOKUP($C28,'YTD Scores'!$AN$2:$BC$200,G$2,FALSE),""),"")</f>
        <v>24.045000000000002</v>
      </c>
      <c r="H28" s="29" t="str">
        <f>IF($C28&gt;0,IF(VLOOKUP($C28,'YTD Scores'!$AN$2:$BC$200,H$2,FALSE)&gt;0,VLOOKUP($C28,'YTD Scores'!$AN$2:$BC$200,H$2,FALSE),""),"")</f>
        <v/>
      </c>
      <c r="I28" s="29" t="str">
        <f>IF($C28&gt;0,IF(VLOOKUP($C28,'YTD Scores'!$AN$2:$BC$200,I$2,FALSE)&gt;0,VLOOKUP($C28,'YTD Scores'!$AN$2:$BC$200,I$2,FALSE),""),"")</f>
        <v/>
      </c>
      <c r="J28" s="29" t="str">
        <f>IF($C28&gt;0,IF(VLOOKUP($C28,'YTD Scores'!$AN$2:$BC$200,J$2,FALSE)&gt;0,VLOOKUP($C28,'YTD Scores'!$AN$2:$BC$200,J$2,FALSE),""),"")</f>
        <v/>
      </c>
      <c r="K28" s="29">
        <f>IF($C28&gt;0,IF(VLOOKUP($C28,'YTD Scores'!$AN$2:$BC$200,K$2,FALSE)&gt;0,VLOOKUP($C28,'YTD Scores'!$AN$2:$BC$200,K$2,FALSE),""),"")</f>
        <v>29.042000000000002</v>
      </c>
      <c r="L28" s="29" t="str">
        <f>IF($C28&gt;0,IF(VLOOKUP($C28,'YTD Scores'!$AN$2:$BC$200,L$2,FALSE)&gt;0,VLOOKUP($C28,'YTD Scores'!$AN$2:$BC$200,L$2,FALSE),""),"")</f>
        <v/>
      </c>
      <c r="M28" s="29" t="str">
        <f>IF($C28&gt;0,IF(VLOOKUP($C28,'YTD Scores'!$AN$2:$BC$200,M$2,FALSE)&gt;0,VLOOKUP($C28,'YTD Scores'!$AN$2:$BC$200,M$2,FALSE),""),"")</f>
        <v/>
      </c>
      <c r="N28" s="29" t="str">
        <f>IF($C28&gt;0,IF(VLOOKUP($C28,'YTD Scores'!$AN$2:$BC$200,N$2,FALSE)&gt;0,VLOOKUP($C28,'YTD Scores'!$AN$2:$BC$200,N$2,FALSE),""),"")</f>
        <v/>
      </c>
      <c r="O28" s="29" t="str">
        <f>IF($C28&gt;0,IF(VLOOKUP($C28,'YTD Scores'!$AN$2:$BC$200,O$2,FALSE)&gt;0,VLOOKUP($C28,'YTD Scores'!$AN$2:$BC$200,O$2,FALSE),""),"")</f>
        <v/>
      </c>
      <c r="P28" s="29" t="str">
        <f>IF($C28&gt;0,IF(VLOOKUP($C28,'YTD Scores'!$AN$2:$BC$200,P$2,FALSE)&gt;0,VLOOKUP($C28,'YTD Scores'!$AN$2:$BC$200,P$2,FALSE),""),"")</f>
        <v/>
      </c>
      <c r="Q28" s="29" t="str">
        <f>IF($C28&gt;0,IF(VLOOKUP($C28,'YTD Scores'!$AN$2:$BC$200,Q$2,FALSE)&gt;0,VLOOKUP($C28,'YTD Scores'!$AN$2:$BC$200,Q$2,FALSE),""),"")</f>
        <v/>
      </c>
    </row>
    <row r="29" spans="1:17" s="28" customFormat="1" ht="10.8" customHeight="1" x14ac:dyDescent="0.25">
      <c r="A29" s="28">
        <f t="shared" si="1"/>
        <v>26</v>
      </c>
      <c r="B29" s="28">
        <f t="shared" ref="B29:B68" si="2">IF(C29&gt;0,A29,"")</f>
        <v>26</v>
      </c>
      <c r="C29" s="29">
        <f>IF(LARGE('YTD Scores'!AN$2:AN$200,A29)&gt;0.99,LARGE('YTD Scores'!AN$2:AN$200,A29),0)</f>
        <v>75.16007900000001</v>
      </c>
      <c r="D29" s="29"/>
      <c r="E29" s="28" t="str">
        <f>IF(C29&gt;0,VLOOKUP(C29,'YTD Scores'!AN$2:AQ$200,4,FALSE),"")</f>
        <v>Mick Widdup</v>
      </c>
      <c r="F29" s="29" t="str">
        <f>IF($C29&gt;0,IF(VLOOKUP($C29,'YTD Scores'!$AN$2:$BC$200,F$2,FALSE)&gt;0,VLOOKUP($C29,'YTD Scores'!$AN$2:$BC$200,F$2,FALSE),""),"")</f>
        <v/>
      </c>
      <c r="G29" s="29" t="str">
        <f>IF($C29&gt;0,IF(VLOOKUP($C29,'YTD Scores'!$AN$2:$BC$200,G$2,FALSE)&gt;0,VLOOKUP($C29,'YTD Scores'!$AN$2:$BC$200,G$2,FALSE),""),"")</f>
        <v/>
      </c>
      <c r="H29" s="29" t="str">
        <f>IF($C29&gt;0,IF(VLOOKUP($C29,'YTD Scores'!$AN$2:$BC$200,H$2,FALSE)&gt;0,VLOOKUP($C29,'YTD Scores'!$AN$2:$BC$200,H$2,FALSE),""),"")</f>
        <v/>
      </c>
      <c r="I29" s="29">
        <f>IF($C29&gt;0,IF(VLOOKUP($C29,'YTD Scores'!$AN$2:$BC$200,I$2,FALSE)&gt;0,VLOOKUP($C29,'YTD Scores'!$AN$2:$BC$200,I$2,FALSE),""),"")</f>
        <v>36.048000000000002</v>
      </c>
      <c r="J29" s="29">
        <f>IF($C29&gt;0,IF(VLOOKUP($C29,'YTD Scores'!$AN$2:$BC$200,J$2,FALSE)&gt;0,VLOOKUP($C29,'YTD Scores'!$AN$2:$BC$200,J$2,FALSE),""),"")</f>
        <v>39.055</v>
      </c>
      <c r="K29" s="29" t="str">
        <f>IF($C29&gt;0,IF(VLOOKUP($C29,'YTD Scores'!$AN$2:$BC$200,K$2,FALSE)&gt;0,VLOOKUP($C29,'YTD Scores'!$AN$2:$BC$200,K$2,FALSE),""),"")</f>
        <v/>
      </c>
      <c r="L29" s="29" t="str">
        <f>IF($C29&gt;0,IF(VLOOKUP($C29,'YTD Scores'!$AN$2:$BC$200,L$2,FALSE)&gt;0,VLOOKUP($C29,'YTD Scores'!$AN$2:$BC$200,L$2,FALSE),""),"")</f>
        <v/>
      </c>
      <c r="M29" s="29" t="str">
        <f>IF($C29&gt;0,IF(VLOOKUP($C29,'YTD Scores'!$AN$2:$BC$200,M$2,FALSE)&gt;0,VLOOKUP($C29,'YTD Scores'!$AN$2:$BC$200,M$2,FALSE),""),"")</f>
        <v/>
      </c>
      <c r="N29" s="29" t="str">
        <f>IF($C29&gt;0,IF(VLOOKUP($C29,'YTD Scores'!$AN$2:$BC$200,N$2,FALSE)&gt;0,VLOOKUP($C29,'YTD Scores'!$AN$2:$BC$200,N$2,FALSE),""),"")</f>
        <v/>
      </c>
      <c r="O29" s="29" t="str">
        <f>IF($C29&gt;0,IF(VLOOKUP($C29,'YTD Scores'!$AN$2:$BC$200,O$2,FALSE)&gt;0,VLOOKUP($C29,'YTD Scores'!$AN$2:$BC$200,O$2,FALSE),""),"")</f>
        <v/>
      </c>
      <c r="P29" s="29" t="str">
        <f>IF($C29&gt;0,IF(VLOOKUP($C29,'YTD Scores'!$AN$2:$BC$200,P$2,FALSE)&gt;0,VLOOKUP($C29,'YTD Scores'!$AN$2:$BC$200,P$2,FALSE),""),"")</f>
        <v/>
      </c>
      <c r="Q29" s="29" t="str">
        <f>IF($C29&gt;0,IF(VLOOKUP($C29,'YTD Scores'!$AN$2:$BC$200,Q$2,FALSE)&gt;0,VLOOKUP($C29,'YTD Scores'!$AN$2:$BC$200,Q$2,FALSE),""),"")</f>
        <v/>
      </c>
    </row>
    <row r="30" spans="1:17" s="28" customFormat="1" ht="10.8" customHeight="1" x14ac:dyDescent="0.25">
      <c r="A30" s="28">
        <f t="shared" si="1"/>
        <v>27</v>
      </c>
      <c r="B30" s="28">
        <f t="shared" si="2"/>
        <v>27</v>
      </c>
      <c r="C30" s="29">
        <f>IF(LARGE('YTD Scores'!AN$2:AN$200,A30)&gt;0.99,LARGE('YTD Scores'!AN$2:AN$200,A30),0)</f>
        <v>72.192097666666655</v>
      </c>
      <c r="D30" s="29"/>
      <c r="E30" s="28" t="str">
        <f>IF(C30&gt;0,VLOOKUP(C30,'YTD Scores'!AN$2:AQ$200,4,FALSE),"")</f>
        <v>Maddy Markham</v>
      </c>
      <c r="F30" s="29" t="str">
        <f>IF($C30&gt;0,IF(VLOOKUP($C30,'YTD Scores'!$AN$2:$BC$200,F$2,FALSE)&gt;0,VLOOKUP($C30,'YTD Scores'!$AN$2:$BC$200,F$2,FALSE),""),"")</f>
        <v/>
      </c>
      <c r="G30" s="29" t="str">
        <f>IF($C30&gt;0,IF(VLOOKUP($C30,'YTD Scores'!$AN$2:$BC$200,G$2,FALSE)&gt;0,VLOOKUP($C30,'YTD Scores'!$AN$2:$BC$200,G$2,FALSE),""),"")</f>
        <v/>
      </c>
      <c r="H30" s="29">
        <f>IF($C30&gt;0,IF(VLOOKUP($C30,'YTD Scores'!$AN$2:$BC$200,H$2,FALSE)&gt;0,VLOOKUP($C30,'YTD Scores'!$AN$2:$BC$200,H$2,FALSE),""),"")</f>
        <v>30.043999999999997</v>
      </c>
      <c r="I30" s="29" t="str">
        <f>IF($C30&gt;0,IF(VLOOKUP($C30,'YTD Scores'!$AN$2:$BC$200,I$2,FALSE)&gt;0,VLOOKUP($C30,'YTD Scores'!$AN$2:$BC$200,I$2,FALSE),""),"")</f>
        <v/>
      </c>
      <c r="J30" s="29" t="str">
        <f>IF($C30&gt;0,IF(VLOOKUP($C30,'YTD Scores'!$AN$2:$BC$200,J$2,FALSE)&gt;0,VLOOKUP($C30,'YTD Scores'!$AN$2:$BC$200,J$2,FALSE),""),"")</f>
        <v/>
      </c>
      <c r="K30" s="29" t="str">
        <f>IF($C30&gt;0,IF(VLOOKUP($C30,'YTD Scores'!$AN$2:$BC$200,K$2,FALSE)&gt;0,VLOOKUP($C30,'YTD Scores'!$AN$2:$BC$200,K$2,FALSE),""),"")</f>
        <v/>
      </c>
      <c r="L30" s="29" t="str">
        <f>IF($C30&gt;0,IF(VLOOKUP($C30,'YTD Scores'!$AN$2:$BC$200,L$2,FALSE)&gt;0,VLOOKUP($C30,'YTD Scores'!$AN$2:$BC$200,L$2,FALSE),""),"")</f>
        <v/>
      </c>
      <c r="M30" s="29" t="str">
        <f>IF($C30&gt;0,IF(VLOOKUP($C30,'YTD Scores'!$AN$2:$BC$200,M$2,FALSE)&gt;0,VLOOKUP($C30,'YTD Scores'!$AN$2:$BC$200,M$2,FALSE),""),"")</f>
        <v/>
      </c>
      <c r="N30" s="29">
        <f>IF($C30&gt;0,IF(VLOOKUP($C30,'YTD Scores'!$AN$2:$BC$200,N$2,FALSE)&gt;0,VLOOKUP($C30,'YTD Scores'!$AN$2:$BC$200,N$2,FALSE),""),"")</f>
        <v>2.3E-2</v>
      </c>
      <c r="O30" s="29" t="str">
        <f>IF($C30&gt;0,IF(VLOOKUP($C30,'YTD Scores'!$AN$2:$BC$200,O$2,FALSE)&gt;0,VLOOKUP($C30,'YTD Scores'!$AN$2:$BC$200,O$2,FALSE),""),"")</f>
        <v/>
      </c>
      <c r="P30" s="29">
        <f>IF($C30&gt;0,IF(VLOOKUP($C30,'YTD Scores'!$AN$2:$BC$200,P$2,FALSE)&gt;0,VLOOKUP($C30,'YTD Scores'!$AN$2:$BC$200,P$2,FALSE),""),"")</f>
        <v>42.067999999999998</v>
      </c>
      <c r="Q30" s="29" t="str">
        <f>IF($C30&gt;0,IF(VLOOKUP($C30,'YTD Scores'!$AN$2:$BC$200,Q$2,FALSE)&gt;0,VLOOKUP($C30,'YTD Scores'!$AN$2:$BC$200,Q$2,FALSE),""),"")</f>
        <v/>
      </c>
    </row>
    <row r="31" spans="1:17" s="28" customFormat="1" ht="10.8" customHeight="1" x14ac:dyDescent="0.25">
      <c r="A31" s="28">
        <f t="shared" ref="A31:A40" si="3">A30+1</f>
        <v>28</v>
      </c>
      <c r="B31" s="28">
        <f t="shared" si="2"/>
        <v>28</v>
      </c>
      <c r="C31" s="29">
        <f>IF(LARGE('YTD Scores'!AN$2:AN$200,A31)&gt;0.99,LARGE('YTD Scores'!AN$2:AN$200,A31),0)</f>
        <v>71.161083000000005</v>
      </c>
      <c r="D31" s="29"/>
      <c r="E31" s="28" t="str">
        <f>IF(C31&gt;0,VLOOKUP(C31,'YTD Scores'!AN$2:AQ$200,4,FALSE),"")</f>
        <v>Debbie Francis</v>
      </c>
      <c r="F31" s="29">
        <f>IF($C31&gt;0,IF(VLOOKUP($C31,'YTD Scores'!$AN$2:$BC$200,F$2,FALSE)&gt;0,VLOOKUP($C31,'YTD Scores'!$AN$2:$BC$200,F$2,FALSE),""),"")</f>
        <v>39.06</v>
      </c>
      <c r="G31" s="29" t="str">
        <f>IF($C31&gt;0,IF(VLOOKUP($C31,'YTD Scores'!$AN$2:$BC$200,G$2,FALSE)&gt;0,VLOOKUP($C31,'YTD Scores'!$AN$2:$BC$200,G$2,FALSE),""),"")</f>
        <v/>
      </c>
      <c r="H31" s="29" t="str">
        <f>IF($C31&gt;0,IF(VLOOKUP($C31,'YTD Scores'!$AN$2:$BC$200,H$2,FALSE)&gt;0,VLOOKUP($C31,'YTD Scores'!$AN$2:$BC$200,H$2,FALSE),""),"")</f>
        <v/>
      </c>
      <c r="I31" s="29">
        <f>IF($C31&gt;0,IF(VLOOKUP($C31,'YTD Scores'!$AN$2:$BC$200,I$2,FALSE)&gt;0,VLOOKUP($C31,'YTD Scores'!$AN$2:$BC$200,I$2,FALSE),""),"")</f>
        <v>32.045999999999999</v>
      </c>
      <c r="J31" s="29" t="str">
        <f>IF($C31&gt;0,IF(VLOOKUP($C31,'YTD Scores'!$AN$2:$BC$200,J$2,FALSE)&gt;0,VLOOKUP($C31,'YTD Scores'!$AN$2:$BC$200,J$2,FALSE),""),"")</f>
        <v/>
      </c>
      <c r="K31" s="29" t="str">
        <f>IF($C31&gt;0,IF(VLOOKUP($C31,'YTD Scores'!$AN$2:$BC$200,K$2,FALSE)&gt;0,VLOOKUP($C31,'YTD Scores'!$AN$2:$BC$200,K$2,FALSE),""),"")</f>
        <v/>
      </c>
      <c r="L31" s="29" t="str">
        <f>IF($C31&gt;0,IF(VLOOKUP($C31,'YTD Scores'!$AN$2:$BC$200,L$2,FALSE)&gt;0,VLOOKUP($C31,'YTD Scores'!$AN$2:$BC$200,L$2,FALSE),""),"")</f>
        <v/>
      </c>
      <c r="M31" s="29" t="str">
        <f>IF($C31&gt;0,IF(VLOOKUP($C31,'YTD Scores'!$AN$2:$BC$200,M$2,FALSE)&gt;0,VLOOKUP($C31,'YTD Scores'!$AN$2:$BC$200,M$2,FALSE),""),"")</f>
        <v/>
      </c>
      <c r="N31" s="29" t="str">
        <f>IF($C31&gt;0,IF(VLOOKUP($C31,'YTD Scores'!$AN$2:$BC$200,N$2,FALSE)&gt;0,VLOOKUP($C31,'YTD Scores'!$AN$2:$BC$200,N$2,FALSE),""),"")</f>
        <v/>
      </c>
      <c r="O31" s="29" t="str">
        <f>IF($C31&gt;0,IF(VLOOKUP($C31,'YTD Scores'!$AN$2:$BC$200,O$2,FALSE)&gt;0,VLOOKUP($C31,'YTD Scores'!$AN$2:$BC$200,O$2,FALSE),""),"")</f>
        <v/>
      </c>
      <c r="P31" s="29" t="str">
        <f>IF($C31&gt;0,IF(VLOOKUP($C31,'YTD Scores'!$AN$2:$BC$200,P$2,FALSE)&gt;0,VLOOKUP($C31,'YTD Scores'!$AN$2:$BC$200,P$2,FALSE),""),"")</f>
        <v/>
      </c>
      <c r="Q31" s="29" t="str">
        <f>IF($C31&gt;0,IF(VLOOKUP($C31,'YTD Scores'!$AN$2:$BC$200,Q$2,FALSE)&gt;0,VLOOKUP($C31,'YTD Scores'!$AN$2:$BC$200,Q$2,FALSE),""),"")</f>
        <v/>
      </c>
    </row>
    <row r="32" spans="1:17" s="28" customFormat="1" ht="10.8" customHeight="1" x14ac:dyDescent="0.25">
      <c r="A32" s="28">
        <f t="shared" si="3"/>
        <v>29</v>
      </c>
      <c r="B32" s="28">
        <f t="shared" si="2"/>
        <v>29</v>
      </c>
      <c r="C32" s="29">
        <f>IF(LARGE('YTD Scores'!AN$2:AN$200,A32)&gt;0.99,LARGE('YTD Scores'!AN$2:AN$200,A32),0)</f>
        <v>70.173591999999999</v>
      </c>
      <c r="D32" s="29"/>
      <c r="E32" s="28" t="str">
        <f>IF(C32&gt;0,VLOOKUP(C32,'YTD Scores'!AN$2:AQ$200,4,FALSE),"")</f>
        <v>Oliver Thomson</v>
      </c>
      <c r="F32" s="29" t="str">
        <f>IF($C32&gt;0,IF(VLOOKUP($C32,'YTD Scores'!$AN$2:$BC$200,F$2,FALSE)&gt;0,VLOOKUP($C32,'YTD Scores'!$AN$2:$BC$200,F$2,FALSE),""),"")</f>
        <v/>
      </c>
      <c r="G32" s="29" t="str">
        <f>IF($C32&gt;0,IF(VLOOKUP($C32,'YTD Scores'!$AN$2:$BC$200,G$2,FALSE)&gt;0,VLOOKUP($C32,'YTD Scores'!$AN$2:$BC$200,G$2,FALSE),""),"")</f>
        <v/>
      </c>
      <c r="H32" s="29" t="str">
        <f>IF($C32&gt;0,IF(VLOOKUP($C32,'YTD Scores'!$AN$2:$BC$200,H$2,FALSE)&gt;0,VLOOKUP($C32,'YTD Scores'!$AN$2:$BC$200,H$2,FALSE),""),"")</f>
        <v/>
      </c>
      <c r="I32" s="29" t="str">
        <f>IF($C32&gt;0,IF(VLOOKUP($C32,'YTD Scores'!$AN$2:$BC$200,I$2,FALSE)&gt;0,VLOOKUP($C32,'YTD Scores'!$AN$2:$BC$200,I$2,FALSE),""),"")</f>
        <v/>
      </c>
      <c r="J32" s="29" t="str">
        <f>IF($C32&gt;0,IF(VLOOKUP($C32,'YTD Scores'!$AN$2:$BC$200,J$2,FALSE)&gt;0,VLOOKUP($C32,'YTD Scores'!$AN$2:$BC$200,J$2,FALSE),""),"")</f>
        <v/>
      </c>
      <c r="K32" s="29" t="str">
        <f>IF($C32&gt;0,IF(VLOOKUP($C32,'YTD Scores'!$AN$2:$BC$200,K$2,FALSE)&gt;0,VLOOKUP($C32,'YTD Scores'!$AN$2:$BC$200,K$2,FALSE),""),"")</f>
        <v/>
      </c>
      <c r="L32" s="29" t="str">
        <f>IF($C32&gt;0,IF(VLOOKUP($C32,'YTD Scores'!$AN$2:$BC$200,L$2,FALSE)&gt;0,VLOOKUP($C32,'YTD Scores'!$AN$2:$BC$200,L$2,FALSE),""),"")</f>
        <v/>
      </c>
      <c r="M32" s="29" t="str">
        <f>IF($C32&gt;0,IF(VLOOKUP($C32,'YTD Scores'!$AN$2:$BC$200,M$2,FALSE)&gt;0,VLOOKUP($C32,'YTD Scores'!$AN$2:$BC$200,M$2,FALSE),""),"")</f>
        <v/>
      </c>
      <c r="N32" s="29">
        <f>IF($C32&gt;0,IF(VLOOKUP($C32,'YTD Scores'!$AN$2:$BC$200,N$2,FALSE)&gt;0,VLOOKUP($C32,'YTD Scores'!$AN$2:$BC$200,N$2,FALSE),""),"")</f>
        <v>31.053999999999998</v>
      </c>
      <c r="O32" s="29" t="str">
        <f>IF($C32&gt;0,IF(VLOOKUP($C32,'YTD Scores'!$AN$2:$BC$200,O$2,FALSE)&gt;0,VLOOKUP($C32,'YTD Scores'!$AN$2:$BC$200,O$2,FALSE),""),"")</f>
        <v/>
      </c>
      <c r="P32" s="29">
        <f>IF($C32&gt;0,IF(VLOOKUP($C32,'YTD Scores'!$AN$2:$BC$200,P$2,FALSE)&gt;0,VLOOKUP($C32,'YTD Scores'!$AN$2:$BC$200,P$2,FALSE),""),"")</f>
        <v>39.064999999999998</v>
      </c>
      <c r="Q32" s="29" t="str">
        <f>IF($C32&gt;0,IF(VLOOKUP($C32,'YTD Scores'!$AN$2:$BC$200,Q$2,FALSE)&gt;0,VLOOKUP($C32,'YTD Scores'!$AN$2:$BC$200,Q$2,FALSE),""),"")</f>
        <v/>
      </c>
    </row>
    <row r="33" spans="1:17" s="28" customFormat="1" ht="10.8" customHeight="1" x14ac:dyDescent="0.25">
      <c r="A33" s="28">
        <f t="shared" si="3"/>
        <v>30</v>
      </c>
      <c r="B33" s="28">
        <f t="shared" si="2"/>
        <v>30</v>
      </c>
      <c r="C33" s="29">
        <f>IF(LARGE('YTD Scores'!AN$2:AN$200,A33)&gt;0.99,LARGE('YTD Scores'!AN$2:AN$200,A33),0)</f>
        <v>70.163083999999998</v>
      </c>
      <c r="D33" s="29"/>
      <c r="E33" s="28" t="str">
        <f>IF(C33&gt;0,VLOOKUP(C33,'YTD Scores'!AN$2:AQ$200,4,FALSE),"")</f>
        <v>Daryl Bentley</v>
      </c>
      <c r="F33" s="29" t="str">
        <f>IF($C33&gt;0,IF(VLOOKUP($C33,'YTD Scores'!$AN$2:$BC$200,F$2,FALSE)&gt;0,VLOOKUP($C33,'YTD Scores'!$AN$2:$BC$200,F$2,FALSE),""),"")</f>
        <v/>
      </c>
      <c r="G33" s="29">
        <f>IF($C33&gt;0,IF(VLOOKUP($C33,'YTD Scores'!$AN$2:$BC$200,G$2,FALSE)&gt;0,VLOOKUP($C33,'YTD Scores'!$AN$2:$BC$200,G$2,FALSE),""),"")</f>
        <v>38.058999999999997</v>
      </c>
      <c r="H33" s="29" t="str">
        <f>IF($C33&gt;0,IF(VLOOKUP($C33,'YTD Scores'!$AN$2:$BC$200,H$2,FALSE)&gt;0,VLOOKUP($C33,'YTD Scores'!$AN$2:$BC$200,H$2,FALSE),""),"")</f>
        <v/>
      </c>
      <c r="I33" s="29" t="str">
        <f>IF($C33&gt;0,IF(VLOOKUP($C33,'YTD Scores'!$AN$2:$BC$200,I$2,FALSE)&gt;0,VLOOKUP($C33,'YTD Scores'!$AN$2:$BC$200,I$2,FALSE),""),"")</f>
        <v/>
      </c>
      <c r="J33" s="29">
        <f>IF($C33&gt;0,IF(VLOOKUP($C33,'YTD Scores'!$AN$2:$BC$200,J$2,FALSE)&gt;0,VLOOKUP($C33,'YTD Scores'!$AN$2:$BC$200,J$2,FALSE),""),"")</f>
        <v>32.049999999999997</v>
      </c>
      <c r="K33" s="29" t="str">
        <f>IF($C33&gt;0,IF(VLOOKUP($C33,'YTD Scores'!$AN$2:$BC$200,K$2,FALSE)&gt;0,VLOOKUP($C33,'YTD Scores'!$AN$2:$BC$200,K$2,FALSE),""),"")</f>
        <v/>
      </c>
      <c r="L33" s="29" t="str">
        <f>IF($C33&gt;0,IF(VLOOKUP($C33,'YTD Scores'!$AN$2:$BC$200,L$2,FALSE)&gt;0,VLOOKUP($C33,'YTD Scores'!$AN$2:$BC$200,L$2,FALSE),""),"")</f>
        <v/>
      </c>
      <c r="M33" s="29" t="str">
        <f>IF($C33&gt;0,IF(VLOOKUP($C33,'YTD Scores'!$AN$2:$BC$200,M$2,FALSE)&gt;0,VLOOKUP($C33,'YTD Scores'!$AN$2:$BC$200,M$2,FALSE),""),"")</f>
        <v/>
      </c>
      <c r="N33" s="29" t="str">
        <f>IF($C33&gt;0,IF(VLOOKUP($C33,'YTD Scores'!$AN$2:$BC$200,N$2,FALSE)&gt;0,VLOOKUP($C33,'YTD Scores'!$AN$2:$BC$200,N$2,FALSE),""),"")</f>
        <v/>
      </c>
      <c r="O33" s="29" t="str">
        <f>IF($C33&gt;0,IF(VLOOKUP($C33,'YTD Scores'!$AN$2:$BC$200,O$2,FALSE)&gt;0,VLOOKUP($C33,'YTD Scores'!$AN$2:$BC$200,O$2,FALSE),""),"")</f>
        <v/>
      </c>
      <c r="P33" s="29" t="str">
        <f>IF($C33&gt;0,IF(VLOOKUP($C33,'YTD Scores'!$AN$2:$BC$200,P$2,FALSE)&gt;0,VLOOKUP($C33,'YTD Scores'!$AN$2:$BC$200,P$2,FALSE),""),"")</f>
        <v/>
      </c>
      <c r="Q33" s="29" t="str">
        <f>IF($C33&gt;0,IF(VLOOKUP($C33,'YTD Scores'!$AN$2:$BC$200,Q$2,FALSE)&gt;0,VLOOKUP($C33,'YTD Scores'!$AN$2:$BC$200,Q$2,FALSE),""),"")</f>
        <v/>
      </c>
    </row>
    <row r="34" spans="1:17" s="28" customFormat="1" ht="10.8" customHeight="1" x14ac:dyDescent="0.25">
      <c r="A34" s="28">
        <f t="shared" si="3"/>
        <v>31</v>
      </c>
      <c r="B34" s="28">
        <f t="shared" si="2"/>
        <v>31</v>
      </c>
      <c r="C34" s="29">
        <f>IF(LARGE('YTD Scores'!AN$2:AN$200,A34)&gt;0.99,LARGE('YTD Scores'!AN$2:AN$200,A34),0)</f>
        <v>68.154579000000012</v>
      </c>
      <c r="D34" s="29"/>
      <c r="E34" s="28" t="str">
        <f>IF(C34&gt;0,VLOOKUP(C34,'YTD Scores'!AN$2:AQ$200,4,FALSE),"")</f>
        <v>Louise Cox</v>
      </c>
      <c r="F34" s="29" t="str">
        <f>IF($C34&gt;0,IF(VLOOKUP($C34,'YTD Scores'!$AN$2:$BC$200,F$2,FALSE)&gt;0,VLOOKUP($C34,'YTD Scores'!$AN$2:$BC$200,F$2,FALSE),""),"")</f>
        <v/>
      </c>
      <c r="G34" s="29">
        <f>IF($C34&gt;0,IF(VLOOKUP($C34,'YTD Scores'!$AN$2:$BC$200,G$2,FALSE)&gt;0,VLOOKUP($C34,'YTD Scores'!$AN$2:$BC$200,G$2,FALSE),""),"")</f>
        <v>37.055999999999997</v>
      </c>
      <c r="H34" s="29" t="str">
        <f>IF($C34&gt;0,IF(VLOOKUP($C34,'YTD Scores'!$AN$2:$BC$200,H$2,FALSE)&gt;0,VLOOKUP($C34,'YTD Scores'!$AN$2:$BC$200,H$2,FALSE),""),"")</f>
        <v/>
      </c>
      <c r="I34" s="29" t="str">
        <f>IF($C34&gt;0,IF(VLOOKUP($C34,'YTD Scores'!$AN$2:$BC$200,I$2,FALSE)&gt;0,VLOOKUP($C34,'YTD Scores'!$AN$2:$BC$200,I$2,FALSE),""),"")</f>
        <v/>
      </c>
      <c r="J34" s="29" t="str">
        <f>IF($C34&gt;0,IF(VLOOKUP($C34,'YTD Scores'!$AN$2:$BC$200,J$2,FALSE)&gt;0,VLOOKUP($C34,'YTD Scores'!$AN$2:$BC$200,J$2,FALSE),""),"")</f>
        <v/>
      </c>
      <c r="K34" s="29" t="str">
        <f>IF($C34&gt;0,IF(VLOOKUP($C34,'YTD Scores'!$AN$2:$BC$200,K$2,FALSE)&gt;0,VLOOKUP($C34,'YTD Scores'!$AN$2:$BC$200,K$2,FALSE),""),"")</f>
        <v/>
      </c>
      <c r="L34" s="29">
        <f>IF($C34&gt;0,IF(VLOOKUP($C34,'YTD Scores'!$AN$2:$BC$200,L$2,FALSE)&gt;0,VLOOKUP($C34,'YTD Scores'!$AN$2:$BC$200,L$2,FALSE),""),"")</f>
        <v>31.045999999999999</v>
      </c>
      <c r="M34" s="29" t="str">
        <f>IF($C34&gt;0,IF(VLOOKUP($C34,'YTD Scores'!$AN$2:$BC$200,M$2,FALSE)&gt;0,VLOOKUP($C34,'YTD Scores'!$AN$2:$BC$200,M$2,FALSE),""),"")</f>
        <v/>
      </c>
      <c r="N34" s="29" t="str">
        <f>IF($C34&gt;0,IF(VLOOKUP($C34,'YTD Scores'!$AN$2:$BC$200,N$2,FALSE)&gt;0,VLOOKUP($C34,'YTD Scores'!$AN$2:$BC$200,N$2,FALSE),""),"")</f>
        <v/>
      </c>
      <c r="O34" s="29" t="str">
        <f>IF($C34&gt;0,IF(VLOOKUP($C34,'YTD Scores'!$AN$2:$BC$200,O$2,FALSE)&gt;0,VLOOKUP($C34,'YTD Scores'!$AN$2:$BC$200,O$2,FALSE),""),"")</f>
        <v/>
      </c>
      <c r="P34" s="29" t="str">
        <f>IF($C34&gt;0,IF(VLOOKUP($C34,'YTD Scores'!$AN$2:$BC$200,P$2,FALSE)&gt;0,VLOOKUP($C34,'YTD Scores'!$AN$2:$BC$200,P$2,FALSE),""),"")</f>
        <v/>
      </c>
      <c r="Q34" s="29" t="str">
        <f>IF($C34&gt;0,IF(VLOOKUP($C34,'YTD Scores'!$AN$2:$BC$200,Q$2,FALSE)&gt;0,VLOOKUP($C34,'YTD Scores'!$AN$2:$BC$200,Q$2,FALSE),""),"")</f>
        <v/>
      </c>
    </row>
    <row r="35" spans="1:17" s="28" customFormat="1" ht="10.8" customHeight="1" x14ac:dyDescent="0.25">
      <c r="A35" s="28">
        <f t="shared" si="3"/>
        <v>32</v>
      </c>
      <c r="B35" s="28">
        <f t="shared" si="2"/>
        <v>32</v>
      </c>
      <c r="C35" s="29">
        <f>IF(LARGE('YTD Scores'!AN$2:AN$200,A35)&gt;0.99,LARGE('YTD Scores'!AN$2:AN$200,A35),0)</f>
        <v>67.155577999999991</v>
      </c>
      <c r="D35" s="29"/>
      <c r="E35" s="28" t="str">
        <f>IF(C35&gt;0,VLOOKUP(C35,'YTD Scores'!AN$2:AQ$200,4,FALSE),"")</f>
        <v>Debbie Cooper</v>
      </c>
      <c r="F35" s="29" t="str">
        <f>IF($C35&gt;0,IF(VLOOKUP($C35,'YTD Scores'!$AN$2:$BC$200,F$2,FALSE)&gt;0,VLOOKUP($C35,'YTD Scores'!$AN$2:$BC$200,F$2,FALSE),""),"")</f>
        <v/>
      </c>
      <c r="G35" s="29">
        <f>IF($C35&gt;0,IF(VLOOKUP($C35,'YTD Scores'!$AN$2:$BC$200,G$2,FALSE)&gt;0,VLOOKUP($C35,'YTD Scores'!$AN$2:$BC$200,G$2,FALSE),""),"")</f>
        <v>31.052</v>
      </c>
      <c r="H35" s="29" t="str">
        <f>IF($C35&gt;0,IF(VLOOKUP($C35,'YTD Scores'!$AN$2:$BC$200,H$2,FALSE)&gt;0,VLOOKUP($C35,'YTD Scores'!$AN$2:$BC$200,H$2,FALSE),""),"")</f>
        <v/>
      </c>
      <c r="I35" s="29" t="str">
        <f>IF($C35&gt;0,IF(VLOOKUP($C35,'YTD Scores'!$AN$2:$BC$200,I$2,FALSE)&gt;0,VLOOKUP($C35,'YTD Scores'!$AN$2:$BC$200,I$2,FALSE),""),"")</f>
        <v/>
      </c>
      <c r="J35" s="29">
        <f>IF($C35&gt;0,IF(VLOOKUP($C35,'YTD Scores'!$AN$2:$BC$200,J$2,FALSE)&gt;0,VLOOKUP($C35,'YTD Scores'!$AN$2:$BC$200,J$2,FALSE),""),"")</f>
        <v>36.052</v>
      </c>
      <c r="K35" s="29" t="str">
        <f>IF($C35&gt;0,IF(VLOOKUP($C35,'YTD Scores'!$AN$2:$BC$200,K$2,FALSE)&gt;0,VLOOKUP($C35,'YTD Scores'!$AN$2:$BC$200,K$2,FALSE),""),"")</f>
        <v/>
      </c>
      <c r="L35" s="29" t="str">
        <f>IF($C35&gt;0,IF(VLOOKUP($C35,'YTD Scores'!$AN$2:$BC$200,L$2,FALSE)&gt;0,VLOOKUP($C35,'YTD Scores'!$AN$2:$BC$200,L$2,FALSE),""),"")</f>
        <v/>
      </c>
      <c r="M35" s="29" t="str">
        <f>IF($C35&gt;0,IF(VLOOKUP($C35,'YTD Scores'!$AN$2:$BC$200,M$2,FALSE)&gt;0,VLOOKUP($C35,'YTD Scores'!$AN$2:$BC$200,M$2,FALSE),""),"")</f>
        <v/>
      </c>
      <c r="N35" s="29" t="str">
        <f>IF($C35&gt;0,IF(VLOOKUP($C35,'YTD Scores'!$AN$2:$BC$200,N$2,FALSE)&gt;0,VLOOKUP($C35,'YTD Scores'!$AN$2:$BC$200,N$2,FALSE),""),"")</f>
        <v/>
      </c>
      <c r="O35" s="29" t="str">
        <f>IF($C35&gt;0,IF(VLOOKUP($C35,'YTD Scores'!$AN$2:$BC$200,O$2,FALSE)&gt;0,VLOOKUP($C35,'YTD Scores'!$AN$2:$BC$200,O$2,FALSE),""),"")</f>
        <v/>
      </c>
      <c r="P35" s="29" t="str">
        <f>IF($C35&gt;0,IF(VLOOKUP($C35,'YTD Scores'!$AN$2:$BC$200,P$2,FALSE)&gt;0,VLOOKUP($C35,'YTD Scores'!$AN$2:$BC$200,P$2,FALSE),""),"")</f>
        <v/>
      </c>
      <c r="Q35" s="29" t="str">
        <f>IF($C35&gt;0,IF(VLOOKUP($C35,'YTD Scores'!$AN$2:$BC$200,Q$2,FALSE)&gt;0,VLOOKUP($C35,'YTD Scores'!$AN$2:$BC$200,Q$2,FALSE),""),"")</f>
        <v/>
      </c>
    </row>
    <row r="36" spans="1:17" s="28" customFormat="1" ht="10.8" customHeight="1" x14ac:dyDescent="0.25">
      <c r="A36" s="28">
        <f t="shared" si="3"/>
        <v>33</v>
      </c>
      <c r="B36" s="28">
        <f t="shared" si="2"/>
        <v>33</v>
      </c>
      <c r="C36" s="29">
        <f>IF(LARGE('YTD Scores'!AN$2:AN$200,A36)&gt;0.99,LARGE('YTD Scores'!AN$2:AN$200,A36),0)</f>
        <v>66.154581500000006</v>
      </c>
      <c r="D36" s="29"/>
      <c r="E36" s="28" t="str">
        <f>IF(C36&gt;0,VLOOKUP(C36,'YTD Scores'!AN$2:AQ$200,4,FALSE),"")</f>
        <v>Julia Rolfe</v>
      </c>
      <c r="F36" s="29" t="str">
        <f>IF($C36&gt;0,IF(VLOOKUP($C36,'YTD Scores'!$AN$2:$BC$200,F$2,FALSE)&gt;0,VLOOKUP($C36,'YTD Scores'!$AN$2:$BC$200,F$2,FALSE),""),"")</f>
        <v/>
      </c>
      <c r="G36" s="29" t="str">
        <f>IF($C36&gt;0,IF(VLOOKUP($C36,'YTD Scores'!$AN$2:$BC$200,G$2,FALSE)&gt;0,VLOOKUP($C36,'YTD Scores'!$AN$2:$BC$200,G$2,FALSE),""),"")</f>
        <v/>
      </c>
      <c r="H36" s="29" t="str">
        <f>IF($C36&gt;0,IF(VLOOKUP($C36,'YTD Scores'!$AN$2:$BC$200,H$2,FALSE)&gt;0,VLOOKUP($C36,'YTD Scores'!$AN$2:$BC$200,H$2,FALSE),""),"")</f>
        <v/>
      </c>
      <c r="I36" s="29">
        <f>IF($C36&gt;0,IF(VLOOKUP($C36,'YTD Scores'!$AN$2:$BC$200,I$2,FALSE)&gt;0,VLOOKUP($C36,'YTD Scores'!$AN$2:$BC$200,I$2,FALSE),""),"")</f>
        <v>29.042999999999999</v>
      </c>
      <c r="J36" s="29" t="str">
        <f>IF($C36&gt;0,IF(VLOOKUP($C36,'YTD Scores'!$AN$2:$BC$200,J$2,FALSE)&gt;0,VLOOKUP($C36,'YTD Scores'!$AN$2:$BC$200,J$2,FALSE),""),"")</f>
        <v/>
      </c>
      <c r="K36" s="29" t="str">
        <f>IF($C36&gt;0,IF(VLOOKUP($C36,'YTD Scores'!$AN$2:$BC$200,K$2,FALSE)&gt;0,VLOOKUP($C36,'YTD Scores'!$AN$2:$BC$200,K$2,FALSE),""),"")</f>
        <v/>
      </c>
      <c r="L36" s="29" t="str">
        <f>IF($C36&gt;0,IF(VLOOKUP($C36,'YTD Scores'!$AN$2:$BC$200,L$2,FALSE)&gt;0,VLOOKUP($C36,'YTD Scores'!$AN$2:$BC$200,L$2,FALSE),""),"")</f>
        <v/>
      </c>
      <c r="M36" s="29" t="str">
        <f>IF($C36&gt;0,IF(VLOOKUP($C36,'YTD Scores'!$AN$2:$BC$200,M$2,FALSE)&gt;0,VLOOKUP($C36,'YTD Scores'!$AN$2:$BC$200,M$2,FALSE),""),"")</f>
        <v/>
      </c>
      <c r="N36" s="29">
        <f>IF($C36&gt;0,IF(VLOOKUP($C36,'YTD Scores'!$AN$2:$BC$200,N$2,FALSE)&gt;0,VLOOKUP($C36,'YTD Scores'!$AN$2:$BC$200,N$2,FALSE),""),"")</f>
        <v>37.06</v>
      </c>
      <c r="O36" s="29" t="str">
        <f>IF($C36&gt;0,IF(VLOOKUP($C36,'YTD Scores'!$AN$2:$BC$200,O$2,FALSE)&gt;0,VLOOKUP($C36,'YTD Scores'!$AN$2:$BC$200,O$2,FALSE),""),"")</f>
        <v/>
      </c>
      <c r="P36" s="29" t="str">
        <f>IF($C36&gt;0,IF(VLOOKUP($C36,'YTD Scores'!$AN$2:$BC$200,P$2,FALSE)&gt;0,VLOOKUP($C36,'YTD Scores'!$AN$2:$BC$200,P$2,FALSE),""),"")</f>
        <v/>
      </c>
      <c r="Q36" s="29" t="str">
        <f>IF($C36&gt;0,IF(VLOOKUP($C36,'YTD Scores'!$AN$2:$BC$200,Q$2,FALSE)&gt;0,VLOOKUP($C36,'YTD Scores'!$AN$2:$BC$200,Q$2,FALSE),""),"")</f>
        <v/>
      </c>
    </row>
    <row r="37" spans="1:17" s="28" customFormat="1" ht="10.8" customHeight="1" x14ac:dyDescent="0.25">
      <c r="A37" s="28">
        <f t="shared" si="3"/>
        <v>34</v>
      </c>
      <c r="B37" s="28">
        <f t="shared" si="2"/>
        <v>34</v>
      </c>
      <c r="C37" s="29">
        <f>IF(LARGE('YTD Scores'!AN$2:AN$200,A37)&gt;0.99,LARGE('YTD Scores'!AN$2:AN$200,A37),0)</f>
        <v>65.174595499999995</v>
      </c>
      <c r="D37" s="29"/>
      <c r="E37" s="28" t="str">
        <f>IF(C37&gt;0,VLOOKUP(C37,'YTD Scores'!AN$2:AQ$200,4,FALSE),"")</f>
        <v>Sarah Cook</v>
      </c>
      <c r="F37" s="29" t="str">
        <f>IF($C37&gt;0,IF(VLOOKUP($C37,'YTD Scores'!$AN$2:$BC$200,F$2,FALSE)&gt;0,VLOOKUP($C37,'YTD Scores'!$AN$2:$BC$200,F$2,FALSE),""),"")</f>
        <v/>
      </c>
      <c r="G37" s="29" t="str">
        <f>IF($C37&gt;0,IF(VLOOKUP($C37,'YTD Scores'!$AN$2:$BC$200,G$2,FALSE)&gt;0,VLOOKUP($C37,'YTD Scores'!$AN$2:$BC$200,G$2,FALSE),""),"")</f>
        <v/>
      </c>
      <c r="H37" s="29" t="str">
        <f>IF($C37&gt;0,IF(VLOOKUP($C37,'YTD Scores'!$AN$2:$BC$200,H$2,FALSE)&gt;0,VLOOKUP($C37,'YTD Scores'!$AN$2:$BC$200,H$2,FALSE),""),"")</f>
        <v/>
      </c>
      <c r="I37" s="29" t="str">
        <f>IF($C37&gt;0,IF(VLOOKUP($C37,'YTD Scores'!$AN$2:$BC$200,I$2,FALSE)&gt;0,VLOOKUP($C37,'YTD Scores'!$AN$2:$BC$200,I$2,FALSE),""),"")</f>
        <v/>
      </c>
      <c r="J37" s="29" t="str">
        <f>IF($C37&gt;0,IF(VLOOKUP($C37,'YTD Scores'!$AN$2:$BC$200,J$2,FALSE)&gt;0,VLOOKUP($C37,'YTD Scores'!$AN$2:$BC$200,J$2,FALSE),""),"")</f>
        <v/>
      </c>
      <c r="K37" s="29" t="str">
        <f>IF($C37&gt;0,IF(VLOOKUP($C37,'YTD Scores'!$AN$2:$BC$200,K$2,FALSE)&gt;0,VLOOKUP($C37,'YTD Scores'!$AN$2:$BC$200,K$2,FALSE),""),"")</f>
        <v/>
      </c>
      <c r="L37" s="29" t="str">
        <f>IF($C37&gt;0,IF(VLOOKUP($C37,'YTD Scores'!$AN$2:$BC$200,L$2,FALSE)&gt;0,VLOOKUP($C37,'YTD Scores'!$AN$2:$BC$200,L$2,FALSE),""),"")</f>
        <v/>
      </c>
      <c r="M37" s="29" t="str">
        <f>IF($C37&gt;0,IF(VLOOKUP($C37,'YTD Scores'!$AN$2:$BC$200,M$2,FALSE)&gt;0,VLOOKUP($C37,'YTD Scores'!$AN$2:$BC$200,M$2,FALSE),""),"")</f>
        <v/>
      </c>
      <c r="N37" s="29" t="str">
        <f>IF($C37&gt;0,IF(VLOOKUP($C37,'YTD Scores'!$AN$2:$BC$200,N$2,FALSE)&gt;0,VLOOKUP($C37,'YTD Scores'!$AN$2:$BC$200,N$2,FALSE),""),"")</f>
        <v/>
      </c>
      <c r="O37" s="29">
        <f>IF($C37&gt;0,IF(VLOOKUP($C37,'YTD Scores'!$AN$2:$BC$200,O$2,FALSE)&gt;0,VLOOKUP($C37,'YTD Scores'!$AN$2:$BC$200,O$2,FALSE),""),"")</f>
        <v>36.067</v>
      </c>
      <c r="P37" s="29">
        <f>IF($C37&gt;0,IF(VLOOKUP($C37,'YTD Scores'!$AN$2:$BC$200,P$2,FALSE)&gt;0,VLOOKUP($C37,'YTD Scores'!$AN$2:$BC$200,P$2,FALSE),""),"")</f>
        <v>29.056999999999999</v>
      </c>
      <c r="Q37" s="29" t="str">
        <f>IF($C37&gt;0,IF(VLOOKUP($C37,'YTD Scores'!$AN$2:$BC$200,Q$2,FALSE)&gt;0,VLOOKUP($C37,'YTD Scores'!$AN$2:$BC$200,Q$2,FALSE),""),"")</f>
        <v/>
      </c>
    </row>
    <row r="38" spans="1:17" s="28" customFormat="1" ht="10.8" customHeight="1" x14ac:dyDescent="0.25">
      <c r="A38" s="28">
        <f t="shared" si="3"/>
        <v>35</v>
      </c>
      <c r="B38" s="28">
        <f t="shared" si="2"/>
        <v>35</v>
      </c>
      <c r="C38" s="29">
        <f>IF(LARGE('YTD Scores'!AN$2:AN$200,A38)&gt;0.99,LARGE('YTD Scores'!AN$2:AN$200,A38),0)</f>
        <v>65.174593999999985</v>
      </c>
      <c r="D38" s="29"/>
      <c r="E38" s="28" t="str">
        <f>IF(C38&gt;0,VLOOKUP(C38,'YTD Scores'!AN$2:AQ$200,4,FALSE),"")</f>
        <v>Matthew Holton</v>
      </c>
      <c r="F38" s="29" t="str">
        <f>IF($C38&gt;0,IF(VLOOKUP($C38,'YTD Scores'!$AN$2:$BC$200,F$2,FALSE)&gt;0,VLOOKUP($C38,'YTD Scores'!$AN$2:$BC$200,F$2,FALSE),""),"")</f>
        <v/>
      </c>
      <c r="G38" s="29" t="str">
        <f>IF($C38&gt;0,IF(VLOOKUP($C38,'YTD Scores'!$AN$2:$BC$200,G$2,FALSE)&gt;0,VLOOKUP($C38,'YTD Scores'!$AN$2:$BC$200,G$2,FALSE),""),"")</f>
        <v/>
      </c>
      <c r="H38" s="29" t="str">
        <f>IF($C38&gt;0,IF(VLOOKUP($C38,'YTD Scores'!$AN$2:$BC$200,H$2,FALSE)&gt;0,VLOOKUP($C38,'YTD Scores'!$AN$2:$BC$200,H$2,FALSE),""),"")</f>
        <v/>
      </c>
      <c r="I38" s="29" t="str">
        <f>IF($C38&gt;0,IF(VLOOKUP($C38,'YTD Scores'!$AN$2:$BC$200,I$2,FALSE)&gt;0,VLOOKUP($C38,'YTD Scores'!$AN$2:$BC$200,I$2,FALSE),""),"")</f>
        <v/>
      </c>
      <c r="J38" s="29" t="str">
        <f>IF($C38&gt;0,IF(VLOOKUP($C38,'YTD Scores'!$AN$2:$BC$200,J$2,FALSE)&gt;0,VLOOKUP($C38,'YTD Scores'!$AN$2:$BC$200,J$2,FALSE),""),"")</f>
        <v/>
      </c>
      <c r="K38" s="29" t="str">
        <f>IF($C38&gt;0,IF(VLOOKUP($C38,'YTD Scores'!$AN$2:$BC$200,K$2,FALSE)&gt;0,VLOOKUP($C38,'YTD Scores'!$AN$2:$BC$200,K$2,FALSE),""),"")</f>
        <v/>
      </c>
      <c r="L38" s="29" t="str">
        <f>IF($C38&gt;0,IF(VLOOKUP($C38,'YTD Scores'!$AN$2:$BC$200,L$2,FALSE)&gt;0,VLOOKUP($C38,'YTD Scores'!$AN$2:$BC$200,L$2,FALSE),""),"")</f>
        <v/>
      </c>
      <c r="M38" s="29" t="str">
        <f>IF($C38&gt;0,IF(VLOOKUP($C38,'YTD Scores'!$AN$2:$BC$200,M$2,FALSE)&gt;0,VLOOKUP($C38,'YTD Scores'!$AN$2:$BC$200,M$2,FALSE),""),"")</f>
        <v/>
      </c>
      <c r="N38" s="29" t="str">
        <f>IF($C38&gt;0,IF(VLOOKUP($C38,'YTD Scores'!$AN$2:$BC$200,N$2,FALSE)&gt;0,VLOOKUP($C38,'YTD Scores'!$AN$2:$BC$200,N$2,FALSE),""),"")</f>
        <v/>
      </c>
      <c r="O38" s="29">
        <f>IF($C38&gt;0,IF(VLOOKUP($C38,'YTD Scores'!$AN$2:$BC$200,O$2,FALSE)&gt;0,VLOOKUP($C38,'YTD Scores'!$AN$2:$BC$200,O$2,FALSE),""),"")</f>
        <v>25.055999999999997</v>
      </c>
      <c r="P38" s="29">
        <f>IF($C38&gt;0,IF(VLOOKUP($C38,'YTD Scores'!$AN$2:$BC$200,P$2,FALSE)&gt;0,VLOOKUP($C38,'YTD Scores'!$AN$2:$BC$200,P$2,FALSE),""),"")</f>
        <v>40.065999999999995</v>
      </c>
      <c r="Q38" s="29" t="str">
        <f>IF($C38&gt;0,IF(VLOOKUP($C38,'YTD Scores'!$AN$2:$BC$200,Q$2,FALSE)&gt;0,VLOOKUP($C38,'YTD Scores'!$AN$2:$BC$200,Q$2,FALSE),""),"")</f>
        <v/>
      </c>
    </row>
    <row r="39" spans="1:17" s="28" customFormat="1" ht="10.8" customHeight="1" x14ac:dyDescent="0.25">
      <c r="A39" s="28">
        <f t="shared" si="3"/>
        <v>36</v>
      </c>
      <c r="B39" s="28">
        <f t="shared" si="2"/>
        <v>36</v>
      </c>
      <c r="C39" s="29">
        <f>IF(LARGE('YTD Scores'!AN$2:AN$200,A39)&gt;0.99,LARGE('YTD Scores'!AN$2:AN$200,A39),0)</f>
        <v>65.156080500000002</v>
      </c>
      <c r="D39" s="29"/>
      <c r="E39" s="28" t="str">
        <f>IF(C39&gt;0,VLOOKUP(C39,'YTD Scores'!AN$2:AQ$200,4,FALSE),"")</f>
        <v>Katy McIntyre</v>
      </c>
      <c r="F39" s="29">
        <f>IF($C39&gt;0,IF(VLOOKUP($C39,'YTD Scores'!$AN$2:$BC$200,F$2,FALSE)&gt;0,VLOOKUP($C39,'YTD Scores'!$AN$2:$BC$200,F$2,FALSE),""),"")</f>
        <v>33.054000000000002</v>
      </c>
      <c r="G39" s="29">
        <f>IF($C39&gt;0,IF(VLOOKUP($C39,'YTD Scores'!$AN$2:$BC$200,G$2,FALSE)&gt;0,VLOOKUP($C39,'YTD Scores'!$AN$2:$BC$200,G$2,FALSE),""),"")</f>
        <v>32.052999999999997</v>
      </c>
      <c r="H39" s="29" t="str">
        <f>IF($C39&gt;0,IF(VLOOKUP($C39,'YTD Scores'!$AN$2:$BC$200,H$2,FALSE)&gt;0,VLOOKUP($C39,'YTD Scores'!$AN$2:$BC$200,H$2,FALSE),""),"")</f>
        <v/>
      </c>
      <c r="I39" s="29" t="str">
        <f>IF($C39&gt;0,IF(VLOOKUP($C39,'YTD Scores'!$AN$2:$BC$200,I$2,FALSE)&gt;0,VLOOKUP($C39,'YTD Scores'!$AN$2:$BC$200,I$2,FALSE),""),"")</f>
        <v/>
      </c>
      <c r="J39" s="29" t="str">
        <f>IF($C39&gt;0,IF(VLOOKUP($C39,'YTD Scores'!$AN$2:$BC$200,J$2,FALSE)&gt;0,VLOOKUP($C39,'YTD Scores'!$AN$2:$BC$200,J$2,FALSE),""),"")</f>
        <v/>
      </c>
      <c r="K39" s="29" t="str">
        <f>IF($C39&gt;0,IF(VLOOKUP($C39,'YTD Scores'!$AN$2:$BC$200,K$2,FALSE)&gt;0,VLOOKUP($C39,'YTD Scores'!$AN$2:$BC$200,K$2,FALSE),""),"")</f>
        <v/>
      </c>
      <c r="L39" s="29" t="str">
        <f>IF($C39&gt;0,IF(VLOOKUP($C39,'YTD Scores'!$AN$2:$BC$200,L$2,FALSE)&gt;0,VLOOKUP($C39,'YTD Scores'!$AN$2:$BC$200,L$2,FALSE),""),"")</f>
        <v/>
      </c>
      <c r="M39" s="29" t="str">
        <f>IF($C39&gt;0,IF(VLOOKUP($C39,'YTD Scores'!$AN$2:$BC$200,M$2,FALSE)&gt;0,VLOOKUP($C39,'YTD Scores'!$AN$2:$BC$200,M$2,FALSE),""),"")</f>
        <v/>
      </c>
      <c r="N39" s="29" t="str">
        <f>IF($C39&gt;0,IF(VLOOKUP($C39,'YTD Scores'!$AN$2:$BC$200,N$2,FALSE)&gt;0,VLOOKUP($C39,'YTD Scores'!$AN$2:$BC$200,N$2,FALSE),""),"")</f>
        <v/>
      </c>
      <c r="O39" s="29" t="str">
        <f>IF($C39&gt;0,IF(VLOOKUP($C39,'YTD Scores'!$AN$2:$BC$200,O$2,FALSE)&gt;0,VLOOKUP($C39,'YTD Scores'!$AN$2:$BC$200,O$2,FALSE),""),"")</f>
        <v/>
      </c>
      <c r="P39" s="29" t="str">
        <f>IF($C39&gt;0,IF(VLOOKUP($C39,'YTD Scores'!$AN$2:$BC$200,P$2,FALSE)&gt;0,VLOOKUP($C39,'YTD Scores'!$AN$2:$BC$200,P$2,FALSE),""),"")</f>
        <v/>
      </c>
      <c r="Q39" s="29" t="str">
        <f>IF($C39&gt;0,IF(VLOOKUP($C39,'YTD Scores'!$AN$2:$BC$200,Q$2,FALSE)&gt;0,VLOOKUP($C39,'YTD Scores'!$AN$2:$BC$200,Q$2,FALSE),""),"")</f>
        <v/>
      </c>
    </row>
    <row r="40" spans="1:17" s="28" customFormat="1" ht="10.8" customHeight="1" x14ac:dyDescent="0.25">
      <c r="A40" s="28">
        <f t="shared" si="3"/>
        <v>37</v>
      </c>
      <c r="B40" s="28">
        <f t="shared" si="2"/>
        <v>37</v>
      </c>
      <c r="C40" s="29">
        <f>IF(LARGE('YTD Scores'!AN$2:AN$200,A40)&gt;0.99,LARGE('YTD Scores'!AN$2:AN$200,A40),0)</f>
        <v>64.163083499999999</v>
      </c>
      <c r="D40" s="29"/>
      <c r="E40" s="28" t="str">
        <f>IF(C40&gt;0,VLOOKUP(C40,'YTD Scores'!AN$2:AQ$200,4,FALSE),"")</f>
        <v>Sylvia Gittins</v>
      </c>
      <c r="F40" s="29" t="str">
        <f>IF($C40&gt;0,IF(VLOOKUP($C40,'YTD Scores'!$AN$2:$BC$200,F$2,FALSE)&gt;0,VLOOKUP($C40,'YTD Scores'!$AN$2:$BC$200,F$2,FALSE),""),"")</f>
        <v/>
      </c>
      <c r="G40" s="29" t="str">
        <f>IF($C40&gt;0,IF(VLOOKUP($C40,'YTD Scores'!$AN$2:$BC$200,G$2,FALSE)&gt;0,VLOOKUP($C40,'YTD Scores'!$AN$2:$BC$200,G$2,FALSE),""),"")</f>
        <v/>
      </c>
      <c r="H40" s="29">
        <f>IF($C40&gt;0,IF(VLOOKUP($C40,'YTD Scores'!$AN$2:$BC$200,H$2,FALSE)&gt;0,VLOOKUP($C40,'YTD Scores'!$AN$2:$BC$200,H$2,FALSE),""),"")</f>
        <v>40.055999999999997</v>
      </c>
      <c r="I40" s="29" t="str">
        <f>IF($C40&gt;0,IF(VLOOKUP($C40,'YTD Scores'!$AN$2:$BC$200,I$2,FALSE)&gt;0,VLOOKUP($C40,'YTD Scores'!$AN$2:$BC$200,I$2,FALSE),""),"")</f>
        <v/>
      </c>
      <c r="J40" s="29" t="str">
        <f>IF($C40&gt;0,IF(VLOOKUP($C40,'YTD Scores'!$AN$2:$BC$200,J$2,FALSE)&gt;0,VLOOKUP($C40,'YTD Scores'!$AN$2:$BC$200,J$2,FALSE),""),"")</f>
        <v/>
      </c>
      <c r="K40" s="29" t="str">
        <f>IF($C40&gt;0,IF(VLOOKUP($C40,'YTD Scores'!$AN$2:$BC$200,K$2,FALSE)&gt;0,VLOOKUP($C40,'YTD Scores'!$AN$2:$BC$200,K$2,FALSE),""),"")</f>
        <v/>
      </c>
      <c r="L40" s="29" t="str">
        <f>IF($C40&gt;0,IF(VLOOKUP($C40,'YTD Scores'!$AN$2:$BC$200,L$2,FALSE)&gt;0,VLOOKUP($C40,'YTD Scores'!$AN$2:$BC$200,L$2,FALSE),""),"")</f>
        <v/>
      </c>
      <c r="M40" s="29" t="str">
        <f>IF($C40&gt;0,IF(VLOOKUP($C40,'YTD Scores'!$AN$2:$BC$200,M$2,FALSE)&gt;0,VLOOKUP($C40,'YTD Scores'!$AN$2:$BC$200,M$2,FALSE),""),"")</f>
        <v/>
      </c>
      <c r="N40" s="29" t="str">
        <f>IF($C40&gt;0,IF(VLOOKUP($C40,'YTD Scores'!$AN$2:$BC$200,N$2,FALSE)&gt;0,VLOOKUP($C40,'YTD Scores'!$AN$2:$BC$200,N$2,FALSE),""),"")</f>
        <v/>
      </c>
      <c r="O40" s="29">
        <f>IF($C40&gt;0,IF(VLOOKUP($C40,'YTD Scores'!$AN$2:$BC$200,O$2,FALSE)&gt;0,VLOOKUP($C40,'YTD Scores'!$AN$2:$BC$200,O$2,FALSE),""),"")</f>
        <v>24.055</v>
      </c>
      <c r="P40" s="29" t="str">
        <f>IF($C40&gt;0,IF(VLOOKUP($C40,'YTD Scores'!$AN$2:$BC$200,P$2,FALSE)&gt;0,VLOOKUP($C40,'YTD Scores'!$AN$2:$BC$200,P$2,FALSE),""),"")</f>
        <v/>
      </c>
      <c r="Q40" s="29" t="str">
        <f>IF($C40&gt;0,IF(VLOOKUP($C40,'YTD Scores'!$AN$2:$BC$200,Q$2,FALSE)&gt;0,VLOOKUP($C40,'YTD Scores'!$AN$2:$BC$200,Q$2,FALSE),""),"")</f>
        <v/>
      </c>
    </row>
    <row r="41" spans="1:17" s="28" customFormat="1" ht="10.8" customHeight="1" x14ac:dyDescent="0.25">
      <c r="A41" s="28">
        <f t="shared" ref="A41:A52" si="4">A40+1</f>
        <v>38</v>
      </c>
      <c r="B41" s="28">
        <f t="shared" si="2"/>
        <v>38</v>
      </c>
      <c r="C41" s="29">
        <f>IF(LARGE('YTD Scores'!AN$2:AN$200,A41)&gt;0.99,LARGE('YTD Scores'!AN$2:AN$200,A41),0)</f>
        <v>64.157085500000008</v>
      </c>
      <c r="D41" s="29"/>
      <c r="E41" s="28" t="str">
        <f>IF(C41&gt;0,VLOOKUP(C41,'YTD Scores'!AN$2:AQ$200,4,FALSE),"")</f>
        <v>Angela Bremner</v>
      </c>
      <c r="F41" s="29" t="str">
        <f>IF($C41&gt;0,IF(VLOOKUP($C41,'YTD Scores'!$AN$2:$BC$200,F$2,FALSE)&gt;0,VLOOKUP($C41,'YTD Scores'!$AN$2:$BC$200,F$2,FALSE),""),"")</f>
        <v/>
      </c>
      <c r="G41" s="29" t="str">
        <f>IF($C41&gt;0,IF(VLOOKUP($C41,'YTD Scores'!$AN$2:$BC$200,G$2,FALSE)&gt;0,VLOOKUP($C41,'YTD Scores'!$AN$2:$BC$200,G$2,FALSE),""),"")</f>
        <v/>
      </c>
      <c r="H41" s="29" t="str">
        <f>IF($C41&gt;0,IF(VLOOKUP($C41,'YTD Scores'!$AN$2:$BC$200,H$2,FALSE)&gt;0,VLOOKUP($C41,'YTD Scores'!$AN$2:$BC$200,H$2,FALSE),""),"")</f>
        <v/>
      </c>
      <c r="I41" s="29" t="str">
        <f>IF($C41&gt;0,IF(VLOOKUP($C41,'YTD Scores'!$AN$2:$BC$200,I$2,FALSE)&gt;0,VLOOKUP($C41,'YTD Scores'!$AN$2:$BC$200,I$2,FALSE),""),"")</f>
        <v/>
      </c>
      <c r="J41" s="29" t="str">
        <f>IF($C41&gt;0,IF(VLOOKUP($C41,'YTD Scores'!$AN$2:$BC$200,J$2,FALSE)&gt;0,VLOOKUP($C41,'YTD Scores'!$AN$2:$BC$200,J$2,FALSE),""),"")</f>
        <v/>
      </c>
      <c r="K41" s="29" t="str">
        <f>IF($C41&gt;0,IF(VLOOKUP($C41,'YTD Scores'!$AN$2:$BC$200,K$2,FALSE)&gt;0,VLOOKUP($C41,'YTD Scores'!$AN$2:$BC$200,K$2,FALSE),""),"")</f>
        <v/>
      </c>
      <c r="L41" s="29" t="str">
        <f>IF($C41&gt;0,IF(VLOOKUP($C41,'YTD Scores'!$AN$2:$BC$200,L$2,FALSE)&gt;0,VLOOKUP($C41,'YTD Scores'!$AN$2:$BC$200,L$2,FALSE),""),"")</f>
        <v/>
      </c>
      <c r="M41" s="29">
        <f>IF($C41&gt;0,IF(VLOOKUP($C41,'YTD Scores'!$AN$2:$BC$200,M$2,FALSE)&gt;0,VLOOKUP($C41,'YTD Scores'!$AN$2:$BC$200,M$2,FALSE),""),"")</f>
        <v>30.045000000000002</v>
      </c>
      <c r="N41" s="29" t="str">
        <f>IF($C41&gt;0,IF(VLOOKUP($C41,'YTD Scores'!$AN$2:$BC$200,N$2,FALSE)&gt;0,VLOOKUP($C41,'YTD Scores'!$AN$2:$BC$200,N$2,FALSE),""),"")</f>
        <v/>
      </c>
      <c r="O41" s="29">
        <f>IF($C41&gt;0,IF(VLOOKUP($C41,'YTD Scores'!$AN$2:$BC$200,O$2,FALSE)&gt;0,VLOOKUP($C41,'YTD Scores'!$AN$2:$BC$200,O$2,FALSE),""),"")</f>
        <v>34.062999999999995</v>
      </c>
      <c r="P41" s="29" t="str">
        <f>IF($C41&gt;0,IF(VLOOKUP($C41,'YTD Scores'!$AN$2:$BC$200,P$2,FALSE)&gt;0,VLOOKUP($C41,'YTD Scores'!$AN$2:$BC$200,P$2,FALSE),""),"")</f>
        <v/>
      </c>
      <c r="Q41" s="29" t="str">
        <f>IF($C41&gt;0,IF(VLOOKUP($C41,'YTD Scores'!$AN$2:$BC$200,Q$2,FALSE)&gt;0,VLOOKUP($C41,'YTD Scores'!$AN$2:$BC$200,Q$2,FALSE),""),"")</f>
        <v/>
      </c>
    </row>
    <row r="42" spans="1:17" s="28" customFormat="1" ht="10.8" customHeight="1" x14ac:dyDescent="0.25">
      <c r="A42" s="28">
        <f t="shared" si="4"/>
        <v>39</v>
      </c>
      <c r="B42" s="28">
        <f t="shared" si="2"/>
        <v>39</v>
      </c>
      <c r="C42" s="29">
        <f>IF(LARGE('YTD Scores'!AN$2:AN$200,A42)&gt;0.99,LARGE('YTD Scores'!AN$2:AN$200,A42),0)</f>
        <v>60.164090000000002</v>
      </c>
      <c r="D42" s="29"/>
      <c r="E42" s="28" t="str">
        <f>IF(C42&gt;0,VLOOKUP(C42,'YTD Scores'!AN$2:AQ$200,4,FALSE),"")</f>
        <v>Christine Rouse</v>
      </c>
      <c r="F42" s="29" t="str">
        <f>IF($C42&gt;0,IF(VLOOKUP($C42,'YTD Scores'!$AN$2:$BC$200,F$2,FALSE)&gt;0,VLOOKUP($C42,'YTD Scores'!$AN$2:$BC$200,F$2,FALSE),""),"")</f>
        <v/>
      </c>
      <c r="G42" s="29" t="str">
        <f>IF($C42&gt;0,IF(VLOOKUP($C42,'YTD Scores'!$AN$2:$BC$200,G$2,FALSE)&gt;0,VLOOKUP($C42,'YTD Scores'!$AN$2:$BC$200,G$2,FALSE),""),"")</f>
        <v/>
      </c>
      <c r="H42" s="29" t="str">
        <f>IF($C42&gt;0,IF(VLOOKUP($C42,'YTD Scores'!$AN$2:$BC$200,H$2,FALSE)&gt;0,VLOOKUP($C42,'YTD Scores'!$AN$2:$BC$200,H$2,FALSE),""),"")</f>
        <v/>
      </c>
      <c r="I42" s="29" t="str">
        <f>IF($C42&gt;0,IF(VLOOKUP($C42,'YTD Scores'!$AN$2:$BC$200,I$2,FALSE)&gt;0,VLOOKUP($C42,'YTD Scores'!$AN$2:$BC$200,I$2,FALSE),""),"")</f>
        <v/>
      </c>
      <c r="J42" s="29" t="str">
        <f>IF($C42&gt;0,IF(VLOOKUP($C42,'YTD Scores'!$AN$2:$BC$200,J$2,FALSE)&gt;0,VLOOKUP($C42,'YTD Scores'!$AN$2:$BC$200,J$2,FALSE),""),"")</f>
        <v/>
      </c>
      <c r="K42" s="29" t="str">
        <f>IF($C42&gt;0,IF(VLOOKUP($C42,'YTD Scores'!$AN$2:$BC$200,K$2,FALSE)&gt;0,VLOOKUP($C42,'YTD Scores'!$AN$2:$BC$200,K$2,FALSE),""),"")</f>
        <v/>
      </c>
      <c r="L42" s="29" t="str">
        <f>IF($C42&gt;0,IF(VLOOKUP($C42,'YTD Scores'!$AN$2:$BC$200,L$2,FALSE)&gt;0,VLOOKUP($C42,'YTD Scores'!$AN$2:$BC$200,L$2,FALSE),""),"")</f>
        <v/>
      </c>
      <c r="M42" s="29" t="str">
        <f>IF($C42&gt;0,IF(VLOOKUP($C42,'YTD Scores'!$AN$2:$BC$200,M$2,FALSE)&gt;0,VLOOKUP($C42,'YTD Scores'!$AN$2:$BC$200,M$2,FALSE),""),"")</f>
        <v/>
      </c>
      <c r="N42" s="29" t="str">
        <f>IF($C42&gt;0,IF(VLOOKUP($C42,'YTD Scores'!$AN$2:$BC$200,N$2,FALSE)&gt;0,VLOOKUP($C42,'YTD Scores'!$AN$2:$BC$200,N$2,FALSE),""),"")</f>
        <v/>
      </c>
      <c r="O42" s="29">
        <f>IF($C42&gt;0,IF(VLOOKUP($C42,'YTD Scores'!$AN$2:$BC$200,O$2,FALSE)&gt;0,VLOOKUP($C42,'YTD Scores'!$AN$2:$BC$200,O$2,FALSE),""),"")</f>
        <v>30.061</v>
      </c>
      <c r="P42" s="29">
        <f>IF($C42&gt;0,IF(VLOOKUP($C42,'YTD Scores'!$AN$2:$BC$200,P$2,FALSE)&gt;0,VLOOKUP($C42,'YTD Scores'!$AN$2:$BC$200,P$2,FALSE),""),"")</f>
        <v>30.058</v>
      </c>
      <c r="Q42" s="29" t="str">
        <f>IF($C42&gt;0,IF(VLOOKUP($C42,'YTD Scores'!$AN$2:$BC$200,Q$2,FALSE)&gt;0,VLOOKUP($C42,'YTD Scores'!$AN$2:$BC$200,Q$2,FALSE),""),"")</f>
        <v/>
      </c>
    </row>
    <row r="43" spans="1:17" s="28" customFormat="1" ht="10.8" customHeight="1" x14ac:dyDescent="0.25">
      <c r="A43" s="28">
        <f t="shared" si="4"/>
        <v>40</v>
      </c>
      <c r="B43" s="28">
        <f t="shared" si="2"/>
        <v>40</v>
      </c>
      <c r="C43" s="29">
        <f>IF(LARGE('YTD Scores'!AN$2:AN$200,A43)&gt;0.99,LARGE('YTD Scores'!AN$2:AN$200,A43),0)</f>
        <v>59.133066999999997</v>
      </c>
      <c r="D43" s="29"/>
      <c r="E43" s="28" t="str">
        <f>IF(C43&gt;0,VLOOKUP(C43,'YTD Scores'!AN$2:AQ$200,4,FALSE),"")</f>
        <v>Sarah Bagshaw</v>
      </c>
      <c r="F43" s="29" t="str">
        <f>IF($C43&gt;0,IF(VLOOKUP($C43,'YTD Scores'!$AN$2:$BC$200,F$2,FALSE)&gt;0,VLOOKUP($C43,'YTD Scores'!$AN$2:$BC$200,F$2,FALSE),""),"")</f>
        <v/>
      </c>
      <c r="G43" s="29" t="str">
        <f>IF($C43&gt;0,IF(VLOOKUP($C43,'YTD Scores'!$AN$2:$BC$200,G$2,FALSE)&gt;0,VLOOKUP($C43,'YTD Scores'!$AN$2:$BC$200,G$2,FALSE),""),"")</f>
        <v/>
      </c>
      <c r="H43" s="29" t="str">
        <f>IF($C43&gt;0,IF(VLOOKUP($C43,'YTD Scores'!$AN$2:$BC$200,H$2,FALSE)&gt;0,VLOOKUP($C43,'YTD Scores'!$AN$2:$BC$200,H$2,FALSE),""),"")</f>
        <v/>
      </c>
      <c r="I43" s="29">
        <f>IF($C43&gt;0,IF(VLOOKUP($C43,'YTD Scores'!$AN$2:$BC$200,I$2,FALSE)&gt;0,VLOOKUP($C43,'YTD Scores'!$AN$2:$BC$200,I$2,FALSE),""),"")</f>
        <v>28.041999999999998</v>
      </c>
      <c r="J43" s="29" t="str">
        <f>IF($C43&gt;0,IF(VLOOKUP($C43,'YTD Scores'!$AN$2:$BC$200,J$2,FALSE)&gt;0,VLOOKUP($C43,'YTD Scores'!$AN$2:$BC$200,J$2,FALSE),""),"")</f>
        <v/>
      </c>
      <c r="K43" s="29" t="str">
        <f>IF($C43&gt;0,IF(VLOOKUP($C43,'YTD Scores'!$AN$2:$BC$200,K$2,FALSE)&gt;0,VLOOKUP($C43,'YTD Scores'!$AN$2:$BC$200,K$2,FALSE),""),"")</f>
        <v/>
      </c>
      <c r="L43" s="29" t="str">
        <f>IF($C43&gt;0,IF(VLOOKUP($C43,'YTD Scores'!$AN$2:$BC$200,L$2,FALSE)&gt;0,VLOOKUP($C43,'YTD Scores'!$AN$2:$BC$200,L$2,FALSE),""),"")</f>
        <v/>
      </c>
      <c r="M43" s="29">
        <f>IF($C43&gt;0,IF(VLOOKUP($C43,'YTD Scores'!$AN$2:$BC$200,M$2,FALSE)&gt;0,VLOOKUP($C43,'YTD Scores'!$AN$2:$BC$200,M$2,FALSE),""),"")</f>
        <v>31.045999999999999</v>
      </c>
      <c r="N43" s="29" t="str">
        <f>IF($C43&gt;0,IF(VLOOKUP($C43,'YTD Scores'!$AN$2:$BC$200,N$2,FALSE)&gt;0,VLOOKUP($C43,'YTD Scores'!$AN$2:$BC$200,N$2,FALSE),""),"")</f>
        <v/>
      </c>
      <c r="O43" s="29" t="str">
        <f>IF($C43&gt;0,IF(VLOOKUP($C43,'YTD Scores'!$AN$2:$BC$200,O$2,FALSE)&gt;0,VLOOKUP($C43,'YTD Scores'!$AN$2:$BC$200,O$2,FALSE),""),"")</f>
        <v/>
      </c>
      <c r="P43" s="29" t="str">
        <f>IF($C43&gt;0,IF(VLOOKUP($C43,'YTD Scores'!$AN$2:$BC$200,P$2,FALSE)&gt;0,VLOOKUP($C43,'YTD Scores'!$AN$2:$BC$200,P$2,FALSE),""),"")</f>
        <v/>
      </c>
      <c r="Q43" s="29" t="str">
        <f>IF($C43&gt;0,IF(VLOOKUP($C43,'YTD Scores'!$AN$2:$BC$200,Q$2,FALSE)&gt;0,VLOOKUP($C43,'YTD Scores'!$AN$2:$BC$200,Q$2,FALSE),""),"")</f>
        <v/>
      </c>
    </row>
    <row r="44" spans="1:17" s="28" customFormat="1" ht="10.8" customHeight="1" x14ac:dyDescent="0.25">
      <c r="A44" s="28">
        <f t="shared" si="4"/>
        <v>41</v>
      </c>
      <c r="B44" s="28">
        <f t="shared" si="2"/>
        <v>41</v>
      </c>
      <c r="C44" s="29">
        <f>IF(LARGE('YTD Scores'!AN$2:AN$200,A44)&gt;0.99,LARGE('YTD Scores'!AN$2:AN$200,A44),0)</f>
        <v>56.136569000000001</v>
      </c>
      <c r="D44" s="29"/>
      <c r="E44" s="28" t="str">
        <f>IF(C44&gt;0,VLOOKUP(C44,'YTD Scores'!AN$2:AQ$200,4,FALSE),"")</f>
        <v>Gerard Browne</v>
      </c>
      <c r="F44" s="29" t="str">
        <f>IF($C44&gt;0,IF(VLOOKUP($C44,'YTD Scores'!$AN$2:$BC$200,F$2,FALSE)&gt;0,VLOOKUP($C44,'YTD Scores'!$AN$2:$BC$200,F$2,FALSE),""),"")</f>
        <v/>
      </c>
      <c r="G44" s="29" t="str">
        <f>IF($C44&gt;0,IF(VLOOKUP($C44,'YTD Scores'!$AN$2:$BC$200,G$2,FALSE)&gt;0,VLOOKUP($C44,'YTD Scores'!$AN$2:$BC$200,G$2,FALSE),""),"")</f>
        <v/>
      </c>
      <c r="H44" s="29" t="str">
        <f>IF($C44&gt;0,IF(VLOOKUP($C44,'YTD Scores'!$AN$2:$BC$200,H$2,FALSE)&gt;0,VLOOKUP($C44,'YTD Scores'!$AN$2:$BC$200,H$2,FALSE),""),"")</f>
        <v/>
      </c>
      <c r="I44" s="29" t="str">
        <f>IF($C44&gt;0,IF(VLOOKUP($C44,'YTD Scores'!$AN$2:$BC$200,I$2,FALSE)&gt;0,VLOOKUP($C44,'YTD Scores'!$AN$2:$BC$200,I$2,FALSE),""),"")</f>
        <v/>
      </c>
      <c r="J44" s="29" t="str">
        <f>IF($C44&gt;0,IF(VLOOKUP($C44,'YTD Scores'!$AN$2:$BC$200,J$2,FALSE)&gt;0,VLOOKUP($C44,'YTD Scores'!$AN$2:$BC$200,J$2,FALSE),""),"")</f>
        <v/>
      </c>
      <c r="K44" s="29" t="str">
        <f>IF($C44&gt;0,IF(VLOOKUP($C44,'YTD Scores'!$AN$2:$BC$200,K$2,FALSE)&gt;0,VLOOKUP($C44,'YTD Scores'!$AN$2:$BC$200,K$2,FALSE),""),"")</f>
        <v/>
      </c>
      <c r="L44" s="29" t="str">
        <f>IF($C44&gt;0,IF(VLOOKUP($C44,'YTD Scores'!$AN$2:$BC$200,L$2,FALSE)&gt;0,VLOOKUP($C44,'YTD Scores'!$AN$2:$BC$200,L$2,FALSE),""),"")</f>
        <v/>
      </c>
      <c r="M44" s="29">
        <f>IF($C44&gt;0,IF(VLOOKUP($C44,'YTD Scores'!$AN$2:$BC$200,M$2,FALSE)&gt;0,VLOOKUP($C44,'YTD Scores'!$AN$2:$BC$200,M$2,FALSE),""),"")</f>
        <v>29.044</v>
      </c>
      <c r="N44" s="29">
        <f>IF($C44&gt;0,IF(VLOOKUP($C44,'YTD Scores'!$AN$2:$BC$200,N$2,FALSE)&gt;0,VLOOKUP($C44,'YTD Scores'!$AN$2:$BC$200,N$2,FALSE),""),"")</f>
        <v>27.05</v>
      </c>
      <c r="O44" s="29" t="str">
        <f>IF($C44&gt;0,IF(VLOOKUP($C44,'YTD Scores'!$AN$2:$BC$200,O$2,FALSE)&gt;0,VLOOKUP($C44,'YTD Scores'!$AN$2:$BC$200,O$2,FALSE),""),"")</f>
        <v/>
      </c>
      <c r="P44" s="29" t="str">
        <f>IF($C44&gt;0,IF(VLOOKUP($C44,'YTD Scores'!$AN$2:$BC$200,P$2,FALSE)&gt;0,VLOOKUP($C44,'YTD Scores'!$AN$2:$BC$200,P$2,FALSE),""),"")</f>
        <v/>
      </c>
      <c r="Q44" s="29" t="str">
        <f>IF($C44&gt;0,IF(VLOOKUP($C44,'YTD Scores'!$AN$2:$BC$200,Q$2,FALSE)&gt;0,VLOOKUP($C44,'YTD Scores'!$AN$2:$BC$200,Q$2,FALSE),""),"")</f>
        <v/>
      </c>
    </row>
    <row r="45" spans="1:17" s="28" customFormat="1" ht="10.8" customHeight="1" x14ac:dyDescent="0.25">
      <c r="A45" s="28">
        <f t="shared" si="4"/>
        <v>42</v>
      </c>
      <c r="B45" s="28">
        <f t="shared" si="2"/>
        <v>42</v>
      </c>
      <c r="C45" s="29">
        <f>IF(LARGE('YTD Scores'!AN$2:AN$200,A45)&gt;0.99,LARGE('YTD Scores'!AN$2:AN$200,A45),0)</f>
        <v>48.143079499999992</v>
      </c>
      <c r="D45" s="29"/>
      <c r="E45" s="28" t="str">
        <f>IF(C45&gt;0,VLOOKUP(C45,'YTD Scores'!AN$2:AQ$200,4,FALSE),"")</f>
        <v>Laura Bremner</v>
      </c>
      <c r="F45" s="29" t="str">
        <f>IF($C45&gt;0,IF(VLOOKUP($C45,'YTD Scores'!$AN$2:$BC$200,F$2,FALSE)&gt;0,VLOOKUP($C45,'YTD Scores'!$AN$2:$BC$200,F$2,FALSE),""),"")</f>
        <v/>
      </c>
      <c r="G45" s="29" t="str">
        <f>IF($C45&gt;0,IF(VLOOKUP($C45,'YTD Scores'!$AN$2:$BC$200,G$2,FALSE)&gt;0,VLOOKUP($C45,'YTD Scores'!$AN$2:$BC$200,G$2,FALSE),""),"")</f>
        <v/>
      </c>
      <c r="H45" s="29" t="str">
        <f>IF($C45&gt;0,IF(VLOOKUP($C45,'YTD Scores'!$AN$2:$BC$200,H$2,FALSE)&gt;0,VLOOKUP($C45,'YTD Scores'!$AN$2:$BC$200,H$2,FALSE),""),"")</f>
        <v/>
      </c>
      <c r="I45" s="29" t="str">
        <f>IF($C45&gt;0,IF(VLOOKUP($C45,'YTD Scores'!$AN$2:$BC$200,I$2,FALSE)&gt;0,VLOOKUP($C45,'YTD Scores'!$AN$2:$BC$200,I$2,FALSE),""),"")</f>
        <v/>
      </c>
      <c r="J45" s="29" t="str">
        <f>IF($C45&gt;0,IF(VLOOKUP($C45,'YTD Scores'!$AN$2:$BC$200,J$2,FALSE)&gt;0,VLOOKUP($C45,'YTD Scores'!$AN$2:$BC$200,J$2,FALSE),""),"")</f>
        <v/>
      </c>
      <c r="K45" s="29" t="str">
        <f>IF($C45&gt;0,IF(VLOOKUP($C45,'YTD Scores'!$AN$2:$BC$200,K$2,FALSE)&gt;0,VLOOKUP($C45,'YTD Scores'!$AN$2:$BC$200,K$2,FALSE),""),"")</f>
        <v/>
      </c>
      <c r="L45" s="29" t="str">
        <f>IF($C45&gt;0,IF(VLOOKUP($C45,'YTD Scores'!$AN$2:$BC$200,L$2,FALSE)&gt;0,VLOOKUP($C45,'YTD Scores'!$AN$2:$BC$200,L$2,FALSE),""),"")</f>
        <v/>
      </c>
      <c r="M45" s="29" t="str">
        <f>IF($C45&gt;0,IF(VLOOKUP($C45,'YTD Scores'!$AN$2:$BC$200,M$2,FALSE)&gt;0,VLOOKUP($C45,'YTD Scores'!$AN$2:$BC$200,M$2,FALSE),""),"")</f>
        <v/>
      </c>
      <c r="N45" s="29" t="str">
        <f>IF($C45&gt;0,IF(VLOOKUP($C45,'YTD Scores'!$AN$2:$BC$200,N$2,FALSE)&gt;0,VLOOKUP($C45,'YTD Scores'!$AN$2:$BC$200,N$2,FALSE),""),"")</f>
        <v/>
      </c>
      <c r="O45" s="29">
        <f>IF($C45&gt;0,IF(VLOOKUP($C45,'YTD Scores'!$AN$2:$BC$200,O$2,FALSE)&gt;0,VLOOKUP($C45,'YTD Scores'!$AN$2:$BC$200,O$2,FALSE),""),"")</f>
        <v>20.050999999999998</v>
      </c>
      <c r="P45" s="29">
        <f>IF($C45&gt;0,IF(VLOOKUP($C45,'YTD Scores'!$AN$2:$BC$200,P$2,FALSE)&gt;0,VLOOKUP($C45,'YTD Scores'!$AN$2:$BC$200,P$2,FALSE),""),"")</f>
        <v>28.053999999999998</v>
      </c>
      <c r="Q45" s="29" t="str">
        <f>IF($C45&gt;0,IF(VLOOKUP($C45,'YTD Scores'!$AN$2:$BC$200,Q$2,FALSE)&gt;0,VLOOKUP($C45,'YTD Scores'!$AN$2:$BC$200,Q$2,FALSE),""),"")</f>
        <v/>
      </c>
    </row>
    <row r="46" spans="1:17" s="28" customFormat="1" ht="10.8" customHeight="1" x14ac:dyDescent="0.25">
      <c r="A46" s="28">
        <f t="shared" si="4"/>
        <v>43</v>
      </c>
      <c r="B46" s="28">
        <f t="shared" si="2"/>
        <v>43</v>
      </c>
      <c r="C46" s="29">
        <f>IF(LARGE('YTD Scores'!AN$2:AN$200,A46)&gt;0.99,LARGE('YTD Scores'!AN$2:AN$200,A46),0)</f>
        <v>41.119066500000002</v>
      </c>
      <c r="D46" s="29"/>
      <c r="E46" s="28" t="str">
        <f>IF(C46&gt;0,VLOOKUP(C46,'YTD Scores'!AN$2:AQ$200,4,FALSE),"")</f>
        <v>Alistaire Leivers</v>
      </c>
      <c r="F46" s="29" t="str">
        <f>IF($C46&gt;0,IF(VLOOKUP($C46,'YTD Scores'!$AN$2:$BC$200,F$2,FALSE)&gt;0,VLOOKUP($C46,'YTD Scores'!$AN$2:$BC$200,F$2,FALSE),""),"")</f>
        <v/>
      </c>
      <c r="G46" s="29" t="str">
        <f>IF($C46&gt;0,IF(VLOOKUP($C46,'YTD Scores'!$AN$2:$BC$200,G$2,FALSE)&gt;0,VLOOKUP($C46,'YTD Scores'!$AN$2:$BC$200,G$2,FALSE),""),"")</f>
        <v/>
      </c>
      <c r="H46" s="29">
        <f>IF($C46&gt;0,IF(VLOOKUP($C46,'YTD Scores'!$AN$2:$BC$200,H$2,FALSE)&gt;0,VLOOKUP($C46,'YTD Scores'!$AN$2:$BC$200,H$2,FALSE),""),"")</f>
        <v>41.055</v>
      </c>
      <c r="I46" s="29" t="str">
        <f>IF($C46&gt;0,IF(VLOOKUP($C46,'YTD Scores'!$AN$2:$BC$200,I$2,FALSE)&gt;0,VLOOKUP($C46,'YTD Scores'!$AN$2:$BC$200,I$2,FALSE),""),"")</f>
        <v/>
      </c>
      <c r="J46" s="29" t="str">
        <f>IF($C46&gt;0,IF(VLOOKUP($C46,'YTD Scores'!$AN$2:$BC$200,J$2,FALSE)&gt;0,VLOOKUP($C46,'YTD Scores'!$AN$2:$BC$200,J$2,FALSE),""),"")</f>
        <v/>
      </c>
      <c r="K46" s="29" t="str">
        <f>IF($C46&gt;0,IF(VLOOKUP($C46,'YTD Scores'!$AN$2:$BC$200,K$2,FALSE)&gt;0,VLOOKUP($C46,'YTD Scores'!$AN$2:$BC$200,K$2,FALSE),""),"")</f>
        <v/>
      </c>
      <c r="L46" s="29" t="str">
        <f>IF($C46&gt;0,IF(VLOOKUP($C46,'YTD Scores'!$AN$2:$BC$200,L$2,FALSE)&gt;0,VLOOKUP($C46,'YTD Scores'!$AN$2:$BC$200,L$2,FALSE),""),"")</f>
        <v/>
      </c>
      <c r="M46" s="29" t="str">
        <f>IF($C46&gt;0,IF(VLOOKUP($C46,'YTD Scores'!$AN$2:$BC$200,M$2,FALSE)&gt;0,VLOOKUP($C46,'YTD Scores'!$AN$2:$BC$200,M$2,FALSE),""),"")</f>
        <v/>
      </c>
      <c r="N46" s="29">
        <f>IF($C46&gt;0,IF(VLOOKUP($C46,'YTD Scores'!$AN$2:$BC$200,N$2,FALSE)&gt;0,VLOOKUP($C46,'YTD Scores'!$AN$2:$BC$200,N$2,FALSE),""),"")</f>
        <v>2.3E-2</v>
      </c>
      <c r="O46" s="29" t="str">
        <f>IF($C46&gt;0,IF(VLOOKUP($C46,'YTD Scores'!$AN$2:$BC$200,O$2,FALSE)&gt;0,VLOOKUP($C46,'YTD Scores'!$AN$2:$BC$200,O$2,FALSE),""),"")</f>
        <v/>
      </c>
      <c r="P46" s="29" t="str">
        <f>IF($C46&gt;0,IF(VLOOKUP($C46,'YTD Scores'!$AN$2:$BC$200,P$2,FALSE)&gt;0,VLOOKUP($C46,'YTD Scores'!$AN$2:$BC$200,P$2,FALSE),""),"")</f>
        <v/>
      </c>
      <c r="Q46" s="29" t="str">
        <f>IF($C46&gt;0,IF(VLOOKUP($C46,'YTD Scores'!$AN$2:$BC$200,Q$2,FALSE)&gt;0,VLOOKUP($C46,'YTD Scores'!$AN$2:$BC$200,Q$2,FALSE),""),"")</f>
        <v/>
      </c>
    </row>
    <row r="47" spans="1:17" s="28" customFormat="1" ht="10.8" customHeight="1" x14ac:dyDescent="0.25">
      <c r="A47" s="28">
        <f t="shared" si="4"/>
        <v>44</v>
      </c>
      <c r="B47" s="28">
        <f t="shared" si="2"/>
        <v>44</v>
      </c>
      <c r="C47" s="29">
        <f>IF(LARGE('YTD Scores'!AN$2:AN$200,A47)&gt;0.99,LARGE('YTD Scores'!AN$2:AN$200,A47),0)</f>
        <v>41.095054000000005</v>
      </c>
      <c r="D47" s="29"/>
      <c r="E47" s="28" t="str">
        <f>IF(C47&gt;0,VLOOKUP(C47,'YTD Scores'!AN$2:AQ$200,4,FALSE),"")</f>
        <v>Mark Selby</v>
      </c>
      <c r="F47" s="29" t="str">
        <f>IF($C47&gt;0,IF(VLOOKUP($C47,'YTD Scores'!$AN$2:$BC$200,F$2,FALSE)&gt;0,VLOOKUP($C47,'YTD Scores'!$AN$2:$BC$200,F$2,FALSE),""),"")</f>
        <v/>
      </c>
      <c r="G47" s="29" t="str">
        <f>IF($C47&gt;0,IF(VLOOKUP($C47,'YTD Scores'!$AN$2:$BC$200,G$2,FALSE)&gt;0,VLOOKUP($C47,'YTD Scores'!$AN$2:$BC$200,G$2,FALSE),""),"")</f>
        <v/>
      </c>
      <c r="H47" s="29" t="str">
        <f>IF($C47&gt;0,IF(VLOOKUP($C47,'YTD Scores'!$AN$2:$BC$200,H$2,FALSE)&gt;0,VLOOKUP($C47,'YTD Scores'!$AN$2:$BC$200,H$2,FALSE),""),"")</f>
        <v/>
      </c>
      <c r="I47" s="29" t="str">
        <f>IF($C47&gt;0,IF(VLOOKUP($C47,'YTD Scores'!$AN$2:$BC$200,I$2,FALSE)&gt;0,VLOOKUP($C47,'YTD Scores'!$AN$2:$BC$200,I$2,FALSE),""),"")</f>
        <v/>
      </c>
      <c r="J47" s="29" t="str">
        <f>IF($C47&gt;0,IF(VLOOKUP($C47,'YTD Scores'!$AN$2:$BC$200,J$2,FALSE)&gt;0,VLOOKUP($C47,'YTD Scores'!$AN$2:$BC$200,J$2,FALSE),""),"")</f>
        <v/>
      </c>
      <c r="K47" s="29" t="str">
        <f>IF($C47&gt;0,IF(VLOOKUP($C47,'YTD Scores'!$AN$2:$BC$200,K$2,FALSE)&gt;0,VLOOKUP($C47,'YTD Scores'!$AN$2:$BC$200,K$2,FALSE),""),"")</f>
        <v/>
      </c>
      <c r="L47" s="29">
        <f>IF($C47&gt;0,IF(VLOOKUP($C47,'YTD Scores'!$AN$2:$BC$200,L$2,FALSE)&gt;0,VLOOKUP($C47,'YTD Scores'!$AN$2:$BC$200,L$2,FALSE),""),"")</f>
        <v>41.054000000000002</v>
      </c>
      <c r="M47" s="29" t="str">
        <f>IF($C47&gt;0,IF(VLOOKUP($C47,'YTD Scores'!$AN$2:$BC$200,M$2,FALSE)&gt;0,VLOOKUP($C47,'YTD Scores'!$AN$2:$BC$200,M$2,FALSE),""),"")</f>
        <v/>
      </c>
      <c r="N47" s="29" t="str">
        <f>IF($C47&gt;0,IF(VLOOKUP($C47,'YTD Scores'!$AN$2:$BC$200,N$2,FALSE)&gt;0,VLOOKUP($C47,'YTD Scores'!$AN$2:$BC$200,N$2,FALSE),""),"")</f>
        <v/>
      </c>
      <c r="O47" s="29" t="str">
        <f>IF($C47&gt;0,IF(VLOOKUP($C47,'YTD Scores'!$AN$2:$BC$200,O$2,FALSE)&gt;0,VLOOKUP($C47,'YTD Scores'!$AN$2:$BC$200,O$2,FALSE),""),"")</f>
        <v/>
      </c>
      <c r="P47" s="29" t="str">
        <f>IF($C47&gt;0,IF(VLOOKUP($C47,'YTD Scores'!$AN$2:$BC$200,P$2,FALSE)&gt;0,VLOOKUP($C47,'YTD Scores'!$AN$2:$BC$200,P$2,FALSE),""),"")</f>
        <v/>
      </c>
      <c r="Q47" s="29" t="str">
        <f>IF($C47&gt;0,IF(VLOOKUP($C47,'YTD Scores'!$AN$2:$BC$200,Q$2,FALSE)&gt;0,VLOOKUP($C47,'YTD Scores'!$AN$2:$BC$200,Q$2,FALSE),""),"")</f>
        <v/>
      </c>
    </row>
    <row r="48" spans="1:17" s="28" customFormat="1" ht="10.8" customHeight="1" x14ac:dyDescent="0.25">
      <c r="A48" s="28">
        <f t="shared" si="4"/>
        <v>45</v>
      </c>
      <c r="B48" s="28">
        <f t="shared" si="2"/>
        <v>45</v>
      </c>
      <c r="C48" s="29">
        <f>IF(LARGE('YTD Scores'!AN$2:AN$200,A48)&gt;0.99,LARGE('YTD Scores'!AN$2:AN$200,A48),0)</f>
        <v>40.101061000000001</v>
      </c>
      <c r="D48" s="29"/>
      <c r="E48" s="28" t="str">
        <f>IF(C48&gt;0,VLOOKUP(C48,'YTD Scores'!AN$2:AQ$200,4,FALSE),"")</f>
        <v>Gillian Oliver</v>
      </c>
      <c r="F48" s="29" t="str">
        <f>IF($C48&gt;0,IF(VLOOKUP($C48,'YTD Scores'!$AN$2:$BC$200,F$2,FALSE)&gt;0,VLOOKUP($C48,'YTD Scores'!$AN$2:$BC$200,F$2,FALSE),""),"")</f>
        <v/>
      </c>
      <c r="G48" s="29">
        <f>IF($C48&gt;0,IF(VLOOKUP($C48,'YTD Scores'!$AN$2:$BC$200,G$2,FALSE)&gt;0,VLOOKUP($C48,'YTD Scores'!$AN$2:$BC$200,G$2,FALSE),""),"")</f>
        <v>40.061</v>
      </c>
      <c r="H48" s="29" t="str">
        <f>IF($C48&gt;0,IF(VLOOKUP($C48,'YTD Scores'!$AN$2:$BC$200,H$2,FALSE)&gt;0,VLOOKUP($C48,'YTD Scores'!$AN$2:$BC$200,H$2,FALSE),""),"")</f>
        <v/>
      </c>
      <c r="I48" s="29" t="str">
        <f>IF($C48&gt;0,IF(VLOOKUP($C48,'YTD Scores'!$AN$2:$BC$200,I$2,FALSE)&gt;0,VLOOKUP($C48,'YTD Scores'!$AN$2:$BC$200,I$2,FALSE),""),"")</f>
        <v/>
      </c>
      <c r="J48" s="29" t="str">
        <f>IF($C48&gt;0,IF(VLOOKUP($C48,'YTD Scores'!$AN$2:$BC$200,J$2,FALSE)&gt;0,VLOOKUP($C48,'YTD Scores'!$AN$2:$BC$200,J$2,FALSE),""),"")</f>
        <v/>
      </c>
      <c r="K48" s="29" t="str">
        <f>IF($C48&gt;0,IF(VLOOKUP($C48,'YTD Scores'!$AN$2:$BC$200,K$2,FALSE)&gt;0,VLOOKUP($C48,'YTD Scores'!$AN$2:$BC$200,K$2,FALSE),""),"")</f>
        <v/>
      </c>
      <c r="L48" s="29" t="str">
        <f>IF($C48&gt;0,IF(VLOOKUP($C48,'YTD Scores'!$AN$2:$BC$200,L$2,FALSE)&gt;0,VLOOKUP($C48,'YTD Scores'!$AN$2:$BC$200,L$2,FALSE),""),"")</f>
        <v/>
      </c>
      <c r="M48" s="29" t="str">
        <f>IF($C48&gt;0,IF(VLOOKUP($C48,'YTD Scores'!$AN$2:$BC$200,M$2,FALSE)&gt;0,VLOOKUP($C48,'YTD Scores'!$AN$2:$BC$200,M$2,FALSE),""),"")</f>
        <v/>
      </c>
      <c r="N48" s="29" t="str">
        <f>IF($C48&gt;0,IF(VLOOKUP($C48,'YTD Scores'!$AN$2:$BC$200,N$2,FALSE)&gt;0,VLOOKUP($C48,'YTD Scores'!$AN$2:$BC$200,N$2,FALSE),""),"")</f>
        <v/>
      </c>
      <c r="O48" s="29" t="str">
        <f>IF($C48&gt;0,IF(VLOOKUP($C48,'YTD Scores'!$AN$2:$BC$200,O$2,FALSE)&gt;0,VLOOKUP($C48,'YTD Scores'!$AN$2:$BC$200,O$2,FALSE),""),"")</f>
        <v/>
      </c>
      <c r="P48" s="29" t="str">
        <f>IF($C48&gt;0,IF(VLOOKUP($C48,'YTD Scores'!$AN$2:$BC$200,P$2,FALSE)&gt;0,VLOOKUP($C48,'YTD Scores'!$AN$2:$BC$200,P$2,FALSE),""),"")</f>
        <v/>
      </c>
      <c r="Q48" s="29" t="str">
        <f>IF($C48&gt;0,IF(VLOOKUP($C48,'YTD Scores'!$AN$2:$BC$200,Q$2,FALSE)&gt;0,VLOOKUP($C48,'YTD Scores'!$AN$2:$BC$200,Q$2,FALSE),""),"")</f>
        <v/>
      </c>
    </row>
    <row r="49" spans="1:17" s="28" customFormat="1" ht="10.8" customHeight="1" x14ac:dyDescent="0.25">
      <c r="A49" s="28">
        <f t="shared" si="4"/>
        <v>46</v>
      </c>
      <c r="B49" s="28">
        <f t="shared" si="2"/>
        <v>46</v>
      </c>
      <c r="C49" s="29">
        <f>IF(LARGE('YTD Scores'!AN$2:AN$200,A49)&gt;0.99,LARGE('YTD Scores'!AN$2:AN$200,A49),0)</f>
        <v>40.095055000000002</v>
      </c>
      <c r="D49" s="29"/>
      <c r="E49" s="28" t="str">
        <f>IF(C49&gt;0,VLOOKUP(C49,'YTD Scores'!AN$2:AQ$200,4,FALSE),"")</f>
        <v>Chris Bowker</v>
      </c>
      <c r="F49" s="29" t="str">
        <f>IF($C49&gt;0,IF(VLOOKUP($C49,'YTD Scores'!$AN$2:$BC$200,F$2,FALSE)&gt;0,VLOOKUP($C49,'YTD Scores'!$AN$2:$BC$200,F$2,FALSE),""),"")</f>
        <v/>
      </c>
      <c r="G49" s="29" t="str">
        <f>IF($C49&gt;0,IF(VLOOKUP($C49,'YTD Scores'!$AN$2:$BC$200,G$2,FALSE)&gt;0,VLOOKUP($C49,'YTD Scores'!$AN$2:$BC$200,G$2,FALSE),""),"")</f>
        <v/>
      </c>
      <c r="H49" s="29" t="str">
        <f>IF($C49&gt;0,IF(VLOOKUP($C49,'YTD Scores'!$AN$2:$BC$200,H$2,FALSE)&gt;0,VLOOKUP($C49,'YTD Scores'!$AN$2:$BC$200,H$2,FALSE),""),"")</f>
        <v/>
      </c>
      <c r="I49" s="29" t="str">
        <f>IF($C49&gt;0,IF(VLOOKUP($C49,'YTD Scores'!$AN$2:$BC$200,I$2,FALSE)&gt;0,VLOOKUP($C49,'YTD Scores'!$AN$2:$BC$200,I$2,FALSE),""),"")</f>
        <v/>
      </c>
      <c r="J49" s="29" t="str">
        <f>IF($C49&gt;0,IF(VLOOKUP($C49,'YTD Scores'!$AN$2:$BC$200,J$2,FALSE)&gt;0,VLOOKUP($C49,'YTD Scores'!$AN$2:$BC$200,J$2,FALSE),""),"")</f>
        <v/>
      </c>
      <c r="K49" s="29" t="str">
        <f>IF($C49&gt;0,IF(VLOOKUP($C49,'YTD Scores'!$AN$2:$BC$200,K$2,FALSE)&gt;0,VLOOKUP($C49,'YTD Scores'!$AN$2:$BC$200,K$2,FALSE),""),"")</f>
        <v/>
      </c>
      <c r="L49" s="29">
        <f>IF($C49&gt;0,IF(VLOOKUP($C49,'YTD Scores'!$AN$2:$BC$200,L$2,FALSE)&gt;0,VLOOKUP($C49,'YTD Scores'!$AN$2:$BC$200,L$2,FALSE),""),"")</f>
        <v>40.055</v>
      </c>
      <c r="M49" s="29" t="str">
        <f>IF($C49&gt;0,IF(VLOOKUP($C49,'YTD Scores'!$AN$2:$BC$200,M$2,FALSE)&gt;0,VLOOKUP($C49,'YTD Scores'!$AN$2:$BC$200,M$2,FALSE),""),"")</f>
        <v/>
      </c>
      <c r="N49" s="29" t="str">
        <f>IF($C49&gt;0,IF(VLOOKUP($C49,'YTD Scores'!$AN$2:$BC$200,N$2,FALSE)&gt;0,VLOOKUP($C49,'YTD Scores'!$AN$2:$BC$200,N$2,FALSE),""),"")</f>
        <v/>
      </c>
      <c r="O49" s="29" t="str">
        <f>IF($C49&gt;0,IF(VLOOKUP($C49,'YTD Scores'!$AN$2:$BC$200,O$2,FALSE)&gt;0,VLOOKUP($C49,'YTD Scores'!$AN$2:$BC$200,O$2,FALSE),""),"")</f>
        <v/>
      </c>
      <c r="P49" s="29" t="str">
        <f>IF($C49&gt;0,IF(VLOOKUP($C49,'YTD Scores'!$AN$2:$BC$200,P$2,FALSE)&gt;0,VLOOKUP($C49,'YTD Scores'!$AN$2:$BC$200,P$2,FALSE),""),"")</f>
        <v/>
      </c>
      <c r="Q49" s="29" t="str">
        <f>IF($C49&gt;0,IF(VLOOKUP($C49,'YTD Scores'!$AN$2:$BC$200,Q$2,FALSE)&gt;0,VLOOKUP($C49,'YTD Scores'!$AN$2:$BC$200,Q$2,FALSE),""),"")</f>
        <v/>
      </c>
    </row>
    <row r="50" spans="1:17" s="28" customFormat="1" ht="10.8" customHeight="1" x14ac:dyDescent="0.25">
      <c r="A50" s="28">
        <f t="shared" si="4"/>
        <v>47</v>
      </c>
      <c r="B50" s="28">
        <f t="shared" si="2"/>
        <v>47</v>
      </c>
      <c r="C50" s="29">
        <f>IF(LARGE('YTD Scores'!AN$2:AN$200,A50)&gt;0.99,LARGE('YTD Scores'!AN$2:AN$200,A50),0)</f>
        <v>39.128574</v>
      </c>
      <c r="D50" s="29"/>
      <c r="E50" s="28" t="str">
        <f>IF(C50&gt;0,VLOOKUP(C50,'YTD Scores'!AN$2:AQ$200,4,FALSE),"")</f>
        <v>Darran Ames</v>
      </c>
      <c r="F50" s="29" t="str">
        <f>IF($C50&gt;0,IF(VLOOKUP($C50,'YTD Scores'!$AN$2:$BC$200,F$2,FALSE)&gt;0,VLOOKUP($C50,'YTD Scores'!$AN$2:$BC$200,F$2,FALSE),""),"")</f>
        <v/>
      </c>
      <c r="G50" s="29" t="str">
        <f>IF($C50&gt;0,IF(VLOOKUP($C50,'YTD Scores'!$AN$2:$BC$200,G$2,FALSE)&gt;0,VLOOKUP($C50,'YTD Scores'!$AN$2:$BC$200,G$2,FALSE),""),"")</f>
        <v/>
      </c>
      <c r="H50" s="29" t="str">
        <f>IF($C50&gt;0,IF(VLOOKUP($C50,'YTD Scores'!$AN$2:$BC$200,H$2,FALSE)&gt;0,VLOOKUP($C50,'YTD Scores'!$AN$2:$BC$200,H$2,FALSE),""),"")</f>
        <v/>
      </c>
      <c r="I50" s="29" t="str">
        <f>IF($C50&gt;0,IF(VLOOKUP($C50,'YTD Scores'!$AN$2:$BC$200,I$2,FALSE)&gt;0,VLOOKUP($C50,'YTD Scores'!$AN$2:$BC$200,I$2,FALSE),""),"")</f>
        <v/>
      </c>
      <c r="J50" s="29" t="str">
        <f>IF($C50&gt;0,IF(VLOOKUP($C50,'YTD Scores'!$AN$2:$BC$200,J$2,FALSE)&gt;0,VLOOKUP($C50,'YTD Scores'!$AN$2:$BC$200,J$2,FALSE),""),"")</f>
        <v/>
      </c>
      <c r="K50" s="29" t="str">
        <f>IF($C50&gt;0,IF(VLOOKUP($C50,'YTD Scores'!$AN$2:$BC$200,K$2,FALSE)&gt;0,VLOOKUP($C50,'YTD Scores'!$AN$2:$BC$200,K$2,FALSE),""),"")</f>
        <v/>
      </c>
      <c r="L50" s="29" t="str">
        <f>IF($C50&gt;0,IF(VLOOKUP($C50,'YTD Scores'!$AN$2:$BC$200,L$2,FALSE)&gt;0,VLOOKUP($C50,'YTD Scores'!$AN$2:$BC$200,L$2,FALSE),""),"")</f>
        <v/>
      </c>
      <c r="M50" s="29" t="str">
        <f>IF($C50&gt;0,IF(VLOOKUP($C50,'YTD Scores'!$AN$2:$BC$200,M$2,FALSE)&gt;0,VLOOKUP($C50,'YTD Scores'!$AN$2:$BC$200,M$2,FALSE),""),"")</f>
        <v/>
      </c>
      <c r="N50" s="29" t="str">
        <f>IF($C50&gt;0,IF(VLOOKUP($C50,'YTD Scores'!$AN$2:$BC$200,N$2,FALSE)&gt;0,VLOOKUP($C50,'YTD Scores'!$AN$2:$BC$200,N$2,FALSE),""),"")</f>
        <v/>
      </c>
      <c r="O50" s="29">
        <f>IF($C50&gt;0,IF(VLOOKUP($C50,'YTD Scores'!$AN$2:$BC$200,O$2,FALSE)&gt;0,VLOOKUP($C50,'YTD Scores'!$AN$2:$BC$200,O$2,FALSE),""),"")</f>
        <v>17.047999999999998</v>
      </c>
      <c r="P50" s="29">
        <f>IF($C50&gt;0,IF(VLOOKUP($C50,'YTD Scores'!$AN$2:$BC$200,P$2,FALSE)&gt;0,VLOOKUP($C50,'YTD Scores'!$AN$2:$BC$200,P$2,FALSE),""),"")</f>
        <v>22.049999999999997</v>
      </c>
      <c r="Q50" s="29" t="str">
        <f>IF($C50&gt;0,IF(VLOOKUP($C50,'YTD Scores'!$AN$2:$BC$200,Q$2,FALSE)&gt;0,VLOOKUP($C50,'YTD Scores'!$AN$2:$BC$200,Q$2,FALSE),""),"")</f>
        <v/>
      </c>
    </row>
    <row r="51" spans="1:17" s="28" customFormat="1" ht="10.8" customHeight="1" x14ac:dyDescent="0.25">
      <c r="A51" s="28">
        <f t="shared" si="4"/>
        <v>48</v>
      </c>
      <c r="B51" s="28">
        <f t="shared" si="2"/>
        <v>48</v>
      </c>
      <c r="C51" s="29">
        <f>IF(LARGE('YTD Scores'!AN$2:AN$200,A51)&gt;0.99,LARGE('YTD Scores'!AN$2:AN$200,A51),0)</f>
        <v>37.090052999999997</v>
      </c>
      <c r="D51" s="29"/>
      <c r="E51" s="28" t="str">
        <f>IF(C51&gt;0,VLOOKUP(C51,'YTD Scores'!AN$2:AQ$200,4,FALSE),"")</f>
        <v>Mike Toft</v>
      </c>
      <c r="F51" s="29" t="str">
        <f>IF($C51&gt;0,IF(VLOOKUP($C51,'YTD Scores'!$AN$2:$BC$200,F$2,FALSE)&gt;0,VLOOKUP($C51,'YTD Scores'!$AN$2:$BC$200,F$2,FALSE),""),"")</f>
        <v/>
      </c>
      <c r="G51" s="29" t="str">
        <f>IF($C51&gt;0,IF(VLOOKUP($C51,'YTD Scores'!$AN$2:$BC$200,G$2,FALSE)&gt;0,VLOOKUP($C51,'YTD Scores'!$AN$2:$BC$200,G$2,FALSE),""),"")</f>
        <v/>
      </c>
      <c r="H51" s="29" t="str">
        <f>IF($C51&gt;0,IF(VLOOKUP($C51,'YTD Scores'!$AN$2:$BC$200,H$2,FALSE)&gt;0,VLOOKUP($C51,'YTD Scores'!$AN$2:$BC$200,H$2,FALSE),""),"")</f>
        <v/>
      </c>
      <c r="I51" s="29" t="str">
        <f>IF($C51&gt;0,IF(VLOOKUP($C51,'YTD Scores'!$AN$2:$BC$200,I$2,FALSE)&gt;0,VLOOKUP($C51,'YTD Scores'!$AN$2:$BC$200,I$2,FALSE),""),"")</f>
        <v/>
      </c>
      <c r="J51" s="29">
        <f>IF($C51&gt;0,IF(VLOOKUP($C51,'YTD Scores'!$AN$2:$BC$200,J$2,FALSE)&gt;0,VLOOKUP($C51,'YTD Scores'!$AN$2:$BC$200,J$2,FALSE),""),"")</f>
        <v>37.052999999999997</v>
      </c>
      <c r="K51" s="29" t="str">
        <f>IF($C51&gt;0,IF(VLOOKUP($C51,'YTD Scores'!$AN$2:$BC$200,K$2,FALSE)&gt;0,VLOOKUP($C51,'YTD Scores'!$AN$2:$BC$200,K$2,FALSE),""),"")</f>
        <v/>
      </c>
      <c r="L51" s="29" t="str">
        <f>IF($C51&gt;0,IF(VLOOKUP($C51,'YTD Scores'!$AN$2:$BC$200,L$2,FALSE)&gt;0,VLOOKUP($C51,'YTD Scores'!$AN$2:$BC$200,L$2,FALSE),""),"")</f>
        <v/>
      </c>
      <c r="M51" s="29" t="str">
        <f>IF($C51&gt;0,IF(VLOOKUP($C51,'YTD Scores'!$AN$2:$BC$200,M$2,FALSE)&gt;0,VLOOKUP($C51,'YTD Scores'!$AN$2:$BC$200,M$2,FALSE),""),"")</f>
        <v/>
      </c>
      <c r="N51" s="29" t="str">
        <f>IF($C51&gt;0,IF(VLOOKUP($C51,'YTD Scores'!$AN$2:$BC$200,N$2,FALSE)&gt;0,VLOOKUP($C51,'YTD Scores'!$AN$2:$BC$200,N$2,FALSE),""),"")</f>
        <v/>
      </c>
      <c r="O51" s="29" t="str">
        <f>IF($C51&gt;0,IF(VLOOKUP($C51,'YTD Scores'!$AN$2:$BC$200,O$2,FALSE)&gt;0,VLOOKUP($C51,'YTD Scores'!$AN$2:$BC$200,O$2,FALSE),""),"")</f>
        <v/>
      </c>
      <c r="P51" s="29" t="str">
        <f>IF($C51&gt;0,IF(VLOOKUP($C51,'YTD Scores'!$AN$2:$BC$200,P$2,FALSE)&gt;0,VLOOKUP($C51,'YTD Scores'!$AN$2:$BC$200,P$2,FALSE),""),"")</f>
        <v/>
      </c>
      <c r="Q51" s="29" t="str">
        <f>IF($C51&gt;0,IF(VLOOKUP($C51,'YTD Scores'!$AN$2:$BC$200,Q$2,FALSE)&gt;0,VLOOKUP($C51,'YTD Scores'!$AN$2:$BC$200,Q$2,FALSE),""),"")</f>
        <v/>
      </c>
    </row>
    <row r="52" spans="1:17" s="28" customFormat="1" ht="10.8" customHeight="1" x14ac:dyDescent="0.25">
      <c r="A52" s="28">
        <f t="shared" si="4"/>
        <v>49</v>
      </c>
      <c r="B52" s="28">
        <f t="shared" si="2"/>
        <v>49</v>
      </c>
      <c r="C52" s="29">
        <f>IF(LARGE('YTD Scores'!AN$2:AN$200,A52)&gt;0.99,LARGE('YTD Scores'!AN$2:AN$200,A52),0)</f>
        <v>36.090054000000002</v>
      </c>
      <c r="D52" s="29"/>
      <c r="E52" s="28" t="str">
        <f>IF(C52&gt;0,VLOOKUP(C52,'YTD Scores'!AN$2:AQ$200,4,FALSE),"")</f>
        <v>Alex Tate</v>
      </c>
      <c r="F52" s="29" t="str">
        <f>IF($C52&gt;0,IF(VLOOKUP($C52,'YTD Scores'!$AN$2:$BC$200,F$2,FALSE)&gt;0,VLOOKUP($C52,'YTD Scores'!$AN$2:$BC$200,F$2,FALSE),""),"")</f>
        <v/>
      </c>
      <c r="G52" s="29" t="str">
        <f>IF($C52&gt;0,IF(VLOOKUP($C52,'YTD Scores'!$AN$2:$BC$200,G$2,FALSE)&gt;0,VLOOKUP($C52,'YTD Scores'!$AN$2:$BC$200,G$2,FALSE),""),"")</f>
        <v/>
      </c>
      <c r="H52" s="29" t="str">
        <f>IF($C52&gt;0,IF(VLOOKUP($C52,'YTD Scores'!$AN$2:$BC$200,H$2,FALSE)&gt;0,VLOOKUP($C52,'YTD Scores'!$AN$2:$BC$200,H$2,FALSE),""),"")</f>
        <v/>
      </c>
      <c r="I52" s="29" t="str">
        <f>IF($C52&gt;0,IF(VLOOKUP($C52,'YTD Scores'!$AN$2:$BC$200,I$2,FALSE)&gt;0,VLOOKUP($C52,'YTD Scores'!$AN$2:$BC$200,I$2,FALSE),""),"")</f>
        <v/>
      </c>
      <c r="J52" s="29">
        <f>IF($C52&gt;0,IF(VLOOKUP($C52,'YTD Scores'!$AN$2:$BC$200,J$2,FALSE)&gt;0,VLOOKUP($C52,'YTD Scores'!$AN$2:$BC$200,J$2,FALSE),""),"")</f>
        <v>36.054000000000002</v>
      </c>
      <c r="K52" s="29" t="str">
        <f>IF($C52&gt;0,IF(VLOOKUP($C52,'YTD Scores'!$AN$2:$BC$200,K$2,FALSE)&gt;0,VLOOKUP($C52,'YTD Scores'!$AN$2:$BC$200,K$2,FALSE),""),"")</f>
        <v/>
      </c>
      <c r="L52" s="29" t="str">
        <f>IF($C52&gt;0,IF(VLOOKUP($C52,'YTD Scores'!$AN$2:$BC$200,L$2,FALSE)&gt;0,VLOOKUP($C52,'YTD Scores'!$AN$2:$BC$200,L$2,FALSE),""),"")</f>
        <v/>
      </c>
      <c r="M52" s="29" t="str">
        <f>IF($C52&gt;0,IF(VLOOKUP($C52,'YTD Scores'!$AN$2:$BC$200,M$2,FALSE)&gt;0,VLOOKUP($C52,'YTD Scores'!$AN$2:$BC$200,M$2,FALSE),""),"")</f>
        <v/>
      </c>
      <c r="N52" s="29" t="str">
        <f>IF($C52&gt;0,IF(VLOOKUP($C52,'YTD Scores'!$AN$2:$BC$200,N$2,FALSE)&gt;0,VLOOKUP($C52,'YTD Scores'!$AN$2:$BC$200,N$2,FALSE),""),"")</f>
        <v/>
      </c>
      <c r="O52" s="29" t="str">
        <f>IF($C52&gt;0,IF(VLOOKUP($C52,'YTD Scores'!$AN$2:$BC$200,O$2,FALSE)&gt;0,VLOOKUP($C52,'YTD Scores'!$AN$2:$BC$200,O$2,FALSE),""),"")</f>
        <v/>
      </c>
      <c r="P52" s="29" t="str">
        <f>IF($C52&gt;0,IF(VLOOKUP($C52,'YTD Scores'!$AN$2:$BC$200,P$2,FALSE)&gt;0,VLOOKUP($C52,'YTD Scores'!$AN$2:$BC$200,P$2,FALSE),""),"")</f>
        <v/>
      </c>
      <c r="Q52" s="29" t="str">
        <f>IF($C52&gt;0,IF(VLOOKUP($C52,'YTD Scores'!$AN$2:$BC$200,Q$2,FALSE)&gt;0,VLOOKUP($C52,'YTD Scores'!$AN$2:$BC$200,Q$2,FALSE),""),"")</f>
        <v/>
      </c>
    </row>
    <row r="53" spans="1:17" s="28" customFormat="1" ht="10.8" customHeight="1" x14ac:dyDescent="0.25">
      <c r="A53" s="28">
        <f t="shared" ref="A53:A116" si="5">A52+1</f>
        <v>50</v>
      </c>
      <c r="B53" s="28">
        <f t="shared" si="2"/>
        <v>50</v>
      </c>
      <c r="C53" s="29">
        <f>IF(LARGE('YTD Scores'!AN$2:AN$200,A53)&gt;0.99,LARGE('YTD Scores'!AN$2:AN$200,A53),0)</f>
        <v>35.116073499999999</v>
      </c>
      <c r="D53" s="29"/>
      <c r="E53" s="28" t="str">
        <f>IF(C53&gt;0,VLOOKUP(C53,'YTD Scores'!AN$2:AQ$200,4,FALSE),"")</f>
        <v>Emma Johnston</v>
      </c>
      <c r="F53" s="29" t="str">
        <f>IF($C53&gt;0,IF(VLOOKUP($C53,'YTD Scores'!$AN$2:$BC$200,F$2,FALSE)&gt;0,VLOOKUP($C53,'YTD Scores'!$AN$2:$BC$200,F$2,FALSE),""),"")</f>
        <v/>
      </c>
      <c r="G53" s="29" t="str">
        <f>IF($C53&gt;0,IF(VLOOKUP($C53,'YTD Scores'!$AN$2:$BC$200,G$2,FALSE)&gt;0,VLOOKUP($C53,'YTD Scores'!$AN$2:$BC$200,G$2,FALSE),""),"")</f>
        <v/>
      </c>
      <c r="H53" s="29" t="str">
        <f>IF($C53&gt;0,IF(VLOOKUP($C53,'YTD Scores'!$AN$2:$BC$200,H$2,FALSE)&gt;0,VLOOKUP($C53,'YTD Scores'!$AN$2:$BC$200,H$2,FALSE),""),"")</f>
        <v/>
      </c>
      <c r="I53" s="29" t="str">
        <f>IF($C53&gt;0,IF(VLOOKUP($C53,'YTD Scores'!$AN$2:$BC$200,I$2,FALSE)&gt;0,VLOOKUP($C53,'YTD Scores'!$AN$2:$BC$200,I$2,FALSE),""),"")</f>
        <v/>
      </c>
      <c r="J53" s="29" t="str">
        <f>IF($C53&gt;0,IF(VLOOKUP($C53,'YTD Scores'!$AN$2:$BC$200,J$2,FALSE)&gt;0,VLOOKUP($C53,'YTD Scores'!$AN$2:$BC$200,J$2,FALSE),""),"")</f>
        <v/>
      </c>
      <c r="K53" s="29" t="str">
        <f>IF($C53&gt;0,IF(VLOOKUP($C53,'YTD Scores'!$AN$2:$BC$200,K$2,FALSE)&gt;0,VLOOKUP($C53,'YTD Scores'!$AN$2:$BC$200,K$2,FALSE),""),"")</f>
        <v/>
      </c>
      <c r="L53" s="29">
        <f>IF($C53&gt;0,IF(VLOOKUP($C53,'YTD Scores'!$AN$2:$BC$200,L$2,FALSE)&gt;0,VLOOKUP($C53,'YTD Scores'!$AN$2:$BC$200,L$2,FALSE),""),"")</f>
        <v>1.4999999999999999E-2</v>
      </c>
      <c r="M53" s="29" t="str">
        <f>IF($C53&gt;0,IF(VLOOKUP($C53,'YTD Scores'!$AN$2:$BC$200,M$2,FALSE)&gt;0,VLOOKUP($C53,'YTD Scores'!$AN$2:$BC$200,M$2,FALSE),""),"")</f>
        <v/>
      </c>
      <c r="N53" s="29" t="str">
        <f>IF($C53&gt;0,IF(VLOOKUP($C53,'YTD Scores'!$AN$2:$BC$200,N$2,FALSE)&gt;0,VLOOKUP($C53,'YTD Scores'!$AN$2:$BC$200,N$2,FALSE),""),"")</f>
        <v/>
      </c>
      <c r="O53" s="29">
        <f>IF($C53&gt;0,IF(VLOOKUP($C53,'YTD Scores'!$AN$2:$BC$200,O$2,FALSE)&gt;0,VLOOKUP($C53,'YTD Scores'!$AN$2:$BC$200,O$2,FALSE),""),"")</f>
        <v>35.065999999999995</v>
      </c>
      <c r="P53" s="29" t="str">
        <f>IF($C53&gt;0,IF(VLOOKUP($C53,'YTD Scores'!$AN$2:$BC$200,P$2,FALSE)&gt;0,VLOOKUP($C53,'YTD Scores'!$AN$2:$BC$200,P$2,FALSE),""),"")</f>
        <v/>
      </c>
      <c r="Q53" s="29" t="str">
        <f>IF($C53&gt;0,IF(VLOOKUP($C53,'YTD Scores'!$AN$2:$BC$200,Q$2,FALSE)&gt;0,VLOOKUP($C53,'YTD Scores'!$AN$2:$BC$200,Q$2,FALSE),""),"")</f>
        <v/>
      </c>
    </row>
    <row r="54" spans="1:17" s="28" customFormat="1" ht="10.8" customHeight="1" x14ac:dyDescent="0.25">
      <c r="A54" s="28">
        <f t="shared" si="5"/>
        <v>51</v>
      </c>
      <c r="B54" s="28">
        <f t="shared" si="2"/>
        <v>51</v>
      </c>
      <c r="C54" s="29">
        <f>IF(LARGE('YTD Scores'!AN$2:AN$200,A54)&gt;0.99,LARGE('YTD Scores'!AN$2:AN$200,A54),0)</f>
        <v>35.085049999999995</v>
      </c>
      <c r="D54" s="29"/>
      <c r="E54" s="28" t="str">
        <f>IF(C54&gt;0,VLOOKUP(C54,'YTD Scores'!AN$2:AQ$200,4,FALSE),"")</f>
        <v>Paul Veevers</v>
      </c>
      <c r="F54" s="29" t="str">
        <f>IF($C54&gt;0,IF(VLOOKUP($C54,'YTD Scores'!$AN$2:$BC$200,F$2,FALSE)&gt;0,VLOOKUP($C54,'YTD Scores'!$AN$2:$BC$200,F$2,FALSE),""),"")</f>
        <v/>
      </c>
      <c r="G54" s="29" t="str">
        <f>IF($C54&gt;0,IF(VLOOKUP($C54,'YTD Scores'!$AN$2:$BC$200,G$2,FALSE)&gt;0,VLOOKUP($C54,'YTD Scores'!$AN$2:$BC$200,G$2,FALSE),""),"")</f>
        <v/>
      </c>
      <c r="H54" s="29" t="str">
        <f>IF($C54&gt;0,IF(VLOOKUP($C54,'YTD Scores'!$AN$2:$BC$200,H$2,FALSE)&gt;0,VLOOKUP($C54,'YTD Scores'!$AN$2:$BC$200,H$2,FALSE),""),"")</f>
        <v/>
      </c>
      <c r="I54" s="29" t="str">
        <f>IF($C54&gt;0,IF(VLOOKUP($C54,'YTD Scores'!$AN$2:$BC$200,I$2,FALSE)&gt;0,VLOOKUP($C54,'YTD Scores'!$AN$2:$BC$200,I$2,FALSE),""),"")</f>
        <v/>
      </c>
      <c r="J54" s="29" t="str">
        <f>IF($C54&gt;0,IF(VLOOKUP($C54,'YTD Scores'!$AN$2:$BC$200,J$2,FALSE)&gt;0,VLOOKUP($C54,'YTD Scores'!$AN$2:$BC$200,J$2,FALSE),""),"")</f>
        <v/>
      </c>
      <c r="K54" s="29" t="str">
        <f>IF($C54&gt;0,IF(VLOOKUP($C54,'YTD Scores'!$AN$2:$BC$200,K$2,FALSE)&gt;0,VLOOKUP($C54,'YTD Scores'!$AN$2:$BC$200,K$2,FALSE),""),"")</f>
        <v/>
      </c>
      <c r="L54" s="29">
        <f>IF($C54&gt;0,IF(VLOOKUP($C54,'YTD Scores'!$AN$2:$BC$200,L$2,FALSE)&gt;0,VLOOKUP($C54,'YTD Scores'!$AN$2:$BC$200,L$2,FALSE),""),"")</f>
        <v>35.049999999999997</v>
      </c>
      <c r="M54" s="29" t="str">
        <f>IF($C54&gt;0,IF(VLOOKUP($C54,'YTD Scores'!$AN$2:$BC$200,M$2,FALSE)&gt;0,VLOOKUP($C54,'YTD Scores'!$AN$2:$BC$200,M$2,FALSE),""),"")</f>
        <v/>
      </c>
      <c r="N54" s="29" t="str">
        <f>IF($C54&gt;0,IF(VLOOKUP($C54,'YTD Scores'!$AN$2:$BC$200,N$2,FALSE)&gt;0,VLOOKUP($C54,'YTD Scores'!$AN$2:$BC$200,N$2,FALSE),""),"")</f>
        <v/>
      </c>
      <c r="O54" s="29" t="str">
        <f>IF($C54&gt;0,IF(VLOOKUP($C54,'YTD Scores'!$AN$2:$BC$200,O$2,FALSE)&gt;0,VLOOKUP($C54,'YTD Scores'!$AN$2:$BC$200,O$2,FALSE),""),"")</f>
        <v/>
      </c>
      <c r="P54" s="29" t="str">
        <f>IF($C54&gt;0,IF(VLOOKUP($C54,'YTD Scores'!$AN$2:$BC$200,P$2,FALSE)&gt;0,VLOOKUP($C54,'YTD Scores'!$AN$2:$BC$200,P$2,FALSE),""),"")</f>
        <v/>
      </c>
      <c r="Q54" s="29" t="str">
        <f>IF($C54&gt;0,IF(VLOOKUP($C54,'YTD Scores'!$AN$2:$BC$200,Q$2,FALSE)&gt;0,VLOOKUP($C54,'YTD Scores'!$AN$2:$BC$200,Q$2,FALSE),""),"")</f>
        <v/>
      </c>
    </row>
    <row r="55" spans="1:17" s="28" customFormat="1" ht="10.8" customHeight="1" x14ac:dyDescent="0.25">
      <c r="A55" s="28">
        <f t="shared" si="5"/>
        <v>52</v>
      </c>
      <c r="B55" s="28">
        <f t="shared" si="2"/>
        <v>52</v>
      </c>
      <c r="C55" s="29">
        <f>IF(LARGE('YTD Scores'!AN$2:AN$200,A55)&gt;0.99,LARGE('YTD Scores'!AN$2:AN$200,A55),0)</f>
        <v>33.094060999999996</v>
      </c>
      <c r="D55" s="29"/>
      <c r="E55" s="28" t="str">
        <f>IF(C55&gt;0,VLOOKUP(C55,'YTD Scores'!AN$2:AQ$200,4,FALSE),"")</f>
        <v>Aaron Kirkby</v>
      </c>
      <c r="F55" s="29" t="str">
        <f>IF($C55&gt;0,IF(VLOOKUP($C55,'YTD Scores'!$AN$2:$BC$200,F$2,FALSE)&gt;0,VLOOKUP($C55,'YTD Scores'!$AN$2:$BC$200,F$2,FALSE),""),"")</f>
        <v/>
      </c>
      <c r="G55" s="29" t="str">
        <f>IF($C55&gt;0,IF(VLOOKUP($C55,'YTD Scores'!$AN$2:$BC$200,G$2,FALSE)&gt;0,VLOOKUP($C55,'YTD Scores'!$AN$2:$BC$200,G$2,FALSE),""),"")</f>
        <v/>
      </c>
      <c r="H55" s="29" t="str">
        <f>IF($C55&gt;0,IF(VLOOKUP($C55,'YTD Scores'!$AN$2:$BC$200,H$2,FALSE)&gt;0,VLOOKUP($C55,'YTD Scores'!$AN$2:$BC$200,H$2,FALSE),""),"")</f>
        <v/>
      </c>
      <c r="I55" s="29" t="str">
        <f>IF($C55&gt;0,IF(VLOOKUP($C55,'YTD Scores'!$AN$2:$BC$200,I$2,FALSE)&gt;0,VLOOKUP($C55,'YTD Scores'!$AN$2:$BC$200,I$2,FALSE),""),"")</f>
        <v/>
      </c>
      <c r="J55" s="29" t="str">
        <f>IF($C55&gt;0,IF(VLOOKUP($C55,'YTD Scores'!$AN$2:$BC$200,J$2,FALSE)&gt;0,VLOOKUP($C55,'YTD Scores'!$AN$2:$BC$200,J$2,FALSE),""),"")</f>
        <v/>
      </c>
      <c r="K55" s="29" t="str">
        <f>IF($C55&gt;0,IF(VLOOKUP($C55,'YTD Scores'!$AN$2:$BC$200,K$2,FALSE)&gt;0,VLOOKUP($C55,'YTD Scores'!$AN$2:$BC$200,K$2,FALSE),""),"")</f>
        <v/>
      </c>
      <c r="L55" s="29" t="str">
        <f>IF($C55&gt;0,IF(VLOOKUP($C55,'YTD Scores'!$AN$2:$BC$200,L$2,FALSE)&gt;0,VLOOKUP($C55,'YTD Scores'!$AN$2:$BC$200,L$2,FALSE),""),"")</f>
        <v/>
      </c>
      <c r="M55" s="29" t="str">
        <f>IF($C55&gt;0,IF(VLOOKUP($C55,'YTD Scores'!$AN$2:$BC$200,M$2,FALSE)&gt;0,VLOOKUP($C55,'YTD Scores'!$AN$2:$BC$200,M$2,FALSE),""),"")</f>
        <v/>
      </c>
      <c r="N55" s="29" t="str">
        <f>IF($C55&gt;0,IF(VLOOKUP($C55,'YTD Scores'!$AN$2:$BC$200,N$2,FALSE)&gt;0,VLOOKUP($C55,'YTD Scores'!$AN$2:$BC$200,N$2,FALSE),""),"")</f>
        <v/>
      </c>
      <c r="O55" s="29" t="str">
        <f>IF($C55&gt;0,IF(VLOOKUP($C55,'YTD Scores'!$AN$2:$BC$200,O$2,FALSE)&gt;0,VLOOKUP($C55,'YTD Scores'!$AN$2:$BC$200,O$2,FALSE),""),"")</f>
        <v/>
      </c>
      <c r="P55" s="29">
        <f>IF($C55&gt;0,IF(VLOOKUP($C55,'YTD Scores'!$AN$2:$BC$200,P$2,FALSE)&gt;0,VLOOKUP($C55,'YTD Scores'!$AN$2:$BC$200,P$2,FALSE),""),"")</f>
        <v>33.061</v>
      </c>
      <c r="Q55" s="29" t="str">
        <f>IF($C55&gt;0,IF(VLOOKUP($C55,'YTD Scores'!$AN$2:$BC$200,Q$2,FALSE)&gt;0,VLOOKUP($C55,'YTD Scores'!$AN$2:$BC$200,Q$2,FALSE),""),"")</f>
        <v/>
      </c>
    </row>
    <row r="56" spans="1:17" s="28" customFormat="1" ht="10.8" customHeight="1" x14ac:dyDescent="0.25">
      <c r="A56" s="28">
        <f t="shared" si="5"/>
        <v>53</v>
      </c>
      <c r="B56" s="28">
        <f t="shared" si="2"/>
        <v>53</v>
      </c>
      <c r="C56" s="29">
        <f>IF(LARGE('YTD Scores'!AN$2:AN$200,A56)&gt;0.99,LARGE('YTD Scores'!AN$2:AN$200,A56),0)</f>
        <v>33.079045999999998</v>
      </c>
      <c r="D56" s="29"/>
      <c r="E56" s="28" t="str">
        <f>IF(C56&gt;0,VLOOKUP(C56,'YTD Scores'!AN$2:AQ$200,4,FALSE),"")</f>
        <v>Kevin Murray</v>
      </c>
      <c r="F56" s="29" t="str">
        <f>IF($C56&gt;0,IF(VLOOKUP($C56,'YTD Scores'!$AN$2:$BC$200,F$2,FALSE)&gt;0,VLOOKUP($C56,'YTD Scores'!$AN$2:$BC$200,F$2,FALSE),""),"")</f>
        <v/>
      </c>
      <c r="G56" s="29" t="str">
        <f>IF($C56&gt;0,IF(VLOOKUP($C56,'YTD Scores'!$AN$2:$BC$200,G$2,FALSE)&gt;0,VLOOKUP($C56,'YTD Scores'!$AN$2:$BC$200,G$2,FALSE),""),"")</f>
        <v/>
      </c>
      <c r="H56" s="29" t="str">
        <f>IF($C56&gt;0,IF(VLOOKUP($C56,'YTD Scores'!$AN$2:$BC$200,H$2,FALSE)&gt;0,VLOOKUP($C56,'YTD Scores'!$AN$2:$BC$200,H$2,FALSE),""),"")</f>
        <v/>
      </c>
      <c r="I56" s="29" t="str">
        <f>IF($C56&gt;0,IF(VLOOKUP($C56,'YTD Scores'!$AN$2:$BC$200,I$2,FALSE)&gt;0,VLOOKUP($C56,'YTD Scores'!$AN$2:$BC$200,I$2,FALSE),""),"")</f>
        <v/>
      </c>
      <c r="J56" s="29" t="str">
        <f>IF($C56&gt;0,IF(VLOOKUP($C56,'YTD Scores'!$AN$2:$BC$200,J$2,FALSE)&gt;0,VLOOKUP($C56,'YTD Scores'!$AN$2:$BC$200,J$2,FALSE),""),"")</f>
        <v/>
      </c>
      <c r="K56" s="29">
        <f>IF($C56&gt;0,IF(VLOOKUP($C56,'YTD Scores'!$AN$2:$BC$200,K$2,FALSE)&gt;0,VLOOKUP($C56,'YTD Scores'!$AN$2:$BC$200,K$2,FALSE),""),"")</f>
        <v>33.045999999999999</v>
      </c>
      <c r="L56" s="29" t="str">
        <f>IF($C56&gt;0,IF(VLOOKUP($C56,'YTD Scores'!$AN$2:$BC$200,L$2,FALSE)&gt;0,VLOOKUP($C56,'YTD Scores'!$AN$2:$BC$200,L$2,FALSE),""),"")</f>
        <v/>
      </c>
      <c r="M56" s="29" t="str">
        <f>IF($C56&gt;0,IF(VLOOKUP($C56,'YTD Scores'!$AN$2:$BC$200,M$2,FALSE)&gt;0,VLOOKUP($C56,'YTD Scores'!$AN$2:$BC$200,M$2,FALSE),""),"")</f>
        <v/>
      </c>
      <c r="N56" s="29" t="str">
        <f>IF($C56&gt;0,IF(VLOOKUP($C56,'YTD Scores'!$AN$2:$BC$200,N$2,FALSE)&gt;0,VLOOKUP($C56,'YTD Scores'!$AN$2:$BC$200,N$2,FALSE),""),"")</f>
        <v/>
      </c>
      <c r="O56" s="29" t="str">
        <f>IF($C56&gt;0,IF(VLOOKUP($C56,'YTD Scores'!$AN$2:$BC$200,O$2,FALSE)&gt;0,VLOOKUP($C56,'YTD Scores'!$AN$2:$BC$200,O$2,FALSE),""),"")</f>
        <v/>
      </c>
      <c r="P56" s="29" t="str">
        <f>IF($C56&gt;0,IF(VLOOKUP($C56,'YTD Scores'!$AN$2:$BC$200,P$2,FALSE)&gt;0,VLOOKUP($C56,'YTD Scores'!$AN$2:$BC$200,P$2,FALSE),""),"")</f>
        <v/>
      </c>
      <c r="Q56" s="29" t="str">
        <f>IF($C56&gt;0,IF(VLOOKUP($C56,'YTD Scores'!$AN$2:$BC$200,Q$2,FALSE)&gt;0,VLOOKUP($C56,'YTD Scores'!$AN$2:$BC$200,Q$2,FALSE),""),"")</f>
        <v/>
      </c>
    </row>
    <row r="57" spans="1:17" s="28" customFormat="1" ht="10.8" customHeight="1" x14ac:dyDescent="0.25">
      <c r="A57" s="28">
        <f t="shared" si="5"/>
        <v>54</v>
      </c>
      <c r="B57" s="28">
        <f t="shared" si="2"/>
        <v>54</v>
      </c>
      <c r="C57" s="29">
        <f>IF(LARGE('YTD Scores'!AN$2:AN$200,A57)&gt;0.99,LARGE('YTD Scores'!AN$2:AN$200,A57),0)</f>
        <v>32.077044999999991</v>
      </c>
      <c r="D57" s="29"/>
      <c r="E57" s="28" t="str">
        <f>IF(C57&gt;0,VLOOKUP(C57,'YTD Scores'!AN$2:AQ$200,4,FALSE),"")</f>
        <v>Jacqui Murray</v>
      </c>
      <c r="F57" s="29" t="str">
        <f>IF($C57&gt;0,IF(VLOOKUP($C57,'YTD Scores'!$AN$2:$BC$200,F$2,FALSE)&gt;0,VLOOKUP($C57,'YTD Scores'!$AN$2:$BC$200,F$2,FALSE),""),"")</f>
        <v/>
      </c>
      <c r="G57" s="29" t="str">
        <f>IF($C57&gt;0,IF(VLOOKUP($C57,'YTD Scores'!$AN$2:$BC$200,G$2,FALSE)&gt;0,VLOOKUP($C57,'YTD Scores'!$AN$2:$BC$200,G$2,FALSE),""),"")</f>
        <v/>
      </c>
      <c r="H57" s="29" t="str">
        <f>IF($C57&gt;0,IF(VLOOKUP($C57,'YTD Scores'!$AN$2:$BC$200,H$2,FALSE)&gt;0,VLOOKUP($C57,'YTD Scores'!$AN$2:$BC$200,H$2,FALSE),""),"")</f>
        <v/>
      </c>
      <c r="I57" s="29" t="str">
        <f>IF($C57&gt;0,IF(VLOOKUP($C57,'YTD Scores'!$AN$2:$BC$200,I$2,FALSE)&gt;0,VLOOKUP($C57,'YTD Scores'!$AN$2:$BC$200,I$2,FALSE),""),"")</f>
        <v/>
      </c>
      <c r="J57" s="29" t="str">
        <f>IF($C57&gt;0,IF(VLOOKUP($C57,'YTD Scores'!$AN$2:$BC$200,J$2,FALSE)&gt;0,VLOOKUP($C57,'YTD Scores'!$AN$2:$BC$200,J$2,FALSE),""),"")</f>
        <v/>
      </c>
      <c r="K57" s="29">
        <f>IF($C57&gt;0,IF(VLOOKUP($C57,'YTD Scores'!$AN$2:$BC$200,K$2,FALSE)&gt;0,VLOOKUP($C57,'YTD Scores'!$AN$2:$BC$200,K$2,FALSE),""),"")</f>
        <v>32.044999999999995</v>
      </c>
      <c r="L57" s="29" t="str">
        <f>IF($C57&gt;0,IF(VLOOKUP($C57,'YTD Scores'!$AN$2:$BC$200,L$2,FALSE)&gt;0,VLOOKUP($C57,'YTD Scores'!$AN$2:$BC$200,L$2,FALSE),""),"")</f>
        <v/>
      </c>
      <c r="M57" s="29" t="str">
        <f>IF($C57&gt;0,IF(VLOOKUP($C57,'YTD Scores'!$AN$2:$BC$200,M$2,FALSE)&gt;0,VLOOKUP($C57,'YTD Scores'!$AN$2:$BC$200,M$2,FALSE),""),"")</f>
        <v/>
      </c>
      <c r="N57" s="29" t="str">
        <f>IF($C57&gt;0,IF(VLOOKUP($C57,'YTD Scores'!$AN$2:$BC$200,N$2,FALSE)&gt;0,VLOOKUP($C57,'YTD Scores'!$AN$2:$BC$200,N$2,FALSE),""),"")</f>
        <v/>
      </c>
      <c r="O57" s="29" t="str">
        <f>IF($C57&gt;0,IF(VLOOKUP($C57,'YTD Scores'!$AN$2:$BC$200,O$2,FALSE)&gt;0,VLOOKUP($C57,'YTD Scores'!$AN$2:$BC$200,O$2,FALSE),""),"")</f>
        <v/>
      </c>
      <c r="P57" s="29" t="str">
        <f>IF($C57&gt;0,IF(VLOOKUP($C57,'YTD Scores'!$AN$2:$BC$200,P$2,FALSE)&gt;0,VLOOKUP($C57,'YTD Scores'!$AN$2:$BC$200,P$2,FALSE),""),"")</f>
        <v/>
      </c>
      <c r="Q57" s="29" t="str">
        <f>IF($C57&gt;0,IF(VLOOKUP($C57,'YTD Scores'!$AN$2:$BC$200,Q$2,FALSE)&gt;0,VLOOKUP($C57,'YTD Scores'!$AN$2:$BC$200,Q$2,FALSE),""),"")</f>
        <v/>
      </c>
    </row>
    <row r="58" spans="1:17" s="28" customFormat="1" ht="10.8" customHeight="1" x14ac:dyDescent="0.25">
      <c r="A58" s="28">
        <f t="shared" si="5"/>
        <v>55</v>
      </c>
      <c r="B58" s="28">
        <f t="shared" si="2"/>
        <v>55</v>
      </c>
      <c r="C58" s="29">
        <f>IF(LARGE('YTD Scores'!AN$2:AN$200,A58)&gt;0.99,LARGE('YTD Scores'!AN$2:AN$200,A58),0)</f>
        <v>31.093061999999996</v>
      </c>
      <c r="D58" s="29"/>
      <c r="E58" s="28" t="str">
        <f>IF(C58&gt;0,VLOOKUP(C58,'YTD Scores'!AN$2:AQ$200,4,FALSE),"")</f>
        <v>Carolyn Melvyn</v>
      </c>
      <c r="F58" s="29" t="str">
        <f>IF($C58&gt;0,IF(VLOOKUP($C58,'YTD Scores'!$AN$2:$BC$200,F$2,FALSE)&gt;0,VLOOKUP($C58,'YTD Scores'!$AN$2:$BC$200,F$2,FALSE),""),"")</f>
        <v/>
      </c>
      <c r="G58" s="29" t="str">
        <f>IF($C58&gt;0,IF(VLOOKUP($C58,'YTD Scores'!$AN$2:$BC$200,G$2,FALSE)&gt;0,VLOOKUP($C58,'YTD Scores'!$AN$2:$BC$200,G$2,FALSE),""),"")</f>
        <v/>
      </c>
      <c r="H58" s="29" t="str">
        <f>IF($C58&gt;0,IF(VLOOKUP($C58,'YTD Scores'!$AN$2:$BC$200,H$2,FALSE)&gt;0,VLOOKUP($C58,'YTD Scores'!$AN$2:$BC$200,H$2,FALSE),""),"")</f>
        <v/>
      </c>
      <c r="I58" s="29" t="str">
        <f>IF($C58&gt;0,IF(VLOOKUP($C58,'YTD Scores'!$AN$2:$BC$200,I$2,FALSE)&gt;0,VLOOKUP($C58,'YTD Scores'!$AN$2:$BC$200,I$2,FALSE),""),"")</f>
        <v/>
      </c>
      <c r="J58" s="29" t="str">
        <f>IF($C58&gt;0,IF(VLOOKUP($C58,'YTD Scores'!$AN$2:$BC$200,J$2,FALSE)&gt;0,VLOOKUP($C58,'YTD Scores'!$AN$2:$BC$200,J$2,FALSE),""),"")</f>
        <v/>
      </c>
      <c r="K58" s="29" t="str">
        <f>IF($C58&gt;0,IF(VLOOKUP($C58,'YTD Scores'!$AN$2:$BC$200,K$2,FALSE)&gt;0,VLOOKUP($C58,'YTD Scores'!$AN$2:$BC$200,K$2,FALSE),""),"")</f>
        <v/>
      </c>
      <c r="L58" s="29" t="str">
        <f>IF($C58&gt;0,IF(VLOOKUP($C58,'YTD Scores'!$AN$2:$BC$200,L$2,FALSE)&gt;0,VLOOKUP($C58,'YTD Scores'!$AN$2:$BC$200,L$2,FALSE),""),"")</f>
        <v/>
      </c>
      <c r="M58" s="29" t="str">
        <f>IF($C58&gt;0,IF(VLOOKUP($C58,'YTD Scores'!$AN$2:$BC$200,M$2,FALSE)&gt;0,VLOOKUP($C58,'YTD Scores'!$AN$2:$BC$200,M$2,FALSE),""),"")</f>
        <v/>
      </c>
      <c r="N58" s="29" t="str">
        <f>IF($C58&gt;0,IF(VLOOKUP($C58,'YTD Scores'!$AN$2:$BC$200,N$2,FALSE)&gt;0,VLOOKUP($C58,'YTD Scores'!$AN$2:$BC$200,N$2,FALSE),""),"")</f>
        <v/>
      </c>
      <c r="O58" s="29">
        <f>IF($C58&gt;0,IF(VLOOKUP($C58,'YTD Scores'!$AN$2:$BC$200,O$2,FALSE)&gt;0,VLOOKUP($C58,'YTD Scores'!$AN$2:$BC$200,O$2,FALSE),""),"")</f>
        <v>31.061999999999998</v>
      </c>
      <c r="P58" s="29" t="str">
        <f>IF($C58&gt;0,IF(VLOOKUP($C58,'YTD Scores'!$AN$2:$BC$200,P$2,FALSE)&gt;0,VLOOKUP($C58,'YTD Scores'!$AN$2:$BC$200,P$2,FALSE),""),"")</f>
        <v/>
      </c>
      <c r="Q58" s="29" t="str">
        <f>IF($C58&gt;0,IF(VLOOKUP($C58,'YTD Scores'!$AN$2:$BC$200,Q$2,FALSE)&gt;0,VLOOKUP($C58,'YTD Scores'!$AN$2:$BC$200,Q$2,FALSE),""),"")</f>
        <v/>
      </c>
    </row>
    <row r="59" spans="1:17" s="28" customFormat="1" ht="10.8" customHeight="1" x14ac:dyDescent="0.25">
      <c r="A59" s="28">
        <f t="shared" si="5"/>
        <v>56</v>
      </c>
      <c r="B59" s="28">
        <f t="shared" si="2"/>
        <v>56</v>
      </c>
      <c r="C59" s="29">
        <f>IF(LARGE('YTD Scores'!AN$2:AN$200,A59)&gt;0.99,LARGE('YTD Scores'!AN$2:AN$200,A59),0)</f>
        <v>31.078046999999998</v>
      </c>
      <c r="D59" s="29"/>
      <c r="E59" s="28" t="str">
        <f>IF(C59&gt;0,VLOOKUP(C59,'YTD Scores'!AN$2:AQ$200,4,FALSE),"")</f>
        <v>Sue Hawitt</v>
      </c>
      <c r="F59" s="29" t="str">
        <f>IF($C59&gt;0,IF(VLOOKUP($C59,'YTD Scores'!$AN$2:$BC$200,F$2,FALSE)&gt;0,VLOOKUP($C59,'YTD Scores'!$AN$2:$BC$200,F$2,FALSE),""),"")</f>
        <v/>
      </c>
      <c r="G59" s="29" t="str">
        <f>IF($C59&gt;0,IF(VLOOKUP($C59,'YTD Scores'!$AN$2:$BC$200,G$2,FALSE)&gt;0,VLOOKUP($C59,'YTD Scores'!$AN$2:$BC$200,G$2,FALSE),""),"")</f>
        <v/>
      </c>
      <c r="H59" s="29">
        <f>IF($C59&gt;0,IF(VLOOKUP($C59,'YTD Scores'!$AN$2:$BC$200,H$2,FALSE)&gt;0,VLOOKUP($C59,'YTD Scores'!$AN$2:$BC$200,H$2,FALSE),""),"")</f>
        <v>31.046999999999997</v>
      </c>
      <c r="I59" s="29" t="str">
        <f>IF($C59&gt;0,IF(VLOOKUP($C59,'YTD Scores'!$AN$2:$BC$200,I$2,FALSE)&gt;0,VLOOKUP($C59,'YTD Scores'!$AN$2:$BC$200,I$2,FALSE),""),"")</f>
        <v/>
      </c>
      <c r="J59" s="29" t="str">
        <f>IF($C59&gt;0,IF(VLOOKUP($C59,'YTD Scores'!$AN$2:$BC$200,J$2,FALSE)&gt;0,VLOOKUP($C59,'YTD Scores'!$AN$2:$BC$200,J$2,FALSE),""),"")</f>
        <v/>
      </c>
      <c r="K59" s="29" t="str">
        <f>IF($C59&gt;0,IF(VLOOKUP($C59,'YTD Scores'!$AN$2:$BC$200,K$2,FALSE)&gt;0,VLOOKUP($C59,'YTD Scores'!$AN$2:$BC$200,K$2,FALSE),""),"")</f>
        <v/>
      </c>
      <c r="L59" s="29" t="str">
        <f>IF($C59&gt;0,IF(VLOOKUP($C59,'YTD Scores'!$AN$2:$BC$200,L$2,FALSE)&gt;0,VLOOKUP($C59,'YTD Scores'!$AN$2:$BC$200,L$2,FALSE),""),"")</f>
        <v/>
      </c>
      <c r="M59" s="29" t="str">
        <f>IF($C59&gt;0,IF(VLOOKUP($C59,'YTD Scores'!$AN$2:$BC$200,M$2,FALSE)&gt;0,VLOOKUP($C59,'YTD Scores'!$AN$2:$BC$200,M$2,FALSE),""),"")</f>
        <v/>
      </c>
      <c r="N59" s="29" t="str">
        <f>IF($C59&gt;0,IF(VLOOKUP($C59,'YTD Scores'!$AN$2:$BC$200,N$2,FALSE)&gt;0,VLOOKUP($C59,'YTD Scores'!$AN$2:$BC$200,N$2,FALSE),""),"")</f>
        <v/>
      </c>
      <c r="O59" s="29" t="str">
        <f>IF($C59&gt;0,IF(VLOOKUP($C59,'YTD Scores'!$AN$2:$BC$200,O$2,FALSE)&gt;0,VLOOKUP($C59,'YTD Scores'!$AN$2:$BC$200,O$2,FALSE),""),"")</f>
        <v/>
      </c>
      <c r="P59" s="29" t="str">
        <f>IF($C59&gt;0,IF(VLOOKUP($C59,'YTD Scores'!$AN$2:$BC$200,P$2,FALSE)&gt;0,VLOOKUP($C59,'YTD Scores'!$AN$2:$BC$200,P$2,FALSE),""),"")</f>
        <v/>
      </c>
      <c r="Q59" s="29" t="str">
        <f>IF($C59&gt;0,IF(VLOOKUP($C59,'YTD Scores'!$AN$2:$BC$200,Q$2,FALSE)&gt;0,VLOOKUP($C59,'YTD Scores'!$AN$2:$BC$200,Q$2,FALSE),""),"")</f>
        <v/>
      </c>
    </row>
    <row r="60" spans="1:17" s="28" customFormat="1" ht="10.8" customHeight="1" x14ac:dyDescent="0.25">
      <c r="A60" s="28">
        <f t="shared" si="5"/>
        <v>57</v>
      </c>
      <c r="B60" s="28">
        <f t="shared" si="2"/>
        <v>57</v>
      </c>
      <c r="C60" s="29">
        <f>IF(LARGE('YTD Scores'!AN$2:AN$200,A60)&gt;0.99,LARGE('YTD Scores'!AN$2:AN$200,A60),0)</f>
        <v>30.078048000000003</v>
      </c>
      <c r="D60" s="29"/>
      <c r="E60" s="28" t="str">
        <f>IF(C60&gt;0,VLOOKUP(C60,'YTD Scores'!AN$2:AQ$200,4,FALSE),"")</f>
        <v>John Bertenshaw</v>
      </c>
      <c r="F60" s="29" t="str">
        <f>IF($C60&gt;0,IF(VLOOKUP($C60,'YTD Scores'!$AN$2:$BC$200,F$2,FALSE)&gt;0,VLOOKUP($C60,'YTD Scores'!$AN$2:$BC$200,F$2,FALSE),""),"")</f>
        <v/>
      </c>
      <c r="G60" s="29" t="str">
        <f>IF($C60&gt;0,IF(VLOOKUP($C60,'YTD Scores'!$AN$2:$BC$200,G$2,FALSE)&gt;0,VLOOKUP($C60,'YTD Scores'!$AN$2:$BC$200,G$2,FALSE),""),"")</f>
        <v/>
      </c>
      <c r="H60" s="29" t="str">
        <f>IF($C60&gt;0,IF(VLOOKUP($C60,'YTD Scores'!$AN$2:$BC$200,H$2,FALSE)&gt;0,VLOOKUP($C60,'YTD Scores'!$AN$2:$BC$200,H$2,FALSE),""),"")</f>
        <v/>
      </c>
      <c r="I60" s="29" t="str">
        <f>IF($C60&gt;0,IF(VLOOKUP($C60,'YTD Scores'!$AN$2:$BC$200,I$2,FALSE)&gt;0,VLOOKUP($C60,'YTD Scores'!$AN$2:$BC$200,I$2,FALSE),""),"")</f>
        <v/>
      </c>
      <c r="J60" s="29">
        <f>IF($C60&gt;0,IF(VLOOKUP($C60,'YTD Scores'!$AN$2:$BC$200,J$2,FALSE)&gt;0,VLOOKUP($C60,'YTD Scores'!$AN$2:$BC$200,J$2,FALSE),""),"")</f>
        <v>30.048000000000002</v>
      </c>
      <c r="K60" s="29" t="str">
        <f>IF($C60&gt;0,IF(VLOOKUP($C60,'YTD Scores'!$AN$2:$BC$200,K$2,FALSE)&gt;0,VLOOKUP($C60,'YTD Scores'!$AN$2:$BC$200,K$2,FALSE),""),"")</f>
        <v/>
      </c>
      <c r="L60" s="29" t="str">
        <f>IF($C60&gt;0,IF(VLOOKUP($C60,'YTD Scores'!$AN$2:$BC$200,L$2,FALSE)&gt;0,VLOOKUP($C60,'YTD Scores'!$AN$2:$BC$200,L$2,FALSE),""),"")</f>
        <v/>
      </c>
      <c r="M60" s="29" t="str">
        <f>IF($C60&gt;0,IF(VLOOKUP($C60,'YTD Scores'!$AN$2:$BC$200,M$2,FALSE)&gt;0,VLOOKUP($C60,'YTD Scores'!$AN$2:$BC$200,M$2,FALSE),""),"")</f>
        <v/>
      </c>
      <c r="N60" s="29" t="str">
        <f>IF($C60&gt;0,IF(VLOOKUP($C60,'YTD Scores'!$AN$2:$BC$200,N$2,FALSE)&gt;0,VLOOKUP($C60,'YTD Scores'!$AN$2:$BC$200,N$2,FALSE),""),"")</f>
        <v/>
      </c>
      <c r="O60" s="29" t="str">
        <f>IF($C60&gt;0,IF(VLOOKUP($C60,'YTD Scores'!$AN$2:$BC$200,O$2,FALSE)&gt;0,VLOOKUP($C60,'YTD Scores'!$AN$2:$BC$200,O$2,FALSE),""),"")</f>
        <v/>
      </c>
      <c r="P60" s="29" t="str">
        <f>IF($C60&gt;0,IF(VLOOKUP($C60,'YTD Scores'!$AN$2:$BC$200,P$2,FALSE)&gt;0,VLOOKUP($C60,'YTD Scores'!$AN$2:$BC$200,P$2,FALSE),""),"")</f>
        <v/>
      </c>
      <c r="Q60" s="29" t="str">
        <f>IF($C60&gt;0,IF(VLOOKUP($C60,'YTD Scores'!$AN$2:$BC$200,Q$2,FALSE)&gt;0,VLOOKUP($C60,'YTD Scores'!$AN$2:$BC$200,Q$2,FALSE),""),"")</f>
        <v/>
      </c>
    </row>
    <row r="61" spans="1:17" s="28" customFormat="1" ht="10.8" customHeight="1" x14ac:dyDescent="0.25">
      <c r="A61" s="28">
        <f t="shared" si="5"/>
        <v>58</v>
      </c>
      <c r="B61" s="28">
        <f t="shared" si="2"/>
        <v>58</v>
      </c>
      <c r="C61" s="29">
        <f>IF(LARGE('YTD Scores'!AN$2:AN$200,A61)&gt;0.99,LARGE('YTD Scores'!AN$2:AN$200,A61),0)</f>
        <v>29.08906</v>
      </c>
      <c r="D61" s="29"/>
      <c r="E61" s="28" t="str">
        <f>IF(C61&gt;0,VLOOKUP(C61,'YTD Scores'!AN$2:AQ$200,4,FALSE),"")</f>
        <v>Linda Chadderton</v>
      </c>
      <c r="F61" s="29" t="str">
        <f>IF($C61&gt;0,IF(VLOOKUP($C61,'YTD Scores'!$AN$2:$BC$200,F$2,FALSE)&gt;0,VLOOKUP($C61,'YTD Scores'!$AN$2:$BC$200,F$2,FALSE),""),"")</f>
        <v/>
      </c>
      <c r="G61" s="29" t="str">
        <f>IF($C61&gt;0,IF(VLOOKUP($C61,'YTD Scores'!$AN$2:$BC$200,G$2,FALSE)&gt;0,VLOOKUP($C61,'YTD Scores'!$AN$2:$BC$200,G$2,FALSE),""),"")</f>
        <v/>
      </c>
      <c r="H61" s="29" t="str">
        <f>IF($C61&gt;0,IF(VLOOKUP($C61,'YTD Scores'!$AN$2:$BC$200,H$2,FALSE)&gt;0,VLOOKUP($C61,'YTD Scores'!$AN$2:$BC$200,H$2,FALSE),""),"")</f>
        <v/>
      </c>
      <c r="I61" s="29" t="str">
        <f>IF($C61&gt;0,IF(VLOOKUP($C61,'YTD Scores'!$AN$2:$BC$200,I$2,FALSE)&gt;0,VLOOKUP($C61,'YTD Scores'!$AN$2:$BC$200,I$2,FALSE),""),"")</f>
        <v/>
      </c>
      <c r="J61" s="29" t="str">
        <f>IF($C61&gt;0,IF(VLOOKUP($C61,'YTD Scores'!$AN$2:$BC$200,J$2,FALSE)&gt;0,VLOOKUP($C61,'YTD Scores'!$AN$2:$BC$200,J$2,FALSE),""),"")</f>
        <v/>
      </c>
      <c r="K61" s="29" t="str">
        <f>IF($C61&gt;0,IF(VLOOKUP($C61,'YTD Scores'!$AN$2:$BC$200,K$2,FALSE)&gt;0,VLOOKUP($C61,'YTD Scores'!$AN$2:$BC$200,K$2,FALSE),""),"")</f>
        <v/>
      </c>
      <c r="L61" s="29" t="str">
        <f>IF($C61&gt;0,IF(VLOOKUP($C61,'YTD Scores'!$AN$2:$BC$200,L$2,FALSE)&gt;0,VLOOKUP($C61,'YTD Scores'!$AN$2:$BC$200,L$2,FALSE),""),"")</f>
        <v/>
      </c>
      <c r="M61" s="29" t="str">
        <f>IF($C61&gt;0,IF(VLOOKUP($C61,'YTD Scores'!$AN$2:$BC$200,M$2,FALSE)&gt;0,VLOOKUP($C61,'YTD Scores'!$AN$2:$BC$200,M$2,FALSE),""),"")</f>
        <v/>
      </c>
      <c r="N61" s="29" t="str">
        <f>IF($C61&gt;0,IF(VLOOKUP($C61,'YTD Scores'!$AN$2:$BC$200,N$2,FALSE)&gt;0,VLOOKUP($C61,'YTD Scores'!$AN$2:$BC$200,N$2,FALSE),""),"")</f>
        <v/>
      </c>
      <c r="O61" s="29">
        <f>IF($C61&gt;0,IF(VLOOKUP($C61,'YTD Scores'!$AN$2:$BC$200,O$2,FALSE)&gt;0,VLOOKUP($C61,'YTD Scores'!$AN$2:$BC$200,O$2,FALSE),""),"")</f>
        <v>29.06</v>
      </c>
      <c r="P61" s="29" t="str">
        <f>IF($C61&gt;0,IF(VLOOKUP($C61,'YTD Scores'!$AN$2:$BC$200,P$2,FALSE)&gt;0,VLOOKUP($C61,'YTD Scores'!$AN$2:$BC$200,P$2,FALSE),""),"")</f>
        <v/>
      </c>
      <c r="Q61" s="29" t="str">
        <f>IF($C61&gt;0,IF(VLOOKUP($C61,'YTD Scores'!$AN$2:$BC$200,Q$2,FALSE)&gt;0,VLOOKUP($C61,'YTD Scores'!$AN$2:$BC$200,Q$2,FALSE),""),"")</f>
        <v/>
      </c>
    </row>
    <row r="62" spans="1:17" s="28" customFormat="1" ht="10.8" customHeight="1" x14ac:dyDescent="0.25">
      <c r="A62" s="28">
        <f t="shared" si="5"/>
        <v>59</v>
      </c>
      <c r="B62" s="28">
        <f t="shared" si="2"/>
        <v>59</v>
      </c>
      <c r="C62" s="29">
        <f>IF(LARGE('YTD Scores'!AN$2:AN$200,A62)&gt;0.99,LARGE('YTD Scores'!AN$2:AN$200,A62),0)</f>
        <v>28.084055999999997</v>
      </c>
      <c r="D62" s="29"/>
      <c r="E62" s="28" t="str">
        <f>IF(C62&gt;0,VLOOKUP(C62,'YTD Scores'!AN$2:AQ$200,4,FALSE),"")</f>
        <v>George Thomson</v>
      </c>
      <c r="F62" s="29" t="str">
        <f>IF($C62&gt;0,IF(VLOOKUP($C62,'YTD Scores'!$AN$2:$BC$200,F$2,FALSE)&gt;0,VLOOKUP($C62,'YTD Scores'!$AN$2:$BC$200,F$2,FALSE),""),"")</f>
        <v/>
      </c>
      <c r="G62" s="29" t="str">
        <f>IF($C62&gt;0,IF(VLOOKUP($C62,'YTD Scores'!$AN$2:$BC$200,G$2,FALSE)&gt;0,VLOOKUP($C62,'YTD Scores'!$AN$2:$BC$200,G$2,FALSE),""),"")</f>
        <v/>
      </c>
      <c r="H62" s="29" t="str">
        <f>IF($C62&gt;0,IF(VLOOKUP($C62,'YTD Scores'!$AN$2:$BC$200,H$2,FALSE)&gt;0,VLOOKUP($C62,'YTD Scores'!$AN$2:$BC$200,H$2,FALSE),""),"")</f>
        <v/>
      </c>
      <c r="I62" s="29" t="str">
        <f>IF($C62&gt;0,IF(VLOOKUP($C62,'YTD Scores'!$AN$2:$BC$200,I$2,FALSE)&gt;0,VLOOKUP($C62,'YTD Scores'!$AN$2:$BC$200,I$2,FALSE),""),"")</f>
        <v/>
      </c>
      <c r="J62" s="29" t="str">
        <f>IF($C62&gt;0,IF(VLOOKUP($C62,'YTD Scores'!$AN$2:$BC$200,J$2,FALSE)&gt;0,VLOOKUP($C62,'YTD Scores'!$AN$2:$BC$200,J$2,FALSE),""),"")</f>
        <v/>
      </c>
      <c r="K62" s="29" t="str">
        <f>IF($C62&gt;0,IF(VLOOKUP($C62,'YTD Scores'!$AN$2:$BC$200,K$2,FALSE)&gt;0,VLOOKUP($C62,'YTD Scores'!$AN$2:$BC$200,K$2,FALSE),""),"")</f>
        <v/>
      </c>
      <c r="L62" s="29" t="str">
        <f>IF($C62&gt;0,IF(VLOOKUP($C62,'YTD Scores'!$AN$2:$BC$200,L$2,FALSE)&gt;0,VLOOKUP($C62,'YTD Scores'!$AN$2:$BC$200,L$2,FALSE),""),"")</f>
        <v/>
      </c>
      <c r="M62" s="29" t="str">
        <f>IF($C62&gt;0,IF(VLOOKUP($C62,'YTD Scores'!$AN$2:$BC$200,M$2,FALSE)&gt;0,VLOOKUP($C62,'YTD Scores'!$AN$2:$BC$200,M$2,FALSE),""),"")</f>
        <v/>
      </c>
      <c r="N62" s="29" t="str">
        <f>IF($C62&gt;0,IF(VLOOKUP($C62,'YTD Scores'!$AN$2:$BC$200,N$2,FALSE)&gt;0,VLOOKUP($C62,'YTD Scores'!$AN$2:$BC$200,N$2,FALSE),""),"")</f>
        <v/>
      </c>
      <c r="O62" s="29" t="str">
        <f>IF($C62&gt;0,IF(VLOOKUP($C62,'YTD Scores'!$AN$2:$BC$200,O$2,FALSE)&gt;0,VLOOKUP($C62,'YTD Scores'!$AN$2:$BC$200,O$2,FALSE),""),"")</f>
        <v/>
      </c>
      <c r="P62" s="29">
        <f>IF($C62&gt;0,IF(VLOOKUP($C62,'YTD Scores'!$AN$2:$BC$200,P$2,FALSE)&gt;0,VLOOKUP($C62,'YTD Scores'!$AN$2:$BC$200,P$2,FALSE),""),"")</f>
        <v>28.055999999999997</v>
      </c>
      <c r="Q62" s="29" t="str">
        <f>IF($C62&gt;0,IF(VLOOKUP($C62,'YTD Scores'!$AN$2:$BC$200,Q$2,FALSE)&gt;0,VLOOKUP($C62,'YTD Scores'!$AN$2:$BC$200,Q$2,FALSE),""),"")</f>
        <v/>
      </c>
    </row>
    <row r="63" spans="1:17" s="28" customFormat="1" ht="10.8" customHeight="1" x14ac:dyDescent="0.25">
      <c r="A63" s="28">
        <f t="shared" si="5"/>
        <v>60</v>
      </c>
      <c r="B63" s="28">
        <f t="shared" si="2"/>
        <v>60</v>
      </c>
      <c r="C63" s="29">
        <f>IF(LARGE('YTD Scores'!AN$2:AN$200,A63)&gt;0.99,LARGE('YTD Scores'!AN$2:AN$200,A63),0)</f>
        <v>27.1030655</v>
      </c>
      <c r="D63" s="29"/>
      <c r="E63" s="28" t="str">
        <f>IF(C63&gt;0,VLOOKUP(C63,'YTD Scores'!AN$2:AQ$200,4,FALSE),"")</f>
        <v>Catherine MacLachlan</v>
      </c>
      <c r="F63" s="29" t="str">
        <f>IF($C63&gt;0,IF(VLOOKUP($C63,'YTD Scores'!$AN$2:$BC$200,F$2,FALSE)&gt;0,VLOOKUP($C63,'YTD Scores'!$AN$2:$BC$200,F$2,FALSE),""),"")</f>
        <v/>
      </c>
      <c r="G63" s="29">
        <f>IF($C63&gt;0,IF(VLOOKUP($C63,'YTD Scores'!$AN$2:$BC$200,G$2,FALSE)&gt;0,VLOOKUP($C63,'YTD Scores'!$AN$2:$BC$200,G$2,FALSE),""),"")</f>
        <v>2.1000000000000001E-2</v>
      </c>
      <c r="H63" s="29" t="str">
        <f>IF($C63&gt;0,IF(VLOOKUP($C63,'YTD Scores'!$AN$2:$BC$200,H$2,FALSE)&gt;0,VLOOKUP($C63,'YTD Scores'!$AN$2:$BC$200,H$2,FALSE),""),"")</f>
        <v/>
      </c>
      <c r="I63" s="29" t="str">
        <f>IF($C63&gt;0,IF(VLOOKUP($C63,'YTD Scores'!$AN$2:$BC$200,I$2,FALSE)&gt;0,VLOOKUP($C63,'YTD Scores'!$AN$2:$BC$200,I$2,FALSE),""),"")</f>
        <v/>
      </c>
      <c r="J63" s="29" t="str">
        <f>IF($C63&gt;0,IF(VLOOKUP($C63,'YTD Scores'!$AN$2:$BC$200,J$2,FALSE)&gt;0,VLOOKUP($C63,'YTD Scores'!$AN$2:$BC$200,J$2,FALSE),""),"")</f>
        <v/>
      </c>
      <c r="K63" s="29" t="str">
        <f>IF($C63&gt;0,IF(VLOOKUP($C63,'YTD Scores'!$AN$2:$BC$200,K$2,FALSE)&gt;0,VLOOKUP($C63,'YTD Scores'!$AN$2:$BC$200,K$2,FALSE),""),"")</f>
        <v/>
      </c>
      <c r="L63" s="29" t="str">
        <f>IF($C63&gt;0,IF(VLOOKUP($C63,'YTD Scores'!$AN$2:$BC$200,L$2,FALSE)&gt;0,VLOOKUP($C63,'YTD Scores'!$AN$2:$BC$200,L$2,FALSE),""),"")</f>
        <v/>
      </c>
      <c r="M63" s="29" t="str">
        <f>IF($C63&gt;0,IF(VLOOKUP($C63,'YTD Scores'!$AN$2:$BC$200,M$2,FALSE)&gt;0,VLOOKUP($C63,'YTD Scores'!$AN$2:$BC$200,M$2,FALSE),""),"")</f>
        <v/>
      </c>
      <c r="N63" s="29" t="str">
        <f>IF($C63&gt;0,IF(VLOOKUP($C63,'YTD Scores'!$AN$2:$BC$200,N$2,FALSE)&gt;0,VLOOKUP($C63,'YTD Scores'!$AN$2:$BC$200,N$2,FALSE),""),"")</f>
        <v/>
      </c>
      <c r="O63" s="29" t="str">
        <f>IF($C63&gt;0,IF(VLOOKUP($C63,'YTD Scores'!$AN$2:$BC$200,O$2,FALSE)&gt;0,VLOOKUP($C63,'YTD Scores'!$AN$2:$BC$200,O$2,FALSE),""),"")</f>
        <v/>
      </c>
      <c r="P63" s="29">
        <f>IF($C63&gt;0,IF(VLOOKUP($C63,'YTD Scores'!$AN$2:$BC$200,P$2,FALSE)&gt;0,VLOOKUP($C63,'YTD Scores'!$AN$2:$BC$200,P$2,FALSE),""),"")</f>
        <v>27.055</v>
      </c>
      <c r="Q63" s="29" t="str">
        <f>IF($C63&gt;0,IF(VLOOKUP($C63,'YTD Scores'!$AN$2:$BC$200,Q$2,FALSE)&gt;0,VLOOKUP($C63,'YTD Scores'!$AN$2:$BC$200,Q$2,FALSE),""),"")</f>
        <v/>
      </c>
    </row>
    <row r="64" spans="1:17" s="28" customFormat="1" ht="10.8" customHeight="1" x14ac:dyDescent="0.25">
      <c r="A64" s="28">
        <f t="shared" si="5"/>
        <v>61</v>
      </c>
      <c r="B64" s="28">
        <f t="shared" si="2"/>
        <v>61</v>
      </c>
      <c r="C64" s="29">
        <f>IF(LARGE('YTD Scores'!AN$2:AN$200,A64)&gt;0.99,LARGE('YTD Scores'!AN$2:AN$200,A64),0)</f>
        <v>27.085058</v>
      </c>
      <c r="D64" s="29"/>
      <c r="E64" s="28" t="str">
        <f>IF(C64&gt;0,VLOOKUP(C64,'YTD Scores'!AN$2:AQ$200,4,FALSE),"")</f>
        <v>Lee Vaudrey</v>
      </c>
      <c r="F64" s="29" t="str">
        <f>IF($C64&gt;0,IF(VLOOKUP($C64,'YTD Scores'!$AN$2:$BC$200,F$2,FALSE)&gt;0,VLOOKUP($C64,'YTD Scores'!$AN$2:$BC$200,F$2,FALSE),""),"")</f>
        <v/>
      </c>
      <c r="G64" s="29" t="str">
        <f>IF($C64&gt;0,IF(VLOOKUP($C64,'YTD Scores'!$AN$2:$BC$200,G$2,FALSE)&gt;0,VLOOKUP($C64,'YTD Scores'!$AN$2:$BC$200,G$2,FALSE),""),"")</f>
        <v/>
      </c>
      <c r="H64" s="29" t="str">
        <f>IF($C64&gt;0,IF(VLOOKUP($C64,'YTD Scores'!$AN$2:$BC$200,H$2,FALSE)&gt;0,VLOOKUP($C64,'YTD Scores'!$AN$2:$BC$200,H$2,FALSE),""),"")</f>
        <v/>
      </c>
      <c r="I64" s="29" t="str">
        <f>IF($C64&gt;0,IF(VLOOKUP($C64,'YTD Scores'!$AN$2:$BC$200,I$2,FALSE)&gt;0,VLOOKUP($C64,'YTD Scores'!$AN$2:$BC$200,I$2,FALSE),""),"")</f>
        <v/>
      </c>
      <c r="J64" s="29" t="str">
        <f>IF($C64&gt;0,IF(VLOOKUP($C64,'YTD Scores'!$AN$2:$BC$200,J$2,FALSE)&gt;0,VLOOKUP($C64,'YTD Scores'!$AN$2:$BC$200,J$2,FALSE),""),"")</f>
        <v/>
      </c>
      <c r="K64" s="29" t="str">
        <f>IF($C64&gt;0,IF(VLOOKUP($C64,'YTD Scores'!$AN$2:$BC$200,K$2,FALSE)&gt;0,VLOOKUP($C64,'YTD Scores'!$AN$2:$BC$200,K$2,FALSE),""),"")</f>
        <v/>
      </c>
      <c r="L64" s="29" t="str">
        <f>IF($C64&gt;0,IF(VLOOKUP($C64,'YTD Scores'!$AN$2:$BC$200,L$2,FALSE)&gt;0,VLOOKUP($C64,'YTD Scores'!$AN$2:$BC$200,L$2,FALSE),""),"")</f>
        <v/>
      </c>
      <c r="M64" s="29" t="str">
        <f>IF($C64&gt;0,IF(VLOOKUP($C64,'YTD Scores'!$AN$2:$BC$200,M$2,FALSE)&gt;0,VLOOKUP($C64,'YTD Scores'!$AN$2:$BC$200,M$2,FALSE),""),"")</f>
        <v/>
      </c>
      <c r="N64" s="29" t="str">
        <f>IF($C64&gt;0,IF(VLOOKUP($C64,'YTD Scores'!$AN$2:$BC$200,N$2,FALSE)&gt;0,VLOOKUP($C64,'YTD Scores'!$AN$2:$BC$200,N$2,FALSE),""),"")</f>
        <v/>
      </c>
      <c r="O64" s="29">
        <f>IF($C64&gt;0,IF(VLOOKUP($C64,'YTD Scores'!$AN$2:$BC$200,O$2,FALSE)&gt;0,VLOOKUP($C64,'YTD Scores'!$AN$2:$BC$200,O$2,FALSE),""),"")</f>
        <v>27.058</v>
      </c>
      <c r="P64" s="29" t="str">
        <f>IF($C64&gt;0,IF(VLOOKUP($C64,'YTD Scores'!$AN$2:$BC$200,P$2,FALSE)&gt;0,VLOOKUP($C64,'YTD Scores'!$AN$2:$BC$200,P$2,FALSE),""),"")</f>
        <v/>
      </c>
      <c r="Q64" s="29" t="str">
        <f>IF($C64&gt;0,IF(VLOOKUP($C64,'YTD Scores'!$AN$2:$BC$200,Q$2,FALSE)&gt;0,VLOOKUP($C64,'YTD Scores'!$AN$2:$BC$200,Q$2,FALSE),""),"")</f>
        <v/>
      </c>
    </row>
    <row r="65" spans="1:17" s="28" customFormat="1" ht="10.8" customHeight="1" x14ac:dyDescent="0.25">
      <c r="A65" s="28">
        <f t="shared" si="5"/>
        <v>62</v>
      </c>
      <c r="B65" s="28">
        <f t="shared" si="2"/>
        <v>62</v>
      </c>
      <c r="C65" s="29">
        <f>IF(LARGE('YTD Scores'!AN$2:AN$200,A65)&gt;0.99,LARGE('YTD Scores'!AN$2:AN$200,A65),0)</f>
        <v>26.071045000000002</v>
      </c>
      <c r="D65" s="29"/>
      <c r="E65" s="28" t="str">
        <f>IF(C65&gt;0,VLOOKUP(C65,'YTD Scores'!AN$2:AQ$200,4,FALSE),"")</f>
        <v>Julie Wiseman</v>
      </c>
      <c r="F65" s="29">
        <f>IF($C65&gt;0,IF(VLOOKUP($C65,'YTD Scores'!$AN$2:$BC$200,F$2,FALSE)&gt;0,VLOOKUP($C65,'YTD Scores'!$AN$2:$BC$200,F$2,FALSE),""),"")</f>
        <v>26.045000000000002</v>
      </c>
      <c r="G65" s="29" t="str">
        <f>IF($C65&gt;0,IF(VLOOKUP($C65,'YTD Scores'!$AN$2:$BC$200,G$2,FALSE)&gt;0,VLOOKUP($C65,'YTD Scores'!$AN$2:$BC$200,G$2,FALSE),""),"")</f>
        <v/>
      </c>
      <c r="H65" s="29" t="str">
        <f>IF($C65&gt;0,IF(VLOOKUP($C65,'YTD Scores'!$AN$2:$BC$200,H$2,FALSE)&gt;0,VLOOKUP($C65,'YTD Scores'!$AN$2:$BC$200,H$2,FALSE),""),"")</f>
        <v/>
      </c>
      <c r="I65" s="29" t="str">
        <f>IF($C65&gt;0,IF(VLOOKUP($C65,'YTD Scores'!$AN$2:$BC$200,I$2,FALSE)&gt;0,VLOOKUP($C65,'YTD Scores'!$AN$2:$BC$200,I$2,FALSE),""),"")</f>
        <v/>
      </c>
      <c r="J65" s="29" t="str">
        <f>IF($C65&gt;0,IF(VLOOKUP($C65,'YTD Scores'!$AN$2:$BC$200,J$2,FALSE)&gt;0,VLOOKUP($C65,'YTD Scores'!$AN$2:$BC$200,J$2,FALSE),""),"")</f>
        <v/>
      </c>
      <c r="K65" s="29" t="str">
        <f>IF($C65&gt;0,IF(VLOOKUP($C65,'YTD Scores'!$AN$2:$BC$200,K$2,FALSE)&gt;0,VLOOKUP($C65,'YTD Scores'!$AN$2:$BC$200,K$2,FALSE),""),"")</f>
        <v/>
      </c>
      <c r="L65" s="29" t="str">
        <f>IF($C65&gt;0,IF(VLOOKUP($C65,'YTD Scores'!$AN$2:$BC$200,L$2,FALSE)&gt;0,VLOOKUP($C65,'YTD Scores'!$AN$2:$BC$200,L$2,FALSE),""),"")</f>
        <v/>
      </c>
      <c r="M65" s="29" t="str">
        <f>IF($C65&gt;0,IF(VLOOKUP($C65,'YTD Scores'!$AN$2:$BC$200,M$2,FALSE)&gt;0,VLOOKUP($C65,'YTD Scores'!$AN$2:$BC$200,M$2,FALSE),""),"")</f>
        <v/>
      </c>
      <c r="N65" s="29" t="str">
        <f>IF($C65&gt;0,IF(VLOOKUP($C65,'YTD Scores'!$AN$2:$BC$200,N$2,FALSE)&gt;0,VLOOKUP($C65,'YTD Scores'!$AN$2:$BC$200,N$2,FALSE),""),"")</f>
        <v/>
      </c>
      <c r="O65" s="29" t="str">
        <f>IF($C65&gt;0,IF(VLOOKUP($C65,'YTD Scores'!$AN$2:$BC$200,O$2,FALSE)&gt;0,VLOOKUP($C65,'YTD Scores'!$AN$2:$BC$200,O$2,FALSE),""),"")</f>
        <v/>
      </c>
      <c r="P65" s="29" t="str">
        <f>IF($C65&gt;0,IF(VLOOKUP($C65,'YTD Scores'!$AN$2:$BC$200,P$2,FALSE)&gt;0,VLOOKUP($C65,'YTD Scores'!$AN$2:$BC$200,P$2,FALSE),""),"")</f>
        <v/>
      </c>
      <c r="Q65" s="29" t="str">
        <f>IF($C65&gt;0,IF(VLOOKUP($C65,'YTD Scores'!$AN$2:$BC$200,Q$2,FALSE)&gt;0,VLOOKUP($C65,'YTD Scores'!$AN$2:$BC$200,Q$2,FALSE),""),"")</f>
        <v/>
      </c>
    </row>
    <row r="66" spans="1:17" s="28" customFormat="1" ht="10.8" customHeight="1" x14ac:dyDescent="0.25">
      <c r="A66" s="28">
        <f t="shared" si="5"/>
        <v>63</v>
      </c>
      <c r="B66" s="28">
        <f t="shared" si="2"/>
        <v>63</v>
      </c>
      <c r="C66" s="29">
        <f>IF(LARGE('YTD Scores'!AN$2:AN$200,A66)&gt;0.99,LARGE('YTD Scores'!AN$2:AN$200,A66),0)</f>
        <v>24.107067499999999</v>
      </c>
      <c r="D66" s="29"/>
      <c r="E66" s="28" t="str">
        <f>IF(C66&gt;0,VLOOKUP(C66,'YTD Scores'!AN$2:AQ$200,4,FALSE),"")</f>
        <v>Graham Young</v>
      </c>
      <c r="F66" s="29" t="str">
        <f>IF($C66&gt;0,IF(VLOOKUP($C66,'YTD Scores'!$AN$2:$BC$200,F$2,FALSE)&gt;0,VLOOKUP($C66,'YTD Scores'!$AN$2:$BC$200,F$2,FALSE),""),"")</f>
        <v/>
      </c>
      <c r="G66" s="29" t="str">
        <f>IF($C66&gt;0,IF(VLOOKUP($C66,'YTD Scores'!$AN$2:$BC$200,G$2,FALSE)&gt;0,VLOOKUP($C66,'YTD Scores'!$AN$2:$BC$200,G$2,FALSE),""),"")</f>
        <v/>
      </c>
      <c r="H66" s="29" t="str">
        <f>IF($C66&gt;0,IF(VLOOKUP($C66,'YTD Scores'!$AN$2:$BC$200,H$2,FALSE)&gt;0,VLOOKUP($C66,'YTD Scores'!$AN$2:$BC$200,H$2,FALSE),""),"")</f>
        <v/>
      </c>
      <c r="I66" s="29" t="str">
        <f>IF($C66&gt;0,IF(VLOOKUP($C66,'YTD Scores'!$AN$2:$BC$200,I$2,FALSE)&gt;0,VLOOKUP($C66,'YTD Scores'!$AN$2:$BC$200,I$2,FALSE),""),"")</f>
        <v/>
      </c>
      <c r="J66" s="29" t="str">
        <f>IF($C66&gt;0,IF(VLOOKUP($C66,'YTD Scores'!$AN$2:$BC$200,J$2,FALSE)&gt;0,VLOOKUP($C66,'YTD Scores'!$AN$2:$BC$200,J$2,FALSE),""),"")</f>
        <v/>
      </c>
      <c r="K66" s="29" t="str">
        <f>IF($C66&gt;0,IF(VLOOKUP($C66,'YTD Scores'!$AN$2:$BC$200,K$2,FALSE)&gt;0,VLOOKUP($C66,'YTD Scores'!$AN$2:$BC$200,K$2,FALSE),""),"")</f>
        <v/>
      </c>
      <c r="L66" s="29" t="str">
        <f>IF($C66&gt;0,IF(VLOOKUP($C66,'YTD Scores'!$AN$2:$BC$200,L$2,FALSE)&gt;0,VLOOKUP($C66,'YTD Scores'!$AN$2:$BC$200,L$2,FALSE),""),"")</f>
        <v/>
      </c>
      <c r="M66" s="29" t="str">
        <f>IF($C66&gt;0,IF(VLOOKUP($C66,'YTD Scores'!$AN$2:$BC$200,M$2,FALSE)&gt;0,VLOOKUP($C66,'YTD Scores'!$AN$2:$BC$200,M$2,FALSE),""),"")</f>
        <v/>
      </c>
      <c r="N66" s="29" t="str">
        <f>IF($C66&gt;0,IF(VLOOKUP($C66,'YTD Scores'!$AN$2:$BC$200,N$2,FALSE)&gt;0,VLOOKUP($C66,'YTD Scores'!$AN$2:$BC$200,N$2,FALSE),""),"")</f>
        <v/>
      </c>
      <c r="O66" s="29">
        <f>IF($C66&gt;0,IF(VLOOKUP($C66,'YTD Scores'!$AN$2:$BC$200,O$2,FALSE)&gt;0,VLOOKUP($C66,'YTD Scores'!$AN$2:$BC$200,O$2,FALSE),""),"")</f>
        <v>3.1E-2</v>
      </c>
      <c r="P66" s="29">
        <f>IF($C66&gt;0,IF(VLOOKUP($C66,'YTD Scores'!$AN$2:$BC$200,P$2,FALSE)&gt;0,VLOOKUP($C66,'YTD Scores'!$AN$2:$BC$200,P$2,FALSE),""),"")</f>
        <v>24.052</v>
      </c>
      <c r="Q66" s="29" t="str">
        <f>IF($C66&gt;0,IF(VLOOKUP($C66,'YTD Scores'!$AN$2:$BC$200,Q$2,FALSE)&gt;0,VLOOKUP($C66,'YTD Scores'!$AN$2:$BC$200,Q$2,FALSE),""),"")</f>
        <v/>
      </c>
    </row>
    <row r="67" spans="1:17" ht="10.8" customHeight="1" x14ac:dyDescent="0.25">
      <c r="A67" s="1">
        <f t="shared" si="5"/>
        <v>64</v>
      </c>
      <c r="B67" s="1">
        <f t="shared" si="2"/>
        <v>64</v>
      </c>
      <c r="C67" s="29">
        <f>IF(LARGE('YTD Scores'!AN$2:AN$200,A67)&gt;0.99,LARGE('YTD Scores'!AN$2:AN$200,A67),0)</f>
        <v>23.067043999999999</v>
      </c>
      <c r="E67" s="1" t="str">
        <f>IF(C67&gt;0,VLOOKUP(C67,'YTD Scores'!AN$2:AQ$200,4,FALSE),"")</f>
        <v>Sue Henry</v>
      </c>
      <c r="F67" s="6">
        <f>IF($C67&gt;0,IF(VLOOKUP($C67,'YTD Scores'!$AN$2:$BC$200,F$2,FALSE)&gt;0,VLOOKUP($C67,'YTD Scores'!$AN$2:$BC$200,F$2,FALSE),""),"")</f>
        <v>23.044</v>
      </c>
      <c r="G67" s="6" t="str">
        <f>IF($C67&gt;0,IF(VLOOKUP($C67,'YTD Scores'!$AN$2:$BC$200,G$2,FALSE)&gt;0,VLOOKUP($C67,'YTD Scores'!$AN$2:$BC$200,G$2,FALSE),""),"")</f>
        <v/>
      </c>
      <c r="H67" s="6" t="str">
        <f>IF($C67&gt;0,IF(VLOOKUP($C67,'YTD Scores'!$AN$2:$BC$200,H$2,FALSE)&gt;0,VLOOKUP($C67,'YTD Scores'!$AN$2:$BC$200,H$2,FALSE),""),"")</f>
        <v/>
      </c>
      <c r="I67" s="6" t="str">
        <f>IF($C67&gt;0,IF(VLOOKUP($C67,'YTD Scores'!$AN$2:$BC$200,I$2,FALSE)&gt;0,VLOOKUP($C67,'YTD Scores'!$AN$2:$BC$200,I$2,FALSE),""),"")</f>
        <v/>
      </c>
      <c r="J67" s="6" t="str">
        <f>IF($C67&gt;0,IF(VLOOKUP($C67,'YTD Scores'!$AN$2:$BC$200,J$2,FALSE)&gt;0,VLOOKUP($C67,'YTD Scores'!$AN$2:$BC$200,J$2,FALSE),""),"")</f>
        <v/>
      </c>
      <c r="K67" s="6" t="str">
        <f>IF($C67&gt;0,IF(VLOOKUP($C67,'YTD Scores'!$AN$2:$BC$200,K$2,FALSE)&gt;0,VLOOKUP($C67,'YTD Scores'!$AN$2:$BC$200,K$2,FALSE),""),"")</f>
        <v/>
      </c>
      <c r="L67" s="6" t="str">
        <f>IF($C67&gt;0,IF(VLOOKUP($C67,'YTD Scores'!$AN$2:$BC$200,L$2,FALSE)&gt;0,VLOOKUP($C67,'YTD Scores'!$AN$2:$BC$200,L$2,FALSE),""),"")</f>
        <v/>
      </c>
      <c r="M67" s="6" t="str">
        <f>IF($C67&gt;0,IF(VLOOKUP($C67,'YTD Scores'!$AN$2:$BC$200,M$2,FALSE)&gt;0,VLOOKUP($C67,'YTD Scores'!$AN$2:$BC$200,M$2,FALSE),""),"")</f>
        <v/>
      </c>
      <c r="N67" s="6" t="str">
        <f>IF($C67&gt;0,IF(VLOOKUP($C67,'YTD Scores'!$AN$2:$BC$200,N$2,FALSE)&gt;0,VLOOKUP($C67,'YTD Scores'!$AN$2:$BC$200,N$2,FALSE),""),"")</f>
        <v/>
      </c>
      <c r="O67" s="6" t="str">
        <f>IF($C67&gt;0,IF(VLOOKUP($C67,'YTD Scores'!$AN$2:$BC$200,O$2,FALSE)&gt;0,VLOOKUP($C67,'YTD Scores'!$AN$2:$BC$200,O$2,FALSE),""),"")</f>
        <v/>
      </c>
      <c r="P67" s="6" t="str">
        <f>IF($C67&gt;0,IF(VLOOKUP($C67,'YTD Scores'!$AN$2:$BC$200,P$2,FALSE)&gt;0,VLOOKUP($C67,'YTD Scores'!$AN$2:$BC$200,P$2,FALSE),""),"")</f>
        <v/>
      </c>
      <c r="Q67" s="6" t="str">
        <f>IF($C67&gt;0,IF(VLOOKUP($C67,'YTD Scores'!$AN$2:$BC$200,Q$2,FALSE)&gt;0,VLOOKUP($C67,'YTD Scores'!$AN$2:$BC$200,Q$2,FALSE),""),"")</f>
        <v/>
      </c>
    </row>
    <row r="68" spans="1:17" ht="10.8" customHeight="1" x14ac:dyDescent="0.25">
      <c r="A68" s="1">
        <f t="shared" si="5"/>
        <v>65</v>
      </c>
      <c r="B68" s="1">
        <f t="shared" si="2"/>
        <v>65</v>
      </c>
      <c r="C68" s="29">
        <f>IF(LARGE('YTD Scores'!AN$2:AN$200,A68)&gt;0.99,LARGE('YTD Scores'!AN$2:AN$200,A68),0)</f>
        <v>22.075052999999997</v>
      </c>
      <c r="E68" s="1" t="str">
        <f>IF(C68&gt;0,VLOOKUP(C68,'YTD Scores'!AN$2:AQ$200,4,FALSE),"")</f>
        <v>Chris Cottram</v>
      </c>
      <c r="F68" s="6" t="str">
        <f>IF($C68&gt;0,IF(VLOOKUP($C68,'YTD Scores'!$AN$2:$BC$200,F$2,FALSE)&gt;0,VLOOKUP($C68,'YTD Scores'!$AN$2:$BC$200,F$2,FALSE),""),"")</f>
        <v/>
      </c>
      <c r="G68" s="6" t="str">
        <f>IF($C68&gt;0,IF(VLOOKUP($C68,'YTD Scores'!$AN$2:$BC$200,G$2,FALSE)&gt;0,VLOOKUP($C68,'YTD Scores'!$AN$2:$BC$200,G$2,FALSE),""),"")</f>
        <v/>
      </c>
      <c r="H68" s="6" t="str">
        <f>IF($C68&gt;0,IF(VLOOKUP($C68,'YTD Scores'!$AN$2:$BC$200,H$2,FALSE)&gt;0,VLOOKUP($C68,'YTD Scores'!$AN$2:$BC$200,H$2,FALSE),""),"")</f>
        <v/>
      </c>
      <c r="I68" s="6" t="str">
        <f>IF($C68&gt;0,IF(VLOOKUP($C68,'YTD Scores'!$AN$2:$BC$200,I$2,FALSE)&gt;0,VLOOKUP($C68,'YTD Scores'!$AN$2:$BC$200,I$2,FALSE),""),"")</f>
        <v/>
      </c>
      <c r="J68" s="6" t="str">
        <f>IF($C68&gt;0,IF(VLOOKUP($C68,'YTD Scores'!$AN$2:$BC$200,J$2,FALSE)&gt;0,VLOOKUP($C68,'YTD Scores'!$AN$2:$BC$200,J$2,FALSE),""),"")</f>
        <v/>
      </c>
      <c r="K68" s="6" t="str">
        <f>IF($C68&gt;0,IF(VLOOKUP($C68,'YTD Scores'!$AN$2:$BC$200,K$2,FALSE)&gt;0,VLOOKUP($C68,'YTD Scores'!$AN$2:$BC$200,K$2,FALSE),""),"")</f>
        <v/>
      </c>
      <c r="L68" s="6" t="str">
        <f>IF($C68&gt;0,IF(VLOOKUP($C68,'YTD Scores'!$AN$2:$BC$200,L$2,FALSE)&gt;0,VLOOKUP($C68,'YTD Scores'!$AN$2:$BC$200,L$2,FALSE),""),"")</f>
        <v/>
      </c>
      <c r="M68" s="6" t="str">
        <f>IF($C68&gt;0,IF(VLOOKUP($C68,'YTD Scores'!$AN$2:$BC$200,M$2,FALSE)&gt;0,VLOOKUP($C68,'YTD Scores'!$AN$2:$BC$200,M$2,FALSE),""),"")</f>
        <v/>
      </c>
      <c r="N68" s="6" t="str">
        <f>IF($C68&gt;0,IF(VLOOKUP($C68,'YTD Scores'!$AN$2:$BC$200,N$2,FALSE)&gt;0,VLOOKUP($C68,'YTD Scores'!$AN$2:$BC$200,N$2,FALSE),""),"")</f>
        <v/>
      </c>
      <c r="O68" s="6">
        <f>IF($C68&gt;0,IF(VLOOKUP($C68,'YTD Scores'!$AN$2:$BC$200,O$2,FALSE)&gt;0,VLOOKUP($C68,'YTD Scores'!$AN$2:$BC$200,O$2,FALSE),""),"")</f>
        <v>22.052999999999997</v>
      </c>
      <c r="P68" s="6" t="str">
        <f>IF($C68&gt;0,IF(VLOOKUP($C68,'YTD Scores'!$AN$2:$BC$200,P$2,FALSE)&gt;0,VLOOKUP($C68,'YTD Scores'!$AN$2:$BC$200,P$2,FALSE),""),"")</f>
        <v/>
      </c>
      <c r="Q68" s="6" t="str">
        <f>IF($C68&gt;0,IF(VLOOKUP($C68,'YTD Scores'!$AN$2:$BC$200,Q$2,FALSE)&gt;0,VLOOKUP($C68,'YTD Scores'!$AN$2:$BC$200,Q$2,FALSE),""),"")</f>
        <v/>
      </c>
    </row>
    <row r="69" spans="1:17" ht="10.8" customHeight="1" x14ac:dyDescent="0.25">
      <c r="A69" s="1">
        <f t="shared" si="5"/>
        <v>66</v>
      </c>
      <c r="B69" s="1">
        <f t="shared" ref="B69:B132" si="6">IF(C69&gt;0,A69,"")</f>
        <v>66</v>
      </c>
      <c r="C69" s="29">
        <f>IF(LARGE('YTD Scores'!AN$2:AN$200,A69)&gt;0.99,LARGE('YTD Scores'!AN$2:AN$200,A69),0)</f>
        <v>22.065042999999999</v>
      </c>
      <c r="E69" s="1" t="str">
        <f>IF(C69&gt;0,VLOOKUP(C69,'YTD Scores'!AN$2:AQ$200,4,FALSE),"")</f>
        <v>Jen Trohear</v>
      </c>
      <c r="F69" s="6" t="str">
        <f>IF($C69&gt;0,IF(VLOOKUP($C69,'YTD Scores'!$AN$2:$BC$200,F$2,FALSE)&gt;0,VLOOKUP($C69,'YTD Scores'!$AN$2:$BC$200,F$2,FALSE),""),"")</f>
        <v/>
      </c>
      <c r="G69" s="6">
        <f>IF($C69&gt;0,IF(VLOOKUP($C69,'YTD Scores'!$AN$2:$BC$200,G$2,FALSE)&gt;0,VLOOKUP($C69,'YTD Scores'!$AN$2:$BC$200,G$2,FALSE),""),"")</f>
        <v>22.042999999999999</v>
      </c>
      <c r="H69" s="6" t="str">
        <f>IF($C69&gt;0,IF(VLOOKUP($C69,'YTD Scores'!$AN$2:$BC$200,H$2,FALSE)&gt;0,VLOOKUP($C69,'YTD Scores'!$AN$2:$BC$200,H$2,FALSE),""),"")</f>
        <v/>
      </c>
      <c r="I69" s="6" t="str">
        <f>IF($C69&gt;0,IF(VLOOKUP($C69,'YTD Scores'!$AN$2:$BC$200,I$2,FALSE)&gt;0,VLOOKUP($C69,'YTD Scores'!$AN$2:$BC$200,I$2,FALSE),""),"")</f>
        <v/>
      </c>
      <c r="J69" s="6" t="str">
        <f>IF($C69&gt;0,IF(VLOOKUP($C69,'YTD Scores'!$AN$2:$BC$200,J$2,FALSE)&gt;0,VLOOKUP($C69,'YTD Scores'!$AN$2:$BC$200,J$2,FALSE),""),"")</f>
        <v/>
      </c>
      <c r="K69" s="6" t="str">
        <f>IF($C69&gt;0,IF(VLOOKUP($C69,'YTD Scores'!$AN$2:$BC$200,K$2,FALSE)&gt;0,VLOOKUP($C69,'YTD Scores'!$AN$2:$BC$200,K$2,FALSE),""),"")</f>
        <v/>
      </c>
      <c r="L69" s="6" t="str">
        <f>IF($C69&gt;0,IF(VLOOKUP($C69,'YTD Scores'!$AN$2:$BC$200,L$2,FALSE)&gt;0,VLOOKUP($C69,'YTD Scores'!$AN$2:$BC$200,L$2,FALSE),""),"")</f>
        <v/>
      </c>
      <c r="M69" s="6" t="str">
        <f>IF($C69&gt;0,IF(VLOOKUP($C69,'YTD Scores'!$AN$2:$BC$200,M$2,FALSE)&gt;0,VLOOKUP($C69,'YTD Scores'!$AN$2:$BC$200,M$2,FALSE),""),"")</f>
        <v/>
      </c>
      <c r="N69" s="6" t="str">
        <f>IF($C69&gt;0,IF(VLOOKUP($C69,'YTD Scores'!$AN$2:$BC$200,N$2,FALSE)&gt;0,VLOOKUP($C69,'YTD Scores'!$AN$2:$BC$200,N$2,FALSE),""),"")</f>
        <v/>
      </c>
      <c r="O69" s="6" t="str">
        <f>IF($C69&gt;0,IF(VLOOKUP($C69,'YTD Scores'!$AN$2:$BC$200,O$2,FALSE)&gt;0,VLOOKUP($C69,'YTD Scores'!$AN$2:$BC$200,O$2,FALSE),""),"")</f>
        <v/>
      </c>
      <c r="P69" s="6" t="str">
        <f>IF($C69&gt;0,IF(VLOOKUP($C69,'YTD Scores'!$AN$2:$BC$200,P$2,FALSE)&gt;0,VLOOKUP($C69,'YTD Scores'!$AN$2:$BC$200,P$2,FALSE),""),"")</f>
        <v/>
      </c>
      <c r="Q69" s="6" t="str">
        <f>IF($C69&gt;0,IF(VLOOKUP($C69,'YTD Scores'!$AN$2:$BC$200,Q$2,FALSE)&gt;0,VLOOKUP($C69,'YTD Scores'!$AN$2:$BC$200,Q$2,FALSE),""),"")</f>
        <v/>
      </c>
    </row>
    <row r="70" spans="1:17" ht="10.8" customHeight="1" x14ac:dyDescent="0.25">
      <c r="A70" s="1">
        <f t="shared" si="5"/>
        <v>67</v>
      </c>
      <c r="B70" s="1">
        <f t="shared" si="6"/>
        <v>67</v>
      </c>
      <c r="C70" s="29">
        <f>IF(LARGE('YTD Scores'!AN$2:AN$200,A70)&gt;0.99,LARGE('YTD Scores'!AN$2:AN$200,A70),0)</f>
        <v>18.067049000000001</v>
      </c>
      <c r="F70" s="6" t="str">
        <f>IF($C70&gt;0,IF(VLOOKUP($C70,'YTD Scores'!$AN$2:$BC$200,F$2,FALSE)&gt;0,VLOOKUP($C70,'YTD Scores'!$AN$2:$BC$200,F$2,FALSE),""),"")</f>
        <v/>
      </c>
      <c r="G70" s="6" t="str">
        <f>IF($C70&gt;0,IF(VLOOKUP($C70,'YTD Scores'!$AN$2:$BC$200,G$2,FALSE)&gt;0,VLOOKUP($C70,'YTD Scores'!$AN$2:$BC$200,G$2,FALSE),""),"")</f>
        <v/>
      </c>
      <c r="H70" s="6" t="str">
        <f>IF($C70&gt;0,IF(VLOOKUP($C70,'YTD Scores'!$AN$2:$BC$200,H$2,FALSE)&gt;0,VLOOKUP($C70,'YTD Scores'!$AN$2:$BC$200,H$2,FALSE),""),"")</f>
        <v/>
      </c>
      <c r="I70" s="6" t="str">
        <f>IF($C70&gt;0,IF(VLOOKUP($C70,'YTD Scores'!$AN$2:$BC$200,I$2,FALSE)&gt;0,VLOOKUP($C70,'YTD Scores'!$AN$2:$BC$200,I$2,FALSE),""),"")</f>
        <v/>
      </c>
      <c r="J70" s="6" t="str">
        <f>IF($C70&gt;0,IF(VLOOKUP($C70,'YTD Scores'!$AN$2:$BC$200,J$2,FALSE)&gt;0,VLOOKUP($C70,'YTD Scores'!$AN$2:$BC$200,J$2,FALSE),""),"")</f>
        <v/>
      </c>
      <c r="K70" s="6" t="str">
        <f>IF($C70&gt;0,IF(VLOOKUP($C70,'YTD Scores'!$AN$2:$BC$200,K$2,FALSE)&gt;0,VLOOKUP($C70,'YTD Scores'!$AN$2:$BC$200,K$2,FALSE),""),"")</f>
        <v/>
      </c>
      <c r="L70" s="6" t="str">
        <f>IF($C70&gt;0,IF(VLOOKUP($C70,'YTD Scores'!$AN$2:$BC$200,L$2,FALSE)&gt;0,VLOOKUP($C70,'YTD Scores'!$AN$2:$BC$200,L$2,FALSE),""),"")</f>
        <v/>
      </c>
      <c r="M70" s="6" t="str">
        <f>IF($C70&gt;0,IF(VLOOKUP($C70,'YTD Scores'!$AN$2:$BC$200,M$2,FALSE)&gt;0,VLOOKUP($C70,'YTD Scores'!$AN$2:$BC$200,M$2,FALSE),""),"")</f>
        <v/>
      </c>
      <c r="N70" s="6" t="str">
        <f>IF($C70&gt;0,IF(VLOOKUP($C70,'YTD Scores'!$AN$2:$BC$200,N$2,FALSE)&gt;0,VLOOKUP($C70,'YTD Scores'!$AN$2:$BC$200,N$2,FALSE),""),"")</f>
        <v/>
      </c>
      <c r="O70" s="6">
        <f>IF($C70&gt;0,IF(VLOOKUP($C70,'YTD Scores'!$AN$2:$BC$200,O$2,FALSE)&gt;0,VLOOKUP($C70,'YTD Scores'!$AN$2:$BC$200,O$2,FALSE),""),"")</f>
        <v>18.048999999999999</v>
      </c>
      <c r="P70" s="6" t="str">
        <f>IF($C70&gt;0,IF(VLOOKUP($C70,'YTD Scores'!$AN$2:$BC$200,P$2,FALSE)&gt;0,VLOOKUP($C70,'YTD Scores'!$AN$2:$BC$200,P$2,FALSE),""),"")</f>
        <v/>
      </c>
      <c r="Q70" s="6" t="str">
        <f>IF($C70&gt;0,IF(VLOOKUP($C70,'YTD Scores'!$AN$2:$BC$200,Q$2,FALSE)&gt;0,VLOOKUP($C70,'YTD Scores'!$AN$2:$BC$200,Q$2,FALSE),""),"")</f>
        <v/>
      </c>
    </row>
    <row r="71" spans="1:17" ht="10.8" customHeight="1" x14ac:dyDescent="0.25">
      <c r="A71" s="1">
        <f t="shared" si="5"/>
        <v>68</v>
      </c>
      <c r="B71" s="1">
        <f t="shared" si="6"/>
        <v>68</v>
      </c>
      <c r="C71" s="29">
        <f>IF(LARGE('YTD Scores'!AN$2:AN$200,A71)&gt;0.99,LARGE('YTD Scores'!AN$2:AN$200,A71),0)</f>
        <v>16.063046999999997</v>
      </c>
      <c r="F71" s="6" t="str">
        <f>IF($C71&gt;0,IF(VLOOKUP($C71,'YTD Scores'!$AN$2:$BC$200,F$2,FALSE)&gt;0,VLOOKUP($C71,'YTD Scores'!$AN$2:$BC$200,F$2,FALSE),""),"")</f>
        <v/>
      </c>
      <c r="G71" s="6" t="str">
        <f>IF($C71&gt;0,IF(VLOOKUP($C71,'YTD Scores'!$AN$2:$BC$200,G$2,FALSE)&gt;0,VLOOKUP($C71,'YTD Scores'!$AN$2:$BC$200,G$2,FALSE),""),"")</f>
        <v/>
      </c>
      <c r="H71" s="6" t="str">
        <f>IF($C71&gt;0,IF(VLOOKUP($C71,'YTD Scores'!$AN$2:$BC$200,H$2,FALSE)&gt;0,VLOOKUP($C71,'YTD Scores'!$AN$2:$BC$200,H$2,FALSE),""),"")</f>
        <v/>
      </c>
      <c r="I71" s="6" t="str">
        <f>IF($C71&gt;0,IF(VLOOKUP($C71,'YTD Scores'!$AN$2:$BC$200,I$2,FALSE)&gt;0,VLOOKUP($C71,'YTD Scores'!$AN$2:$BC$200,I$2,FALSE),""),"")</f>
        <v/>
      </c>
      <c r="J71" s="6" t="str">
        <f>IF($C71&gt;0,IF(VLOOKUP($C71,'YTD Scores'!$AN$2:$BC$200,J$2,FALSE)&gt;0,VLOOKUP($C71,'YTD Scores'!$AN$2:$BC$200,J$2,FALSE),""),"")</f>
        <v/>
      </c>
      <c r="K71" s="6" t="str">
        <f>IF($C71&gt;0,IF(VLOOKUP($C71,'YTD Scores'!$AN$2:$BC$200,K$2,FALSE)&gt;0,VLOOKUP($C71,'YTD Scores'!$AN$2:$BC$200,K$2,FALSE),""),"")</f>
        <v/>
      </c>
      <c r="L71" s="6" t="str">
        <f>IF($C71&gt;0,IF(VLOOKUP($C71,'YTD Scores'!$AN$2:$BC$200,L$2,FALSE)&gt;0,VLOOKUP($C71,'YTD Scores'!$AN$2:$BC$200,L$2,FALSE),""),"")</f>
        <v/>
      </c>
      <c r="M71" s="6" t="str">
        <f>IF($C71&gt;0,IF(VLOOKUP($C71,'YTD Scores'!$AN$2:$BC$200,M$2,FALSE)&gt;0,VLOOKUP($C71,'YTD Scores'!$AN$2:$BC$200,M$2,FALSE),""),"")</f>
        <v/>
      </c>
      <c r="N71" s="6" t="str">
        <f>IF($C71&gt;0,IF(VLOOKUP($C71,'YTD Scores'!$AN$2:$BC$200,N$2,FALSE)&gt;0,VLOOKUP($C71,'YTD Scores'!$AN$2:$BC$200,N$2,FALSE),""),"")</f>
        <v/>
      </c>
      <c r="O71" s="6">
        <f>IF($C71&gt;0,IF(VLOOKUP($C71,'YTD Scores'!$AN$2:$BC$200,O$2,FALSE)&gt;0,VLOOKUP($C71,'YTD Scores'!$AN$2:$BC$200,O$2,FALSE),""),"")</f>
        <v>16.046999999999997</v>
      </c>
      <c r="P71" s="6" t="str">
        <f>IF($C71&gt;0,IF(VLOOKUP($C71,'YTD Scores'!$AN$2:$BC$200,P$2,FALSE)&gt;0,VLOOKUP($C71,'YTD Scores'!$AN$2:$BC$200,P$2,FALSE),""),"")</f>
        <v/>
      </c>
      <c r="Q71" s="6" t="str">
        <f>IF($C71&gt;0,IF(VLOOKUP($C71,'YTD Scores'!$AN$2:$BC$200,Q$2,FALSE)&gt;0,VLOOKUP($C71,'YTD Scores'!$AN$2:$BC$200,Q$2,FALSE),""),"")</f>
        <v/>
      </c>
    </row>
    <row r="72" spans="1:17" ht="10.8" customHeight="1" x14ac:dyDescent="0.25">
      <c r="A72" s="1">
        <f t="shared" si="5"/>
        <v>69</v>
      </c>
      <c r="B72" s="1">
        <f t="shared" si="6"/>
        <v>69</v>
      </c>
      <c r="C72" s="29">
        <f>IF(LARGE('YTD Scores'!AN$2:AN$200,A72)&gt;0.99,LARGE('YTD Scores'!AN$2:AN$200,A72),0)</f>
        <v>15.058043000000001</v>
      </c>
      <c r="F72" s="6" t="str">
        <f>IF($C72&gt;0,IF(VLOOKUP($C72,'YTD Scores'!$AN$2:$BC$200,F$2,FALSE)&gt;0,VLOOKUP($C72,'YTD Scores'!$AN$2:$BC$200,F$2,FALSE),""),"")</f>
        <v/>
      </c>
      <c r="G72" s="6" t="str">
        <f>IF($C72&gt;0,IF(VLOOKUP($C72,'YTD Scores'!$AN$2:$BC$200,G$2,FALSE)&gt;0,VLOOKUP($C72,'YTD Scores'!$AN$2:$BC$200,G$2,FALSE),""),"")</f>
        <v/>
      </c>
      <c r="H72" s="6" t="str">
        <f>IF($C72&gt;0,IF(VLOOKUP($C72,'YTD Scores'!$AN$2:$BC$200,H$2,FALSE)&gt;0,VLOOKUP($C72,'YTD Scores'!$AN$2:$BC$200,H$2,FALSE),""),"")</f>
        <v/>
      </c>
      <c r="I72" s="6" t="str">
        <f>IF($C72&gt;0,IF(VLOOKUP($C72,'YTD Scores'!$AN$2:$BC$200,I$2,FALSE)&gt;0,VLOOKUP($C72,'YTD Scores'!$AN$2:$BC$200,I$2,FALSE),""),"")</f>
        <v/>
      </c>
      <c r="J72" s="6" t="str">
        <f>IF($C72&gt;0,IF(VLOOKUP($C72,'YTD Scores'!$AN$2:$BC$200,J$2,FALSE)&gt;0,VLOOKUP($C72,'YTD Scores'!$AN$2:$BC$200,J$2,FALSE),""),"")</f>
        <v/>
      </c>
      <c r="K72" s="6" t="str">
        <f>IF($C72&gt;0,IF(VLOOKUP($C72,'YTD Scores'!$AN$2:$BC$200,K$2,FALSE)&gt;0,VLOOKUP($C72,'YTD Scores'!$AN$2:$BC$200,K$2,FALSE),""),"")</f>
        <v/>
      </c>
      <c r="L72" s="6" t="str">
        <f>IF($C72&gt;0,IF(VLOOKUP($C72,'YTD Scores'!$AN$2:$BC$200,L$2,FALSE)&gt;0,VLOOKUP($C72,'YTD Scores'!$AN$2:$BC$200,L$2,FALSE),""),"")</f>
        <v/>
      </c>
      <c r="M72" s="6" t="str">
        <f>IF($C72&gt;0,IF(VLOOKUP($C72,'YTD Scores'!$AN$2:$BC$200,M$2,FALSE)&gt;0,VLOOKUP($C72,'YTD Scores'!$AN$2:$BC$200,M$2,FALSE),""),"")</f>
        <v/>
      </c>
      <c r="N72" s="6" t="str">
        <f>IF($C72&gt;0,IF(VLOOKUP($C72,'YTD Scores'!$AN$2:$BC$200,N$2,FALSE)&gt;0,VLOOKUP($C72,'YTD Scores'!$AN$2:$BC$200,N$2,FALSE),""),"")</f>
        <v/>
      </c>
      <c r="O72" s="6" t="str">
        <f>IF($C72&gt;0,IF(VLOOKUP($C72,'YTD Scores'!$AN$2:$BC$200,O$2,FALSE)&gt;0,VLOOKUP($C72,'YTD Scores'!$AN$2:$BC$200,O$2,FALSE),""),"")</f>
        <v/>
      </c>
      <c r="P72" s="6">
        <f>IF($C72&gt;0,IF(VLOOKUP($C72,'YTD Scores'!$AN$2:$BC$200,P$2,FALSE)&gt;0,VLOOKUP($C72,'YTD Scores'!$AN$2:$BC$200,P$2,FALSE),""),"")</f>
        <v>15.043000000000001</v>
      </c>
      <c r="Q72" s="6" t="str">
        <f>IF($C72&gt;0,IF(VLOOKUP($C72,'YTD Scores'!$AN$2:$BC$200,Q$2,FALSE)&gt;0,VLOOKUP($C72,'YTD Scores'!$AN$2:$BC$200,Q$2,FALSE),""),"")</f>
        <v/>
      </c>
    </row>
    <row r="73" spans="1:17" ht="10.8" customHeight="1" x14ac:dyDescent="0.25">
      <c r="A73" s="1">
        <f t="shared" si="5"/>
        <v>70</v>
      </c>
      <c r="B73" s="1" t="str">
        <f t="shared" si="6"/>
        <v/>
      </c>
      <c r="C73" s="29">
        <f>IF(LARGE('YTD Scores'!AN$2:AN$200,A73)&gt;0.99,LARGE('YTD Scores'!AN$2:AN$200,A73),0)</f>
        <v>0</v>
      </c>
      <c r="F73" s="6" t="str">
        <f>IF($C73&gt;0,IF(VLOOKUP($C73,'YTD Scores'!$AN$2:$BC$200,F$2,FALSE)&gt;0,VLOOKUP($C73,'YTD Scores'!$AN$2:$BC$200,F$2,FALSE),""),"")</f>
        <v/>
      </c>
      <c r="G73" s="6" t="str">
        <f>IF($C73&gt;0,IF(VLOOKUP($C73,'YTD Scores'!$AN$2:$BC$200,G$2,FALSE)&gt;0,VLOOKUP($C73,'YTD Scores'!$AN$2:$BC$200,G$2,FALSE),""),"")</f>
        <v/>
      </c>
      <c r="H73" s="6" t="str">
        <f>IF($C73&gt;0,IF(VLOOKUP($C73,'YTD Scores'!$AN$2:$BC$200,H$2,FALSE)&gt;0,VLOOKUP($C73,'YTD Scores'!$AN$2:$BC$200,H$2,FALSE),""),"")</f>
        <v/>
      </c>
      <c r="I73" s="6" t="str">
        <f>IF($C73&gt;0,IF(VLOOKUP($C73,'YTD Scores'!$AN$2:$BC$200,I$2,FALSE)&gt;0,VLOOKUP($C73,'YTD Scores'!$AN$2:$BC$200,I$2,FALSE),""),"")</f>
        <v/>
      </c>
      <c r="J73" s="6" t="str">
        <f>IF($C73&gt;0,IF(VLOOKUP($C73,'YTD Scores'!$AN$2:$BC$200,J$2,FALSE)&gt;0,VLOOKUP($C73,'YTD Scores'!$AN$2:$BC$200,J$2,FALSE),""),"")</f>
        <v/>
      </c>
      <c r="K73" s="6" t="str">
        <f>IF($C73&gt;0,IF(VLOOKUP($C73,'YTD Scores'!$AN$2:$BC$200,K$2,FALSE)&gt;0,VLOOKUP($C73,'YTD Scores'!$AN$2:$BC$200,K$2,FALSE),""),"")</f>
        <v/>
      </c>
      <c r="L73" s="6" t="str">
        <f>IF($C73&gt;0,IF(VLOOKUP($C73,'YTD Scores'!$AN$2:$BC$200,L$2,FALSE)&gt;0,VLOOKUP($C73,'YTD Scores'!$AN$2:$BC$200,L$2,FALSE),""),"")</f>
        <v/>
      </c>
      <c r="M73" s="6" t="str">
        <f>IF($C73&gt;0,IF(VLOOKUP($C73,'YTD Scores'!$AN$2:$BC$200,M$2,FALSE)&gt;0,VLOOKUP($C73,'YTD Scores'!$AN$2:$BC$200,M$2,FALSE),""),"")</f>
        <v/>
      </c>
      <c r="N73" s="6" t="str">
        <f>IF($C73&gt;0,IF(VLOOKUP($C73,'YTD Scores'!$AN$2:$BC$200,N$2,FALSE)&gt;0,VLOOKUP($C73,'YTD Scores'!$AN$2:$BC$200,N$2,FALSE),""),"")</f>
        <v/>
      </c>
      <c r="O73" s="6" t="str">
        <f>IF($C73&gt;0,IF(VLOOKUP($C73,'YTD Scores'!$AN$2:$BC$200,O$2,FALSE)&gt;0,VLOOKUP($C73,'YTD Scores'!$AN$2:$BC$200,O$2,FALSE),""),"")</f>
        <v/>
      </c>
      <c r="P73" s="6" t="str">
        <f>IF($C73&gt;0,IF(VLOOKUP($C73,'YTD Scores'!$AN$2:$BC$200,P$2,FALSE)&gt;0,VLOOKUP($C73,'YTD Scores'!$AN$2:$BC$200,P$2,FALSE),""),"")</f>
        <v/>
      </c>
      <c r="Q73" s="6" t="str">
        <f>IF($C73&gt;0,IF(VLOOKUP($C73,'YTD Scores'!$AN$2:$BC$200,Q$2,FALSE)&gt;0,VLOOKUP($C73,'YTD Scores'!$AN$2:$BC$200,Q$2,FALSE),""),"")</f>
        <v/>
      </c>
    </row>
    <row r="74" spans="1:17" ht="10.8" customHeight="1" x14ac:dyDescent="0.25">
      <c r="A74" s="1">
        <f t="shared" si="5"/>
        <v>71</v>
      </c>
      <c r="B74" s="1" t="str">
        <f t="shared" si="6"/>
        <v/>
      </c>
      <c r="C74" s="29">
        <f>IF(LARGE('YTD Scores'!AN$2:AN$200,A74)&gt;0.99,LARGE('YTD Scores'!AN$2:AN$200,A74),0)</f>
        <v>0</v>
      </c>
      <c r="F74" s="6" t="str">
        <f>IF($C74&gt;0,IF(VLOOKUP($C74,'YTD Scores'!$AN$2:$BC$200,F$2,FALSE)&gt;0,VLOOKUP($C74,'YTD Scores'!$AN$2:$BC$200,F$2,FALSE),""),"")</f>
        <v/>
      </c>
      <c r="G74" s="6" t="str">
        <f>IF($C74&gt;0,IF(VLOOKUP($C74,'YTD Scores'!$AN$2:$BC$200,G$2,FALSE)&gt;0,VLOOKUP($C74,'YTD Scores'!$AN$2:$BC$200,G$2,FALSE),""),"")</f>
        <v/>
      </c>
      <c r="H74" s="6" t="str">
        <f>IF($C74&gt;0,IF(VLOOKUP($C74,'YTD Scores'!$AN$2:$BC$200,H$2,FALSE)&gt;0,VLOOKUP($C74,'YTD Scores'!$AN$2:$BC$200,H$2,FALSE),""),"")</f>
        <v/>
      </c>
      <c r="I74" s="6" t="str">
        <f>IF($C74&gt;0,IF(VLOOKUP($C74,'YTD Scores'!$AN$2:$BC$200,I$2,FALSE)&gt;0,VLOOKUP($C74,'YTD Scores'!$AN$2:$BC$200,I$2,FALSE),""),"")</f>
        <v/>
      </c>
      <c r="J74" s="6" t="str">
        <f>IF($C74&gt;0,IF(VLOOKUP($C74,'YTD Scores'!$AN$2:$BC$200,J$2,FALSE)&gt;0,VLOOKUP($C74,'YTD Scores'!$AN$2:$BC$200,J$2,FALSE),""),"")</f>
        <v/>
      </c>
      <c r="K74" s="6" t="str">
        <f>IF($C74&gt;0,IF(VLOOKUP($C74,'YTD Scores'!$AN$2:$BC$200,K$2,FALSE)&gt;0,VLOOKUP($C74,'YTD Scores'!$AN$2:$BC$200,K$2,FALSE),""),"")</f>
        <v/>
      </c>
      <c r="L74" s="6" t="str">
        <f>IF($C74&gt;0,IF(VLOOKUP($C74,'YTD Scores'!$AN$2:$BC$200,L$2,FALSE)&gt;0,VLOOKUP($C74,'YTD Scores'!$AN$2:$BC$200,L$2,FALSE),""),"")</f>
        <v/>
      </c>
      <c r="M74" s="6" t="str">
        <f>IF($C74&gt;0,IF(VLOOKUP($C74,'YTD Scores'!$AN$2:$BC$200,M$2,FALSE)&gt;0,VLOOKUP($C74,'YTD Scores'!$AN$2:$BC$200,M$2,FALSE),""),"")</f>
        <v/>
      </c>
      <c r="N74" s="6" t="str">
        <f>IF($C74&gt;0,IF(VLOOKUP($C74,'YTD Scores'!$AN$2:$BC$200,N$2,FALSE)&gt;0,VLOOKUP($C74,'YTD Scores'!$AN$2:$BC$200,N$2,FALSE),""),"")</f>
        <v/>
      </c>
      <c r="O74" s="6" t="str">
        <f>IF($C74&gt;0,IF(VLOOKUP($C74,'YTD Scores'!$AN$2:$BC$200,O$2,FALSE)&gt;0,VLOOKUP($C74,'YTD Scores'!$AN$2:$BC$200,O$2,FALSE),""),"")</f>
        <v/>
      </c>
      <c r="P74" s="6" t="str">
        <f>IF($C74&gt;0,IF(VLOOKUP($C74,'YTD Scores'!$AN$2:$BC$200,P$2,FALSE)&gt;0,VLOOKUP($C74,'YTD Scores'!$AN$2:$BC$200,P$2,FALSE),""),"")</f>
        <v/>
      </c>
      <c r="Q74" s="6" t="str">
        <f>IF($C74&gt;0,IF(VLOOKUP($C74,'YTD Scores'!$AN$2:$BC$200,Q$2,FALSE)&gt;0,VLOOKUP($C74,'YTD Scores'!$AN$2:$BC$200,Q$2,FALSE),""),"")</f>
        <v/>
      </c>
    </row>
    <row r="75" spans="1:17" ht="10.8" customHeight="1" x14ac:dyDescent="0.25">
      <c r="A75" s="1">
        <f t="shared" si="5"/>
        <v>72</v>
      </c>
      <c r="B75" s="1" t="str">
        <f t="shared" si="6"/>
        <v/>
      </c>
      <c r="C75" s="29">
        <f>IF(LARGE('YTD Scores'!AN$2:AN$200,A75)&gt;0.99,LARGE('YTD Scores'!AN$2:AN$200,A75),0)</f>
        <v>0</v>
      </c>
      <c r="F75" s="6" t="str">
        <f>IF($C75&gt;0,IF(VLOOKUP($C75,'YTD Scores'!$AN$2:$BC$200,F$2,FALSE)&gt;0,VLOOKUP($C75,'YTD Scores'!$AN$2:$BC$200,F$2,FALSE),""),"")</f>
        <v/>
      </c>
      <c r="G75" s="6" t="str">
        <f>IF($C75&gt;0,IF(VLOOKUP($C75,'YTD Scores'!$AN$2:$BC$200,G$2,FALSE)&gt;0,VLOOKUP($C75,'YTD Scores'!$AN$2:$BC$200,G$2,FALSE),""),"")</f>
        <v/>
      </c>
      <c r="H75" s="6" t="str">
        <f>IF($C75&gt;0,IF(VLOOKUP($C75,'YTD Scores'!$AN$2:$BC$200,H$2,FALSE)&gt;0,VLOOKUP($C75,'YTD Scores'!$AN$2:$BC$200,H$2,FALSE),""),"")</f>
        <v/>
      </c>
      <c r="I75" s="6" t="str">
        <f>IF($C75&gt;0,IF(VLOOKUP($C75,'YTD Scores'!$AN$2:$BC$200,I$2,FALSE)&gt;0,VLOOKUP($C75,'YTD Scores'!$AN$2:$BC$200,I$2,FALSE),""),"")</f>
        <v/>
      </c>
      <c r="J75" s="6" t="str">
        <f>IF($C75&gt;0,IF(VLOOKUP($C75,'YTD Scores'!$AN$2:$BC$200,J$2,FALSE)&gt;0,VLOOKUP($C75,'YTD Scores'!$AN$2:$BC$200,J$2,FALSE),""),"")</f>
        <v/>
      </c>
      <c r="K75" s="6" t="str">
        <f>IF($C75&gt;0,IF(VLOOKUP($C75,'YTD Scores'!$AN$2:$BC$200,K$2,FALSE)&gt;0,VLOOKUP($C75,'YTD Scores'!$AN$2:$BC$200,K$2,FALSE),""),"")</f>
        <v/>
      </c>
      <c r="L75" s="6" t="str">
        <f>IF($C75&gt;0,IF(VLOOKUP($C75,'YTD Scores'!$AN$2:$BC$200,L$2,FALSE)&gt;0,VLOOKUP($C75,'YTD Scores'!$AN$2:$BC$200,L$2,FALSE),""),"")</f>
        <v/>
      </c>
      <c r="M75" s="6" t="str">
        <f>IF($C75&gt;0,IF(VLOOKUP($C75,'YTD Scores'!$AN$2:$BC$200,M$2,FALSE)&gt;0,VLOOKUP($C75,'YTD Scores'!$AN$2:$BC$200,M$2,FALSE),""),"")</f>
        <v/>
      </c>
      <c r="N75" s="6" t="str">
        <f>IF($C75&gt;0,IF(VLOOKUP($C75,'YTD Scores'!$AN$2:$BC$200,N$2,FALSE)&gt;0,VLOOKUP($C75,'YTD Scores'!$AN$2:$BC$200,N$2,FALSE),""),"")</f>
        <v/>
      </c>
      <c r="O75" s="6" t="str">
        <f>IF($C75&gt;0,IF(VLOOKUP($C75,'YTD Scores'!$AN$2:$BC$200,O$2,FALSE)&gt;0,VLOOKUP($C75,'YTD Scores'!$AN$2:$BC$200,O$2,FALSE),""),"")</f>
        <v/>
      </c>
      <c r="P75" s="6" t="str">
        <f>IF($C75&gt;0,IF(VLOOKUP($C75,'YTD Scores'!$AN$2:$BC$200,P$2,FALSE)&gt;0,VLOOKUP($C75,'YTD Scores'!$AN$2:$BC$200,P$2,FALSE),""),"")</f>
        <v/>
      </c>
      <c r="Q75" s="6" t="str">
        <f>IF($C75&gt;0,IF(VLOOKUP($C75,'YTD Scores'!$AN$2:$BC$200,Q$2,FALSE)&gt;0,VLOOKUP($C75,'YTD Scores'!$AN$2:$BC$200,Q$2,FALSE),""),"")</f>
        <v/>
      </c>
    </row>
    <row r="76" spans="1:17" ht="10.8" customHeight="1" x14ac:dyDescent="0.25">
      <c r="A76" s="1">
        <f t="shared" si="5"/>
        <v>73</v>
      </c>
      <c r="B76" s="1" t="str">
        <f t="shared" si="6"/>
        <v/>
      </c>
      <c r="C76" s="29">
        <f>IF(LARGE('YTD Scores'!AN$2:AN$200,A76)&gt;0.99,LARGE('YTD Scores'!AN$2:AN$200,A76),0)</f>
        <v>0</v>
      </c>
      <c r="F76" s="6" t="str">
        <f>IF($C76&gt;0,IF(VLOOKUP($C76,'YTD Scores'!$AN$2:$BC$200,F$2,FALSE)&gt;0,VLOOKUP($C76,'YTD Scores'!$AN$2:$BC$200,F$2,FALSE),""),"")</f>
        <v/>
      </c>
      <c r="G76" s="6" t="str">
        <f>IF($C76&gt;0,IF(VLOOKUP($C76,'YTD Scores'!$AN$2:$BC$200,G$2,FALSE)&gt;0,VLOOKUP($C76,'YTD Scores'!$AN$2:$BC$200,G$2,FALSE),""),"")</f>
        <v/>
      </c>
      <c r="H76" s="6" t="str">
        <f>IF($C76&gt;0,IF(VLOOKUP($C76,'YTD Scores'!$AN$2:$BC$200,H$2,FALSE)&gt;0,VLOOKUP($C76,'YTD Scores'!$AN$2:$BC$200,H$2,FALSE),""),"")</f>
        <v/>
      </c>
      <c r="I76" s="6" t="str">
        <f>IF($C76&gt;0,IF(VLOOKUP($C76,'YTD Scores'!$AN$2:$BC$200,I$2,FALSE)&gt;0,VLOOKUP($C76,'YTD Scores'!$AN$2:$BC$200,I$2,FALSE),""),"")</f>
        <v/>
      </c>
      <c r="J76" s="6" t="str">
        <f>IF($C76&gt;0,IF(VLOOKUP($C76,'YTD Scores'!$AN$2:$BC$200,J$2,FALSE)&gt;0,VLOOKUP($C76,'YTD Scores'!$AN$2:$BC$200,J$2,FALSE),""),"")</f>
        <v/>
      </c>
      <c r="K76" s="6" t="str">
        <f>IF($C76&gt;0,IF(VLOOKUP($C76,'YTD Scores'!$AN$2:$BC$200,K$2,FALSE)&gt;0,VLOOKUP($C76,'YTD Scores'!$AN$2:$BC$200,K$2,FALSE),""),"")</f>
        <v/>
      </c>
      <c r="L76" s="6" t="str">
        <f>IF($C76&gt;0,IF(VLOOKUP($C76,'YTD Scores'!$AN$2:$BC$200,L$2,FALSE)&gt;0,VLOOKUP($C76,'YTD Scores'!$AN$2:$BC$200,L$2,FALSE),""),"")</f>
        <v/>
      </c>
      <c r="M76" s="6" t="str">
        <f>IF($C76&gt;0,IF(VLOOKUP($C76,'YTD Scores'!$AN$2:$BC$200,M$2,FALSE)&gt;0,VLOOKUP($C76,'YTD Scores'!$AN$2:$BC$200,M$2,FALSE),""),"")</f>
        <v/>
      </c>
      <c r="N76" s="6" t="str">
        <f>IF($C76&gt;0,IF(VLOOKUP($C76,'YTD Scores'!$AN$2:$BC$200,N$2,FALSE)&gt;0,VLOOKUP($C76,'YTD Scores'!$AN$2:$BC$200,N$2,FALSE),""),"")</f>
        <v/>
      </c>
      <c r="O76" s="6" t="str">
        <f>IF($C76&gt;0,IF(VLOOKUP($C76,'YTD Scores'!$AN$2:$BC$200,O$2,FALSE)&gt;0,VLOOKUP($C76,'YTD Scores'!$AN$2:$BC$200,O$2,FALSE),""),"")</f>
        <v/>
      </c>
      <c r="P76" s="6" t="str">
        <f>IF($C76&gt;0,IF(VLOOKUP($C76,'YTD Scores'!$AN$2:$BC$200,P$2,FALSE)&gt;0,VLOOKUP($C76,'YTD Scores'!$AN$2:$BC$200,P$2,FALSE),""),"")</f>
        <v/>
      </c>
      <c r="Q76" s="6" t="str">
        <f>IF($C76&gt;0,IF(VLOOKUP($C76,'YTD Scores'!$AN$2:$BC$200,Q$2,FALSE)&gt;0,VLOOKUP($C76,'YTD Scores'!$AN$2:$BC$200,Q$2,FALSE),""),"")</f>
        <v/>
      </c>
    </row>
    <row r="77" spans="1:17" ht="10.8" customHeight="1" x14ac:dyDescent="0.25">
      <c r="A77" s="1">
        <f t="shared" si="5"/>
        <v>74</v>
      </c>
      <c r="B77" s="1" t="str">
        <f t="shared" si="6"/>
        <v/>
      </c>
      <c r="C77" s="29">
        <f>IF(LARGE('YTD Scores'!AN$2:AN$200,A77)&gt;0.99,LARGE('YTD Scores'!AN$2:AN$200,A77),0)</f>
        <v>0</v>
      </c>
      <c r="F77" s="6" t="str">
        <f>IF($C77&gt;0,IF(VLOOKUP($C77,'YTD Scores'!$AN$2:$BC$200,F$2,FALSE)&gt;0,VLOOKUP($C77,'YTD Scores'!$AN$2:$BC$200,F$2,FALSE),""),"")</f>
        <v/>
      </c>
      <c r="G77" s="6" t="str">
        <f>IF($C77&gt;0,IF(VLOOKUP($C77,'YTD Scores'!$AN$2:$BC$200,G$2,FALSE)&gt;0,VLOOKUP($C77,'YTD Scores'!$AN$2:$BC$200,G$2,FALSE),""),"")</f>
        <v/>
      </c>
      <c r="H77" s="6" t="str">
        <f>IF($C77&gt;0,IF(VLOOKUP($C77,'YTD Scores'!$AN$2:$BC$200,H$2,FALSE)&gt;0,VLOOKUP($C77,'YTD Scores'!$AN$2:$BC$200,H$2,FALSE),""),"")</f>
        <v/>
      </c>
      <c r="I77" s="6" t="str">
        <f>IF($C77&gt;0,IF(VLOOKUP($C77,'YTD Scores'!$AN$2:$BC$200,I$2,FALSE)&gt;0,VLOOKUP($C77,'YTD Scores'!$AN$2:$BC$200,I$2,FALSE),""),"")</f>
        <v/>
      </c>
      <c r="J77" s="6" t="str">
        <f>IF($C77&gt;0,IF(VLOOKUP($C77,'YTD Scores'!$AN$2:$BC$200,J$2,FALSE)&gt;0,VLOOKUP($C77,'YTD Scores'!$AN$2:$BC$200,J$2,FALSE),""),"")</f>
        <v/>
      </c>
      <c r="K77" s="6" t="str">
        <f>IF($C77&gt;0,IF(VLOOKUP($C77,'YTD Scores'!$AN$2:$BC$200,K$2,FALSE)&gt;0,VLOOKUP($C77,'YTD Scores'!$AN$2:$BC$200,K$2,FALSE),""),"")</f>
        <v/>
      </c>
      <c r="L77" s="6" t="str">
        <f>IF($C77&gt;0,IF(VLOOKUP($C77,'YTD Scores'!$AN$2:$BC$200,L$2,FALSE)&gt;0,VLOOKUP($C77,'YTD Scores'!$AN$2:$BC$200,L$2,FALSE),""),"")</f>
        <v/>
      </c>
      <c r="M77" s="6" t="str">
        <f>IF($C77&gt;0,IF(VLOOKUP($C77,'YTD Scores'!$AN$2:$BC$200,M$2,FALSE)&gt;0,VLOOKUP($C77,'YTD Scores'!$AN$2:$BC$200,M$2,FALSE),""),"")</f>
        <v/>
      </c>
      <c r="N77" s="6" t="str">
        <f>IF($C77&gt;0,IF(VLOOKUP($C77,'YTD Scores'!$AN$2:$BC$200,N$2,FALSE)&gt;0,VLOOKUP($C77,'YTD Scores'!$AN$2:$BC$200,N$2,FALSE),""),"")</f>
        <v/>
      </c>
      <c r="O77" s="6" t="str">
        <f>IF($C77&gt;0,IF(VLOOKUP($C77,'YTD Scores'!$AN$2:$BC$200,O$2,FALSE)&gt;0,VLOOKUP($C77,'YTD Scores'!$AN$2:$BC$200,O$2,FALSE),""),"")</f>
        <v/>
      </c>
      <c r="P77" s="6" t="str">
        <f>IF($C77&gt;0,IF(VLOOKUP($C77,'YTD Scores'!$AN$2:$BC$200,P$2,FALSE)&gt;0,VLOOKUP($C77,'YTD Scores'!$AN$2:$BC$200,P$2,FALSE),""),"")</f>
        <v/>
      </c>
      <c r="Q77" s="6" t="str">
        <f>IF($C77&gt;0,IF(VLOOKUP($C77,'YTD Scores'!$AN$2:$BC$200,Q$2,FALSE)&gt;0,VLOOKUP($C77,'YTD Scores'!$AN$2:$BC$200,Q$2,FALSE),""),"")</f>
        <v/>
      </c>
    </row>
    <row r="78" spans="1:17" ht="10.8" customHeight="1" x14ac:dyDescent="0.25">
      <c r="A78" s="1">
        <f t="shared" si="5"/>
        <v>75</v>
      </c>
      <c r="B78" s="1" t="str">
        <f t="shared" si="6"/>
        <v/>
      </c>
      <c r="C78" s="29">
        <f>IF(LARGE('YTD Scores'!AN$2:AN$200,A78)&gt;0.99,LARGE('YTD Scores'!AN$2:AN$200,A78),0)</f>
        <v>0</v>
      </c>
      <c r="F78" s="6" t="str">
        <f>IF($C78&gt;0,IF(VLOOKUP($C78,'YTD Scores'!$AN$2:$BC$200,F$2,FALSE)&gt;0,VLOOKUP($C78,'YTD Scores'!$AN$2:$BC$200,F$2,FALSE),""),"")</f>
        <v/>
      </c>
      <c r="G78" s="6" t="str">
        <f>IF($C78&gt;0,IF(VLOOKUP($C78,'YTD Scores'!$AN$2:$BC$200,G$2,FALSE)&gt;0,VLOOKUP($C78,'YTD Scores'!$AN$2:$BC$200,G$2,FALSE),""),"")</f>
        <v/>
      </c>
      <c r="H78" s="6" t="str">
        <f>IF($C78&gt;0,IF(VLOOKUP($C78,'YTD Scores'!$AN$2:$BC$200,H$2,FALSE)&gt;0,VLOOKUP($C78,'YTD Scores'!$AN$2:$BC$200,H$2,FALSE),""),"")</f>
        <v/>
      </c>
      <c r="I78" s="6" t="str">
        <f>IF($C78&gt;0,IF(VLOOKUP($C78,'YTD Scores'!$AN$2:$BC$200,I$2,FALSE)&gt;0,VLOOKUP($C78,'YTD Scores'!$AN$2:$BC$200,I$2,FALSE),""),"")</f>
        <v/>
      </c>
      <c r="J78" s="6" t="str">
        <f>IF($C78&gt;0,IF(VLOOKUP($C78,'YTD Scores'!$AN$2:$BC$200,J$2,FALSE)&gt;0,VLOOKUP($C78,'YTD Scores'!$AN$2:$BC$200,J$2,FALSE),""),"")</f>
        <v/>
      </c>
      <c r="K78" s="6" t="str">
        <f>IF($C78&gt;0,IF(VLOOKUP($C78,'YTD Scores'!$AN$2:$BC$200,K$2,FALSE)&gt;0,VLOOKUP($C78,'YTD Scores'!$AN$2:$BC$200,K$2,FALSE),""),"")</f>
        <v/>
      </c>
      <c r="L78" s="6" t="str">
        <f>IF($C78&gt;0,IF(VLOOKUP($C78,'YTD Scores'!$AN$2:$BC$200,L$2,FALSE)&gt;0,VLOOKUP($C78,'YTD Scores'!$AN$2:$BC$200,L$2,FALSE),""),"")</f>
        <v/>
      </c>
      <c r="M78" s="6" t="str">
        <f>IF($C78&gt;0,IF(VLOOKUP($C78,'YTD Scores'!$AN$2:$BC$200,M$2,FALSE)&gt;0,VLOOKUP($C78,'YTD Scores'!$AN$2:$BC$200,M$2,FALSE),""),"")</f>
        <v/>
      </c>
      <c r="N78" s="6" t="str">
        <f>IF($C78&gt;0,IF(VLOOKUP($C78,'YTD Scores'!$AN$2:$BC$200,N$2,FALSE)&gt;0,VLOOKUP($C78,'YTD Scores'!$AN$2:$BC$200,N$2,FALSE),""),"")</f>
        <v/>
      </c>
      <c r="O78" s="6" t="str">
        <f>IF($C78&gt;0,IF(VLOOKUP($C78,'YTD Scores'!$AN$2:$BC$200,O$2,FALSE)&gt;0,VLOOKUP($C78,'YTD Scores'!$AN$2:$BC$200,O$2,FALSE),""),"")</f>
        <v/>
      </c>
      <c r="P78" s="6" t="str">
        <f>IF($C78&gt;0,IF(VLOOKUP($C78,'YTD Scores'!$AN$2:$BC$200,P$2,FALSE)&gt;0,VLOOKUP($C78,'YTD Scores'!$AN$2:$BC$200,P$2,FALSE),""),"")</f>
        <v/>
      </c>
      <c r="Q78" s="6" t="str">
        <f>IF($C78&gt;0,IF(VLOOKUP($C78,'YTD Scores'!$AN$2:$BC$200,Q$2,FALSE)&gt;0,VLOOKUP($C78,'YTD Scores'!$AN$2:$BC$200,Q$2,FALSE),""),"")</f>
        <v/>
      </c>
    </row>
    <row r="79" spans="1:17" ht="10.8" customHeight="1" x14ac:dyDescent="0.25">
      <c r="A79" s="1">
        <f t="shared" si="5"/>
        <v>76</v>
      </c>
      <c r="B79" s="1" t="str">
        <f t="shared" si="6"/>
        <v/>
      </c>
      <c r="C79" s="29">
        <f>IF(LARGE('YTD Scores'!AN$2:AN$200,A79)&gt;0.99,LARGE('YTD Scores'!AN$2:AN$200,A79),0)</f>
        <v>0</v>
      </c>
      <c r="F79" s="6" t="str">
        <f>IF($C79&gt;0,IF(VLOOKUP($C79,'YTD Scores'!$AN$2:$BC$200,F$2,FALSE)&gt;0,VLOOKUP($C79,'YTD Scores'!$AN$2:$BC$200,F$2,FALSE),""),"")</f>
        <v/>
      </c>
      <c r="G79" s="6" t="str">
        <f>IF($C79&gt;0,IF(VLOOKUP($C79,'YTD Scores'!$AN$2:$BC$200,G$2,FALSE)&gt;0,VLOOKUP($C79,'YTD Scores'!$AN$2:$BC$200,G$2,FALSE),""),"")</f>
        <v/>
      </c>
      <c r="H79" s="6" t="str">
        <f>IF($C79&gt;0,IF(VLOOKUP($C79,'YTD Scores'!$AN$2:$BC$200,H$2,FALSE)&gt;0,VLOOKUP($C79,'YTD Scores'!$AN$2:$BC$200,H$2,FALSE),""),"")</f>
        <v/>
      </c>
      <c r="I79" s="6" t="str">
        <f>IF($C79&gt;0,IF(VLOOKUP($C79,'YTD Scores'!$AN$2:$BC$200,I$2,FALSE)&gt;0,VLOOKUP($C79,'YTD Scores'!$AN$2:$BC$200,I$2,FALSE),""),"")</f>
        <v/>
      </c>
      <c r="J79" s="6" t="str">
        <f>IF($C79&gt;0,IF(VLOOKUP($C79,'YTD Scores'!$AN$2:$BC$200,J$2,FALSE)&gt;0,VLOOKUP($C79,'YTD Scores'!$AN$2:$BC$200,J$2,FALSE),""),"")</f>
        <v/>
      </c>
      <c r="K79" s="6" t="str">
        <f>IF($C79&gt;0,IF(VLOOKUP($C79,'YTD Scores'!$AN$2:$BC$200,K$2,FALSE)&gt;0,VLOOKUP($C79,'YTD Scores'!$AN$2:$BC$200,K$2,FALSE),""),"")</f>
        <v/>
      </c>
      <c r="L79" s="6" t="str">
        <f>IF($C79&gt;0,IF(VLOOKUP($C79,'YTD Scores'!$AN$2:$BC$200,L$2,FALSE)&gt;0,VLOOKUP($C79,'YTD Scores'!$AN$2:$BC$200,L$2,FALSE),""),"")</f>
        <v/>
      </c>
      <c r="M79" s="6" t="str">
        <f>IF($C79&gt;0,IF(VLOOKUP($C79,'YTD Scores'!$AN$2:$BC$200,M$2,FALSE)&gt;0,VLOOKUP($C79,'YTD Scores'!$AN$2:$BC$200,M$2,FALSE),""),"")</f>
        <v/>
      </c>
      <c r="N79" s="6" t="str">
        <f>IF($C79&gt;0,IF(VLOOKUP($C79,'YTD Scores'!$AN$2:$BC$200,N$2,FALSE)&gt;0,VLOOKUP($C79,'YTD Scores'!$AN$2:$BC$200,N$2,FALSE),""),"")</f>
        <v/>
      </c>
      <c r="O79" s="6" t="str">
        <f>IF($C79&gt;0,IF(VLOOKUP($C79,'YTD Scores'!$AN$2:$BC$200,O$2,FALSE)&gt;0,VLOOKUP($C79,'YTD Scores'!$AN$2:$BC$200,O$2,FALSE),""),"")</f>
        <v/>
      </c>
      <c r="P79" s="6" t="str">
        <f>IF($C79&gt;0,IF(VLOOKUP($C79,'YTD Scores'!$AN$2:$BC$200,P$2,FALSE)&gt;0,VLOOKUP($C79,'YTD Scores'!$AN$2:$BC$200,P$2,FALSE),""),"")</f>
        <v/>
      </c>
      <c r="Q79" s="6" t="str">
        <f>IF($C79&gt;0,IF(VLOOKUP($C79,'YTD Scores'!$AN$2:$BC$200,Q$2,FALSE)&gt;0,VLOOKUP($C79,'YTD Scores'!$AN$2:$BC$200,Q$2,FALSE),""),"")</f>
        <v/>
      </c>
    </row>
    <row r="80" spans="1:17" ht="10.8" customHeight="1" x14ac:dyDescent="0.25">
      <c r="A80" s="1">
        <f t="shared" si="5"/>
        <v>77</v>
      </c>
      <c r="B80" s="1" t="str">
        <f t="shared" si="6"/>
        <v/>
      </c>
      <c r="C80" s="29">
        <f>IF(LARGE('YTD Scores'!AN$2:AN$200,A80)&gt;0.99,LARGE('YTD Scores'!AN$2:AN$200,A80),0)</f>
        <v>0</v>
      </c>
      <c r="F80" s="6" t="str">
        <f>IF($C80&gt;0,IF(VLOOKUP($C80,'YTD Scores'!$AN$2:$BC$200,F$2,FALSE)&gt;0,VLOOKUP($C80,'YTD Scores'!$AN$2:$BC$200,F$2,FALSE),""),"")</f>
        <v/>
      </c>
      <c r="G80" s="6" t="str">
        <f>IF($C80&gt;0,IF(VLOOKUP($C80,'YTD Scores'!$AN$2:$BC$200,G$2,FALSE)&gt;0,VLOOKUP($C80,'YTD Scores'!$AN$2:$BC$200,G$2,FALSE),""),"")</f>
        <v/>
      </c>
      <c r="H80" s="6" t="str">
        <f>IF($C80&gt;0,IF(VLOOKUP($C80,'YTD Scores'!$AN$2:$BC$200,H$2,FALSE)&gt;0,VLOOKUP($C80,'YTD Scores'!$AN$2:$BC$200,H$2,FALSE),""),"")</f>
        <v/>
      </c>
      <c r="I80" s="6" t="str">
        <f>IF($C80&gt;0,IF(VLOOKUP($C80,'YTD Scores'!$AN$2:$BC$200,I$2,FALSE)&gt;0,VLOOKUP($C80,'YTD Scores'!$AN$2:$BC$200,I$2,FALSE),""),"")</f>
        <v/>
      </c>
      <c r="J80" s="6" t="str">
        <f>IF($C80&gt;0,IF(VLOOKUP($C80,'YTD Scores'!$AN$2:$BC$200,J$2,FALSE)&gt;0,VLOOKUP($C80,'YTD Scores'!$AN$2:$BC$200,J$2,FALSE),""),"")</f>
        <v/>
      </c>
      <c r="K80" s="6" t="str">
        <f>IF($C80&gt;0,IF(VLOOKUP($C80,'YTD Scores'!$AN$2:$BC$200,K$2,FALSE)&gt;0,VLOOKUP($C80,'YTD Scores'!$AN$2:$BC$200,K$2,FALSE),""),"")</f>
        <v/>
      </c>
      <c r="L80" s="6" t="str">
        <f>IF($C80&gt;0,IF(VLOOKUP($C80,'YTD Scores'!$AN$2:$BC$200,L$2,FALSE)&gt;0,VLOOKUP($C80,'YTD Scores'!$AN$2:$BC$200,L$2,FALSE),""),"")</f>
        <v/>
      </c>
      <c r="M80" s="6" t="str">
        <f>IF($C80&gt;0,IF(VLOOKUP($C80,'YTD Scores'!$AN$2:$BC$200,M$2,FALSE)&gt;0,VLOOKUP($C80,'YTD Scores'!$AN$2:$BC$200,M$2,FALSE),""),"")</f>
        <v/>
      </c>
      <c r="N80" s="6" t="str">
        <f>IF($C80&gt;0,IF(VLOOKUP($C80,'YTD Scores'!$AN$2:$BC$200,N$2,FALSE)&gt;0,VLOOKUP($C80,'YTD Scores'!$AN$2:$BC$200,N$2,FALSE),""),"")</f>
        <v/>
      </c>
      <c r="O80" s="6" t="str">
        <f>IF($C80&gt;0,IF(VLOOKUP($C80,'YTD Scores'!$AN$2:$BC$200,O$2,FALSE)&gt;0,VLOOKUP($C80,'YTD Scores'!$AN$2:$BC$200,O$2,FALSE),""),"")</f>
        <v/>
      </c>
      <c r="P80" s="6" t="str">
        <f>IF($C80&gt;0,IF(VLOOKUP($C80,'YTD Scores'!$AN$2:$BC$200,P$2,FALSE)&gt;0,VLOOKUP($C80,'YTD Scores'!$AN$2:$BC$200,P$2,FALSE),""),"")</f>
        <v/>
      </c>
      <c r="Q80" s="6" t="str">
        <f>IF($C80&gt;0,IF(VLOOKUP($C80,'YTD Scores'!$AN$2:$BC$200,Q$2,FALSE)&gt;0,VLOOKUP($C80,'YTD Scores'!$AN$2:$BC$200,Q$2,FALSE),""),"")</f>
        <v/>
      </c>
    </row>
    <row r="81" spans="1:17" ht="10.8" customHeight="1" x14ac:dyDescent="0.25">
      <c r="A81" s="1">
        <f t="shared" si="5"/>
        <v>78</v>
      </c>
      <c r="B81" s="1" t="str">
        <f t="shared" si="6"/>
        <v/>
      </c>
      <c r="C81" s="29">
        <f>IF(LARGE('YTD Scores'!AN$2:AN$200,A81)&gt;0.99,LARGE('YTD Scores'!AN$2:AN$200,A81),0)</f>
        <v>0</v>
      </c>
      <c r="F81" s="6" t="str">
        <f>IF($C81&gt;0,IF(VLOOKUP($C81,'YTD Scores'!$AN$2:$BC$200,F$2,FALSE)&gt;0,VLOOKUP($C81,'YTD Scores'!$AN$2:$BC$200,F$2,FALSE),""),"")</f>
        <v/>
      </c>
      <c r="G81" s="6" t="str">
        <f>IF($C81&gt;0,IF(VLOOKUP($C81,'YTD Scores'!$AN$2:$BC$200,G$2,FALSE)&gt;0,VLOOKUP($C81,'YTD Scores'!$AN$2:$BC$200,G$2,FALSE),""),"")</f>
        <v/>
      </c>
      <c r="H81" s="6" t="str">
        <f>IF($C81&gt;0,IF(VLOOKUP($C81,'YTD Scores'!$AN$2:$BC$200,H$2,FALSE)&gt;0,VLOOKUP($C81,'YTD Scores'!$AN$2:$BC$200,H$2,FALSE),""),"")</f>
        <v/>
      </c>
      <c r="I81" s="6" t="str">
        <f>IF($C81&gt;0,IF(VLOOKUP($C81,'YTD Scores'!$AN$2:$BC$200,I$2,FALSE)&gt;0,VLOOKUP($C81,'YTD Scores'!$AN$2:$BC$200,I$2,FALSE),""),"")</f>
        <v/>
      </c>
      <c r="J81" s="6" t="str">
        <f>IF($C81&gt;0,IF(VLOOKUP($C81,'YTD Scores'!$AN$2:$BC$200,J$2,FALSE)&gt;0,VLOOKUP($C81,'YTD Scores'!$AN$2:$BC$200,J$2,FALSE),""),"")</f>
        <v/>
      </c>
      <c r="K81" s="6" t="str">
        <f>IF($C81&gt;0,IF(VLOOKUP($C81,'YTD Scores'!$AN$2:$BC$200,K$2,FALSE)&gt;0,VLOOKUP($C81,'YTD Scores'!$AN$2:$BC$200,K$2,FALSE),""),"")</f>
        <v/>
      </c>
      <c r="L81" s="6" t="str">
        <f>IF($C81&gt;0,IF(VLOOKUP($C81,'YTD Scores'!$AN$2:$BC$200,L$2,FALSE)&gt;0,VLOOKUP($C81,'YTD Scores'!$AN$2:$BC$200,L$2,FALSE),""),"")</f>
        <v/>
      </c>
      <c r="M81" s="6" t="str">
        <f>IF($C81&gt;0,IF(VLOOKUP($C81,'YTD Scores'!$AN$2:$BC$200,M$2,FALSE)&gt;0,VLOOKUP($C81,'YTD Scores'!$AN$2:$BC$200,M$2,FALSE),""),"")</f>
        <v/>
      </c>
      <c r="N81" s="6" t="str">
        <f>IF($C81&gt;0,IF(VLOOKUP($C81,'YTD Scores'!$AN$2:$BC$200,N$2,FALSE)&gt;0,VLOOKUP($C81,'YTD Scores'!$AN$2:$BC$200,N$2,FALSE),""),"")</f>
        <v/>
      </c>
      <c r="O81" s="6" t="str">
        <f>IF($C81&gt;0,IF(VLOOKUP($C81,'YTD Scores'!$AN$2:$BC$200,O$2,FALSE)&gt;0,VLOOKUP($C81,'YTD Scores'!$AN$2:$BC$200,O$2,FALSE),""),"")</f>
        <v/>
      </c>
      <c r="P81" s="6" t="str">
        <f>IF($C81&gt;0,IF(VLOOKUP($C81,'YTD Scores'!$AN$2:$BC$200,P$2,FALSE)&gt;0,VLOOKUP($C81,'YTD Scores'!$AN$2:$BC$200,P$2,FALSE),""),"")</f>
        <v/>
      </c>
      <c r="Q81" s="6" t="str">
        <f>IF($C81&gt;0,IF(VLOOKUP($C81,'YTD Scores'!$AN$2:$BC$200,Q$2,FALSE)&gt;0,VLOOKUP($C81,'YTD Scores'!$AN$2:$BC$200,Q$2,FALSE),""),"")</f>
        <v/>
      </c>
    </row>
    <row r="82" spans="1:17" ht="10.8" customHeight="1" x14ac:dyDescent="0.25">
      <c r="A82" s="1">
        <f t="shared" si="5"/>
        <v>79</v>
      </c>
      <c r="B82" s="1" t="str">
        <f t="shared" si="6"/>
        <v/>
      </c>
      <c r="C82" s="29">
        <f>IF(LARGE('YTD Scores'!AN$2:AN$200,A82)&gt;0.99,LARGE('YTD Scores'!AN$2:AN$200,A82),0)</f>
        <v>0</v>
      </c>
      <c r="F82" s="6" t="str">
        <f>IF($C82&gt;0,IF(VLOOKUP($C82,'YTD Scores'!$AN$2:$BC$200,F$2,FALSE)&gt;0,VLOOKUP($C82,'YTD Scores'!$AN$2:$BC$200,F$2,FALSE),""),"")</f>
        <v/>
      </c>
      <c r="G82" s="6" t="str">
        <f>IF($C82&gt;0,IF(VLOOKUP($C82,'YTD Scores'!$AN$2:$BC$200,G$2,FALSE)&gt;0,VLOOKUP($C82,'YTD Scores'!$AN$2:$BC$200,G$2,FALSE),""),"")</f>
        <v/>
      </c>
      <c r="H82" s="6" t="str">
        <f>IF($C82&gt;0,IF(VLOOKUP($C82,'YTD Scores'!$AN$2:$BC$200,H$2,FALSE)&gt;0,VLOOKUP($C82,'YTD Scores'!$AN$2:$BC$200,H$2,FALSE),""),"")</f>
        <v/>
      </c>
      <c r="I82" s="6" t="str">
        <f>IF($C82&gt;0,IF(VLOOKUP($C82,'YTD Scores'!$AN$2:$BC$200,I$2,FALSE)&gt;0,VLOOKUP($C82,'YTD Scores'!$AN$2:$BC$200,I$2,FALSE),""),"")</f>
        <v/>
      </c>
      <c r="J82" s="6" t="str">
        <f>IF($C82&gt;0,IF(VLOOKUP($C82,'YTD Scores'!$AN$2:$BC$200,J$2,FALSE)&gt;0,VLOOKUP($C82,'YTD Scores'!$AN$2:$BC$200,J$2,FALSE),""),"")</f>
        <v/>
      </c>
      <c r="K82" s="6" t="str">
        <f>IF($C82&gt;0,IF(VLOOKUP($C82,'YTD Scores'!$AN$2:$BC$200,K$2,FALSE)&gt;0,VLOOKUP($C82,'YTD Scores'!$AN$2:$BC$200,K$2,FALSE),""),"")</f>
        <v/>
      </c>
      <c r="L82" s="6" t="str">
        <f>IF($C82&gt;0,IF(VLOOKUP($C82,'YTD Scores'!$AN$2:$BC$200,L$2,FALSE)&gt;0,VLOOKUP($C82,'YTD Scores'!$AN$2:$BC$200,L$2,FALSE),""),"")</f>
        <v/>
      </c>
      <c r="M82" s="6" t="str">
        <f>IF($C82&gt;0,IF(VLOOKUP($C82,'YTD Scores'!$AN$2:$BC$200,M$2,FALSE)&gt;0,VLOOKUP($C82,'YTD Scores'!$AN$2:$BC$200,M$2,FALSE),""),"")</f>
        <v/>
      </c>
      <c r="N82" s="6" t="str">
        <f>IF($C82&gt;0,IF(VLOOKUP($C82,'YTD Scores'!$AN$2:$BC$200,N$2,FALSE)&gt;0,VLOOKUP($C82,'YTD Scores'!$AN$2:$BC$200,N$2,FALSE),""),"")</f>
        <v/>
      </c>
      <c r="O82" s="6" t="str">
        <f>IF($C82&gt;0,IF(VLOOKUP($C82,'YTD Scores'!$AN$2:$BC$200,O$2,FALSE)&gt;0,VLOOKUP($C82,'YTD Scores'!$AN$2:$BC$200,O$2,FALSE),""),"")</f>
        <v/>
      </c>
      <c r="P82" s="6" t="str">
        <f>IF($C82&gt;0,IF(VLOOKUP($C82,'YTD Scores'!$AN$2:$BC$200,P$2,FALSE)&gt;0,VLOOKUP($C82,'YTD Scores'!$AN$2:$BC$200,P$2,FALSE),""),"")</f>
        <v/>
      </c>
      <c r="Q82" s="6" t="str">
        <f>IF($C82&gt;0,IF(VLOOKUP($C82,'YTD Scores'!$AN$2:$BC$200,Q$2,FALSE)&gt;0,VLOOKUP($C82,'YTD Scores'!$AN$2:$BC$200,Q$2,FALSE),""),"")</f>
        <v/>
      </c>
    </row>
    <row r="83" spans="1:17" ht="10.8" customHeight="1" x14ac:dyDescent="0.25">
      <c r="A83" s="1">
        <f t="shared" si="5"/>
        <v>80</v>
      </c>
      <c r="B83" s="1" t="str">
        <f t="shared" si="6"/>
        <v/>
      </c>
      <c r="C83" s="29">
        <f>IF(LARGE('YTD Scores'!AN$2:AN$200,A83)&gt;0.99,LARGE('YTD Scores'!AN$2:AN$200,A83),0)</f>
        <v>0</v>
      </c>
      <c r="F83" s="6" t="str">
        <f>IF($C83&gt;0,IF(VLOOKUP($C83,'YTD Scores'!$AN$2:$BC$200,F$2,FALSE)&gt;0,VLOOKUP($C83,'YTD Scores'!$AN$2:$BC$200,F$2,FALSE),""),"")</f>
        <v/>
      </c>
      <c r="G83" s="6" t="str">
        <f>IF($C83&gt;0,IF(VLOOKUP($C83,'YTD Scores'!$AN$2:$BC$200,G$2,FALSE)&gt;0,VLOOKUP($C83,'YTD Scores'!$AN$2:$BC$200,G$2,FALSE),""),"")</f>
        <v/>
      </c>
      <c r="H83" s="6" t="str">
        <f>IF($C83&gt;0,IF(VLOOKUP($C83,'YTD Scores'!$AN$2:$BC$200,H$2,FALSE)&gt;0,VLOOKUP($C83,'YTD Scores'!$AN$2:$BC$200,H$2,FALSE),""),"")</f>
        <v/>
      </c>
      <c r="I83" s="6" t="str">
        <f>IF($C83&gt;0,IF(VLOOKUP($C83,'YTD Scores'!$AN$2:$BC$200,I$2,FALSE)&gt;0,VLOOKUP($C83,'YTD Scores'!$AN$2:$BC$200,I$2,FALSE),""),"")</f>
        <v/>
      </c>
      <c r="J83" s="6" t="str">
        <f>IF($C83&gt;0,IF(VLOOKUP($C83,'YTD Scores'!$AN$2:$BC$200,J$2,FALSE)&gt;0,VLOOKUP($C83,'YTD Scores'!$AN$2:$BC$200,J$2,FALSE),""),"")</f>
        <v/>
      </c>
      <c r="K83" s="6" t="str">
        <f>IF($C83&gt;0,IF(VLOOKUP($C83,'YTD Scores'!$AN$2:$BC$200,K$2,FALSE)&gt;0,VLOOKUP($C83,'YTD Scores'!$AN$2:$BC$200,K$2,FALSE),""),"")</f>
        <v/>
      </c>
      <c r="L83" s="6" t="str">
        <f>IF($C83&gt;0,IF(VLOOKUP($C83,'YTD Scores'!$AN$2:$BC$200,L$2,FALSE)&gt;0,VLOOKUP($C83,'YTD Scores'!$AN$2:$BC$200,L$2,FALSE),""),"")</f>
        <v/>
      </c>
      <c r="M83" s="6" t="str">
        <f>IF($C83&gt;0,IF(VLOOKUP($C83,'YTD Scores'!$AN$2:$BC$200,M$2,FALSE)&gt;0,VLOOKUP($C83,'YTD Scores'!$AN$2:$BC$200,M$2,FALSE),""),"")</f>
        <v/>
      </c>
      <c r="N83" s="6" t="str">
        <f>IF($C83&gt;0,IF(VLOOKUP($C83,'YTD Scores'!$AN$2:$BC$200,N$2,FALSE)&gt;0,VLOOKUP($C83,'YTD Scores'!$AN$2:$BC$200,N$2,FALSE),""),"")</f>
        <v/>
      </c>
      <c r="O83" s="6" t="str">
        <f>IF($C83&gt;0,IF(VLOOKUP($C83,'YTD Scores'!$AN$2:$BC$200,O$2,FALSE)&gt;0,VLOOKUP($C83,'YTD Scores'!$AN$2:$BC$200,O$2,FALSE),""),"")</f>
        <v/>
      </c>
      <c r="P83" s="6" t="str">
        <f>IF($C83&gt;0,IF(VLOOKUP($C83,'YTD Scores'!$AN$2:$BC$200,P$2,FALSE)&gt;0,VLOOKUP($C83,'YTD Scores'!$AN$2:$BC$200,P$2,FALSE),""),"")</f>
        <v/>
      </c>
      <c r="Q83" s="6" t="str">
        <f>IF($C83&gt;0,IF(VLOOKUP($C83,'YTD Scores'!$AN$2:$BC$200,Q$2,FALSE)&gt;0,VLOOKUP($C83,'YTD Scores'!$AN$2:$BC$200,Q$2,FALSE),""),"")</f>
        <v/>
      </c>
    </row>
    <row r="84" spans="1:17" ht="10.8" customHeight="1" x14ac:dyDescent="0.25">
      <c r="A84" s="1">
        <f t="shared" si="5"/>
        <v>81</v>
      </c>
      <c r="B84" s="1" t="str">
        <f t="shared" si="6"/>
        <v/>
      </c>
      <c r="C84" s="29">
        <f>IF(LARGE('YTD Scores'!AN$2:AN$200,A84)&gt;0.99,LARGE('YTD Scores'!AN$2:AN$200,A84),0)</f>
        <v>0</v>
      </c>
      <c r="F84" s="6" t="str">
        <f>IF($C84&gt;0,IF(VLOOKUP($C84,'YTD Scores'!$AN$2:$BC$200,F$2,FALSE)&gt;0,VLOOKUP($C84,'YTD Scores'!$AN$2:$BC$200,F$2,FALSE),""),"")</f>
        <v/>
      </c>
      <c r="G84" s="6" t="str">
        <f>IF($C84&gt;0,IF(VLOOKUP($C84,'YTD Scores'!$AN$2:$BC$200,G$2,FALSE)&gt;0,VLOOKUP($C84,'YTD Scores'!$AN$2:$BC$200,G$2,FALSE),""),"")</f>
        <v/>
      </c>
      <c r="H84" s="6" t="str">
        <f>IF($C84&gt;0,IF(VLOOKUP($C84,'YTD Scores'!$AN$2:$BC$200,H$2,FALSE)&gt;0,VLOOKUP($C84,'YTD Scores'!$AN$2:$BC$200,H$2,FALSE),""),"")</f>
        <v/>
      </c>
      <c r="I84" s="6" t="str">
        <f>IF($C84&gt;0,IF(VLOOKUP($C84,'YTD Scores'!$AN$2:$BC$200,I$2,FALSE)&gt;0,VLOOKUP($C84,'YTD Scores'!$AN$2:$BC$200,I$2,FALSE),""),"")</f>
        <v/>
      </c>
      <c r="J84" s="6" t="str">
        <f>IF($C84&gt;0,IF(VLOOKUP($C84,'YTD Scores'!$AN$2:$BC$200,J$2,FALSE)&gt;0,VLOOKUP($C84,'YTD Scores'!$AN$2:$BC$200,J$2,FALSE),""),"")</f>
        <v/>
      </c>
      <c r="K84" s="6" t="str">
        <f>IF($C84&gt;0,IF(VLOOKUP($C84,'YTD Scores'!$AN$2:$BC$200,K$2,FALSE)&gt;0,VLOOKUP($C84,'YTD Scores'!$AN$2:$BC$200,K$2,FALSE),""),"")</f>
        <v/>
      </c>
      <c r="L84" s="6" t="str">
        <f>IF($C84&gt;0,IF(VLOOKUP($C84,'YTD Scores'!$AN$2:$BC$200,L$2,FALSE)&gt;0,VLOOKUP($C84,'YTD Scores'!$AN$2:$BC$200,L$2,FALSE),""),"")</f>
        <v/>
      </c>
      <c r="M84" s="6" t="str">
        <f>IF($C84&gt;0,IF(VLOOKUP($C84,'YTD Scores'!$AN$2:$BC$200,M$2,FALSE)&gt;0,VLOOKUP($C84,'YTD Scores'!$AN$2:$BC$200,M$2,FALSE),""),"")</f>
        <v/>
      </c>
      <c r="N84" s="6" t="str">
        <f>IF($C84&gt;0,IF(VLOOKUP($C84,'YTD Scores'!$AN$2:$BC$200,N$2,FALSE)&gt;0,VLOOKUP($C84,'YTD Scores'!$AN$2:$BC$200,N$2,FALSE),""),"")</f>
        <v/>
      </c>
      <c r="O84" s="6" t="str">
        <f>IF($C84&gt;0,IF(VLOOKUP($C84,'YTD Scores'!$AN$2:$BC$200,O$2,FALSE)&gt;0,VLOOKUP($C84,'YTD Scores'!$AN$2:$BC$200,O$2,FALSE),""),"")</f>
        <v/>
      </c>
      <c r="P84" s="6" t="str">
        <f>IF($C84&gt;0,IF(VLOOKUP($C84,'YTD Scores'!$AN$2:$BC$200,P$2,FALSE)&gt;0,VLOOKUP($C84,'YTD Scores'!$AN$2:$BC$200,P$2,FALSE),""),"")</f>
        <v/>
      </c>
      <c r="Q84" s="6" t="str">
        <f>IF($C84&gt;0,IF(VLOOKUP($C84,'YTD Scores'!$AN$2:$BC$200,Q$2,FALSE)&gt;0,VLOOKUP($C84,'YTD Scores'!$AN$2:$BC$200,Q$2,FALSE),""),"")</f>
        <v/>
      </c>
    </row>
    <row r="85" spans="1:17" ht="10.8" customHeight="1" x14ac:dyDescent="0.25">
      <c r="A85" s="1">
        <f t="shared" si="5"/>
        <v>82</v>
      </c>
      <c r="B85" s="1" t="str">
        <f t="shared" si="6"/>
        <v/>
      </c>
      <c r="C85" s="29">
        <f>IF(LARGE('YTD Scores'!AN$2:AN$200,A85)&gt;0.99,LARGE('YTD Scores'!AN$2:AN$200,A85),0)</f>
        <v>0</v>
      </c>
      <c r="F85" s="6" t="str">
        <f>IF($C85&gt;0,IF(VLOOKUP($C85,'YTD Scores'!$AN$2:$BC$200,F$2,FALSE)&gt;0,VLOOKUP($C85,'YTD Scores'!$AN$2:$BC$200,F$2,FALSE),""),"")</f>
        <v/>
      </c>
      <c r="G85" s="6" t="str">
        <f>IF($C85&gt;0,IF(VLOOKUP($C85,'YTD Scores'!$AN$2:$BC$200,G$2,FALSE)&gt;0,VLOOKUP($C85,'YTD Scores'!$AN$2:$BC$200,G$2,FALSE),""),"")</f>
        <v/>
      </c>
      <c r="H85" s="6" t="str">
        <f>IF($C85&gt;0,IF(VLOOKUP($C85,'YTD Scores'!$AN$2:$BC$200,H$2,FALSE)&gt;0,VLOOKUP($C85,'YTD Scores'!$AN$2:$BC$200,H$2,FALSE),""),"")</f>
        <v/>
      </c>
      <c r="I85" s="6" t="str">
        <f>IF($C85&gt;0,IF(VLOOKUP($C85,'YTD Scores'!$AN$2:$BC$200,I$2,FALSE)&gt;0,VLOOKUP($C85,'YTD Scores'!$AN$2:$BC$200,I$2,FALSE),""),"")</f>
        <v/>
      </c>
      <c r="J85" s="6" t="str">
        <f>IF($C85&gt;0,IF(VLOOKUP($C85,'YTD Scores'!$AN$2:$BC$200,J$2,FALSE)&gt;0,VLOOKUP($C85,'YTD Scores'!$AN$2:$BC$200,J$2,FALSE),""),"")</f>
        <v/>
      </c>
      <c r="K85" s="6" t="str">
        <f>IF($C85&gt;0,IF(VLOOKUP($C85,'YTD Scores'!$AN$2:$BC$200,K$2,FALSE)&gt;0,VLOOKUP($C85,'YTD Scores'!$AN$2:$BC$200,K$2,FALSE),""),"")</f>
        <v/>
      </c>
      <c r="L85" s="6" t="str">
        <f>IF($C85&gt;0,IF(VLOOKUP($C85,'YTD Scores'!$AN$2:$BC$200,L$2,FALSE)&gt;0,VLOOKUP($C85,'YTD Scores'!$AN$2:$BC$200,L$2,FALSE),""),"")</f>
        <v/>
      </c>
      <c r="M85" s="6" t="str">
        <f>IF($C85&gt;0,IF(VLOOKUP($C85,'YTD Scores'!$AN$2:$BC$200,M$2,FALSE)&gt;0,VLOOKUP($C85,'YTD Scores'!$AN$2:$BC$200,M$2,FALSE),""),"")</f>
        <v/>
      </c>
      <c r="N85" s="6" t="str">
        <f>IF($C85&gt;0,IF(VLOOKUP($C85,'YTD Scores'!$AN$2:$BC$200,N$2,FALSE)&gt;0,VLOOKUP($C85,'YTD Scores'!$AN$2:$BC$200,N$2,FALSE),""),"")</f>
        <v/>
      </c>
      <c r="O85" s="6" t="str">
        <f>IF($C85&gt;0,IF(VLOOKUP($C85,'YTD Scores'!$AN$2:$BC$200,O$2,FALSE)&gt;0,VLOOKUP($C85,'YTD Scores'!$AN$2:$BC$200,O$2,FALSE),""),"")</f>
        <v/>
      </c>
      <c r="P85" s="6" t="str">
        <f>IF($C85&gt;0,IF(VLOOKUP($C85,'YTD Scores'!$AN$2:$BC$200,P$2,FALSE)&gt;0,VLOOKUP($C85,'YTD Scores'!$AN$2:$BC$200,P$2,FALSE),""),"")</f>
        <v/>
      </c>
      <c r="Q85" s="6" t="str">
        <f>IF($C85&gt;0,IF(VLOOKUP($C85,'YTD Scores'!$AN$2:$BC$200,Q$2,FALSE)&gt;0,VLOOKUP($C85,'YTD Scores'!$AN$2:$BC$200,Q$2,FALSE),""),"")</f>
        <v/>
      </c>
    </row>
    <row r="86" spans="1:17" ht="10.8" customHeight="1" x14ac:dyDescent="0.25">
      <c r="A86" s="1">
        <f t="shared" si="5"/>
        <v>83</v>
      </c>
      <c r="B86" s="1" t="str">
        <f t="shared" si="6"/>
        <v/>
      </c>
      <c r="C86" s="29">
        <f>IF(LARGE('YTD Scores'!AN$2:AN$200,A86)&gt;0.99,LARGE('YTD Scores'!AN$2:AN$200,A86),0)</f>
        <v>0</v>
      </c>
      <c r="F86" s="6" t="str">
        <f>IF($C86&gt;0,IF(VLOOKUP($C86,'YTD Scores'!$AN$2:$BC$200,F$2,FALSE)&gt;0,VLOOKUP($C86,'YTD Scores'!$AN$2:$BC$200,F$2,FALSE),""),"")</f>
        <v/>
      </c>
      <c r="G86" s="6" t="str">
        <f>IF($C86&gt;0,IF(VLOOKUP($C86,'YTD Scores'!$AN$2:$BC$200,G$2,FALSE)&gt;0,VLOOKUP($C86,'YTD Scores'!$AN$2:$BC$200,G$2,FALSE),""),"")</f>
        <v/>
      </c>
      <c r="H86" s="6" t="str">
        <f>IF($C86&gt;0,IF(VLOOKUP($C86,'YTD Scores'!$AN$2:$BC$200,H$2,FALSE)&gt;0,VLOOKUP($C86,'YTD Scores'!$AN$2:$BC$200,H$2,FALSE),""),"")</f>
        <v/>
      </c>
      <c r="I86" s="6" t="str">
        <f>IF($C86&gt;0,IF(VLOOKUP($C86,'YTD Scores'!$AN$2:$BC$200,I$2,FALSE)&gt;0,VLOOKUP($C86,'YTD Scores'!$AN$2:$BC$200,I$2,FALSE),""),"")</f>
        <v/>
      </c>
      <c r="J86" s="6" t="str">
        <f>IF($C86&gt;0,IF(VLOOKUP($C86,'YTD Scores'!$AN$2:$BC$200,J$2,FALSE)&gt;0,VLOOKUP($C86,'YTD Scores'!$AN$2:$BC$200,J$2,FALSE),""),"")</f>
        <v/>
      </c>
      <c r="K86" s="6" t="str">
        <f>IF($C86&gt;0,IF(VLOOKUP($C86,'YTD Scores'!$AN$2:$BC$200,K$2,FALSE)&gt;0,VLOOKUP($C86,'YTD Scores'!$AN$2:$BC$200,K$2,FALSE),""),"")</f>
        <v/>
      </c>
      <c r="L86" s="6" t="str">
        <f>IF($C86&gt;0,IF(VLOOKUP($C86,'YTD Scores'!$AN$2:$BC$200,L$2,FALSE)&gt;0,VLOOKUP($C86,'YTD Scores'!$AN$2:$BC$200,L$2,FALSE),""),"")</f>
        <v/>
      </c>
      <c r="M86" s="6" t="str">
        <f>IF($C86&gt;0,IF(VLOOKUP($C86,'YTD Scores'!$AN$2:$BC$200,M$2,FALSE)&gt;0,VLOOKUP($C86,'YTD Scores'!$AN$2:$BC$200,M$2,FALSE),""),"")</f>
        <v/>
      </c>
      <c r="N86" s="6" t="str">
        <f>IF($C86&gt;0,IF(VLOOKUP($C86,'YTD Scores'!$AN$2:$BC$200,N$2,FALSE)&gt;0,VLOOKUP($C86,'YTD Scores'!$AN$2:$BC$200,N$2,FALSE),""),"")</f>
        <v/>
      </c>
      <c r="O86" s="6" t="str">
        <f>IF($C86&gt;0,IF(VLOOKUP($C86,'YTD Scores'!$AN$2:$BC$200,O$2,FALSE)&gt;0,VLOOKUP($C86,'YTD Scores'!$AN$2:$BC$200,O$2,FALSE),""),"")</f>
        <v/>
      </c>
      <c r="P86" s="6" t="str">
        <f>IF($C86&gt;0,IF(VLOOKUP($C86,'YTD Scores'!$AN$2:$BC$200,P$2,FALSE)&gt;0,VLOOKUP($C86,'YTD Scores'!$AN$2:$BC$200,P$2,FALSE),""),"")</f>
        <v/>
      </c>
      <c r="Q86" s="6" t="str">
        <f>IF($C86&gt;0,IF(VLOOKUP($C86,'YTD Scores'!$AN$2:$BC$200,Q$2,FALSE)&gt;0,VLOOKUP($C86,'YTD Scores'!$AN$2:$BC$200,Q$2,FALSE),""),"")</f>
        <v/>
      </c>
    </row>
    <row r="87" spans="1:17" ht="10.8" customHeight="1" x14ac:dyDescent="0.25">
      <c r="A87" s="1">
        <f t="shared" si="5"/>
        <v>84</v>
      </c>
      <c r="B87" s="1" t="str">
        <f t="shared" si="6"/>
        <v/>
      </c>
      <c r="C87" s="29">
        <f>IF(LARGE('YTD Scores'!AN$2:AN$200,A87)&gt;0.99,LARGE('YTD Scores'!AN$2:AN$200,A87),0)</f>
        <v>0</v>
      </c>
      <c r="F87" s="6" t="str">
        <f>IF($C87&gt;0,IF(VLOOKUP($C87,'YTD Scores'!$AN$2:$BC$200,F$2,FALSE)&gt;0,VLOOKUP($C87,'YTD Scores'!$AN$2:$BC$200,F$2,FALSE),""),"")</f>
        <v/>
      </c>
      <c r="G87" s="6" t="str">
        <f>IF($C87&gt;0,IF(VLOOKUP($C87,'YTD Scores'!$AN$2:$BC$200,G$2,FALSE)&gt;0,VLOOKUP($C87,'YTD Scores'!$AN$2:$BC$200,G$2,FALSE),""),"")</f>
        <v/>
      </c>
      <c r="H87" s="6" t="str">
        <f>IF($C87&gt;0,IF(VLOOKUP($C87,'YTD Scores'!$AN$2:$BC$200,H$2,FALSE)&gt;0,VLOOKUP($C87,'YTD Scores'!$AN$2:$BC$200,H$2,FALSE),""),"")</f>
        <v/>
      </c>
      <c r="I87" s="6" t="str">
        <f>IF($C87&gt;0,IF(VLOOKUP($C87,'YTD Scores'!$AN$2:$BC$200,I$2,FALSE)&gt;0,VLOOKUP($C87,'YTD Scores'!$AN$2:$BC$200,I$2,FALSE),""),"")</f>
        <v/>
      </c>
      <c r="J87" s="6" t="str">
        <f>IF($C87&gt;0,IF(VLOOKUP($C87,'YTD Scores'!$AN$2:$BC$200,J$2,FALSE)&gt;0,VLOOKUP($C87,'YTD Scores'!$AN$2:$BC$200,J$2,FALSE),""),"")</f>
        <v/>
      </c>
      <c r="K87" s="6" t="str">
        <f>IF($C87&gt;0,IF(VLOOKUP($C87,'YTD Scores'!$AN$2:$BC$200,K$2,FALSE)&gt;0,VLOOKUP($C87,'YTD Scores'!$AN$2:$BC$200,K$2,FALSE),""),"")</f>
        <v/>
      </c>
      <c r="L87" s="6" t="str">
        <f>IF($C87&gt;0,IF(VLOOKUP($C87,'YTD Scores'!$AN$2:$BC$200,L$2,FALSE)&gt;0,VLOOKUP($C87,'YTD Scores'!$AN$2:$BC$200,L$2,FALSE),""),"")</f>
        <v/>
      </c>
      <c r="M87" s="6" t="str">
        <f>IF($C87&gt;0,IF(VLOOKUP($C87,'YTD Scores'!$AN$2:$BC$200,M$2,FALSE)&gt;0,VLOOKUP($C87,'YTD Scores'!$AN$2:$BC$200,M$2,FALSE),""),"")</f>
        <v/>
      </c>
      <c r="N87" s="6" t="str">
        <f>IF($C87&gt;0,IF(VLOOKUP($C87,'YTD Scores'!$AN$2:$BC$200,N$2,FALSE)&gt;0,VLOOKUP($C87,'YTD Scores'!$AN$2:$BC$200,N$2,FALSE),""),"")</f>
        <v/>
      </c>
      <c r="O87" s="6" t="str">
        <f>IF($C87&gt;0,IF(VLOOKUP($C87,'YTD Scores'!$AN$2:$BC$200,O$2,FALSE)&gt;0,VLOOKUP($C87,'YTD Scores'!$AN$2:$BC$200,O$2,FALSE),""),"")</f>
        <v/>
      </c>
      <c r="P87" s="6" t="str">
        <f>IF($C87&gt;0,IF(VLOOKUP($C87,'YTD Scores'!$AN$2:$BC$200,P$2,FALSE)&gt;0,VLOOKUP($C87,'YTD Scores'!$AN$2:$BC$200,P$2,FALSE),""),"")</f>
        <v/>
      </c>
      <c r="Q87" s="6" t="str">
        <f>IF($C87&gt;0,IF(VLOOKUP($C87,'YTD Scores'!$AN$2:$BC$200,Q$2,FALSE)&gt;0,VLOOKUP($C87,'YTD Scores'!$AN$2:$BC$200,Q$2,FALSE),""),"")</f>
        <v/>
      </c>
    </row>
    <row r="88" spans="1:17" ht="10.8" customHeight="1" x14ac:dyDescent="0.25">
      <c r="A88" s="1">
        <f t="shared" si="5"/>
        <v>85</v>
      </c>
      <c r="B88" s="1" t="str">
        <f t="shared" si="6"/>
        <v/>
      </c>
      <c r="C88" s="29">
        <f>IF(LARGE('YTD Scores'!AN$2:AN$200,A88)&gt;0.99,LARGE('YTD Scores'!AN$2:AN$200,A88),0)</f>
        <v>0</v>
      </c>
      <c r="F88" s="6" t="str">
        <f>IF($C88&gt;0,IF(VLOOKUP($C88,'YTD Scores'!$AN$2:$BC$200,F$2,FALSE)&gt;0,VLOOKUP($C88,'YTD Scores'!$AN$2:$BC$200,F$2,FALSE),""),"")</f>
        <v/>
      </c>
      <c r="G88" s="6" t="str">
        <f>IF($C88&gt;0,IF(VLOOKUP($C88,'YTD Scores'!$AN$2:$BC$200,G$2,FALSE)&gt;0,VLOOKUP($C88,'YTD Scores'!$AN$2:$BC$200,G$2,FALSE),""),"")</f>
        <v/>
      </c>
      <c r="H88" s="6" t="str">
        <f>IF($C88&gt;0,IF(VLOOKUP($C88,'YTD Scores'!$AN$2:$BC$200,H$2,FALSE)&gt;0,VLOOKUP($C88,'YTD Scores'!$AN$2:$BC$200,H$2,FALSE),""),"")</f>
        <v/>
      </c>
      <c r="I88" s="6" t="str">
        <f>IF($C88&gt;0,IF(VLOOKUP($C88,'YTD Scores'!$AN$2:$BC$200,I$2,FALSE)&gt;0,VLOOKUP($C88,'YTD Scores'!$AN$2:$BC$200,I$2,FALSE),""),"")</f>
        <v/>
      </c>
      <c r="J88" s="6" t="str">
        <f>IF($C88&gt;0,IF(VLOOKUP($C88,'YTD Scores'!$AN$2:$BC$200,J$2,FALSE)&gt;0,VLOOKUP($C88,'YTD Scores'!$AN$2:$BC$200,J$2,FALSE),""),"")</f>
        <v/>
      </c>
      <c r="K88" s="6" t="str">
        <f>IF($C88&gt;0,IF(VLOOKUP($C88,'YTD Scores'!$AN$2:$BC$200,K$2,FALSE)&gt;0,VLOOKUP($C88,'YTD Scores'!$AN$2:$BC$200,K$2,FALSE),""),"")</f>
        <v/>
      </c>
      <c r="L88" s="6" t="str">
        <f>IF($C88&gt;0,IF(VLOOKUP($C88,'YTD Scores'!$AN$2:$BC$200,L$2,FALSE)&gt;0,VLOOKUP($C88,'YTD Scores'!$AN$2:$BC$200,L$2,FALSE),""),"")</f>
        <v/>
      </c>
      <c r="M88" s="6" t="str">
        <f>IF($C88&gt;0,IF(VLOOKUP($C88,'YTD Scores'!$AN$2:$BC$200,M$2,FALSE)&gt;0,VLOOKUP($C88,'YTD Scores'!$AN$2:$BC$200,M$2,FALSE),""),"")</f>
        <v/>
      </c>
      <c r="N88" s="6" t="str">
        <f>IF($C88&gt;0,IF(VLOOKUP($C88,'YTD Scores'!$AN$2:$BC$200,N$2,FALSE)&gt;0,VLOOKUP($C88,'YTD Scores'!$AN$2:$BC$200,N$2,FALSE),""),"")</f>
        <v/>
      </c>
      <c r="O88" s="6" t="str">
        <f>IF($C88&gt;0,IF(VLOOKUP($C88,'YTD Scores'!$AN$2:$BC$200,O$2,FALSE)&gt;0,VLOOKUP($C88,'YTD Scores'!$AN$2:$BC$200,O$2,FALSE),""),"")</f>
        <v/>
      </c>
      <c r="P88" s="6" t="str">
        <f>IF($C88&gt;0,IF(VLOOKUP($C88,'YTD Scores'!$AN$2:$BC$200,P$2,FALSE)&gt;0,VLOOKUP($C88,'YTD Scores'!$AN$2:$BC$200,P$2,FALSE),""),"")</f>
        <v/>
      </c>
      <c r="Q88" s="6" t="str">
        <f>IF($C88&gt;0,IF(VLOOKUP($C88,'YTD Scores'!$AN$2:$BC$200,Q$2,FALSE)&gt;0,VLOOKUP($C88,'YTD Scores'!$AN$2:$BC$200,Q$2,FALSE),""),"")</f>
        <v/>
      </c>
    </row>
    <row r="89" spans="1:17" ht="10.8" customHeight="1" x14ac:dyDescent="0.25">
      <c r="A89" s="1">
        <f t="shared" si="5"/>
        <v>86</v>
      </c>
      <c r="B89" s="1" t="str">
        <f t="shared" si="6"/>
        <v/>
      </c>
      <c r="C89" s="29">
        <f>IF(LARGE('YTD Scores'!AN$2:AN$200,A89)&gt;0.99,LARGE('YTD Scores'!AN$2:AN$200,A89),0)</f>
        <v>0</v>
      </c>
      <c r="F89" s="6" t="str">
        <f>IF($C89&gt;0,IF(VLOOKUP($C89,'YTD Scores'!$AN$2:$BC$200,F$2,FALSE)&gt;0,VLOOKUP($C89,'YTD Scores'!$AN$2:$BC$200,F$2,FALSE),""),"")</f>
        <v/>
      </c>
      <c r="G89" s="6" t="str">
        <f>IF($C89&gt;0,IF(VLOOKUP($C89,'YTD Scores'!$AN$2:$BC$200,G$2,FALSE)&gt;0,VLOOKUP($C89,'YTD Scores'!$AN$2:$BC$200,G$2,FALSE),""),"")</f>
        <v/>
      </c>
      <c r="H89" s="6" t="str">
        <f>IF($C89&gt;0,IF(VLOOKUP($C89,'YTD Scores'!$AN$2:$BC$200,H$2,FALSE)&gt;0,VLOOKUP($C89,'YTD Scores'!$AN$2:$BC$200,H$2,FALSE),""),"")</f>
        <v/>
      </c>
      <c r="I89" s="6" t="str">
        <f>IF($C89&gt;0,IF(VLOOKUP($C89,'YTD Scores'!$AN$2:$BC$200,I$2,FALSE)&gt;0,VLOOKUP($C89,'YTD Scores'!$AN$2:$BC$200,I$2,FALSE),""),"")</f>
        <v/>
      </c>
      <c r="J89" s="6" t="str">
        <f>IF($C89&gt;0,IF(VLOOKUP($C89,'YTD Scores'!$AN$2:$BC$200,J$2,FALSE)&gt;0,VLOOKUP($C89,'YTD Scores'!$AN$2:$BC$200,J$2,FALSE),""),"")</f>
        <v/>
      </c>
      <c r="K89" s="6" t="str">
        <f>IF($C89&gt;0,IF(VLOOKUP($C89,'YTD Scores'!$AN$2:$BC$200,K$2,FALSE)&gt;0,VLOOKUP($C89,'YTD Scores'!$AN$2:$BC$200,K$2,FALSE),""),"")</f>
        <v/>
      </c>
      <c r="L89" s="6" t="str">
        <f>IF($C89&gt;0,IF(VLOOKUP($C89,'YTD Scores'!$AN$2:$BC$200,L$2,FALSE)&gt;0,VLOOKUP($C89,'YTD Scores'!$AN$2:$BC$200,L$2,FALSE),""),"")</f>
        <v/>
      </c>
      <c r="M89" s="6" t="str">
        <f>IF($C89&gt;0,IF(VLOOKUP($C89,'YTD Scores'!$AN$2:$BC$200,M$2,FALSE)&gt;0,VLOOKUP($C89,'YTD Scores'!$AN$2:$BC$200,M$2,FALSE),""),"")</f>
        <v/>
      </c>
      <c r="N89" s="6" t="str">
        <f>IF($C89&gt;0,IF(VLOOKUP($C89,'YTD Scores'!$AN$2:$BC$200,N$2,FALSE)&gt;0,VLOOKUP($C89,'YTD Scores'!$AN$2:$BC$200,N$2,FALSE),""),"")</f>
        <v/>
      </c>
      <c r="O89" s="6" t="str">
        <f>IF($C89&gt;0,IF(VLOOKUP($C89,'YTD Scores'!$AN$2:$BC$200,O$2,FALSE)&gt;0,VLOOKUP($C89,'YTD Scores'!$AN$2:$BC$200,O$2,FALSE),""),"")</f>
        <v/>
      </c>
      <c r="P89" s="6" t="str">
        <f>IF($C89&gt;0,IF(VLOOKUP($C89,'YTD Scores'!$AN$2:$BC$200,P$2,FALSE)&gt;0,VLOOKUP($C89,'YTD Scores'!$AN$2:$BC$200,P$2,FALSE),""),"")</f>
        <v/>
      </c>
      <c r="Q89" s="6" t="str">
        <f>IF($C89&gt;0,IF(VLOOKUP($C89,'YTD Scores'!$AN$2:$BC$200,Q$2,FALSE)&gt;0,VLOOKUP($C89,'YTD Scores'!$AN$2:$BC$200,Q$2,FALSE),""),"")</f>
        <v/>
      </c>
    </row>
    <row r="90" spans="1:17" ht="10.8" customHeight="1" x14ac:dyDescent="0.25">
      <c r="A90" s="1">
        <f t="shared" si="5"/>
        <v>87</v>
      </c>
      <c r="B90" s="1" t="str">
        <f t="shared" si="6"/>
        <v/>
      </c>
      <c r="C90" s="29">
        <f>IF(LARGE('YTD Scores'!AN$2:AN$200,A90)&gt;0.99,LARGE('YTD Scores'!AN$2:AN$200,A90),0)</f>
        <v>0</v>
      </c>
      <c r="F90" s="6" t="str">
        <f>IF($C90&gt;0,IF(VLOOKUP($C90,'YTD Scores'!$AN$2:$BC$200,F$2,FALSE)&gt;0,VLOOKUP($C90,'YTD Scores'!$AN$2:$BC$200,F$2,FALSE),""),"")</f>
        <v/>
      </c>
      <c r="G90" s="6" t="str">
        <f>IF($C90&gt;0,IF(VLOOKUP($C90,'YTD Scores'!$AN$2:$BC$200,G$2,FALSE)&gt;0,VLOOKUP($C90,'YTD Scores'!$AN$2:$BC$200,G$2,FALSE),""),"")</f>
        <v/>
      </c>
      <c r="H90" s="6" t="str">
        <f>IF($C90&gt;0,IF(VLOOKUP($C90,'YTD Scores'!$AN$2:$BC$200,H$2,FALSE)&gt;0,VLOOKUP($C90,'YTD Scores'!$AN$2:$BC$200,H$2,FALSE),""),"")</f>
        <v/>
      </c>
      <c r="I90" s="6" t="str">
        <f>IF($C90&gt;0,IF(VLOOKUP($C90,'YTD Scores'!$AN$2:$BC$200,I$2,FALSE)&gt;0,VLOOKUP($C90,'YTD Scores'!$AN$2:$BC$200,I$2,FALSE),""),"")</f>
        <v/>
      </c>
      <c r="J90" s="6" t="str">
        <f>IF($C90&gt;0,IF(VLOOKUP($C90,'YTD Scores'!$AN$2:$BC$200,J$2,FALSE)&gt;0,VLOOKUP($C90,'YTD Scores'!$AN$2:$BC$200,J$2,FALSE),""),"")</f>
        <v/>
      </c>
      <c r="K90" s="6" t="str">
        <f>IF($C90&gt;0,IF(VLOOKUP($C90,'YTD Scores'!$AN$2:$BC$200,K$2,FALSE)&gt;0,VLOOKUP($C90,'YTD Scores'!$AN$2:$BC$200,K$2,FALSE),""),"")</f>
        <v/>
      </c>
      <c r="L90" s="6" t="str">
        <f>IF($C90&gt;0,IF(VLOOKUP($C90,'YTD Scores'!$AN$2:$BC$200,L$2,FALSE)&gt;0,VLOOKUP($C90,'YTD Scores'!$AN$2:$BC$200,L$2,FALSE),""),"")</f>
        <v/>
      </c>
      <c r="M90" s="6" t="str">
        <f>IF($C90&gt;0,IF(VLOOKUP($C90,'YTD Scores'!$AN$2:$BC$200,M$2,FALSE)&gt;0,VLOOKUP($C90,'YTD Scores'!$AN$2:$BC$200,M$2,FALSE),""),"")</f>
        <v/>
      </c>
      <c r="N90" s="6" t="str">
        <f>IF($C90&gt;0,IF(VLOOKUP($C90,'YTD Scores'!$AN$2:$BC$200,N$2,FALSE)&gt;0,VLOOKUP($C90,'YTD Scores'!$AN$2:$BC$200,N$2,FALSE),""),"")</f>
        <v/>
      </c>
      <c r="O90" s="6" t="str">
        <f>IF($C90&gt;0,IF(VLOOKUP($C90,'YTD Scores'!$AN$2:$BC$200,O$2,FALSE)&gt;0,VLOOKUP($C90,'YTD Scores'!$AN$2:$BC$200,O$2,FALSE),""),"")</f>
        <v/>
      </c>
      <c r="P90" s="6" t="str">
        <f>IF($C90&gt;0,IF(VLOOKUP($C90,'YTD Scores'!$AN$2:$BC$200,P$2,FALSE)&gt;0,VLOOKUP($C90,'YTD Scores'!$AN$2:$BC$200,P$2,FALSE),""),"")</f>
        <v/>
      </c>
      <c r="Q90" s="6" t="str">
        <f>IF($C90&gt;0,IF(VLOOKUP($C90,'YTD Scores'!$AN$2:$BC$200,Q$2,FALSE)&gt;0,VLOOKUP($C90,'YTD Scores'!$AN$2:$BC$200,Q$2,FALSE),""),"")</f>
        <v/>
      </c>
    </row>
    <row r="91" spans="1:17" ht="10.8" customHeight="1" x14ac:dyDescent="0.25">
      <c r="A91" s="1">
        <f t="shared" si="5"/>
        <v>88</v>
      </c>
      <c r="B91" s="1" t="str">
        <f t="shared" si="6"/>
        <v/>
      </c>
      <c r="C91" s="29">
        <f>IF(LARGE('YTD Scores'!AN$2:AN$200,A91)&gt;0.99,LARGE('YTD Scores'!AN$2:AN$200,A91),0)</f>
        <v>0</v>
      </c>
      <c r="F91" s="6" t="str">
        <f>IF($C91&gt;0,IF(VLOOKUP($C91,'YTD Scores'!$AN$2:$BC$200,F$2,FALSE)&gt;0,VLOOKUP($C91,'YTD Scores'!$AN$2:$BC$200,F$2,FALSE),""),"")</f>
        <v/>
      </c>
      <c r="G91" s="6" t="str">
        <f>IF($C91&gt;0,IF(VLOOKUP($C91,'YTD Scores'!$AN$2:$BC$200,G$2,FALSE)&gt;0,VLOOKUP($C91,'YTD Scores'!$AN$2:$BC$200,G$2,FALSE),""),"")</f>
        <v/>
      </c>
      <c r="H91" s="6" t="str">
        <f>IF($C91&gt;0,IF(VLOOKUP($C91,'YTD Scores'!$AN$2:$BC$200,H$2,FALSE)&gt;0,VLOOKUP($C91,'YTD Scores'!$AN$2:$BC$200,H$2,FALSE),""),"")</f>
        <v/>
      </c>
      <c r="I91" s="6" t="str">
        <f>IF($C91&gt;0,IF(VLOOKUP($C91,'YTD Scores'!$AN$2:$BC$200,I$2,FALSE)&gt;0,VLOOKUP($C91,'YTD Scores'!$AN$2:$BC$200,I$2,FALSE),""),"")</f>
        <v/>
      </c>
      <c r="J91" s="6" t="str">
        <f>IF($C91&gt;0,IF(VLOOKUP($C91,'YTD Scores'!$AN$2:$BC$200,J$2,FALSE)&gt;0,VLOOKUP($C91,'YTD Scores'!$AN$2:$BC$200,J$2,FALSE),""),"")</f>
        <v/>
      </c>
      <c r="K91" s="6" t="str">
        <f>IF($C91&gt;0,IF(VLOOKUP($C91,'YTD Scores'!$AN$2:$BC$200,K$2,FALSE)&gt;0,VLOOKUP($C91,'YTD Scores'!$AN$2:$BC$200,K$2,FALSE),""),"")</f>
        <v/>
      </c>
      <c r="L91" s="6" t="str">
        <f>IF($C91&gt;0,IF(VLOOKUP($C91,'YTD Scores'!$AN$2:$BC$200,L$2,FALSE)&gt;0,VLOOKUP($C91,'YTD Scores'!$AN$2:$BC$200,L$2,FALSE),""),"")</f>
        <v/>
      </c>
      <c r="M91" s="6" t="str">
        <f>IF($C91&gt;0,IF(VLOOKUP($C91,'YTD Scores'!$AN$2:$BC$200,M$2,FALSE)&gt;0,VLOOKUP($C91,'YTD Scores'!$AN$2:$BC$200,M$2,FALSE),""),"")</f>
        <v/>
      </c>
      <c r="N91" s="6" t="str">
        <f>IF($C91&gt;0,IF(VLOOKUP($C91,'YTD Scores'!$AN$2:$BC$200,N$2,FALSE)&gt;0,VLOOKUP($C91,'YTD Scores'!$AN$2:$BC$200,N$2,FALSE),""),"")</f>
        <v/>
      </c>
      <c r="O91" s="6" t="str">
        <f>IF($C91&gt;0,IF(VLOOKUP($C91,'YTD Scores'!$AN$2:$BC$200,O$2,FALSE)&gt;0,VLOOKUP($C91,'YTD Scores'!$AN$2:$BC$200,O$2,FALSE),""),"")</f>
        <v/>
      </c>
      <c r="P91" s="6" t="str">
        <f>IF($C91&gt;0,IF(VLOOKUP($C91,'YTD Scores'!$AN$2:$BC$200,P$2,FALSE)&gt;0,VLOOKUP($C91,'YTD Scores'!$AN$2:$BC$200,P$2,FALSE),""),"")</f>
        <v/>
      </c>
      <c r="Q91" s="6" t="str">
        <f>IF($C91&gt;0,IF(VLOOKUP($C91,'YTD Scores'!$AN$2:$BC$200,Q$2,FALSE)&gt;0,VLOOKUP($C91,'YTD Scores'!$AN$2:$BC$200,Q$2,FALSE),""),"")</f>
        <v/>
      </c>
    </row>
    <row r="92" spans="1:17" ht="10.8" customHeight="1" x14ac:dyDescent="0.25">
      <c r="A92" s="1">
        <f t="shared" si="5"/>
        <v>89</v>
      </c>
      <c r="B92" s="1" t="str">
        <f t="shared" si="6"/>
        <v/>
      </c>
      <c r="C92" s="29">
        <f>IF(LARGE('YTD Scores'!AN$2:AN$200,A92)&gt;0.99,LARGE('YTD Scores'!AN$2:AN$200,A92),0)</f>
        <v>0</v>
      </c>
      <c r="F92" s="6" t="str">
        <f>IF($C92&gt;0,IF(VLOOKUP($C92,'YTD Scores'!$AN$2:$BC$200,F$2,FALSE)&gt;0,VLOOKUP($C92,'YTD Scores'!$AN$2:$BC$200,F$2,FALSE),""),"")</f>
        <v/>
      </c>
      <c r="G92" s="6" t="str">
        <f>IF($C92&gt;0,IF(VLOOKUP($C92,'YTD Scores'!$AN$2:$BC$200,G$2,FALSE)&gt;0,VLOOKUP($C92,'YTD Scores'!$AN$2:$BC$200,G$2,FALSE),""),"")</f>
        <v/>
      </c>
      <c r="H92" s="6" t="str">
        <f>IF($C92&gt;0,IF(VLOOKUP($C92,'YTD Scores'!$AN$2:$BC$200,H$2,FALSE)&gt;0,VLOOKUP($C92,'YTD Scores'!$AN$2:$BC$200,H$2,FALSE),""),"")</f>
        <v/>
      </c>
      <c r="I92" s="6" t="str">
        <f>IF($C92&gt;0,IF(VLOOKUP($C92,'YTD Scores'!$AN$2:$BC$200,I$2,FALSE)&gt;0,VLOOKUP($C92,'YTD Scores'!$AN$2:$BC$200,I$2,FALSE),""),"")</f>
        <v/>
      </c>
      <c r="J92" s="6" t="str">
        <f>IF($C92&gt;0,IF(VLOOKUP($C92,'YTD Scores'!$AN$2:$BC$200,J$2,FALSE)&gt;0,VLOOKUP($C92,'YTD Scores'!$AN$2:$BC$200,J$2,FALSE),""),"")</f>
        <v/>
      </c>
      <c r="K92" s="6" t="str">
        <f>IF($C92&gt;0,IF(VLOOKUP($C92,'YTD Scores'!$AN$2:$BC$200,K$2,FALSE)&gt;0,VLOOKUP($C92,'YTD Scores'!$AN$2:$BC$200,K$2,FALSE),""),"")</f>
        <v/>
      </c>
      <c r="L92" s="6" t="str">
        <f>IF($C92&gt;0,IF(VLOOKUP($C92,'YTD Scores'!$AN$2:$BC$200,L$2,FALSE)&gt;0,VLOOKUP($C92,'YTD Scores'!$AN$2:$BC$200,L$2,FALSE),""),"")</f>
        <v/>
      </c>
      <c r="M92" s="6" t="str">
        <f>IF($C92&gt;0,IF(VLOOKUP($C92,'YTD Scores'!$AN$2:$BC$200,M$2,FALSE)&gt;0,VLOOKUP($C92,'YTD Scores'!$AN$2:$BC$200,M$2,FALSE),""),"")</f>
        <v/>
      </c>
      <c r="N92" s="6" t="str">
        <f>IF($C92&gt;0,IF(VLOOKUP($C92,'YTD Scores'!$AN$2:$BC$200,N$2,FALSE)&gt;0,VLOOKUP($C92,'YTD Scores'!$AN$2:$BC$200,N$2,FALSE),""),"")</f>
        <v/>
      </c>
      <c r="O92" s="6" t="str">
        <f>IF($C92&gt;0,IF(VLOOKUP($C92,'YTD Scores'!$AN$2:$BC$200,O$2,FALSE)&gt;0,VLOOKUP($C92,'YTD Scores'!$AN$2:$BC$200,O$2,FALSE),""),"")</f>
        <v/>
      </c>
      <c r="P92" s="6" t="str">
        <f>IF($C92&gt;0,IF(VLOOKUP($C92,'YTD Scores'!$AN$2:$BC$200,P$2,FALSE)&gt;0,VLOOKUP($C92,'YTD Scores'!$AN$2:$BC$200,P$2,FALSE),""),"")</f>
        <v/>
      </c>
      <c r="Q92" s="6" t="str">
        <f>IF($C92&gt;0,IF(VLOOKUP($C92,'YTD Scores'!$AN$2:$BC$200,Q$2,FALSE)&gt;0,VLOOKUP($C92,'YTD Scores'!$AN$2:$BC$200,Q$2,FALSE),""),"")</f>
        <v/>
      </c>
    </row>
    <row r="93" spans="1:17" ht="10.8" customHeight="1" x14ac:dyDescent="0.25">
      <c r="A93" s="1">
        <f t="shared" si="5"/>
        <v>90</v>
      </c>
      <c r="B93" s="1" t="str">
        <f t="shared" si="6"/>
        <v/>
      </c>
      <c r="C93" s="29">
        <f>IF(LARGE('YTD Scores'!AN$2:AN$200,A93)&gt;0.99,LARGE('YTD Scores'!AN$2:AN$200,A93),0)</f>
        <v>0</v>
      </c>
      <c r="F93" s="6" t="str">
        <f>IF($C93&gt;0,IF(VLOOKUP($C93,'YTD Scores'!$AN$2:$BC$200,F$2,FALSE)&gt;0,VLOOKUP($C93,'YTD Scores'!$AN$2:$BC$200,F$2,FALSE),""),"")</f>
        <v/>
      </c>
      <c r="G93" s="6" t="str">
        <f>IF($C93&gt;0,IF(VLOOKUP($C93,'YTD Scores'!$AN$2:$BC$200,G$2,FALSE)&gt;0,VLOOKUP($C93,'YTD Scores'!$AN$2:$BC$200,G$2,FALSE),""),"")</f>
        <v/>
      </c>
      <c r="H93" s="6" t="str">
        <f>IF($C93&gt;0,IF(VLOOKUP($C93,'YTD Scores'!$AN$2:$BC$200,H$2,FALSE)&gt;0,VLOOKUP($C93,'YTD Scores'!$AN$2:$BC$200,H$2,FALSE),""),"")</f>
        <v/>
      </c>
      <c r="I93" s="6" t="str">
        <f>IF($C93&gt;0,IF(VLOOKUP($C93,'YTD Scores'!$AN$2:$BC$200,I$2,FALSE)&gt;0,VLOOKUP($C93,'YTD Scores'!$AN$2:$BC$200,I$2,FALSE),""),"")</f>
        <v/>
      </c>
      <c r="J93" s="6" t="str">
        <f>IF($C93&gt;0,IF(VLOOKUP($C93,'YTD Scores'!$AN$2:$BC$200,J$2,FALSE)&gt;0,VLOOKUP($C93,'YTD Scores'!$AN$2:$BC$200,J$2,FALSE),""),"")</f>
        <v/>
      </c>
      <c r="K93" s="6" t="str">
        <f>IF($C93&gt;0,IF(VLOOKUP($C93,'YTD Scores'!$AN$2:$BC$200,K$2,FALSE)&gt;0,VLOOKUP($C93,'YTD Scores'!$AN$2:$BC$200,K$2,FALSE),""),"")</f>
        <v/>
      </c>
      <c r="L93" s="6" t="str">
        <f>IF($C93&gt;0,IF(VLOOKUP($C93,'YTD Scores'!$AN$2:$BC$200,L$2,FALSE)&gt;0,VLOOKUP($C93,'YTD Scores'!$AN$2:$BC$200,L$2,FALSE),""),"")</f>
        <v/>
      </c>
      <c r="M93" s="6" t="str">
        <f>IF($C93&gt;0,IF(VLOOKUP($C93,'YTD Scores'!$AN$2:$BC$200,M$2,FALSE)&gt;0,VLOOKUP($C93,'YTD Scores'!$AN$2:$BC$200,M$2,FALSE),""),"")</f>
        <v/>
      </c>
      <c r="N93" s="6" t="str">
        <f>IF($C93&gt;0,IF(VLOOKUP($C93,'YTD Scores'!$AN$2:$BC$200,N$2,FALSE)&gt;0,VLOOKUP($C93,'YTD Scores'!$AN$2:$BC$200,N$2,FALSE),""),"")</f>
        <v/>
      </c>
      <c r="O93" s="6" t="str">
        <f>IF($C93&gt;0,IF(VLOOKUP($C93,'YTD Scores'!$AN$2:$BC$200,O$2,FALSE)&gt;0,VLOOKUP($C93,'YTD Scores'!$AN$2:$BC$200,O$2,FALSE),""),"")</f>
        <v/>
      </c>
      <c r="P93" s="6" t="str">
        <f>IF($C93&gt;0,IF(VLOOKUP($C93,'YTD Scores'!$AN$2:$BC$200,P$2,FALSE)&gt;0,VLOOKUP($C93,'YTD Scores'!$AN$2:$BC$200,P$2,FALSE),""),"")</f>
        <v/>
      </c>
      <c r="Q93" s="6" t="str">
        <f>IF($C93&gt;0,IF(VLOOKUP($C93,'YTD Scores'!$AN$2:$BC$200,Q$2,FALSE)&gt;0,VLOOKUP($C93,'YTD Scores'!$AN$2:$BC$200,Q$2,FALSE),""),"")</f>
        <v/>
      </c>
    </row>
    <row r="94" spans="1:17" ht="10.8" customHeight="1" x14ac:dyDescent="0.25">
      <c r="A94" s="1">
        <f t="shared" si="5"/>
        <v>91</v>
      </c>
      <c r="B94" s="1" t="str">
        <f t="shared" si="6"/>
        <v/>
      </c>
      <c r="C94" s="29">
        <f>IF(LARGE('YTD Scores'!AN$2:AN$200,A94)&gt;0.99,LARGE('YTD Scores'!AN$2:AN$200,A94),0)</f>
        <v>0</v>
      </c>
      <c r="F94" s="6" t="str">
        <f>IF($C94&gt;0,IF(VLOOKUP($C94,'YTD Scores'!$AN$2:$BC$200,F$2,FALSE)&gt;0,VLOOKUP($C94,'YTD Scores'!$AN$2:$BC$200,F$2,FALSE),""),"")</f>
        <v/>
      </c>
      <c r="G94" s="6" t="str">
        <f>IF($C94&gt;0,IF(VLOOKUP($C94,'YTD Scores'!$AN$2:$BC$200,G$2,FALSE)&gt;0,VLOOKUP($C94,'YTD Scores'!$AN$2:$BC$200,G$2,FALSE),""),"")</f>
        <v/>
      </c>
      <c r="H94" s="6" t="str">
        <f>IF($C94&gt;0,IF(VLOOKUP($C94,'YTD Scores'!$AN$2:$BC$200,H$2,FALSE)&gt;0,VLOOKUP($C94,'YTD Scores'!$AN$2:$BC$200,H$2,FALSE),""),"")</f>
        <v/>
      </c>
      <c r="I94" s="6" t="str">
        <f>IF($C94&gt;0,IF(VLOOKUP($C94,'YTD Scores'!$AN$2:$BC$200,I$2,FALSE)&gt;0,VLOOKUP($C94,'YTD Scores'!$AN$2:$BC$200,I$2,FALSE),""),"")</f>
        <v/>
      </c>
      <c r="J94" s="6" t="str">
        <f>IF($C94&gt;0,IF(VLOOKUP($C94,'YTD Scores'!$AN$2:$BC$200,J$2,FALSE)&gt;0,VLOOKUP($C94,'YTD Scores'!$AN$2:$BC$200,J$2,FALSE),""),"")</f>
        <v/>
      </c>
      <c r="K94" s="6" t="str">
        <f>IF($C94&gt;0,IF(VLOOKUP($C94,'YTD Scores'!$AN$2:$BC$200,K$2,FALSE)&gt;0,VLOOKUP($C94,'YTD Scores'!$AN$2:$BC$200,K$2,FALSE),""),"")</f>
        <v/>
      </c>
      <c r="L94" s="6" t="str">
        <f>IF($C94&gt;0,IF(VLOOKUP($C94,'YTD Scores'!$AN$2:$BC$200,L$2,FALSE)&gt;0,VLOOKUP($C94,'YTD Scores'!$AN$2:$BC$200,L$2,FALSE),""),"")</f>
        <v/>
      </c>
      <c r="M94" s="6" t="str">
        <f>IF($C94&gt;0,IF(VLOOKUP($C94,'YTD Scores'!$AN$2:$BC$200,M$2,FALSE)&gt;0,VLOOKUP($C94,'YTD Scores'!$AN$2:$BC$200,M$2,FALSE),""),"")</f>
        <v/>
      </c>
      <c r="N94" s="6" t="str">
        <f>IF($C94&gt;0,IF(VLOOKUP($C94,'YTD Scores'!$AN$2:$BC$200,N$2,FALSE)&gt;0,VLOOKUP($C94,'YTD Scores'!$AN$2:$BC$200,N$2,FALSE),""),"")</f>
        <v/>
      </c>
      <c r="O94" s="6" t="str">
        <f>IF($C94&gt;0,IF(VLOOKUP($C94,'YTD Scores'!$AN$2:$BC$200,O$2,FALSE)&gt;0,VLOOKUP($C94,'YTD Scores'!$AN$2:$BC$200,O$2,FALSE),""),"")</f>
        <v/>
      </c>
      <c r="P94" s="6" t="str">
        <f>IF($C94&gt;0,IF(VLOOKUP($C94,'YTD Scores'!$AN$2:$BC$200,P$2,FALSE)&gt;0,VLOOKUP($C94,'YTD Scores'!$AN$2:$BC$200,P$2,FALSE),""),"")</f>
        <v/>
      </c>
      <c r="Q94" s="6" t="str">
        <f>IF($C94&gt;0,IF(VLOOKUP($C94,'YTD Scores'!$AN$2:$BC$200,Q$2,FALSE)&gt;0,VLOOKUP($C94,'YTD Scores'!$AN$2:$BC$200,Q$2,FALSE),""),"")</f>
        <v/>
      </c>
    </row>
    <row r="95" spans="1:17" ht="10.8" customHeight="1" x14ac:dyDescent="0.25">
      <c r="A95" s="1">
        <f t="shared" si="5"/>
        <v>92</v>
      </c>
      <c r="B95" s="1" t="str">
        <f t="shared" si="6"/>
        <v/>
      </c>
      <c r="C95" s="29">
        <f>IF(LARGE('YTD Scores'!AN$2:AN$200,A95)&gt;0.99,LARGE('YTD Scores'!AN$2:AN$200,A95),0)</f>
        <v>0</v>
      </c>
      <c r="F95" s="6" t="str">
        <f>IF($C95&gt;0,IF(VLOOKUP($C95,'YTD Scores'!$AN$2:$BC$200,F$2,FALSE)&gt;0,VLOOKUP($C95,'YTD Scores'!$AN$2:$BC$200,F$2,FALSE),""),"")</f>
        <v/>
      </c>
      <c r="G95" s="6" t="str">
        <f>IF($C95&gt;0,IF(VLOOKUP($C95,'YTD Scores'!$AN$2:$BC$200,G$2,FALSE)&gt;0,VLOOKUP($C95,'YTD Scores'!$AN$2:$BC$200,G$2,FALSE),""),"")</f>
        <v/>
      </c>
      <c r="H95" s="6" t="str">
        <f>IF($C95&gt;0,IF(VLOOKUP($C95,'YTD Scores'!$AN$2:$BC$200,H$2,FALSE)&gt;0,VLOOKUP($C95,'YTD Scores'!$AN$2:$BC$200,H$2,FALSE),""),"")</f>
        <v/>
      </c>
      <c r="I95" s="6" t="str">
        <f>IF($C95&gt;0,IF(VLOOKUP($C95,'YTD Scores'!$AN$2:$BC$200,I$2,FALSE)&gt;0,VLOOKUP($C95,'YTD Scores'!$AN$2:$BC$200,I$2,FALSE),""),"")</f>
        <v/>
      </c>
      <c r="J95" s="6" t="str">
        <f>IF($C95&gt;0,IF(VLOOKUP($C95,'YTD Scores'!$AN$2:$BC$200,J$2,FALSE)&gt;0,VLOOKUP($C95,'YTD Scores'!$AN$2:$BC$200,J$2,FALSE),""),"")</f>
        <v/>
      </c>
      <c r="K95" s="6" t="str">
        <f>IF($C95&gt;0,IF(VLOOKUP($C95,'YTD Scores'!$AN$2:$BC$200,K$2,FALSE)&gt;0,VLOOKUP($C95,'YTD Scores'!$AN$2:$BC$200,K$2,FALSE),""),"")</f>
        <v/>
      </c>
      <c r="L95" s="6" t="str">
        <f>IF($C95&gt;0,IF(VLOOKUP($C95,'YTD Scores'!$AN$2:$BC$200,L$2,FALSE)&gt;0,VLOOKUP($C95,'YTD Scores'!$AN$2:$BC$200,L$2,FALSE),""),"")</f>
        <v/>
      </c>
      <c r="M95" s="6" t="str">
        <f>IF($C95&gt;0,IF(VLOOKUP($C95,'YTD Scores'!$AN$2:$BC$200,M$2,FALSE)&gt;0,VLOOKUP($C95,'YTD Scores'!$AN$2:$BC$200,M$2,FALSE),""),"")</f>
        <v/>
      </c>
      <c r="N95" s="6" t="str">
        <f>IF($C95&gt;0,IF(VLOOKUP($C95,'YTD Scores'!$AN$2:$BC$200,N$2,FALSE)&gt;0,VLOOKUP($C95,'YTD Scores'!$AN$2:$BC$200,N$2,FALSE),""),"")</f>
        <v/>
      </c>
      <c r="O95" s="6" t="str">
        <f>IF($C95&gt;0,IF(VLOOKUP($C95,'YTD Scores'!$AN$2:$BC$200,O$2,FALSE)&gt;0,VLOOKUP($C95,'YTD Scores'!$AN$2:$BC$200,O$2,FALSE),""),"")</f>
        <v/>
      </c>
      <c r="P95" s="6" t="str">
        <f>IF($C95&gt;0,IF(VLOOKUP($C95,'YTD Scores'!$AN$2:$BC$200,P$2,FALSE)&gt;0,VLOOKUP($C95,'YTD Scores'!$AN$2:$BC$200,P$2,FALSE),""),"")</f>
        <v/>
      </c>
      <c r="Q95" s="6" t="str">
        <f>IF($C95&gt;0,IF(VLOOKUP($C95,'YTD Scores'!$AN$2:$BC$200,Q$2,FALSE)&gt;0,VLOOKUP($C95,'YTD Scores'!$AN$2:$BC$200,Q$2,FALSE),""),"")</f>
        <v/>
      </c>
    </row>
    <row r="96" spans="1:17" ht="10.8" customHeight="1" x14ac:dyDescent="0.25">
      <c r="A96" s="1">
        <f t="shared" si="5"/>
        <v>93</v>
      </c>
      <c r="B96" s="1" t="str">
        <f t="shared" si="6"/>
        <v/>
      </c>
      <c r="C96" s="29">
        <f>IF(LARGE('YTD Scores'!AN$2:AN$200,A96)&gt;0.99,LARGE('YTD Scores'!AN$2:AN$200,A96),0)</f>
        <v>0</v>
      </c>
      <c r="F96" s="6" t="str">
        <f>IF($C96&gt;0,IF(VLOOKUP($C96,'YTD Scores'!$AN$2:$BC$200,F$2,FALSE)&gt;0,VLOOKUP($C96,'YTD Scores'!$AN$2:$BC$200,F$2,FALSE),""),"")</f>
        <v/>
      </c>
      <c r="G96" s="6" t="str">
        <f>IF($C96&gt;0,IF(VLOOKUP($C96,'YTD Scores'!$AN$2:$BC$200,G$2,FALSE)&gt;0,VLOOKUP($C96,'YTD Scores'!$AN$2:$BC$200,G$2,FALSE),""),"")</f>
        <v/>
      </c>
      <c r="H96" s="6" t="str">
        <f>IF($C96&gt;0,IF(VLOOKUP($C96,'YTD Scores'!$AN$2:$BC$200,H$2,FALSE)&gt;0,VLOOKUP($C96,'YTD Scores'!$AN$2:$BC$200,H$2,FALSE),""),"")</f>
        <v/>
      </c>
      <c r="I96" s="6" t="str">
        <f>IF($C96&gt;0,IF(VLOOKUP($C96,'YTD Scores'!$AN$2:$BC$200,I$2,FALSE)&gt;0,VLOOKUP($C96,'YTD Scores'!$AN$2:$BC$200,I$2,FALSE),""),"")</f>
        <v/>
      </c>
      <c r="J96" s="6" t="str">
        <f>IF($C96&gt;0,IF(VLOOKUP($C96,'YTD Scores'!$AN$2:$BC$200,J$2,FALSE)&gt;0,VLOOKUP($C96,'YTD Scores'!$AN$2:$BC$200,J$2,FALSE),""),"")</f>
        <v/>
      </c>
      <c r="K96" s="6" t="str">
        <f>IF($C96&gt;0,IF(VLOOKUP($C96,'YTD Scores'!$AN$2:$BC$200,K$2,FALSE)&gt;0,VLOOKUP($C96,'YTD Scores'!$AN$2:$BC$200,K$2,FALSE),""),"")</f>
        <v/>
      </c>
      <c r="L96" s="6" t="str">
        <f>IF($C96&gt;0,IF(VLOOKUP($C96,'YTD Scores'!$AN$2:$BC$200,L$2,FALSE)&gt;0,VLOOKUP($C96,'YTD Scores'!$AN$2:$BC$200,L$2,FALSE),""),"")</f>
        <v/>
      </c>
      <c r="M96" s="6" t="str">
        <f>IF($C96&gt;0,IF(VLOOKUP($C96,'YTD Scores'!$AN$2:$BC$200,M$2,FALSE)&gt;0,VLOOKUP($C96,'YTD Scores'!$AN$2:$BC$200,M$2,FALSE),""),"")</f>
        <v/>
      </c>
      <c r="N96" s="6" t="str">
        <f>IF($C96&gt;0,IF(VLOOKUP($C96,'YTD Scores'!$AN$2:$BC$200,N$2,FALSE)&gt;0,VLOOKUP($C96,'YTD Scores'!$AN$2:$BC$200,N$2,FALSE),""),"")</f>
        <v/>
      </c>
      <c r="O96" s="6" t="str">
        <f>IF($C96&gt;0,IF(VLOOKUP($C96,'YTD Scores'!$AN$2:$BC$200,O$2,FALSE)&gt;0,VLOOKUP($C96,'YTD Scores'!$AN$2:$BC$200,O$2,FALSE),""),"")</f>
        <v/>
      </c>
      <c r="P96" s="6" t="str">
        <f>IF($C96&gt;0,IF(VLOOKUP($C96,'YTD Scores'!$AN$2:$BC$200,P$2,FALSE)&gt;0,VLOOKUP($C96,'YTD Scores'!$AN$2:$BC$200,P$2,FALSE),""),"")</f>
        <v/>
      </c>
      <c r="Q96" s="6" t="str">
        <f>IF($C96&gt;0,IF(VLOOKUP($C96,'YTD Scores'!$AN$2:$BC$200,Q$2,FALSE)&gt;0,VLOOKUP($C96,'YTD Scores'!$AN$2:$BC$200,Q$2,FALSE),""),"")</f>
        <v/>
      </c>
    </row>
    <row r="97" spans="1:17" ht="10.8" customHeight="1" x14ac:dyDescent="0.25">
      <c r="A97" s="1">
        <f t="shared" si="5"/>
        <v>94</v>
      </c>
      <c r="B97" s="1" t="str">
        <f t="shared" si="6"/>
        <v/>
      </c>
      <c r="C97" s="29">
        <f>IF(LARGE('YTD Scores'!AN$2:AN$200,A97)&gt;0.99,LARGE('YTD Scores'!AN$2:AN$200,A97),0)</f>
        <v>0</v>
      </c>
      <c r="F97" s="6" t="str">
        <f>IF($C97&gt;0,IF(VLOOKUP($C97,'YTD Scores'!$AN$2:$BC$200,F$2,FALSE)&gt;0,VLOOKUP($C97,'YTD Scores'!$AN$2:$BC$200,F$2,FALSE),""),"")</f>
        <v/>
      </c>
      <c r="G97" s="6" t="str">
        <f>IF($C97&gt;0,IF(VLOOKUP($C97,'YTD Scores'!$AN$2:$BC$200,G$2,FALSE)&gt;0,VLOOKUP($C97,'YTD Scores'!$AN$2:$BC$200,G$2,FALSE),""),"")</f>
        <v/>
      </c>
      <c r="H97" s="6" t="str">
        <f>IF($C97&gt;0,IF(VLOOKUP($C97,'YTD Scores'!$AN$2:$BC$200,H$2,FALSE)&gt;0,VLOOKUP($C97,'YTD Scores'!$AN$2:$BC$200,H$2,FALSE),""),"")</f>
        <v/>
      </c>
      <c r="I97" s="6" t="str">
        <f>IF($C97&gt;0,IF(VLOOKUP($C97,'YTD Scores'!$AN$2:$BC$200,I$2,FALSE)&gt;0,VLOOKUP($C97,'YTD Scores'!$AN$2:$BC$200,I$2,FALSE),""),"")</f>
        <v/>
      </c>
      <c r="J97" s="6" t="str">
        <f>IF($C97&gt;0,IF(VLOOKUP($C97,'YTD Scores'!$AN$2:$BC$200,J$2,FALSE)&gt;0,VLOOKUP($C97,'YTD Scores'!$AN$2:$BC$200,J$2,FALSE),""),"")</f>
        <v/>
      </c>
      <c r="K97" s="6" t="str">
        <f>IF($C97&gt;0,IF(VLOOKUP($C97,'YTD Scores'!$AN$2:$BC$200,K$2,FALSE)&gt;0,VLOOKUP($C97,'YTD Scores'!$AN$2:$BC$200,K$2,FALSE),""),"")</f>
        <v/>
      </c>
      <c r="L97" s="6" t="str">
        <f>IF($C97&gt;0,IF(VLOOKUP($C97,'YTD Scores'!$AN$2:$BC$200,L$2,FALSE)&gt;0,VLOOKUP($C97,'YTD Scores'!$AN$2:$BC$200,L$2,FALSE),""),"")</f>
        <v/>
      </c>
      <c r="M97" s="6" t="str">
        <f>IF($C97&gt;0,IF(VLOOKUP($C97,'YTD Scores'!$AN$2:$BC$200,M$2,FALSE)&gt;0,VLOOKUP($C97,'YTD Scores'!$AN$2:$BC$200,M$2,FALSE),""),"")</f>
        <v/>
      </c>
      <c r="N97" s="6" t="str">
        <f>IF($C97&gt;0,IF(VLOOKUP($C97,'YTD Scores'!$AN$2:$BC$200,N$2,FALSE)&gt;0,VLOOKUP($C97,'YTD Scores'!$AN$2:$BC$200,N$2,FALSE),""),"")</f>
        <v/>
      </c>
      <c r="O97" s="6" t="str">
        <f>IF($C97&gt;0,IF(VLOOKUP($C97,'YTD Scores'!$AN$2:$BC$200,O$2,FALSE)&gt;0,VLOOKUP($C97,'YTD Scores'!$AN$2:$BC$200,O$2,FALSE),""),"")</f>
        <v/>
      </c>
      <c r="P97" s="6" t="str">
        <f>IF($C97&gt;0,IF(VLOOKUP($C97,'YTD Scores'!$AN$2:$BC$200,P$2,FALSE)&gt;0,VLOOKUP($C97,'YTD Scores'!$AN$2:$BC$200,P$2,FALSE),""),"")</f>
        <v/>
      </c>
      <c r="Q97" s="6" t="str">
        <f>IF($C97&gt;0,IF(VLOOKUP($C97,'YTD Scores'!$AN$2:$BC$200,Q$2,FALSE)&gt;0,VLOOKUP($C97,'YTD Scores'!$AN$2:$BC$200,Q$2,FALSE),""),"")</f>
        <v/>
      </c>
    </row>
    <row r="98" spans="1:17" ht="10.8" customHeight="1" x14ac:dyDescent="0.25">
      <c r="A98" s="1">
        <f t="shared" si="5"/>
        <v>95</v>
      </c>
      <c r="B98" s="1" t="str">
        <f t="shared" si="6"/>
        <v/>
      </c>
      <c r="C98" s="29">
        <f>IF(LARGE('YTD Scores'!AN$2:AN$200,A98)&gt;0.99,LARGE('YTD Scores'!AN$2:AN$200,A98),0)</f>
        <v>0</v>
      </c>
      <c r="F98" s="6" t="str">
        <f>IF($C98&gt;0,IF(VLOOKUP($C98,'YTD Scores'!$AN$2:$BC$200,F$2,FALSE)&gt;0,VLOOKUP($C98,'YTD Scores'!$AN$2:$BC$200,F$2,FALSE),""),"")</f>
        <v/>
      </c>
      <c r="G98" s="6" t="str">
        <f>IF($C98&gt;0,IF(VLOOKUP($C98,'YTD Scores'!$AN$2:$BC$200,G$2,FALSE)&gt;0,VLOOKUP($C98,'YTD Scores'!$AN$2:$BC$200,G$2,FALSE),""),"")</f>
        <v/>
      </c>
      <c r="H98" s="6" t="str">
        <f>IF($C98&gt;0,IF(VLOOKUP($C98,'YTD Scores'!$AN$2:$BC$200,H$2,FALSE)&gt;0,VLOOKUP($C98,'YTD Scores'!$AN$2:$BC$200,H$2,FALSE),""),"")</f>
        <v/>
      </c>
      <c r="I98" s="6" t="str">
        <f>IF($C98&gt;0,IF(VLOOKUP($C98,'YTD Scores'!$AN$2:$BC$200,I$2,FALSE)&gt;0,VLOOKUP($C98,'YTD Scores'!$AN$2:$BC$200,I$2,FALSE),""),"")</f>
        <v/>
      </c>
      <c r="J98" s="6" t="str">
        <f>IF($C98&gt;0,IF(VLOOKUP($C98,'YTD Scores'!$AN$2:$BC$200,J$2,FALSE)&gt;0,VLOOKUP($C98,'YTD Scores'!$AN$2:$BC$200,J$2,FALSE),""),"")</f>
        <v/>
      </c>
      <c r="K98" s="6" t="str">
        <f>IF($C98&gt;0,IF(VLOOKUP($C98,'YTD Scores'!$AN$2:$BC$200,K$2,FALSE)&gt;0,VLOOKUP($C98,'YTD Scores'!$AN$2:$BC$200,K$2,FALSE),""),"")</f>
        <v/>
      </c>
      <c r="L98" s="6" t="str">
        <f>IF($C98&gt;0,IF(VLOOKUP($C98,'YTD Scores'!$AN$2:$BC$200,L$2,FALSE)&gt;0,VLOOKUP($C98,'YTD Scores'!$AN$2:$BC$200,L$2,FALSE),""),"")</f>
        <v/>
      </c>
      <c r="M98" s="6" t="str">
        <f>IF($C98&gt;0,IF(VLOOKUP($C98,'YTD Scores'!$AN$2:$BC$200,M$2,FALSE)&gt;0,VLOOKUP($C98,'YTD Scores'!$AN$2:$BC$200,M$2,FALSE),""),"")</f>
        <v/>
      </c>
      <c r="N98" s="6" t="str">
        <f>IF($C98&gt;0,IF(VLOOKUP($C98,'YTD Scores'!$AN$2:$BC$200,N$2,FALSE)&gt;0,VLOOKUP($C98,'YTD Scores'!$AN$2:$BC$200,N$2,FALSE),""),"")</f>
        <v/>
      </c>
      <c r="O98" s="6" t="str">
        <f>IF($C98&gt;0,IF(VLOOKUP($C98,'YTD Scores'!$AN$2:$BC$200,O$2,FALSE)&gt;0,VLOOKUP($C98,'YTD Scores'!$AN$2:$BC$200,O$2,FALSE),""),"")</f>
        <v/>
      </c>
      <c r="P98" s="6" t="str">
        <f>IF($C98&gt;0,IF(VLOOKUP($C98,'YTD Scores'!$AN$2:$BC$200,P$2,FALSE)&gt;0,VLOOKUP($C98,'YTD Scores'!$AN$2:$BC$200,P$2,FALSE),""),"")</f>
        <v/>
      </c>
      <c r="Q98" s="6" t="str">
        <f>IF($C98&gt;0,IF(VLOOKUP($C98,'YTD Scores'!$AN$2:$BC$200,Q$2,FALSE)&gt;0,VLOOKUP($C98,'YTD Scores'!$AN$2:$BC$200,Q$2,FALSE),""),"")</f>
        <v/>
      </c>
    </row>
    <row r="99" spans="1:17" ht="10.8" customHeight="1" x14ac:dyDescent="0.25">
      <c r="A99" s="1">
        <f t="shared" si="5"/>
        <v>96</v>
      </c>
      <c r="B99" s="1" t="str">
        <f t="shared" si="6"/>
        <v/>
      </c>
      <c r="C99" s="29">
        <f>IF(LARGE('YTD Scores'!AN$2:AN$200,A99)&gt;0.99,LARGE('YTD Scores'!AN$2:AN$200,A99),0)</f>
        <v>0</v>
      </c>
      <c r="F99" s="6" t="str">
        <f>IF($C99&gt;0,IF(VLOOKUP($C99,'YTD Scores'!$AN$2:$BC$200,F$2,FALSE)&gt;0,VLOOKUP($C99,'YTD Scores'!$AN$2:$BC$200,F$2,FALSE),""),"")</f>
        <v/>
      </c>
      <c r="G99" s="6" t="str">
        <f>IF($C99&gt;0,IF(VLOOKUP($C99,'YTD Scores'!$AN$2:$BC$200,G$2,FALSE)&gt;0,VLOOKUP($C99,'YTD Scores'!$AN$2:$BC$200,G$2,FALSE),""),"")</f>
        <v/>
      </c>
      <c r="H99" s="6" t="str">
        <f>IF($C99&gt;0,IF(VLOOKUP($C99,'YTD Scores'!$AN$2:$BC$200,H$2,FALSE)&gt;0,VLOOKUP($C99,'YTD Scores'!$AN$2:$BC$200,H$2,FALSE),""),"")</f>
        <v/>
      </c>
      <c r="I99" s="6" t="str">
        <f>IF($C99&gt;0,IF(VLOOKUP($C99,'YTD Scores'!$AN$2:$BC$200,I$2,FALSE)&gt;0,VLOOKUP($C99,'YTD Scores'!$AN$2:$BC$200,I$2,FALSE),""),"")</f>
        <v/>
      </c>
      <c r="J99" s="6" t="str">
        <f>IF($C99&gt;0,IF(VLOOKUP($C99,'YTD Scores'!$AN$2:$BC$200,J$2,FALSE)&gt;0,VLOOKUP($C99,'YTD Scores'!$AN$2:$BC$200,J$2,FALSE),""),"")</f>
        <v/>
      </c>
      <c r="K99" s="6" t="str">
        <f>IF($C99&gt;0,IF(VLOOKUP($C99,'YTD Scores'!$AN$2:$BC$200,K$2,FALSE)&gt;0,VLOOKUP($C99,'YTD Scores'!$AN$2:$BC$200,K$2,FALSE),""),"")</f>
        <v/>
      </c>
      <c r="L99" s="6" t="str">
        <f>IF($C99&gt;0,IF(VLOOKUP($C99,'YTD Scores'!$AN$2:$BC$200,L$2,FALSE)&gt;0,VLOOKUP($C99,'YTD Scores'!$AN$2:$BC$200,L$2,FALSE),""),"")</f>
        <v/>
      </c>
      <c r="M99" s="6" t="str">
        <f>IF($C99&gt;0,IF(VLOOKUP($C99,'YTD Scores'!$AN$2:$BC$200,M$2,FALSE)&gt;0,VLOOKUP($C99,'YTD Scores'!$AN$2:$BC$200,M$2,FALSE),""),"")</f>
        <v/>
      </c>
      <c r="N99" s="6" t="str">
        <f>IF($C99&gt;0,IF(VLOOKUP($C99,'YTD Scores'!$AN$2:$BC$200,N$2,FALSE)&gt;0,VLOOKUP($C99,'YTD Scores'!$AN$2:$BC$200,N$2,FALSE),""),"")</f>
        <v/>
      </c>
      <c r="O99" s="6" t="str">
        <f>IF($C99&gt;0,IF(VLOOKUP($C99,'YTD Scores'!$AN$2:$BC$200,O$2,FALSE)&gt;0,VLOOKUP($C99,'YTD Scores'!$AN$2:$BC$200,O$2,FALSE),""),"")</f>
        <v/>
      </c>
      <c r="P99" s="6" t="str">
        <f>IF($C99&gt;0,IF(VLOOKUP($C99,'YTD Scores'!$AN$2:$BC$200,P$2,FALSE)&gt;0,VLOOKUP($C99,'YTD Scores'!$AN$2:$BC$200,P$2,FALSE),""),"")</f>
        <v/>
      </c>
      <c r="Q99" s="6" t="str">
        <f>IF($C99&gt;0,IF(VLOOKUP($C99,'YTD Scores'!$AN$2:$BC$200,Q$2,FALSE)&gt;0,VLOOKUP($C99,'YTD Scores'!$AN$2:$BC$200,Q$2,FALSE),""),"")</f>
        <v/>
      </c>
    </row>
    <row r="100" spans="1:17" ht="10.8" customHeight="1" x14ac:dyDescent="0.25">
      <c r="A100" s="1">
        <f t="shared" si="5"/>
        <v>97</v>
      </c>
      <c r="B100" s="1" t="str">
        <f t="shared" si="6"/>
        <v/>
      </c>
      <c r="C100" s="29">
        <f>IF(LARGE('YTD Scores'!AN$2:AN$200,A100)&gt;0.99,LARGE('YTD Scores'!AN$2:AN$200,A100),0)</f>
        <v>0</v>
      </c>
      <c r="F100" s="6" t="str">
        <f>IF($C100&gt;0,IF(VLOOKUP($C100,'YTD Scores'!$AN$2:$BC$200,F$2,FALSE)&gt;0,VLOOKUP($C100,'YTD Scores'!$AN$2:$BC$200,F$2,FALSE),""),"")</f>
        <v/>
      </c>
      <c r="G100" s="6" t="str">
        <f>IF($C100&gt;0,IF(VLOOKUP($C100,'YTD Scores'!$AN$2:$BC$200,G$2,FALSE)&gt;0,VLOOKUP($C100,'YTD Scores'!$AN$2:$BC$200,G$2,FALSE),""),"")</f>
        <v/>
      </c>
      <c r="H100" s="6" t="str">
        <f>IF($C100&gt;0,IF(VLOOKUP($C100,'YTD Scores'!$AN$2:$BC$200,H$2,FALSE)&gt;0,VLOOKUP($C100,'YTD Scores'!$AN$2:$BC$200,H$2,FALSE),""),"")</f>
        <v/>
      </c>
      <c r="I100" s="6" t="str">
        <f>IF($C100&gt;0,IF(VLOOKUP($C100,'YTD Scores'!$AN$2:$BC$200,I$2,FALSE)&gt;0,VLOOKUP($C100,'YTD Scores'!$AN$2:$BC$200,I$2,FALSE),""),"")</f>
        <v/>
      </c>
      <c r="J100" s="6" t="str">
        <f>IF($C100&gt;0,IF(VLOOKUP($C100,'YTD Scores'!$AN$2:$BC$200,J$2,FALSE)&gt;0,VLOOKUP($C100,'YTD Scores'!$AN$2:$BC$200,J$2,FALSE),""),"")</f>
        <v/>
      </c>
      <c r="K100" s="6" t="str">
        <f>IF($C100&gt;0,IF(VLOOKUP($C100,'YTD Scores'!$AN$2:$BC$200,K$2,FALSE)&gt;0,VLOOKUP($C100,'YTD Scores'!$AN$2:$BC$200,K$2,FALSE),""),"")</f>
        <v/>
      </c>
      <c r="L100" s="6" t="str">
        <f>IF($C100&gt;0,IF(VLOOKUP($C100,'YTD Scores'!$AN$2:$BC$200,L$2,FALSE)&gt;0,VLOOKUP($C100,'YTD Scores'!$AN$2:$BC$200,L$2,FALSE),""),"")</f>
        <v/>
      </c>
      <c r="M100" s="6" t="str">
        <f>IF($C100&gt;0,IF(VLOOKUP($C100,'YTD Scores'!$AN$2:$BC$200,M$2,FALSE)&gt;0,VLOOKUP($C100,'YTD Scores'!$AN$2:$BC$200,M$2,FALSE),""),"")</f>
        <v/>
      </c>
      <c r="N100" s="6" t="str">
        <f>IF($C100&gt;0,IF(VLOOKUP($C100,'YTD Scores'!$AN$2:$BC$200,N$2,FALSE)&gt;0,VLOOKUP($C100,'YTD Scores'!$AN$2:$BC$200,N$2,FALSE),""),"")</f>
        <v/>
      </c>
      <c r="O100" s="6" t="str">
        <f>IF($C100&gt;0,IF(VLOOKUP($C100,'YTD Scores'!$AN$2:$BC$200,O$2,FALSE)&gt;0,VLOOKUP($C100,'YTD Scores'!$AN$2:$BC$200,O$2,FALSE),""),"")</f>
        <v/>
      </c>
      <c r="P100" s="6" t="str">
        <f>IF($C100&gt;0,IF(VLOOKUP($C100,'YTD Scores'!$AN$2:$BC$200,P$2,FALSE)&gt;0,VLOOKUP($C100,'YTD Scores'!$AN$2:$BC$200,P$2,FALSE),""),"")</f>
        <v/>
      </c>
      <c r="Q100" s="6" t="str">
        <f>IF($C100&gt;0,IF(VLOOKUP($C100,'YTD Scores'!$AN$2:$BC$200,Q$2,FALSE)&gt;0,VLOOKUP($C100,'YTD Scores'!$AN$2:$BC$200,Q$2,FALSE),""),"")</f>
        <v/>
      </c>
    </row>
    <row r="101" spans="1:17" ht="10.8" customHeight="1" x14ac:dyDescent="0.25">
      <c r="A101" s="1">
        <f t="shared" si="5"/>
        <v>98</v>
      </c>
      <c r="B101" s="1" t="str">
        <f t="shared" si="6"/>
        <v/>
      </c>
      <c r="C101" s="29">
        <f>IF(LARGE('YTD Scores'!AN$2:AN$200,A101)&gt;0.99,LARGE('YTD Scores'!AN$2:AN$200,A101),0)</f>
        <v>0</v>
      </c>
      <c r="F101" s="6" t="str">
        <f>IF($C101&gt;0,IF(VLOOKUP($C101,'YTD Scores'!$AN$2:$BC$200,F$2,FALSE)&gt;0,VLOOKUP($C101,'YTD Scores'!$AN$2:$BC$200,F$2,FALSE),""),"")</f>
        <v/>
      </c>
      <c r="G101" s="6" t="str">
        <f>IF($C101&gt;0,IF(VLOOKUP($C101,'YTD Scores'!$AN$2:$BC$200,G$2,FALSE)&gt;0,VLOOKUP($C101,'YTD Scores'!$AN$2:$BC$200,G$2,FALSE),""),"")</f>
        <v/>
      </c>
      <c r="H101" s="6" t="str">
        <f>IF($C101&gt;0,IF(VLOOKUP($C101,'YTD Scores'!$AN$2:$BC$200,H$2,FALSE)&gt;0,VLOOKUP($C101,'YTD Scores'!$AN$2:$BC$200,H$2,FALSE),""),"")</f>
        <v/>
      </c>
      <c r="I101" s="6" t="str">
        <f>IF($C101&gt;0,IF(VLOOKUP($C101,'YTD Scores'!$AN$2:$BC$200,I$2,FALSE)&gt;0,VLOOKUP($C101,'YTD Scores'!$AN$2:$BC$200,I$2,FALSE),""),"")</f>
        <v/>
      </c>
      <c r="J101" s="6" t="str">
        <f>IF($C101&gt;0,IF(VLOOKUP($C101,'YTD Scores'!$AN$2:$BC$200,J$2,FALSE)&gt;0,VLOOKUP($C101,'YTD Scores'!$AN$2:$BC$200,J$2,FALSE),""),"")</f>
        <v/>
      </c>
      <c r="K101" s="6" t="str">
        <f>IF($C101&gt;0,IF(VLOOKUP($C101,'YTD Scores'!$AN$2:$BC$200,K$2,FALSE)&gt;0,VLOOKUP($C101,'YTD Scores'!$AN$2:$BC$200,K$2,FALSE),""),"")</f>
        <v/>
      </c>
      <c r="L101" s="6" t="str">
        <f>IF($C101&gt;0,IF(VLOOKUP($C101,'YTD Scores'!$AN$2:$BC$200,L$2,FALSE)&gt;0,VLOOKUP($C101,'YTD Scores'!$AN$2:$BC$200,L$2,FALSE),""),"")</f>
        <v/>
      </c>
      <c r="M101" s="6" t="str">
        <f>IF($C101&gt;0,IF(VLOOKUP($C101,'YTD Scores'!$AN$2:$BC$200,M$2,FALSE)&gt;0,VLOOKUP($C101,'YTD Scores'!$AN$2:$BC$200,M$2,FALSE),""),"")</f>
        <v/>
      </c>
      <c r="N101" s="6" t="str">
        <f>IF($C101&gt;0,IF(VLOOKUP($C101,'YTD Scores'!$AN$2:$BC$200,N$2,FALSE)&gt;0,VLOOKUP($C101,'YTD Scores'!$AN$2:$BC$200,N$2,FALSE),""),"")</f>
        <v/>
      </c>
      <c r="O101" s="6" t="str">
        <f>IF($C101&gt;0,IF(VLOOKUP($C101,'YTD Scores'!$AN$2:$BC$200,O$2,FALSE)&gt;0,VLOOKUP($C101,'YTD Scores'!$AN$2:$BC$200,O$2,FALSE),""),"")</f>
        <v/>
      </c>
      <c r="P101" s="6" t="str">
        <f>IF($C101&gt;0,IF(VLOOKUP($C101,'YTD Scores'!$AN$2:$BC$200,P$2,FALSE)&gt;0,VLOOKUP($C101,'YTD Scores'!$AN$2:$BC$200,P$2,FALSE),""),"")</f>
        <v/>
      </c>
      <c r="Q101" s="6" t="str">
        <f>IF($C101&gt;0,IF(VLOOKUP($C101,'YTD Scores'!$AN$2:$BC$200,Q$2,FALSE)&gt;0,VLOOKUP($C101,'YTD Scores'!$AN$2:$BC$200,Q$2,FALSE),""),"")</f>
        <v/>
      </c>
    </row>
    <row r="102" spans="1:17" ht="10.8" customHeight="1" x14ac:dyDescent="0.25">
      <c r="A102" s="1">
        <f t="shared" si="5"/>
        <v>99</v>
      </c>
      <c r="B102" s="1" t="str">
        <f t="shared" si="6"/>
        <v/>
      </c>
      <c r="C102" s="29">
        <f>IF(LARGE('YTD Scores'!AN$2:AN$200,A102)&gt;0.99,LARGE('YTD Scores'!AN$2:AN$200,A102),0)</f>
        <v>0</v>
      </c>
      <c r="F102" s="6" t="str">
        <f>IF($C102&gt;0,IF(VLOOKUP($C102,'YTD Scores'!$AN$2:$BC$200,F$2,FALSE)&gt;0,VLOOKUP($C102,'YTD Scores'!$AN$2:$BC$200,F$2,FALSE),""),"")</f>
        <v/>
      </c>
      <c r="G102" s="6" t="str">
        <f>IF($C102&gt;0,IF(VLOOKUP($C102,'YTD Scores'!$AN$2:$BC$200,G$2,FALSE)&gt;0,VLOOKUP($C102,'YTD Scores'!$AN$2:$BC$200,G$2,FALSE),""),"")</f>
        <v/>
      </c>
      <c r="H102" s="6" t="str">
        <f>IF($C102&gt;0,IF(VLOOKUP($C102,'YTD Scores'!$AN$2:$BC$200,H$2,FALSE)&gt;0,VLOOKUP($C102,'YTD Scores'!$AN$2:$BC$200,H$2,FALSE),""),"")</f>
        <v/>
      </c>
      <c r="I102" s="6" t="str">
        <f>IF($C102&gt;0,IF(VLOOKUP($C102,'YTD Scores'!$AN$2:$BC$200,I$2,FALSE)&gt;0,VLOOKUP($C102,'YTD Scores'!$AN$2:$BC$200,I$2,FALSE),""),"")</f>
        <v/>
      </c>
      <c r="J102" s="6" t="str">
        <f>IF($C102&gt;0,IF(VLOOKUP($C102,'YTD Scores'!$AN$2:$BC$200,J$2,FALSE)&gt;0,VLOOKUP($C102,'YTD Scores'!$AN$2:$BC$200,J$2,FALSE),""),"")</f>
        <v/>
      </c>
      <c r="K102" s="6" t="str">
        <f>IF($C102&gt;0,IF(VLOOKUP($C102,'YTD Scores'!$AN$2:$BC$200,K$2,FALSE)&gt;0,VLOOKUP($C102,'YTD Scores'!$AN$2:$BC$200,K$2,FALSE),""),"")</f>
        <v/>
      </c>
      <c r="L102" s="6" t="str">
        <f>IF($C102&gt;0,IF(VLOOKUP($C102,'YTD Scores'!$AN$2:$BC$200,L$2,FALSE)&gt;0,VLOOKUP($C102,'YTD Scores'!$AN$2:$BC$200,L$2,FALSE),""),"")</f>
        <v/>
      </c>
      <c r="M102" s="6" t="str">
        <f>IF($C102&gt;0,IF(VLOOKUP($C102,'YTD Scores'!$AN$2:$BC$200,M$2,FALSE)&gt;0,VLOOKUP($C102,'YTD Scores'!$AN$2:$BC$200,M$2,FALSE),""),"")</f>
        <v/>
      </c>
      <c r="N102" s="6" t="str">
        <f>IF($C102&gt;0,IF(VLOOKUP($C102,'YTD Scores'!$AN$2:$BC$200,N$2,FALSE)&gt;0,VLOOKUP($C102,'YTD Scores'!$AN$2:$BC$200,N$2,FALSE),""),"")</f>
        <v/>
      </c>
      <c r="O102" s="6" t="str">
        <f>IF($C102&gt;0,IF(VLOOKUP($C102,'YTD Scores'!$AN$2:$BC$200,O$2,FALSE)&gt;0,VLOOKUP($C102,'YTD Scores'!$AN$2:$BC$200,O$2,FALSE),""),"")</f>
        <v/>
      </c>
      <c r="P102" s="6" t="str">
        <f>IF($C102&gt;0,IF(VLOOKUP($C102,'YTD Scores'!$AN$2:$BC$200,P$2,FALSE)&gt;0,VLOOKUP($C102,'YTD Scores'!$AN$2:$BC$200,P$2,FALSE),""),"")</f>
        <v/>
      </c>
      <c r="Q102" s="6" t="str">
        <f>IF($C102&gt;0,IF(VLOOKUP($C102,'YTD Scores'!$AN$2:$BC$200,Q$2,FALSE)&gt;0,VLOOKUP($C102,'YTD Scores'!$AN$2:$BC$200,Q$2,FALSE),""),"")</f>
        <v/>
      </c>
    </row>
    <row r="103" spans="1:17" ht="10.8" customHeight="1" x14ac:dyDescent="0.25">
      <c r="A103" s="1">
        <f t="shared" si="5"/>
        <v>100</v>
      </c>
      <c r="B103" s="1" t="str">
        <f t="shared" si="6"/>
        <v/>
      </c>
      <c r="C103" s="29">
        <f>IF(LARGE('YTD Scores'!AN$2:AN$200,A103)&gt;0.99,LARGE('YTD Scores'!AN$2:AN$200,A103),0)</f>
        <v>0</v>
      </c>
      <c r="F103" s="6" t="str">
        <f>IF($C103&gt;0,IF(VLOOKUP($C103,'YTD Scores'!$AN$2:$BC$200,F$2,FALSE)&gt;0,VLOOKUP($C103,'YTD Scores'!$AN$2:$BC$200,F$2,FALSE),""),"")</f>
        <v/>
      </c>
      <c r="G103" s="6" t="str">
        <f>IF($C103&gt;0,IF(VLOOKUP($C103,'YTD Scores'!$AN$2:$BC$200,G$2,FALSE)&gt;0,VLOOKUP($C103,'YTD Scores'!$AN$2:$BC$200,G$2,FALSE),""),"")</f>
        <v/>
      </c>
      <c r="H103" s="6" t="str">
        <f>IF($C103&gt;0,IF(VLOOKUP($C103,'YTD Scores'!$AN$2:$BC$200,H$2,FALSE)&gt;0,VLOOKUP($C103,'YTD Scores'!$AN$2:$BC$200,H$2,FALSE),""),"")</f>
        <v/>
      </c>
      <c r="I103" s="6" t="str">
        <f>IF($C103&gt;0,IF(VLOOKUP($C103,'YTD Scores'!$AN$2:$BC$200,I$2,FALSE)&gt;0,VLOOKUP($C103,'YTD Scores'!$AN$2:$BC$200,I$2,FALSE),""),"")</f>
        <v/>
      </c>
      <c r="J103" s="6" t="str">
        <f>IF($C103&gt;0,IF(VLOOKUP($C103,'YTD Scores'!$AN$2:$BC$200,J$2,FALSE)&gt;0,VLOOKUP($C103,'YTD Scores'!$AN$2:$BC$200,J$2,FALSE),""),"")</f>
        <v/>
      </c>
      <c r="K103" s="6" t="str">
        <f>IF($C103&gt;0,IF(VLOOKUP($C103,'YTD Scores'!$AN$2:$BC$200,K$2,FALSE)&gt;0,VLOOKUP($C103,'YTD Scores'!$AN$2:$BC$200,K$2,FALSE),""),"")</f>
        <v/>
      </c>
      <c r="L103" s="6" t="str">
        <f>IF($C103&gt;0,IF(VLOOKUP($C103,'YTD Scores'!$AN$2:$BC$200,L$2,FALSE)&gt;0,VLOOKUP($C103,'YTD Scores'!$AN$2:$BC$200,L$2,FALSE),""),"")</f>
        <v/>
      </c>
      <c r="M103" s="6" t="str">
        <f>IF($C103&gt;0,IF(VLOOKUP($C103,'YTD Scores'!$AN$2:$BC$200,M$2,FALSE)&gt;0,VLOOKUP($C103,'YTD Scores'!$AN$2:$BC$200,M$2,FALSE),""),"")</f>
        <v/>
      </c>
      <c r="N103" s="6" t="str">
        <f>IF($C103&gt;0,IF(VLOOKUP($C103,'YTD Scores'!$AN$2:$BC$200,N$2,FALSE)&gt;0,VLOOKUP($C103,'YTD Scores'!$AN$2:$BC$200,N$2,FALSE),""),"")</f>
        <v/>
      </c>
      <c r="O103" s="6" t="str">
        <f>IF($C103&gt;0,IF(VLOOKUP($C103,'YTD Scores'!$AN$2:$BC$200,O$2,FALSE)&gt;0,VLOOKUP($C103,'YTD Scores'!$AN$2:$BC$200,O$2,FALSE),""),"")</f>
        <v/>
      </c>
      <c r="P103" s="6" t="str">
        <f>IF($C103&gt;0,IF(VLOOKUP($C103,'YTD Scores'!$AN$2:$BC$200,P$2,FALSE)&gt;0,VLOOKUP($C103,'YTD Scores'!$AN$2:$BC$200,P$2,FALSE),""),"")</f>
        <v/>
      </c>
      <c r="Q103" s="6" t="str">
        <f>IF($C103&gt;0,IF(VLOOKUP($C103,'YTD Scores'!$AN$2:$BC$200,Q$2,FALSE)&gt;0,VLOOKUP($C103,'YTD Scores'!$AN$2:$BC$200,Q$2,FALSE),""),"")</f>
        <v/>
      </c>
    </row>
    <row r="104" spans="1:17" ht="10.8" customHeight="1" x14ac:dyDescent="0.25">
      <c r="A104" s="1">
        <f t="shared" si="5"/>
        <v>101</v>
      </c>
      <c r="B104" s="1" t="str">
        <f t="shared" si="6"/>
        <v/>
      </c>
      <c r="C104" s="29">
        <f>IF(LARGE('YTD Scores'!AN$2:AN$200,A104)&gt;0.99,LARGE('YTD Scores'!AN$2:AN$200,A104),0)</f>
        <v>0</v>
      </c>
      <c r="F104" s="6" t="str">
        <f>IF($C104&gt;0,IF(VLOOKUP($C104,'YTD Scores'!$AN$2:$BC$200,F$2,FALSE)&gt;0,VLOOKUP($C104,'YTD Scores'!$AN$2:$BC$200,F$2,FALSE),""),"")</f>
        <v/>
      </c>
      <c r="G104" s="6" t="str">
        <f>IF($C104&gt;0,IF(VLOOKUP($C104,'YTD Scores'!$AN$2:$BC$200,G$2,FALSE)&gt;0,VLOOKUP($C104,'YTD Scores'!$AN$2:$BC$200,G$2,FALSE),""),"")</f>
        <v/>
      </c>
      <c r="H104" s="6" t="str">
        <f>IF($C104&gt;0,IF(VLOOKUP($C104,'YTD Scores'!$AN$2:$BC$200,H$2,FALSE)&gt;0,VLOOKUP($C104,'YTD Scores'!$AN$2:$BC$200,H$2,FALSE),""),"")</f>
        <v/>
      </c>
      <c r="I104" s="6" t="str">
        <f>IF($C104&gt;0,IF(VLOOKUP($C104,'YTD Scores'!$AN$2:$BC$200,I$2,FALSE)&gt;0,VLOOKUP($C104,'YTD Scores'!$AN$2:$BC$200,I$2,FALSE),""),"")</f>
        <v/>
      </c>
      <c r="J104" s="6" t="str">
        <f>IF($C104&gt;0,IF(VLOOKUP($C104,'YTD Scores'!$AN$2:$BC$200,J$2,FALSE)&gt;0,VLOOKUP($C104,'YTD Scores'!$AN$2:$BC$200,J$2,FALSE),""),"")</f>
        <v/>
      </c>
      <c r="K104" s="6" t="str">
        <f>IF($C104&gt;0,IF(VLOOKUP($C104,'YTD Scores'!$AN$2:$BC$200,K$2,FALSE)&gt;0,VLOOKUP($C104,'YTD Scores'!$AN$2:$BC$200,K$2,FALSE),""),"")</f>
        <v/>
      </c>
      <c r="L104" s="6" t="str">
        <f>IF($C104&gt;0,IF(VLOOKUP($C104,'YTD Scores'!$AN$2:$BC$200,L$2,FALSE)&gt;0,VLOOKUP($C104,'YTD Scores'!$AN$2:$BC$200,L$2,FALSE),""),"")</f>
        <v/>
      </c>
      <c r="M104" s="6" t="str">
        <f>IF($C104&gt;0,IF(VLOOKUP($C104,'YTD Scores'!$AN$2:$BC$200,M$2,FALSE)&gt;0,VLOOKUP($C104,'YTD Scores'!$AN$2:$BC$200,M$2,FALSE),""),"")</f>
        <v/>
      </c>
      <c r="N104" s="6" t="str">
        <f>IF($C104&gt;0,IF(VLOOKUP($C104,'YTD Scores'!$AN$2:$BC$200,N$2,FALSE)&gt;0,VLOOKUP($C104,'YTD Scores'!$AN$2:$BC$200,N$2,FALSE),""),"")</f>
        <v/>
      </c>
      <c r="O104" s="6" t="str">
        <f>IF($C104&gt;0,IF(VLOOKUP($C104,'YTD Scores'!$AN$2:$BC$200,O$2,FALSE)&gt;0,VLOOKUP($C104,'YTD Scores'!$AN$2:$BC$200,O$2,FALSE),""),"")</f>
        <v/>
      </c>
      <c r="P104" s="6" t="str">
        <f>IF($C104&gt;0,IF(VLOOKUP($C104,'YTD Scores'!$AN$2:$BC$200,P$2,FALSE)&gt;0,VLOOKUP($C104,'YTD Scores'!$AN$2:$BC$200,P$2,FALSE),""),"")</f>
        <v/>
      </c>
      <c r="Q104" s="6" t="str">
        <f>IF($C104&gt;0,IF(VLOOKUP($C104,'YTD Scores'!$AN$2:$BC$200,Q$2,FALSE)&gt;0,VLOOKUP($C104,'YTD Scores'!$AN$2:$BC$200,Q$2,FALSE),""),"")</f>
        <v/>
      </c>
    </row>
    <row r="105" spans="1:17" ht="10.8" customHeight="1" x14ac:dyDescent="0.25">
      <c r="A105" s="1">
        <f t="shared" si="5"/>
        <v>102</v>
      </c>
      <c r="B105" s="1" t="str">
        <f t="shared" si="6"/>
        <v/>
      </c>
      <c r="C105" s="29">
        <f>IF(LARGE('YTD Scores'!AN$2:AN$200,A105)&gt;0.99,LARGE('YTD Scores'!AN$2:AN$200,A105),0)</f>
        <v>0</v>
      </c>
      <c r="F105" s="6" t="str">
        <f>IF($C105&gt;0,IF(VLOOKUP($C105,'YTD Scores'!$AN$2:$BC$200,F$2,FALSE)&gt;0,VLOOKUP($C105,'YTD Scores'!$AN$2:$BC$200,F$2,FALSE),""),"")</f>
        <v/>
      </c>
      <c r="G105" s="6" t="str">
        <f>IF($C105&gt;0,IF(VLOOKUP($C105,'YTD Scores'!$AN$2:$BC$200,G$2,FALSE)&gt;0,VLOOKUP($C105,'YTD Scores'!$AN$2:$BC$200,G$2,FALSE),""),"")</f>
        <v/>
      </c>
      <c r="H105" s="6" t="str">
        <f>IF($C105&gt;0,IF(VLOOKUP($C105,'YTD Scores'!$AN$2:$BC$200,H$2,FALSE)&gt;0,VLOOKUP($C105,'YTD Scores'!$AN$2:$BC$200,H$2,FALSE),""),"")</f>
        <v/>
      </c>
      <c r="I105" s="6" t="str">
        <f>IF($C105&gt;0,IF(VLOOKUP($C105,'YTD Scores'!$AN$2:$BC$200,I$2,FALSE)&gt;0,VLOOKUP($C105,'YTD Scores'!$AN$2:$BC$200,I$2,FALSE),""),"")</f>
        <v/>
      </c>
      <c r="J105" s="6" t="str">
        <f>IF($C105&gt;0,IF(VLOOKUP($C105,'YTD Scores'!$AN$2:$BC$200,J$2,FALSE)&gt;0,VLOOKUP($C105,'YTD Scores'!$AN$2:$BC$200,J$2,FALSE),""),"")</f>
        <v/>
      </c>
      <c r="K105" s="6" t="str">
        <f>IF($C105&gt;0,IF(VLOOKUP($C105,'YTD Scores'!$AN$2:$BC$200,K$2,FALSE)&gt;0,VLOOKUP($C105,'YTD Scores'!$AN$2:$BC$200,K$2,FALSE),""),"")</f>
        <v/>
      </c>
      <c r="L105" s="6" t="str">
        <f>IF($C105&gt;0,IF(VLOOKUP($C105,'YTD Scores'!$AN$2:$BC$200,L$2,FALSE)&gt;0,VLOOKUP($C105,'YTD Scores'!$AN$2:$BC$200,L$2,FALSE),""),"")</f>
        <v/>
      </c>
      <c r="M105" s="6" t="str">
        <f>IF($C105&gt;0,IF(VLOOKUP($C105,'YTD Scores'!$AN$2:$BC$200,M$2,FALSE)&gt;0,VLOOKUP($C105,'YTD Scores'!$AN$2:$BC$200,M$2,FALSE),""),"")</f>
        <v/>
      </c>
      <c r="N105" s="6" t="str">
        <f>IF($C105&gt;0,IF(VLOOKUP($C105,'YTD Scores'!$AN$2:$BC$200,N$2,FALSE)&gt;0,VLOOKUP($C105,'YTD Scores'!$AN$2:$BC$200,N$2,FALSE),""),"")</f>
        <v/>
      </c>
      <c r="O105" s="6" t="str">
        <f>IF($C105&gt;0,IF(VLOOKUP($C105,'YTD Scores'!$AN$2:$BC$200,O$2,FALSE)&gt;0,VLOOKUP($C105,'YTD Scores'!$AN$2:$BC$200,O$2,FALSE),""),"")</f>
        <v/>
      </c>
      <c r="P105" s="6" t="str">
        <f>IF($C105&gt;0,IF(VLOOKUP($C105,'YTD Scores'!$AN$2:$BC$200,P$2,FALSE)&gt;0,VLOOKUP($C105,'YTD Scores'!$AN$2:$BC$200,P$2,FALSE),""),"")</f>
        <v/>
      </c>
      <c r="Q105" s="6" t="str">
        <f>IF($C105&gt;0,IF(VLOOKUP($C105,'YTD Scores'!$AN$2:$BC$200,Q$2,FALSE)&gt;0,VLOOKUP($C105,'YTD Scores'!$AN$2:$BC$200,Q$2,FALSE),""),"")</f>
        <v/>
      </c>
    </row>
    <row r="106" spans="1:17" ht="10.8" customHeight="1" x14ac:dyDescent="0.25">
      <c r="A106" s="1">
        <f t="shared" si="5"/>
        <v>103</v>
      </c>
      <c r="B106" s="1" t="str">
        <f t="shared" si="6"/>
        <v/>
      </c>
      <c r="C106" s="29">
        <f>IF(LARGE('YTD Scores'!AN$2:AN$200,A106)&gt;0.99,LARGE('YTD Scores'!AN$2:AN$200,A106),0)</f>
        <v>0</v>
      </c>
      <c r="F106" s="6" t="str">
        <f>IF($C106&gt;0,IF(VLOOKUP($C106,'YTD Scores'!$AN$2:$BC$200,F$2,FALSE)&gt;0,VLOOKUP($C106,'YTD Scores'!$AN$2:$BC$200,F$2,FALSE),""),"")</f>
        <v/>
      </c>
      <c r="G106" s="6" t="str">
        <f>IF($C106&gt;0,IF(VLOOKUP($C106,'YTD Scores'!$AN$2:$BC$200,G$2,FALSE)&gt;0,VLOOKUP($C106,'YTD Scores'!$AN$2:$BC$200,G$2,FALSE),""),"")</f>
        <v/>
      </c>
      <c r="H106" s="6" t="str">
        <f>IF($C106&gt;0,IF(VLOOKUP($C106,'YTD Scores'!$AN$2:$BC$200,H$2,FALSE)&gt;0,VLOOKUP($C106,'YTD Scores'!$AN$2:$BC$200,H$2,FALSE),""),"")</f>
        <v/>
      </c>
      <c r="I106" s="6" t="str">
        <f>IF($C106&gt;0,IF(VLOOKUP($C106,'YTD Scores'!$AN$2:$BC$200,I$2,FALSE)&gt;0,VLOOKUP($C106,'YTD Scores'!$AN$2:$BC$200,I$2,FALSE),""),"")</f>
        <v/>
      </c>
      <c r="J106" s="6" t="str">
        <f>IF($C106&gt;0,IF(VLOOKUP($C106,'YTD Scores'!$AN$2:$BC$200,J$2,FALSE)&gt;0,VLOOKUP($C106,'YTD Scores'!$AN$2:$BC$200,J$2,FALSE),""),"")</f>
        <v/>
      </c>
      <c r="K106" s="6" t="str">
        <f>IF($C106&gt;0,IF(VLOOKUP($C106,'YTD Scores'!$AN$2:$BC$200,K$2,FALSE)&gt;0,VLOOKUP($C106,'YTD Scores'!$AN$2:$BC$200,K$2,FALSE),""),"")</f>
        <v/>
      </c>
      <c r="L106" s="6" t="str">
        <f>IF($C106&gt;0,IF(VLOOKUP($C106,'YTD Scores'!$AN$2:$BC$200,L$2,FALSE)&gt;0,VLOOKUP($C106,'YTD Scores'!$AN$2:$BC$200,L$2,FALSE),""),"")</f>
        <v/>
      </c>
      <c r="M106" s="6" t="str">
        <f>IF($C106&gt;0,IF(VLOOKUP($C106,'YTD Scores'!$AN$2:$BC$200,M$2,FALSE)&gt;0,VLOOKUP($C106,'YTD Scores'!$AN$2:$BC$200,M$2,FALSE),""),"")</f>
        <v/>
      </c>
      <c r="N106" s="6" t="str">
        <f>IF($C106&gt;0,IF(VLOOKUP($C106,'YTD Scores'!$AN$2:$BC$200,N$2,FALSE)&gt;0,VLOOKUP($C106,'YTD Scores'!$AN$2:$BC$200,N$2,FALSE),""),"")</f>
        <v/>
      </c>
      <c r="O106" s="6" t="str">
        <f>IF($C106&gt;0,IF(VLOOKUP($C106,'YTD Scores'!$AN$2:$BC$200,O$2,FALSE)&gt;0,VLOOKUP($C106,'YTD Scores'!$AN$2:$BC$200,O$2,FALSE),""),"")</f>
        <v/>
      </c>
      <c r="P106" s="6" t="str">
        <f>IF($C106&gt;0,IF(VLOOKUP($C106,'YTD Scores'!$AN$2:$BC$200,P$2,FALSE)&gt;0,VLOOKUP($C106,'YTD Scores'!$AN$2:$BC$200,P$2,FALSE),""),"")</f>
        <v/>
      </c>
      <c r="Q106" s="6" t="str">
        <f>IF($C106&gt;0,IF(VLOOKUP($C106,'YTD Scores'!$AN$2:$BC$200,Q$2,FALSE)&gt;0,VLOOKUP($C106,'YTD Scores'!$AN$2:$BC$200,Q$2,FALSE),""),"")</f>
        <v/>
      </c>
    </row>
    <row r="107" spans="1:17" ht="10.8" customHeight="1" x14ac:dyDescent="0.25">
      <c r="A107" s="1">
        <f t="shared" si="5"/>
        <v>104</v>
      </c>
      <c r="B107" s="1" t="str">
        <f t="shared" si="6"/>
        <v/>
      </c>
      <c r="C107" s="29">
        <f>IF(LARGE('YTD Scores'!AN$2:AN$200,A107)&gt;0.99,LARGE('YTD Scores'!AN$2:AN$200,A107),0)</f>
        <v>0</v>
      </c>
      <c r="F107" s="6" t="str">
        <f>IF($C107&gt;0,IF(VLOOKUP($C107,'YTD Scores'!$AN$2:$BC$200,F$2,FALSE)&gt;0,VLOOKUP($C107,'YTD Scores'!$AN$2:$BC$200,F$2,FALSE),""),"")</f>
        <v/>
      </c>
      <c r="G107" s="6" t="str">
        <f>IF($C107&gt;0,IF(VLOOKUP($C107,'YTD Scores'!$AN$2:$BC$200,G$2,FALSE)&gt;0,VLOOKUP($C107,'YTD Scores'!$AN$2:$BC$200,G$2,FALSE),""),"")</f>
        <v/>
      </c>
      <c r="H107" s="6" t="str">
        <f>IF($C107&gt;0,IF(VLOOKUP($C107,'YTD Scores'!$AN$2:$BC$200,H$2,FALSE)&gt;0,VLOOKUP($C107,'YTD Scores'!$AN$2:$BC$200,H$2,FALSE),""),"")</f>
        <v/>
      </c>
      <c r="I107" s="6" t="str">
        <f>IF($C107&gt;0,IF(VLOOKUP($C107,'YTD Scores'!$AN$2:$BC$200,I$2,FALSE)&gt;0,VLOOKUP($C107,'YTD Scores'!$AN$2:$BC$200,I$2,FALSE),""),"")</f>
        <v/>
      </c>
      <c r="J107" s="6" t="str">
        <f>IF($C107&gt;0,IF(VLOOKUP($C107,'YTD Scores'!$AN$2:$BC$200,J$2,FALSE)&gt;0,VLOOKUP($C107,'YTD Scores'!$AN$2:$BC$200,J$2,FALSE),""),"")</f>
        <v/>
      </c>
      <c r="K107" s="6" t="str">
        <f>IF($C107&gt;0,IF(VLOOKUP($C107,'YTD Scores'!$AN$2:$BC$200,K$2,FALSE)&gt;0,VLOOKUP($C107,'YTD Scores'!$AN$2:$BC$200,K$2,FALSE),""),"")</f>
        <v/>
      </c>
      <c r="L107" s="6" t="str">
        <f>IF($C107&gt;0,IF(VLOOKUP($C107,'YTD Scores'!$AN$2:$BC$200,L$2,FALSE)&gt;0,VLOOKUP($C107,'YTD Scores'!$AN$2:$BC$200,L$2,FALSE),""),"")</f>
        <v/>
      </c>
      <c r="M107" s="6" t="str">
        <f>IF($C107&gt;0,IF(VLOOKUP($C107,'YTD Scores'!$AN$2:$BC$200,M$2,FALSE)&gt;0,VLOOKUP($C107,'YTD Scores'!$AN$2:$BC$200,M$2,FALSE),""),"")</f>
        <v/>
      </c>
      <c r="N107" s="6" t="str">
        <f>IF($C107&gt;0,IF(VLOOKUP($C107,'YTD Scores'!$AN$2:$BC$200,N$2,FALSE)&gt;0,VLOOKUP($C107,'YTD Scores'!$AN$2:$BC$200,N$2,FALSE),""),"")</f>
        <v/>
      </c>
      <c r="O107" s="6" t="str">
        <f>IF($C107&gt;0,IF(VLOOKUP($C107,'YTD Scores'!$AN$2:$BC$200,O$2,FALSE)&gt;0,VLOOKUP($C107,'YTD Scores'!$AN$2:$BC$200,O$2,FALSE),""),"")</f>
        <v/>
      </c>
      <c r="P107" s="6" t="str">
        <f>IF($C107&gt;0,IF(VLOOKUP($C107,'YTD Scores'!$AN$2:$BC$200,P$2,FALSE)&gt;0,VLOOKUP($C107,'YTD Scores'!$AN$2:$BC$200,P$2,FALSE),""),"")</f>
        <v/>
      </c>
      <c r="Q107" s="6" t="str">
        <f>IF($C107&gt;0,IF(VLOOKUP($C107,'YTD Scores'!$AN$2:$BC$200,Q$2,FALSE)&gt;0,VLOOKUP($C107,'YTD Scores'!$AN$2:$BC$200,Q$2,FALSE),""),"")</f>
        <v/>
      </c>
    </row>
    <row r="108" spans="1:17" ht="10.8" customHeight="1" x14ac:dyDescent="0.25">
      <c r="A108" s="1">
        <f t="shared" si="5"/>
        <v>105</v>
      </c>
      <c r="B108" s="1" t="str">
        <f t="shared" si="6"/>
        <v/>
      </c>
      <c r="C108" s="29">
        <f>IF(LARGE('YTD Scores'!AN$2:AN$200,A108)&gt;0.99,LARGE('YTD Scores'!AN$2:AN$200,A108),0)</f>
        <v>0</v>
      </c>
      <c r="F108" s="6" t="str">
        <f>IF($C108&gt;0,IF(VLOOKUP($C108,'YTD Scores'!$AN$2:$BC$200,F$2,FALSE)&gt;0,VLOOKUP($C108,'YTD Scores'!$AN$2:$BC$200,F$2,FALSE),""),"")</f>
        <v/>
      </c>
      <c r="G108" s="6" t="str">
        <f>IF($C108&gt;0,IF(VLOOKUP($C108,'YTD Scores'!$AN$2:$BC$200,G$2,FALSE)&gt;0,VLOOKUP($C108,'YTD Scores'!$AN$2:$BC$200,G$2,FALSE),""),"")</f>
        <v/>
      </c>
      <c r="H108" s="6" t="str">
        <f>IF($C108&gt;0,IF(VLOOKUP($C108,'YTD Scores'!$AN$2:$BC$200,H$2,FALSE)&gt;0,VLOOKUP($C108,'YTD Scores'!$AN$2:$BC$200,H$2,FALSE),""),"")</f>
        <v/>
      </c>
      <c r="I108" s="6" t="str">
        <f>IF($C108&gt;0,IF(VLOOKUP($C108,'YTD Scores'!$AN$2:$BC$200,I$2,FALSE)&gt;0,VLOOKUP($C108,'YTD Scores'!$AN$2:$BC$200,I$2,FALSE),""),"")</f>
        <v/>
      </c>
      <c r="J108" s="6" t="str">
        <f>IF($C108&gt;0,IF(VLOOKUP($C108,'YTD Scores'!$AN$2:$BC$200,J$2,FALSE)&gt;0,VLOOKUP($C108,'YTD Scores'!$AN$2:$BC$200,J$2,FALSE),""),"")</f>
        <v/>
      </c>
      <c r="K108" s="6" t="str">
        <f>IF($C108&gt;0,IF(VLOOKUP($C108,'YTD Scores'!$AN$2:$BC$200,K$2,FALSE)&gt;0,VLOOKUP($C108,'YTD Scores'!$AN$2:$BC$200,K$2,FALSE),""),"")</f>
        <v/>
      </c>
      <c r="L108" s="6" t="str">
        <f>IF($C108&gt;0,IF(VLOOKUP($C108,'YTD Scores'!$AN$2:$BC$200,L$2,FALSE)&gt;0,VLOOKUP($C108,'YTD Scores'!$AN$2:$BC$200,L$2,FALSE),""),"")</f>
        <v/>
      </c>
      <c r="M108" s="6" t="str">
        <f>IF($C108&gt;0,IF(VLOOKUP($C108,'YTD Scores'!$AN$2:$BC$200,M$2,FALSE)&gt;0,VLOOKUP($C108,'YTD Scores'!$AN$2:$BC$200,M$2,FALSE),""),"")</f>
        <v/>
      </c>
      <c r="N108" s="6" t="str">
        <f>IF($C108&gt;0,IF(VLOOKUP($C108,'YTD Scores'!$AN$2:$BC$200,N$2,FALSE)&gt;0,VLOOKUP($C108,'YTD Scores'!$AN$2:$BC$200,N$2,FALSE),""),"")</f>
        <v/>
      </c>
      <c r="O108" s="6" t="str">
        <f>IF($C108&gt;0,IF(VLOOKUP($C108,'YTD Scores'!$AN$2:$BC$200,O$2,FALSE)&gt;0,VLOOKUP($C108,'YTD Scores'!$AN$2:$BC$200,O$2,FALSE),""),"")</f>
        <v/>
      </c>
      <c r="P108" s="6" t="str">
        <f>IF($C108&gt;0,IF(VLOOKUP($C108,'YTD Scores'!$AN$2:$BC$200,P$2,FALSE)&gt;0,VLOOKUP($C108,'YTD Scores'!$AN$2:$BC$200,P$2,FALSE),""),"")</f>
        <v/>
      </c>
      <c r="Q108" s="6" t="str">
        <f>IF($C108&gt;0,IF(VLOOKUP($C108,'YTD Scores'!$AN$2:$BC$200,Q$2,FALSE)&gt;0,VLOOKUP($C108,'YTD Scores'!$AN$2:$BC$200,Q$2,FALSE),""),"")</f>
        <v/>
      </c>
    </row>
    <row r="109" spans="1:17" ht="10.8" customHeight="1" x14ac:dyDescent="0.25">
      <c r="A109" s="1">
        <f t="shared" si="5"/>
        <v>106</v>
      </c>
      <c r="B109" s="1" t="str">
        <f t="shared" si="6"/>
        <v/>
      </c>
      <c r="C109" s="29">
        <f>IF(LARGE('YTD Scores'!AN$2:AN$200,A109)&gt;0.99,LARGE('YTD Scores'!AN$2:AN$200,A109),0)</f>
        <v>0</v>
      </c>
      <c r="F109" s="6" t="str">
        <f>IF($C109&gt;0,IF(VLOOKUP($C109,'YTD Scores'!$AN$2:$BC$200,F$2,FALSE)&gt;0,VLOOKUP($C109,'YTD Scores'!$AN$2:$BC$200,F$2,FALSE),""),"")</f>
        <v/>
      </c>
      <c r="G109" s="6" t="str">
        <f>IF($C109&gt;0,IF(VLOOKUP($C109,'YTD Scores'!$AN$2:$BC$200,G$2,FALSE)&gt;0,VLOOKUP($C109,'YTD Scores'!$AN$2:$BC$200,G$2,FALSE),""),"")</f>
        <v/>
      </c>
      <c r="H109" s="6" t="str">
        <f>IF($C109&gt;0,IF(VLOOKUP($C109,'YTD Scores'!$AN$2:$BC$200,H$2,FALSE)&gt;0,VLOOKUP($C109,'YTD Scores'!$AN$2:$BC$200,H$2,FALSE),""),"")</f>
        <v/>
      </c>
      <c r="I109" s="6" t="str">
        <f>IF($C109&gt;0,IF(VLOOKUP($C109,'YTD Scores'!$AN$2:$BC$200,I$2,FALSE)&gt;0,VLOOKUP($C109,'YTD Scores'!$AN$2:$BC$200,I$2,FALSE),""),"")</f>
        <v/>
      </c>
      <c r="J109" s="6" t="str">
        <f>IF($C109&gt;0,IF(VLOOKUP($C109,'YTD Scores'!$AN$2:$BC$200,J$2,FALSE)&gt;0,VLOOKUP($C109,'YTD Scores'!$AN$2:$BC$200,J$2,FALSE),""),"")</f>
        <v/>
      </c>
      <c r="K109" s="6" t="str">
        <f>IF($C109&gt;0,IF(VLOOKUP($C109,'YTD Scores'!$AN$2:$BC$200,K$2,FALSE)&gt;0,VLOOKUP($C109,'YTD Scores'!$AN$2:$BC$200,K$2,FALSE),""),"")</f>
        <v/>
      </c>
      <c r="L109" s="6" t="str">
        <f>IF($C109&gt;0,IF(VLOOKUP($C109,'YTD Scores'!$AN$2:$BC$200,L$2,FALSE)&gt;0,VLOOKUP($C109,'YTD Scores'!$AN$2:$BC$200,L$2,FALSE),""),"")</f>
        <v/>
      </c>
      <c r="M109" s="6" t="str">
        <f>IF($C109&gt;0,IF(VLOOKUP($C109,'YTD Scores'!$AN$2:$BC$200,M$2,FALSE)&gt;0,VLOOKUP($C109,'YTD Scores'!$AN$2:$BC$200,M$2,FALSE),""),"")</f>
        <v/>
      </c>
      <c r="N109" s="6" t="str">
        <f>IF($C109&gt;0,IF(VLOOKUP($C109,'YTD Scores'!$AN$2:$BC$200,N$2,FALSE)&gt;0,VLOOKUP($C109,'YTD Scores'!$AN$2:$BC$200,N$2,FALSE),""),"")</f>
        <v/>
      </c>
      <c r="O109" s="6" t="str">
        <f>IF($C109&gt;0,IF(VLOOKUP($C109,'YTD Scores'!$AN$2:$BC$200,O$2,FALSE)&gt;0,VLOOKUP($C109,'YTD Scores'!$AN$2:$BC$200,O$2,FALSE),""),"")</f>
        <v/>
      </c>
      <c r="P109" s="6" t="str">
        <f>IF($C109&gt;0,IF(VLOOKUP($C109,'YTD Scores'!$AN$2:$BC$200,P$2,FALSE)&gt;0,VLOOKUP($C109,'YTD Scores'!$AN$2:$BC$200,P$2,FALSE),""),"")</f>
        <v/>
      </c>
      <c r="Q109" s="6" t="str">
        <f>IF($C109&gt;0,IF(VLOOKUP($C109,'YTD Scores'!$AN$2:$BC$200,Q$2,FALSE)&gt;0,VLOOKUP($C109,'YTD Scores'!$AN$2:$BC$200,Q$2,FALSE),""),"")</f>
        <v/>
      </c>
    </row>
    <row r="110" spans="1:17" ht="10.8" customHeight="1" x14ac:dyDescent="0.25">
      <c r="A110" s="1">
        <f t="shared" si="5"/>
        <v>107</v>
      </c>
      <c r="B110" s="1" t="str">
        <f t="shared" si="6"/>
        <v/>
      </c>
      <c r="C110" s="29">
        <f>IF(LARGE('YTD Scores'!AN$2:AN$200,A110)&gt;0.99,LARGE('YTD Scores'!AN$2:AN$200,A110),0)</f>
        <v>0</v>
      </c>
      <c r="F110" s="6" t="str">
        <f>IF($C110&gt;0,IF(VLOOKUP($C110,'YTD Scores'!$AN$2:$BC$200,F$2,FALSE)&gt;0,VLOOKUP($C110,'YTD Scores'!$AN$2:$BC$200,F$2,FALSE),""),"")</f>
        <v/>
      </c>
      <c r="G110" s="6" t="str">
        <f>IF($C110&gt;0,IF(VLOOKUP($C110,'YTD Scores'!$AN$2:$BC$200,G$2,FALSE)&gt;0,VLOOKUP($C110,'YTD Scores'!$AN$2:$BC$200,G$2,FALSE),""),"")</f>
        <v/>
      </c>
      <c r="H110" s="6" t="str">
        <f>IF($C110&gt;0,IF(VLOOKUP($C110,'YTD Scores'!$AN$2:$BC$200,H$2,FALSE)&gt;0,VLOOKUP($C110,'YTD Scores'!$AN$2:$BC$200,H$2,FALSE),""),"")</f>
        <v/>
      </c>
      <c r="I110" s="6" t="str">
        <f>IF($C110&gt;0,IF(VLOOKUP($C110,'YTD Scores'!$AN$2:$BC$200,I$2,FALSE)&gt;0,VLOOKUP($C110,'YTD Scores'!$AN$2:$BC$200,I$2,FALSE),""),"")</f>
        <v/>
      </c>
      <c r="J110" s="6" t="str">
        <f>IF($C110&gt;0,IF(VLOOKUP($C110,'YTD Scores'!$AN$2:$BC$200,J$2,FALSE)&gt;0,VLOOKUP($C110,'YTD Scores'!$AN$2:$BC$200,J$2,FALSE),""),"")</f>
        <v/>
      </c>
      <c r="K110" s="6" t="str">
        <f>IF($C110&gt;0,IF(VLOOKUP($C110,'YTD Scores'!$AN$2:$BC$200,K$2,FALSE)&gt;0,VLOOKUP($C110,'YTD Scores'!$AN$2:$BC$200,K$2,FALSE),""),"")</f>
        <v/>
      </c>
      <c r="L110" s="6" t="str">
        <f>IF($C110&gt;0,IF(VLOOKUP($C110,'YTD Scores'!$AN$2:$BC$200,L$2,FALSE)&gt;0,VLOOKUP($C110,'YTD Scores'!$AN$2:$BC$200,L$2,FALSE),""),"")</f>
        <v/>
      </c>
      <c r="M110" s="6" t="str">
        <f>IF($C110&gt;0,IF(VLOOKUP($C110,'YTD Scores'!$AN$2:$BC$200,M$2,FALSE)&gt;0,VLOOKUP($C110,'YTD Scores'!$AN$2:$BC$200,M$2,FALSE),""),"")</f>
        <v/>
      </c>
      <c r="N110" s="6" t="str">
        <f>IF($C110&gt;0,IF(VLOOKUP($C110,'YTD Scores'!$AN$2:$BC$200,N$2,FALSE)&gt;0,VLOOKUP($C110,'YTD Scores'!$AN$2:$BC$200,N$2,FALSE),""),"")</f>
        <v/>
      </c>
      <c r="O110" s="6" t="str">
        <f>IF($C110&gt;0,IF(VLOOKUP($C110,'YTD Scores'!$AN$2:$BC$200,O$2,FALSE)&gt;0,VLOOKUP($C110,'YTD Scores'!$AN$2:$BC$200,O$2,FALSE),""),"")</f>
        <v/>
      </c>
      <c r="P110" s="6" t="str">
        <f>IF($C110&gt;0,IF(VLOOKUP($C110,'YTD Scores'!$AN$2:$BC$200,P$2,FALSE)&gt;0,VLOOKUP($C110,'YTD Scores'!$AN$2:$BC$200,P$2,FALSE),""),"")</f>
        <v/>
      </c>
      <c r="Q110" s="6" t="str">
        <f>IF($C110&gt;0,IF(VLOOKUP($C110,'YTD Scores'!$AN$2:$BC$200,Q$2,FALSE)&gt;0,VLOOKUP($C110,'YTD Scores'!$AN$2:$BC$200,Q$2,FALSE),""),"")</f>
        <v/>
      </c>
    </row>
    <row r="111" spans="1:17" ht="10.8" customHeight="1" x14ac:dyDescent="0.25">
      <c r="A111" s="1">
        <f t="shared" si="5"/>
        <v>108</v>
      </c>
      <c r="B111" s="1" t="str">
        <f t="shared" si="6"/>
        <v/>
      </c>
      <c r="C111" s="29">
        <f>IF(LARGE('YTD Scores'!AN$2:AN$200,A111)&gt;0.99,LARGE('YTD Scores'!AN$2:AN$200,A111),0)</f>
        <v>0</v>
      </c>
      <c r="F111" s="6" t="str">
        <f>IF($C111&gt;0,IF(VLOOKUP($C111,'YTD Scores'!$AN$2:$BC$200,F$2,FALSE)&gt;0,VLOOKUP($C111,'YTD Scores'!$AN$2:$BC$200,F$2,FALSE),""),"")</f>
        <v/>
      </c>
      <c r="G111" s="6" t="str">
        <f>IF($C111&gt;0,IF(VLOOKUP($C111,'YTD Scores'!$AN$2:$BC$200,G$2,FALSE)&gt;0,VLOOKUP($C111,'YTD Scores'!$AN$2:$BC$200,G$2,FALSE),""),"")</f>
        <v/>
      </c>
      <c r="H111" s="6" t="str">
        <f>IF($C111&gt;0,IF(VLOOKUP($C111,'YTD Scores'!$AN$2:$BC$200,H$2,FALSE)&gt;0,VLOOKUP($C111,'YTD Scores'!$AN$2:$BC$200,H$2,FALSE),""),"")</f>
        <v/>
      </c>
      <c r="I111" s="6" t="str">
        <f>IF($C111&gt;0,IF(VLOOKUP($C111,'YTD Scores'!$AN$2:$BC$200,I$2,FALSE)&gt;0,VLOOKUP($C111,'YTD Scores'!$AN$2:$BC$200,I$2,FALSE),""),"")</f>
        <v/>
      </c>
      <c r="J111" s="6" t="str">
        <f>IF($C111&gt;0,IF(VLOOKUP($C111,'YTD Scores'!$AN$2:$BC$200,J$2,FALSE)&gt;0,VLOOKUP($C111,'YTD Scores'!$AN$2:$BC$200,J$2,FALSE),""),"")</f>
        <v/>
      </c>
      <c r="K111" s="6" t="str">
        <f>IF($C111&gt;0,IF(VLOOKUP($C111,'YTD Scores'!$AN$2:$BC$200,K$2,FALSE)&gt;0,VLOOKUP($C111,'YTD Scores'!$AN$2:$BC$200,K$2,FALSE),""),"")</f>
        <v/>
      </c>
      <c r="L111" s="6" t="str">
        <f>IF($C111&gt;0,IF(VLOOKUP($C111,'YTD Scores'!$AN$2:$BC$200,L$2,FALSE)&gt;0,VLOOKUP($C111,'YTD Scores'!$AN$2:$BC$200,L$2,FALSE),""),"")</f>
        <v/>
      </c>
      <c r="M111" s="6" t="str">
        <f>IF($C111&gt;0,IF(VLOOKUP($C111,'YTD Scores'!$AN$2:$BC$200,M$2,FALSE)&gt;0,VLOOKUP($C111,'YTD Scores'!$AN$2:$BC$200,M$2,FALSE),""),"")</f>
        <v/>
      </c>
      <c r="N111" s="6" t="str">
        <f>IF($C111&gt;0,IF(VLOOKUP($C111,'YTD Scores'!$AN$2:$BC$200,N$2,FALSE)&gt;0,VLOOKUP($C111,'YTD Scores'!$AN$2:$BC$200,N$2,FALSE),""),"")</f>
        <v/>
      </c>
      <c r="O111" s="6" t="str">
        <f>IF($C111&gt;0,IF(VLOOKUP($C111,'YTD Scores'!$AN$2:$BC$200,O$2,FALSE)&gt;0,VLOOKUP($C111,'YTD Scores'!$AN$2:$BC$200,O$2,FALSE),""),"")</f>
        <v/>
      </c>
      <c r="P111" s="6" t="str">
        <f>IF($C111&gt;0,IF(VLOOKUP($C111,'YTD Scores'!$AN$2:$BC$200,P$2,FALSE)&gt;0,VLOOKUP($C111,'YTD Scores'!$AN$2:$BC$200,P$2,FALSE),""),"")</f>
        <v/>
      </c>
      <c r="Q111" s="6" t="str">
        <f>IF($C111&gt;0,IF(VLOOKUP($C111,'YTD Scores'!$AN$2:$BC$200,Q$2,FALSE)&gt;0,VLOOKUP($C111,'YTD Scores'!$AN$2:$BC$200,Q$2,FALSE),""),"")</f>
        <v/>
      </c>
    </row>
    <row r="112" spans="1:17" ht="10.8" customHeight="1" x14ac:dyDescent="0.25">
      <c r="A112" s="1">
        <f t="shared" si="5"/>
        <v>109</v>
      </c>
      <c r="B112" s="1" t="str">
        <f t="shared" si="6"/>
        <v/>
      </c>
      <c r="C112" s="29">
        <f>IF(LARGE('YTD Scores'!AN$2:AN$200,A112)&gt;0.99,LARGE('YTD Scores'!AN$2:AN$200,A112),0)</f>
        <v>0</v>
      </c>
      <c r="F112" s="6" t="str">
        <f>IF($C112&gt;0,IF(VLOOKUP($C112,'YTD Scores'!$AN$2:$BC$200,F$2,FALSE)&gt;0,VLOOKUP($C112,'YTD Scores'!$AN$2:$BC$200,F$2,FALSE),""),"")</f>
        <v/>
      </c>
      <c r="G112" s="6" t="str">
        <f>IF($C112&gt;0,IF(VLOOKUP($C112,'YTD Scores'!$AN$2:$BC$200,G$2,FALSE)&gt;0,VLOOKUP($C112,'YTD Scores'!$AN$2:$BC$200,G$2,FALSE),""),"")</f>
        <v/>
      </c>
      <c r="H112" s="6" t="str">
        <f>IF($C112&gt;0,IF(VLOOKUP($C112,'YTD Scores'!$AN$2:$BC$200,H$2,FALSE)&gt;0,VLOOKUP($C112,'YTD Scores'!$AN$2:$BC$200,H$2,FALSE),""),"")</f>
        <v/>
      </c>
      <c r="I112" s="6" t="str">
        <f>IF($C112&gt;0,IF(VLOOKUP($C112,'YTD Scores'!$AN$2:$BC$200,I$2,FALSE)&gt;0,VLOOKUP($C112,'YTD Scores'!$AN$2:$BC$200,I$2,FALSE),""),"")</f>
        <v/>
      </c>
      <c r="J112" s="6" t="str">
        <f>IF($C112&gt;0,IF(VLOOKUP($C112,'YTD Scores'!$AN$2:$BC$200,J$2,FALSE)&gt;0,VLOOKUP($C112,'YTD Scores'!$AN$2:$BC$200,J$2,FALSE),""),"")</f>
        <v/>
      </c>
      <c r="K112" s="6" t="str">
        <f>IF($C112&gt;0,IF(VLOOKUP($C112,'YTD Scores'!$AN$2:$BC$200,K$2,FALSE)&gt;0,VLOOKUP($C112,'YTD Scores'!$AN$2:$BC$200,K$2,FALSE),""),"")</f>
        <v/>
      </c>
      <c r="L112" s="6" t="str">
        <f>IF($C112&gt;0,IF(VLOOKUP($C112,'YTD Scores'!$AN$2:$BC$200,L$2,FALSE)&gt;0,VLOOKUP($C112,'YTD Scores'!$AN$2:$BC$200,L$2,FALSE),""),"")</f>
        <v/>
      </c>
      <c r="M112" s="6" t="str">
        <f>IF($C112&gt;0,IF(VLOOKUP($C112,'YTD Scores'!$AN$2:$BC$200,M$2,FALSE)&gt;0,VLOOKUP($C112,'YTD Scores'!$AN$2:$BC$200,M$2,FALSE),""),"")</f>
        <v/>
      </c>
      <c r="N112" s="6" t="str">
        <f>IF($C112&gt;0,IF(VLOOKUP($C112,'YTD Scores'!$AN$2:$BC$200,N$2,FALSE)&gt;0,VLOOKUP($C112,'YTD Scores'!$AN$2:$BC$200,N$2,FALSE),""),"")</f>
        <v/>
      </c>
      <c r="O112" s="6" t="str">
        <f>IF($C112&gt;0,IF(VLOOKUP($C112,'YTD Scores'!$AN$2:$BC$200,O$2,FALSE)&gt;0,VLOOKUP($C112,'YTD Scores'!$AN$2:$BC$200,O$2,FALSE),""),"")</f>
        <v/>
      </c>
      <c r="P112" s="6" t="str">
        <f>IF($C112&gt;0,IF(VLOOKUP($C112,'YTD Scores'!$AN$2:$BC$200,P$2,FALSE)&gt;0,VLOOKUP($C112,'YTD Scores'!$AN$2:$BC$200,P$2,FALSE),""),"")</f>
        <v/>
      </c>
      <c r="Q112" s="6" t="str">
        <f>IF($C112&gt;0,IF(VLOOKUP($C112,'YTD Scores'!$AN$2:$BC$200,Q$2,FALSE)&gt;0,VLOOKUP($C112,'YTD Scores'!$AN$2:$BC$200,Q$2,FALSE),""),"")</f>
        <v/>
      </c>
    </row>
    <row r="113" spans="1:17" ht="10.8" customHeight="1" x14ac:dyDescent="0.25">
      <c r="A113" s="1">
        <f t="shared" si="5"/>
        <v>110</v>
      </c>
      <c r="B113" s="1" t="str">
        <f t="shared" si="6"/>
        <v/>
      </c>
      <c r="C113" s="29">
        <f>IF(LARGE('YTD Scores'!AN$2:AN$200,A113)&gt;0.99,LARGE('YTD Scores'!AN$2:AN$200,A113),0)</f>
        <v>0</v>
      </c>
      <c r="F113" s="6" t="str">
        <f>IF($C113&gt;0,IF(VLOOKUP($C113,'YTD Scores'!$AN$2:$BC$200,F$2,FALSE)&gt;0,VLOOKUP($C113,'YTD Scores'!$AN$2:$BC$200,F$2,FALSE),""),"")</f>
        <v/>
      </c>
      <c r="G113" s="6" t="str">
        <f>IF($C113&gt;0,IF(VLOOKUP($C113,'YTD Scores'!$AN$2:$BC$200,G$2,FALSE)&gt;0,VLOOKUP($C113,'YTD Scores'!$AN$2:$BC$200,G$2,FALSE),""),"")</f>
        <v/>
      </c>
      <c r="H113" s="6" t="str">
        <f>IF($C113&gt;0,IF(VLOOKUP($C113,'YTD Scores'!$AN$2:$BC$200,H$2,FALSE)&gt;0,VLOOKUP($C113,'YTD Scores'!$AN$2:$BC$200,H$2,FALSE),""),"")</f>
        <v/>
      </c>
      <c r="I113" s="6" t="str">
        <f>IF($C113&gt;0,IF(VLOOKUP($C113,'YTD Scores'!$AN$2:$BC$200,I$2,FALSE)&gt;0,VLOOKUP($C113,'YTD Scores'!$AN$2:$BC$200,I$2,FALSE),""),"")</f>
        <v/>
      </c>
      <c r="J113" s="6" t="str">
        <f>IF($C113&gt;0,IF(VLOOKUP($C113,'YTD Scores'!$AN$2:$BC$200,J$2,FALSE)&gt;0,VLOOKUP($C113,'YTD Scores'!$AN$2:$BC$200,J$2,FALSE),""),"")</f>
        <v/>
      </c>
      <c r="K113" s="6" t="str">
        <f>IF($C113&gt;0,IF(VLOOKUP($C113,'YTD Scores'!$AN$2:$BC$200,K$2,FALSE)&gt;0,VLOOKUP($C113,'YTD Scores'!$AN$2:$BC$200,K$2,FALSE),""),"")</f>
        <v/>
      </c>
      <c r="L113" s="6" t="str">
        <f>IF($C113&gt;0,IF(VLOOKUP($C113,'YTD Scores'!$AN$2:$BC$200,L$2,FALSE)&gt;0,VLOOKUP($C113,'YTD Scores'!$AN$2:$BC$200,L$2,FALSE),""),"")</f>
        <v/>
      </c>
      <c r="M113" s="6" t="str">
        <f>IF($C113&gt;0,IF(VLOOKUP($C113,'YTD Scores'!$AN$2:$BC$200,M$2,FALSE)&gt;0,VLOOKUP($C113,'YTD Scores'!$AN$2:$BC$200,M$2,FALSE),""),"")</f>
        <v/>
      </c>
      <c r="N113" s="6" t="str">
        <f>IF($C113&gt;0,IF(VLOOKUP($C113,'YTD Scores'!$AN$2:$BC$200,N$2,FALSE)&gt;0,VLOOKUP($C113,'YTD Scores'!$AN$2:$BC$200,N$2,FALSE),""),"")</f>
        <v/>
      </c>
      <c r="O113" s="6" t="str">
        <f>IF($C113&gt;0,IF(VLOOKUP($C113,'YTD Scores'!$AN$2:$BC$200,O$2,FALSE)&gt;0,VLOOKUP($C113,'YTD Scores'!$AN$2:$BC$200,O$2,FALSE),""),"")</f>
        <v/>
      </c>
      <c r="P113" s="6" t="str">
        <f>IF($C113&gt;0,IF(VLOOKUP($C113,'YTD Scores'!$AN$2:$BC$200,P$2,FALSE)&gt;0,VLOOKUP($C113,'YTD Scores'!$AN$2:$BC$200,P$2,FALSE),""),"")</f>
        <v/>
      </c>
      <c r="Q113" s="6" t="str">
        <f>IF($C113&gt;0,IF(VLOOKUP($C113,'YTD Scores'!$AN$2:$BC$200,Q$2,FALSE)&gt;0,VLOOKUP($C113,'YTD Scores'!$AN$2:$BC$200,Q$2,FALSE),""),"")</f>
        <v/>
      </c>
    </row>
    <row r="114" spans="1:17" ht="10.8" customHeight="1" x14ac:dyDescent="0.25">
      <c r="A114" s="1">
        <f t="shared" si="5"/>
        <v>111</v>
      </c>
      <c r="B114" s="1" t="str">
        <f t="shared" si="6"/>
        <v/>
      </c>
      <c r="C114" s="29">
        <f>IF(LARGE('YTD Scores'!AN$2:AN$200,A114)&gt;0.99,LARGE('YTD Scores'!AN$2:AN$200,A114),0)</f>
        <v>0</v>
      </c>
      <c r="F114" s="6" t="str">
        <f>IF($C114&gt;0,IF(VLOOKUP($C114,'YTD Scores'!$AN$2:$BC$200,F$2,FALSE)&gt;0,VLOOKUP($C114,'YTD Scores'!$AN$2:$BC$200,F$2,FALSE),""),"")</f>
        <v/>
      </c>
      <c r="G114" s="6" t="str">
        <f>IF($C114&gt;0,IF(VLOOKUP($C114,'YTD Scores'!$AN$2:$BC$200,G$2,FALSE)&gt;0,VLOOKUP($C114,'YTD Scores'!$AN$2:$BC$200,G$2,FALSE),""),"")</f>
        <v/>
      </c>
      <c r="H114" s="6" t="str">
        <f>IF($C114&gt;0,IF(VLOOKUP($C114,'YTD Scores'!$AN$2:$BC$200,H$2,FALSE)&gt;0,VLOOKUP($C114,'YTD Scores'!$AN$2:$BC$200,H$2,FALSE),""),"")</f>
        <v/>
      </c>
      <c r="I114" s="6" t="str">
        <f>IF($C114&gt;0,IF(VLOOKUP($C114,'YTD Scores'!$AN$2:$BC$200,I$2,FALSE)&gt;0,VLOOKUP($C114,'YTD Scores'!$AN$2:$BC$200,I$2,FALSE),""),"")</f>
        <v/>
      </c>
      <c r="J114" s="6" t="str">
        <f>IF($C114&gt;0,IF(VLOOKUP($C114,'YTD Scores'!$AN$2:$BC$200,J$2,FALSE)&gt;0,VLOOKUP($C114,'YTD Scores'!$AN$2:$BC$200,J$2,FALSE),""),"")</f>
        <v/>
      </c>
      <c r="K114" s="6" t="str">
        <f>IF($C114&gt;0,IF(VLOOKUP($C114,'YTD Scores'!$AN$2:$BC$200,K$2,FALSE)&gt;0,VLOOKUP($C114,'YTD Scores'!$AN$2:$BC$200,K$2,FALSE),""),"")</f>
        <v/>
      </c>
      <c r="L114" s="6" t="str">
        <f>IF($C114&gt;0,IF(VLOOKUP($C114,'YTD Scores'!$AN$2:$BC$200,L$2,FALSE)&gt;0,VLOOKUP($C114,'YTD Scores'!$AN$2:$BC$200,L$2,FALSE),""),"")</f>
        <v/>
      </c>
      <c r="M114" s="6" t="str">
        <f>IF($C114&gt;0,IF(VLOOKUP($C114,'YTD Scores'!$AN$2:$BC$200,M$2,FALSE)&gt;0,VLOOKUP($C114,'YTD Scores'!$AN$2:$BC$200,M$2,FALSE),""),"")</f>
        <v/>
      </c>
      <c r="N114" s="6" t="str">
        <f>IF($C114&gt;0,IF(VLOOKUP($C114,'YTD Scores'!$AN$2:$BC$200,N$2,FALSE)&gt;0,VLOOKUP($C114,'YTD Scores'!$AN$2:$BC$200,N$2,FALSE),""),"")</f>
        <v/>
      </c>
      <c r="O114" s="6" t="str">
        <f>IF($C114&gt;0,IF(VLOOKUP($C114,'YTD Scores'!$AN$2:$BC$200,O$2,FALSE)&gt;0,VLOOKUP($C114,'YTD Scores'!$AN$2:$BC$200,O$2,FALSE),""),"")</f>
        <v/>
      </c>
      <c r="P114" s="6" t="str">
        <f>IF($C114&gt;0,IF(VLOOKUP($C114,'YTD Scores'!$AN$2:$BC$200,P$2,FALSE)&gt;0,VLOOKUP($C114,'YTD Scores'!$AN$2:$BC$200,P$2,FALSE),""),"")</f>
        <v/>
      </c>
      <c r="Q114" s="6" t="str">
        <f>IF($C114&gt;0,IF(VLOOKUP($C114,'YTD Scores'!$AN$2:$BC$200,Q$2,FALSE)&gt;0,VLOOKUP($C114,'YTD Scores'!$AN$2:$BC$200,Q$2,FALSE),""),"")</f>
        <v/>
      </c>
    </row>
    <row r="115" spans="1:17" ht="10.8" customHeight="1" x14ac:dyDescent="0.25">
      <c r="A115" s="1">
        <f t="shared" si="5"/>
        <v>112</v>
      </c>
      <c r="B115" s="1" t="str">
        <f t="shared" si="6"/>
        <v/>
      </c>
      <c r="C115" s="29">
        <f>IF(LARGE('YTD Scores'!AN$2:AN$200,A115)&gt;0.99,LARGE('YTD Scores'!AN$2:AN$200,A115),0)</f>
        <v>0</v>
      </c>
      <c r="F115" s="6" t="str">
        <f>IF($C115&gt;0,IF(VLOOKUP($C115,'YTD Scores'!$AN$2:$BC$200,F$2,FALSE)&gt;0,VLOOKUP($C115,'YTD Scores'!$AN$2:$BC$200,F$2,FALSE),""),"")</f>
        <v/>
      </c>
      <c r="G115" s="6" t="str">
        <f>IF($C115&gt;0,IF(VLOOKUP($C115,'YTD Scores'!$AN$2:$BC$200,G$2,FALSE)&gt;0,VLOOKUP($C115,'YTD Scores'!$AN$2:$BC$200,G$2,FALSE),""),"")</f>
        <v/>
      </c>
      <c r="H115" s="6" t="str">
        <f>IF($C115&gt;0,IF(VLOOKUP($C115,'YTD Scores'!$AN$2:$BC$200,H$2,FALSE)&gt;0,VLOOKUP($C115,'YTD Scores'!$AN$2:$BC$200,H$2,FALSE),""),"")</f>
        <v/>
      </c>
      <c r="I115" s="6" t="str">
        <f>IF($C115&gt;0,IF(VLOOKUP($C115,'YTD Scores'!$AN$2:$BC$200,I$2,FALSE)&gt;0,VLOOKUP($C115,'YTD Scores'!$AN$2:$BC$200,I$2,FALSE),""),"")</f>
        <v/>
      </c>
      <c r="J115" s="6" t="str">
        <f>IF($C115&gt;0,IF(VLOOKUP($C115,'YTD Scores'!$AN$2:$BC$200,J$2,FALSE)&gt;0,VLOOKUP($C115,'YTD Scores'!$AN$2:$BC$200,J$2,FALSE),""),"")</f>
        <v/>
      </c>
      <c r="K115" s="6" t="str">
        <f>IF($C115&gt;0,IF(VLOOKUP($C115,'YTD Scores'!$AN$2:$BC$200,K$2,FALSE)&gt;0,VLOOKUP($C115,'YTD Scores'!$AN$2:$BC$200,K$2,FALSE),""),"")</f>
        <v/>
      </c>
      <c r="L115" s="6" t="str">
        <f>IF($C115&gt;0,IF(VLOOKUP($C115,'YTD Scores'!$AN$2:$BC$200,L$2,FALSE)&gt;0,VLOOKUP($C115,'YTD Scores'!$AN$2:$BC$200,L$2,FALSE),""),"")</f>
        <v/>
      </c>
      <c r="M115" s="6" t="str">
        <f>IF($C115&gt;0,IF(VLOOKUP($C115,'YTD Scores'!$AN$2:$BC$200,M$2,FALSE)&gt;0,VLOOKUP($C115,'YTD Scores'!$AN$2:$BC$200,M$2,FALSE),""),"")</f>
        <v/>
      </c>
      <c r="N115" s="6" t="str">
        <f>IF($C115&gt;0,IF(VLOOKUP($C115,'YTD Scores'!$AN$2:$BC$200,N$2,FALSE)&gt;0,VLOOKUP($C115,'YTD Scores'!$AN$2:$BC$200,N$2,FALSE),""),"")</f>
        <v/>
      </c>
      <c r="O115" s="6" t="str">
        <f>IF($C115&gt;0,IF(VLOOKUP($C115,'YTD Scores'!$AN$2:$BC$200,O$2,FALSE)&gt;0,VLOOKUP($C115,'YTD Scores'!$AN$2:$BC$200,O$2,FALSE),""),"")</f>
        <v/>
      </c>
      <c r="P115" s="6" t="str">
        <f>IF($C115&gt;0,IF(VLOOKUP($C115,'YTD Scores'!$AN$2:$BC$200,P$2,FALSE)&gt;0,VLOOKUP($C115,'YTD Scores'!$AN$2:$BC$200,P$2,FALSE),""),"")</f>
        <v/>
      </c>
      <c r="Q115" s="6" t="str">
        <f>IF($C115&gt;0,IF(VLOOKUP($C115,'YTD Scores'!$AN$2:$BC$200,Q$2,FALSE)&gt;0,VLOOKUP($C115,'YTD Scores'!$AN$2:$BC$200,Q$2,FALSE),""),"")</f>
        <v/>
      </c>
    </row>
    <row r="116" spans="1:17" ht="10.8" customHeight="1" x14ac:dyDescent="0.25">
      <c r="A116" s="1">
        <f t="shared" si="5"/>
        <v>113</v>
      </c>
      <c r="B116" s="1" t="str">
        <f t="shared" si="6"/>
        <v/>
      </c>
      <c r="C116" s="29">
        <f>IF(LARGE('YTD Scores'!AN$2:AN$200,A116)&gt;0.99,LARGE('YTD Scores'!AN$2:AN$200,A116),0)</f>
        <v>0</v>
      </c>
      <c r="F116" s="6" t="str">
        <f>IF($C116&gt;0,IF(VLOOKUP($C116,'YTD Scores'!$AN$2:$BC$200,F$2,FALSE)&gt;0,VLOOKUP($C116,'YTD Scores'!$AN$2:$BC$200,F$2,FALSE),""),"")</f>
        <v/>
      </c>
      <c r="G116" s="6" t="str">
        <f>IF($C116&gt;0,IF(VLOOKUP($C116,'YTD Scores'!$AN$2:$BC$200,G$2,FALSE)&gt;0,VLOOKUP($C116,'YTD Scores'!$AN$2:$BC$200,G$2,FALSE),""),"")</f>
        <v/>
      </c>
      <c r="H116" s="6" t="str">
        <f>IF($C116&gt;0,IF(VLOOKUP($C116,'YTD Scores'!$AN$2:$BC$200,H$2,FALSE)&gt;0,VLOOKUP($C116,'YTD Scores'!$AN$2:$BC$200,H$2,FALSE),""),"")</f>
        <v/>
      </c>
      <c r="I116" s="6" t="str">
        <f>IF($C116&gt;0,IF(VLOOKUP($C116,'YTD Scores'!$AN$2:$BC$200,I$2,FALSE)&gt;0,VLOOKUP($C116,'YTD Scores'!$AN$2:$BC$200,I$2,FALSE),""),"")</f>
        <v/>
      </c>
      <c r="J116" s="6" t="str">
        <f>IF($C116&gt;0,IF(VLOOKUP($C116,'YTD Scores'!$AN$2:$BC$200,J$2,FALSE)&gt;0,VLOOKUP($C116,'YTD Scores'!$AN$2:$BC$200,J$2,FALSE),""),"")</f>
        <v/>
      </c>
      <c r="K116" s="6" t="str">
        <f>IF($C116&gt;0,IF(VLOOKUP($C116,'YTD Scores'!$AN$2:$BC$200,K$2,FALSE)&gt;0,VLOOKUP($C116,'YTD Scores'!$AN$2:$BC$200,K$2,FALSE),""),"")</f>
        <v/>
      </c>
      <c r="L116" s="6" t="str">
        <f>IF($C116&gt;0,IF(VLOOKUP($C116,'YTD Scores'!$AN$2:$BC$200,L$2,FALSE)&gt;0,VLOOKUP($C116,'YTD Scores'!$AN$2:$BC$200,L$2,FALSE),""),"")</f>
        <v/>
      </c>
      <c r="M116" s="6" t="str">
        <f>IF($C116&gt;0,IF(VLOOKUP($C116,'YTD Scores'!$AN$2:$BC$200,M$2,FALSE)&gt;0,VLOOKUP($C116,'YTD Scores'!$AN$2:$BC$200,M$2,FALSE),""),"")</f>
        <v/>
      </c>
      <c r="N116" s="6" t="str">
        <f>IF($C116&gt;0,IF(VLOOKUP($C116,'YTD Scores'!$AN$2:$BC$200,N$2,FALSE)&gt;0,VLOOKUP($C116,'YTD Scores'!$AN$2:$BC$200,N$2,FALSE),""),"")</f>
        <v/>
      </c>
      <c r="O116" s="6" t="str">
        <f>IF($C116&gt;0,IF(VLOOKUP($C116,'YTD Scores'!$AN$2:$BC$200,O$2,FALSE)&gt;0,VLOOKUP($C116,'YTD Scores'!$AN$2:$BC$200,O$2,FALSE),""),"")</f>
        <v/>
      </c>
      <c r="P116" s="6" t="str">
        <f>IF($C116&gt;0,IF(VLOOKUP($C116,'YTD Scores'!$AN$2:$BC$200,P$2,FALSE)&gt;0,VLOOKUP($C116,'YTD Scores'!$AN$2:$BC$200,P$2,FALSE),""),"")</f>
        <v/>
      </c>
      <c r="Q116" s="6" t="str">
        <f>IF($C116&gt;0,IF(VLOOKUP($C116,'YTD Scores'!$AN$2:$BC$200,Q$2,FALSE)&gt;0,VLOOKUP($C116,'YTD Scores'!$AN$2:$BC$200,Q$2,FALSE),""),"")</f>
        <v/>
      </c>
    </row>
    <row r="117" spans="1:17" ht="10.8" customHeight="1" x14ac:dyDescent="0.25">
      <c r="A117" s="1">
        <f t="shared" ref="A117:A180" si="7">A116+1</f>
        <v>114</v>
      </c>
      <c r="B117" s="1" t="str">
        <f t="shared" si="6"/>
        <v/>
      </c>
      <c r="C117" s="29">
        <f>IF(LARGE('YTD Scores'!AN$2:AN$200,A117)&gt;0.99,LARGE('YTD Scores'!AN$2:AN$200,A117),0)</f>
        <v>0</v>
      </c>
      <c r="F117" s="6" t="str">
        <f>IF($C117&gt;0,IF(VLOOKUP($C117,'YTD Scores'!$AN$2:$BC$200,F$2,FALSE)&gt;0,VLOOKUP($C117,'YTD Scores'!$AN$2:$BC$200,F$2,FALSE),""),"")</f>
        <v/>
      </c>
      <c r="G117" s="6" t="str">
        <f>IF($C117&gt;0,IF(VLOOKUP($C117,'YTD Scores'!$AN$2:$BC$200,G$2,FALSE)&gt;0,VLOOKUP($C117,'YTD Scores'!$AN$2:$BC$200,G$2,FALSE),""),"")</f>
        <v/>
      </c>
      <c r="H117" s="6" t="str">
        <f>IF($C117&gt;0,IF(VLOOKUP($C117,'YTD Scores'!$AN$2:$BC$200,H$2,FALSE)&gt;0,VLOOKUP($C117,'YTD Scores'!$AN$2:$BC$200,H$2,FALSE),""),"")</f>
        <v/>
      </c>
      <c r="I117" s="6" t="str">
        <f>IF($C117&gt;0,IF(VLOOKUP($C117,'YTD Scores'!$AN$2:$BC$200,I$2,FALSE)&gt;0,VLOOKUP($C117,'YTD Scores'!$AN$2:$BC$200,I$2,FALSE),""),"")</f>
        <v/>
      </c>
      <c r="J117" s="6" t="str">
        <f>IF($C117&gt;0,IF(VLOOKUP($C117,'YTD Scores'!$AN$2:$BC$200,J$2,FALSE)&gt;0,VLOOKUP($C117,'YTD Scores'!$AN$2:$BC$200,J$2,FALSE),""),"")</f>
        <v/>
      </c>
      <c r="K117" s="6" t="str">
        <f>IF($C117&gt;0,IF(VLOOKUP($C117,'YTD Scores'!$AN$2:$BC$200,K$2,FALSE)&gt;0,VLOOKUP($C117,'YTD Scores'!$AN$2:$BC$200,K$2,FALSE),""),"")</f>
        <v/>
      </c>
      <c r="L117" s="6" t="str">
        <f>IF($C117&gt;0,IF(VLOOKUP($C117,'YTD Scores'!$AN$2:$BC$200,L$2,FALSE)&gt;0,VLOOKUP($C117,'YTD Scores'!$AN$2:$BC$200,L$2,FALSE),""),"")</f>
        <v/>
      </c>
      <c r="M117" s="6" t="str">
        <f>IF($C117&gt;0,IF(VLOOKUP($C117,'YTD Scores'!$AN$2:$BC$200,M$2,FALSE)&gt;0,VLOOKUP($C117,'YTD Scores'!$AN$2:$BC$200,M$2,FALSE),""),"")</f>
        <v/>
      </c>
      <c r="N117" s="6" t="str">
        <f>IF($C117&gt;0,IF(VLOOKUP($C117,'YTD Scores'!$AN$2:$BC$200,N$2,FALSE)&gt;0,VLOOKUP($C117,'YTD Scores'!$AN$2:$BC$200,N$2,FALSE),""),"")</f>
        <v/>
      </c>
      <c r="O117" s="6" t="str">
        <f>IF($C117&gt;0,IF(VLOOKUP($C117,'YTD Scores'!$AN$2:$BC$200,O$2,FALSE)&gt;0,VLOOKUP($C117,'YTD Scores'!$AN$2:$BC$200,O$2,FALSE),""),"")</f>
        <v/>
      </c>
      <c r="P117" s="6" t="str">
        <f>IF($C117&gt;0,IF(VLOOKUP($C117,'YTD Scores'!$AN$2:$BC$200,P$2,FALSE)&gt;0,VLOOKUP($C117,'YTD Scores'!$AN$2:$BC$200,P$2,FALSE),""),"")</f>
        <v/>
      </c>
      <c r="Q117" s="6" t="str">
        <f>IF($C117&gt;0,IF(VLOOKUP($C117,'YTD Scores'!$AN$2:$BC$200,Q$2,FALSE)&gt;0,VLOOKUP($C117,'YTD Scores'!$AN$2:$BC$200,Q$2,FALSE),""),"")</f>
        <v/>
      </c>
    </row>
    <row r="118" spans="1:17" ht="10.8" customHeight="1" x14ac:dyDescent="0.25">
      <c r="A118" s="1">
        <f t="shared" si="7"/>
        <v>115</v>
      </c>
      <c r="B118" s="1" t="str">
        <f t="shared" si="6"/>
        <v/>
      </c>
      <c r="C118" s="29">
        <f>IF(LARGE('YTD Scores'!AN$2:AN$200,A118)&gt;0.99,LARGE('YTD Scores'!AN$2:AN$200,A118),0)</f>
        <v>0</v>
      </c>
      <c r="F118" s="6" t="str">
        <f>IF($C118&gt;0,IF(VLOOKUP($C118,'YTD Scores'!$AN$2:$BC$200,F$2,FALSE)&gt;0,VLOOKUP($C118,'YTD Scores'!$AN$2:$BC$200,F$2,FALSE),""),"")</f>
        <v/>
      </c>
      <c r="G118" s="6" t="str">
        <f>IF($C118&gt;0,IF(VLOOKUP($C118,'YTD Scores'!$AN$2:$BC$200,G$2,FALSE)&gt;0,VLOOKUP($C118,'YTD Scores'!$AN$2:$BC$200,G$2,FALSE),""),"")</f>
        <v/>
      </c>
      <c r="H118" s="6" t="str">
        <f>IF($C118&gt;0,IF(VLOOKUP($C118,'YTD Scores'!$AN$2:$BC$200,H$2,FALSE)&gt;0,VLOOKUP($C118,'YTD Scores'!$AN$2:$BC$200,H$2,FALSE),""),"")</f>
        <v/>
      </c>
      <c r="I118" s="6" t="str">
        <f>IF($C118&gt;0,IF(VLOOKUP($C118,'YTD Scores'!$AN$2:$BC$200,I$2,FALSE)&gt;0,VLOOKUP($C118,'YTD Scores'!$AN$2:$BC$200,I$2,FALSE),""),"")</f>
        <v/>
      </c>
      <c r="J118" s="6" t="str">
        <f>IF($C118&gt;0,IF(VLOOKUP($C118,'YTD Scores'!$AN$2:$BC$200,J$2,FALSE)&gt;0,VLOOKUP($C118,'YTD Scores'!$AN$2:$BC$200,J$2,FALSE),""),"")</f>
        <v/>
      </c>
      <c r="K118" s="6" t="str">
        <f>IF($C118&gt;0,IF(VLOOKUP($C118,'YTD Scores'!$AN$2:$BC$200,K$2,FALSE)&gt;0,VLOOKUP($C118,'YTD Scores'!$AN$2:$BC$200,K$2,FALSE),""),"")</f>
        <v/>
      </c>
      <c r="L118" s="6" t="str">
        <f>IF($C118&gt;0,IF(VLOOKUP($C118,'YTD Scores'!$AN$2:$BC$200,L$2,FALSE)&gt;0,VLOOKUP($C118,'YTD Scores'!$AN$2:$BC$200,L$2,FALSE),""),"")</f>
        <v/>
      </c>
      <c r="M118" s="6" t="str">
        <f>IF($C118&gt;0,IF(VLOOKUP($C118,'YTD Scores'!$AN$2:$BC$200,M$2,FALSE)&gt;0,VLOOKUP($C118,'YTD Scores'!$AN$2:$BC$200,M$2,FALSE),""),"")</f>
        <v/>
      </c>
      <c r="N118" s="6" t="str">
        <f>IF($C118&gt;0,IF(VLOOKUP($C118,'YTD Scores'!$AN$2:$BC$200,N$2,FALSE)&gt;0,VLOOKUP($C118,'YTD Scores'!$AN$2:$BC$200,N$2,FALSE),""),"")</f>
        <v/>
      </c>
      <c r="O118" s="6" t="str">
        <f>IF($C118&gt;0,IF(VLOOKUP($C118,'YTD Scores'!$AN$2:$BC$200,O$2,FALSE)&gt;0,VLOOKUP($C118,'YTD Scores'!$AN$2:$BC$200,O$2,FALSE),""),"")</f>
        <v/>
      </c>
      <c r="P118" s="6" t="str">
        <f>IF($C118&gt;0,IF(VLOOKUP($C118,'YTD Scores'!$AN$2:$BC$200,P$2,FALSE)&gt;0,VLOOKUP($C118,'YTD Scores'!$AN$2:$BC$200,P$2,FALSE),""),"")</f>
        <v/>
      </c>
      <c r="Q118" s="6" t="str">
        <f>IF($C118&gt;0,IF(VLOOKUP($C118,'YTD Scores'!$AN$2:$BC$200,Q$2,FALSE)&gt;0,VLOOKUP($C118,'YTD Scores'!$AN$2:$BC$200,Q$2,FALSE),""),"")</f>
        <v/>
      </c>
    </row>
    <row r="119" spans="1:17" ht="10.8" customHeight="1" x14ac:dyDescent="0.25">
      <c r="A119" s="1">
        <f t="shared" si="7"/>
        <v>116</v>
      </c>
      <c r="B119" s="1" t="str">
        <f t="shared" si="6"/>
        <v/>
      </c>
      <c r="C119" s="29">
        <f>IF(LARGE('YTD Scores'!AN$2:AN$200,A119)&gt;0.99,LARGE('YTD Scores'!AN$2:AN$200,A119),0)</f>
        <v>0</v>
      </c>
      <c r="F119" s="6" t="str">
        <f>IF($C119&gt;0,IF(VLOOKUP($C119,'YTD Scores'!$AN$2:$BC$200,F$2,FALSE)&gt;0,VLOOKUP($C119,'YTD Scores'!$AN$2:$BC$200,F$2,FALSE),""),"")</f>
        <v/>
      </c>
      <c r="G119" s="6" t="str">
        <f>IF($C119&gt;0,IF(VLOOKUP($C119,'YTD Scores'!$AN$2:$BC$200,G$2,FALSE)&gt;0,VLOOKUP($C119,'YTD Scores'!$AN$2:$BC$200,G$2,FALSE),""),"")</f>
        <v/>
      </c>
      <c r="H119" s="6" t="str">
        <f>IF($C119&gt;0,IF(VLOOKUP($C119,'YTD Scores'!$AN$2:$BC$200,H$2,FALSE)&gt;0,VLOOKUP($C119,'YTD Scores'!$AN$2:$BC$200,H$2,FALSE),""),"")</f>
        <v/>
      </c>
      <c r="I119" s="6" t="str">
        <f>IF($C119&gt;0,IF(VLOOKUP($C119,'YTD Scores'!$AN$2:$BC$200,I$2,FALSE)&gt;0,VLOOKUP($C119,'YTD Scores'!$AN$2:$BC$200,I$2,FALSE),""),"")</f>
        <v/>
      </c>
      <c r="J119" s="6" t="str">
        <f>IF($C119&gt;0,IF(VLOOKUP($C119,'YTD Scores'!$AN$2:$BC$200,J$2,FALSE)&gt;0,VLOOKUP($C119,'YTD Scores'!$AN$2:$BC$200,J$2,FALSE),""),"")</f>
        <v/>
      </c>
      <c r="K119" s="6" t="str">
        <f>IF($C119&gt;0,IF(VLOOKUP($C119,'YTD Scores'!$AN$2:$BC$200,K$2,FALSE)&gt;0,VLOOKUP($C119,'YTD Scores'!$AN$2:$BC$200,K$2,FALSE),""),"")</f>
        <v/>
      </c>
      <c r="L119" s="6" t="str">
        <f>IF($C119&gt;0,IF(VLOOKUP($C119,'YTD Scores'!$AN$2:$BC$200,L$2,FALSE)&gt;0,VLOOKUP($C119,'YTD Scores'!$AN$2:$BC$200,L$2,FALSE),""),"")</f>
        <v/>
      </c>
      <c r="M119" s="6" t="str">
        <f>IF($C119&gt;0,IF(VLOOKUP($C119,'YTD Scores'!$AN$2:$BC$200,M$2,FALSE)&gt;0,VLOOKUP($C119,'YTD Scores'!$AN$2:$BC$200,M$2,FALSE),""),"")</f>
        <v/>
      </c>
      <c r="N119" s="6" t="str">
        <f>IF($C119&gt;0,IF(VLOOKUP($C119,'YTD Scores'!$AN$2:$BC$200,N$2,FALSE)&gt;0,VLOOKUP($C119,'YTD Scores'!$AN$2:$BC$200,N$2,FALSE),""),"")</f>
        <v/>
      </c>
      <c r="O119" s="6" t="str">
        <f>IF($C119&gt;0,IF(VLOOKUP($C119,'YTD Scores'!$AN$2:$BC$200,O$2,FALSE)&gt;0,VLOOKUP($C119,'YTD Scores'!$AN$2:$BC$200,O$2,FALSE),""),"")</f>
        <v/>
      </c>
      <c r="P119" s="6" t="str">
        <f>IF($C119&gt;0,IF(VLOOKUP($C119,'YTD Scores'!$AN$2:$BC$200,P$2,FALSE)&gt;0,VLOOKUP($C119,'YTD Scores'!$AN$2:$BC$200,P$2,FALSE),""),"")</f>
        <v/>
      </c>
      <c r="Q119" s="6" t="str">
        <f>IF($C119&gt;0,IF(VLOOKUP($C119,'YTD Scores'!$AN$2:$BC$200,Q$2,FALSE)&gt;0,VLOOKUP($C119,'YTD Scores'!$AN$2:$BC$200,Q$2,FALSE),""),"")</f>
        <v/>
      </c>
    </row>
    <row r="120" spans="1:17" ht="10.8" customHeight="1" x14ac:dyDescent="0.25">
      <c r="A120" s="1">
        <f t="shared" si="7"/>
        <v>117</v>
      </c>
      <c r="B120" s="1" t="str">
        <f t="shared" si="6"/>
        <v/>
      </c>
      <c r="C120" s="29">
        <f>IF(LARGE('YTD Scores'!AN$2:AN$200,A120)&gt;0.99,LARGE('YTD Scores'!AN$2:AN$200,A120),0)</f>
        <v>0</v>
      </c>
      <c r="F120" s="6" t="str">
        <f>IF($C120&gt;0,IF(VLOOKUP($C120,'YTD Scores'!$AN$2:$BC$200,F$2,FALSE)&gt;0,VLOOKUP($C120,'YTD Scores'!$AN$2:$BC$200,F$2,FALSE),""),"")</f>
        <v/>
      </c>
      <c r="G120" s="6" t="str">
        <f>IF($C120&gt;0,IF(VLOOKUP($C120,'YTD Scores'!$AN$2:$BC$200,G$2,FALSE)&gt;0,VLOOKUP($C120,'YTD Scores'!$AN$2:$BC$200,G$2,FALSE),""),"")</f>
        <v/>
      </c>
      <c r="H120" s="6" t="str">
        <f>IF($C120&gt;0,IF(VLOOKUP($C120,'YTD Scores'!$AN$2:$BC$200,H$2,FALSE)&gt;0,VLOOKUP($C120,'YTD Scores'!$AN$2:$BC$200,H$2,FALSE),""),"")</f>
        <v/>
      </c>
      <c r="I120" s="6" t="str">
        <f>IF($C120&gt;0,IF(VLOOKUP($C120,'YTD Scores'!$AN$2:$BC$200,I$2,FALSE)&gt;0,VLOOKUP($C120,'YTD Scores'!$AN$2:$BC$200,I$2,FALSE),""),"")</f>
        <v/>
      </c>
      <c r="J120" s="6" t="str">
        <f>IF($C120&gt;0,IF(VLOOKUP($C120,'YTD Scores'!$AN$2:$BC$200,J$2,FALSE)&gt;0,VLOOKUP($C120,'YTD Scores'!$AN$2:$BC$200,J$2,FALSE),""),"")</f>
        <v/>
      </c>
      <c r="K120" s="6" t="str">
        <f>IF($C120&gt;0,IF(VLOOKUP($C120,'YTD Scores'!$AN$2:$BC$200,K$2,FALSE)&gt;0,VLOOKUP($C120,'YTD Scores'!$AN$2:$BC$200,K$2,FALSE),""),"")</f>
        <v/>
      </c>
      <c r="L120" s="6" t="str">
        <f>IF($C120&gt;0,IF(VLOOKUP($C120,'YTD Scores'!$AN$2:$BC$200,L$2,FALSE)&gt;0,VLOOKUP($C120,'YTD Scores'!$AN$2:$BC$200,L$2,FALSE),""),"")</f>
        <v/>
      </c>
      <c r="M120" s="6" t="str">
        <f>IF($C120&gt;0,IF(VLOOKUP($C120,'YTD Scores'!$AN$2:$BC$200,M$2,FALSE)&gt;0,VLOOKUP($C120,'YTD Scores'!$AN$2:$BC$200,M$2,FALSE),""),"")</f>
        <v/>
      </c>
      <c r="N120" s="6" t="str">
        <f>IF($C120&gt;0,IF(VLOOKUP($C120,'YTD Scores'!$AN$2:$BC$200,N$2,FALSE)&gt;0,VLOOKUP($C120,'YTD Scores'!$AN$2:$BC$200,N$2,FALSE),""),"")</f>
        <v/>
      </c>
      <c r="O120" s="6" t="str">
        <f>IF($C120&gt;0,IF(VLOOKUP($C120,'YTD Scores'!$AN$2:$BC$200,O$2,FALSE)&gt;0,VLOOKUP($C120,'YTD Scores'!$AN$2:$BC$200,O$2,FALSE),""),"")</f>
        <v/>
      </c>
      <c r="P120" s="6" t="str">
        <f>IF($C120&gt;0,IF(VLOOKUP($C120,'YTD Scores'!$AN$2:$BC$200,P$2,FALSE)&gt;0,VLOOKUP($C120,'YTD Scores'!$AN$2:$BC$200,P$2,FALSE),""),"")</f>
        <v/>
      </c>
      <c r="Q120" s="6" t="str">
        <f>IF($C120&gt;0,IF(VLOOKUP($C120,'YTD Scores'!$AN$2:$BC$200,Q$2,FALSE)&gt;0,VLOOKUP($C120,'YTD Scores'!$AN$2:$BC$200,Q$2,FALSE),""),"")</f>
        <v/>
      </c>
    </row>
    <row r="121" spans="1:17" ht="10.8" customHeight="1" x14ac:dyDescent="0.25">
      <c r="A121" s="1">
        <f t="shared" si="7"/>
        <v>118</v>
      </c>
      <c r="B121" s="1" t="str">
        <f t="shared" si="6"/>
        <v/>
      </c>
      <c r="C121" s="29">
        <f>IF(LARGE('YTD Scores'!AN$2:AN$200,A121)&gt;0.99,LARGE('YTD Scores'!AN$2:AN$200,A121),0)</f>
        <v>0</v>
      </c>
      <c r="F121" s="6" t="str">
        <f>IF($C121&gt;0,IF(VLOOKUP($C121,'YTD Scores'!$AN$2:$BC$200,F$2,FALSE)&gt;0,VLOOKUP($C121,'YTD Scores'!$AN$2:$BC$200,F$2,FALSE),""),"")</f>
        <v/>
      </c>
      <c r="G121" s="6" t="str">
        <f>IF($C121&gt;0,IF(VLOOKUP($C121,'YTD Scores'!$AN$2:$BC$200,G$2,FALSE)&gt;0,VLOOKUP($C121,'YTD Scores'!$AN$2:$BC$200,G$2,FALSE),""),"")</f>
        <v/>
      </c>
      <c r="H121" s="6" t="str">
        <f>IF($C121&gt;0,IF(VLOOKUP($C121,'YTD Scores'!$AN$2:$BC$200,H$2,FALSE)&gt;0,VLOOKUP($C121,'YTD Scores'!$AN$2:$BC$200,H$2,FALSE),""),"")</f>
        <v/>
      </c>
      <c r="I121" s="6" t="str">
        <f>IF($C121&gt;0,IF(VLOOKUP($C121,'YTD Scores'!$AN$2:$BC$200,I$2,FALSE)&gt;0,VLOOKUP($C121,'YTD Scores'!$AN$2:$BC$200,I$2,FALSE),""),"")</f>
        <v/>
      </c>
      <c r="J121" s="6" t="str">
        <f>IF($C121&gt;0,IF(VLOOKUP($C121,'YTD Scores'!$AN$2:$BC$200,J$2,FALSE)&gt;0,VLOOKUP($C121,'YTD Scores'!$AN$2:$BC$200,J$2,FALSE),""),"")</f>
        <v/>
      </c>
      <c r="K121" s="6" t="str">
        <f>IF($C121&gt;0,IF(VLOOKUP($C121,'YTD Scores'!$AN$2:$BC$200,K$2,FALSE)&gt;0,VLOOKUP($C121,'YTD Scores'!$AN$2:$BC$200,K$2,FALSE),""),"")</f>
        <v/>
      </c>
      <c r="L121" s="6" t="str">
        <f>IF($C121&gt;0,IF(VLOOKUP($C121,'YTD Scores'!$AN$2:$BC$200,L$2,FALSE)&gt;0,VLOOKUP($C121,'YTD Scores'!$AN$2:$BC$200,L$2,FALSE),""),"")</f>
        <v/>
      </c>
      <c r="M121" s="6" t="str">
        <f>IF($C121&gt;0,IF(VLOOKUP($C121,'YTD Scores'!$AN$2:$BC$200,M$2,FALSE)&gt;0,VLOOKUP($C121,'YTD Scores'!$AN$2:$BC$200,M$2,FALSE),""),"")</f>
        <v/>
      </c>
      <c r="N121" s="6" t="str">
        <f>IF($C121&gt;0,IF(VLOOKUP($C121,'YTD Scores'!$AN$2:$BC$200,N$2,FALSE)&gt;0,VLOOKUP($C121,'YTD Scores'!$AN$2:$BC$200,N$2,FALSE),""),"")</f>
        <v/>
      </c>
      <c r="O121" s="6" t="str">
        <f>IF($C121&gt;0,IF(VLOOKUP($C121,'YTD Scores'!$AN$2:$BC$200,O$2,FALSE)&gt;0,VLOOKUP($C121,'YTD Scores'!$AN$2:$BC$200,O$2,FALSE),""),"")</f>
        <v/>
      </c>
      <c r="P121" s="6" t="str">
        <f>IF($C121&gt;0,IF(VLOOKUP($C121,'YTD Scores'!$AN$2:$BC$200,P$2,FALSE)&gt;0,VLOOKUP($C121,'YTD Scores'!$AN$2:$BC$200,P$2,FALSE),""),"")</f>
        <v/>
      </c>
      <c r="Q121" s="6" t="str">
        <f>IF($C121&gt;0,IF(VLOOKUP($C121,'YTD Scores'!$AN$2:$BC$200,Q$2,FALSE)&gt;0,VLOOKUP($C121,'YTD Scores'!$AN$2:$BC$200,Q$2,FALSE),""),"")</f>
        <v/>
      </c>
    </row>
    <row r="122" spans="1:17" ht="10.8" customHeight="1" x14ac:dyDescent="0.25">
      <c r="A122" s="1">
        <f t="shared" si="7"/>
        <v>119</v>
      </c>
      <c r="B122" s="1" t="str">
        <f t="shared" si="6"/>
        <v/>
      </c>
      <c r="C122" s="29">
        <f>IF(LARGE('YTD Scores'!AN$2:AN$200,A122)&gt;0.99,LARGE('YTD Scores'!AN$2:AN$200,A122),0)</f>
        <v>0</v>
      </c>
      <c r="F122" s="6" t="str">
        <f>IF($C122&gt;0,IF(VLOOKUP($C122,'YTD Scores'!$AN$2:$BC$200,F$2,FALSE)&gt;0,VLOOKUP($C122,'YTD Scores'!$AN$2:$BC$200,F$2,FALSE),""),"")</f>
        <v/>
      </c>
      <c r="G122" s="6" t="str">
        <f>IF($C122&gt;0,IF(VLOOKUP($C122,'YTD Scores'!$AN$2:$BC$200,G$2,FALSE)&gt;0,VLOOKUP($C122,'YTD Scores'!$AN$2:$BC$200,G$2,FALSE),""),"")</f>
        <v/>
      </c>
      <c r="H122" s="6" t="str">
        <f>IF($C122&gt;0,IF(VLOOKUP($C122,'YTD Scores'!$AN$2:$BC$200,H$2,FALSE)&gt;0,VLOOKUP($C122,'YTD Scores'!$AN$2:$BC$200,H$2,FALSE),""),"")</f>
        <v/>
      </c>
      <c r="I122" s="6" t="str">
        <f>IF($C122&gt;0,IF(VLOOKUP($C122,'YTD Scores'!$AN$2:$BC$200,I$2,FALSE)&gt;0,VLOOKUP($C122,'YTD Scores'!$AN$2:$BC$200,I$2,FALSE),""),"")</f>
        <v/>
      </c>
      <c r="J122" s="6" t="str">
        <f>IF($C122&gt;0,IF(VLOOKUP($C122,'YTD Scores'!$AN$2:$BC$200,J$2,FALSE)&gt;0,VLOOKUP($C122,'YTD Scores'!$AN$2:$BC$200,J$2,FALSE),""),"")</f>
        <v/>
      </c>
      <c r="K122" s="6" t="str">
        <f>IF($C122&gt;0,IF(VLOOKUP($C122,'YTD Scores'!$AN$2:$BC$200,K$2,FALSE)&gt;0,VLOOKUP($C122,'YTD Scores'!$AN$2:$BC$200,K$2,FALSE),""),"")</f>
        <v/>
      </c>
      <c r="L122" s="6" t="str">
        <f>IF($C122&gt;0,IF(VLOOKUP($C122,'YTD Scores'!$AN$2:$BC$200,L$2,FALSE)&gt;0,VLOOKUP($C122,'YTD Scores'!$AN$2:$BC$200,L$2,FALSE),""),"")</f>
        <v/>
      </c>
      <c r="M122" s="6" t="str">
        <f>IF($C122&gt;0,IF(VLOOKUP($C122,'YTD Scores'!$AN$2:$BC$200,M$2,FALSE)&gt;0,VLOOKUP($C122,'YTD Scores'!$AN$2:$BC$200,M$2,FALSE),""),"")</f>
        <v/>
      </c>
      <c r="N122" s="6" t="str">
        <f>IF($C122&gt;0,IF(VLOOKUP($C122,'YTD Scores'!$AN$2:$BC$200,N$2,FALSE)&gt;0,VLOOKUP($C122,'YTD Scores'!$AN$2:$BC$200,N$2,FALSE),""),"")</f>
        <v/>
      </c>
      <c r="O122" s="6" t="str">
        <f>IF($C122&gt;0,IF(VLOOKUP($C122,'YTD Scores'!$AN$2:$BC$200,O$2,FALSE)&gt;0,VLOOKUP($C122,'YTD Scores'!$AN$2:$BC$200,O$2,FALSE),""),"")</f>
        <v/>
      </c>
      <c r="P122" s="6" t="str">
        <f>IF($C122&gt;0,IF(VLOOKUP($C122,'YTD Scores'!$AN$2:$BC$200,P$2,FALSE)&gt;0,VLOOKUP($C122,'YTD Scores'!$AN$2:$BC$200,P$2,FALSE),""),"")</f>
        <v/>
      </c>
      <c r="Q122" s="6" t="str">
        <f>IF($C122&gt;0,IF(VLOOKUP($C122,'YTD Scores'!$AN$2:$BC$200,Q$2,FALSE)&gt;0,VLOOKUP($C122,'YTD Scores'!$AN$2:$BC$200,Q$2,FALSE),""),"")</f>
        <v/>
      </c>
    </row>
    <row r="123" spans="1:17" ht="10.8" customHeight="1" x14ac:dyDescent="0.25">
      <c r="A123" s="1">
        <f t="shared" si="7"/>
        <v>120</v>
      </c>
      <c r="B123" s="1" t="str">
        <f t="shared" si="6"/>
        <v/>
      </c>
      <c r="C123" s="29">
        <f>IF(LARGE('YTD Scores'!AN$2:AN$200,A123)&gt;0.99,LARGE('YTD Scores'!AN$2:AN$200,A123),0)</f>
        <v>0</v>
      </c>
      <c r="F123" s="6" t="str">
        <f>IF($C123&gt;0,IF(VLOOKUP($C123,'YTD Scores'!$AN$2:$BC$200,F$2,FALSE)&gt;0,VLOOKUP($C123,'YTD Scores'!$AN$2:$BC$200,F$2,FALSE),""),"")</f>
        <v/>
      </c>
      <c r="G123" s="6" t="str">
        <f>IF($C123&gt;0,IF(VLOOKUP($C123,'YTD Scores'!$AN$2:$BC$200,G$2,FALSE)&gt;0,VLOOKUP($C123,'YTD Scores'!$AN$2:$BC$200,G$2,FALSE),""),"")</f>
        <v/>
      </c>
      <c r="H123" s="6" t="str">
        <f>IF($C123&gt;0,IF(VLOOKUP($C123,'YTD Scores'!$AN$2:$BC$200,H$2,FALSE)&gt;0,VLOOKUP($C123,'YTD Scores'!$AN$2:$BC$200,H$2,FALSE),""),"")</f>
        <v/>
      </c>
      <c r="I123" s="6" t="str">
        <f>IF($C123&gt;0,IF(VLOOKUP($C123,'YTD Scores'!$AN$2:$BC$200,I$2,FALSE)&gt;0,VLOOKUP($C123,'YTD Scores'!$AN$2:$BC$200,I$2,FALSE),""),"")</f>
        <v/>
      </c>
      <c r="J123" s="6" t="str">
        <f>IF($C123&gt;0,IF(VLOOKUP($C123,'YTD Scores'!$AN$2:$BC$200,J$2,FALSE)&gt;0,VLOOKUP($C123,'YTD Scores'!$AN$2:$BC$200,J$2,FALSE),""),"")</f>
        <v/>
      </c>
      <c r="K123" s="6" t="str">
        <f>IF($C123&gt;0,IF(VLOOKUP($C123,'YTD Scores'!$AN$2:$BC$200,K$2,FALSE)&gt;0,VLOOKUP($C123,'YTD Scores'!$AN$2:$BC$200,K$2,FALSE),""),"")</f>
        <v/>
      </c>
      <c r="L123" s="6" t="str">
        <f>IF($C123&gt;0,IF(VLOOKUP($C123,'YTD Scores'!$AN$2:$BC$200,L$2,FALSE)&gt;0,VLOOKUP($C123,'YTD Scores'!$AN$2:$BC$200,L$2,FALSE),""),"")</f>
        <v/>
      </c>
      <c r="M123" s="6" t="str">
        <f>IF($C123&gt;0,IF(VLOOKUP($C123,'YTD Scores'!$AN$2:$BC$200,M$2,FALSE)&gt;0,VLOOKUP($C123,'YTD Scores'!$AN$2:$BC$200,M$2,FALSE),""),"")</f>
        <v/>
      </c>
      <c r="N123" s="6" t="str">
        <f>IF($C123&gt;0,IF(VLOOKUP($C123,'YTD Scores'!$AN$2:$BC$200,N$2,FALSE)&gt;0,VLOOKUP($C123,'YTD Scores'!$AN$2:$BC$200,N$2,FALSE),""),"")</f>
        <v/>
      </c>
      <c r="O123" s="6" t="str">
        <f>IF($C123&gt;0,IF(VLOOKUP($C123,'YTD Scores'!$AN$2:$BC$200,O$2,FALSE)&gt;0,VLOOKUP($C123,'YTD Scores'!$AN$2:$BC$200,O$2,FALSE),""),"")</f>
        <v/>
      </c>
      <c r="P123" s="6" t="str">
        <f>IF($C123&gt;0,IF(VLOOKUP($C123,'YTD Scores'!$AN$2:$BC$200,P$2,FALSE)&gt;0,VLOOKUP($C123,'YTD Scores'!$AN$2:$BC$200,P$2,FALSE),""),"")</f>
        <v/>
      </c>
      <c r="Q123" s="6" t="str">
        <f>IF($C123&gt;0,IF(VLOOKUP($C123,'YTD Scores'!$AN$2:$BC$200,Q$2,FALSE)&gt;0,VLOOKUP($C123,'YTD Scores'!$AN$2:$BC$200,Q$2,FALSE),""),"")</f>
        <v/>
      </c>
    </row>
    <row r="124" spans="1:17" ht="10.8" customHeight="1" x14ac:dyDescent="0.25">
      <c r="A124" s="1">
        <f t="shared" si="7"/>
        <v>121</v>
      </c>
      <c r="B124" s="1" t="str">
        <f t="shared" si="6"/>
        <v/>
      </c>
      <c r="C124" s="29">
        <f>IF(LARGE('YTD Scores'!AN$2:AN$200,A124)&gt;0.99,LARGE('YTD Scores'!AN$2:AN$200,A124),0)</f>
        <v>0</v>
      </c>
      <c r="F124" s="6" t="str">
        <f>IF($C124&gt;0,IF(VLOOKUP($C124,'YTD Scores'!$AN$2:$BC$200,F$2,FALSE)&gt;0,VLOOKUP($C124,'YTD Scores'!$AN$2:$BC$200,F$2,FALSE),""),"")</f>
        <v/>
      </c>
      <c r="G124" s="6" t="str">
        <f>IF($C124&gt;0,IF(VLOOKUP($C124,'YTD Scores'!$AN$2:$BC$200,G$2,FALSE)&gt;0,VLOOKUP($C124,'YTD Scores'!$AN$2:$BC$200,G$2,FALSE),""),"")</f>
        <v/>
      </c>
      <c r="H124" s="6" t="str">
        <f>IF($C124&gt;0,IF(VLOOKUP($C124,'YTD Scores'!$AN$2:$BC$200,H$2,FALSE)&gt;0,VLOOKUP($C124,'YTD Scores'!$AN$2:$BC$200,H$2,FALSE),""),"")</f>
        <v/>
      </c>
      <c r="I124" s="6" t="str">
        <f>IF($C124&gt;0,IF(VLOOKUP($C124,'YTD Scores'!$AN$2:$BC$200,I$2,FALSE)&gt;0,VLOOKUP($C124,'YTD Scores'!$AN$2:$BC$200,I$2,FALSE),""),"")</f>
        <v/>
      </c>
      <c r="J124" s="6" t="str">
        <f>IF($C124&gt;0,IF(VLOOKUP($C124,'YTD Scores'!$AN$2:$BC$200,J$2,FALSE)&gt;0,VLOOKUP($C124,'YTD Scores'!$AN$2:$BC$200,J$2,FALSE),""),"")</f>
        <v/>
      </c>
      <c r="K124" s="6" t="str">
        <f>IF($C124&gt;0,IF(VLOOKUP($C124,'YTD Scores'!$AN$2:$BC$200,K$2,FALSE)&gt;0,VLOOKUP($C124,'YTD Scores'!$AN$2:$BC$200,K$2,FALSE),""),"")</f>
        <v/>
      </c>
      <c r="L124" s="6" t="str">
        <f>IF($C124&gt;0,IF(VLOOKUP($C124,'YTD Scores'!$AN$2:$BC$200,L$2,FALSE)&gt;0,VLOOKUP($C124,'YTD Scores'!$AN$2:$BC$200,L$2,FALSE),""),"")</f>
        <v/>
      </c>
      <c r="M124" s="6" t="str">
        <f>IF($C124&gt;0,IF(VLOOKUP($C124,'YTD Scores'!$AN$2:$BC$200,M$2,FALSE)&gt;0,VLOOKUP($C124,'YTD Scores'!$AN$2:$BC$200,M$2,FALSE),""),"")</f>
        <v/>
      </c>
      <c r="N124" s="6" t="str">
        <f>IF($C124&gt;0,IF(VLOOKUP($C124,'YTD Scores'!$AN$2:$BC$200,N$2,FALSE)&gt;0,VLOOKUP($C124,'YTD Scores'!$AN$2:$BC$200,N$2,FALSE),""),"")</f>
        <v/>
      </c>
      <c r="O124" s="6" t="str">
        <f>IF($C124&gt;0,IF(VLOOKUP($C124,'YTD Scores'!$AN$2:$BC$200,O$2,FALSE)&gt;0,VLOOKUP($C124,'YTD Scores'!$AN$2:$BC$200,O$2,FALSE),""),"")</f>
        <v/>
      </c>
      <c r="P124" s="6" t="str">
        <f>IF($C124&gt;0,IF(VLOOKUP($C124,'YTD Scores'!$AN$2:$BC$200,P$2,FALSE)&gt;0,VLOOKUP($C124,'YTD Scores'!$AN$2:$BC$200,P$2,FALSE),""),"")</f>
        <v/>
      </c>
      <c r="Q124" s="6" t="str">
        <f>IF($C124&gt;0,IF(VLOOKUP($C124,'YTD Scores'!$AN$2:$BC$200,Q$2,FALSE)&gt;0,VLOOKUP($C124,'YTD Scores'!$AN$2:$BC$200,Q$2,FALSE),""),"")</f>
        <v/>
      </c>
    </row>
    <row r="125" spans="1:17" ht="10.8" customHeight="1" x14ac:dyDescent="0.25">
      <c r="A125" s="1">
        <f t="shared" si="7"/>
        <v>122</v>
      </c>
      <c r="B125" s="1" t="str">
        <f t="shared" si="6"/>
        <v/>
      </c>
      <c r="C125" s="29">
        <f>IF(LARGE('YTD Scores'!AN$2:AN$200,A125)&gt;0.99,LARGE('YTD Scores'!AN$2:AN$200,A125),0)</f>
        <v>0</v>
      </c>
      <c r="F125" s="6" t="str">
        <f>IF($C125&gt;0,IF(VLOOKUP($C125,'YTD Scores'!$AN$2:$BC$200,F$2,FALSE)&gt;0,VLOOKUP($C125,'YTD Scores'!$AN$2:$BC$200,F$2,FALSE),""),"")</f>
        <v/>
      </c>
      <c r="G125" s="6" t="str">
        <f>IF($C125&gt;0,IF(VLOOKUP($C125,'YTD Scores'!$AN$2:$BC$200,G$2,FALSE)&gt;0,VLOOKUP($C125,'YTD Scores'!$AN$2:$BC$200,G$2,FALSE),""),"")</f>
        <v/>
      </c>
      <c r="H125" s="6" t="str">
        <f>IF($C125&gt;0,IF(VLOOKUP($C125,'YTD Scores'!$AN$2:$BC$200,H$2,FALSE)&gt;0,VLOOKUP($C125,'YTD Scores'!$AN$2:$BC$200,H$2,FALSE),""),"")</f>
        <v/>
      </c>
      <c r="I125" s="6" t="str">
        <f>IF($C125&gt;0,IF(VLOOKUP($C125,'YTD Scores'!$AN$2:$BC$200,I$2,FALSE)&gt;0,VLOOKUP($C125,'YTD Scores'!$AN$2:$BC$200,I$2,FALSE),""),"")</f>
        <v/>
      </c>
      <c r="J125" s="6" t="str">
        <f>IF($C125&gt;0,IF(VLOOKUP($C125,'YTD Scores'!$AN$2:$BC$200,J$2,FALSE)&gt;0,VLOOKUP($C125,'YTD Scores'!$AN$2:$BC$200,J$2,FALSE),""),"")</f>
        <v/>
      </c>
      <c r="K125" s="6" t="str">
        <f>IF($C125&gt;0,IF(VLOOKUP($C125,'YTD Scores'!$AN$2:$BC$200,K$2,FALSE)&gt;0,VLOOKUP($C125,'YTD Scores'!$AN$2:$BC$200,K$2,FALSE),""),"")</f>
        <v/>
      </c>
      <c r="L125" s="6" t="str">
        <f>IF($C125&gt;0,IF(VLOOKUP($C125,'YTD Scores'!$AN$2:$BC$200,L$2,FALSE)&gt;0,VLOOKUP($C125,'YTD Scores'!$AN$2:$BC$200,L$2,FALSE),""),"")</f>
        <v/>
      </c>
      <c r="M125" s="6" t="str">
        <f>IF($C125&gt;0,IF(VLOOKUP($C125,'YTD Scores'!$AN$2:$BC$200,M$2,FALSE)&gt;0,VLOOKUP($C125,'YTD Scores'!$AN$2:$BC$200,M$2,FALSE),""),"")</f>
        <v/>
      </c>
      <c r="N125" s="6" t="str">
        <f>IF($C125&gt;0,IF(VLOOKUP($C125,'YTD Scores'!$AN$2:$BC$200,N$2,FALSE)&gt;0,VLOOKUP($C125,'YTD Scores'!$AN$2:$BC$200,N$2,FALSE),""),"")</f>
        <v/>
      </c>
      <c r="O125" s="6" t="str">
        <f>IF($C125&gt;0,IF(VLOOKUP($C125,'YTD Scores'!$AN$2:$BC$200,O$2,FALSE)&gt;0,VLOOKUP($C125,'YTD Scores'!$AN$2:$BC$200,O$2,FALSE),""),"")</f>
        <v/>
      </c>
      <c r="P125" s="6" t="str">
        <f>IF($C125&gt;0,IF(VLOOKUP($C125,'YTD Scores'!$AN$2:$BC$200,P$2,FALSE)&gt;0,VLOOKUP($C125,'YTD Scores'!$AN$2:$BC$200,P$2,FALSE),""),"")</f>
        <v/>
      </c>
      <c r="Q125" s="6" t="str">
        <f>IF($C125&gt;0,IF(VLOOKUP($C125,'YTD Scores'!$AN$2:$BC$200,Q$2,FALSE)&gt;0,VLOOKUP($C125,'YTD Scores'!$AN$2:$BC$200,Q$2,FALSE),""),"")</f>
        <v/>
      </c>
    </row>
    <row r="126" spans="1:17" ht="10.8" customHeight="1" x14ac:dyDescent="0.25">
      <c r="A126" s="1">
        <f t="shared" si="7"/>
        <v>123</v>
      </c>
      <c r="B126" s="1" t="str">
        <f t="shared" si="6"/>
        <v/>
      </c>
      <c r="C126" s="29">
        <f>IF(LARGE('YTD Scores'!AN$2:AN$200,A126)&gt;0.99,LARGE('YTD Scores'!AN$2:AN$200,A126),0)</f>
        <v>0</v>
      </c>
      <c r="F126" s="6" t="str">
        <f>IF($C126&gt;0,IF(VLOOKUP($C126,'YTD Scores'!$AN$2:$BC$200,F$2,FALSE)&gt;0,VLOOKUP($C126,'YTD Scores'!$AN$2:$BC$200,F$2,FALSE),""),"")</f>
        <v/>
      </c>
      <c r="G126" s="6" t="str">
        <f>IF($C126&gt;0,IF(VLOOKUP($C126,'YTD Scores'!$AN$2:$BC$200,G$2,FALSE)&gt;0,VLOOKUP($C126,'YTD Scores'!$AN$2:$BC$200,G$2,FALSE),""),"")</f>
        <v/>
      </c>
      <c r="H126" s="6" t="str">
        <f>IF($C126&gt;0,IF(VLOOKUP($C126,'YTD Scores'!$AN$2:$BC$200,H$2,FALSE)&gt;0,VLOOKUP($C126,'YTD Scores'!$AN$2:$BC$200,H$2,FALSE),""),"")</f>
        <v/>
      </c>
      <c r="I126" s="6" t="str">
        <f>IF($C126&gt;0,IF(VLOOKUP($C126,'YTD Scores'!$AN$2:$BC$200,I$2,FALSE)&gt;0,VLOOKUP($C126,'YTD Scores'!$AN$2:$BC$200,I$2,FALSE),""),"")</f>
        <v/>
      </c>
      <c r="J126" s="6" t="str">
        <f>IF($C126&gt;0,IF(VLOOKUP($C126,'YTD Scores'!$AN$2:$BC$200,J$2,FALSE)&gt;0,VLOOKUP($C126,'YTD Scores'!$AN$2:$BC$200,J$2,FALSE),""),"")</f>
        <v/>
      </c>
      <c r="K126" s="6" t="str">
        <f>IF($C126&gt;0,IF(VLOOKUP($C126,'YTD Scores'!$AN$2:$BC$200,K$2,FALSE)&gt;0,VLOOKUP($C126,'YTD Scores'!$AN$2:$BC$200,K$2,FALSE),""),"")</f>
        <v/>
      </c>
      <c r="L126" s="6" t="str">
        <f>IF($C126&gt;0,IF(VLOOKUP($C126,'YTD Scores'!$AN$2:$BC$200,L$2,FALSE)&gt;0,VLOOKUP($C126,'YTD Scores'!$AN$2:$BC$200,L$2,FALSE),""),"")</f>
        <v/>
      </c>
      <c r="M126" s="6" t="str">
        <f>IF($C126&gt;0,IF(VLOOKUP($C126,'YTD Scores'!$AN$2:$BC$200,M$2,FALSE)&gt;0,VLOOKUP($C126,'YTD Scores'!$AN$2:$BC$200,M$2,FALSE),""),"")</f>
        <v/>
      </c>
      <c r="N126" s="6" t="str">
        <f>IF($C126&gt;0,IF(VLOOKUP($C126,'YTD Scores'!$AN$2:$BC$200,N$2,FALSE)&gt;0,VLOOKUP($C126,'YTD Scores'!$AN$2:$BC$200,N$2,FALSE),""),"")</f>
        <v/>
      </c>
      <c r="O126" s="6" t="str">
        <f>IF($C126&gt;0,IF(VLOOKUP($C126,'YTD Scores'!$AN$2:$BC$200,O$2,FALSE)&gt;0,VLOOKUP($C126,'YTD Scores'!$AN$2:$BC$200,O$2,FALSE),""),"")</f>
        <v/>
      </c>
      <c r="P126" s="6" t="str">
        <f>IF($C126&gt;0,IF(VLOOKUP($C126,'YTD Scores'!$AN$2:$BC$200,P$2,FALSE)&gt;0,VLOOKUP($C126,'YTD Scores'!$AN$2:$BC$200,P$2,FALSE),""),"")</f>
        <v/>
      </c>
      <c r="Q126" s="6" t="str">
        <f>IF($C126&gt;0,IF(VLOOKUP($C126,'YTD Scores'!$AN$2:$BC$200,Q$2,FALSE)&gt;0,VLOOKUP($C126,'YTD Scores'!$AN$2:$BC$200,Q$2,FALSE),""),"")</f>
        <v/>
      </c>
    </row>
    <row r="127" spans="1:17" ht="10.8" customHeight="1" x14ac:dyDescent="0.25">
      <c r="A127" s="1">
        <f t="shared" si="7"/>
        <v>124</v>
      </c>
      <c r="B127" s="1" t="str">
        <f t="shared" si="6"/>
        <v/>
      </c>
      <c r="C127" s="29">
        <f>IF(LARGE('YTD Scores'!AN$2:AN$200,A127)&gt;0.99,LARGE('YTD Scores'!AN$2:AN$200,A127),0)</f>
        <v>0</v>
      </c>
      <c r="F127" s="6" t="str">
        <f>IF($C127&gt;0,IF(VLOOKUP($C127,'YTD Scores'!$AN$2:$BC$200,F$2,FALSE)&gt;0,VLOOKUP($C127,'YTD Scores'!$AN$2:$BC$200,F$2,FALSE),""),"")</f>
        <v/>
      </c>
      <c r="G127" s="6" t="str">
        <f>IF($C127&gt;0,IF(VLOOKUP($C127,'YTD Scores'!$AN$2:$BC$200,G$2,FALSE)&gt;0,VLOOKUP($C127,'YTD Scores'!$AN$2:$BC$200,G$2,FALSE),""),"")</f>
        <v/>
      </c>
      <c r="H127" s="6" t="str">
        <f>IF($C127&gt;0,IF(VLOOKUP($C127,'YTD Scores'!$AN$2:$BC$200,H$2,FALSE)&gt;0,VLOOKUP($C127,'YTD Scores'!$AN$2:$BC$200,H$2,FALSE),""),"")</f>
        <v/>
      </c>
      <c r="I127" s="6" t="str">
        <f>IF($C127&gt;0,IF(VLOOKUP($C127,'YTD Scores'!$AN$2:$BC$200,I$2,FALSE)&gt;0,VLOOKUP($C127,'YTD Scores'!$AN$2:$BC$200,I$2,FALSE),""),"")</f>
        <v/>
      </c>
      <c r="J127" s="6" t="str">
        <f>IF($C127&gt;0,IF(VLOOKUP($C127,'YTD Scores'!$AN$2:$BC$200,J$2,FALSE)&gt;0,VLOOKUP($C127,'YTD Scores'!$AN$2:$BC$200,J$2,FALSE),""),"")</f>
        <v/>
      </c>
      <c r="K127" s="6" t="str">
        <f>IF($C127&gt;0,IF(VLOOKUP($C127,'YTD Scores'!$AN$2:$BC$200,K$2,FALSE)&gt;0,VLOOKUP($C127,'YTD Scores'!$AN$2:$BC$200,K$2,FALSE),""),"")</f>
        <v/>
      </c>
      <c r="L127" s="6" t="str">
        <f>IF($C127&gt;0,IF(VLOOKUP($C127,'YTD Scores'!$AN$2:$BC$200,L$2,FALSE)&gt;0,VLOOKUP($C127,'YTD Scores'!$AN$2:$BC$200,L$2,FALSE),""),"")</f>
        <v/>
      </c>
      <c r="M127" s="6" t="str">
        <f>IF($C127&gt;0,IF(VLOOKUP($C127,'YTD Scores'!$AN$2:$BC$200,M$2,FALSE)&gt;0,VLOOKUP($C127,'YTD Scores'!$AN$2:$BC$200,M$2,FALSE),""),"")</f>
        <v/>
      </c>
      <c r="N127" s="6" t="str">
        <f>IF($C127&gt;0,IF(VLOOKUP($C127,'YTD Scores'!$AN$2:$BC$200,N$2,FALSE)&gt;0,VLOOKUP($C127,'YTD Scores'!$AN$2:$BC$200,N$2,FALSE),""),"")</f>
        <v/>
      </c>
      <c r="O127" s="6" t="str">
        <f>IF($C127&gt;0,IF(VLOOKUP($C127,'YTD Scores'!$AN$2:$BC$200,O$2,FALSE)&gt;0,VLOOKUP($C127,'YTD Scores'!$AN$2:$BC$200,O$2,FALSE),""),"")</f>
        <v/>
      </c>
      <c r="P127" s="6" t="str">
        <f>IF($C127&gt;0,IF(VLOOKUP($C127,'YTD Scores'!$AN$2:$BC$200,P$2,FALSE)&gt;0,VLOOKUP($C127,'YTD Scores'!$AN$2:$BC$200,P$2,FALSE),""),"")</f>
        <v/>
      </c>
      <c r="Q127" s="6" t="str">
        <f>IF($C127&gt;0,IF(VLOOKUP($C127,'YTD Scores'!$AN$2:$BC$200,Q$2,FALSE)&gt;0,VLOOKUP($C127,'YTD Scores'!$AN$2:$BC$200,Q$2,FALSE),""),"")</f>
        <v/>
      </c>
    </row>
    <row r="128" spans="1:17" ht="10.8" customHeight="1" x14ac:dyDescent="0.25">
      <c r="A128" s="1">
        <f t="shared" si="7"/>
        <v>125</v>
      </c>
      <c r="B128" s="1" t="str">
        <f t="shared" si="6"/>
        <v/>
      </c>
      <c r="C128" s="29">
        <f>IF(LARGE('YTD Scores'!AN$2:AN$200,A128)&gt;0.99,LARGE('YTD Scores'!AN$2:AN$200,A128),0)</f>
        <v>0</v>
      </c>
      <c r="F128" s="6" t="str">
        <f>IF($C128&gt;0,IF(VLOOKUP($C128,'YTD Scores'!$AN$2:$BC$200,F$2,FALSE)&gt;0,VLOOKUP($C128,'YTD Scores'!$AN$2:$BC$200,F$2,FALSE),""),"")</f>
        <v/>
      </c>
      <c r="G128" s="6" t="str">
        <f>IF($C128&gt;0,IF(VLOOKUP($C128,'YTD Scores'!$AN$2:$BC$200,G$2,FALSE)&gt;0,VLOOKUP($C128,'YTD Scores'!$AN$2:$BC$200,G$2,FALSE),""),"")</f>
        <v/>
      </c>
      <c r="H128" s="6" t="str">
        <f>IF($C128&gt;0,IF(VLOOKUP($C128,'YTD Scores'!$AN$2:$BC$200,H$2,FALSE)&gt;0,VLOOKUP($C128,'YTD Scores'!$AN$2:$BC$200,H$2,FALSE),""),"")</f>
        <v/>
      </c>
      <c r="I128" s="6" t="str">
        <f>IF($C128&gt;0,IF(VLOOKUP($C128,'YTD Scores'!$AN$2:$BC$200,I$2,FALSE)&gt;0,VLOOKUP($C128,'YTD Scores'!$AN$2:$BC$200,I$2,FALSE),""),"")</f>
        <v/>
      </c>
      <c r="J128" s="6" t="str">
        <f>IF($C128&gt;0,IF(VLOOKUP($C128,'YTD Scores'!$AN$2:$BC$200,J$2,FALSE)&gt;0,VLOOKUP($C128,'YTD Scores'!$AN$2:$BC$200,J$2,FALSE),""),"")</f>
        <v/>
      </c>
      <c r="K128" s="6" t="str">
        <f>IF($C128&gt;0,IF(VLOOKUP($C128,'YTD Scores'!$AN$2:$BC$200,K$2,FALSE)&gt;0,VLOOKUP($C128,'YTD Scores'!$AN$2:$BC$200,K$2,FALSE),""),"")</f>
        <v/>
      </c>
      <c r="L128" s="6" t="str">
        <f>IF($C128&gt;0,IF(VLOOKUP($C128,'YTD Scores'!$AN$2:$BC$200,L$2,FALSE)&gt;0,VLOOKUP($C128,'YTD Scores'!$AN$2:$BC$200,L$2,FALSE),""),"")</f>
        <v/>
      </c>
      <c r="M128" s="6" t="str">
        <f>IF($C128&gt;0,IF(VLOOKUP($C128,'YTD Scores'!$AN$2:$BC$200,M$2,FALSE)&gt;0,VLOOKUP($C128,'YTD Scores'!$AN$2:$BC$200,M$2,FALSE),""),"")</f>
        <v/>
      </c>
      <c r="N128" s="6" t="str">
        <f>IF($C128&gt;0,IF(VLOOKUP($C128,'YTD Scores'!$AN$2:$BC$200,N$2,FALSE)&gt;0,VLOOKUP($C128,'YTD Scores'!$AN$2:$BC$200,N$2,FALSE),""),"")</f>
        <v/>
      </c>
      <c r="O128" s="6" t="str">
        <f>IF($C128&gt;0,IF(VLOOKUP($C128,'YTD Scores'!$AN$2:$BC$200,O$2,FALSE)&gt;0,VLOOKUP($C128,'YTD Scores'!$AN$2:$BC$200,O$2,FALSE),""),"")</f>
        <v/>
      </c>
      <c r="P128" s="6" t="str">
        <f>IF($C128&gt;0,IF(VLOOKUP($C128,'YTD Scores'!$AN$2:$BC$200,P$2,FALSE)&gt;0,VLOOKUP($C128,'YTD Scores'!$AN$2:$BC$200,P$2,FALSE),""),"")</f>
        <v/>
      </c>
      <c r="Q128" s="6" t="str">
        <f>IF($C128&gt;0,IF(VLOOKUP($C128,'YTD Scores'!$AN$2:$BC$200,Q$2,FALSE)&gt;0,VLOOKUP($C128,'YTD Scores'!$AN$2:$BC$200,Q$2,FALSE),""),"")</f>
        <v/>
      </c>
    </row>
    <row r="129" spans="1:17" ht="10.8" customHeight="1" x14ac:dyDescent="0.25">
      <c r="A129" s="1">
        <f t="shared" si="7"/>
        <v>126</v>
      </c>
      <c r="B129" s="1" t="str">
        <f t="shared" si="6"/>
        <v/>
      </c>
      <c r="C129" s="29">
        <f>IF(LARGE('YTD Scores'!AN$2:AN$200,A129)&gt;0.99,LARGE('YTD Scores'!AN$2:AN$200,A129),0)</f>
        <v>0</v>
      </c>
      <c r="F129" s="6" t="str">
        <f>IF($C129&gt;0,IF(VLOOKUP($C129,'YTD Scores'!$AN$2:$BC$200,F$2,FALSE)&gt;0,VLOOKUP($C129,'YTD Scores'!$AN$2:$BC$200,F$2,FALSE),""),"")</f>
        <v/>
      </c>
      <c r="G129" s="6" t="str">
        <f>IF($C129&gt;0,IF(VLOOKUP($C129,'YTD Scores'!$AN$2:$BC$200,G$2,FALSE)&gt;0,VLOOKUP($C129,'YTD Scores'!$AN$2:$BC$200,G$2,FALSE),""),"")</f>
        <v/>
      </c>
      <c r="H129" s="6" t="str">
        <f>IF($C129&gt;0,IF(VLOOKUP($C129,'YTD Scores'!$AN$2:$BC$200,H$2,FALSE)&gt;0,VLOOKUP($C129,'YTD Scores'!$AN$2:$BC$200,H$2,FALSE),""),"")</f>
        <v/>
      </c>
      <c r="I129" s="6" t="str">
        <f>IF($C129&gt;0,IF(VLOOKUP($C129,'YTD Scores'!$AN$2:$BC$200,I$2,FALSE)&gt;0,VLOOKUP($C129,'YTD Scores'!$AN$2:$BC$200,I$2,FALSE),""),"")</f>
        <v/>
      </c>
      <c r="J129" s="6" t="str">
        <f>IF($C129&gt;0,IF(VLOOKUP($C129,'YTD Scores'!$AN$2:$BC$200,J$2,FALSE)&gt;0,VLOOKUP($C129,'YTD Scores'!$AN$2:$BC$200,J$2,FALSE),""),"")</f>
        <v/>
      </c>
      <c r="K129" s="6" t="str">
        <f>IF($C129&gt;0,IF(VLOOKUP($C129,'YTD Scores'!$AN$2:$BC$200,K$2,FALSE)&gt;0,VLOOKUP($C129,'YTD Scores'!$AN$2:$BC$200,K$2,FALSE),""),"")</f>
        <v/>
      </c>
      <c r="L129" s="6" t="str">
        <f>IF($C129&gt;0,IF(VLOOKUP($C129,'YTD Scores'!$AN$2:$BC$200,L$2,FALSE)&gt;0,VLOOKUP($C129,'YTD Scores'!$AN$2:$BC$200,L$2,FALSE),""),"")</f>
        <v/>
      </c>
      <c r="M129" s="6" t="str">
        <f>IF($C129&gt;0,IF(VLOOKUP($C129,'YTD Scores'!$AN$2:$BC$200,M$2,FALSE)&gt;0,VLOOKUP($C129,'YTD Scores'!$AN$2:$BC$200,M$2,FALSE),""),"")</f>
        <v/>
      </c>
      <c r="N129" s="6" t="str">
        <f>IF($C129&gt;0,IF(VLOOKUP($C129,'YTD Scores'!$AN$2:$BC$200,N$2,FALSE)&gt;0,VLOOKUP($C129,'YTD Scores'!$AN$2:$BC$200,N$2,FALSE),""),"")</f>
        <v/>
      </c>
      <c r="O129" s="6" t="str">
        <f>IF($C129&gt;0,IF(VLOOKUP($C129,'YTD Scores'!$AN$2:$BC$200,O$2,FALSE)&gt;0,VLOOKUP($C129,'YTD Scores'!$AN$2:$BC$200,O$2,FALSE),""),"")</f>
        <v/>
      </c>
      <c r="P129" s="6" t="str">
        <f>IF($C129&gt;0,IF(VLOOKUP($C129,'YTD Scores'!$AN$2:$BC$200,P$2,FALSE)&gt;0,VLOOKUP($C129,'YTD Scores'!$AN$2:$BC$200,P$2,FALSE),""),"")</f>
        <v/>
      </c>
      <c r="Q129" s="6" t="str">
        <f>IF($C129&gt;0,IF(VLOOKUP($C129,'YTD Scores'!$AN$2:$BC$200,Q$2,FALSE)&gt;0,VLOOKUP($C129,'YTD Scores'!$AN$2:$BC$200,Q$2,FALSE),""),"")</f>
        <v/>
      </c>
    </row>
    <row r="130" spans="1:17" ht="10.8" customHeight="1" x14ac:dyDescent="0.25">
      <c r="A130" s="1">
        <f t="shared" si="7"/>
        <v>127</v>
      </c>
      <c r="B130" s="1" t="str">
        <f t="shared" si="6"/>
        <v/>
      </c>
      <c r="C130" s="29">
        <f>IF(LARGE('YTD Scores'!AN$2:AN$200,A130)&gt;0.99,LARGE('YTD Scores'!AN$2:AN$200,A130),0)</f>
        <v>0</v>
      </c>
      <c r="F130" s="6" t="str">
        <f>IF($C130&gt;0,IF(VLOOKUP($C130,'YTD Scores'!$AN$2:$BC$200,F$2,FALSE)&gt;0,VLOOKUP($C130,'YTD Scores'!$AN$2:$BC$200,F$2,FALSE),""),"")</f>
        <v/>
      </c>
      <c r="G130" s="6" t="str">
        <f>IF($C130&gt;0,IF(VLOOKUP($C130,'YTD Scores'!$AN$2:$BC$200,G$2,FALSE)&gt;0,VLOOKUP($C130,'YTD Scores'!$AN$2:$BC$200,G$2,FALSE),""),"")</f>
        <v/>
      </c>
      <c r="H130" s="6" t="str">
        <f>IF($C130&gt;0,IF(VLOOKUP($C130,'YTD Scores'!$AN$2:$BC$200,H$2,FALSE)&gt;0,VLOOKUP($C130,'YTD Scores'!$AN$2:$BC$200,H$2,FALSE),""),"")</f>
        <v/>
      </c>
      <c r="I130" s="6" t="str">
        <f>IF($C130&gt;0,IF(VLOOKUP($C130,'YTD Scores'!$AN$2:$BC$200,I$2,FALSE)&gt;0,VLOOKUP($C130,'YTD Scores'!$AN$2:$BC$200,I$2,FALSE),""),"")</f>
        <v/>
      </c>
      <c r="J130" s="6" t="str">
        <f>IF($C130&gt;0,IF(VLOOKUP($C130,'YTD Scores'!$AN$2:$BC$200,J$2,FALSE)&gt;0,VLOOKUP($C130,'YTD Scores'!$AN$2:$BC$200,J$2,FALSE),""),"")</f>
        <v/>
      </c>
      <c r="K130" s="6" t="str">
        <f>IF($C130&gt;0,IF(VLOOKUP($C130,'YTD Scores'!$AN$2:$BC$200,K$2,FALSE)&gt;0,VLOOKUP($C130,'YTD Scores'!$AN$2:$BC$200,K$2,FALSE),""),"")</f>
        <v/>
      </c>
      <c r="L130" s="6" t="str">
        <f>IF($C130&gt;0,IF(VLOOKUP($C130,'YTD Scores'!$AN$2:$BC$200,L$2,FALSE)&gt;0,VLOOKUP($C130,'YTD Scores'!$AN$2:$BC$200,L$2,FALSE),""),"")</f>
        <v/>
      </c>
      <c r="M130" s="6" t="str">
        <f>IF($C130&gt;0,IF(VLOOKUP($C130,'YTD Scores'!$AN$2:$BC$200,M$2,FALSE)&gt;0,VLOOKUP($C130,'YTD Scores'!$AN$2:$BC$200,M$2,FALSE),""),"")</f>
        <v/>
      </c>
      <c r="N130" s="6" t="str">
        <f>IF($C130&gt;0,IF(VLOOKUP($C130,'YTD Scores'!$AN$2:$BC$200,N$2,FALSE)&gt;0,VLOOKUP($C130,'YTD Scores'!$AN$2:$BC$200,N$2,FALSE),""),"")</f>
        <v/>
      </c>
      <c r="O130" s="6" t="str">
        <f>IF($C130&gt;0,IF(VLOOKUP($C130,'YTD Scores'!$AN$2:$BC$200,O$2,FALSE)&gt;0,VLOOKUP($C130,'YTD Scores'!$AN$2:$BC$200,O$2,FALSE),""),"")</f>
        <v/>
      </c>
      <c r="P130" s="6" t="str">
        <f>IF($C130&gt;0,IF(VLOOKUP($C130,'YTD Scores'!$AN$2:$BC$200,P$2,FALSE)&gt;0,VLOOKUP($C130,'YTD Scores'!$AN$2:$BC$200,P$2,FALSE),""),"")</f>
        <v/>
      </c>
      <c r="Q130" s="6" t="str">
        <f>IF($C130&gt;0,IF(VLOOKUP($C130,'YTD Scores'!$AN$2:$BC$200,Q$2,FALSE)&gt;0,VLOOKUP($C130,'YTD Scores'!$AN$2:$BC$200,Q$2,FALSE),""),"")</f>
        <v/>
      </c>
    </row>
    <row r="131" spans="1:17" ht="10.8" customHeight="1" x14ac:dyDescent="0.25">
      <c r="A131" s="1">
        <f t="shared" si="7"/>
        <v>128</v>
      </c>
      <c r="B131" s="1" t="str">
        <f t="shared" si="6"/>
        <v/>
      </c>
      <c r="C131" s="29">
        <f>IF(LARGE('YTD Scores'!AN$2:AN$200,A131)&gt;0.99,LARGE('YTD Scores'!AN$2:AN$200,A131),0)</f>
        <v>0</v>
      </c>
      <c r="F131" s="6" t="str">
        <f>IF($C131&gt;0,IF(VLOOKUP($C131,'YTD Scores'!$AN$2:$BC$200,F$2,FALSE)&gt;0,VLOOKUP($C131,'YTD Scores'!$AN$2:$BC$200,F$2,FALSE),""),"")</f>
        <v/>
      </c>
      <c r="G131" s="6" t="str">
        <f>IF($C131&gt;0,IF(VLOOKUP($C131,'YTD Scores'!$AN$2:$BC$200,G$2,FALSE)&gt;0,VLOOKUP($C131,'YTD Scores'!$AN$2:$BC$200,G$2,FALSE),""),"")</f>
        <v/>
      </c>
      <c r="H131" s="6" t="str">
        <f>IF($C131&gt;0,IF(VLOOKUP($C131,'YTD Scores'!$AN$2:$BC$200,H$2,FALSE)&gt;0,VLOOKUP($C131,'YTD Scores'!$AN$2:$BC$200,H$2,FALSE),""),"")</f>
        <v/>
      </c>
      <c r="I131" s="6" t="str">
        <f>IF($C131&gt;0,IF(VLOOKUP($C131,'YTD Scores'!$AN$2:$BC$200,I$2,FALSE)&gt;0,VLOOKUP($C131,'YTD Scores'!$AN$2:$BC$200,I$2,FALSE),""),"")</f>
        <v/>
      </c>
      <c r="J131" s="6" t="str">
        <f>IF($C131&gt;0,IF(VLOOKUP($C131,'YTD Scores'!$AN$2:$BC$200,J$2,FALSE)&gt;0,VLOOKUP($C131,'YTD Scores'!$AN$2:$BC$200,J$2,FALSE),""),"")</f>
        <v/>
      </c>
      <c r="K131" s="6" t="str">
        <f>IF($C131&gt;0,IF(VLOOKUP($C131,'YTD Scores'!$AN$2:$BC$200,K$2,FALSE)&gt;0,VLOOKUP($C131,'YTD Scores'!$AN$2:$BC$200,K$2,FALSE),""),"")</f>
        <v/>
      </c>
      <c r="L131" s="6" t="str">
        <f>IF($C131&gt;0,IF(VLOOKUP($C131,'YTD Scores'!$AN$2:$BC$200,L$2,FALSE)&gt;0,VLOOKUP($C131,'YTD Scores'!$AN$2:$BC$200,L$2,FALSE),""),"")</f>
        <v/>
      </c>
      <c r="M131" s="6" t="str">
        <f>IF($C131&gt;0,IF(VLOOKUP($C131,'YTD Scores'!$AN$2:$BC$200,M$2,FALSE)&gt;0,VLOOKUP($C131,'YTD Scores'!$AN$2:$BC$200,M$2,FALSE),""),"")</f>
        <v/>
      </c>
      <c r="N131" s="6" t="str">
        <f>IF($C131&gt;0,IF(VLOOKUP($C131,'YTD Scores'!$AN$2:$BC$200,N$2,FALSE)&gt;0,VLOOKUP($C131,'YTD Scores'!$AN$2:$BC$200,N$2,FALSE),""),"")</f>
        <v/>
      </c>
      <c r="O131" s="6" t="str">
        <f>IF($C131&gt;0,IF(VLOOKUP($C131,'YTD Scores'!$AN$2:$BC$200,O$2,FALSE)&gt;0,VLOOKUP($C131,'YTD Scores'!$AN$2:$BC$200,O$2,FALSE),""),"")</f>
        <v/>
      </c>
      <c r="P131" s="6" t="str">
        <f>IF($C131&gt;0,IF(VLOOKUP($C131,'YTD Scores'!$AN$2:$BC$200,P$2,FALSE)&gt;0,VLOOKUP($C131,'YTD Scores'!$AN$2:$BC$200,P$2,FALSE),""),"")</f>
        <v/>
      </c>
      <c r="Q131" s="6" t="str">
        <f>IF($C131&gt;0,IF(VLOOKUP($C131,'YTD Scores'!$AN$2:$BC$200,Q$2,FALSE)&gt;0,VLOOKUP($C131,'YTD Scores'!$AN$2:$BC$200,Q$2,FALSE),""),"")</f>
        <v/>
      </c>
    </row>
    <row r="132" spans="1:17" ht="10.8" customHeight="1" x14ac:dyDescent="0.25">
      <c r="A132" s="1">
        <f t="shared" si="7"/>
        <v>129</v>
      </c>
      <c r="B132" s="1" t="str">
        <f t="shared" si="6"/>
        <v/>
      </c>
      <c r="C132" s="29">
        <f>IF(LARGE('YTD Scores'!AN$2:AN$200,A132)&gt;0.99,LARGE('YTD Scores'!AN$2:AN$200,A132),0)</f>
        <v>0</v>
      </c>
      <c r="F132" s="6" t="str">
        <f>IF($C132&gt;0,IF(VLOOKUP($C132,'YTD Scores'!$AN$2:$BC$200,F$2,FALSE)&gt;0,VLOOKUP($C132,'YTD Scores'!$AN$2:$BC$200,F$2,FALSE),""),"")</f>
        <v/>
      </c>
      <c r="G132" s="6" t="str">
        <f>IF($C132&gt;0,IF(VLOOKUP($C132,'YTD Scores'!$AN$2:$BC$200,G$2,FALSE)&gt;0,VLOOKUP($C132,'YTD Scores'!$AN$2:$BC$200,G$2,FALSE),""),"")</f>
        <v/>
      </c>
      <c r="H132" s="6" t="str">
        <f>IF($C132&gt;0,IF(VLOOKUP($C132,'YTD Scores'!$AN$2:$BC$200,H$2,FALSE)&gt;0,VLOOKUP($C132,'YTD Scores'!$AN$2:$BC$200,H$2,FALSE),""),"")</f>
        <v/>
      </c>
      <c r="I132" s="6" t="str">
        <f>IF($C132&gt;0,IF(VLOOKUP($C132,'YTD Scores'!$AN$2:$BC$200,I$2,FALSE)&gt;0,VLOOKUP($C132,'YTD Scores'!$AN$2:$BC$200,I$2,FALSE),""),"")</f>
        <v/>
      </c>
      <c r="J132" s="6" t="str">
        <f>IF($C132&gt;0,IF(VLOOKUP($C132,'YTD Scores'!$AN$2:$BC$200,J$2,FALSE)&gt;0,VLOOKUP($C132,'YTD Scores'!$AN$2:$BC$200,J$2,FALSE),""),"")</f>
        <v/>
      </c>
      <c r="K132" s="6" t="str">
        <f>IF($C132&gt;0,IF(VLOOKUP($C132,'YTD Scores'!$AN$2:$BC$200,K$2,FALSE)&gt;0,VLOOKUP($C132,'YTD Scores'!$AN$2:$BC$200,K$2,FALSE),""),"")</f>
        <v/>
      </c>
      <c r="L132" s="6" t="str">
        <f>IF($C132&gt;0,IF(VLOOKUP($C132,'YTD Scores'!$AN$2:$BC$200,L$2,FALSE)&gt;0,VLOOKUP($C132,'YTD Scores'!$AN$2:$BC$200,L$2,FALSE),""),"")</f>
        <v/>
      </c>
      <c r="M132" s="6" t="str">
        <f>IF($C132&gt;0,IF(VLOOKUP($C132,'YTD Scores'!$AN$2:$BC$200,M$2,FALSE)&gt;0,VLOOKUP($C132,'YTD Scores'!$AN$2:$BC$200,M$2,FALSE),""),"")</f>
        <v/>
      </c>
      <c r="N132" s="6" t="str">
        <f>IF($C132&gt;0,IF(VLOOKUP($C132,'YTD Scores'!$AN$2:$BC$200,N$2,FALSE)&gt;0,VLOOKUP($C132,'YTD Scores'!$AN$2:$BC$200,N$2,FALSE),""),"")</f>
        <v/>
      </c>
      <c r="O132" s="6" t="str">
        <f>IF($C132&gt;0,IF(VLOOKUP($C132,'YTD Scores'!$AN$2:$BC$200,O$2,FALSE)&gt;0,VLOOKUP($C132,'YTD Scores'!$AN$2:$BC$200,O$2,FALSE),""),"")</f>
        <v/>
      </c>
      <c r="P132" s="6" t="str">
        <f>IF($C132&gt;0,IF(VLOOKUP($C132,'YTD Scores'!$AN$2:$BC$200,P$2,FALSE)&gt;0,VLOOKUP($C132,'YTD Scores'!$AN$2:$BC$200,P$2,FALSE),""),"")</f>
        <v/>
      </c>
      <c r="Q132" s="6" t="str">
        <f>IF($C132&gt;0,IF(VLOOKUP($C132,'YTD Scores'!$AN$2:$BC$200,Q$2,FALSE)&gt;0,VLOOKUP($C132,'YTD Scores'!$AN$2:$BC$200,Q$2,FALSE),""),"")</f>
        <v/>
      </c>
    </row>
    <row r="133" spans="1:17" ht="10.8" customHeight="1" x14ac:dyDescent="0.25">
      <c r="A133" s="1">
        <f t="shared" si="7"/>
        <v>130</v>
      </c>
      <c r="B133" s="1" t="str">
        <f t="shared" ref="B133:B196" si="8">IF(C133&gt;0,A133,"")</f>
        <v/>
      </c>
      <c r="C133" s="29">
        <f>IF(LARGE('YTD Scores'!AN$2:AN$200,A133)&gt;0.99,LARGE('YTD Scores'!AN$2:AN$200,A133),0)</f>
        <v>0</v>
      </c>
      <c r="F133" s="6" t="str">
        <f>IF($C133&gt;0,IF(VLOOKUP($C133,'YTD Scores'!$AN$2:$BC$200,F$2,FALSE)&gt;0,VLOOKUP($C133,'YTD Scores'!$AN$2:$BC$200,F$2,FALSE),""),"")</f>
        <v/>
      </c>
      <c r="G133" s="6" t="str">
        <f>IF($C133&gt;0,IF(VLOOKUP($C133,'YTD Scores'!$AN$2:$BC$200,G$2,FALSE)&gt;0,VLOOKUP($C133,'YTD Scores'!$AN$2:$BC$200,G$2,FALSE),""),"")</f>
        <v/>
      </c>
      <c r="H133" s="6" t="str">
        <f>IF($C133&gt;0,IF(VLOOKUP($C133,'YTD Scores'!$AN$2:$BC$200,H$2,FALSE)&gt;0,VLOOKUP($C133,'YTD Scores'!$AN$2:$BC$200,H$2,FALSE),""),"")</f>
        <v/>
      </c>
      <c r="I133" s="6" t="str">
        <f>IF($C133&gt;0,IF(VLOOKUP($C133,'YTD Scores'!$AN$2:$BC$200,I$2,FALSE)&gt;0,VLOOKUP($C133,'YTD Scores'!$AN$2:$BC$200,I$2,FALSE),""),"")</f>
        <v/>
      </c>
      <c r="J133" s="6" t="str">
        <f>IF($C133&gt;0,IF(VLOOKUP($C133,'YTD Scores'!$AN$2:$BC$200,J$2,FALSE)&gt;0,VLOOKUP($C133,'YTD Scores'!$AN$2:$BC$200,J$2,FALSE),""),"")</f>
        <v/>
      </c>
      <c r="K133" s="6" t="str">
        <f>IF($C133&gt;0,IF(VLOOKUP($C133,'YTD Scores'!$AN$2:$BC$200,K$2,FALSE)&gt;0,VLOOKUP($C133,'YTD Scores'!$AN$2:$BC$200,K$2,FALSE),""),"")</f>
        <v/>
      </c>
      <c r="L133" s="6" t="str">
        <f>IF($C133&gt;0,IF(VLOOKUP($C133,'YTD Scores'!$AN$2:$BC$200,L$2,FALSE)&gt;0,VLOOKUP($C133,'YTD Scores'!$AN$2:$BC$200,L$2,FALSE),""),"")</f>
        <v/>
      </c>
      <c r="M133" s="6" t="str">
        <f>IF($C133&gt;0,IF(VLOOKUP($C133,'YTD Scores'!$AN$2:$BC$200,M$2,FALSE)&gt;0,VLOOKUP($C133,'YTD Scores'!$AN$2:$BC$200,M$2,FALSE),""),"")</f>
        <v/>
      </c>
      <c r="N133" s="6" t="str">
        <f>IF($C133&gt;0,IF(VLOOKUP($C133,'YTD Scores'!$AN$2:$BC$200,N$2,FALSE)&gt;0,VLOOKUP($C133,'YTD Scores'!$AN$2:$BC$200,N$2,FALSE),""),"")</f>
        <v/>
      </c>
      <c r="O133" s="6" t="str">
        <f>IF($C133&gt;0,IF(VLOOKUP($C133,'YTD Scores'!$AN$2:$BC$200,O$2,FALSE)&gt;0,VLOOKUP($C133,'YTD Scores'!$AN$2:$BC$200,O$2,FALSE),""),"")</f>
        <v/>
      </c>
      <c r="P133" s="6" t="str">
        <f>IF($C133&gt;0,IF(VLOOKUP($C133,'YTD Scores'!$AN$2:$BC$200,P$2,FALSE)&gt;0,VLOOKUP($C133,'YTD Scores'!$AN$2:$BC$200,P$2,FALSE),""),"")</f>
        <v/>
      </c>
      <c r="Q133" s="6" t="str">
        <f>IF($C133&gt;0,IF(VLOOKUP($C133,'YTD Scores'!$AN$2:$BC$200,Q$2,FALSE)&gt;0,VLOOKUP($C133,'YTD Scores'!$AN$2:$BC$200,Q$2,FALSE),""),"")</f>
        <v/>
      </c>
    </row>
    <row r="134" spans="1:17" ht="10.8" customHeight="1" x14ac:dyDescent="0.25">
      <c r="A134" s="1">
        <f t="shared" si="7"/>
        <v>131</v>
      </c>
      <c r="B134" s="1" t="str">
        <f t="shared" si="8"/>
        <v/>
      </c>
      <c r="C134" s="29">
        <f>IF(LARGE('YTD Scores'!AN$2:AN$200,A134)&gt;0.99,LARGE('YTD Scores'!AN$2:AN$200,A134),0)</f>
        <v>0</v>
      </c>
      <c r="F134" s="6" t="str">
        <f>IF($C134&gt;0,IF(VLOOKUP($C134,'YTD Scores'!$AN$2:$BC$200,F$2,FALSE)&gt;0,VLOOKUP($C134,'YTD Scores'!$AN$2:$BC$200,F$2,FALSE),""),"")</f>
        <v/>
      </c>
      <c r="G134" s="6" t="str">
        <f>IF($C134&gt;0,IF(VLOOKUP($C134,'YTD Scores'!$AN$2:$BC$200,G$2,FALSE)&gt;0,VLOOKUP($C134,'YTD Scores'!$AN$2:$BC$200,G$2,FALSE),""),"")</f>
        <v/>
      </c>
      <c r="H134" s="6" t="str">
        <f>IF($C134&gt;0,IF(VLOOKUP($C134,'YTD Scores'!$AN$2:$BC$200,H$2,FALSE)&gt;0,VLOOKUP($C134,'YTD Scores'!$AN$2:$BC$200,H$2,FALSE),""),"")</f>
        <v/>
      </c>
      <c r="I134" s="6" t="str">
        <f>IF($C134&gt;0,IF(VLOOKUP($C134,'YTD Scores'!$AN$2:$BC$200,I$2,FALSE)&gt;0,VLOOKUP($C134,'YTD Scores'!$AN$2:$BC$200,I$2,FALSE),""),"")</f>
        <v/>
      </c>
      <c r="J134" s="6" t="str">
        <f>IF($C134&gt;0,IF(VLOOKUP($C134,'YTD Scores'!$AN$2:$BC$200,J$2,FALSE)&gt;0,VLOOKUP($C134,'YTD Scores'!$AN$2:$BC$200,J$2,FALSE),""),"")</f>
        <v/>
      </c>
      <c r="K134" s="6" t="str">
        <f>IF($C134&gt;0,IF(VLOOKUP($C134,'YTD Scores'!$AN$2:$BC$200,K$2,FALSE)&gt;0,VLOOKUP($C134,'YTD Scores'!$AN$2:$BC$200,K$2,FALSE),""),"")</f>
        <v/>
      </c>
      <c r="L134" s="6" t="str">
        <f>IF($C134&gt;0,IF(VLOOKUP($C134,'YTD Scores'!$AN$2:$BC$200,L$2,FALSE)&gt;0,VLOOKUP($C134,'YTD Scores'!$AN$2:$BC$200,L$2,FALSE),""),"")</f>
        <v/>
      </c>
      <c r="M134" s="6" t="str">
        <f>IF($C134&gt;0,IF(VLOOKUP($C134,'YTD Scores'!$AN$2:$BC$200,M$2,FALSE)&gt;0,VLOOKUP($C134,'YTD Scores'!$AN$2:$BC$200,M$2,FALSE),""),"")</f>
        <v/>
      </c>
      <c r="N134" s="6" t="str">
        <f>IF($C134&gt;0,IF(VLOOKUP($C134,'YTD Scores'!$AN$2:$BC$200,N$2,FALSE)&gt;0,VLOOKUP($C134,'YTD Scores'!$AN$2:$BC$200,N$2,FALSE),""),"")</f>
        <v/>
      </c>
      <c r="O134" s="6" t="str">
        <f>IF($C134&gt;0,IF(VLOOKUP($C134,'YTD Scores'!$AN$2:$BC$200,O$2,FALSE)&gt;0,VLOOKUP($C134,'YTD Scores'!$AN$2:$BC$200,O$2,FALSE),""),"")</f>
        <v/>
      </c>
      <c r="P134" s="6" t="str">
        <f>IF($C134&gt;0,IF(VLOOKUP($C134,'YTD Scores'!$AN$2:$BC$200,P$2,FALSE)&gt;0,VLOOKUP($C134,'YTD Scores'!$AN$2:$BC$200,P$2,FALSE),""),"")</f>
        <v/>
      </c>
      <c r="Q134" s="6" t="str">
        <f>IF($C134&gt;0,IF(VLOOKUP($C134,'YTD Scores'!$AN$2:$BC$200,Q$2,FALSE)&gt;0,VLOOKUP($C134,'YTD Scores'!$AN$2:$BC$200,Q$2,FALSE),""),"")</f>
        <v/>
      </c>
    </row>
    <row r="135" spans="1:17" ht="10.8" customHeight="1" x14ac:dyDescent="0.25">
      <c r="A135" s="1">
        <f t="shared" si="7"/>
        <v>132</v>
      </c>
      <c r="B135" s="1" t="str">
        <f t="shared" si="8"/>
        <v/>
      </c>
      <c r="C135" s="29">
        <f>IF(LARGE('YTD Scores'!AN$2:AN$200,A135)&gt;0.99,LARGE('YTD Scores'!AN$2:AN$200,A135),0)</f>
        <v>0</v>
      </c>
      <c r="F135" s="6" t="str">
        <f>IF($C135&gt;0,IF(VLOOKUP($C135,'YTD Scores'!$AN$2:$BC$200,F$2,FALSE)&gt;0,VLOOKUP($C135,'YTD Scores'!$AN$2:$BC$200,F$2,FALSE),""),"")</f>
        <v/>
      </c>
      <c r="G135" s="6" t="str">
        <f>IF($C135&gt;0,IF(VLOOKUP($C135,'YTD Scores'!$AN$2:$BC$200,G$2,FALSE)&gt;0,VLOOKUP($C135,'YTD Scores'!$AN$2:$BC$200,G$2,FALSE),""),"")</f>
        <v/>
      </c>
      <c r="H135" s="6" t="str">
        <f>IF($C135&gt;0,IF(VLOOKUP($C135,'YTD Scores'!$AN$2:$BC$200,H$2,FALSE)&gt;0,VLOOKUP($C135,'YTD Scores'!$AN$2:$BC$200,H$2,FALSE),""),"")</f>
        <v/>
      </c>
      <c r="I135" s="6" t="str">
        <f>IF($C135&gt;0,IF(VLOOKUP($C135,'YTD Scores'!$AN$2:$BC$200,I$2,FALSE)&gt;0,VLOOKUP($C135,'YTD Scores'!$AN$2:$BC$200,I$2,FALSE),""),"")</f>
        <v/>
      </c>
      <c r="J135" s="6" t="str">
        <f>IF($C135&gt;0,IF(VLOOKUP($C135,'YTD Scores'!$AN$2:$BC$200,J$2,FALSE)&gt;0,VLOOKUP($C135,'YTD Scores'!$AN$2:$BC$200,J$2,FALSE),""),"")</f>
        <v/>
      </c>
      <c r="K135" s="6" t="str">
        <f>IF($C135&gt;0,IF(VLOOKUP($C135,'YTD Scores'!$AN$2:$BC$200,K$2,FALSE)&gt;0,VLOOKUP($C135,'YTD Scores'!$AN$2:$BC$200,K$2,FALSE),""),"")</f>
        <v/>
      </c>
      <c r="L135" s="6" t="str">
        <f>IF($C135&gt;0,IF(VLOOKUP($C135,'YTD Scores'!$AN$2:$BC$200,L$2,FALSE)&gt;0,VLOOKUP($C135,'YTD Scores'!$AN$2:$BC$200,L$2,FALSE),""),"")</f>
        <v/>
      </c>
      <c r="M135" s="6" t="str">
        <f>IF($C135&gt;0,IF(VLOOKUP($C135,'YTD Scores'!$AN$2:$BC$200,M$2,FALSE)&gt;0,VLOOKUP($C135,'YTD Scores'!$AN$2:$BC$200,M$2,FALSE),""),"")</f>
        <v/>
      </c>
      <c r="N135" s="6" t="str">
        <f>IF($C135&gt;0,IF(VLOOKUP($C135,'YTD Scores'!$AN$2:$BC$200,N$2,FALSE)&gt;0,VLOOKUP($C135,'YTD Scores'!$AN$2:$BC$200,N$2,FALSE),""),"")</f>
        <v/>
      </c>
      <c r="O135" s="6" t="str">
        <f>IF($C135&gt;0,IF(VLOOKUP($C135,'YTD Scores'!$AN$2:$BC$200,O$2,FALSE)&gt;0,VLOOKUP($C135,'YTD Scores'!$AN$2:$BC$200,O$2,FALSE),""),"")</f>
        <v/>
      </c>
      <c r="P135" s="6" t="str">
        <f>IF($C135&gt;0,IF(VLOOKUP($C135,'YTD Scores'!$AN$2:$BC$200,P$2,FALSE)&gt;0,VLOOKUP($C135,'YTD Scores'!$AN$2:$BC$200,P$2,FALSE),""),"")</f>
        <v/>
      </c>
      <c r="Q135" s="6" t="str">
        <f>IF($C135&gt;0,IF(VLOOKUP($C135,'YTD Scores'!$AN$2:$BC$200,Q$2,FALSE)&gt;0,VLOOKUP($C135,'YTD Scores'!$AN$2:$BC$200,Q$2,FALSE),""),"")</f>
        <v/>
      </c>
    </row>
    <row r="136" spans="1:17" ht="10.8" customHeight="1" x14ac:dyDescent="0.25">
      <c r="A136" s="1">
        <f t="shared" si="7"/>
        <v>133</v>
      </c>
      <c r="B136" s="1" t="str">
        <f t="shared" si="8"/>
        <v/>
      </c>
      <c r="C136" s="29">
        <f>IF(LARGE('YTD Scores'!AN$2:AN$200,A136)&gt;0.99,LARGE('YTD Scores'!AN$2:AN$200,A136),0)</f>
        <v>0</v>
      </c>
      <c r="F136" s="6" t="str">
        <f>IF($C136&gt;0,IF(VLOOKUP($C136,'YTD Scores'!$AN$2:$BC$200,F$2,FALSE)&gt;0,VLOOKUP($C136,'YTD Scores'!$AN$2:$BC$200,F$2,FALSE),""),"")</f>
        <v/>
      </c>
      <c r="G136" s="6" t="str">
        <f>IF($C136&gt;0,IF(VLOOKUP($C136,'YTD Scores'!$AN$2:$BC$200,G$2,FALSE)&gt;0,VLOOKUP($C136,'YTD Scores'!$AN$2:$BC$200,G$2,FALSE),""),"")</f>
        <v/>
      </c>
      <c r="H136" s="6" t="str">
        <f>IF($C136&gt;0,IF(VLOOKUP($C136,'YTD Scores'!$AN$2:$BC$200,H$2,FALSE)&gt;0,VLOOKUP($C136,'YTD Scores'!$AN$2:$BC$200,H$2,FALSE),""),"")</f>
        <v/>
      </c>
      <c r="I136" s="6" t="str">
        <f>IF($C136&gt;0,IF(VLOOKUP($C136,'YTD Scores'!$AN$2:$BC$200,I$2,FALSE)&gt;0,VLOOKUP($C136,'YTD Scores'!$AN$2:$BC$200,I$2,FALSE),""),"")</f>
        <v/>
      </c>
      <c r="J136" s="6" t="str">
        <f>IF($C136&gt;0,IF(VLOOKUP($C136,'YTD Scores'!$AN$2:$BC$200,J$2,FALSE)&gt;0,VLOOKUP($C136,'YTD Scores'!$AN$2:$BC$200,J$2,FALSE),""),"")</f>
        <v/>
      </c>
      <c r="K136" s="6" t="str">
        <f>IF($C136&gt;0,IF(VLOOKUP($C136,'YTD Scores'!$AN$2:$BC$200,K$2,FALSE)&gt;0,VLOOKUP($C136,'YTD Scores'!$AN$2:$BC$200,K$2,FALSE),""),"")</f>
        <v/>
      </c>
      <c r="L136" s="6" t="str">
        <f>IF($C136&gt;0,IF(VLOOKUP($C136,'YTD Scores'!$AN$2:$BC$200,L$2,FALSE)&gt;0,VLOOKUP($C136,'YTD Scores'!$AN$2:$BC$200,L$2,FALSE),""),"")</f>
        <v/>
      </c>
      <c r="M136" s="6" t="str">
        <f>IF($C136&gt;0,IF(VLOOKUP($C136,'YTD Scores'!$AN$2:$BC$200,M$2,FALSE)&gt;0,VLOOKUP($C136,'YTD Scores'!$AN$2:$BC$200,M$2,FALSE),""),"")</f>
        <v/>
      </c>
      <c r="N136" s="6" t="str">
        <f>IF($C136&gt;0,IF(VLOOKUP($C136,'YTD Scores'!$AN$2:$BC$200,N$2,FALSE)&gt;0,VLOOKUP($C136,'YTD Scores'!$AN$2:$BC$200,N$2,FALSE),""),"")</f>
        <v/>
      </c>
      <c r="O136" s="6" t="str">
        <f>IF($C136&gt;0,IF(VLOOKUP($C136,'YTD Scores'!$AN$2:$BC$200,O$2,FALSE)&gt;0,VLOOKUP($C136,'YTD Scores'!$AN$2:$BC$200,O$2,FALSE),""),"")</f>
        <v/>
      </c>
      <c r="P136" s="6" t="str">
        <f>IF($C136&gt;0,IF(VLOOKUP($C136,'YTD Scores'!$AN$2:$BC$200,P$2,FALSE)&gt;0,VLOOKUP($C136,'YTD Scores'!$AN$2:$BC$200,P$2,FALSE),""),"")</f>
        <v/>
      </c>
      <c r="Q136" s="6" t="str">
        <f>IF($C136&gt;0,IF(VLOOKUP($C136,'YTD Scores'!$AN$2:$BC$200,Q$2,FALSE)&gt;0,VLOOKUP($C136,'YTD Scores'!$AN$2:$BC$200,Q$2,FALSE),""),"")</f>
        <v/>
      </c>
    </row>
    <row r="137" spans="1:17" ht="10.8" customHeight="1" x14ac:dyDescent="0.25">
      <c r="A137" s="1">
        <f t="shared" si="7"/>
        <v>134</v>
      </c>
      <c r="B137" s="1" t="str">
        <f t="shared" si="8"/>
        <v/>
      </c>
      <c r="C137" s="29">
        <f>IF(LARGE('YTD Scores'!AN$2:AN$200,A137)&gt;0.99,LARGE('YTD Scores'!AN$2:AN$200,A137),0)</f>
        <v>0</v>
      </c>
      <c r="F137" s="6" t="str">
        <f>IF($C137&gt;0,IF(VLOOKUP($C137,'YTD Scores'!$AN$2:$BC$200,F$2,FALSE)&gt;0,VLOOKUP($C137,'YTD Scores'!$AN$2:$BC$200,F$2,FALSE),""),"")</f>
        <v/>
      </c>
      <c r="G137" s="6" t="str">
        <f>IF($C137&gt;0,IF(VLOOKUP($C137,'YTD Scores'!$AN$2:$BC$200,G$2,FALSE)&gt;0,VLOOKUP($C137,'YTD Scores'!$AN$2:$BC$200,G$2,FALSE),""),"")</f>
        <v/>
      </c>
      <c r="H137" s="6" t="str">
        <f>IF($C137&gt;0,IF(VLOOKUP($C137,'YTD Scores'!$AN$2:$BC$200,H$2,FALSE)&gt;0,VLOOKUP($C137,'YTD Scores'!$AN$2:$BC$200,H$2,FALSE),""),"")</f>
        <v/>
      </c>
      <c r="I137" s="6" t="str">
        <f>IF($C137&gt;0,IF(VLOOKUP($C137,'YTD Scores'!$AN$2:$BC$200,I$2,FALSE)&gt;0,VLOOKUP($C137,'YTD Scores'!$AN$2:$BC$200,I$2,FALSE),""),"")</f>
        <v/>
      </c>
      <c r="J137" s="6" t="str">
        <f>IF($C137&gt;0,IF(VLOOKUP($C137,'YTD Scores'!$AN$2:$BC$200,J$2,FALSE)&gt;0,VLOOKUP($C137,'YTD Scores'!$AN$2:$BC$200,J$2,FALSE),""),"")</f>
        <v/>
      </c>
      <c r="K137" s="6" t="str">
        <f>IF($C137&gt;0,IF(VLOOKUP($C137,'YTD Scores'!$AN$2:$BC$200,K$2,FALSE)&gt;0,VLOOKUP($C137,'YTD Scores'!$AN$2:$BC$200,K$2,FALSE),""),"")</f>
        <v/>
      </c>
      <c r="L137" s="6" t="str">
        <f>IF($C137&gt;0,IF(VLOOKUP($C137,'YTD Scores'!$AN$2:$BC$200,L$2,FALSE)&gt;0,VLOOKUP($C137,'YTD Scores'!$AN$2:$BC$200,L$2,FALSE),""),"")</f>
        <v/>
      </c>
      <c r="M137" s="6" t="str">
        <f>IF($C137&gt;0,IF(VLOOKUP($C137,'YTD Scores'!$AN$2:$BC$200,M$2,FALSE)&gt;0,VLOOKUP($C137,'YTD Scores'!$AN$2:$BC$200,M$2,FALSE),""),"")</f>
        <v/>
      </c>
      <c r="N137" s="6" t="str">
        <f>IF($C137&gt;0,IF(VLOOKUP($C137,'YTD Scores'!$AN$2:$BC$200,N$2,FALSE)&gt;0,VLOOKUP($C137,'YTD Scores'!$AN$2:$BC$200,N$2,FALSE),""),"")</f>
        <v/>
      </c>
      <c r="O137" s="6" t="str">
        <f>IF($C137&gt;0,IF(VLOOKUP($C137,'YTD Scores'!$AN$2:$BC$200,O$2,FALSE)&gt;0,VLOOKUP($C137,'YTD Scores'!$AN$2:$BC$200,O$2,FALSE),""),"")</f>
        <v/>
      </c>
      <c r="P137" s="6" t="str">
        <f>IF($C137&gt;0,IF(VLOOKUP($C137,'YTD Scores'!$AN$2:$BC$200,P$2,FALSE)&gt;0,VLOOKUP($C137,'YTD Scores'!$AN$2:$BC$200,P$2,FALSE),""),"")</f>
        <v/>
      </c>
      <c r="Q137" s="6" t="str">
        <f>IF($C137&gt;0,IF(VLOOKUP($C137,'YTD Scores'!$AN$2:$BC$200,Q$2,FALSE)&gt;0,VLOOKUP($C137,'YTD Scores'!$AN$2:$BC$200,Q$2,FALSE),""),"")</f>
        <v/>
      </c>
    </row>
    <row r="138" spans="1:17" ht="10.8" customHeight="1" x14ac:dyDescent="0.25">
      <c r="A138" s="1">
        <f t="shared" si="7"/>
        <v>135</v>
      </c>
      <c r="B138" s="1" t="str">
        <f t="shared" si="8"/>
        <v/>
      </c>
      <c r="C138" s="29">
        <f>IF(LARGE('YTD Scores'!AN$2:AN$200,A138)&gt;0.99,LARGE('YTD Scores'!AN$2:AN$200,A138),0)</f>
        <v>0</v>
      </c>
      <c r="F138" s="6" t="str">
        <f>IF($C138&gt;0,IF(VLOOKUP($C138,'YTD Scores'!$AN$2:$BC$200,F$2,FALSE)&gt;0,VLOOKUP($C138,'YTD Scores'!$AN$2:$BC$200,F$2,FALSE),""),"")</f>
        <v/>
      </c>
      <c r="G138" s="6" t="str">
        <f>IF($C138&gt;0,IF(VLOOKUP($C138,'YTD Scores'!$AN$2:$BC$200,G$2,FALSE)&gt;0,VLOOKUP($C138,'YTD Scores'!$AN$2:$BC$200,G$2,FALSE),""),"")</f>
        <v/>
      </c>
      <c r="H138" s="6" t="str">
        <f>IF($C138&gt;0,IF(VLOOKUP($C138,'YTD Scores'!$AN$2:$BC$200,H$2,FALSE)&gt;0,VLOOKUP($C138,'YTD Scores'!$AN$2:$BC$200,H$2,FALSE),""),"")</f>
        <v/>
      </c>
      <c r="I138" s="6" t="str">
        <f>IF($C138&gt;0,IF(VLOOKUP($C138,'YTD Scores'!$AN$2:$BC$200,I$2,FALSE)&gt;0,VLOOKUP($C138,'YTD Scores'!$AN$2:$BC$200,I$2,FALSE),""),"")</f>
        <v/>
      </c>
      <c r="J138" s="6" t="str">
        <f>IF($C138&gt;0,IF(VLOOKUP($C138,'YTD Scores'!$AN$2:$BC$200,J$2,FALSE)&gt;0,VLOOKUP($C138,'YTD Scores'!$AN$2:$BC$200,J$2,FALSE),""),"")</f>
        <v/>
      </c>
      <c r="K138" s="6" t="str">
        <f>IF($C138&gt;0,IF(VLOOKUP($C138,'YTD Scores'!$AN$2:$BC$200,K$2,FALSE)&gt;0,VLOOKUP($C138,'YTD Scores'!$AN$2:$BC$200,K$2,FALSE),""),"")</f>
        <v/>
      </c>
      <c r="L138" s="6" t="str">
        <f>IF($C138&gt;0,IF(VLOOKUP($C138,'YTD Scores'!$AN$2:$BC$200,L$2,FALSE)&gt;0,VLOOKUP($C138,'YTD Scores'!$AN$2:$BC$200,L$2,FALSE),""),"")</f>
        <v/>
      </c>
      <c r="M138" s="6" t="str">
        <f>IF($C138&gt;0,IF(VLOOKUP($C138,'YTD Scores'!$AN$2:$BC$200,M$2,FALSE)&gt;0,VLOOKUP($C138,'YTD Scores'!$AN$2:$BC$200,M$2,FALSE),""),"")</f>
        <v/>
      </c>
      <c r="N138" s="6" t="str">
        <f>IF($C138&gt;0,IF(VLOOKUP($C138,'YTD Scores'!$AN$2:$BC$200,N$2,FALSE)&gt;0,VLOOKUP($C138,'YTD Scores'!$AN$2:$BC$200,N$2,FALSE),""),"")</f>
        <v/>
      </c>
      <c r="O138" s="6" t="str">
        <f>IF($C138&gt;0,IF(VLOOKUP($C138,'YTD Scores'!$AN$2:$BC$200,O$2,FALSE)&gt;0,VLOOKUP($C138,'YTD Scores'!$AN$2:$BC$200,O$2,FALSE),""),"")</f>
        <v/>
      </c>
      <c r="P138" s="6" t="str">
        <f>IF($C138&gt;0,IF(VLOOKUP($C138,'YTD Scores'!$AN$2:$BC$200,P$2,FALSE)&gt;0,VLOOKUP($C138,'YTD Scores'!$AN$2:$BC$200,P$2,FALSE),""),"")</f>
        <v/>
      </c>
      <c r="Q138" s="6" t="str">
        <f>IF($C138&gt;0,IF(VLOOKUP($C138,'YTD Scores'!$AN$2:$BC$200,Q$2,FALSE)&gt;0,VLOOKUP($C138,'YTD Scores'!$AN$2:$BC$200,Q$2,FALSE),""),"")</f>
        <v/>
      </c>
    </row>
    <row r="139" spans="1:17" ht="10.8" customHeight="1" x14ac:dyDescent="0.25">
      <c r="A139" s="1">
        <f t="shared" si="7"/>
        <v>136</v>
      </c>
      <c r="B139" s="1" t="str">
        <f t="shared" si="8"/>
        <v/>
      </c>
      <c r="C139" s="29">
        <f>IF(LARGE('YTD Scores'!AN$2:AN$200,A139)&gt;0.99,LARGE('YTD Scores'!AN$2:AN$200,A139),0)</f>
        <v>0</v>
      </c>
      <c r="F139" s="6" t="str">
        <f>IF($C139&gt;0,IF(VLOOKUP($C139,'YTD Scores'!$AN$2:$BC$200,F$2,FALSE)&gt;0,VLOOKUP($C139,'YTD Scores'!$AN$2:$BC$200,F$2,FALSE),""),"")</f>
        <v/>
      </c>
      <c r="G139" s="6" t="str">
        <f>IF($C139&gt;0,IF(VLOOKUP($C139,'YTD Scores'!$AN$2:$BC$200,G$2,FALSE)&gt;0,VLOOKUP($C139,'YTD Scores'!$AN$2:$BC$200,G$2,FALSE),""),"")</f>
        <v/>
      </c>
      <c r="H139" s="6" t="str">
        <f>IF($C139&gt;0,IF(VLOOKUP($C139,'YTD Scores'!$AN$2:$BC$200,H$2,FALSE)&gt;0,VLOOKUP($C139,'YTD Scores'!$AN$2:$BC$200,H$2,FALSE),""),"")</f>
        <v/>
      </c>
      <c r="I139" s="6" t="str">
        <f>IF($C139&gt;0,IF(VLOOKUP($C139,'YTD Scores'!$AN$2:$BC$200,I$2,FALSE)&gt;0,VLOOKUP($C139,'YTD Scores'!$AN$2:$BC$200,I$2,FALSE),""),"")</f>
        <v/>
      </c>
      <c r="J139" s="6" t="str">
        <f>IF($C139&gt;0,IF(VLOOKUP($C139,'YTD Scores'!$AN$2:$BC$200,J$2,FALSE)&gt;0,VLOOKUP($C139,'YTD Scores'!$AN$2:$BC$200,J$2,FALSE),""),"")</f>
        <v/>
      </c>
      <c r="K139" s="6" t="str">
        <f>IF($C139&gt;0,IF(VLOOKUP($C139,'YTD Scores'!$AN$2:$BC$200,K$2,FALSE)&gt;0,VLOOKUP($C139,'YTD Scores'!$AN$2:$BC$200,K$2,FALSE),""),"")</f>
        <v/>
      </c>
      <c r="L139" s="6" t="str">
        <f>IF($C139&gt;0,IF(VLOOKUP($C139,'YTD Scores'!$AN$2:$BC$200,L$2,FALSE)&gt;0,VLOOKUP($C139,'YTD Scores'!$AN$2:$BC$200,L$2,FALSE),""),"")</f>
        <v/>
      </c>
      <c r="M139" s="6" t="str">
        <f>IF($C139&gt;0,IF(VLOOKUP($C139,'YTD Scores'!$AN$2:$BC$200,M$2,FALSE)&gt;0,VLOOKUP($C139,'YTD Scores'!$AN$2:$BC$200,M$2,FALSE),""),"")</f>
        <v/>
      </c>
      <c r="N139" s="6" t="str">
        <f>IF($C139&gt;0,IF(VLOOKUP($C139,'YTD Scores'!$AN$2:$BC$200,N$2,FALSE)&gt;0,VLOOKUP($C139,'YTD Scores'!$AN$2:$BC$200,N$2,FALSE),""),"")</f>
        <v/>
      </c>
      <c r="O139" s="6" t="str">
        <f>IF($C139&gt;0,IF(VLOOKUP($C139,'YTD Scores'!$AN$2:$BC$200,O$2,FALSE)&gt;0,VLOOKUP($C139,'YTD Scores'!$AN$2:$BC$200,O$2,FALSE),""),"")</f>
        <v/>
      </c>
      <c r="P139" s="6" t="str">
        <f>IF($C139&gt;0,IF(VLOOKUP($C139,'YTD Scores'!$AN$2:$BC$200,P$2,FALSE)&gt;0,VLOOKUP($C139,'YTD Scores'!$AN$2:$BC$200,P$2,FALSE),""),"")</f>
        <v/>
      </c>
      <c r="Q139" s="6" t="str">
        <f>IF($C139&gt;0,IF(VLOOKUP($C139,'YTD Scores'!$AN$2:$BC$200,Q$2,FALSE)&gt;0,VLOOKUP($C139,'YTD Scores'!$AN$2:$BC$200,Q$2,FALSE),""),"")</f>
        <v/>
      </c>
    </row>
    <row r="140" spans="1:17" ht="10.8" customHeight="1" x14ac:dyDescent="0.25">
      <c r="A140" s="1">
        <f t="shared" si="7"/>
        <v>137</v>
      </c>
      <c r="B140" s="1" t="str">
        <f t="shared" si="8"/>
        <v/>
      </c>
      <c r="C140" s="29">
        <f>IF(LARGE('YTD Scores'!AN$2:AN$200,A140)&gt;0.99,LARGE('YTD Scores'!AN$2:AN$200,A140),0)</f>
        <v>0</v>
      </c>
      <c r="F140" s="6" t="str">
        <f>IF($C140&gt;0,IF(VLOOKUP($C140,'YTD Scores'!$AN$2:$BC$200,F$2,FALSE)&gt;0,VLOOKUP($C140,'YTD Scores'!$AN$2:$BC$200,F$2,FALSE),""),"")</f>
        <v/>
      </c>
      <c r="G140" s="6" t="str">
        <f>IF($C140&gt;0,IF(VLOOKUP($C140,'YTD Scores'!$AN$2:$BC$200,G$2,FALSE)&gt;0,VLOOKUP($C140,'YTD Scores'!$AN$2:$BC$200,G$2,FALSE),""),"")</f>
        <v/>
      </c>
      <c r="H140" s="6" t="str">
        <f>IF($C140&gt;0,IF(VLOOKUP($C140,'YTD Scores'!$AN$2:$BC$200,H$2,FALSE)&gt;0,VLOOKUP($C140,'YTD Scores'!$AN$2:$BC$200,H$2,FALSE),""),"")</f>
        <v/>
      </c>
      <c r="I140" s="6" t="str">
        <f>IF($C140&gt;0,IF(VLOOKUP($C140,'YTD Scores'!$AN$2:$BC$200,I$2,FALSE)&gt;0,VLOOKUP($C140,'YTD Scores'!$AN$2:$BC$200,I$2,FALSE),""),"")</f>
        <v/>
      </c>
      <c r="J140" s="6" t="str">
        <f>IF($C140&gt;0,IF(VLOOKUP($C140,'YTD Scores'!$AN$2:$BC$200,J$2,FALSE)&gt;0,VLOOKUP($C140,'YTD Scores'!$AN$2:$BC$200,J$2,FALSE),""),"")</f>
        <v/>
      </c>
      <c r="K140" s="6" t="str">
        <f>IF($C140&gt;0,IF(VLOOKUP($C140,'YTD Scores'!$AN$2:$BC$200,K$2,FALSE)&gt;0,VLOOKUP($C140,'YTD Scores'!$AN$2:$BC$200,K$2,FALSE),""),"")</f>
        <v/>
      </c>
      <c r="L140" s="6" t="str">
        <f>IF($C140&gt;0,IF(VLOOKUP($C140,'YTD Scores'!$AN$2:$BC$200,L$2,FALSE)&gt;0,VLOOKUP($C140,'YTD Scores'!$AN$2:$BC$200,L$2,FALSE),""),"")</f>
        <v/>
      </c>
      <c r="M140" s="6" t="str">
        <f>IF($C140&gt;0,IF(VLOOKUP($C140,'YTD Scores'!$AN$2:$BC$200,M$2,FALSE)&gt;0,VLOOKUP($C140,'YTD Scores'!$AN$2:$BC$200,M$2,FALSE),""),"")</f>
        <v/>
      </c>
      <c r="N140" s="6" t="str">
        <f>IF($C140&gt;0,IF(VLOOKUP($C140,'YTD Scores'!$AN$2:$BC$200,N$2,FALSE)&gt;0,VLOOKUP($C140,'YTD Scores'!$AN$2:$BC$200,N$2,FALSE),""),"")</f>
        <v/>
      </c>
      <c r="O140" s="6" t="str">
        <f>IF($C140&gt;0,IF(VLOOKUP($C140,'YTD Scores'!$AN$2:$BC$200,O$2,FALSE)&gt;0,VLOOKUP($C140,'YTD Scores'!$AN$2:$BC$200,O$2,FALSE),""),"")</f>
        <v/>
      </c>
      <c r="P140" s="6" t="str">
        <f>IF($C140&gt;0,IF(VLOOKUP($C140,'YTD Scores'!$AN$2:$BC$200,P$2,FALSE)&gt;0,VLOOKUP($C140,'YTD Scores'!$AN$2:$BC$200,P$2,FALSE),""),"")</f>
        <v/>
      </c>
      <c r="Q140" s="6" t="str">
        <f>IF($C140&gt;0,IF(VLOOKUP($C140,'YTD Scores'!$AN$2:$BC$200,Q$2,FALSE)&gt;0,VLOOKUP($C140,'YTD Scores'!$AN$2:$BC$200,Q$2,FALSE),""),"")</f>
        <v/>
      </c>
    </row>
    <row r="141" spans="1:17" ht="10.8" customHeight="1" x14ac:dyDescent="0.25">
      <c r="A141" s="1">
        <f t="shared" si="7"/>
        <v>138</v>
      </c>
      <c r="B141" s="1" t="str">
        <f t="shared" si="8"/>
        <v/>
      </c>
      <c r="C141" s="29">
        <f>IF(LARGE('YTD Scores'!AN$2:AN$200,A141)&gt;0.99,LARGE('YTD Scores'!AN$2:AN$200,A141),0)</f>
        <v>0</v>
      </c>
      <c r="F141" s="6" t="str">
        <f>IF($C141&gt;0,IF(VLOOKUP($C141,'YTD Scores'!$AN$2:$BC$200,F$2,FALSE)&gt;0,VLOOKUP($C141,'YTD Scores'!$AN$2:$BC$200,F$2,FALSE),""),"")</f>
        <v/>
      </c>
      <c r="G141" s="6" t="str">
        <f>IF($C141&gt;0,IF(VLOOKUP($C141,'YTD Scores'!$AN$2:$BC$200,G$2,FALSE)&gt;0,VLOOKUP($C141,'YTD Scores'!$AN$2:$BC$200,G$2,FALSE),""),"")</f>
        <v/>
      </c>
      <c r="H141" s="6" t="str">
        <f>IF($C141&gt;0,IF(VLOOKUP($C141,'YTD Scores'!$AN$2:$BC$200,H$2,FALSE)&gt;0,VLOOKUP($C141,'YTD Scores'!$AN$2:$BC$200,H$2,FALSE),""),"")</f>
        <v/>
      </c>
      <c r="I141" s="6" t="str">
        <f>IF($C141&gt;0,IF(VLOOKUP($C141,'YTD Scores'!$AN$2:$BC$200,I$2,FALSE)&gt;0,VLOOKUP($C141,'YTD Scores'!$AN$2:$BC$200,I$2,FALSE),""),"")</f>
        <v/>
      </c>
      <c r="J141" s="6" t="str">
        <f>IF($C141&gt;0,IF(VLOOKUP($C141,'YTD Scores'!$AN$2:$BC$200,J$2,FALSE)&gt;0,VLOOKUP($C141,'YTD Scores'!$AN$2:$BC$200,J$2,FALSE),""),"")</f>
        <v/>
      </c>
      <c r="K141" s="6" t="str">
        <f>IF($C141&gt;0,IF(VLOOKUP($C141,'YTD Scores'!$AN$2:$BC$200,K$2,FALSE)&gt;0,VLOOKUP($C141,'YTD Scores'!$AN$2:$BC$200,K$2,FALSE),""),"")</f>
        <v/>
      </c>
      <c r="L141" s="6" t="str">
        <f>IF($C141&gt;0,IF(VLOOKUP($C141,'YTD Scores'!$AN$2:$BC$200,L$2,FALSE)&gt;0,VLOOKUP($C141,'YTD Scores'!$AN$2:$BC$200,L$2,FALSE),""),"")</f>
        <v/>
      </c>
      <c r="M141" s="6" t="str">
        <f>IF($C141&gt;0,IF(VLOOKUP($C141,'YTD Scores'!$AN$2:$BC$200,M$2,FALSE)&gt;0,VLOOKUP($C141,'YTD Scores'!$AN$2:$BC$200,M$2,FALSE),""),"")</f>
        <v/>
      </c>
      <c r="N141" s="6" t="str">
        <f>IF($C141&gt;0,IF(VLOOKUP($C141,'YTD Scores'!$AN$2:$BC$200,N$2,FALSE)&gt;0,VLOOKUP($C141,'YTD Scores'!$AN$2:$BC$200,N$2,FALSE),""),"")</f>
        <v/>
      </c>
      <c r="O141" s="6" t="str">
        <f>IF($C141&gt;0,IF(VLOOKUP($C141,'YTD Scores'!$AN$2:$BC$200,O$2,FALSE)&gt;0,VLOOKUP($C141,'YTD Scores'!$AN$2:$BC$200,O$2,FALSE),""),"")</f>
        <v/>
      </c>
      <c r="P141" s="6" t="str">
        <f>IF($C141&gt;0,IF(VLOOKUP($C141,'YTD Scores'!$AN$2:$BC$200,P$2,FALSE)&gt;0,VLOOKUP($C141,'YTD Scores'!$AN$2:$BC$200,P$2,FALSE),""),"")</f>
        <v/>
      </c>
      <c r="Q141" s="6" t="str">
        <f>IF($C141&gt;0,IF(VLOOKUP($C141,'YTD Scores'!$AN$2:$BC$200,Q$2,FALSE)&gt;0,VLOOKUP($C141,'YTD Scores'!$AN$2:$BC$200,Q$2,FALSE),""),"")</f>
        <v/>
      </c>
    </row>
    <row r="142" spans="1:17" ht="10.8" customHeight="1" x14ac:dyDescent="0.25">
      <c r="A142" s="1">
        <f t="shared" si="7"/>
        <v>139</v>
      </c>
      <c r="B142" s="1" t="str">
        <f t="shared" si="8"/>
        <v/>
      </c>
      <c r="C142" s="29">
        <f>IF(LARGE('YTD Scores'!AN$2:AN$200,A142)&gt;0.99,LARGE('YTD Scores'!AN$2:AN$200,A142),0)</f>
        <v>0</v>
      </c>
      <c r="F142" s="6" t="str">
        <f>IF($C142&gt;0,IF(VLOOKUP($C142,'YTD Scores'!$AN$2:$BC$200,F$2,FALSE)&gt;0,VLOOKUP($C142,'YTD Scores'!$AN$2:$BC$200,F$2,FALSE),""),"")</f>
        <v/>
      </c>
      <c r="G142" s="6" t="str">
        <f>IF($C142&gt;0,IF(VLOOKUP($C142,'YTD Scores'!$AN$2:$BC$200,G$2,FALSE)&gt;0,VLOOKUP($C142,'YTD Scores'!$AN$2:$BC$200,G$2,FALSE),""),"")</f>
        <v/>
      </c>
      <c r="H142" s="6" t="str">
        <f>IF($C142&gt;0,IF(VLOOKUP($C142,'YTD Scores'!$AN$2:$BC$200,H$2,FALSE)&gt;0,VLOOKUP($C142,'YTD Scores'!$AN$2:$BC$200,H$2,FALSE),""),"")</f>
        <v/>
      </c>
      <c r="I142" s="6" t="str">
        <f>IF($C142&gt;0,IF(VLOOKUP($C142,'YTD Scores'!$AN$2:$BC$200,I$2,FALSE)&gt;0,VLOOKUP($C142,'YTD Scores'!$AN$2:$BC$200,I$2,FALSE),""),"")</f>
        <v/>
      </c>
      <c r="J142" s="6" t="str">
        <f>IF($C142&gt;0,IF(VLOOKUP($C142,'YTD Scores'!$AN$2:$BC$200,J$2,FALSE)&gt;0,VLOOKUP($C142,'YTD Scores'!$AN$2:$BC$200,J$2,FALSE),""),"")</f>
        <v/>
      </c>
      <c r="K142" s="6" t="str">
        <f>IF($C142&gt;0,IF(VLOOKUP($C142,'YTD Scores'!$AN$2:$BC$200,K$2,FALSE)&gt;0,VLOOKUP($C142,'YTD Scores'!$AN$2:$BC$200,K$2,FALSE),""),"")</f>
        <v/>
      </c>
      <c r="L142" s="6" t="str">
        <f>IF($C142&gt;0,IF(VLOOKUP($C142,'YTD Scores'!$AN$2:$BC$200,L$2,FALSE)&gt;0,VLOOKUP($C142,'YTD Scores'!$AN$2:$BC$200,L$2,FALSE),""),"")</f>
        <v/>
      </c>
      <c r="M142" s="6" t="str">
        <f>IF($C142&gt;0,IF(VLOOKUP($C142,'YTD Scores'!$AN$2:$BC$200,M$2,FALSE)&gt;0,VLOOKUP($C142,'YTD Scores'!$AN$2:$BC$200,M$2,FALSE),""),"")</f>
        <v/>
      </c>
      <c r="N142" s="6" t="str">
        <f>IF($C142&gt;0,IF(VLOOKUP($C142,'YTD Scores'!$AN$2:$BC$200,N$2,FALSE)&gt;0,VLOOKUP($C142,'YTD Scores'!$AN$2:$BC$200,N$2,FALSE),""),"")</f>
        <v/>
      </c>
      <c r="O142" s="6" t="str">
        <f>IF($C142&gt;0,IF(VLOOKUP($C142,'YTD Scores'!$AN$2:$BC$200,O$2,FALSE)&gt;0,VLOOKUP($C142,'YTD Scores'!$AN$2:$BC$200,O$2,FALSE),""),"")</f>
        <v/>
      </c>
      <c r="P142" s="6" t="str">
        <f>IF($C142&gt;0,IF(VLOOKUP($C142,'YTD Scores'!$AN$2:$BC$200,P$2,FALSE)&gt;0,VLOOKUP($C142,'YTD Scores'!$AN$2:$BC$200,P$2,FALSE),""),"")</f>
        <v/>
      </c>
      <c r="Q142" s="6" t="str">
        <f>IF($C142&gt;0,IF(VLOOKUP($C142,'YTD Scores'!$AN$2:$BC$200,Q$2,FALSE)&gt;0,VLOOKUP($C142,'YTD Scores'!$AN$2:$BC$200,Q$2,FALSE),""),"")</f>
        <v/>
      </c>
    </row>
    <row r="143" spans="1:17" ht="10.8" customHeight="1" x14ac:dyDescent="0.25">
      <c r="A143" s="1">
        <f t="shared" si="7"/>
        <v>140</v>
      </c>
      <c r="B143" s="1" t="str">
        <f t="shared" si="8"/>
        <v/>
      </c>
      <c r="C143" s="29">
        <f>IF(LARGE('YTD Scores'!AN$2:AN$200,A143)&gt;0.99,LARGE('YTD Scores'!AN$2:AN$200,A143),0)</f>
        <v>0</v>
      </c>
      <c r="F143" s="6" t="str">
        <f>IF($C143&gt;0,IF(VLOOKUP($C143,'YTD Scores'!$AN$2:$BC$200,F$2,FALSE)&gt;0,VLOOKUP($C143,'YTD Scores'!$AN$2:$BC$200,F$2,FALSE),""),"")</f>
        <v/>
      </c>
      <c r="G143" s="6" t="str">
        <f>IF($C143&gt;0,IF(VLOOKUP($C143,'YTD Scores'!$AN$2:$BC$200,G$2,FALSE)&gt;0,VLOOKUP($C143,'YTD Scores'!$AN$2:$BC$200,G$2,FALSE),""),"")</f>
        <v/>
      </c>
      <c r="H143" s="6" t="str">
        <f>IF($C143&gt;0,IF(VLOOKUP($C143,'YTD Scores'!$AN$2:$BC$200,H$2,FALSE)&gt;0,VLOOKUP($C143,'YTD Scores'!$AN$2:$BC$200,H$2,FALSE),""),"")</f>
        <v/>
      </c>
      <c r="I143" s="6" t="str">
        <f>IF($C143&gt;0,IF(VLOOKUP($C143,'YTD Scores'!$AN$2:$BC$200,I$2,FALSE)&gt;0,VLOOKUP($C143,'YTD Scores'!$AN$2:$BC$200,I$2,FALSE),""),"")</f>
        <v/>
      </c>
      <c r="J143" s="6" t="str">
        <f>IF($C143&gt;0,IF(VLOOKUP($C143,'YTD Scores'!$AN$2:$BC$200,J$2,FALSE)&gt;0,VLOOKUP($C143,'YTD Scores'!$AN$2:$BC$200,J$2,FALSE),""),"")</f>
        <v/>
      </c>
      <c r="K143" s="6" t="str">
        <f>IF($C143&gt;0,IF(VLOOKUP($C143,'YTD Scores'!$AN$2:$BC$200,K$2,FALSE)&gt;0,VLOOKUP($C143,'YTD Scores'!$AN$2:$BC$200,K$2,FALSE),""),"")</f>
        <v/>
      </c>
      <c r="L143" s="6" t="str">
        <f>IF($C143&gt;0,IF(VLOOKUP($C143,'YTD Scores'!$AN$2:$BC$200,L$2,FALSE)&gt;0,VLOOKUP($C143,'YTD Scores'!$AN$2:$BC$200,L$2,FALSE),""),"")</f>
        <v/>
      </c>
      <c r="M143" s="6" t="str">
        <f>IF($C143&gt;0,IF(VLOOKUP($C143,'YTD Scores'!$AN$2:$BC$200,M$2,FALSE)&gt;0,VLOOKUP($C143,'YTD Scores'!$AN$2:$BC$200,M$2,FALSE),""),"")</f>
        <v/>
      </c>
      <c r="N143" s="6" t="str">
        <f>IF($C143&gt;0,IF(VLOOKUP($C143,'YTD Scores'!$AN$2:$BC$200,N$2,FALSE)&gt;0,VLOOKUP($C143,'YTD Scores'!$AN$2:$BC$200,N$2,FALSE),""),"")</f>
        <v/>
      </c>
      <c r="O143" s="6" t="str">
        <f>IF($C143&gt;0,IF(VLOOKUP($C143,'YTD Scores'!$AN$2:$BC$200,O$2,FALSE)&gt;0,VLOOKUP($C143,'YTD Scores'!$AN$2:$BC$200,O$2,FALSE),""),"")</f>
        <v/>
      </c>
      <c r="P143" s="6" t="str">
        <f>IF($C143&gt;0,IF(VLOOKUP($C143,'YTD Scores'!$AN$2:$BC$200,P$2,FALSE)&gt;0,VLOOKUP($C143,'YTD Scores'!$AN$2:$BC$200,P$2,FALSE),""),"")</f>
        <v/>
      </c>
      <c r="Q143" s="6" t="str">
        <f>IF($C143&gt;0,IF(VLOOKUP($C143,'YTD Scores'!$AN$2:$BC$200,Q$2,FALSE)&gt;0,VLOOKUP($C143,'YTD Scores'!$AN$2:$BC$200,Q$2,FALSE),""),"")</f>
        <v/>
      </c>
    </row>
    <row r="144" spans="1:17" ht="10.8" customHeight="1" x14ac:dyDescent="0.25">
      <c r="A144" s="1">
        <f t="shared" si="7"/>
        <v>141</v>
      </c>
      <c r="B144" s="1" t="str">
        <f t="shared" si="8"/>
        <v/>
      </c>
      <c r="C144" s="29">
        <f>IF(LARGE('YTD Scores'!AN$2:AN$200,A144)&gt;0.99,LARGE('YTD Scores'!AN$2:AN$200,A144),0)</f>
        <v>0</v>
      </c>
      <c r="F144" s="6" t="str">
        <f>IF($C144&gt;0,IF(VLOOKUP($C144,'YTD Scores'!$AN$2:$BC$200,F$2,FALSE)&gt;0,VLOOKUP($C144,'YTD Scores'!$AN$2:$BC$200,F$2,FALSE),""),"")</f>
        <v/>
      </c>
      <c r="G144" s="6" t="str">
        <f>IF($C144&gt;0,IF(VLOOKUP($C144,'YTD Scores'!$AN$2:$BC$200,G$2,FALSE)&gt;0,VLOOKUP($C144,'YTD Scores'!$AN$2:$BC$200,G$2,FALSE),""),"")</f>
        <v/>
      </c>
      <c r="H144" s="6" t="str">
        <f>IF($C144&gt;0,IF(VLOOKUP($C144,'YTD Scores'!$AN$2:$BC$200,H$2,FALSE)&gt;0,VLOOKUP($C144,'YTD Scores'!$AN$2:$BC$200,H$2,FALSE),""),"")</f>
        <v/>
      </c>
      <c r="I144" s="6" t="str">
        <f>IF($C144&gt;0,IF(VLOOKUP($C144,'YTD Scores'!$AN$2:$BC$200,I$2,FALSE)&gt;0,VLOOKUP($C144,'YTD Scores'!$AN$2:$BC$200,I$2,FALSE),""),"")</f>
        <v/>
      </c>
      <c r="J144" s="6" t="str">
        <f>IF($C144&gt;0,IF(VLOOKUP($C144,'YTD Scores'!$AN$2:$BC$200,J$2,FALSE)&gt;0,VLOOKUP($C144,'YTD Scores'!$AN$2:$BC$200,J$2,FALSE),""),"")</f>
        <v/>
      </c>
      <c r="K144" s="6" t="str">
        <f>IF($C144&gt;0,IF(VLOOKUP($C144,'YTD Scores'!$AN$2:$BC$200,K$2,FALSE)&gt;0,VLOOKUP($C144,'YTD Scores'!$AN$2:$BC$200,K$2,FALSE),""),"")</f>
        <v/>
      </c>
      <c r="L144" s="6" t="str">
        <f>IF($C144&gt;0,IF(VLOOKUP($C144,'YTD Scores'!$AN$2:$BC$200,L$2,FALSE)&gt;0,VLOOKUP($C144,'YTD Scores'!$AN$2:$BC$200,L$2,FALSE),""),"")</f>
        <v/>
      </c>
      <c r="M144" s="6" t="str">
        <f>IF($C144&gt;0,IF(VLOOKUP($C144,'YTD Scores'!$AN$2:$BC$200,M$2,FALSE)&gt;0,VLOOKUP($C144,'YTD Scores'!$AN$2:$BC$200,M$2,FALSE),""),"")</f>
        <v/>
      </c>
      <c r="N144" s="6" t="str">
        <f>IF($C144&gt;0,IF(VLOOKUP($C144,'YTD Scores'!$AN$2:$BC$200,N$2,FALSE)&gt;0,VLOOKUP($C144,'YTD Scores'!$AN$2:$BC$200,N$2,FALSE),""),"")</f>
        <v/>
      </c>
      <c r="O144" s="6" t="str">
        <f>IF($C144&gt;0,IF(VLOOKUP($C144,'YTD Scores'!$AN$2:$BC$200,O$2,FALSE)&gt;0,VLOOKUP($C144,'YTD Scores'!$AN$2:$BC$200,O$2,FALSE),""),"")</f>
        <v/>
      </c>
      <c r="P144" s="6" t="str">
        <f>IF($C144&gt;0,IF(VLOOKUP($C144,'YTD Scores'!$AN$2:$BC$200,P$2,FALSE)&gt;0,VLOOKUP($C144,'YTD Scores'!$AN$2:$BC$200,P$2,FALSE),""),"")</f>
        <v/>
      </c>
      <c r="Q144" s="6" t="str">
        <f>IF($C144&gt;0,IF(VLOOKUP($C144,'YTD Scores'!$AN$2:$BC$200,Q$2,FALSE)&gt;0,VLOOKUP($C144,'YTD Scores'!$AN$2:$BC$200,Q$2,FALSE),""),"")</f>
        <v/>
      </c>
    </row>
    <row r="145" spans="1:17" ht="10.8" customHeight="1" x14ac:dyDescent="0.25">
      <c r="A145" s="1">
        <f t="shared" si="7"/>
        <v>142</v>
      </c>
      <c r="B145" s="1" t="str">
        <f t="shared" si="8"/>
        <v/>
      </c>
      <c r="C145" s="29">
        <f>IF(LARGE('YTD Scores'!AN$2:AN$200,A145)&gt;0.99,LARGE('YTD Scores'!AN$2:AN$200,A145),0)</f>
        <v>0</v>
      </c>
      <c r="F145" s="6" t="str">
        <f>IF($C145&gt;0,IF(VLOOKUP($C145,'YTD Scores'!$AN$2:$BC$200,F$2,FALSE)&gt;0,VLOOKUP($C145,'YTD Scores'!$AN$2:$BC$200,F$2,FALSE),""),"")</f>
        <v/>
      </c>
      <c r="G145" s="6" t="str">
        <f>IF($C145&gt;0,IF(VLOOKUP($C145,'YTD Scores'!$AN$2:$BC$200,G$2,FALSE)&gt;0,VLOOKUP($C145,'YTD Scores'!$AN$2:$BC$200,G$2,FALSE),""),"")</f>
        <v/>
      </c>
      <c r="H145" s="6" t="str">
        <f>IF($C145&gt;0,IF(VLOOKUP($C145,'YTD Scores'!$AN$2:$BC$200,H$2,FALSE)&gt;0,VLOOKUP($C145,'YTD Scores'!$AN$2:$BC$200,H$2,FALSE),""),"")</f>
        <v/>
      </c>
      <c r="I145" s="6" t="str">
        <f>IF($C145&gt;0,IF(VLOOKUP($C145,'YTD Scores'!$AN$2:$BC$200,I$2,FALSE)&gt;0,VLOOKUP($C145,'YTD Scores'!$AN$2:$BC$200,I$2,FALSE),""),"")</f>
        <v/>
      </c>
      <c r="J145" s="6" t="str">
        <f>IF($C145&gt;0,IF(VLOOKUP($C145,'YTD Scores'!$AN$2:$BC$200,J$2,FALSE)&gt;0,VLOOKUP($C145,'YTD Scores'!$AN$2:$BC$200,J$2,FALSE),""),"")</f>
        <v/>
      </c>
      <c r="K145" s="6" t="str">
        <f>IF($C145&gt;0,IF(VLOOKUP($C145,'YTD Scores'!$AN$2:$BC$200,K$2,FALSE)&gt;0,VLOOKUP($C145,'YTD Scores'!$AN$2:$BC$200,K$2,FALSE),""),"")</f>
        <v/>
      </c>
      <c r="L145" s="6" t="str">
        <f>IF($C145&gt;0,IF(VLOOKUP($C145,'YTD Scores'!$AN$2:$BC$200,L$2,FALSE)&gt;0,VLOOKUP($C145,'YTD Scores'!$AN$2:$BC$200,L$2,FALSE),""),"")</f>
        <v/>
      </c>
      <c r="M145" s="6" t="str">
        <f>IF($C145&gt;0,IF(VLOOKUP($C145,'YTD Scores'!$AN$2:$BC$200,M$2,FALSE)&gt;0,VLOOKUP($C145,'YTD Scores'!$AN$2:$BC$200,M$2,FALSE),""),"")</f>
        <v/>
      </c>
      <c r="N145" s="6" t="str">
        <f>IF($C145&gt;0,IF(VLOOKUP($C145,'YTD Scores'!$AN$2:$BC$200,N$2,FALSE)&gt;0,VLOOKUP($C145,'YTD Scores'!$AN$2:$BC$200,N$2,FALSE),""),"")</f>
        <v/>
      </c>
      <c r="O145" s="6" t="str">
        <f>IF($C145&gt;0,IF(VLOOKUP($C145,'YTD Scores'!$AN$2:$BC$200,O$2,FALSE)&gt;0,VLOOKUP($C145,'YTD Scores'!$AN$2:$BC$200,O$2,FALSE),""),"")</f>
        <v/>
      </c>
      <c r="P145" s="6" t="str">
        <f>IF($C145&gt;0,IF(VLOOKUP($C145,'YTD Scores'!$AN$2:$BC$200,P$2,FALSE)&gt;0,VLOOKUP($C145,'YTD Scores'!$AN$2:$BC$200,P$2,FALSE),""),"")</f>
        <v/>
      </c>
      <c r="Q145" s="6" t="str">
        <f>IF($C145&gt;0,IF(VLOOKUP($C145,'YTD Scores'!$AN$2:$BC$200,Q$2,FALSE)&gt;0,VLOOKUP($C145,'YTD Scores'!$AN$2:$BC$200,Q$2,FALSE),""),"")</f>
        <v/>
      </c>
    </row>
    <row r="146" spans="1:17" ht="10.8" customHeight="1" x14ac:dyDescent="0.25">
      <c r="A146" s="1">
        <f t="shared" si="7"/>
        <v>143</v>
      </c>
      <c r="B146" s="1" t="str">
        <f t="shared" si="8"/>
        <v/>
      </c>
      <c r="C146" s="29">
        <f>IF(LARGE('YTD Scores'!AN$2:AN$200,A146)&gt;0.99,LARGE('YTD Scores'!AN$2:AN$200,A146),0)</f>
        <v>0</v>
      </c>
      <c r="F146" s="6" t="str">
        <f>IF($C146&gt;0,IF(VLOOKUP($C146,'YTD Scores'!$AN$2:$BC$200,F$2,FALSE)&gt;0,VLOOKUP($C146,'YTD Scores'!$AN$2:$BC$200,F$2,FALSE),""),"")</f>
        <v/>
      </c>
      <c r="G146" s="6" t="str">
        <f>IF($C146&gt;0,IF(VLOOKUP($C146,'YTD Scores'!$AN$2:$BC$200,G$2,FALSE)&gt;0,VLOOKUP($C146,'YTD Scores'!$AN$2:$BC$200,G$2,FALSE),""),"")</f>
        <v/>
      </c>
      <c r="H146" s="6" t="str">
        <f>IF($C146&gt;0,IF(VLOOKUP($C146,'YTD Scores'!$AN$2:$BC$200,H$2,FALSE)&gt;0,VLOOKUP($C146,'YTD Scores'!$AN$2:$BC$200,H$2,FALSE),""),"")</f>
        <v/>
      </c>
      <c r="I146" s="6" t="str">
        <f>IF($C146&gt;0,IF(VLOOKUP($C146,'YTD Scores'!$AN$2:$BC$200,I$2,FALSE)&gt;0,VLOOKUP($C146,'YTD Scores'!$AN$2:$BC$200,I$2,FALSE),""),"")</f>
        <v/>
      </c>
      <c r="J146" s="6" t="str">
        <f>IF($C146&gt;0,IF(VLOOKUP($C146,'YTD Scores'!$AN$2:$BC$200,J$2,FALSE)&gt;0,VLOOKUP($C146,'YTD Scores'!$AN$2:$BC$200,J$2,FALSE),""),"")</f>
        <v/>
      </c>
      <c r="K146" s="6" t="str">
        <f>IF($C146&gt;0,IF(VLOOKUP($C146,'YTD Scores'!$AN$2:$BC$200,K$2,FALSE)&gt;0,VLOOKUP($C146,'YTD Scores'!$AN$2:$BC$200,K$2,FALSE),""),"")</f>
        <v/>
      </c>
      <c r="L146" s="6" t="str">
        <f>IF($C146&gt;0,IF(VLOOKUP($C146,'YTD Scores'!$AN$2:$BC$200,L$2,FALSE)&gt;0,VLOOKUP($C146,'YTD Scores'!$AN$2:$BC$200,L$2,FALSE),""),"")</f>
        <v/>
      </c>
      <c r="M146" s="6" t="str">
        <f>IF($C146&gt;0,IF(VLOOKUP($C146,'YTD Scores'!$AN$2:$BC$200,M$2,FALSE)&gt;0,VLOOKUP($C146,'YTD Scores'!$AN$2:$BC$200,M$2,FALSE),""),"")</f>
        <v/>
      </c>
      <c r="N146" s="6" t="str">
        <f>IF($C146&gt;0,IF(VLOOKUP($C146,'YTD Scores'!$AN$2:$BC$200,N$2,FALSE)&gt;0,VLOOKUP($C146,'YTD Scores'!$AN$2:$BC$200,N$2,FALSE),""),"")</f>
        <v/>
      </c>
      <c r="O146" s="6" t="str">
        <f>IF($C146&gt;0,IF(VLOOKUP($C146,'YTD Scores'!$AN$2:$BC$200,O$2,FALSE)&gt;0,VLOOKUP($C146,'YTD Scores'!$AN$2:$BC$200,O$2,FALSE),""),"")</f>
        <v/>
      </c>
      <c r="P146" s="6" t="str">
        <f>IF($C146&gt;0,IF(VLOOKUP($C146,'YTD Scores'!$AN$2:$BC$200,P$2,FALSE)&gt;0,VLOOKUP($C146,'YTD Scores'!$AN$2:$BC$200,P$2,FALSE),""),"")</f>
        <v/>
      </c>
      <c r="Q146" s="6" t="str">
        <f>IF($C146&gt;0,IF(VLOOKUP($C146,'YTD Scores'!$AN$2:$BC$200,Q$2,FALSE)&gt;0,VLOOKUP($C146,'YTD Scores'!$AN$2:$BC$200,Q$2,FALSE),""),"")</f>
        <v/>
      </c>
    </row>
    <row r="147" spans="1:17" ht="10.8" customHeight="1" x14ac:dyDescent="0.25">
      <c r="A147" s="1">
        <f t="shared" si="7"/>
        <v>144</v>
      </c>
      <c r="B147" s="1" t="str">
        <f t="shared" si="8"/>
        <v/>
      </c>
      <c r="C147" s="29">
        <f>IF(LARGE('YTD Scores'!AN$2:AN$200,A147)&gt;0.99,LARGE('YTD Scores'!AN$2:AN$200,A147),0)</f>
        <v>0</v>
      </c>
      <c r="F147" s="6" t="str">
        <f>IF($C147&gt;0,IF(VLOOKUP($C147,'YTD Scores'!$AN$2:$BC$200,F$2,FALSE)&gt;0,VLOOKUP($C147,'YTD Scores'!$AN$2:$BC$200,F$2,FALSE),""),"")</f>
        <v/>
      </c>
      <c r="G147" s="6" t="str">
        <f>IF($C147&gt;0,IF(VLOOKUP($C147,'YTD Scores'!$AN$2:$BC$200,G$2,FALSE)&gt;0,VLOOKUP($C147,'YTD Scores'!$AN$2:$BC$200,G$2,FALSE),""),"")</f>
        <v/>
      </c>
      <c r="H147" s="6" t="str">
        <f>IF($C147&gt;0,IF(VLOOKUP($C147,'YTD Scores'!$AN$2:$BC$200,H$2,FALSE)&gt;0,VLOOKUP($C147,'YTD Scores'!$AN$2:$BC$200,H$2,FALSE),""),"")</f>
        <v/>
      </c>
      <c r="I147" s="6" t="str">
        <f>IF($C147&gt;0,IF(VLOOKUP($C147,'YTD Scores'!$AN$2:$BC$200,I$2,FALSE)&gt;0,VLOOKUP($C147,'YTD Scores'!$AN$2:$BC$200,I$2,FALSE),""),"")</f>
        <v/>
      </c>
      <c r="J147" s="6" t="str">
        <f>IF($C147&gt;0,IF(VLOOKUP($C147,'YTD Scores'!$AN$2:$BC$200,J$2,FALSE)&gt;0,VLOOKUP($C147,'YTD Scores'!$AN$2:$BC$200,J$2,FALSE),""),"")</f>
        <v/>
      </c>
      <c r="K147" s="6" t="str">
        <f>IF($C147&gt;0,IF(VLOOKUP($C147,'YTD Scores'!$AN$2:$BC$200,K$2,FALSE)&gt;0,VLOOKUP($C147,'YTD Scores'!$AN$2:$BC$200,K$2,FALSE),""),"")</f>
        <v/>
      </c>
      <c r="L147" s="6" t="str">
        <f>IF($C147&gt;0,IF(VLOOKUP($C147,'YTD Scores'!$AN$2:$BC$200,L$2,FALSE)&gt;0,VLOOKUP($C147,'YTD Scores'!$AN$2:$BC$200,L$2,FALSE),""),"")</f>
        <v/>
      </c>
      <c r="M147" s="6" t="str">
        <f>IF($C147&gt;0,IF(VLOOKUP($C147,'YTD Scores'!$AN$2:$BC$200,M$2,FALSE)&gt;0,VLOOKUP($C147,'YTD Scores'!$AN$2:$BC$200,M$2,FALSE),""),"")</f>
        <v/>
      </c>
      <c r="N147" s="6" t="str">
        <f>IF($C147&gt;0,IF(VLOOKUP($C147,'YTD Scores'!$AN$2:$BC$200,N$2,FALSE)&gt;0,VLOOKUP($C147,'YTD Scores'!$AN$2:$BC$200,N$2,FALSE),""),"")</f>
        <v/>
      </c>
      <c r="O147" s="6" t="str">
        <f>IF($C147&gt;0,IF(VLOOKUP($C147,'YTD Scores'!$AN$2:$BC$200,O$2,FALSE)&gt;0,VLOOKUP($C147,'YTD Scores'!$AN$2:$BC$200,O$2,FALSE),""),"")</f>
        <v/>
      </c>
      <c r="P147" s="6" t="str">
        <f>IF($C147&gt;0,IF(VLOOKUP($C147,'YTD Scores'!$AN$2:$BC$200,P$2,FALSE)&gt;0,VLOOKUP($C147,'YTD Scores'!$AN$2:$BC$200,P$2,FALSE),""),"")</f>
        <v/>
      </c>
      <c r="Q147" s="6" t="str">
        <f>IF($C147&gt;0,IF(VLOOKUP($C147,'YTD Scores'!$AN$2:$BC$200,Q$2,FALSE)&gt;0,VLOOKUP($C147,'YTD Scores'!$AN$2:$BC$200,Q$2,FALSE),""),"")</f>
        <v/>
      </c>
    </row>
    <row r="148" spans="1:17" ht="10.8" customHeight="1" x14ac:dyDescent="0.25">
      <c r="A148" s="1">
        <f t="shared" si="7"/>
        <v>145</v>
      </c>
      <c r="B148" s="1" t="str">
        <f t="shared" si="8"/>
        <v/>
      </c>
      <c r="C148" s="29">
        <f>IF(LARGE('YTD Scores'!AN$2:AN$200,A148)&gt;0.99,LARGE('YTD Scores'!AN$2:AN$200,A148),0)</f>
        <v>0</v>
      </c>
      <c r="F148" s="6" t="str">
        <f>IF($C148&gt;0,IF(VLOOKUP($C148,'YTD Scores'!$AN$2:$BC$200,F$2,FALSE)&gt;0,VLOOKUP($C148,'YTD Scores'!$AN$2:$BC$200,F$2,FALSE),""),"")</f>
        <v/>
      </c>
      <c r="G148" s="6" t="str">
        <f>IF($C148&gt;0,IF(VLOOKUP($C148,'YTD Scores'!$AN$2:$BC$200,G$2,FALSE)&gt;0,VLOOKUP($C148,'YTD Scores'!$AN$2:$BC$200,G$2,FALSE),""),"")</f>
        <v/>
      </c>
      <c r="H148" s="6" t="str">
        <f>IF($C148&gt;0,IF(VLOOKUP($C148,'YTD Scores'!$AN$2:$BC$200,H$2,FALSE)&gt;0,VLOOKUP($C148,'YTD Scores'!$AN$2:$BC$200,H$2,FALSE),""),"")</f>
        <v/>
      </c>
      <c r="I148" s="6" t="str">
        <f>IF($C148&gt;0,IF(VLOOKUP($C148,'YTD Scores'!$AN$2:$BC$200,I$2,FALSE)&gt;0,VLOOKUP($C148,'YTD Scores'!$AN$2:$BC$200,I$2,FALSE),""),"")</f>
        <v/>
      </c>
      <c r="J148" s="6" t="str">
        <f>IF($C148&gt;0,IF(VLOOKUP($C148,'YTD Scores'!$AN$2:$BC$200,J$2,FALSE)&gt;0,VLOOKUP($C148,'YTD Scores'!$AN$2:$BC$200,J$2,FALSE),""),"")</f>
        <v/>
      </c>
      <c r="K148" s="6" t="str">
        <f>IF($C148&gt;0,IF(VLOOKUP($C148,'YTD Scores'!$AN$2:$BC$200,K$2,FALSE)&gt;0,VLOOKUP($C148,'YTD Scores'!$AN$2:$BC$200,K$2,FALSE),""),"")</f>
        <v/>
      </c>
      <c r="L148" s="6" t="str">
        <f>IF($C148&gt;0,IF(VLOOKUP($C148,'YTD Scores'!$AN$2:$BC$200,L$2,FALSE)&gt;0,VLOOKUP($C148,'YTD Scores'!$AN$2:$BC$200,L$2,FALSE),""),"")</f>
        <v/>
      </c>
      <c r="M148" s="6" t="str">
        <f>IF($C148&gt;0,IF(VLOOKUP($C148,'YTD Scores'!$AN$2:$BC$200,M$2,FALSE)&gt;0,VLOOKUP($C148,'YTD Scores'!$AN$2:$BC$200,M$2,FALSE),""),"")</f>
        <v/>
      </c>
      <c r="N148" s="6" t="str">
        <f>IF($C148&gt;0,IF(VLOOKUP($C148,'YTD Scores'!$AN$2:$BC$200,N$2,FALSE)&gt;0,VLOOKUP($C148,'YTD Scores'!$AN$2:$BC$200,N$2,FALSE),""),"")</f>
        <v/>
      </c>
      <c r="O148" s="6" t="str">
        <f>IF($C148&gt;0,IF(VLOOKUP($C148,'YTD Scores'!$AN$2:$BC$200,O$2,FALSE)&gt;0,VLOOKUP($C148,'YTD Scores'!$AN$2:$BC$200,O$2,FALSE),""),"")</f>
        <v/>
      </c>
      <c r="P148" s="6" t="str">
        <f>IF($C148&gt;0,IF(VLOOKUP($C148,'YTD Scores'!$AN$2:$BC$200,P$2,FALSE)&gt;0,VLOOKUP($C148,'YTD Scores'!$AN$2:$BC$200,P$2,FALSE),""),"")</f>
        <v/>
      </c>
      <c r="Q148" s="6" t="str">
        <f>IF($C148&gt;0,IF(VLOOKUP($C148,'YTD Scores'!$AN$2:$BC$200,Q$2,FALSE)&gt;0,VLOOKUP($C148,'YTD Scores'!$AN$2:$BC$200,Q$2,FALSE),""),"")</f>
        <v/>
      </c>
    </row>
    <row r="149" spans="1:17" ht="10.8" customHeight="1" x14ac:dyDescent="0.25">
      <c r="A149" s="1">
        <f t="shared" si="7"/>
        <v>146</v>
      </c>
      <c r="B149" s="1" t="str">
        <f t="shared" si="8"/>
        <v/>
      </c>
      <c r="C149" s="29">
        <f>IF(LARGE('YTD Scores'!AN$2:AN$200,A149)&gt;0.99,LARGE('YTD Scores'!AN$2:AN$200,A149),0)</f>
        <v>0</v>
      </c>
      <c r="F149" s="6" t="str">
        <f>IF($C149&gt;0,IF(VLOOKUP($C149,'YTD Scores'!$AN$2:$BC$200,F$2,FALSE)&gt;0,VLOOKUP($C149,'YTD Scores'!$AN$2:$BC$200,F$2,FALSE),""),"")</f>
        <v/>
      </c>
      <c r="G149" s="6" t="str">
        <f>IF($C149&gt;0,IF(VLOOKUP($C149,'YTD Scores'!$AN$2:$BC$200,G$2,FALSE)&gt;0,VLOOKUP($C149,'YTD Scores'!$AN$2:$BC$200,G$2,FALSE),""),"")</f>
        <v/>
      </c>
      <c r="H149" s="6" t="str">
        <f>IF($C149&gt;0,IF(VLOOKUP($C149,'YTD Scores'!$AN$2:$BC$200,H$2,FALSE)&gt;0,VLOOKUP($C149,'YTD Scores'!$AN$2:$BC$200,H$2,FALSE),""),"")</f>
        <v/>
      </c>
      <c r="I149" s="6" t="str">
        <f>IF($C149&gt;0,IF(VLOOKUP($C149,'YTD Scores'!$AN$2:$BC$200,I$2,FALSE)&gt;0,VLOOKUP($C149,'YTD Scores'!$AN$2:$BC$200,I$2,FALSE),""),"")</f>
        <v/>
      </c>
      <c r="J149" s="6" t="str">
        <f>IF($C149&gt;0,IF(VLOOKUP($C149,'YTD Scores'!$AN$2:$BC$200,J$2,FALSE)&gt;0,VLOOKUP($C149,'YTD Scores'!$AN$2:$BC$200,J$2,FALSE),""),"")</f>
        <v/>
      </c>
      <c r="K149" s="6" t="str">
        <f>IF($C149&gt;0,IF(VLOOKUP($C149,'YTD Scores'!$AN$2:$BC$200,K$2,FALSE)&gt;0,VLOOKUP($C149,'YTD Scores'!$AN$2:$BC$200,K$2,FALSE),""),"")</f>
        <v/>
      </c>
      <c r="L149" s="6" t="str">
        <f>IF($C149&gt;0,IF(VLOOKUP($C149,'YTD Scores'!$AN$2:$BC$200,L$2,FALSE)&gt;0,VLOOKUP($C149,'YTD Scores'!$AN$2:$BC$200,L$2,FALSE),""),"")</f>
        <v/>
      </c>
      <c r="M149" s="6" t="str">
        <f>IF($C149&gt;0,IF(VLOOKUP($C149,'YTD Scores'!$AN$2:$BC$200,M$2,FALSE)&gt;0,VLOOKUP($C149,'YTD Scores'!$AN$2:$BC$200,M$2,FALSE),""),"")</f>
        <v/>
      </c>
      <c r="N149" s="6" t="str">
        <f>IF($C149&gt;0,IF(VLOOKUP($C149,'YTD Scores'!$AN$2:$BC$200,N$2,FALSE)&gt;0,VLOOKUP($C149,'YTD Scores'!$AN$2:$BC$200,N$2,FALSE),""),"")</f>
        <v/>
      </c>
      <c r="O149" s="6" t="str">
        <f>IF($C149&gt;0,IF(VLOOKUP($C149,'YTD Scores'!$AN$2:$BC$200,O$2,FALSE)&gt;0,VLOOKUP($C149,'YTD Scores'!$AN$2:$BC$200,O$2,FALSE),""),"")</f>
        <v/>
      </c>
      <c r="P149" s="6" t="str">
        <f>IF($C149&gt;0,IF(VLOOKUP($C149,'YTD Scores'!$AN$2:$BC$200,P$2,FALSE)&gt;0,VLOOKUP($C149,'YTD Scores'!$AN$2:$BC$200,P$2,FALSE),""),"")</f>
        <v/>
      </c>
      <c r="Q149" s="6" t="str">
        <f>IF($C149&gt;0,IF(VLOOKUP($C149,'YTD Scores'!$AN$2:$BC$200,Q$2,FALSE)&gt;0,VLOOKUP($C149,'YTD Scores'!$AN$2:$BC$200,Q$2,FALSE),""),"")</f>
        <v/>
      </c>
    </row>
    <row r="150" spans="1:17" ht="10.8" customHeight="1" x14ac:dyDescent="0.25">
      <c r="A150" s="1">
        <f t="shared" si="7"/>
        <v>147</v>
      </c>
      <c r="B150" s="1" t="str">
        <f t="shared" si="8"/>
        <v/>
      </c>
      <c r="C150" s="29">
        <f>IF(LARGE('YTD Scores'!AN$2:AN$200,A150)&gt;0.99,LARGE('YTD Scores'!AN$2:AN$200,A150),0)</f>
        <v>0</v>
      </c>
      <c r="F150" s="6" t="str">
        <f>IF($C150&gt;0,IF(VLOOKUP($C150,'YTD Scores'!$AN$2:$BC$200,F$2,FALSE)&gt;0,VLOOKUP($C150,'YTD Scores'!$AN$2:$BC$200,F$2,FALSE),""),"")</f>
        <v/>
      </c>
      <c r="G150" s="6" t="str">
        <f>IF($C150&gt;0,IF(VLOOKUP($C150,'YTD Scores'!$AN$2:$BC$200,G$2,FALSE)&gt;0,VLOOKUP($C150,'YTD Scores'!$AN$2:$BC$200,G$2,FALSE),""),"")</f>
        <v/>
      </c>
      <c r="H150" s="6" t="str">
        <f>IF($C150&gt;0,IF(VLOOKUP($C150,'YTD Scores'!$AN$2:$BC$200,H$2,FALSE)&gt;0,VLOOKUP($C150,'YTD Scores'!$AN$2:$BC$200,H$2,FALSE),""),"")</f>
        <v/>
      </c>
      <c r="I150" s="6" t="str">
        <f>IF($C150&gt;0,IF(VLOOKUP($C150,'YTD Scores'!$AN$2:$BC$200,I$2,FALSE)&gt;0,VLOOKUP($C150,'YTD Scores'!$AN$2:$BC$200,I$2,FALSE),""),"")</f>
        <v/>
      </c>
      <c r="J150" s="6" t="str">
        <f>IF($C150&gt;0,IF(VLOOKUP($C150,'YTD Scores'!$AN$2:$BC$200,J$2,FALSE)&gt;0,VLOOKUP($C150,'YTD Scores'!$AN$2:$BC$200,J$2,FALSE),""),"")</f>
        <v/>
      </c>
      <c r="K150" s="6" t="str">
        <f>IF($C150&gt;0,IF(VLOOKUP($C150,'YTD Scores'!$AN$2:$BC$200,K$2,FALSE)&gt;0,VLOOKUP($C150,'YTD Scores'!$AN$2:$BC$200,K$2,FALSE),""),"")</f>
        <v/>
      </c>
      <c r="L150" s="6" t="str">
        <f>IF($C150&gt;0,IF(VLOOKUP($C150,'YTD Scores'!$AN$2:$BC$200,L$2,FALSE)&gt;0,VLOOKUP($C150,'YTD Scores'!$AN$2:$BC$200,L$2,FALSE),""),"")</f>
        <v/>
      </c>
      <c r="M150" s="6" t="str">
        <f>IF($C150&gt;0,IF(VLOOKUP($C150,'YTD Scores'!$AN$2:$BC$200,M$2,FALSE)&gt;0,VLOOKUP($C150,'YTD Scores'!$AN$2:$BC$200,M$2,FALSE),""),"")</f>
        <v/>
      </c>
      <c r="N150" s="6" t="str">
        <f>IF($C150&gt;0,IF(VLOOKUP($C150,'YTD Scores'!$AN$2:$BC$200,N$2,FALSE)&gt;0,VLOOKUP($C150,'YTD Scores'!$AN$2:$BC$200,N$2,FALSE),""),"")</f>
        <v/>
      </c>
      <c r="O150" s="6" t="str">
        <f>IF($C150&gt;0,IF(VLOOKUP($C150,'YTD Scores'!$AN$2:$BC$200,O$2,FALSE)&gt;0,VLOOKUP($C150,'YTD Scores'!$AN$2:$BC$200,O$2,FALSE),""),"")</f>
        <v/>
      </c>
      <c r="P150" s="6" t="str">
        <f>IF($C150&gt;0,IF(VLOOKUP($C150,'YTD Scores'!$AN$2:$BC$200,P$2,FALSE)&gt;0,VLOOKUP($C150,'YTD Scores'!$AN$2:$BC$200,P$2,FALSE),""),"")</f>
        <v/>
      </c>
      <c r="Q150" s="6" t="str">
        <f>IF($C150&gt;0,IF(VLOOKUP($C150,'YTD Scores'!$AN$2:$BC$200,Q$2,FALSE)&gt;0,VLOOKUP($C150,'YTD Scores'!$AN$2:$BC$200,Q$2,FALSE),""),"")</f>
        <v/>
      </c>
    </row>
    <row r="151" spans="1:17" ht="10.8" customHeight="1" x14ac:dyDescent="0.25">
      <c r="A151" s="1">
        <f t="shared" si="7"/>
        <v>148</v>
      </c>
      <c r="B151" s="1" t="str">
        <f t="shared" si="8"/>
        <v/>
      </c>
      <c r="C151" s="29">
        <f>IF(LARGE('YTD Scores'!AN$2:AN$200,A151)&gt;0.99,LARGE('YTD Scores'!AN$2:AN$200,A151),0)</f>
        <v>0</v>
      </c>
      <c r="F151" s="6" t="str">
        <f>IF($C151&gt;0,IF(VLOOKUP($C151,'YTD Scores'!$AN$2:$BC$200,F$2,FALSE)&gt;0,VLOOKUP($C151,'YTD Scores'!$AN$2:$BC$200,F$2,FALSE),""),"")</f>
        <v/>
      </c>
      <c r="G151" s="6" t="str">
        <f>IF($C151&gt;0,IF(VLOOKUP($C151,'YTD Scores'!$AN$2:$BC$200,G$2,FALSE)&gt;0,VLOOKUP($C151,'YTD Scores'!$AN$2:$BC$200,G$2,FALSE),""),"")</f>
        <v/>
      </c>
      <c r="H151" s="6" t="str">
        <f>IF($C151&gt;0,IF(VLOOKUP($C151,'YTD Scores'!$AN$2:$BC$200,H$2,FALSE)&gt;0,VLOOKUP($C151,'YTD Scores'!$AN$2:$BC$200,H$2,FALSE),""),"")</f>
        <v/>
      </c>
      <c r="I151" s="6" t="str">
        <f>IF($C151&gt;0,IF(VLOOKUP($C151,'YTD Scores'!$AN$2:$BC$200,I$2,FALSE)&gt;0,VLOOKUP($C151,'YTD Scores'!$AN$2:$BC$200,I$2,FALSE),""),"")</f>
        <v/>
      </c>
      <c r="J151" s="6" t="str">
        <f>IF($C151&gt;0,IF(VLOOKUP($C151,'YTD Scores'!$AN$2:$BC$200,J$2,FALSE)&gt;0,VLOOKUP($C151,'YTD Scores'!$AN$2:$BC$200,J$2,FALSE),""),"")</f>
        <v/>
      </c>
      <c r="K151" s="6" t="str">
        <f>IF($C151&gt;0,IF(VLOOKUP($C151,'YTD Scores'!$AN$2:$BC$200,K$2,FALSE)&gt;0,VLOOKUP($C151,'YTD Scores'!$AN$2:$BC$200,K$2,FALSE),""),"")</f>
        <v/>
      </c>
      <c r="L151" s="6" t="str">
        <f>IF($C151&gt;0,IF(VLOOKUP($C151,'YTD Scores'!$AN$2:$BC$200,L$2,FALSE)&gt;0,VLOOKUP($C151,'YTD Scores'!$AN$2:$BC$200,L$2,FALSE),""),"")</f>
        <v/>
      </c>
      <c r="M151" s="6" t="str">
        <f>IF($C151&gt;0,IF(VLOOKUP($C151,'YTD Scores'!$AN$2:$BC$200,M$2,FALSE)&gt;0,VLOOKUP($C151,'YTD Scores'!$AN$2:$BC$200,M$2,FALSE),""),"")</f>
        <v/>
      </c>
      <c r="N151" s="6" t="str">
        <f>IF($C151&gt;0,IF(VLOOKUP($C151,'YTD Scores'!$AN$2:$BC$200,N$2,FALSE)&gt;0,VLOOKUP($C151,'YTD Scores'!$AN$2:$BC$200,N$2,FALSE),""),"")</f>
        <v/>
      </c>
      <c r="O151" s="6" t="str">
        <f>IF($C151&gt;0,IF(VLOOKUP($C151,'YTD Scores'!$AN$2:$BC$200,O$2,FALSE)&gt;0,VLOOKUP($C151,'YTD Scores'!$AN$2:$BC$200,O$2,FALSE),""),"")</f>
        <v/>
      </c>
      <c r="P151" s="6" t="str">
        <f>IF($C151&gt;0,IF(VLOOKUP($C151,'YTD Scores'!$AN$2:$BC$200,P$2,FALSE)&gt;0,VLOOKUP($C151,'YTD Scores'!$AN$2:$BC$200,P$2,FALSE),""),"")</f>
        <v/>
      </c>
      <c r="Q151" s="6" t="str">
        <f>IF($C151&gt;0,IF(VLOOKUP($C151,'YTD Scores'!$AN$2:$BC$200,Q$2,FALSE)&gt;0,VLOOKUP($C151,'YTD Scores'!$AN$2:$BC$200,Q$2,FALSE),""),"")</f>
        <v/>
      </c>
    </row>
    <row r="152" spans="1:17" ht="10.8" customHeight="1" x14ac:dyDescent="0.25">
      <c r="A152" s="1">
        <f t="shared" si="7"/>
        <v>149</v>
      </c>
      <c r="B152" s="1" t="str">
        <f t="shared" si="8"/>
        <v/>
      </c>
      <c r="C152" s="29">
        <f>IF(LARGE('YTD Scores'!AN$2:AN$200,A152)&gt;0.99,LARGE('YTD Scores'!AN$2:AN$200,A152),0)</f>
        <v>0</v>
      </c>
      <c r="F152" s="6" t="str">
        <f>IF($C152&gt;0,IF(VLOOKUP($C152,'YTD Scores'!$AN$2:$BC$200,F$2,FALSE)&gt;0,VLOOKUP($C152,'YTD Scores'!$AN$2:$BC$200,F$2,FALSE),""),"")</f>
        <v/>
      </c>
      <c r="G152" s="6" t="str">
        <f>IF($C152&gt;0,IF(VLOOKUP($C152,'YTD Scores'!$AN$2:$BC$200,G$2,FALSE)&gt;0,VLOOKUP($C152,'YTD Scores'!$AN$2:$BC$200,G$2,FALSE),""),"")</f>
        <v/>
      </c>
      <c r="H152" s="6" t="str">
        <f>IF($C152&gt;0,IF(VLOOKUP($C152,'YTD Scores'!$AN$2:$BC$200,H$2,FALSE)&gt;0,VLOOKUP($C152,'YTD Scores'!$AN$2:$BC$200,H$2,FALSE),""),"")</f>
        <v/>
      </c>
      <c r="I152" s="6" t="str">
        <f>IF($C152&gt;0,IF(VLOOKUP($C152,'YTD Scores'!$AN$2:$BC$200,I$2,FALSE)&gt;0,VLOOKUP($C152,'YTD Scores'!$AN$2:$BC$200,I$2,FALSE),""),"")</f>
        <v/>
      </c>
      <c r="J152" s="6" t="str">
        <f>IF($C152&gt;0,IF(VLOOKUP($C152,'YTD Scores'!$AN$2:$BC$200,J$2,FALSE)&gt;0,VLOOKUP($C152,'YTD Scores'!$AN$2:$BC$200,J$2,FALSE),""),"")</f>
        <v/>
      </c>
      <c r="K152" s="6" t="str">
        <f>IF($C152&gt;0,IF(VLOOKUP($C152,'YTD Scores'!$AN$2:$BC$200,K$2,FALSE)&gt;0,VLOOKUP($C152,'YTD Scores'!$AN$2:$BC$200,K$2,FALSE),""),"")</f>
        <v/>
      </c>
      <c r="L152" s="6" t="str">
        <f>IF($C152&gt;0,IF(VLOOKUP($C152,'YTD Scores'!$AN$2:$BC$200,L$2,FALSE)&gt;0,VLOOKUP($C152,'YTD Scores'!$AN$2:$BC$200,L$2,FALSE),""),"")</f>
        <v/>
      </c>
      <c r="M152" s="6" t="str">
        <f>IF($C152&gt;0,IF(VLOOKUP($C152,'YTD Scores'!$AN$2:$BC$200,M$2,FALSE)&gt;0,VLOOKUP($C152,'YTD Scores'!$AN$2:$BC$200,M$2,FALSE),""),"")</f>
        <v/>
      </c>
      <c r="N152" s="6" t="str">
        <f>IF($C152&gt;0,IF(VLOOKUP($C152,'YTD Scores'!$AN$2:$BC$200,N$2,FALSE)&gt;0,VLOOKUP($C152,'YTD Scores'!$AN$2:$BC$200,N$2,FALSE),""),"")</f>
        <v/>
      </c>
      <c r="O152" s="6" t="str">
        <f>IF($C152&gt;0,IF(VLOOKUP($C152,'YTD Scores'!$AN$2:$BC$200,O$2,FALSE)&gt;0,VLOOKUP($C152,'YTD Scores'!$AN$2:$BC$200,O$2,FALSE),""),"")</f>
        <v/>
      </c>
      <c r="P152" s="6" t="str">
        <f>IF($C152&gt;0,IF(VLOOKUP($C152,'YTD Scores'!$AN$2:$BC$200,P$2,FALSE)&gt;0,VLOOKUP($C152,'YTD Scores'!$AN$2:$BC$200,P$2,FALSE),""),"")</f>
        <v/>
      </c>
      <c r="Q152" s="6" t="str">
        <f>IF($C152&gt;0,IF(VLOOKUP($C152,'YTD Scores'!$AN$2:$BC$200,Q$2,FALSE)&gt;0,VLOOKUP($C152,'YTD Scores'!$AN$2:$BC$200,Q$2,FALSE),""),"")</f>
        <v/>
      </c>
    </row>
    <row r="153" spans="1:17" ht="10.8" customHeight="1" x14ac:dyDescent="0.25">
      <c r="A153" s="1">
        <f t="shared" si="7"/>
        <v>150</v>
      </c>
      <c r="B153" s="1" t="str">
        <f t="shared" si="8"/>
        <v/>
      </c>
      <c r="C153" s="29">
        <f>IF(LARGE('YTD Scores'!AN$2:AN$200,A153)&gt;0.99,LARGE('YTD Scores'!AN$2:AN$200,A153),0)</f>
        <v>0</v>
      </c>
      <c r="F153" s="6" t="str">
        <f>IF($C153&gt;0,IF(VLOOKUP($C153,'YTD Scores'!$AN$2:$BC$200,F$2,FALSE)&gt;0,VLOOKUP($C153,'YTD Scores'!$AN$2:$BC$200,F$2,FALSE),""),"")</f>
        <v/>
      </c>
      <c r="G153" s="6" t="str">
        <f>IF($C153&gt;0,IF(VLOOKUP($C153,'YTD Scores'!$AN$2:$BC$200,G$2,FALSE)&gt;0,VLOOKUP($C153,'YTD Scores'!$AN$2:$BC$200,G$2,FALSE),""),"")</f>
        <v/>
      </c>
      <c r="H153" s="6" t="str">
        <f>IF($C153&gt;0,IF(VLOOKUP($C153,'YTD Scores'!$AN$2:$BC$200,H$2,FALSE)&gt;0,VLOOKUP($C153,'YTD Scores'!$AN$2:$BC$200,H$2,FALSE),""),"")</f>
        <v/>
      </c>
      <c r="I153" s="6" t="str">
        <f>IF($C153&gt;0,IF(VLOOKUP($C153,'YTD Scores'!$AN$2:$BC$200,I$2,FALSE)&gt;0,VLOOKUP($C153,'YTD Scores'!$AN$2:$BC$200,I$2,FALSE),""),"")</f>
        <v/>
      </c>
      <c r="J153" s="6" t="str">
        <f>IF($C153&gt;0,IF(VLOOKUP($C153,'YTD Scores'!$AN$2:$BC$200,J$2,FALSE)&gt;0,VLOOKUP($C153,'YTD Scores'!$AN$2:$BC$200,J$2,FALSE),""),"")</f>
        <v/>
      </c>
      <c r="K153" s="6" t="str">
        <f>IF($C153&gt;0,IF(VLOOKUP($C153,'YTD Scores'!$AN$2:$BC$200,K$2,FALSE)&gt;0,VLOOKUP($C153,'YTD Scores'!$AN$2:$BC$200,K$2,FALSE),""),"")</f>
        <v/>
      </c>
      <c r="L153" s="6" t="str">
        <f>IF($C153&gt;0,IF(VLOOKUP($C153,'YTD Scores'!$AN$2:$BC$200,L$2,FALSE)&gt;0,VLOOKUP($C153,'YTD Scores'!$AN$2:$BC$200,L$2,FALSE),""),"")</f>
        <v/>
      </c>
      <c r="M153" s="6" t="str">
        <f>IF($C153&gt;0,IF(VLOOKUP($C153,'YTD Scores'!$AN$2:$BC$200,M$2,FALSE)&gt;0,VLOOKUP($C153,'YTD Scores'!$AN$2:$BC$200,M$2,FALSE),""),"")</f>
        <v/>
      </c>
      <c r="N153" s="6" t="str">
        <f>IF($C153&gt;0,IF(VLOOKUP($C153,'YTD Scores'!$AN$2:$BC$200,N$2,FALSE)&gt;0,VLOOKUP($C153,'YTD Scores'!$AN$2:$BC$200,N$2,FALSE),""),"")</f>
        <v/>
      </c>
      <c r="O153" s="6" t="str">
        <f>IF($C153&gt;0,IF(VLOOKUP($C153,'YTD Scores'!$AN$2:$BC$200,O$2,FALSE)&gt;0,VLOOKUP($C153,'YTD Scores'!$AN$2:$BC$200,O$2,FALSE),""),"")</f>
        <v/>
      </c>
      <c r="P153" s="6" t="str">
        <f>IF($C153&gt;0,IF(VLOOKUP($C153,'YTD Scores'!$AN$2:$BC$200,P$2,FALSE)&gt;0,VLOOKUP($C153,'YTD Scores'!$AN$2:$BC$200,P$2,FALSE),""),"")</f>
        <v/>
      </c>
      <c r="Q153" s="6" t="str">
        <f>IF($C153&gt;0,IF(VLOOKUP($C153,'YTD Scores'!$AN$2:$BC$200,Q$2,FALSE)&gt;0,VLOOKUP($C153,'YTD Scores'!$AN$2:$BC$200,Q$2,FALSE),""),"")</f>
        <v/>
      </c>
    </row>
    <row r="154" spans="1:17" ht="10.8" customHeight="1" x14ac:dyDescent="0.25">
      <c r="A154" s="1">
        <f t="shared" si="7"/>
        <v>151</v>
      </c>
      <c r="B154" s="1" t="str">
        <f t="shared" si="8"/>
        <v/>
      </c>
      <c r="C154" s="29">
        <f>IF(LARGE('YTD Scores'!AN$2:AN$200,A154)&gt;0.99,LARGE('YTD Scores'!AN$2:AN$200,A154),0)</f>
        <v>0</v>
      </c>
      <c r="F154" s="6" t="str">
        <f>IF($C154&gt;0,IF(VLOOKUP($C154,'YTD Scores'!$AN$2:$BC$200,F$2,FALSE)&gt;0,VLOOKUP($C154,'YTD Scores'!$AN$2:$BC$200,F$2,FALSE),""),"")</f>
        <v/>
      </c>
      <c r="G154" s="6" t="str">
        <f>IF($C154&gt;0,IF(VLOOKUP($C154,'YTD Scores'!$AN$2:$BC$200,G$2,FALSE)&gt;0,VLOOKUP($C154,'YTD Scores'!$AN$2:$BC$200,G$2,FALSE),""),"")</f>
        <v/>
      </c>
      <c r="H154" s="6" t="str">
        <f>IF($C154&gt;0,IF(VLOOKUP($C154,'YTD Scores'!$AN$2:$BC$200,H$2,FALSE)&gt;0,VLOOKUP($C154,'YTD Scores'!$AN$2:$BC$200,H$2,FALSE),""),"")</f>
        <v/>
      </c>
      <c r="I154" s="6" t="str">
        <f>IF($C154&gt;0,IF(VLOOKUP($C154,'YTD Scores'!$AN$2:$BC$200,I$2,FALSE)&gt;0,VLOOKUP($C154,'YTD Scores'!$AN$2:$BC$200,I$2,FALSE),""),"")</f>
        <v/>
      </c>
      <c r="J154" s="6" t="str">
        <f>IF($C154&gt;0,IF(VLOOKUP($C154,'YTD Scores'!$AN$2:$BC$200,J$2,FALSE)&gt;0,VLOOKUP($C154,'YTD Scores'!$AN$2:$BC$200,J$2,FALSE),""),"")</f>
        <v/>
      </c>
      <c r="K154" s="6" t="str">
        <f>IF($C154&gt;0,IF(VLOOKUP($C154,'YTD Scores'!$AN$2:$BC$200,K$2,FALSE)&gt;0,VLOOKUP($C154,'YTD Scores'!$AN$2:$BC$200,K$2,FALSE),""),"")</f>
        <v/>
      </c>
      <c r="L154" s="6" t="str">
        <f>IF($C154&gt;0,IF(VLOOKUP($C154,'YTD Scores'!$AN$2:$BC$200,L$2,FALSE)&gt;0,VLOOKUP($C154,'YTD Scores'!$AN$2:$BC$200,L$2,FALSE),""),"")</f>
        <v/>
      </c>
      <c r="M154" s="6" t="str">
        <f>IF($C154&gt;0,IF(VLOOKUP($C154,'YTD Scores'!$AN$2:$BC$200,M$2,FALSE)&gt;0,VLOOKUP($C154,'YTD Scores'!$AN$2:$BC$200,M$2,FALSE),""),"")</f>
        <v/>
      </c>
      <c r="N154" s="6" t="str">
        <f>IF($C154&gt;0,IF(VLOOKUP($C154,'YTD Scores'!$AN$2:$BC$200,N$2,FALSE)&gt;0,VLOOKUP($C154,'YTD Scores'!$AN$2:$BC$200,N$2,FALSE),""),"")</f>
        <v/>
      </c>
      <c r="O154" s="6" t="str">
        <f>IF($C154&gt;0,IF(VLOOKUP($C154,'YTD Scores'!$AN$2:$BC$200,O$2,FALSE)&gt;0,VLOOKUP($C154,'YTD Scores'!$AN$2:$BC$200,O$2,FALSE),""),"")</f>
        <v/>
      </c>
      <c r="P154" s="6" t="str">
        <f>IF($C154&gt;0,IF(VLOOKUP($C154,'YTD Scores'!$AN$2:$BC$200,P$2,FALSE)&gt;0,VLOOKUP($C154,'YTD Scores'!$AN$2:$BC$200,P$2,FALSE),""),"")</f>
        <v/>
      </c>
      <c r="Q154" s="6" t="str">
        <f>IF($C154&gt;0,IF(VLOOKUP($C154,'YTD Scores'!$AN$2:$BC$200,Q$2,FALSE)&gt;0,VLOOKUP($C154,'YTD Scores'!$AN$2:$BC$200,Q$2,FALSE),""),"")</f>
        <v/>
      </c>
    </row>
    <row r="155" spans="1:17" ht="10.8" customHeight="1" x14ac:dyDescent="0.25">
      <c r="A155" s="1">
        <f t="shared" si="7"/>
        <v>152</v>
      </c>
      <c r="B155" s="1" t="str">
        <f t="shared" si="8"/>
        <v/>
      </c>
      <c r="C155" s="29">
        <f>IF(LARGE('YTD Scores'!AN$2:AN$200,A155)&gt;0.99,LARGE('YTD Scores'!AN$2:AN$200,A155),0)</f>
        <v>0</v>
      </c>
      <c r="F155" s="6" t="str">
        <f>IF($C155&gt;0,IF(VLOOKUP($C155,'YTD Scores'!$AN$2:$BC$200,F$2,FALSE)&gt;0,VLOOKUP($C155,'YTD Scores'!$AN$2:$BC$200,F$2,FALSE),""),"")</f>
        <v/>
      </c>
      <c r="G155" s="6" t="str">
        <f>IF($C155&gt;0,IF(VLOOKUP($C155,'YTD Scores'!$AN$2:$BC$200,G$2,FALSE)&gt;0,VLOOKUP($C155,'YTD Scores'!$AN$2:$BC$200,G$2,FALSE),""),"")</f>
        <v/>
      </c>
      <c r="H155" s="6" t="str">
        <f>IF($C155&gt;0,IF(VLOOKUP($C155,'YTD Scores'!$AN$2:$BC$200,H$2,FALSE)&gt;0,VLOOKUP($C155,'YTD Scores'!$AN$2:$BC$200,H$2,FALSE),""),"")</f>
        <v/>
      </c>
      <c r="I155" s="6" t="str">
        <f>IF($C155&gt;0,IF(VLOOKUP($C155,'YTD Scores'!$AN$2:$BC$200,I$2,FALSE)&gt;0,VLOOKUP($C155,'YTD Scores'!$AN$2:$BC$200,I$2,FALSE),""),"")</f>
        <v/>
      </c>
      <c r="J155" s="6" t="str">
        <f>IF($C155&gt;0,IF(VLOOKUP($C155,'YTD Scores'!$AN$2:$BC$200,J$2,FALSE)&gt;0,VLOOKUP($C155,'YTD Scores'!$AN$2:$BC$200,J$2,FALSE),""),"")</f>
        <v/>
      </c>
      <c r="K155" s="6" t="str">
        <f>IF($C155&gt;0,IF(VLOOKUP($C155,'YTD Scores'!$AN$2:$BC$200,K$2,FALSE)&gt;0,VLOOKUP($C155,'YTD Scores'!$AN$2:$BC$200,K$2,FALSE),""),"")</f>
        <v/>
      </c>
      <c r="L155" s="6" t="str">
        <f>IF($C155&gt;0,IF(VLOOKUP($C155,'YTD Scores'!$AN$2:$BC$200,L$2,FALSE)&gt;0,VLOOKUP($C155,'YTD Scores'!$AN$2:$BC$200,L$2,FALSE),""),"")</f>
        <v/>
      </c>
      <c r="M155" s="6" t="str">
        <f>IF($C155&gt;0,IF(VLOOKUP($C155,'YTD Scores'!$AN$2:$BC$200,M$2,FALSE)&gt;0,VLOOKUP($C155,'YTD Scores'!$AN$2:$BC$200,M$2,FALSE),""),"")</f>
        <v/>
      </c>
      <c r="N155" s="6" t="str">
        <f>IF($C155&gt;0,IF(VLOOKUP($C155,'YTD Scores'!$AN$2:$BC$200,N$2,FALSE)&gt;0,VLOOKUP($C155,'YTD Scores'!$AN$2:$BC$200,N$2,FALSE),""),"")</f>
        <v/>
      </c>
      <c r="O155" s="6" t="str">
        <f>IF($C155&gt;0,IF(VLOOKUP($C155,'YTD Scores'!$AN$2:$BC$200,O$2,FALSE)&gt;0,VLOOKUP($C155,'YTD Scores'!$AN$2:$BC$200,O$2,FALSE),""),"")</f>
        <v/>
      </c>
      <c r="P155" s="6" t="str">
        <f>IF($C155&gt;0,IF(VLOOKUP($C155,'YTD Scores'!$AN$2:$BC$200,P$2,FALSE)&gt;0,VLOOKUP($C155,'YTD Scores'!$AN$2:$BC$200,P$2,FALSE),""),"")</f>
        <v/>
      </c>
      <c r="Q155" s="6" t="str">
        <f>IF($C155&gt;0,IF(VLOOKUP($C155,'YTD Scores'!$AN$2:$BC$200,Q$2,FALSE)&gt;0,VLOOKUP($C155,'YTD Scores'!$AN$2:$BC$200,Q$2,FALSE),""),"")</f>
        <v/>
      </c>
    </row>
    <row r="156" spans="1:17" ht="10.8" customHeight="1" x14ac:dyDescent="0.25">
      <c r="A156" s="1">
        <f t="shared" si="7"/>
        <v>153</v>
      </c>
      <c r="B156" s="1" t="str">
        <f t="shared" si="8"/>
        <v/>
      </c>
      <c r="C156" s="29">
        <f>IF(LARGE('YTD Scores'!AN$2:AN$200,A156)&gt;0.99,LARGE('YTD Scores'!AN$2:AN$200,A156),0)</f>
        <v>0</v>
      </c>
      <c r="F156" s="6" t="str">
        <f>IF($C156&gt;0,IF(VLOOKUP($C156,'YTD Scores'!$AN$2:$BC$200,F$2,FALSE)&gt;0,VLOOKUP($C156,'YTD Scores'!$AN$2:$BC$200,F$2,FALSE),""),"")</f>
        <v/>
      </c>
      <c r="G156" s="6" t="str">
        <f>IF($C156&gt;0,IF(VLOOKUP($C156,'YTD Scores'!$AN$2:$BC$200,G$2,FALSE)&gt;0,VLOOKUP($C156,'YTD Scores'!$AN$2:$BC$200,G$2,FALSE),""),"")</f>
        <v/>
      </c>
      <c r="H156" s="6" t="str">
        <f>IF($C156&gt;0,IF(VLOOKUP($C156,'YTD Scores'!$AN$2:$BC$200,H$2,FALSE)&gt;0,VLOOKUP($C156,'YTD Scores'!$AN$2:$BC$200,H$2,FALSE),""),"")</f>
        <v/>
      </c>
      <c r="I156" s="6" t="str">
        <f>IF($C156&gt;0,IF(VLOOKUP($C156,'YTD Scores'!$AN$2:$BC$200,I$2,FALSE)&gt;0,VLOOKUP($C156,'YTD Scores'!$AN$2:$BC$200,I$2,FALSE),""),"")</f>
        <v/>
      </c>
      <c r="J156" s="6" t="str">
        <f>IF($C156&gt;0,IF(VLOOKUP($C156,'YTD Scores'!$AN$2:$BC$200,J$2,FALSE)&gt;0,VLOOKUP($C156,'YTD Scores'!$AN$2:$BC$200,J$2,FALSE),""),"")</f>
        <v/>
      </c>
      <c r="K156" s="6" t="str">
        <f>IF($C156&gt;0,IF(VLOOKUP($C156,'YTD Scores'!$AN$2:$BC$200,K$2,FALSE)&gt;0,VLOOKUP($C156,'YTD Scores'!$AN$2:$BC$200,K$2,FALSE),""),"")</f>
        <v/>
      </c>
      <c r="L156" s="6" t="str">
        <f>IF($C156&gt;0,IF(VLOOKUP($C156,'YTD Scores'!$AN$2:$BC$200,L$2,FALSE)&gt;0,VLOOKUP($C156,'YTD Scores'!$AN$2:$BC$200,L$2,FALSE),""),"")</f>
        <v/>
      </c>
      <c r="M156" s="6" t="str">
        <f>IF($C156&gt;0,IF(VLOOKUP($C156,'YTD Scores'!$AN$2:$BC$200,M$2,FALSE)&gt;0,VLOOKUP($C156,'YTD Scores'!$AN$2:$BC$200,M$2,FALSE),""),"")</f>
        <v/>
      </c>
      <c r="N156" s="6" t="str">
        <f>IF($C156&gt;0,IF(VLOOKUP($C156,'YTD Scores'!$AN$2:$BC$200,N$2,FALSE)&gt;0,VLOOKUP($C156,'YTD Scores'!$AN$2:$BC$200,N$2,FALSE),""),"")</f>
        <v/>
      </c>
      <c r="O156" s="6" t="str">
        <f>IF($C156&gt;0,IF(VLOOKUP($C156,'YTD Scores'!$AN$2:$BC$200,O$2,FALSE)&gt;0,VLOOKUP($C156,'YTD Scores'!$AN$2:$BC$200,O$2,FALSE),""),"")</f>
        <v/>
      </c>
      <c r="P156" s="6" t="str">
        <f>IF($C156&gt;0,IF(VLOOKUP($C156,'YTD Scores'!$AN$2:$BC$200,P$2,FALSE)&gt;0,VLOOKUP($C156,'YTD Scores'!$AN$2:$BC$200,P$2,FALSE),""),"")</f>
        <v/>
      </c>
      <c r="Q156" s="6" t="str">
        <f>IF($C156&gt;0,IF(VLOOKUP($C156,'YTD Scores'!$AN$2:$BC$200,Q$2,FALSE)&gt;0,VLOOKUP($C156,'YTD Scores'!$AN$2:$BC$200,Q$2,FALSE),""),"")</f>
        <v/>
      </c>
    </row>
    <row r="157" spans="1:17" ht="10.8" customHeight="1" x14ac:dyDescent="0.25">
      <c r="A157" s="1">
        <f t="shared" si="7"/>
        <v>154</v>
      </c>
      <c r="B157" s="1" t="str">
        <f t="shared" si="8"/>
        <v/>
      </c>
      <c r="C157" s="29">
        <f>IF(LARGE('YTD Scores'!AN$2:AN$200,A157)&gt;0.99,LARGE('YTD Scores'!AN$2:AN$200,A157),0)</f>
        <v>0</v>
      </c>
      <c r="F157" s="6" t="str">
        <f>IF($C157&gt;0,IF(VLOOKUP($C157,'YTD Scores'!$AN$2:$BC$200,F$2,FALSE)&gt;0,VLOOKUP($C157,'YTD Scores'!$AN$2:$BC$200,F$2,FALSE),""),"")</f>
        <v/>
      </c>
      <c r="G157" s="6" t="str">
        <f>IF($C157&gt;0,IF(VLOOKUP($C157,'YTD Scores'!$AN$2:$BC$200,G$2,FALSE)&gt;0,VLOOKUP($C157,'YTD Scores'!$AN$2:$BC$200,G$2,FALSE),""),"")</f>
        <v/>
      </c>
      <c r="H157" s="6" t="str">
        <f>IF($C157&gt;0,IF(VLOOKUP($C157,'YTD Scores'!$AN$2:$BC$200,H$2,FALSE)&gt;0,VLOOKUP($C157,'YTD Scores'!$AN$2:$BC$200,H$2,FALSE),""),"")</f>
        <v/>
      </c>
      <c r="I157" s="6" t="str">
        <f>IF($C157&gt;0,IF(VLOOKUP($C157,'YTD Scores'!$AN$2:$BC$200,I$2,FALSE)&gt;0,VLOOKUP($C157,'YTD Scores'!$AN$2:$BC$200,I$2,FALSE),""),"")</f>
        <v/>
      </c>
      <c r="J157" s="6" t="str">
        <f>IF($C157&gt;0,IF(VLOOKUP($C157,'YTD Scores'!$AN$2:$BC$200,J$2,FALSE)&gt;0,VLOOKUP($C157,'YTD Scores'!$AN$2:$BC$200,J$2,FALSE),""),"")</f>
        <v/>
      </c>
      <c r="K157" s="6" t="str">
        <f>IF($C157&gt;0,IF(VLOOKUP($C157,'YTD Scores'!$AN$2:$BC$200,K$2,FALSE)&gt;0,VLOOKUP($C157,'YTD Scores'!$AN$2:$BC$200,K$2,FALSE),""),"")</f>
        <v/>
      </c>
      <c r="L157" s="6" t="str">
        <f>IF($C157&gt;0,IF(VLOOKUP($C157,'YTD Scores'!$AN$2:$BC$200,L$2,FALSE)&gt;0,VLOOKUP($C157,'YTD Scores'!$AN$2:$BC$200,L$2,FALSE),""),"")</f>
        <v/>
      </c>
      <c r="M157" s="6" t="str">
        <f>IF($C157&gt;0,IF(VLOOKUP($C157,'YTD Scores'!$AN$2:$BC$200,M$2,FALSE)&gt;0,VLOOKUP($C157,'YTD Scores'!$AN$2:$BC$200,M$2,FALSE),""),"")</f>
        <v/>
      </c>
      <c r="N157" s="6" t="str">
        <f>IF($C157&gt;0,IF(VLOOKUP($C157,'YTD Scores'!$AN$2:$BC$200,N$2,FALSE)&gt;0,VLOOKUP($C157,'YTD Scores'!$AN$2:$BC$200,N$2,FALSE),""),"")</f>
        <v/>
      </c>
      <c r="O157" s="6" t="str">
        <f>IF($C157&gt;0,IF(VLOOKUP($C157,'YTD Scores'!$AN$2:$BC$200,O$2,FALSE)&gt;0,VLOOKUP($C157,'YTD Scores'!$AN$2:$BC$200,O$2,FALSE),""),"")</f>
        <v/>
      </c>
      <c r="P157" s="6" t="str">
        <f>IF($C157&gt;0,IF(VLOOKUP($C157,'YTD Scores'!$AN$2:$BC$200,P$2,FALSE)&gt;0,VLOOKUP($C157,'YTD Scores'!$AN$2:$BC$200,P$2,FALSE),""),"")</f>
        <v/>
      </c>
      <c r="Q157" s="6" t="str">
        <f>IF($C157&gt;0,IF(VLOOKUP($C157,'YTD Scores'!$AN$2:$BC$200,Q$2,FALSE)&gt;0,VLOOKUP($C157,'YTD Scores'!$AN$2:$BC$200,Q$2,FALSE),""),"")</f>
        <v/>
      </c>
    </row>
    <row r="158" spans="1:17" ht="10.8" customHeight="1" x14ac:dyDescent="0.25">
      <c r="A158" s="1">
        <f t="shared" si="7"/>
        <v>155</v>
      </c>
      <c r="B158" s="1" t="str">
        <f t="shared" si="8"/>
        <v/>
      </c>
      <c r="C158" s="29">
        <f>IF(LARGE('YTD Scores'!AN$2:AN$200,A158)&gt;0.99,LARGE('YTD Scores'!AN$2:AN$200,A158),0)</f>
        <v>0</v>
      </c>
      <c r="F158" s="6" t="str">
        <f>IF($C158&gt;0,IF(VLOOKUP($C158,'YTD Scores'!$AN$2:$BC$200,F$2,FALSE)&gt;0,VLOOKUP($C158,'YTD Scores'!$AN$2:$BC$200,F$2,FALSE),""),"")</f>
        <v/>
      </c>
      <c r="G158" s="6" t="str">
        <f>IF($C158&gt;0,IF(VLOOKUP($C158,'YTD Scores'!$AN$2:$BC$200,G$2,FALSE)&gt;0,VLOOKUP($C158,'YTD Scores'!$AN$2:$BC$200,G$2,FALSE),""),"")</f>
        <v/>
      </c>
      <c r="H158" s="6" t="str">
        <f>IF($C158&gt;0,IF(VLOOKUP($C158,'YTD Scores'!$AN$2:$BC$200,H$2,FALSE)&gt;0,VLOOKUP($C158,'YTD Scores'!$AN$2:$BC$200,H$2,FALSE),""),"")</f>
        <v/>
      </c>
      <c r="I158" s="6" t="str">
        <f>IF($C158&gt;0,IF(VLOOKUP($C158,'YTD Scores'!$AN$2:$BC$200,I$2,FALSE)&gt;0,VLOOKUP($C158,'YTD Scores'!$AN$2:$BC$200,I$2,FALSE),""),"")</f>
        <v/>
      </c>
      <c r="J158" s="6" t="str">
        <f>IF($C158&gt;0,IF(VLOOKUP($C158,'YTD Scores'!$AN$2:$BC$200,J$2,FALSE)&gt;0,VLOOKUP($C158,'YTD Scores'!$AN$2:$BC$200,J$2,FALSE),""),"")</f>
        <v/>
      </c>
      <c r="K158" s="6" t="str">
        <f>IF($C158&gt;0,IF(VLOOKUP($C158,'YTD Scores'!$AN$2:$BC$200,K$2,FALSE)&gt;0,VLOOKUP($C158,'YTD Scores'!$AN$2:$BC$200,K$2,FALSE),""),"")</f>
        <v/>
      </c>
      <c r="L158" s="6" t="str">
        <f>IF($C158&gt;0,IF(VLOOKUP($C158,'YTD Scores'!$AN$2:$BC$200,L$2,FALSE)&gt;0,VLOOKUP($C158,'YTD Scores'!$AN$2:$BC$200,L$2,FALSE),""),"")</f>
        <v/>
      </c>
      <c r="M158" s="6" t="str">
        <f>IF($C158&gt;0,IF(VLOOKUP($C158,'YTD Scores'!$AN$2:$BC$200,M$2,FALSE)&gt;0,VLOOKUP($C158,'YTD Scores'!$AN$2:$BC$200,M$2,FALSE),""),"")</f>
        <v/>
      </c>
      <c r="N158" s="6" t="str">
        <f>IF($C158&gt;0,IF(VLOOKUP($C158,'YTD Scores'!$AN$2:$BC$200,N$2,FALSE)&gt;0,VLOOKUP($C158,'YTD Scores'!$AN$2:$BC$200,N$2,FALSE),""),"")</f>
        <v/>
      </c>
      <c r="O158" s="6" t="str">
        <f>IF($C158&gt;0,IF(VLOOKUP($C158,'YTD Scores'!$AN$2:$BC$200,O$2,FALSE)&gt;0,VLOOKUP($C158,'YTD Scores'!$AN$2:$BC$200,O$2,FALSE),""),"")</f>
        <v/>
      </c>
      <c r="P158" s="6" t="str">
        <f>IF($C158&gt;0,IF(VLOOKUP($C158,'YTD Scores'!$AN$2:$BC$200,P$2,FALSE)&gt;0,VLOOKUP($C158,'YTD Scores'!$AN$2:$BC$200,P$2,FALSE),""),"")</f>
        <v/>
      </c>
      <c r="Q158" s="6" t="str">
        <f>IF($C158&gt;0,IF(VLOOKUP($C158,'YTD Scores'!$AN$2:$BC$200,Q$2,FALSE)&gt;0,VLOOKUP($C158,'YTD Scores'!$AN$2:$BC$200,Q$2,FALSE),""),"")</f>
        <v/>
      </c>
    </row>
    <row r="159" spans="1:17" ht="10.8" customHeight="1" x14ac:dyDescent="0.25">
      <c r="A159" s="1">
        <f t="shared" si="7"/>
        <v>156</v>
      </c>
      <c r="B159" s="1" t="str">
        <f t="shared" si="8"/>
        <v/>
      </c>
      <c r="C159" s="29">
        <f>IF(LARGE('YTD Scores'!AN$2:AN$200,A159)&gt;0.99,LARGE('YTD Scores'!AN$2:AN$200,A159),0)</f>
        <v>0</v>
      </c>
      <c r="F159" s="6" t="str">
        <f>IF($C159&gt;0,IF(VLOOKUP($C159,'YTD Scores'!$AN$2:$BC$200,F$2,FALSE)&gt;0,VLOOKUP($C159,'YTD Scores'!$AN$2:$BC$200,F$2,FALSE),""),"")</f>
        <v/>
      </c>
      <c r="G159" s="6" t="str">
        <f>IF($C159&gt;0,IF(VLOOKUP($C159,'YTD Scores'!$AN$2:$BC$200,G$2,FALSE)&gt;0,VLOOKUP($C159,'YTD Scores'!$AN$2:$BC$200,G$2,FALSE),""),"")</f>
        <v/>
      </c>
      <c r="H159" s="6" t="str">
        <f>IF($C159&gt;0,IF(VLOOKUP($C159,'YTD Scores'!$AN$2:$BC$200,H$2,FALSE)&gt;0,VLOOKUP($C159,'YTD Scores'!$AN$2:$BC$200,H$2,FALSE),""),"")</f>
        <v/>
      </c>
      <c r="I159" s="6" t="str">
        <f>IF($C159&gt;0,IF(VLOOKUP($C159,'YTD Scores'!$AN$2:$BC$200,I$2,FALSE)&gt;0,VLOOKUP($C159,'YTD Scores'!$AN$2:$BC$200,I$2,FALSE),""),"")</f>
        <v/>
      </c>
      <c r="J159" s="6" t="str">
        <f>IF($C159&gt;0,IF(VLOOKUP($C159,'YTD Scores'!$AN$2:$BC$200,J$2,FALSE)&gt;0,VLOOKUP($C159,'YTD Scores'!$AN$2:$BC$200,J$2,FALSE),""),"")</f>
        <v/>
      </c>
      <c r="K159" s="6" t="str">
        <f>IF($C159&gt;0,IF(VLOOKUP($C159,'YTD Scores'!$AN$2:$BC$200,K$2,FALSE)&gt;0,VLOOKUP($C159,'YTD Scores'!$AN$2:$BC$200,K$2,FALSE),""),"")</f>
        <v/>
      </c>
      <c r="L159" s="6" t="str">
        <f>IF($C159&gt;0,IF(VLOOKUP($C159,'YTD Scores'!$AN$2:$BC$200,L$2,FALSE)&gt;0,VLOOKUP($C159,'YTD Scores'!$AN$2:$BC$200,L$2,FALSE),""),"")</f>
        <v/>
      </c>
      <c r="M159" s="6" t="str">
        <f>IF($C159&gt;0,IF(VLOOKUP($C159,'YTD Scores'!$AN$2:$BC$200,M$2,FALSE)&gt;0,VLOOKUP($C159,'YTD Scores'!$AN$2:$BC$200,M$2,FALSE),""),"")</f>
        <v/>
      </c>
      <c r="N159" s="6" t="str">
        <f>IF($C159&gt;0,IF(VLOOKUP($C159,'YTD Scores'!$AN$2:$BC$200,N$2,FALSE)&gt;0,VLOOKUP($C159,'YTD Scores'!$AN$2:$BC$200,N$2,FALSE),""),"")</f>
        <v/>
      </c>
      <c r="O159" s="6" t="str">
        <f>IF($C159&gt;0,IF(VLOOKUP($C159,'YTD Scores'!$AN$2:$BC$200,O$2,FALSE)&gt;0,VLOOKUP($C159,'YTD Scores'!$AN$2:$BC$200,O$2,FALSE),""),"")</f>
        <v/>
      </c>
      <c r="P159" s="6" t="str">
        <f>IF($C159&gt;0,IF(VLOOKUP($C159,'YTD Scores'!$AN$2:$BC$200,P$2,FALSE)&gt;0,VLOOKUP($C159,'YTD Scores'!$AN$2:$BC$200,P$2,FALSE),""),"")</f>
        <v/>
      </c>
      <c r="Q159" s="6" t="str">
        <f>IF($C159&gt;0,IF(VLOOKUP($C159,'YTD Scores'!$AN$2:$BC$200,Q$2,FALSE)&gt;0,VLOOKUP($C159,'YTD Scores'!$AN$2:$BC$200,Q$2,FALSE),""),"")</f>
        <v/>
      </c>
    </row>
    <row r="160" spans="1:17" ht="10.8" customHeight="1" x14ac:dyDescent="0.25">
      <c r="A160" s="1">
        <f t="shared" si="7"/>
        <v>157</v>
      </c>
      <c r="B160" s="1" t="str">
        <f t="shared" si="8"/>
        <v/>
      </c>
      <c r="C160" s="29">
        <f>IF(LARGE('YTD Scores'!AN$2:AN$200,A160)&gt;0.99,LARGE('YTD Scores'!AN$2:AN$200,A160),0)</f>
        <v>0</v>
      </c>
      <c r="F160" s="6" t="str">
        <f>IF($C160&gt;0,IF(VLOOKUP($C160,'YTD Scores'!$AN$2:$BC$200,F$2,FALSE)&gt;0,VLOOKUP($C160,'YTD Scores'!$AN$2:$BC$200,F$2,FALSE),""),"")</f>
        <v/>
      </c>
      <c r="G160" s="6" t="str">
        <f>IF($C160&gt;0,IF(VLOOKUP($C160,'YTD Scores'!$AN$2:$BC$200,G$2,FALSE)&gt;0,VLOOKUP($C160,'YTD Scores'!$AN$2:$BC$200,G$2,FALSE),""),"")</f>
        <v/>
      </c>
      <c r="H160" s="6" t="str">
        <f>IF($C160&gt;0,IF(VLOOKUP($C160,'YTD Scores'!$AN$2:$BC$200,H$2,FALSE)&gt;0,VLOOKUP($C160,'YTD Scores'!$AN$2:$BC$200,H$2,FALSE),""),"")</f>
        <v/>
      </c>
      <c r="I160" s="6" t="str">
        <f>IF($C160&gt;0,IF(VLOOKUP($C160,'YTD Scores'!$AN$2:$BC$200,I$2,FALSE)&gt;0,VLOOKUP($C160,'YTD Scores'!$AN$2:$BC$200,I$2,FALSE),""),"")</f>
        <v/>
      </c>
      <c r="J160" s="6" t="str">
        <f>IF($C160&gt;0,IF(VLOOKUP($C160,'YTD Scores'!$AN$2:$BC$200,J$2,FALSE)&gt;0,VLOOKUP($C160,'YTD Scores'!$AN$2:$BC$200,J$2,FALSE),""),"")</f>
        <v/>
      </c>
      <c r="K160" s="6" t="str">
        <f>IF($C160&gt;0,IF(VLOOKUP($C160,'YTD Scores'!$AN$2:$BC$200,K$2,FALSE)&gt;0,VLOOKUP($C160,'YTD Scores'!$AN$2:$BC$200,K$2,FALSE),""),"")</f>
        <v/>
      </c>
      <c r="L160" s="6" t="str">
        <f>IF($C160&gt;0,IF(VLOOKUP($C160,'YTD Scores'!$AN$2:$BC$200,L$2,FALSE)&gt;0,VLOOKUP($C160,'YTD Scores'!$AN$2:$BC$200,L$2,FALSE),""),"")</f>
        <v/>
      </c>
      <c r="M160" s="6" t="str">
        <f>IF($C160&gt;0,IF(VLOOKUP($C160,'YTD Scores'!$AN$2:$BC$200,M$2,FALSE)&gt;0,VLOOKUP($C160,'YTD Scores'!$AN$2:$BC$200,M$2,FALSE),""),"")</f>
        <v/>
      </c>
      <c r="N160" s="6" t="str">
        <f>IF($C160&gt;0,IF(VLOOKUP($C160,'YTD Scores'!$AN$2:$BC$200,N$2,FALSE)&gt;0,VLOOKUP($C160,'YTD Scores'!$AN$2:$BC$200,N$2,FALSE),""),"")</f>
        <v/>
      </c>
      <c r="O160" s="6" t="str">
        <f>IF($C160&gt;0,IF(VLOOKUP($C160,'YTD Scores'!$AN$2:$BC$200,O$2,FALSE)&gt;0,VLOOKUP($C160,'YTD Scores'!$AN$2:$BC$200,O$2,FALSE),""),"")</f>
        <v/>
      </c>
      <c r="P160" s="6" t="str">
        <f>IF($C160&gt;0,IF(VLOOKUP($C160,'YTD Scores'!$AN$2:$BC$200,P$2,FALSE)&gt;0,VLOOKUP($C160,'YTD Scores'!$AN$2:$BC$200,P$2,FALSE),""),"")</f>
        <v/>
      </c>
      <c r="Q160" s="6" t="str">
        <f>IF($C160&gt;0,IF(VLOOKUP($C160,'YTD Scores'!$AN$2:$BC$200,Q$2,FALSE)&gt;0,VLOOKUP($C160,'YTD Scores'!$AN$2:$BC$200,Q$2,FALSE),""),"")</f>
        <v/>
      </c>
    </row>
    <row r="161" spans="1:17" ht="10.8" customHeight="1" x14ac:dyDescent="0.25">
      <c r="A161" s="1">
        <f t="shared" si="7"/>
        <v>158</v>
      </c>
      <c r="B161" s="1" t="str">
        <f t="shared" si="8"/>
        <v/>
      </c>
      <c r="C161" s="29">
        <f>IF(LARGE('YTD Scores'!AN$2:AN$200,A161)&gt;0.99,LARGE('YTD Scores'!AN$2:AN$200,A161),0)</f>
        <v>0</v>
      </c>
      <c r="F161" s="6" t="str">
        <f>IF($C161&gt;0,IF(VLOOKUP($C161,'YTD Scores'!$AN$2:$BC$200,F$2,FALSE)&gt;0,VLOOKUP($C161,'YTD Scores'!$AN$2:$BC$200,F$2,FALSE),""),"")</f>
        <v/>
      </c>
      <c r="G161" s="6" t="str">
        <f>IF($C161&gt;0,IF(VLOOKUP($C161,'YTD Scores'!$AN$2:$BC$200,G$2,FALSE)&gt;0,VLOOKUP($C161,'YTD Scores'!$AN$2:$BC$200,G$2,FALSE),""),"")</f>
        <v/>
      </c>
      <c r="H161" s="6" t="str">
        <f>IF($C161&gt;0,IF(VLOOKUP($C161,'YTD Scores'!$AN$2:$BC$200,H$2,FALSE)&gt;0,VLOOKUP($C161,'YTD Scores'!$AN$2:$BC$200,H$2,FALSE),""),"")</f>
        <v/>
      </c>
      <c r="I161" s="6" t="str">
        <f>IF($C161&gt;0,IF(VLOOKUP($C161,'YTD Scores'!$AN$2:$BC$200,I$2,FALSE)&gt;0,VLOOKUP($C161,'YTD Scores'!$AN$2:$BC$200,I$2,FALSE),""),"")</f>
        <v/>
      </c>
      <c r="J161" s="6" t="str">
        <f>IF($C161&gt;0,IF(VLOOKUP($C161,'YTD Scores'!$AN$2:$BC$200,J$2,FALSE)&gt;0,VLOOKUP($C161,'YTD Scores'!$AN$2:$BC$200,J$2,FALSE),""),"")</f>
        <v/>
      </c>
      <c r="K161" s="6" t="str">
        <f>IF($C161&gt;0,IF(VLOOKUP($C161,'YTD Scores'!$AN$2:$BC$200,K$2,FALSE)&gt;0,VLOOKUP($C161,'YTD Scores'!$AN$2:$BC$200,K$2,FALSE),""),"")</f>
        <v/>
      </c>
      <c r="L161" s="6" t="str">
        <f>IF($C161&gt;0,IF(VLOOKUP($C161,'YTD Scores'!$AN$2:$BC$200,L$2,FALSE)&gt;0,VLOOKUP($C161,'YTD Scores'!$AN$2:$BC$200,L$2,FALSE),""),"")</f>
        <v/>
      </c>
      <c r="M161" s="6" t="str">
        <f>IF($C161&gt;0,IF(VLOOKUP($C161,'YTD Scores'!$AN$2:$BC$200,M$2,FALSE)&gt;0,VLOOKUP($C161,'YTD Scores'!$AN$2:$BC$200,M$2,FALSE),""),"")</f>
        <v/>
      </c>
      <c r="N161" s="6" t="str">
        <f>IF($C161&gt;0,IF(VLOOKUP($C161,'YTD Scores'!$AN$2:$BC$200,N$2,FALSE)&gt;0,VLOOKUP($C161,'YTD Scores'!$AN$2:$BC$200,N$2,FALSE),""),"")</f>
        <v/>
      </c>
      <c r="O161" s="6" t="str">
        <f>IF($C161&gt;0,IF(VLOOKUP($C161,'YTD Scores'!$AN$2:$BC$200,O$2,FALSE)&gt;0,VLOOKUP($C161,'YTD Scores'!$AN$2:$BC$200,O$2,FALSE),""),"")</f>
        <v/>
      </c>
      <c r="P161" s="6" t="str">
        <f>IF($C161&gt;0,IF(VLOOKUP($C161,'YTD Scores'!$AN$2:$BC$200,P$2,FALSE)&gt;0,VLOOKUP($C161,'YTD Scores'!$AN$2:$BC$200,P$2,FALSE),""),"")</f>
        <v/>
      </c>
      <c r="Q161" s="6" t="str">
        <f>IF($C161&gt;0,IF(VLOOKUP($C161,'YTD Scores'!$AN$2:$BC$200,Q$2,FALSE)&gt;0,VLOOKUP($C161,'YTD Scores'!$AN$2:$BC$200,Q$2,FALSE),""),"")</f>
        <v/>
      </c>
    </row>
    <row r="162" spans="1:17" ht="10.8" customHeight="1" x14ac:dyDescent="0.25">
      <c r="A162" s="1">
        <f t="shared" si="7"/>
        <v>159</v>
      </c>
      <c r="B162" s="1" t="str">
        <f t="shared" si="8"/>
        <v/>
      </c>
      <c r="C162" s="29">
        <f>IF(LARGE('YTD Scores'!AN$2:AN$200,A162)&gt;0.99,LARGE('YTD Scores'!AN$2:AN$200,A162),0)</f>
        <v>0</v>
      </c>
      <c r="F162" s="6" t="str">
        <f>IF($C162&gt;0,IF(VLOOKUP($C162,'YTD Scores'!$AN$2:$BC$200,F$2,FALSE)&gt;0,VLOOKUP($C162,'YTD Scores'!$AN$2:$BC$200,F$2,FALSE),""),"")</f>
        <v/>
      </c>
      <c r="G162" s="6" t="str">
        <f>IF($C162&gt;0,IF(VLOOKUP($C162,'YTD Scores'!$AN$2:$BC$200,G$2,FALSE)&gt;0,VLOOKUP($C162,'YTD Scores'!$AN$2:$BC$200,G$2,FALSE),""),"")</f>
        <v/>
      </c>
      <c r="H162" s="6" t="str">
        <f>IF($C162&gt;0,IF(VLOOKUP($C162,'YTD Scores'!$AN$2:$BC$200,H$2,FALSE)&gt;0,VLOOKUP($C162,'YTD Scores'!$AN$2:$BC$200,H$2,FALSE),""),"")</f>
        <v/>
      </c>
      <c r="I162" s="6" t="str">
        <f>IF($C162&gt;0,IF(VLOOKUP($C162,'YTD Scores'!$AN$2:$BC$200,I$2,FALSE)&gt;0,VLOOKUP($C162,'YTD Scores'!$AN$2:$BC$200,I$2,FALSE),""),"")</f>
        <v/>
      </c>
      <c r="J162" s="6" t="str">
        <f>IF($C162&gt;0,IF(VLOOKUP($C162,'YTD Scores'!$AN$2:$BC$200,J$2,FALSE)&gt;0,VLOOKUP($C162,'YTD Scores'!$AN$2:$BC$200,J$2,FALSE),""),"")</f>
        <v/>
      </c>
      <c r="K162" s="6" t="str">
        <f>IF($C162&gt;0,IF(VLOOKUP($C162,'YTD Scores'!$AN$2:$BC$200,K$2,FALSE)&gt;0,VLOOKUP($C162,'YTD Scores'!$AN$2:$BC$200,K$2,FALSE),""),"")</f>
        <v/>
      </c>
      <c r="L162" s="6" t="str">
        <f>IF($C162&gt;0,IF(VLOOKUP($C162,'YTD Scores'!$AN$2:$BC$200,L$2,FALSE)&gt;0,VLOOKUP($C162,'YTD Scores'!$AN$2:$BC$200,L$2,FALSE),""),"")</f>
        <v/>
      </c>
      <c r="M162" s="6" t="str">
        <f>IF($C162&gt;0,IF(VLOOKUP($C162,'YTD Scores'!$AN$2:$BC$200,M$2,FALSE)&gt;0,VLOOKUP($C162,'YTD Scores'!$AN$2:$BC$200,M$2,FALSE),""),"")</f>
        <v/>
      </c>
      <c r="N162" s="6" t="str">
        <f>IF($C162&gt;0,IF(VLOOKUP($C162,'YTD Scores'!$AN$2:$BC$200,N$2,FALSE)&gt;0,VLOOKUP($C162,'YTD Scores'!$AN$2:$BC$200,N$2,FALSE),""),"")</f>
        <v/>
      </c>
      <c r="O162" s="6" t="str">
        <f>IF($C162&gt;0,IF(VLOOKUP($C162,'YTD Scores'!$AN$2:$BC$200,O$2,FALSE)&gt;0,VLOOKUP($C162,'YTD Scores'!$AN$2:$BC$200,O$2,FALSE),""),"")</f>
        <v/>
      </c>
      <c r="P162" s="6" t="str">
        <f>IF($C162&gt;0,IF(VLOOKUP($C162,'YTD Scores'!$AN$2:$BC$200,P$2,FALSE)&gt;0,VLOOKUP($C162,'YTD Scores'!$AN$2:$BC$200,P$2,FALSE),""),"")</f>
        <v/>
      </c>
      <c r="Q162" s="6" t="str">
        <f>IF($C162&gt;0,IF(VLOOKUP($C162,'YTD Scores'!$AN$2:$BC$200,Q$2,FALSE)&gt;0,VLOOKUP($C162,'YTD Scores'!$AN$2:$BC$200,Q$2,FALSE),""),"")</f>
        <v/>
      </c>
    </row>
    <row r="163" spans="1:17" ht="10.8" customHeight="1" x14ac:dyDescent="0.25">
      <c r="A163" s="1">
        <f t="shared" si="7"/>
        <v>160</v>
      </c>
      <c r="B163" s="1" t="str">
        <f t="shared" si="8"/>
        <v/>
      </c>
      <c r="C163" s="29">
        <f>IF(LARGE('YTD Scores'!AN$2:AN$200,A163)&gt;0.99,LARGE('YTD Scores'!AN$2:AN$200,A163),0)</f>
        <v>0</v>
      </c>
      <c r="F163" s="6" t="str">
        <f>IF($C163&gt;0,IF(VLOOKUP($C163,'YTD Scores'!$AN$2:$BC$200,F$2,FALSE)&gt;0,VLOOKUP($C163,'YTD Scores'!$AN$2:$BC$200,F$2,FALSE),""),"")</f>
        <v/>
      </c>
      <c r="G163" s="6" t="str">
        <f>IF($C163&gt;0,IF(VLOOKUP($C163,'YTD Scores'!$AN$2:$BC$200,G$2,FALSE)&gt;0,VLOOKUP($C163,'YTD Scores'!$AN$2:$BC$200,G$2,FALSE),""),"")</f>
        <v/>
      </c>
      <c r="H163" s="6" t="str">
        <f>IF($C163&gt;0,IF(VLOOKUP($C163,'YTD Scores'!$AN$2:$BC$200,H$2,FALSE)&gt;0,VLOOKUP($C163,'YTD Scores'!$AN$2:$BC$200,H$2,FALSE),""),"")</f>
        <v/>
      </c>
      <c r="I163" s="6" t="str">
        <f>IF($C163&gt;0,IF(VLOOKUP($C163,'YTD Scores'!$AN$2:$BC$200,I$2,FALSE)&gt;0,VLOOKUP($C163,'YTD Scores'!$AN$2:$BC$200,I$2,FALSE),""),"")</f>
        <v/>
      </c>
      <c r="J163" s="6" t="str">
        <f>IF($C163&gt;0,IF(VLOOKUP($C163,'YTD Scores'!$AN$2:$BC$200,J$2,FALSE)&gt;0,VLOOKUP($C163,'YTD Scores'!$AN$2:$BC$200,J$2,FALSE),""),"")</f>
        <v/>
      </c>
      <c r="K163" s="6" t="str">
        <f>IF($C163&gt;0,IF(VLOOKUP($C163,'YTD Scores'!$AN$2:$BC$200,K$2,FALSE)&gt;0,VLOOKUP($C163,'YTD Scores'!$AN$2:$BC$200,K$2,FALSE),""),"")</f>
        <v/>
      </c>
      <c r="L163" s="6" t="str">
        <f>IF($C163&gt;0,IF(VLOOKUP($C163,'YTD Scores'!$AN$2:$BC$200,L$2,FALSE)&gt;0,VLOOKUP($C163,'YTD Scores'!$AN$2:$BC$200,L$2,FALSE),""),"")</f>
        <v/>
      </c>
      <c r="M163" s="6" t="str">
        <f>IF($C163&gt;0,IF(VLOOKUP($C163,'YTD Scores'!$AN$2:$BC$200,M$2,FALSE)&gt;0,VLOOKUP($C163,'YTD Scores'!$AN$2:$BC$200,M$2,FALSE),""),"")</f>
        <v/>
      </c>
      <c r="N163" s="6" t="str">
        <f>IF($C163&gt;0,IF(VLOOKUP($C163,'YTD Scores'!$AN$2:$BC$200,N$2,FALSE)&gt;0,VLOOKUP($C163,'YTD Scores'!$AN$2:$BC$200,N$2,FALSE),""),"")</f>
        <v/>
      </c>
      <c r="O163" s="6" t="str">
        <f>IF($C163&gt;0,IF(VLOOKUP($C163,'YTD Scores'!$AN$2:$BC$200,O$2,FALSE)&gt;0,VLOOKUP($C163,'YTD Scores'!$AN$2:$BC$200,O$2,FALSE),""),"")</f>
        <v/>
      </c>
      <c r="P163" s="6" t="str">
        <f>IF($C163&gt;0,IF(VLOOKUP($C163,'YTD Scores'!$AN$2:$BC$200,P$2,FALSE)&gt;0,VLOOKUP($C163,'YTD Scores'!$AN$2:$BC$200,P$2,FALSE),""),"")</f>
        <v/>
      </c>
      <c r="Q163" s="6" t="str">
        <f>IF($C163&gt;0,IF(VLOOKUP($C163,'YTD Scores'!$AN$2:$BC$200,Q$2,FALSE)&gt;0,VLOOKUP($C163,'YTD Scores'!$AN$2:$BC$200,Q$2,FALSE),""),"")</f>
        <v/>
      </c>
    </row>
    <row r="164" spans="1:17" ht="10.8" customHeight="1" x14ac:dyDescent="0.25">
      <c r="A164" s="1">
        <f t="shared" si="7"/>
        <v>161</v>
      </c>
      <c r="B164" s="1" t="str">
        <f t="shared" si="8"/>
        <v/>
      </c>
      <c r="C164" s="29">
        <f>IF(LARGE('YTD Scores'!AN$2:AN$200,A164)&gt;0.99,LARGE('YTD Scores'!AN$2:AN$200,A164),0)</f>
        <v>0</v>
      </c>
      <c r="F164" s="6" t="str">
        <f>IF($C164&gt;0,IF(VLOOKUP($C164,'YTD Scores'!$AN$2:$BC$200,F$2,FALSE)&gt;0,VLOOKUP($C164,'YTD Scores'!$AN$2:$BC$200,F$2,FALSE),""),"")</f>
        <v/>
      </c>
      <c r="G164" s="6" t="str">
        <f>IF($C164&gt;0,IF(VLOOKUP($C164,'YTD Scores'!$AN$2:$BC$200,G$2,FALSE)&gt;0,VLOOKUP($C164,'YTD Scores'!$AN$2:$BC$200,G$2,FALSE),""),"")</f>
        <v/>
      </c>
      <c r="H164" s="6" t="str">
        <f>IF($C164&gt;0,IF(VLOOKUP($C164,'YTD Scores'!$AN$2:$BC$200,H$2,FALSE)&gt;0,VLOOKUP($C164,'YTD Scores'!$AN$2:$BC$200,H$2,FALSE),""),"")</f>
        <v/>
      </c>
      <c r="I164" s="6" t="str">
        <f>IF($C164&gt;0,IF(VLOOKUP($C164,'YTD Scores'!$AN$2:$BC$200,I$2,FALSE)&gt;0,VLOOKUP($C164,'YTD Scores'!$AN$2:$BC$200,I$2,FALSE),""),"")</f>
        <v/>
      </c>
      <c r="J164" s="6" t="str">
        <f>IF($C164&gt;0,IF(VLOOKUP($C164,'YTD Scores'!$AN$2:$BC$200,J$2,FALSE)&gt;0,VLOOKUP($C164,'YTD Scores'!$AN$2:$BC$200,J$2,FALSE),""),"")</f>
        <v/>
      </c>
      <c r="K164" s="6" t="str">
        <f>IF($C164&gt;0,IF(VLOOKUP($C164,'YTD Scores'!$AN$2:$BC$200,K$2,FALSE)&gt;0,VLOOKUP($C164,'YTD Scores'!$AN$2:$BC$200,K$2,FALSE),""),"")</f>
        <v/>
      </c>
      <c r="L164" s="6" t="str">
        <f>IF($C164&gt;0,IF(VLOOKUP($C164,'YTD Scores'!$AN$2:$BC$200,L$2,FALSE)&gt;0,VLOOKUP($C164,'YTD Scores'!$AN$2:$BC$200,L$2,FALSE),""),"")</f>
        <v/>
      </c>
      <c r="M164" s="6" t="str">
        <f>IF($C164&gt;0,IF(VLOOKUP($C164,'YTD Scores'!$AN$2:$BC$200,M$2,FALSE)&gt;0,VLOOKUP($C164,'YTD Scores'!$AN$2:$BC$200,M$2,FALSE),""),"")</f>
        <v/>
      </c>
      <c r="N164" s="6" t="str">
        <f>IF($C164&gt;0,IF(VLOOKUP($C164,'YTD Scores'!$AN$2:$BC$200,N$2,FALSE)&gt;0,VLOOKUP($C164,'YTD Scores'!$AN$2:$BC$200,N$2,FALSE),""),"")</f>
        <v/>
      </c>
      <c r="O164" s="6" t="str">
        <f>IF($C164&gt;0,IF(VLOOKUP($C164,'YTD Scores'!$AN$2:$BC$200,O$2,FALSE)&gt;0,VLOOKUP($C164,'YTD Scores'!$AN$2:$BC$200,O$2,FALSE),""),"")</f>
        <v/>
      </c>
      <c r="P164" s="6" t="str">
        <f>IF($C164&gt;0,IF(VLOOKUP($C164,'YTD Scores'!$AN$2:$BC$200,P$2,FALSE)&gt;0,VLOOKUP($C164,'YTD Scores'!$AN$2:$BC$200,P$2,FALSE),""),"")</f>
        <v/>
      </c>
      <c r="Q164" s="6" t="str">
        <f>IF($C164&gt;0,IF(VLOOKUP($C164,'YTD Scores'!$AN$2:$BC$200,Q$2,FALSE)&gt;0,VLOOKUP($C164,'YTD Scores'!$AN$2:$BC$200,Q$2,FALSE),""),"")</f>
        <v/>
      </c>
    </row>
    <row r="165" spans="1:17" ht="10.8" customHeight="1" x14ac:dyDescent="0.25">
      <c r="A165" s="1">
        <f t="shared" si="7"/>
        <v>162</v>
      </c>
      <c r="B165" s="1" t="str">
        <f t="shared" si="8"/>
        <v/>
      </c>
      <c r="C165" s="29">
        <f>IF(LARGE('YTD Scores'!AN$2:AN$200,A165)&gt;0.99,LARGE('YTD Scores'!AN$2:AN$200,A165),0)</f>
        <v>0</v>
      </c>
      <c r="F165" s="6" t="str">
        <f>IF($C165&gt;0,IF(VLOOKUP($C165,'YTD Scores'!$AN$2:$BC$200,F$2,FALSE)&gt;0,VLOOKUP($C165,'YTD Scores'!$AN$2:$BC$200,F$2,FALSE),""),"")</f>
        <v/>
      </c>
      <c r="G165" s="6" t="str">
        <f>IF($C165&gt;0,IF(VLOOKUP($C165,'YTD Scores'!$AN$2:$BC$200,G$2,FALSE)&gt;0,VLOOKUP($C165,'YTD Scores'!$AN$2:$BC$200,G$2,FALSE),""),"")</f>
        <v/>
      </c>
      <c r="H165" s="6" t="str">
        <f>IF($C165&gt;0,IF(VLOOKUP($C165,'YTD Scores'!$AN$2:$BC$200,H$2,FALSE)&gt;0,VLOOKUP($C165,'YTD Scores'!$AN$2:$BC$200,H$2,FALSE),""),"")</f>
        <v/>
      </c>
      <c r="I165" s="6" t="str">
        <f>IF($C165&gt;0,IF(VLOOKUP($C165,'YTD Scores'!$AN$2:$BC$200,I$2,FALSE)&gt;0,VLOOKUP($C165,'YTD Scores'!$AN$2:$BC$200,I$2,FALSE),""),"")</f>
        <v/>
      </c>
      <c r="J165" s="6" t="str">
        <f>IF($C165&gt;0,IF(VLOOKUP($C165,'YTD Scores'!$AN$2:$BC$200,J$2,FALSE)&gt;0,VLOOKUP($C165,'YTD Scores'!$AN$2:$BC$200,J$2,FALSE),""),"")</f>
        <v/>
      </c>
      <c r="K165" s="6" t="str">
        <f>IF($C165&gt;0,IF(VLOOKUP($C165,'YTD Scores'!$AN$2:$BC$200,K$2,FALSE)&gt;0,VLOOKUP($C165,'YTD Scores'!$AN$2:$BC$200,K$2,FALSE),""),"")</f>
        <v/>
      </c>
      <c r="L165" s="6" t="str">
        <f>IF($C165&gt;0,IF(VLOOKUP($C165,'YTD Scores'!$AN$2:$BC$200,L$2,FALSE)&gt;0,VLOOKUP($C165,'YTD Scores'!$AN$2:$BC$200,L$2,FALSE),""),"")</f>
        <v/>
      </c>
      <c r="M165" s="6" t="str">
        <f>IF($C165&gt;0,IF(VLOOKUP($C165,'YTD Scores'!$AN$2:$BC$200,M$2,FALSE)&gt;0,VLOOKUP($C165,'YTD Scores'!$AN$2:$BC$200,M$2,FALSE),""),"")</f>
        <v/>
      </c>
      <c r="N165" s="6" t="str">
        <f>IF($C165&gt;0,IF(VLOOKUP($C165,'YTD Scores'!$AN$2:$BC$200,N$2,FALSE)&gt;0,VLOOKUP($C165,'YTD Scores'!$AN$2:$BC$200,N$2,FALSE),""),"")</f>
        <v/>
      </c>
      <c r="O165" s="6" t="str">
        <f>IF($C165&gt;0,IF(VLOOKUP($C165,'YTD Scores'!$AN$2:$BC$200,O$2,FALSE)&gt;0,VLOOKUP($C165,'YTD Scores'!$AN$2:$BC$200,O$2,FALSE),""),"")</f>
        <v/>
      </c>
      <c r="P165" s="6" t="str">
        <f>IF($C165&gt;0,IF(VLOOKUP($C165,'YTD Scores'!$AN$2:$BC$200,P$2,FALSE)&gt;0,VLOOKUP($C165,'YTD Scores'!$AN$2:$BC$200,P$2,FALSE),""),"")</f>
        <v/>
      </c>
      <c r="Q165" s="6" t="str">
        <f>IF($C165&gt;0,IF(VLOOKUP($C165,'YTD Scores'!$AN$2:$BC$200,Q$2,FALSE)&gt;0,VLOOKUP($C165,'YTD Scores'!$AN$2:$BC$200,Q$2,FALSE),""),"")</f>
        <v/>
      </c>
    </row>
    <row r="166" spans="1:17" ht="10.8" customHeight="1" x14ac:dyDescent="0.25">
      <c r="A166" s="1">
        <f t="shared" si="7"/>
        <v>163</v>
      </c>
      <c r="B166" s="1" t="str">
        <f t="shared" si="8"/>
        <v/>
      </c>
      <c r="C166" s="29">
        <f>IF(LARGE('YTD Scores'!AN$2:AN$200,A166)&gt;0.99,LARGE('YTD Scores'!AN$2:AN$200,A166),0)</f>
        <v>0</v>
      </c>
      <c r="F166" s="6" t="str">
        <f>IF($C166&gt;0,IF(VLOOKUP($C166,'YTD Scores'!$AN$2:$BC$200,F$2,FALSE)&gt;0,VLOOKUP($C166,'YTD Scores'!$AN$2:$BC$200,F$2,FALSE),""),"")</f>
        <v/>
      </c>
      <c r="G166" s="6" t="str">
        <f>IF($C166&gt;0,IF(VLOOKUP($C166,'YTD Scores'!$AN$2:$BC$200,G$2,FALSE)&gt;0,VLOOKUP($C166,'YTD Scores'!$AN$2:$BC$200,G$2,FALSE),""),"")</f>
        <v/>
      </c>
      <c r="H166" s="6" t="str">
        <f>IF($C166&gt;0,IF(VLOOKUP($C166,'YTD Scores'!$AN$2:$BC$200,H$2,FALSE)&gt;0,VLOOKUP($C166,'YTD Scores'!$AN$2:$BC$200,H$2,FALSE),""),"")</f>
        <v/>
      </c>
      <c r="I166" s="6" t="str">
        <f>IF($C166&gt;0,IF(VLOOKUP($C166,'YTD Scores'!$AN$2:$BC$200,I$2,FALSE)&gt;0,VLOOKUP($C166,'YTD Scores'!$AN$2:$BC$200,I$2,FALSE),""),"")</f>
        <v/>
      </c>
      <c r="J166" s="6" t="str">
        <f>IF($C166&gt;0,IF(VLOOKUP($C166,'YTD Scores'!$AN$2:$BC$200,J$2,FALSE)&gt;0,VLOOKUP($C166,'YTD Scores'!$AN$2:$BC$200,J$2,FALSE),""),"")</f>
        <v/>
      </c>
      <c r="K166" s="6" t="str">
        <f>IF($C166&gt;0,IF(VLOOKUP($C166,'YTD Scores'!$AN$2:$BC$200,K$2,FALSE)&gt;0,VLOOKUP($C166,'YTD Scores'!$AN$2:$BC$200,K$2,FALSE),""),"")</f>
        <v/>
      </c>
      <c r="L166" s="6" t="str">
        <f>IF($C166&gt;0,IF(VLOOKUP($C166,'YTD Scores'!$AN$2:$BC$200,L$2,FALSE)&gt;0,VLOOKUP($C166,'YTD Scores'!$AN$2:$BC$200,L$2,FALSE),""),"")</f>
        <v/>
      </c>
      <c r="M166" s="6" t="str">
        <f>IF($C166&gt;0,IF(VLOOKUP($C166,'YTD Scores'!$AN$2:$BC$200,M$2,FALSE)&gt;0,VLOOKUP($C166,'YTD Scores'!$AN$2:$BC$200,M$2,FALSE),""),"")</f>
        <v/>
      </c>
      <c r="N166" s="6" t="str">
        <f>IF($C166&gt;0,IF(VLOOKUP($C166,'YTD Scores'!$AN$2:$BC$200,N$2,FALSE)&gt;0,VLOOKUP($C166,'YTD Scores'!$AN$2:$BC$200,N$2,FALSE),""),"")</f>
        <v/>
      </c>
      <c r="O166" s="6" t="str">
        <f>IF($C166&gt;0,IF(VLOOKUP($C166,'YTD Scores'!$AN$2:$BC$200,O$2,FALSE)&gt;0,VLOOKUP($C166,'YTD Scores'!$AN$2:$BC$200,O$2,FALSE),""),"")</f>
        <v/>
      </c>
      <c r="P166" s="6" t="str">
        <f>IF($C166&gt;0,IF(VLOOKUP($C166,'YTD Scores'!$AN$2:$BC$200,P$2,FALSE)&gt;0,VLOOKUP($C166,'YTD Scores'!$AN$2:$BC$200,P$2,FALSE),""),"")</f>
        <v/>
      </c>
      <c r="Q166" s="6" t="str">
        <f>IF($C166&gt;0,IF(VLOOKUP($C166,'YTD Scores'!$AN$2:$BC$200,Q$2,FALSE)&gt;0,VLOOKUP($C166,'YTD Scores'!$AN$2:$BC$200,Q$2,FALSE),""),"")</f>
        <v/>
      </c>
    </row>
    <row r="167" spans="1:17" ht="10.8" customHeight="1" x14ac:dyDescent="0.25">
      <c r="A167" s="1">
        <f t="shared" si="7"/>
        <v>164</v>
      </c>
      <c r="B167" s="1" t="str">
        <f t="shared" si="8"/>
        <v/>
      </c>
      <c r="C167" s="29">
        <f>IF(LARGE('YTD Scores'!AN$2:AN$200,A167)&gt;0.99,LARGE('YTD Scores'!AN$2:AN$200,A167),0)</f>
        <v>0</v>
      </c>
      <c r="F167" s="6" t="str">
        <f>IF($C167&gt;0,IF(VLOOKUP($C167,'YTD Scores'!$AN$2:$BC$200,F$2,FALSE)&gt;0,VLOOKUP($C167,'YTD Scores'!$AN$2:$BC$200,F$2,FALSE),""),"")</f>
        <v/>
      </c>
      <c r="G167" s="6" t="str">
        <f>IF($C167&gt;0,IF(VLOOKUP($C167,'YTD Scores'!$AN$2:$BC$200,G$2,FALSE)&gt;0,VLOOKUP($C167,'YTD Scores'!$AN$2:$BC$200,G$2,FALSE),""),"")</f>
        <v/>
      </c>
      <c r="H167" s="6" t="str">
        <f>IF($C167&gt;0,IF(VLOOKUP($C167,'YTD Scores'!$AN$2:$BC$200,H$2,FALSE)&gt;0,VLOOKUP($C167,'YTD Scores'!$AN$2:$BC$200,H$2,FALSE),""),"")</f>
        <v/>
      </c>
      <c r="I167" s="6" t="str">
        <f>IF($C167&gt;0,IF(VLOOKUP($C167,'YTD Scores'!$AN$2:$BC$200,I$2,FALSE)&gt;0,VLOOKUP($C167,'YTD Scores'!$AN$2:$BC$200,I$2,FALSE),""),"")</f>
        <v/>
      </c>
      <c r="J167" s="6" t="str">
        <f>IF($C167&gt;0,IF(VLOOKUP($C167,'YTD Scores'!$AN$2:$BC$200,J$2,FALSE)&gt;0,VLOOKUP($C167,'YTD Scores'!$AN$2:$BC$200,J$2,FALSE),""),"")</f>
        <v/>
      </c>
      <c r="K167" s="6" t="str">
        <f>IF($C167&gt;0,IF(VLOOKUP($C167,'YTD Scores'!$AN$2:$BC$200,K$2,FALSE)&gt;0,VLOOKUP($C167,'YTD Scores'!$AN$2:$BC$200,K$2,FALSE),""),"")</f>
        <v/>
      </c>
      <c r="L167" s="6" t="str">
        <f>IF($C167&gt;0,IF(VLOOKUP($C167,'YTD Scores'!$AN$2:$BC$200,L$2,FALSE)&gt;0,VLOOKUP($C167,'YTD Scores'!$AN$2:$BC$200,L$2,FALSE),""),"")</f>
        <v/>
      </c>
      <c r="M167" s="6" t="str">
        <f>IF($C167&gt;0,IF(VLOOKUP($C167,'YTD Scores'!$AN$2:$BC$200,M$2,FALSE)&gt;0,VLOOKUP($C167,'YTD Scores'!$AN$2:$BC$200,M$2,FALSE),""),"")</f>
        <v/>
      </c>
      <c r="N167" s="6" t="str">
        <f>IF($C167&gt;0,IF(VLOOKUP($C167,'YTD Scores'!$AN$2:$BC$200,N$2,FALSE)&gt;0,VLOOKUP($C167,'YTD Scores'!$AN$2:$BC$200,N$2,FALSE),""),"")</f>
        <v/>
      </c>
      <c r="O167" s="6" t="str">
        <f>IF($C167&gt;0,IF(VLOOKUP($C167,'YTD Scores'!$AN$2:$BC$200,O$2,FALSE)&gt;0,VLOOKUP($C167,'YTD Scores'!$AN$2:$BC$200,O$2,FALSE),""),"")</f>
        <v/>
      </c>
      <c r="P167" s="6" t="str">
        <f>IF($C167&gt;0,IF(VLOOKUP($C167,'YTD Scores'!$AN$2:$BC$200,P$2,FALSE)&gt;0,VLOOKUP($C167,'YTD Scores'!$AN$2:$BC$200,P$2,FALSE),""),"")</f>
        <v/>
      </c>
      <c r="Q167" s="6" t="str">
        <f>IF($C167&gt;0,IF(VLOOKUP($C167,'YTD Scores'!$AN$2:$BC$200,Q$2,FALSE)&gt;0,VLOOKUP($C167,'YTD Scores'!$AN$2:$BC$200,Q$2,FALSE),""),"")</f>
        <v/>
      </c>
    </row>
    <row r="168" spans="1:17" ht="10.8" customHeight="1" x14ac:dyDescent="0.25">
      <c r="A168" s="1">
        <f t="shared" si="7"/>
        <v>165</v>
      </c>
      <c r="B168" s="1" t="str">
        <f t="shared" si="8"/>
        <v/>
      </c>
      <c r="C168" s="29">
        <f>IF(LARGE('YTD Scores'!AN$2:AN$200,A168)&gt;0.99,LARGE('YTD Scores'!AN$2:AN$200,A168),0)</f>
        <v>0</v>
      </c>
      <c r="F168" s="6" t="str">
        <f>IF($C168&gt;0,IF(VLOOKUP($C168,'YTD Scores'!$AN$2:$BC$200,F$2,FALSE)&gt;0,VLOOKUP($C168,'YTD Scores'!$AN$2:$BC$200,F$2,FALSE),""),"")</f>
        <v/>
      </c>
      <c r="G168" s="6" t="str">
        <f>IF($C168&gt;0,IF(VLOOKUP($C168,'YTD Scores'!$AN$2:$BC$200,G$2,FALSE)&gt;0,VLOOKUP($C168,'YTD Scores'!$AN$2:$BC$200,G$2,FALSE),""),"")</f>
        <v/>
      </c>
      <c r="H168" s="6" t="str">
        <f>IF($C168&gt;0,IF(VLOOKUP($C168,'YTD Scores'!$AN$2:$BC$200,H$2,FALSE)&gt;0,VLOOKUP($C168,'YTD Scores'!$AN$2:$BC$200,H$2,FALSE),""),"")</f>
        <v/>
      </c>
      <c r="I168" s="6" t="str">
        <f>IF($C168&gt;0,IF(VLOOKUP($C168,'YTD Scores'!$AN$2:$BC$200,I$2,FALSE)&gt;0,VLOOKUP($C168,'YTD Scores'!$AN$2:$BC$200,I$2,FALSE),""),"")</f>
        <v/>
      </c>
      <c r="J168" s="6" t="str">
        <f>IF($C168&gt;0,IF(VLOOKUP($C168,'YTD Scores'!$AN$2:$BC$200,J$2,FALSE)&gt;0,VLOOKUP($C168,'YTD Scores'!$AN$2:$BC$200,J$2,FALSE),""),"")</f>
        <v/>
      </c>
      <c r="K168" s="6" t="str">
        <f>IF($C168&gt;0,IF(VLOOKUP($C168,'YTD Scores'!$AN$2:$BC$200,K$2,FALSE)&gt;0,VLOOKUP($C168,'YTD Scores'!$AN$2:$BC$200,K$2,FALSE),""),"")</f>
        <v/>
      </c>
      <c r="L168" s="6" t="str">
        <f>IF($C168&gt;0,IF(VLOOKUP($C168,'YTD Scores'!$AN$2:$BC$200,L$2,FALSE)&gt;0,VLOOKUP($C168,'YTD Scores'!$AN$2:$BC$200,L$2,FALSE),""),"")</f>
        <v/>
      </c>
      <c r="M168" s="6" t="str">
        <f>IF($C168&gt;0,IF(VLOOKUP($C168,'YTD Scores'!$AN$2:$BC$200,M$2,FALSE)&gt;0,VLOOKUP($C168,'YTD Scores'!$AN$2:$BC$200,M$2,FALSE),""),"")</f>
        <v/>
      </c>
      <c r="N168" s="6" t="str">
        <f>IF($C168&gt;0,IF(VLOOKUP($C168,'YTD Scores'!$AN$2:$BC$200,N$2,FALSE)&gt;0,VLOOKUP($C168,'YTD Scores'!$AN$2:$BC$200,N$2,FALSE),""),"")</f>
        <v/>
      </c>
      <c r="O168" s="6" t="str">
        <f>IF($C168&gt;0,IF(VLOOKUP($C168,'YTD Scores'!$AN$2:$BC$200,O$2,FALSE)&gt;0,VLOOKUP($C168,'YTD Scores'!$AN$2:$BC$200,O$2,FALSE),""),"")</f>
        <v/>
      </c>
      <c r="P168" s="6" t="str">
        <f>IF($C168&gt;0,IF(VLOOKUP($C168,'YTD Scores'!$AN$2:$BC$200,P$2,FALSE)&gt;0,VLOOKUP($C168,'YTD Scores'!$AN$2:$BC$200,P$2,FALSE),""),"")</f>
        <v/>
      </c>
      <c r="Q168" s="6" t="str">
        <f>IF($C168&gt;0,IF(VLOOKUP($C168,'YTD Scores'!$AN$2:$BC$200,Q$2,FALSE)&gt;0,VLOOKUP($C168,'YTD Scores'!$AN$2:$BC$200,Q$2,FALSE),""),"")</f>
        <v/>
      </c>
    </row>
    <row r="169" spans="1:17" ht="10.8" customHeight="1" x14ac:dyDescent="0.25">
      <c r="A169" s="1">
        <f t="shared" si="7"/>
        <v>166</v>
      </c>
      <c r="B169" s="1" t="str">
        <f t="shared" si="8"/>
        <v/>
      </c>
      <c r="C169" s="29">
        <f>IF(LARGE('YTD Scores'!AN$2:AN$200,A169)&gt;0.99,LARGE('YTD Scores'!AN$2:AN$200,A169),0)</f>
        <v>0</v>
      </c>
      <c r="F169" s="6" t="str">
        <f>IF($C169&gt;0,IF(VLOOKUP($C169,'YTD Scores'!$AN$2:$BC$200,F$2,FALSE)&gt;0,VLOOKUP($C169,'YTD Scores'!$AN$2:$BC$200,F$2,FALSE),""),"")</f>
        <v/>
      </c>
      <c r="G169" s="6" t="str">
        <f>IF($C169&gt;0,IF(VLOOKUP($C169,'YTD Scores'!$AN$2:$BC$200,G$2,FALSE)&gt;0,VLOOKUP($C169,'YTD Scores'!$AN$2:$BC$200,G$2,FALSE),""),"")</f>
        <v/>
      </c>
      <c r="H169" s="6" t="str">
        <f>IF($C169&gt;0,IF(VLOOKUP($C169,'YTD Scores'!$AN$2:$BC$200,H$2,FALSE)&gt;0,VLOOKUP($C169,'YTD Scores'!$AN$2:$BC$200,H$2,FALSE),""),"")</f>
        <v/>
      </c>
      <c r="I169" s="6" t="str">
        <f>IF($C169&gt;0,IF(VLOOKUP($C169,'YTD Scores'!$AN$2:$BC$200,I$2,FALSE)&gt;0,VLOOKUP($C169,'YTD Scores'!$AN$2:$BC$200,I$2,FALSE),""),"")</f>
        <v/>
      </c>
      <c r="J169" s="6" t="str">
        <f>IF($C169&gt;0,IF(VLOOKUP($C169,'YTD Scores'!$AN$2:$BC$200,J$2,FALSE)&gt;0,VLOOKUP($C169,'YTD Scores'!$AN$2:$BC$200,J$2,FALSE),""),"")</f>
        <v/>
      </c>
      <c r="K169" s="6" t="str">
        <f>IF($C169&gt;0,IF(VLOOKUP($C169,'YTD Scores'!$AN$2:$BC$200,K$2,FALSE)&gt;0,VLOOKUP($C169,'YTD Scores'!$AN$2:$BC$200,K$2,FALSE),""),"")</f>
        <v/>
      </c>
      <c r="L169" s="6" t="str">
        <f>IF($C169&gt;0,IF(VLOOKUP($C169,'YTD Scores'!$AN$2:$BC$200,L$2,FALSE)&gt;0,VLOOKUP($C169,'YTD Scores'!$AN$2:$BC$200,L$2,FALSE),""),"")</f>
        <v/>
      </c>
      <c r="M169" s="6" t="str">
        <f>IF($C169&gt;0,IF(VLOOKUP($C169,'YTD Scores'!$AN$2:$BC$200,M$2,FALSE)&gt;0,VLOOKUP($C169,'YTD Scores'!$AN$2:$BC$200,M$2,FALSE),""),"")</f>
        <v/>
      </c>
      <c r="N169" s="6" t="str">
        <f>IF($C169&gt;0,IF(VLOOKUP($C169,'YTD Scores'!$AN$2:$BC$200,N$2,FALSE)&gt;0,VLOOKUP($C169,'YTD Scores'!$AN$2:$BC$200,N$2,FALSE),""),"")</f>
        <v/>
      </c>
      <c r="O169" s="6" t="str">
        <f>IF($C169&gt;0,IF(VLOOKUP($C169,'YTD Scores'!$AN$2:$BC$200,O$2,FALSE)&gt;0,VLOOKUP($C169,'YTD Scores'!$AN$2:$BC$200,O$2,FALSE),""),"")</f>
        <v/>
      </c>
      <c r="P169" s="6" t="str">
        <f>IF($C169&gt;0,IF(VLOOKUP($C169,'YTD Scores'!$AN$2:$BC$200,P$2,FALSE)&gt;0,VLOOKUP($C169,'YTD Scores'!$AN$2:$BC$200,P$2,FALSE),""),"")</f>
        <v/>
      </c>
      <c r="Q169" s="6" t="str">
        <f>IF($C169&gt;0,IF(VLOOKUP($C169,'YTD Scores'!$AN$2:$BC$200,Q$2,FALSE)&gt;0,VLOOKUP($C169,'YTD Scores'!$AN$2:$BC$200,Q$2,FALSE),""),"")</f>
        <v/>
      </c>
    </row>
    <row r="170" spans="1:17" ht="10.8" customHeight="1" x14ac:dyDescent="0.25">
      <c r="A170" s="1">
        <f t="shared" si="7"/>
        <v>167</v>
      </c>
      <c r="B170" s="1" t="str">
        <f t="shared" si="8"/>
        <v/>
      </c>
      <c r="C170" s="29">
        <f>IF(LARGE('YTD Scores'!AN$2:AN$200,A170)&gt;0.99,LARGE('YTD Scores'!AN$2:AN$200,A170),0)</f>
        <v>0</v>
      </c>
      <c r="F170" s="6" t="str">
        <f>IF($C170&gt;0,IF(VLOOKUP($C170,'YTD Scores'!$AN$2:$BC$200,F$2,FALSE)&gt;0,VLOOKUP($C170,'YTD Scores'!$AN$2:$BC$200,F$2,FALSE),""),"")</f>
        <v/>
      </c>
      <c r="G170" s="6" t="str">
        <f>IF($C170&gt;0,IF(VLOOKUP($C170,'YTD Scores'!$AN$2:$BC$200,G$2,FALSE)&gt;0,VLOOKUP($C170,'YTD Scores'!$AN$2:$BC$200,G$2,FALSE),""),"")</f>
        <v/>
      </c>
      <c r="H170" s="6" t="str">
        <f>IF($C170&gt;0,IF(VLOOKUP($C170,'YTD Scores'!$AN$2:$BC$200,H$2,FALSE)&gt;0,VLOOKUP($C170,'YTD Scores'!$AN$2:$BC$200,H$2,FALSE),""),"")</f>
        <v/>
      </c>
      <c r="I170" s="6" t="str">
        <f>IF($C170&gt;0,IF(VLOOKUP($C170,'YTD Scores'!$AN$2:$BC$200,I$2,FALSE)&gt;0,VLOOKUP($C170,'YTD Scores'!$AN$2:$BC$200,I$2,FALSE),""),"")</f>
        <v/>
      </c>
      <c r="J170" s="6" t="str">
        <f>IF($C170&gt;0,IF(VLOOKUP($C170,'YTD Scores'!$AN$2:$BC$200,J$2,FALSE)&gt;0,VLOOKUP($C170,'YTD Scores'!$AN$2:$BC$200,J$2,FALSE),""),"")</f>
        <v/>
      </c>
      <c r="K170" s="6" t="str">
        <f>IF($C170&gt;0,IF(VLOOKUP($C170,'YTD Scores'!$AN$2:$BC$200,K$2,FALSE)&gt;0,VLOOKUP($C170,'YTD Scores'!$AN$2:$BC$200,K$2,FALSE),""),"")</f>
        <v/>
      </c>
      <c r="L170" s="6" t="str">
        <f>IF($C170&gt;0,IF(VLOOKUP($C170,'YTD Scores'!$AN$2:$BC$200,L$2,FALSE)&gt;0,VLOOKUP($C170,'YTD Scores'!$AN$2:$BC$200,L$2,FALSE),""),"")</f>
        <v/>
      </c>
      <c r="M170" s="6" t="str">
        <f>IF($C170&gt;0,IF(VLOOKUP($C170,'YTD Scores'!$AN$2:$BC$200,M$2,FALSE)&gt;0,VLOOKUP($C170,'YTD Scores'!$AN$2:$BC$200,M$2,FALSE),""),"")</f>
        <v/>
      </c>
      <c r="N170" s="6" t="str">
        <f>IF($C170&gt;0,IF(VLOOKUP($C170,'YTD Scores'!$AN$2:$BC$200,N$2,FALSE)&gt;0,VLOOKUP($C170,'YTD Scores'!$AN$2:$BC$200,N$2,FALSE),""),"")</f>
        <v/>
      </c>
      <c r="O170" s="6" t="str">
        <f>IF($C170&gt;0,IF(VLOOKUP($C170,'YTD Scores'!$AN$2:$BC$200,O$2,FALSE)&gt;0,VLOOKUP($C170,'YTD Scores'!$AN$2:$BC$200,O$2,FALSE),""),"")</f>
        <v/>
      </c>
      <c r="P170" s="6" t="str">
        <f>IF($C170&gt;0,IF(VLOOKUP($C170,'YTD Scores'!$AN$2:$BC$200,P$2,FALSE)&gt;0,VLOOKUP($C170,'YTD Scores'!$AN$2:$BC$200,P$2,FALSE),""),"")</f>
        <v/>
      </c>
      <c r="Q170" s="6" t="str">
        <f>IF($C170&gt;0,IF(VLOOKUP($C170,'YTD Scores'!$AN$2:$BC$200,Q$2,FALSE)&gt;0,VLOOKUP($C170,'YTD Scores'!$AN$2:$BC$200,Q$2,FALSE),""),"")</f>
        <v/>
      </c>
    </row>
    <row r="171" spans="1:17" ht="10.8" customHeight="1" x14ac:dyDescent="0.25">
      <c r="A171" s="1">
        <f t="shared" si="7"/>
        <v>168</v>
      </c>
      <c r="B171" s="1" t="str">
        <f t="shared" si="8"/>
        <v/>
      </c>
      <c r="C171" s="29">
        <f>IF(LARGE('YTD Scores'!AN$2:AN$200,A171)&gt;0.99,LARGE('YTD Scores'!AN$2:AN$200,A171),0)</f>
        <v>0</v>
      </c>
      <c r="F171" s="6" t="str">
        <f>IF($C171&gt;0,IF(VLOOKUP($C171,'YTD Scores'!$AN$2:$BC$200,F$2,FALSE)&gt;0,VLOOKUP($C171,'YTD Scores'!$AN$2:$BC$200,F$2,FALSE),""),"")</f>
        <v/>
      </c>
      <c r="G171" s="6" t="str">
        <f>IF($C171&gt;0,IF(VLOOKUP($C171,'YTD Scores'!$AN$2:$BC$200,G$2,FALSE)&gt;0,VLOOKUP($C171,'YTD Scores'!$AN$2:$BC$200,G$2,FALSE),""),"")</f>
        <v/>
      </c>
      <c r="H171" s="6" t="str">
        <f>IF($C171&gt;0,IF(VLOOKUP($C171,'YTD Scores'!$AN$2:$BC$200,H$2,FALSE)&gt;0,VLOOKUP($C171,'YTD Scores'!$AN$2:$BC$200,H$2,FALSE),""),"")</f>
        <v/>
      </c>
      <c r="I171" s="6" t="str">
        <f>IF($C171&gt;0,IF(VLOOKUP($C171,'YTD Scores'!$AN$2:$BC$200,I$2,FALSE)&gt;0,VLOOKUP($C171,'YTD Scores'!$AN$2:$BC$200,I$2,FALSE),""),"")</f>
        <v/>
      </c>
      <c r="J171" s="6" t="str">
        <f>IF($C171&gt;0,IF(VLOOKUP($C171,'YTD Scores'!$AN$2:$BC$200,J$2,FALSE)&gt;0,VLOOKUP($C171,'YTD Scores'!$AN$2:$BC$200,J$2,FALSE),""),"")</f>
        <v/>
      </c>
      <c r="K171" s="6" t="str">
        <f>IF($C171&gt;0,IF(VLOOKUP($C171,'YTD Scores'!$AN$2:$BC$200,K$2,FALSE)&gt;0,VLOOKUP($C171,'YTD Scores'!$AN$2:$BC$200,K$2,FALSE),""),"")</f>
        <v/>
      </c>
      <c r="L171" s="6" t="str">
        <f>IF($C171&gt;0,IF(VLOOKUP($C171,'YTD Scores'!$AN$2:$BC$200,L$2,FALSE)&gt;0,VLOOKUP($C171,'YTD Scores'!$AN$2:$BC$200,L$2,FALSE),""),"")</f>
        <v/>
      </c>
      <c r="M171" s="6" t="str">
        <f>IF($C171&gt;0,IF(VLOOKUP($C171,'YTD Scores'!$AN$2:$BC$200,M$2,FALSE)&gt;0,VLOOKUP($C171,'YTD Scores'!$AN$2:$BC$200,M$2,FALSE),""),"")</f>
        <v/>
      </c>
      <c r="N171" s="6" t="str">
        <f>IF($C171&gt;0,IF(VLOOKUP($C171,'YTD Scores'!$AN$2:$BC$200,N$2,FALSE)&gt;0,VLOOKUP($C171,'YTD Scores'!$AN$2:$BC$200,N$2,FALSE),""),"")</f>
        <v/>
      </c>
      <c r="O171" s="6" t="str">
        <f>IF($C171&gt;0,IF(VLOOKUP($C171,'YTD Scores'!$AN$2:$BC$200,O$2,FALSE)&gt;0,VLOOKUP($C171,'YTD Scores'!$AN$2:$BC$200,O$2,FALSE),""),"")</f>
        <v/>
      </c>
      <c r="P171" s="6" t="str">
        <f>IF($C171&gt;0,IF(VLOOKUP($C171,'YTD Scores'!$AN$2:$BC$200,P$2,FALSE)&gt;0,VLOOKUP($C171,'YTD Scores'!$AN$2:$BC$200,P$2,FALSE),""),"")</f>
        <v/>
      </c>
      <c r="Q171" s="6" t="str">
        <f>IF($C171&gt;0,IF(VLOOKUP($C171,'YTD Scores'!$AN$2:$BC$200,Q$2,FALSE)&gt;0,VLOOKUP($C171,'YTD Scores'!$AN$2:$BC$200,Q$2,FALSE),""),"")</f>
        <v/>
      </c>
    </row>
    <row r="172" spans="1:17" ht="10.8" customHeight="1" x14ac:dyDescent="0.25">
      <c r="A172" s="1">
        <f t="shared" si="7"/>
        <v>169</v>
      </c>
      <c r="B172" s="1" t="str">
        <f t="shared" si="8"/>
        <v/>
      </c>
      <c r="C172" s="29">
        <f>IF(LARGE('YTD Scores'!AN$2:AN$200,A172)&gt;0.99,LARGE('YTD Scores'!AN$2:AN$200,A172),0)</f>
        <v>0</v>
      </c>
      <c r="F172" s="6" t="str">
        <f>IF($C172&gt;0,IF(VLOOKUP($C172,'YTD Scores'!$AN$2:$BC$200,F$2,FALSE)&gt;0,VLOOKUP($C172,'YTD Scores'!$AN$2:$BC$200,F$2,FALSE),""),"")</f>
        <v/>
      </c>
      <c r="G172" s="6" t="str">
        <f>IF($C172&gt;0,IF(VLOOKUP($C172,'YTD Scores'!$AN$2:$BC$200,G$2,FALSE)&gt;0,VLOOKUP($C172,'YTD Scores'!$AN$2:$BC$200,G$2,FALSE),""),"")</f>
        <v/>
      </c>
      <c r="H172" s="6" t="str">
        <f>IF($C172&gt;0,IF(VLOOKUP($C172,'YTD Scores'!$AN$2:$BC$200,H$2,FALSE)&gt;0,VLOOKUP($C172,'YTD Scores'!$AN$2:$BC$200,H$2,FALSE),""),"")</f>
        <v/>
      </c>
      <c r="I172" s="6" t="str">
        <f>IF($C172&gt;0,IF(VLOOKUP($C172,'YTD Scores'!$AN$2:$BC$200,I$2,FALSE)&gt;0,VLOOKUP($C172,'YTD Scores'!$AN$2:$BC$200,I$2,FALSE),""),"")</f>
        <v/>
      </c>
      <c r="J172" s="6" t="str">
        <f>IF($C172&gt;0,IF(VLOOKUP($C172,'YTD Scores'!$AN$2:$BC$200,J$2,FALSE)&gt;0,VLOOKUP($C172,'YTD Scores'!$AN$2:$BC$200,J$2,FALSE),""),"")</f>
        <v/>
      </c>
      <c r="K172" s="6" t="str">
        <f>IF($C172&gt;0,IF(VLOOKUP($C172,'YTD Scores'!$AN$2:$BC$200,K$2,FALSE)&gt;0,VLOOKUP($C172,'YTD Scores'!$AN$2:$BC$200,K$2,FALSE),""),"")</f>
        <v/>
      </c>
      <c r="L172" s="6" t="str">
        <f>IF($C172&gt;0,IF(VLOOKUP($C172,'YTD Scores'!$AN$2:$BC$200,L$2,FALSE)&gt;0,VLOOKUP($C172,'YTD Scores'!$AN$2:$BC$200,L$2,FALSE),""),"")</f>
        <v/>
      </c>
      <c r="M172" s="6" t="str">
        <f>IF($C172&gt;0,IF(VLOOKUP($C172,'YTD Scores'!$AN$2:$BC$200,M$2,FALSE)&gt;0,VLOOKUP($C172,'YTD Scores'!$AN$2:$BC$200,M$2,FALSE),""),"")</f>
        <v/>
      </c>
      <c r="N172" s="6" t="str">
        <f>IF($C172&gt;0,IF(VLOOKUP($C172,'YTD Scores'!$AN$2:$BC$200,N$2,FALSE)&gt;0,VLOOKUP($C172,'YTD Scores'!$AN$2:$BC$200,N$2,FALSE),""),"")</f>
        <v/>
      </c>
      <c r="O172" s="6" t="str">
        <f>IF($C172&gt;0,IF(VLOOKUP($C172,'YTD Scores'!$AN$2:$BC$200,O$2,FALSE)&gt;0,VLOOKUP($C172,'YTD Scores'!$AN$2:$BC$200,O$2,FALSE),""),"")</f>
        <v/>
      </c>
      <c r="P172" s="6" t="str">
        <f>IF($C172&gt;0,IF(VLOOKUP($C172,'YTD Scores'!$AN$2:$BC$200,P$2,FALSE)&gt;0,VLOOKUP($C172,'YTD Scores'!$AN$2:$BC$200,P$2,FALSE),""),"")</f>
        <v/>
      </c>
      <c r="Q172" s="6" t="str">
        <f>IF($C172&gt;0,IF(VLOOKUP($C172,'YTD Scores'!$AN$2:$BC$200,Q$2,FALSE)&gt;0,VLOOKUP($C172,'YTD Scores'!$AN$2:$BC$200,Q$2,FALSE),""),"")</f>
        <v/>
      </c>
    </row>
    <row r="173" spans="1:17" ht="10.8" customHeight="1" x14ac:dyDescent="0.25">
      <c r="A173" s="1">
        <f t="shared" si="7"/>
        <v>170</v>
      </c>
      <c r="B173" s="1" t="str">
        <f t="shared" si="8"/>
        <v/>
      </c>
      <c r="C173" s="29">
        <f>IF(LARGE('YTD Scores'!AN$2:AN$200,A173)&gt;0.99,LARGE('YTD Scores'!AN$2:AN$200,A173),0)</f>
        <v>0</v>
      </c>
      <c r="F173" s="6" t="str">
        <f>IF($C173&gt;0,IF(VLOOKUP($C173,'YTD Scores'!$AN$2:$BC$200,F$2,FALSE)&gt;0,VLOOKUP($C173,'YTD Scores'!$AN$2:$BC$200,F$2,FALSE),""),"")</f>
        <v/>
      </c>
      <c r="G173" s="6" t="str">
        <f>IF($C173&gt;0,IF(VLOOKUP($C173,'YTD Scores'!$AN$2:$BC$200,G$2,FALSE)&gt;0,VLOOKUP($C173,'YTD Scores'!$AN$2:$BC$200,G$2,FALSE),""),"")</f>
        <v/>
      </c>
      <c r="H173" s="6" t="str">
        <f>IF($C173&gt;0,IF(VLOOKUP($C173,'YTD Scores'!$AN$2:$BC$200,H$2,FALSE)&gt;0,VLOOKUP($C173,'YTD Scores'!$AN$2:$BC$200,H$2,FALSE),""),"")</f>
        <v/>
      </c>
      <c r="I173" s="6" t="str">
        <f>IF($C173&gt;0,IF(VLOOKUP($C173,'YTD Scores'!$AN$2:$BC$200,I$2,FALSE)&gt;0,VLOOKUP($C173,'YTD Scores'!$AN$2:$BC$200,I$2,FALSE),""),"")</f>
        <v/>
      </c>
      <c r="J173" s="6" t="str">
        <f>IF($C173&gt;0,IF(VLOOKUP($C173,'YTD Scores'!$AN$2:$BC$200,J$2,FALSE)&gt;0,VLOOKUP($C173,'YTD Scores'!$AN$2:$BC$200,J$2,FALSE),""),"")</f>
        <v/>
      </c>
      <c r="K173" s="6" t="str">
        <f>IF($C173&gt;0,IF(VLOOKUP($C173,'YTD Scores'!$AN$2:$BC$200,K$2,FALSE)&gt;0,VLOOKUP($C173,'YTD Scores'!$AN$2:$BC$200,K$2,FALSE),""),"")</f>
        <v/>
      </c>
      <c r="L173" s="6" t="str">
        <f>IF($C173&gt;0,IF(VLOOKUP($C173,'YTD Scores'!$AN$2:$BC$200,L$2,FALSE)&gt;0,VLOOKUP($C173,'YTD Scores'!$AN$2:$BC$200,L$2,FALSE),""),"")</f>
        <v/>
      </c>
      <c r="M173" s="6" t="str">
        <f>IF($C173&gt;0,IF(VLOOKUP($C173,'YTD Scores'!$AN$2:$BC$200,M$2,FALSE)&gt;0,VLOOKUP($C173,'YTD Scores'!$AN$2:$BC$200,M$2,FALSE),""),"")</f>
        <v/>
      </c>
      <c r="N173" s="6" t="str">
        <f>IF($C173&gt;0,IF(VLOOKUP($C173,'YTD Scores'!$AN$2:$BC$200,N$2,FALSE)&gt;0,VLOOKUP($C173,'YTD Scores'!$AN$2:$BC$200,N$2,FALSE),""),"")</f>
        <v/>
      </c>
      <c r="O173" s="6" t="str">
        <f>IF($C173&gt;0,IF(VLOOKUP($C173,'YTD Scores'!$AN$2:$BC$200,O$2,FALSE)&gt;0,VLOOKUP($C173,'YTD Scores'!$AN$2:$BC$200,O$2,FALSE),""),"")</f>
        <v/>
      </c>
      <c r="P173" s="6" t="str">
        <f>IF($C173&gt;0,IF(VLOOKUP($C173,'YTD Scores'!$AN$2:$BC$200,P$2,FALSE)&gt;0,VLOOKUP($C173,'YTD Scores'!$AN$2:$BC$200,P$2,FALSE),""),"")</f>
        <v/>
      </c>
      <c r="Q173" s="6" t="str">
        <f>IF($C173&gt;0,IF(VLOOKUP($C173,'YTD Scores'!$AN$2:$BC$200,Q$2,FALSE)&gt;0,VLOOKUP($C173,'YTD Scores'!$AN$2:$BC$200,Q$2,FALSE),""),"")</f>
        <v/>
      </c>
    </row>
    <row r="174" spans="1:17" ht="10.8" customHeight="1" x14ac:dyDescent="0.25">
      <c r="A174" s="1">
        <f t="shared" si="7"/>
        <v>171</v>
      </c>
      <c r="B174" s="1" t="str">
        <f t="shared" si="8"/>
        <v/>
      </c>
      <c r="C174" s="29">
        <f>IF(LARGE('YTD Scores'!AN$2:AN$200,A174)&gt;0.99,LARGE('YTD Scores'!AN$2:AN$200,A174),0)</f>
        <v>0</v>
      </c>
      <c r="F174" s="6" t="str">
        <f>IF($C174&gt;0,IF(VLOOKUP($C174,'YTD Scores'!$AN$2:$BC$200,F$2,FALSE)&gt;0,VLOOKUP($C174,'YTD Scores'!$AN$2:$BC$200,F$2,FALSE),""),"")</f>
        <v/>
      </c>
      <c r="G174" s="6" t="str">
        <f>IF($C174&gt;0,IF(VLOOKUP($C174,'YTD Scores'!$AN$2:$BC$200,G$2,FALSE)&gt;0,VLOOKUP($C174,'YTD Scores'!$AN$2:$BC$200,G$2,FALSE),""),"")</f>
        <v/>
      </c>
      <c r="H174" s="6" t="str">
        <f>IF($C174&gt;0,IF(VLOOKUP($C174,'YTD Scores'!$AN$2:$BC$200,H$2,FALSE)&gt;0,VLOOKUP($C174,'YTD Scores'!$AN$2:$BC$200,H$2,FALSE),""),"")</f>
        <v/>
      </c>
      <c r="I174" s="6" t="str">
        <f>IF($C174&gt;0,IF(VLOOKUP($C174,'YTD Scores'!$AN$2:$BC$200,I$2,FALSE)&gt;0,VLOOKUP($C174,'YTD Scores'!$AN$2:$BC$200,I$2,FALSE),""),"")</f>
        <v/>
      </c>
      <c r="J174" s="6" t="str">
        <f>IF($C174&gt;0,IF(VLOOKUP($C174,'YTD Scores'!$AN$2:$BC$200,J$2,FALSE)&gt;0,VLOOKUP($C174,'YTD Scores'!$AN$2:$BC$200,J$2,FALSE),""),"")</f>
        <v/>
      </c>
      <c r="K174" s="6" t="str">
        <f>IF($C174&gt;0,IF(VLOOKUP($C174,'YTD Scores'!$AN$2:$BC$200,K$2,FALSE)&gt;0,VLOOKUP($C174,'YTD Scores'!$AN$2:$BC$200,K$2,FALSE),""),"")</f>
        <v/>
      </c>
      <c r="L174" s="6" t="str">
        <f>IF($C174&gt;0,IF(VLOOKUP($C174,'YTD Scores'!$AN$2:$BC$200,L$2,FALSE)&gt;0,VLOOKUP($C174,'YTD Scores'!$AN$2:$BC$200,L$2,FALSE),""),"")</f>
        <v/>
      </c>
      <c r="M174" s="6" t="str">
        <f>IF($C174&gt;0,IF(VLOOKUP($C174,'YTD Scores'!$AN$2:$BC$200,M$2,FALSE)&gt;0,VLOOKUP($C174,'YTD Scores'!$AN$2:$BC$200,M$2,FALSE),""),"")</f>
        <v/>
      </c>
      <c r="N174" s="6" t="str">
        <f>IF($C174&gt;0,IF(VLOOKUP($C174,'YTD Scores'!$AN$2:$BC$200,N$2,FALSE)&gt;0,VLOOKUP($C174,'YTD Scores'!$AN$2:$BC$200,N$2,FALSE),""),"")</f>
        <v/>
      </c>
      <c r="O174" s="6" t="str">
        <f>IF($C174&gt;0,IF(VLOOKUP($C174,'YTD Scores'!$AN$2:$BC$200,O$2,FALSE)&gt;0,VLOOKUP($C174,'YTD Scores'!$AN$2:$BC$200,O$2,FALSE),""),"")</f>
        <v/>
      </c>
      <c r="P174" s="6" t="str">
        <f>IF($C174&gt;0,IF(VLOOKUP($C174,'YTD Scores'!$AN$2:$BC$200,P$2,FALSE)&gt;0,VLOOKUP($C174,'YTD Scores'!$AN$2:$BC$200,P$2,FALSE),""),"")</f>
        <v/>
      </c>
      <c r="Q174" s="6" t="str">
        <f>IF($C174&gt;0,IF(VLOOKUP($C174,'YTD Scores'!$AN$2:$BC$200,Q$2,FALSE)&gt;0,VLOOKUP($C174,'YTD Scores'!$AN$2:$BC$200,Q$2,FALSE),""),"")</f>
        <v/>
      </c>
    </row>
    <row r="175" spans="1:17" ht="10.8" customHeight="1" x14ac:dyDescent="0.25">
      <c r="A175" s="1">
        <f t="shared" si="7"/>
        <v>172</v>
      </c>
      <c r="B175" s="1" t="str">
        <f t="shared" si="8"/>
        <v/>
      </c>
      <c r="C175" s="29">
        <f>IF(LARGE('YTD Scores'!AN$2:AN$200,A175)&gt;0.99,LARGE('YTD Scores'!AN$2:AN$200,A175),0)</f>
        <v>0</v>
      </c>
      <c r="F175" s="6" t="str">
        <f>IF($C175&gt;0,IF(VLOOKUP($C175,'YTD Scores'!$AN$2:$BC$200,F$2,FALSE)&gt;0,VLOOKUP($C175,'YTD Scores'!$AN$2:$BC$200,F$2,FALSE),""),"")</f>
        <v/>
      </c>
      <c r="G175" s="6" t="str">
        <f>IF($C175&gt;0,IF(VLOOKUP($C175,'YTD Scores'!$AN$2:$BC$200,G$2,FALSE)&gt;0,VLOOKUP($C175,'YTD Scores'!$AN$2:$BC$200,G$2,FALSE),""),"")</f>
        <v/>
      </c>
      <c r="H175" s="6" t="str">
        <f>IF($C175&gt;0,IF(VLOOKUP($C175,'YTD Scores'!$AN$2:$BC$200,H$2,FALSE)&gt;0,VLOOKUP($C175,'YTD Scores'!$AN$2:$BC$200,H$2,FALSE),""),"")</f>
        <v/>
      </c>
      <c r="I175" s="6" t="str">
        <f>IF($C175&gt;0,IF(VLOOKUP($C175,'YTD Scores'!$AN$2:$BC$200,I$2,FALSE)&gt;0,VLOOKUP($C175,'YTD Scores'!$AN$2:$BC$200,I$2,FALSE),""),"")</f>
        <v/>
      </c>
      <c r="J175" s="6" t="str">
        <f>IF($C175&gt;0,IF(VLOOKUP($C175,'YTD Scores'!$AN$2:$BC$200,J$2,FALSE)&gt;0,VLOOKUP($C175,'YTD Scores'!$AN$2:$BC$200,J$2,FALSE),""),"")</f>
        <v/>
      </c>
      <c r="K175" s="6" t="str">
        <f>IF($C175&gt;0,IF(VLOOKUP($C175,'YTD Scores'!$AN$2:$BC$200,K$2,FALSE)&gt;0,VLOOKUP($C175,'YTD Scores'!$AN$2:$BC$200,K$2,FALSE),""),"")</f>
        <v/>
      </c>
      <c r="L175" s="6" t="str">
        <f>IF($C175&gt;0,IF(VLOOKUP($C175,'YTD Scores'!$AN$2:$BC$200,L$2,FALSE)&gt;0,VLOOKUP($C175,'YTD Scores'!$AN$2:$BC$200,L$2,FALSE),""),"")</f>
        <v/>
      </c>
      <c r="M175" s="6" t="str">
        <f>IF($C175&gt;0,IF(VLOOKUP($C175,'YTD Scores'!$AN$2:$BC$200,M$2,FALSE)&gt;0,VLOOKUP($C175,'YTD Scores'!$AN$2:$BC$200,M$2,FALSE),""),"")</f>
        <v/>
      </c>
      <c r="N175" s="6" t="str">
        <f>IF($C175&gt;0,IF(VLOOKUP($C175,'YTD Scores'!$AN$2:$BC$200,N$2,FALSE)&gt;0,VLOOKUP($C175,'YTD Scores'!$AN$2:$BC$200,N$2,FALSE),""),"")</f>
        <v/>
      </c>
      <c r="O175" s="6" t="str">
        <f>IF($C175&gt;0,IF(VLOOKUP($C175,'YTD Scores'!$AN$2:$BC$200,O$2,FALSE)&gt;0,VLOOKUP($C175,'YTD Scores'!$AN$2:$BC$200,O$2,FALSE),""),"")</f>
        <v/>
      </c>
      <c r="P175" s="6" t="str">
        <f>IF($C175&gt;0,IF(VLOOKUP($C175,'YTD Scores'!$AN$2:$BC$200,P$2,FALSE)&gt;0,VLOOKUP($C175,'YTD Scores'!$AN$2:$BC$200,P$2,FALSE),""),"")</f>
        <v/>
      </c>
      <c r="Q175" s="6" t="str">
        <f>IF($C175&gt;0,IF(VLOOKUP($C175,'YTD Scores'!$AN$2:$BC$200,Q$2,FALSE)&gt;0,VLOOKUP($C175,'YTD Scores'!$AN$2:$BC$200,Q$2,FALSE),""),"")</f>
        <v/>
      </c>
    </row>
    <row r="176" spans="1:17" ht="10.8" customHeight="1" x14ac:dyDescent="0.25">
      <c r="A176" s="1">
        <f t="shared" si="7"/>
        <v>173</v>
      </c>
      <c r="B176" s="1" t="str">
        <f t="shared" si="8"/>
        <v/>
      </c>
      <c r="C176" s="29">
        <f>IF(LARGE('YTD Scores'!AN$2:AN$200,A176)&gt;0.99,LARGE('YTD Scores'!AN$2:AN$200,A176),0)</f>
        <v>0</v>
      </c>
      <c r="F176" s="6" t="str">
        <f>IF($C176&gt;0,IF(VLOOKUP($C176,'YTD Scores'!$AN$2:$BC$200,F$2,FALSE)&gt;0,VLOOKUP($C176,'YTD Scores'!$AN$2:$BC$200,F$2,FALSE),""),"")</f>
        <v/>
      </c>
      <c r="G176" s="6" t="str">
        <f>IF($C176&gt;0,IF(VLOOKUP($C176,'YTD Scores'!$AN$2:$BC$200,G$2,FALSE)&gt;0,VLOOKUP($C176,'YTD Scores'!$AN$2:$BC$200,G$2,FALSE),""),"")</f>
        <v/>
      </c>
      <c r="H176" s="6" t="str">
        <f>IF($C176&gt;0,IF(VLOOKUP($C176,'YTD Scores'!$AN$2:$BC$200,H$2,FALSE)&gt;0,VLOOKUP($C176,'YTD Scores'!$AN$2:$BC$200,H$2,FALSE),""),"")</f>
        <v/>
      </c>
      <c r="I176" s="6" t="str">
        <f>IF($C176&gt;0,IF(VLOOKUP($C176,'YTD Scores'!$AN$2:$BC$200,I$2,FALSE)&gt;0,VLOOKUP($C176,'YTD Scores'!$AN$2:$BC$200,I$2,FALSE),""),"")</f>
        <v/>
      </c>
      <c r="J176" s="6" t="str">
        <f>IF($C176&gt;0,IF(VLOOKUP($C176,'YTD Scores'!$AN$2:$BC$200,J$2,FALSE)&gt;0,VLOOKUP($C176,'YTD Scores'!$AN$2:$BC$200,J$2,FALSE),""),"")</f>
        <v/>
      </c>
      <c r="K176" s="6" t="str">
        <f>IF($C176&gt;0,IF(VLOOKUP($C176,'YTD Scores'!$AN$2:$BC$200,K$2,FALSE)&gt;0,VLOOKUP($C176,'YTD Scores'!$AN$2:$BC$200,K$2,FALSE),""),"")</f>
        <v/>
      </c>
      <c r="L176" s="6" t="str">
        <f>IF($C176&gt;0,IF(VLOOKUP($C176,'YTD Scores'!$AN$2:$BC$200,L$2,FALSE)&gt;0,VLOOKUP($C176,'YTD Scores'!$AN$2:$BC$200,L$2,FALSE),""),"")</f>
        <v/>
      </c>
      <c r="M176" s="6" t="str">
        <f>IF($C176&gt;0,IF(VLOOKUP($C176,'YTD Scores'!$AN$2:$BC$200,M$2,FALSE)&gt;0,VLOOKUP($C176,'YTD Scores'!$AN$2:$BC$200,M$2,FALSE),""),"")</f>
        <v/>
      </c>
      <c r="N176" s="6" t="str">
        <f>IF($C176&gt;0,IF(VLOOKUP($C176,'YTD Scores'!$AN$2:$BC$200,N$2,FALSE)&gt;0,VLOOKUP($C176,'YTD Scores'!$AN$2:$BC$200,N$2,FALSE),""),"")</f>
        <v/>
      </c>
      <c r="O176" s="6" t="str">
        <f>IF($C176&gt;0,IF(VLOOKUP($C176,'YTD Scores'!$AN$2:$BC$200,O$2,FALSE)&gt;0,VLOOKUP($C176,'YTD Scores'!$AN$2:$BC$200,O$2,FALSE),""),"")</f>
        <v/>
      </c>
      <c r="P176" s="6" t="str">
        <f>IF($C176&gt;0,IF(VLOOKUP($C176,'YTD Scores'!$AN$2:$BC$200,P$2,FALSE)&gt;0,VLOOKUP($C176,'YTD Scores'!$AN$2:$BC$200,P$2,FALSE),""),"")</f>
        <v/>
      </c>
      <c r="Q176" s="6" t="str">
        <f>IF($C176&gt;0,IF(VLOOKUP($C176,'YTD Scores'!$AN$2:$BC$200,Q$2,FALSE)&gt;0,VLOOKUP($C176,'YTD Scores'!$AN$2:$BC$200,Q$2,FALSE),""),"")</f>
        <v/>
      </c>
    </row>
    <row r="177" spans="1:17" ht="10.8" customHeight="1" x14ac:dyDescent="0.25">
      <c r="A177" s="1">
        <f t="shared" si="7"/>
        <v>174</v>
      </c>
      <c r="B177" s="1" t="str">
        <f t="shared" si="8"/>
        <v/>
      </c>
      <c r="C177" s="29">
        <f>IF(LARGE('YTD Scores'!AN$2:AN$200,A177)&gt;0.99,LARGE('YTD Scores'!AN$2:AN$200,A177),0)</f>
        <v>0</v>
      </c>
      <c r="F177" s="6" t="str">
        <f>IF($C177&gt;0,IF(VLOOKUP($C177,'YTD Scores'!$AN$2:$BC$200,F$2,FALSE)&gt;0,VLOOKUP($C177,'YTD Scores'!$AN$2:$BC$200,F$2,FALSE),""),"")</f>
        <v/>
      </c>
      <c r="G177" s="6" t="str">
        <f>IF($C177&gt;0,IF(VLOOKUP($C177,'YTD Scores'!$AN$2:$BC$200,G$2,FALSE)&gt;0,VLOOKUP($C177,'YTD Scores'!$AN$2:$BC$200,G$2,FALSE),""),"")</f>
        <v/>
      </c>
      <c r="H177" s="6" t="str">
        <f>IF($C177&gt;0,IF(VLOOKUP($C177,'YTD Scores'!$AN$2:$BC$200,H$2,FALSE)&gt;0,VLOOKUP($C177,'YTD Scores'!$AN$2:$BC$200,H$2,FALSE),""),"")</f>
        <v/>
      </c>
      <c r="I177" s="6" t="str">
        <f>IF($C177&gt;0,IF(VLOOKUP($C177,'YTD Scores'!$AN$2:$BC$200,I$2,FALSE)&gt;0,VLOOKUP($C177,'YTD Scores'!$AN$2:$BC$200,I$2,FALSE),""),"")</f>
        <v/>
      </c>
      <c r="J177" s="6" t="str">
        <f>IF($C177&gt;0,IF(VLOOKUP($C177,'YTD Scores'!$AN$2:$BC$200,J$2,FALSE)&gt;0,VLOOKUP($C177,'YTD Scores'!$AN$2:$BC$200,J$2,FALSE),""),"")</f>
        <v/>
      </c>
      <c r="K177" s="6" t="str">
        <f>IF($C177&gt;0,IF(VLOOKUP($C177,'YTD Scores'!$AN$2:$BC$200,K$2,FALSE)&gt;0,VLOOKUP($C177,'YTD Scores'!$AN$2:$BC$200,K$2,FALSE),""),"")</f>
        <v/>
      </c>
      <c r="L177" s="6" t="str">
        <f>IF($C177&gt;0,IF(VLOOKUP($C177,'YTD Scores'!$AN$2:$BC$200,L$2,FALSE)&gt;0,VLOOKUP($C177,'YTD Scores'!$AN$2:$BC$200,L$2,FALSE),""),"")</f>
        <v/>
      </c>
      <c r="M177" s="6" t="str">
        <f>IF($C177&gt;0,IF(VLOOKUP($C177,'YTD Scores'!$AN$2:$BC$200,M$2,FALSE)&gt;0,VLOOKUP($C177,'YTD Scores'!$AN$2:$BC$200,M$2,FALSE),""),"")</f>
        <v/>
      </c>
      <c r="N177" s="6" t="str">
        <f>IF($C177&gt;0,IF(VLOOKUP($C177,'YTD Scores'!$AN$2:$BC$200,N$2,FALSE)&gt;0,VLOOKUP($C177,'YTD Scores'!$AN$2:$BC$200,N$2,FALSE),""),"")</f>
        <v/>
      </c>
      <c r="O177" s="6" t="str">
        <f>IF($C177&gt;0,IF(VLOOKUP($C177,'YTD Scores'!$AN$2:$BC$200,O$2,FALSE)&gt;0,VLOOKUP($C177,'YTD Scores'!$AN$2:$BC$200,O$2,FALSE),""),"")</f>
        <v/>
      </c>
      <c r="P177" s="6" t="str">
        <f>IF($C177&gt;0,IF(VLOOKUP($C177,'YTD Scores'!$AN$2:$BC$200,P$2,FALSE)&gt;0,VLOOKUP($C177,'YTD Scores'!$AN$2:$BC$200,P$2,FALSE),""),"")</f>
        <v/>
      </c>
      <c r="Q177" s="6" t="str">
        <f>IF($C177&gt;0,IF(VLOOKUP($C177,'YTD Scores'!$AN$2:$BC$200,Q$2,FALSE)&gt;0,VLOOKUP($C177,'YTD Scores'!$AN$2:$BC$200,Q$2,FALSE),""),"")</f>
        <v/>
      </c>
    </row>
    <row r="178" spans="1:17" ht="10.8" customHeight="1" x14ac:dyDescent="0.25">
      <c r="A178" s="1">
        <f t="shared" si="7"/>
        <v>175</v>
      </c>
      <c r="B178" s="1" t="str">
        <f t="shared" si="8"/>
        <v/>
      </c>
      <c r="C178" s="29">
        <f>IF(LARGE('YTD Scores'!AN$2:AN$200,A178)&gt;0.99,LARGE('YTD Scores'!AN$2:AN$200,A178),0)</f>
        <v>0</v>
      </c>
      <c r="F178" s="6" t="str">
        <f>IF($C178&gt;0,IF(VLOOKUP($C178,'YTD Scores'!$AN$2:$BC$200,F$2,FALSE)&gt;0,VLOOKUP($C178,'YTD Scores'!$AN$2:$BC$200,F$2,FALSE),""),"")</f>
        <v/>
      </c>
      <c r="G178" s="6" t="str">
        <f>IF($C178&gt;0,IF(VLOOKUP($C178,'YTD Scores'!$AN$2:$BC$200,G$2,FALSE)&gt;0,VLOOKUP($C178,'YTD Scores'!$AN$2:$BC$200,G$2,FALSE),""),"")</f>
        <v/>
      </c>
      <c r="H178" s="6" t="str">
        <f>IF($C178&gt;0,IF(VLOOKUP($C178,'YTD Scores'!$AN$2:$BC$200,H$2,FALSE)&gt;0,VLOOKUP($C178,'YTD Scores'!$AN$2:$BC$200,H$2,FALSE),""),"")</f>
        <v/>
      </c>
      <c r="I178" s="6" t="str">
        <f>IF($C178&gt;0,IF(VLOOKUP($C178,'YTD Scores'!$AN$2:$BC$200,I$2,FALSE)&gt;0,VLOOKUP($C178,'YTD Scores'!$AN$2:$BC$200,I$2,FALSE),""),"")</f>
        <v/>
      </c>
      <c r="J178" s="6" t="str">
        <f>IF($C178&gt;0,IF(VLOOKUP($C178,'YTD Scores'!$AN$2:$BC$200,J$2,FALSE)&gt;0,VLOOKUP($C178,'YTD Scores'!$AN$2:$BC$200,J$2,FALSE),""),"")</f>
        <v/>
      </c>
      <c r="K178" s="6" t="str">
        <f>IF($C178&gt;0,IF(VLOOKUP($C178,'YTD Scores'!$AN$2:$BC$200,K$2,FALSE)&gt;0,VLOOKUP($C178,'YTD Scores'!$AN$2:$BC$200,K$2,FALSE),""),"")</f>
        <v/>
      </c>
      <c r="L178" s="6" t="str">
        <f>IF($C178&gt;0,IF(VLOOKUP($C178,'YTD Scores'!$AN$2:$BC$200,L$2,FALSE)&gt;0,VLOOKUP($C178,'YTD Scores'!$AN$2:$BC$200,L$2,FALSE),""),"")</f>
        <v/>
      </c>
      <c r="M178" s="6" t="str">
        <f>IF($C178&gt;0,IF(VLOOKUP($C178,'YTD Scores'!$AN$2:$BC$200,M$2,FALSE)&gt;0,VLOOKUP($C178,'YTD Scores'!$AN$2:$BC$200,M$2,FALSE),""),"")</f>
        <v/>
      </c>
      <c r="N178" s="6" t="str">
        <f>IF($C178&gt;0,IF(VLOOKUP($C178,'YTD Scores'!$AN$2:$BC$200,N$2,FALSE)&gt;0,VLOOKUP($C178,'YTD Scores'!$AN$2:$BC$200,N$2,FALSE),""),"")</f>
        <v/>
      </c>
      <c r="O178" s="6" t="str">
        <f>IF($C178&gt;0,IF(VLOOKUP($C178,'YTD Scores'!$AN$2:$BC$200,O$2,FALSE)&gt;0,VLOOKUP($C178,'YTD Scores'!$AN$2:$BC$200,O$2,FALSE),""),"")</f>
        <v/>
      </c>
      <c r="P178" s="6" t="str">
        <f>IF($C178&gt;0,IF(VLOOKUP($C178,'YTD Scores'!$AN$2:$BC$200,P$2,FALSE)&gt;0,VLOOKUP($C178,'YTD Scores'!$AN$2:$BC$200,P$2,FALSE),""),"")</f>
        <v/>
      </c>
      <c r="Q178" s="6" t="str">
        <f>IF($C178&gt;0,IF(VLOOKUP($C178,'YTD Scores'!$AN$2:$BC$200,Q$2,FALSE)&gt;0,VLOOKUP($C178,'YTD Scores'!$AN$2:$BC$200,Q$2,FALSE),""),"")</f>
        <v/>
      </c>
    </row>
    <row r="179" spans="1:17" ht="10.8" customHeight="1" x14ac:dyDescent="0.25">
      <c r="A179" s="1">
        <f t="shared" si="7"/>
        <v>176</v>
      </c>
      <c r="B179" s="1" t="str">
        <f t="shared" si="8"/>
        <v/>
      </c>
      <c r="C179" s="29">
        <f>IF(LARGE('YTD Scores'!AN$2:AN$200,A179)&gt;0.99,LARGE('YTD Scores'!AN$2:AN$200,A179),0)</f>
        <v>0</v>
      </c>
      <c r="F179" s="6" t="str">
        <f>IF($C179&gt;0,IF(VLOOKUP($C179,'YTD Scores'!$AN$2:$BC$200,F$2,FALSE)&gt;0,VLOOKUP($C179,'YTD Scores'!$AN$2:$BC$200,F$2,FALSE),""),"")</f>
        <v/>
      </c>
      <c r="G179" s="6" t="str">
        <f>IF($C179&gt;0,IF(VLOOKUP($C179,'YTD Scores'!$AN$2:$BC$200,G$2,FALSE)&gt;0,VLOOKUP($C179,'YTD Scores'!$AN$2:$BC$200,G$2,FALSE),""),"")</f>
        <v/>
      </c>
      <c r="H179" s="6" t="str">
        <f>IF($C179&gt;0,IF(VLOOKUP($C179,'YTD Scores'!$AN$2:$BC$200,H$2,FALSE)&gt;0,VLOOKUP($C179,'YTD Scores'!$AN$2:$BC$200,H$2,FALSE),""),"")</f>
        <v/>
      </c>
      <c r="I179" s="6" t="str">
        <f>IF($C179&gt;0,IF(VLOOKUP($C179,'YTD Scores'!$AN$2:$BC$200,I$2,FALSE)&gt;0,VLOOKUP($C179,'YTD Scores'!$AN$2:$BC$200,I$2,FALSE),""),"")</f>
        <v/>
      </c>
      <c r="J179" s="6" t="str">
        <f>IF($C179&gt;0,IF(VLOOKUP($C179,'YTD Scores'!$AN$2:$BC$200,J$2,FALSE)&gt;0,VLOOKUP($C179,'YTD Scores'!$AN$2:$BC$200,J$2,FALSE),""),"")</f>
        <v/>
      </c>
      <c r="K179" s="6" t="str">
        <f>IF($C179&gt;0,IF(VLOOKUP($C179,'YTD Scores'!$AN$2:$BC$200,K$2,FALSE)&gt;0,VLOOKUP($C179,'YTD Scores'!$AN$2:$BC$200,K$2,FALSE),""),"")</f>
        <v/>
      </c>
      <c r="L179" s="6" t="str">
        <f>IF($C179&gt;0,IF(VLOOKUP($C179,'YTD Scores'!$AN$2:$BC$200,L$2,FALSE)&gt;0,VLOOKUP($C179,'YTD Scores'!$AN$2:$BC$200,L$2,FALSE),""),"")</f>
        <v/>
      </c>
      <c r="M179" s="6" t="str">
        <f>IF($C179&gt;0,IF(VLOOKUP($C179,'YTD Scores'!$AN$2:$BC$200,M$2,FALSE)&gt;0,VLOOKUP($C179,'YTD Scores'!$AN$2:$BC$200,M$2,FALSE),""),"")</f>
        <v/>
      </c>
      <c r="N179" s="6" t="str">
        <f>IF($C179&gt;0,IF(VLOOKUP($C179,'YTD Scores'!$AN$2:$BC$200,N$2,FALSE)&gt;0,VLOOKUP($C179,'YTD Scores'!$AN$2:$BC$200,N$2,FALSE),""),"")</f>
        <v/>
      </c>
      <c r="O179" s="6" t="str">
        <f>IF($C179&gt;0,IF(VLOOKUP($C179,'YTD Scores'!$AN$2:$BC$200,O$2,FALSE)&gt;0,VLOOKUP($C179,'YTD Scores'!$AN$2:$BC$200,O$2,FALSE),""),"")</f>
        <v/>
      </c>
      <c r="P179" s="6" t="str">
        <f>IF($C179&gt;0,IF(VLOOKUP($C179,'YTD Scores'!$AN$2:$BC$200,P$2,FALSE)&gt;0,VLOOKUP($C179,'YTD Scores'!$AN$2:$BC$200,P$2,FALSE),""),"")</f>
        <v/>
      </c>
      <c r="Q179" s="6" t="str">
        <f>IF($C179&gt;0,IF(VLOOKUP($C179,'YTD Scores'!$AN$2:$BC$200,Q$2,FALSE)&gt;0,VLOOKUP($C179,'YTD Scores'!$AN$2:$BC$200,Q$2,FALSE),""),"")</f>
        <v/>
      </c>
    </row>
    <row r="180" spans="1:17" ht="10.8" customHeight="1" x14ac:dyDescent="0.25">
      <c r="A180" s="1">
        <f t="shared" si="7"/>
        <v>177</v>
      </c>
      <c r="B180" s="1" t="str">
        <f t="shared" si="8"/>
        <v/>
      </c>
      <c r="C180" s="29">
        <f>IF(LARGE('YTD Scores'!AN$2:AN$200,A180)&gt;0.99,LARGE('YTD Scores'!AN$2:AN$200,A180),0)</f>
        <v>0</v>
      </c>
      <c r="F180" s="6" t="str">
        <f>IF($C180&gt;0,IF(VLOOKUP($C180,'YTD Scores'!$AN$2:$BC$200,F$2,FALSE)&gt;0,VLOOKUP($C180,'YTD Scores'!$AN$2:$BC$200,F$2,FALSE),""),"")</f>
        <v/>
      </c>
      <c r="G180" s="6" t="str">
        <f>IF($C180&gt;0,IF(VLOOKUP($C180,'YTD Scores'!$AN$2:$BC$200,G$2,FALSE)&gt;0,VLOOKUP($C180,'YTD Scores'!$AN$2:$BC$200,G$2,FALSE),""),"")</f>
        <v/>
      </c>
      <c r="H180" s="6" t="str">
        <f>IF($C180&gt;0,IF(VLOOKUP($C180,'YTD Scores'!$AN$2:$BC$200,H$2,FALSE)&gt;0,VLOOKUP($C180,'YTD Scores'!$AN$2:$BC$200,H$2,FALSE),""),"")</f>
        <v/>
      </c>
      <c r="I180" s="6" t="str">
        <f>IF($C180&gt;0,IF(VLOOKUP($C180,'YTD Scores'!$AN$2:$BC$200,I$2,FALSE)&gt;0,VLOOKUP($C180,'YTD Scores'!$AN$2:$BC$200,I$2,FALSE),""),"")</f>
        <v/>
      </c>
      <c r="J180" s="6" t="str">
        <f>IF($C180&gt;0,IF(VLOOKUP($C180,'YTD Scores'!$AN$2:$BC$200,J$2,FALSE)&gt;0,VLOOKUP($C180,'YTD Scores'!$AN$2:$BC$200,J$2,FALSE),""),"")</f>
        <v/>
      </c>
      <c r="K180" s="6" t="str">
        <f>IF($C180&gt;0,IF(VLOOKUP($C180,'YTD Scores'!$AN$2:$BC$200,K$2,FALSE)&gt;0,VLOOKUP($C180,'YTD Scores'!$AN$2:$BC$200,K$2,FALSE),""),"")</f>
        <v/>
      </c>
      <c r="L180" s="6" t="str">
        <f>IF($C180&gt;0,IF(VLOOKUP($C180,'YTD Scores'!$AN$2:$BC$200,L$2,FALSE)&gt;0,VLOOKUP($C180,'YTD Scores'!$AN$2:$BC$200,L$2,FALSE),""),"")</f>
        <v/>
      </c>
      <c r="M180" s="6" t="str">
        <f>IF($C180&gt;0,IF(VLOOKUP($C180,'YTD Scores'!$AN$2:$BC$200,M$2,FALSE)&gt;0,VLOOKUP($C180,'YTD Scores'!$AN$2:$BC$200,M$2,FALSE),""),"")</f>
        <v/>
      </c>
      <c r="N180" s="6" t="str">
        <f>IF($C180&gt;0,IF(VLOOKUP($C180,'YTD Scores'!$AN$2:$BC$200,N$2,FALSE)&gt;0,VLOOKUP($C180,'YTD Scores'!$AN$2:$BC$200,N$2,FALSE),""),"")</f>
        <v/>
      </c>
      <c r="O180" s="6" t="str">
        <f>IF($C180&gt;0,IF(VLOOKUP($C180,'YTD Scores'!$AN$2:$BC$200,O$2,FALSE)&gt;0,VLOOKUP($C180,'YTD Scores'!$AN$2:$BC$200,O$2,FALSE),""),"")</f>
        <v/>
      </c>
      <c r="P180" s="6" t="str">
        <f>IF($C180&gt;0,IF(VLOOKUP($C180,'YTD Scores'!$AN$2:$BC$200,P$2,FALSE)&gt;0,VLOOKUP($C180,'YTD Scores'!$AN$2:$BC$200,P$2,FALSE),""),"")</f>
        <v/>
      </c>
      <c r="Q180" s="6" t="str">
        <f>IF($C180&gt;0,IF(VLOOKUP($C180,'YTD Scores'!$AN$2:$BC$200,Q$2,FALSE)&gt;0,VLOOKUP($C180,'YTD Scores'!$AN$2:$BC$200,Q$2,FALSE),""),"")</f>
        <v/>
      </c>
    </row>
    <row r="181" spans="1:17" ht="10.8" customHeight="1" x14ac:dyDescent="0.25">
      <c r="A181" s="1">
        <f t="shared" ref="A181:A201" si="9">A180+1</f>
        <v>178</v>
      </c>
      <c r="B181" s="1" t="str">
        <f t="shared" si="8"/>
        <v/>
      </c>
      <c r="C181" s="29">
        <f>IF(LARGE('YTD Scores'!AN$2:AN$200,A181)&gt;0.99,LARGE('YTD Scores'!AN$2:AN$200,A181),0)</f>
        <v>0</v>
      </c>
      <c r="F181" s="6" t="str">
        <f>IF($C181&gt;0,IF(VLOOKUP($C181,'YTD Scores'!$AN$2:$BC$200,F$2,FALSE)&gt;0,VLOOKUP($C181,'YTD Scores'!$AN$2:$BC$200,F$2,FALSE),""),"")</f>
        <v/>
      </c>
      <c r="G181" s="6" t="str">
        <f>IF($C181&gt;0,IF(VLOOKUP($C181,'YTD Scores'!$AN$2:$BC$200,G$2,FALSE)&gt;0,VLOOKUP($C181,'YTD Scores'!$AN$2:$BC$200,G$2,FALSE),""),"")</f>
        <v/>
      </c>
      <c r="H181" s="6" t="str">
        <f>IF($C181&gt;0,IF(VLOOKUP($C181,'YTD Scores'!$AN$2:$BC$200,H$2,FALSE)&gt;0,VLOOKUP($C181,'YTD Scores'!$AN$2:$BC$200,H$2,FALSE),""),"")</f>
        <v/>
      </c>
      <c r="I181" s="6" t="str">
        <f>IF($C181&gt;0,IF(VLOOKUP($C181,'YTD Scores'!$AN$2:$BC$200,I$2,FALSE)&gt;0,VLOOKUP($C181,'YTD Scores'!$AN$2:$BC$200,I$2,FALSE),""),"")</f>
        <v/>
      </c>
      <c r="J181" s="6" t="str">
        <f>IF($C181&gt;0,IF(VLOOKUP($C181,'YTD Scores'!$AN$2:$BC$200,J$2,FALSE)&gt;0,VLOOKUP($C181,'YTD Scores'!$AN$2:$BC$200,J$2,FALSE),""),"")</f>
        <v/>
      </c>
      <c r="K181" s="6" t="str">
        <f>IF($C181&gt;0,IF(VLOOKUP($C181,'YTD Scores'!$AN$2:$BC$200,K$2,FALSE)&gt;0,VLOOKUP($C181,'YTD Scores'!$AN$2:$BC$200,K$2,FALSE),""),"")</f>
        <v/>
      </c>
      <c r="L181" s="6" t="str">
        <f>IF($C181&gt;0,IF(VLOOKUP($C181,'YTD Scores'!$AN$2:$BC$200,L$2,FALSE)&gt;0,VLOOKUP($C181,'YTD Scores'!$AN$2:$BC$200,L$2,FALSE),""),"")</f>
        <v/>
      </c>
      <c r="M181" s="6" t="str">
        <f>IF($C181&gt;0,IF(VLOOKUP($C181,'YTD Scores'!$AN$2:$BC$200,M$2,FALSE)&gt;0,VLOOKUP($C181,'YTD Scores'!$AN$2:$BC$200,M$2,FALSE),""),"")</f>
        <v/>
      </c>
      <c r="N181" s="6" t="str">
        <f>IF($C181&gt;0,IF(VLOOKUP($C181,'YTD Scores'!$AN$2:$BC$200,N$2,FALSE)&gt;0,VLOOKUP($C181,'YTD Scores'!$AN$2:$BC$200,N$2,FALSE),""),"")</f>
        <v/>
      </c>
      <c r="O181" s="6" t="str">
        <f>IF($C181&gt;0,IF(VLOOKUP($C181,'YTD Scores'!$AN$2:$BC$200,O$2,FALSE)&gt;0,VLOOKUP($C181,'YTD Scores'!$AN$2:$BC$200,O$2,FALSE),""),"")</f>
        <v/>
      </c>
      <c r="P181" s="6" t="str">
        <f>IF($C181&gt;0,IF(VLOOKUP($C181,'YTD Scores'!$AN$2:$BC$200,P$2,FALSE)&gt;0,VLOOKUP($C181,'YTD Scores'!$AN$2:$BC$200,P$2,FALSE),""),"")</f>
        <v/>
      </c>
      <c r="Q181" s="6" t="str">
        <f>IF($C181&gt;0,IF(VLOOKUP($C181,'YTD Scores'!$AN$2:$BC$200,Q$2,FALSE)&gt;0,VLOOKUP($C181,'YTD Scores'!$AN$2:$BC$200,Q$2,FALSE),""),"")</f>
        <v/>
      </c>
    </row>
    <row r="182" spans="1:17" ht="10.8" customHeight="1" x14ac:dyDescent="0.25">
      <c r="A182" s="1">
        <f t="shared" si="9"/>
        <v>179</v>
      </c>
      <c r="B182" s="1" t="str">
        <f t="shared" si="8"/>
        <v/>
      </c>
      <c r="C182" s="29">
        <f>IF(LARGE('YTD Scores'!AN$2:AN$200,A182)&gt;0.99,LARGE('YTD Scores'!AN$2:AN$200,A182),0)</f>
        <v>0</v>
      </c>
      <c r="F182" s="6" t="str">
        <f>IF($C182&gt;0,IF(VLOOKUP($C182,'YTD Scores'!$AN$2:$BC$200,F$2,FALSE)&gt;0,VLOOKUP($C182,'YTD Scores'!$AN$2:$BC$200,F$2,FALSE),""),"")</f>
        <v/>
      </c>
      <c r="G182" s="6" t="str">
        <f>IF($C182&gt;0,IF(VLOOKUP($C182,'YTD Scores'!$AN$2:$BC$200,G$2,FALSE)&gt;0,VLOOKUP($C182,'YTD Scores'!$AN$2:$BC$200,G$2,FALSE),""),"")</f>
        <v/>
      </c>
      <c r="H182" s="6" t="str">
        <f>IF($C182&gt;0,IF(VLOOKUP($C182,'YTD Scores'!$AN$2:$BC$200,H$2,FALSE)&gt;0,VLOOKUP($C182,'YTD Scores'!$AN$2:$BC$200,H$2,FALSE),""),"")</f>
        <v/>
      </c>
      <c r="I182" s="6" t="str">
        <f>IF($C182&gt;0,IF(VLOOKUP($C182,'YTD Scores'!$AN$2:$BC$200,I$2,FALSE)&gt;0,VLOOKUP($C182,'YTD Scores'!$AN$2:$BC$200,I$2,FALSE),""),"")</f>
        <v/>
      </c>
      <c r="J182" s="6" t="str">
        <f>IF($C182&gt;0,IF(VLOOKUP($C182,'YTD Scores'!$AN$2:$BC$200,J$2,FALSE)&gt;0,VLOOKUP($C182,'YTD Scores'!$AN$2:$BC$200,J$2,FALSE),""),"")</f>
        <v/>
      </c>
      <c r="K182" s="6" t="str">
        <f>IF($C182&gt;0,IF(VLOOKUP($C182,'YTD Scores'!$AN$2:$BC$200,K$2,FALSE)&gt;0,VLOOKUP($C182,'YTD Scores'!$AN$2:$BC$200,K$2,FALSE),""),"")</f>
        <v/>
      </c>
      <c r="L182" s="6" t="str">
        <f>IF($C182&gt;0,IF(VLOOKUP($C182,'YTD Scores'!$AN$2:$BC$200,L$2,FALSE)&gt;0,VLOOKUP($C182,'YTD Scores'!$AN$2:$BC$200,L$2,FALSE),""),"")</f>
        <v/>
      </c>
      <c r="M182" s="6" t="str">
        <f>IF($C182&gt;0,IF(VLOOKUP($C182,'YTD Scores'!$AN$2:$BC$200,M$2,FALSE)&gt;0,VLOOKUP($C182,'YTD Scores'!$AN$2:$BC$200,M$2,FALSE),""),"")</f>
        <v/>
      </c>
      <c r="N182" s="6" t="str">
        <f>IF($C182&gt;0,IF(VLOOKUP($C182,'YTD Scores'!$AN$2:$BC$200,N$2,FALSE)&gt;0,VLOOKUP($C182,'YTD Scores'!$AN$2:$BC$200,N$2,FALSE),""),"")</f>
        <v/>
      </c>
      <c r="O182" s="6" t="str">
        <f>IF($C182&gt;0,IF(VLOOKUP($C182,'YTD Scores'!$AN$2:$BC$200,O$2,FALSE)&gt;0,VLOOKUP($C182,'YTD Scores'!$AN$2:$BC$200,O$2,FALSE),""),"")</f>
        <v/>
      </c>
      <c r="P182" s="6" t="str">
        <f>IF($C182&gt;0,IF(VLOOKUP($C182,'YTD Scores'!$AN$2:$BC$200,P$2,FALSE)&gt;0,VLOOKUP($C182,'YTD Scores'!$AN$2:$BC$200,P$2,FALSE),""),"")</f>
        <v/>
      </c>
      <c r="Q182" s="6" t="str">
        <f>IF($C182&gt;0,IF(VLOOKUP($C182,'YTD Scores'!$AN$2:$BC$200,Q$2,FALSE)&gt;0,VLOOKUP($C182,'YTD Scores'!$AN$2:$BC$200,Q$2,FALSE),""),"")</f>
        <v/>
      </c>
    </row>
    <row r="183" spans="1:17" ht="10.8" customHeight="1" x14ac:dyDescent="0.25">
      <c r="A183" s="1">
        <f t="shared" si="9"/>
        <v>180</v>
      </c>
      <c r="B183" s="1" t="str">
        <f t="shared" si="8"/>
        <v/>
      </c>
      <c r="C183" s="29">
        <f>IF(LARGE('YTD Scores'!AN$2:AN$200,A183)&gt;0.99,LARGE('YTD Scores'!AN$2:AN$200,A183),0)</f>
        <v>0</v>
      </c>
      <c r="F183" s="6" t="str">
        <f>IF($C183&gt;0,IF(VLOOKUP($C183,'YTD Scores'!$AN$2:$BC$200,F$2,FALSE)&gt;0,VLOOKUP($C183,'YTD Scores'!$AN$2:$BC$200,F$2,FALSE),""),"")</f>
        <v/>
      </c>
      <c r="G183" s="6" t="str">
        <f>IF($C183&gt;0,IF(VLOOKUP($C183,'YTD Scores'!$AN$2:$BC$200,G$2,FALSE)&gt;0,VLOOKUP($C183,'YTD Scores'!$AN$2:$BC$200,G$2,FALSE),""),"")</f>
        <v/>
      </c>
      <c r="H183" s="6" t="str">
        <f>IF($C183&gt;0,IF(VLOOKUP($C183,'YTD Scores'!$AN$2:$BC$200,H$2,FALSE)&gt;0,VLOOKUP($C183,'YTD Scores'!$AN$2:$BC$200,H$2,FALSE),""),"")</f>
        <v/>
      </c>
      <c r="I183" s="6" t="str">
        <f>IF($C183&gt;0,IF(VLOOKUP($C183,'YTD Scores'!$AN$2:$BC$200,I$2,FALSE)&gt;0,VLOOKUP($C183,'YTD Scores'!$AN$2:$BC$200,I$2,FALSE),""),"")</f>
        <v/>
      </c>
      <c r="J183" s="6" t="str">
        <f>IF($C183&gt;0,IF(VLOOKUP($C183,'YTD Scores'!$AN$2:$BC$200,J$2,FALSE)&gt;0,VLOOKUP($C183,'YTD Scores'!$AN$2:$BC$200,J$2,FALSE),""),"")</f>
        <v/>
      </c>
      <c r="K183" s="6" t="str">
        <f>IF($C183&gt;0,IF(VLOOKUP($C183,'YTD Scores'!$AN$2:$BC$200,K$2,FALSE)&gt;0,VLOOKUP($C183,'YTD Scores'!$AN$2:$BC$200,K$2,FALSE),""),"")</f>
        <v/>
      </c>
      <c r="L183" s="6" t="str">
        <f>IF($C183&gt;0,IF(VLOOKUP($C183,'YTD Scores'!$AN$2:$BC$200,L$2,FALSE)&gt;0,VLOOKUP($C183,'YTD Scores'!$AN$2:$BC$200,L$2,FALSE),""),"")</f>
        <v/>
      </c>
      <c r="M183" s="6" t="str">
        <f>IF($C183&gt;0,IF(VLOOKUP($C183,'YTD Scores'!$AN$2:$BC$200,M$2,FALSE)&gt;0,VLOOKUP($C183,'YTD Scores'!$AN$2:$BC$200,M$2,FALSE),""),"")</f>
        <v/>
      </c>
      <c r="N183" s="6" t="str">
        <f>IF($C183&gt;0,IF(VLOOKUP($C183,'YTD Scores'!$AN$2:$BC$200,N$2,FALSE)&gt;0,VLOOKUP($C183,'YTD Scores'!$AN$2:$BC$200,N$2,FALSE),""),"")</f>
        <v/>
      </c>
      <c r="O183" s="6" t="str">
        <f>IF($C183&gt;0,IF(VLOOKUP($C183,'YTD Scores'!$AN$2:$BC$200,O$2,FALSE)&gt;0,VLOOKUP($C183,'YTD Scores'!$AN$2:$BC$200,O$2,FALSE),""),"")</f>
        <v/>
      </c>
      <c r="P183" s="6" t="str">
        <f>IF($C183&gt;0,IF(VLOOKUP($C183,'YTD Scores'!$AN$2:$BC$200,P$2,FALSE)&gt;0,VLOOKUP($C183,'YTD Scores'!$AN$2:$BC$200,P$2,FALSE),""),"")</f>
        <v/>
      </c>
      <c r="Q183" s="6" t="str">
        <f>IF($C183&gt;0,IF(VLOOKUP($C183,'YTD Scores'!$AN$2:$BC$200,Q$2,FALSE)&gt;0,VLOOKUP($C183,'YTD Scores'!$AN$2:$BC$200,Q$2,FALSE),""),"")</f>
        <v/>
      </c>
    </row>
    <row r="184" spans="1:17" ht="10.8" customHeight="1" x14ac:dyDescent="0.25">
      <c r="A184" s="1">
        <f t="shared" si="9"/>
        <v>181</v>
      </c>
      <c r="B184" s="1" t="str">
        <f t="shared" si="8"/>
        <v/>
      </c>
      <c r="C184" s="29">
        <f>IF(LARGE('YTD Scores'!AN$2:AN$200,A184)&gt;0.99,LARGE('YTD Scores'!AN$2:AN$200,A184),0)</f>
        <v>0</v>
      </c>
      <c r="F184" s="6" t="str">
        <f>IF($C184&gt;0,IF(VLOOKUP($C184,'YTD Scores'!$AN$2:$BC$200,F$2,FALSE)&gt;0,VLOOKUP($C184,'YTD Scores'!$AN$2:$BC$200,F$2,FALSE),""),"")</f>
        <v/>
      </c>
      <c r="G184" s="6" t="str">
        <f>IF($C184&gt;0,IF(VLOOKUP($C184,'YTD Scores'!$AN$2:$BC$200,G$2,FALSE)&gt;0,VLOOKUP($C184,'YTD Scores'!$AN$2:$BC$200,G$2,FALSE),""),"")</f>
        <v/>
      </c>
      <c r="H184" s="6" t="str">
        <f>IF($C184&gt;0,IF(VLOOKUP($C184,'YTD Scores'!$AN$2:$BC$200,H$2,FALSE)&gt;0,VLOOKUP($C184,'YTD Scores'!$AN$2:$BC$200,H$2,FALSE),""),"")</f>
        <v/>
      </c>
      <c r="I184" s="6" t="str">
        <f>IF($C184&gt;0,IF(VLOOKUP($C184,'YTD Scores'!$AN$2:$BC$200,I$2,FALSE)&gt;0,VLOOKUP($C184,'YTD Scores'!$AN$2:$BC$200,I$2,FALSE),""),"")</f>
        <v/>
      </c>
      <c r="J184" s="6" t="str">
        <f>IF($C184&gt;0,IF(VLOOKUP($C184,'YTD Scores'!$AN$2:$BC$200,J$2,FALSE)&gt;0,VLOOKUP($C184,'YTD Scores'!$AN$2:$BC$200,J$2,FALSE),""),"")</f>
        <v/>
      </c>
      <c r="K184" s="6" t="str">
        <f>IF($C184&gt;0,IF(VLOOKUP($C184,'YTD Scores'!$AN$2:$BC$200,K$2,FALSE)&gt;0,VLOOKUP($C184,'YTD Scores'!$AN$2:$BC$200,K$2,FALSE),""),"")</f>
        <v/>
      </c>
      <c r="L184" s="6" t="str">
        <f>IF($C184&gt;0,IF(VLOOKUP($C184,'YTD Scores'!$AN$2:$BC$200,L$2,FALSE)&gt;0,VLOOKUP($C184,'YTD Scores'!$AN$2:$BC$200,L$2,FALSE),""),"")</f>
        <v/>
      </c>
      <c r="M184" s="6" t="str">
        <f>IF($C184&gt;0,IF(VLOOKUP($C184,'YTD Scores'!$AN$2:$BC$200,M$2,FALSE)&gt;0,VLOOKUP($C184,'YTD Scores'!$AN$2:$BC$200,M$2,FALSE),""),"")</f>
        <v/>
      </c>
      <c r="N184" s="6" t="str">
        <f>IF($C184&gt;0,IF(VLOOKUP($C184,'YTD Scores'!$AN$2:$BC$200,N$2,FALSE)&gt;0,VLOOKUP($C184,'YTD Scores'!$AN$2:$BC$200,N$2,FALSE),""),"")</f>
        <v/>
      </c>
      <c r="O184" s="6" t="str">
        <f>IF($C184&gt;0,IF(VLOOKUP($C184,'YTD Scores'!$AN$2:$BC$200,O$2,FALSE)&gt;0,VLOOKUP($C184,'YTD Scores'!$AN$2:$BC$200,O$2,FALSE),""),"")</f>
        <v/>
      </c>
      <c r="P184" s="6" t="str">
        <f>IF($C184&gt;0,IF(VLOOKUP($C184,'YTD Scores'!$AN$2:$BC$200,P$2,FALSE)&gt;0,VLOOKUP($C184,'YTD Scores'!$AN$2:$BC$200,P$2,FALSE),""),"")</f>
        <v/>
      </c>
      <c r="Q184" s="6" t="str">
        <f>IF($C184&gt;0,IF(VLOOKUP($C184,'YTD Scores'!$AN$2:$BC$200,Q$2,FALSE)&gt;0,VLOOKUP($C184,'YTD Scores'!$AN$2:$BC$200,Q$2,FALSE),""),"")</f>
        <v/>
      </c>
    </row>
    <row r="185" spans="1:17" ht="10.8" customHeight="1" x14ac:dyDescent="0.25">
      <c r="A185" s="1">
        <f t="shared" si="9"/>
        <v>182</v>
      </c>
      <c r="B185" s="1" t="str">
        <f t="shared" si="8"/>
        <v/>
      </c>
      <c r="C185" s="29">
        <f>IF(LARGE('YTD Scores'!AN$2:AN$200,A185)&gt;0.99,LARGE('YTD Scores'!AN$2:AN$200,A185),0)</f>
        <v>0</v>
      </c>
      <c r="F185" s="6" t="str">
        <f>IF($C185&gt;0,IF(VLOOKUP($C185,'YTD Scores'!$AN$2:$BC$200,F$2,FALSE)&gt;0,VLOOKUP($C185,'YTD Scores'!$AN$2:$BC$200,F$2,FALSE),""),"")</f>
        <v/>
      </c>
      <c r="G185" s="6" t="str">
        <f>IF($C185&gt;0,IF(VLOOKUP($C185,'YTD Scores'!$AN$2:$BC$200,G$2,FALSE)&gt;0,VLOOKUP($C185,'YTD Scores'!$AN$2:$BC$200,G$2,FALSE),""),"")</f>
        <v/>
      </c>
      <c r="H185" s="6" t="str">
        <f>IF($C185&gt;0,IF(VLOOKUP($C185,'YTD Scores'!$AN$2:$BC$200,H$2,FALSE)&gt;0,VLOOKUP($C185,'YTD Scores'!$AN$2:$BC$200,H$2,FALSE),""),"")</f>
        <v/>
      </c>
      <c r="I185" s="6" t="str">
        <f>IF($C185&gt;0,IF(VLOOKUP($C185,'YTD Scores'!$AN$2:$BC$200,I$2,FALSE)&gt;0,VLOOKUP($C185,'YTD Scores'!$AN$2:$BC$200,I$2,FALSE),""),"")</f>
        <v/>
      </c>
      <c r="J185" s="6" t="str">
        <f>IF($C185&gt;0,IF(VLOOKUP($C185,'YTD Scores'!$AN$2:$BC$200,J$2,FALSE)&gt;0,VLOOKUP($C185,'YTD Scores'!$AN$2:$BC$200,J$2,FALSE),""),"")</f>
        <v/>
      </c>
      <c r="K185" s="6" t="str">
        <f>IF($C185&gt;0,IF(VLOOKUP($C185,'YTD Scores'!$AN$2:$BC$200,K$2,FALSE)&gt;0,VLOOKUP($C185,'YTD Scores'!$AN$2:$BC$200,K$2,FALSE),""),"")</f>
        <v/>
      </c>
      <c r="L185" s="6" t="str">
        <f>IF($C185&gt;0,IF(VLOOKUP($C185,'YTD Scores'!$AN$2:$BC$200,L$2,FALSE)&gt;0,VLOOKUP($C185,'YTD Scores'!$AN$2:$BC$200,L$2,FALSE),""),"")</f>
        <v/>
      </c>
      <c r="M185" s="6" t="str">
        <f>IF($C185&gt;0,IF(VLOOKUP($C185,'YTD Scores'!$AN$2:$BC$200,M$2,FALSE)&gt;0,VLOOKUP($C185,'YTD Scores'!$AN$2:$BC$200,M$2,FALSE),""),"")</f>
        <v/>
      </c>
      <c r="N185" s="6" t="str">
        <f>IF($C185&gt;0,IF(VLOOKUP($C185,'YTD Scores'!$AN$2:$BC$200,N$2,FALSE)&gt;0,VLOOKUP($C185,'YTD Scores'!$AN$2:$BC$200,N$2,FALSE),""),"")</f>
        <v/>
      </c>
      <c r="O185" s="6" t="str">
        <f>IF($C185&gt;0,IF(VLOOKUP($C185,'YTD Scores'!$AN$2:$BC$200,O$2,FALSE)&gt;0,VLOOKUP($C185,'YTD Scores'!$AN$2:$BC$200,O$2,FALSE),""),"")</f>
        <v/>
      </c>
      <c r="P185" s="6" t="str">
        <f>IF($C185&gt;0,IF(VLOOKUP($C185,'YTD Scores'!$AN$2:$BC$200,P$2,FALSE)&gt;0,VLOOKUP($C185,'YTD Scores'!$AN$2:$BC$200,P$2,FALSE),""),"")</f>
        <v/>
      </c>
      <c r="Q185" s="6" t="str">
        <f>IF($C185&gt;0,IF(VLOOKUP($C185,'YTD Scores'!$AN$2:$BC$200,Q$2,FALSE)&gt;0,VLOOKUP($C185,'YTD Scores'!$AN$2:$BC$200,Q$2,FALSE),""),"")</f>
        <v/>
      </c>
    </row>
    <row r="186" spans="1:17" ht="10.8" customHeight="1" x14ac:dyDescent="0.25">
      <c r="A186" s="1">
        <f t="shared" si="9"/>
        <v>183</v>
      </c>
      <c r="B186" s="1" t="str">
        <f t="shared" si="8"/>
        <v/>
      </c>
      <c r="C186" s="29">
        <f>IF(LARGE('YTD Scores'!AN$2:AN$200,A186)&gt;0.99,LARGE('YTD Scores'!AN$2:AN$200,A186),0)</f>
        <v>0</v>
      </c>
      <c r="F186" s="6" t="str">
        <f>IF($C186&gt;0,IF(VLOOKUP($C186,'YTD Scores'!$AN$2:$BC$200,F$2,FALSE)&gt;0,VLOOKUP($C186,'YTD Scores'!$AN$2:$BC$200,F$2,FALSE),""),"")</f>
        <v/>
      </c>
      <c r="G186" s="6" t="str">
        <f>IF($C186&gt;0,IF(VLOOKUP($C186,'YTD Scores'!$AN$2:$BC$200,G$2,FALSE)&gt;0,VLOOKUP($C186,'YTD Scores'!$AN$2:$BC$200,G$2,FALSE),""),"")</f>
        <v/>
      </c>
      <c r="H186" s="6" t="str">
        <f>IF($C186&gt;0,IF(VLOOKUP($C186,'YTD Scores'!$AN$2:$BC$200,H$2,FALSE)&gt;0,VLOOKUP($C186,'YTD Scores'!$AN$2:$BC$200,H$2,FALSE),""),"")</f>
        <v/>
      </c>
      <c r="I186" s="6" t="str">
        <f>IF($C186&gt;0,IF(VLOOKUP($C186,'YTD Scores'!$AN$2:$BC$200,I$2,FALSE)&gt;0,VLOOKUP($C186,'YTD Scores'!$AN$2:$BC$200,I$2,FALSE),""),"")</f>
        <v/>
      </c>
      <c r="J186" s="6" t="str">
        <f>IF($C186&gt;0,IF(VLOOKUP($C186,'YTD Scores'!$AN$2:$BC$200,J$2,FALSE)&gt;0,VLOOKUP($C186,'YTD Scores'!$AN$2:$BC$200,J$2,FALSE),""),"")</f>
        <v/>
      </c>
      <c r="K186" s="6" t="str">
        <f>IF($C186&gt;0,IF(VLOOKUP($C186,'YTD Scores'!$AN$2:$BC$200,K$2,FALSE)&gt;0,VLOOKUP($C186,'YTD Scores'!$AN$2:$BC$200,K$2,FALSE),""),"")</f>
        <v/>
      </c>
      <c r="L186" s="6" t="str">
        <f>IF($C186&gt;0,IF(VLOOKUP($C186,'YTD Scores'!$AN$2:$BC$200,L$2,FALSE)&gt;0,VLOOKUP($C186,'YTD Scores'!$AN$2:$BC$200,L$2,FALSE),""),"")</f>
        <v/>
      </c>
      <c r="M186" s="6" t="str">
        <f>IF($C186&gt;0,IF(VLOOKUP($C186,'YTD Scores'!$AN$2:$BC$200,M$2,FALSE)&gt;0,VLOOKUP($C186,'YTD Scores'!$AN$2:$BC$200,M$2,FALSE),""),"")</f>
        <v/>
      </c>
      <c r="N186" s="6" t="str">
        <f>IF($C186&gt;0,IF(VLOOKUP($C186,'YTD Scores'!$AN$2:$BC$200,N$2,FALSE)&gt;0,VLOOKUP($C186,'YTD Scores'!$AN$2:$BC$200,N$2,FALSE),""),"")</f>
        <v/>
      </c>
      <c r="O186" s="6" t="str">
        <f>IF($C186&gt;0,IF(VLOOKUP($C186,'YTD Scores'!$AN$2:$BC$200,O$2,FALSE)&gt;0,VLOOKUP($C186,'YTD Scores'!$AN$2:$BC$200,O$2,FALSE),""),"")</f>
        <v/>
      </c>
      <c r="P186" s="6" t="str">
        <f>IF($C186&gt;0,IF(VLOOKUP($C186,'YTD Scores'!$AN$2:$BC$200,P$2,FALSE)&gt;0,VLOOKUP($C186,'YTD Scores'!$AN$2:$BC$200,P$2,FALSE),""),"")</f>
        <v/>
      </c>
      <c r="Q186" s="6" t="str">
        <f>IF($C186&gt;0,IF(VLOOKUP($C186,'YTD Scores'!$AN$2:$BC$200,Q$2,FALSE)&gt;0,VLOOKUP($C186,'YTD Scores'!$AN$2:$BC$200,Q$2,FALSE),""),"")</f>
        <v/>
      </c>
    </row>
    <row r="187" spans="1:17" ht="10.8" customHeight="1" x14ac:dyDescent="0.25">
      <c r="A187" s="1">
        <f t="shared" si="9"/>
        <v>184</v>
      </c>
      <c r="B187" s="1" t="str">
        <f t="shared" si="8"/>
        <v/>
      </c>
      <c r="C187" s="29">
        <f>IF(LARGE('YTD Scores'!AN$2:AN$200,A187)&gt;0.99,LARGE('YTD Scores'!AN$2:AN$200,A187),0)</f>
        <v>0</v>
      </c>
      <c r="F187" s="6" t="str">
        <f>IF($C187&gt;0,IF(VLOOKUP($C187,'YTD Scores'!$AN$2:$BC$200,F$2,FALSE)&gt;0,VLOOKUP($C187,'YTD Scores'!$AN$2:$BC$200,F$2,FALSE),""),"")</f>
        <v/>
      </c>
      <c r="G187" s="6" t="str">
        <f>IF($C187&gt;0,IF(VLOOKUP($C187,'YTD Scores'!$AN$2:$BC$200,G$2,FALSE)&gt;0,VLOOKUP($C187,'YTD Scores'!$AN$2:$BC$200,G$2,FALSE),""),"")</f>
        <v/>
      </c>
      <c r="H187" s="6" t="str">
        <f>IF($C187&gt;0,IF(VLOOKUP($C187,'YTD Scores'!$AN$2:$BC$200,H$2,FALSE)&gt;0,VLOOKUP($C187,'YTD Scores'!$AN$2:$BC$200,H$2,FALSE),""),"")</f>
        <v/>
      </c>
      <c r="I187" s="6" t="str">
        <f>IF($C187&gt;0,IF(VLOOKUP($C187,'YTD Scores'!$AN$2:$BC$200,I$2,FALSE)&gt;0,VLOOKUP($C187,'YTD Scores'!$AN$2:$BC$200,I$2,FALSE),""),"")</f>
        <v/>
      </c>
      <c r="J187" s="6" t="str">
        <f>IF($C187&gt;0,IF(VLOOKUP($C187,'YTD Scores'!$AN$2:$BC$200,J$2,FALSE)&gt;0,VLOOKUP($C187,'YTD Scores'!$AN$2:$BC$200,J$2,FALSE),""),"")</f>
        <v/>
      </c>
      <c r="K187" s="6" t="str">
        <f>IF($C187&gt;0,IF(VLOOKUP($C187,'YTD Scores'!$AN$2:$BC$200,K$2,FALSE)&gt;0,VLOOKUP($C187,'YTD Scores'!$AN$2:$BC$200,K$2,FALSE),""),"")</f>
        <v/>
      </c>
      <c r="L187" s="6" t="str">
        <f>IF($C187&gt;0,IF(VLOOKUP($C187,'YTD Scores'!$AN$2:$BC$200,L$2,FALSE)&gt;0,VLOOKUP($C187,'YTD Scores'!$AN$2:$BC$200,L$2,FALSE),""),"")</f>
        <v/>
      </c>
      <c r="M187" s="6" t="str">
        <f>IF($C187&gt;0,IF(VLOOKUP($C187,'YTD Scores'!$AN$2:$BC$200,M$2,FALSE)&gt;0,VLOOKUP($C187,'YTD Scores'!$AN$2:$BC$200,M$2,FALSE),""),"")</f>
        <v/>
      </c>
      <c r="N187" s="6" t="str">
        <f>IF($C187&gt;0,IF(VLOOKUP($C187,'YTD Scores'!$AN$2:$BC$200,N$2,FALSE)&gt;0,VLOOKUP($C187,'YTD Scores'!$AN$2:$BC$200,N$2,FALSE),""),"")</f>
        <v/>
      </c>
      <c r="O187" s="6" t="str">
        <f>IF($C187&gt;0,IF(VLOOKUP($C187,'YTD Scores'!$AN$2:$BC$200,O$2,FALSE)&gt;0,VLOOKUP($C187,'YTD Scores'!$AN$2:$BC$200,O$2,FALSE),""),"")</f>
        <v/>
      </c>
      <c r="P187" s="6" t="str">
        <f>IF($C187&gt;0,IF(VLOOKUP($C187,'YTD Scores'!$AN$2:$BC$200,P$2,FALSE)&gt;0,VLOOKUP($C187,'YTD Scores'!$AN$2:$BC$200,P$2,FALSE),""),"")</f>
        <v/>
      </c>
      <c r="Q187" s="6" t="str">
        <f>IF($C187&gt;0,IF(VLOOKUP($C187,'YTD Scores'!$AN$2:$BC$200,Q$2,FALSE)&gt;0,VLOOKUP($C187,'YTD Scores'!$AN$2:$BC$200,Q$2,FALSE),""),"")</f>
        <v/>
      </c>
    </row>
    <row r="188" spans="1:17" ht="10.8" customHeight="1" x14ac:dyDescent="0.25">
      <c r="A188" s="1">
        <f t="shared" si="9"/>
        <v>185</v>
      </c>
      <c r="B188" s="1" t="str">
        <f t="shared" si="8"/>
        <v/>
      </c>
      <c r="C188" s="29">
        <f>IF(LARGE('YTD Scores'!AN$2:AN$200,A188)&gt;0.99,LARGE('YTD Scores'!AN$2:AN$200,A188),0)</f>
        <v>0</v>
      </c>
      <c r="F188" s="6" t="str">
        <f>IF($C188&gt;0,IF(VLOOKUP($C188,'YTD Scores'!$AN$2:$BC$200,F$2,FALSE)&gt;0,VLOOKUP($C188,'YTD Scores'!$AN$2:$BC$200,F$2,FALSE),""),"")</f>
        <v/>
      </c>
      <c r="G188" s="6" t="str">
        <f>IF($C188&gt;0,IF(VLOOKUP($C188,'YTD Scores'!$AN$2:$BC$200,G$2,FALSE)&gt;0,VLOOKUP($C188,'YTD Scores'!$AN$2:$BC$200,G$2,FALSE),""),"")</f>
        <v/>
      </c>
      <c r="H188" s="6" t="str">
        <f>IF($C188&gt;0,IF(VLOOKUP($C188,'YTD Scores'!$AN$2:$BC$200,H$2,FALSE)&gt;0,VLOOKUP($C188,'YTD Scores'!$AN$2:$BC$200,H$2,FALSE),""),"")</f>
        <v/>
      </c>
      <c r="I188" s="6" t="str">
        <f>IF($C188&gt;0,IF(VLOOKUP($C188,'YTD Scores'!$AN$2:$BC$200,I$2,FALSE)&gt;0,VLOOKUP($C188,'YTD Scores'!$AN$2:$BC$200,I$2,FALSE),""),"")</f>
        <v/>
      </c>
      <c r="J188" s="6" t="str">
        <f>IF($C188&gt;0,IF(VLOOKUP($C188,'YTD Scores'!$AN$2:$BC$200,J$2,FALSE)&gt;0,VLOOKUP($C188,'YTD Scores'!$AN$2:$BC$200,J$2,FALSE),""),"")</f>
        <v/>
      </c>
      <c r="K188" s="6" t="str">
        <f>IF($C188&gt;0,IF(VLOOKUP($C188,'YTD Scores'!$AN$2:$BC$200,K$2,FALSE)&gt;0,VLOOKUP($C188,'YTD Scores'!$AN$2:$BC$200,K$2,FALSE),""),"")</f>
        <v/>
      </c>
      <c r="L188" s="6" t="str">
        <f>IF($C188&gt;0,IF(VLOOKUP($C188,'YTD Scores'!$AN$2:$BC$200,L$2,FALSE)&gt;0,VLOOKUP($C188,'YTD Scores'!$AN$2:$BC$200,L$2,FALSE),""),"")</f>
        <v/>
      </c>
      <c r="M188" s="6" t="str">
        <f>IF($C188&gt;0,IF(VLOOKUP($C188,'YTD Scores'!$AN$2:$BC$200,M$2,FALSE)&gt;0,VLOOKUP($C188,'YTD Scores'!$AN$2:$BC$200,M$2,FALSE),""),"")</f>
        <v/>
      </c>
      <c r="N188" s="6" t="str">
        <f>IF($C188&gt;0,IF(VLOOKUP($C188,'YTD Scores'!$AN$2:$BC$200,N$2,FALSE)&gt;0,VLOOKUP($C188,'YTD Scores'!$AN$2:$BC$200,N$2,FALSE),""),"")</f>
        <v/>
      </c>
      <c r="O188" s="6" t="str">
        <f>IF($C188&gt;0,IF(VLOOKUP($C188,'YTD Scores'!$AN$2:$BC$200,O$2,FALSE)&gt;0,VLOOKUP($C188,'YTD Scores'!$AN$2:$BC$200,O$2,FALSE),""),"")</f>
        <v/>
      </c>
      <c r="P188" s="6" t="str">
        <f>IF($C188&gt;0,IF(VLOOKUP($C188,'YTD Scores'!$AN$2:$BC$200,P$2,FALSE)&gt;0,VLOOKUP($C188,'YTD Scores'!$AN$2:$BC$200,P$2,FALSE),""),"")</f>
        <v/>
      </c>
      <c r="Q188" s="6" t="str">
        <f>IF($C188&gt;0,IF(VLOOKUP($C188,'YTD Scores'!$AN$2:$BC$200,Q$2,FALSE)&gt;0,VLOOKUP($C188,'YTD Scores'!$AN$2:$BC$200,Q$2,FALSE),""),"")</f>
        <v/>
      </c>
    </row>
    <row r="189" spans="1:17" ht="10.8" customHeight="1" x14ac:dyDescent="0.25">
      <c r="A189" s="1">
        <f t="shared" si="9"/>
        <v>186</v>
      </c>
      <c r="B189" s="1" t="str">
        <f t="shared" si="8"/>
        <v/>
      </c>
      <c r="C189" s="29">
        <f>IF(LARGE('YTD Scores'!AN$2:AN$200,A189)&gt;0.99,LARGE('YTD Scores'!AN$2:AN$200,A189),0)</f>
        <v>0</v>
      </c>
      <c r="F189" s="6" t="str">
        <f>IF($C189&gt;0,IF(VLOOKUP($C189,'YTD Scores'!$AN$2:$BC$200,F$2,FALSE)&gt;0,VLOOKUP($C189,'YTD Scores'!$AN$2:$BC$200,F$2,FALSE),""),"")</f>
        <v/>
      </c>
      <c r="G189" s="6" t="str">
        <f>IF($C189&gt;0,IF(VLOOKUP($C189,'YTD Scores'!$AN$2:$BC$200,G$2,FALSE)&gt;0,VLOOKUP($C189,'YTD Scores'!$AN$2:$BC$200,G$2,FALSE),""),"")</f>
        <v/>
      </c>
      <c r="H189" s="6" t="str">
        <f>IF($C189&gt;0,IF(VLOOKUP($C189,'YTD Scores'!$AN$2:$BC$200,H$2,FALSE)&gt;0,VLOOKUP($C189,'YTD Scores'!$AN$2:$BC$200,H$2,FALSE),""),"")</f>
        <v/>
      </c>
      <c r="I189" s="6" t="str">
        <f>IF($C189&gt;0,IF(VLOOKUP($C189,'YTD Scores'!$AN$2:$BC$200,I$2,FALSE)&gt;0,VLOOKUP($C189,'YTD Scores'!$AN$2:$BC$200,I$2,FALSE),""),"")</f>
        <v/>
      </c>
      <c r="J189" s="6" t="str">
        <f>IF($C189&gt;0,IF(VLOOKUP($C189,'YTD Scores'!$AN$2:$BC$200,J$2,FALSE)&gt;0,VLOOKUP($C189,'YTD Scores'!$AN$2:$BC$200,J$2,FALSE),""),"")</f>
        <v/>
      </c>
      <c r="K189" s="6" t="str">
        <f>IF($C189&gt;0,IF(VLOOKUP($C189,'YTD Scores'!$AN$2:$BC$200,K$2,FALSE)&gt;0,VLOOKUP($C189,'YTD Scores'!$AN$2:$BC$200,K$2,FALSE),""),"")</f>
        <v/>
      </c>
      <c r="L189" s="6" t="str">
        <f>IF($C189&gt;0,IF(VLOOKUP($C189,'YTD Scores'!$AN$2:$BC$200,L$2,FALSE)&gt;0,VLOOKUP($C189,'YTD Scores'!$AN$2:$BC$200,L$2,FALSE),""),"")</f>
        <v/>
      </c>
      <c r="M189" s="6" t="str">
        <f>IF($C189&gt;0,IF(VLOOKUP($C189,'YTD Scores'!$AN$2:$BC$200,M$2,FALSE)&gt;0,VLOOKUP($C189,'YTD Scores'!$AN$2:$BC$200,M$2,FALSE),""),"")</f>
        <v/>
      </c>
      <c r="N189" s="6" t="str">
        <f>IF($C189&gt;0,IF(VLOOKUP($C189,'YTD Scores'!$AN$2:$BC$200,N$2,FALSE)&gt;0,VLOOKUP($C189,'YTD Scores'!$AN$2:$BC$200,N$2,FALSE),""),"")</f>
        <v/>
      </c>
      <c r="O189" s="6" t="str">
        <f>IF($C189&gt;0,IF(VLOOKUP($C189,'YTD Scores'!$AN$2:$BC$200,O$2,FALSE)&gt;0,VLOOKUP($C189,'YTD Scores'!$AN$2:$BC$200,O$2,FALSE),""),"")</f>
        <v/>
      </c>
      <c r="P189" s="6" t="str">
        <f>IF($C189&gt;0,IF(VLOOKUP($C189,'YTD Scores'!$AN$2:$BC$200,P$2,FALSE)&gt;0,VLOOKUP($C189,'YTD Scores'!$AN$2:$BC$200,P$2,FALSE),""),"")</f>
        <v/>
      </c>
      <c r="Q189" s="6" t="str">
        <f>IF($C189&gt;0,IF(VLOOKUP($C189,'YTD Scores'!$AN$2:$BC$200,Q$2,FALSE)&gt;0,VLOOKUP($C189,'YTD Scores'!$AN$2:$BC$200,Q$2,FALSE),""),"")</f>
        <v/>
      </c>
    </row>
    <row r="190" spans="1:17" ht="10.8" customHeight="1" x14ac:dyDescent="0.25">
      <c r="A190" s="1">
        <f t="shared" si="9"/>
        <v>187</v>
      </c>
      <c r="B190" s="1" t="str">
        <f t="shared" si="8"/>
        <v/>
      </c>
      <c r="C190" s="29">
        <f>IF(LARGE('YTD Scores'!AN$2:AN$200,A190)&gt;0.99,LARGE('YTD Scores'!AN$2:AN$200,A190),0)</f>
        <v>0</v>
      </c>
      <c r="F190" s="6" t="str">
        <f>IF($C190&gt;0,IF(VLOOKUP($C190,'YTD Scores'!$AN$2:$BC$200,F$2,FALSE)&gt;0,VLOOKUP($C190,'YTD Scores'!$AN$2:$BC$200,F$2,FALSE),""),"")</f>
        <v/>
      </c>
      <c r="G190" s="6" t="str">
        <f>IF($C190&gt;0,IF(VLOOKUP($C190,'YTD Scores'!$AN$2:$BC$200,G$2,FALSE)&gt;0,VLOOKUP($C190,'YTD Scores'!$AN$2:$BC$200,G$2,FALSE),""),"")</f>
        <v/>
      </c>
      <c r="H190" s="6" t="str">
        <f>IF($C190&gt;0,IF(VLOOKUP($C190,'YTD Scores'!$AN$2:$BC$200,H$2,FALSE)&gt;0,VLOOKUP($C190,'YTD Scores'!$AN$2:$BC$200,H$2,FALSE),""),"")</f>
        <v/>
      </c>
      <c r="I190" s="6" t="str">
        <f>IF($C190&gt;0,IF(VLOOKUP($C190,'YTD Scores'!$AN$2:$BC$200,I$2,FALSE)&gt;0,VLOOKUP($C190,'YTD Scores'!$AN$2:$BC$200,I$2,FALSE),""),"")</f>
        <v/>
      </c>
      <c r="J190" s="6" t="str">
        <f>IF($C190&gt;0,IF(VLOOKUP($C190,'YTD Scores'!$AN$2:$BC$200,J$2,FALSE)&gt;0,VLOOKUP($C190,'YTD Scores'!$AN$2:$BC$200,J$2,FALSE),""),"")</f>
        <v/>
      </c>
      <c r="K190" s="6" t="str">
        <f>IF($C190&gt;0,IF(VLOOKUP($C190,'YTD Scores'!$AN$2:$BC$200,K$2,FALSE)&gt;0,VLOOKUP($C190,'YTD Scores'!$AN$2:$BC$200,K$2,FALSE),""),"")</f>
        <v/>
      </c>
      <c r="L190" s="6" t="str">
        <f>IF($C190&gt;0,IF(VLOOKUP($C190,'YTD Scores'!$AN$2:$BC$200,L$2,FALSE)&gt;0,VLOOKUP($C190,'YTD Scores'!$AN$2:$BC$200,L$2,FALSE),""),"")</f>
        <v/>
      </c>
      <c r="M190" s="6" t="str">
        <f>IF($C190&gt;0,IF(VLOOKUP($C190,'YTD Scores'!$AN$2:$BC$200,M$2,FALSE)&gt;0,VLOOKUP($C190,'YTD Scores'!$AN$2:$BC$200,M$2,FALSE),""),"")</f>
        <v/>
      </c>
      <c r="N190" s="6" t="str">
        <f>IF($C190&gt;0,IF(VLOOKUP($C190,'YTD Scores'!$AN$2:$BC$200,N$2,FALSE)&gt;0,VLOOKUP($C190,'YTD Scores'!$AN$2:$BC$200,N$2,FALSE),""),"")</f>
        <v/>
      </c>
      <c r="O190" s="6" t="str">
        <f>IF($C190&gt;0,IF(VLOOKUP($C190,'YTD Scores'!$AN$2:$BC$200,O$2,FALSE)&gt;0,VLOOKUP($C190,'YTD Scores'!$AN$2:$BC$200,O$2,FALSE),""),"")</f>
        <v/>
      </c>
      <c r="P190" s="6" t="str">
        <f>IF($C190&gt;0,IF(VLOOKUP($C190,'YTD Scores'!$AN$2:$BC$200,P$2,FALSE)&gt;0,VLOOKUP($C190,'YTD Scores'!$AN$2:$BC$200,P$2,FALSE),""),"")</f>
        <v/>
      </c>
      <c r="Q190" s="6" t="str">
        <f>IF($C190&gt;0,IF(VLOOKUP($C190,'YTD Scores'!$AN$2:$BC$200,Q$2,FALSE)&gt;0,VLOOKUP($C190,'YTD Scores'!$AN$2:$BC$200,Q$2,FALSE),""),"")</f>
        <v/>
      </c>
    </row>
    <row r="191" spans="1:17" ht="10.8" customHeight="1" x14ac:dyDescent="0.25">
      <c r="A191" s="1">
        <f t="shared" si="9"/>
        <v>188</v>
      </c>
      <c r="B191" s="1" t="str">
        <f t="shared" si="8"/>
        <v/>
      </c>
      <c r="C191" s="29">
        <f>IF(LARGE('YTD Scores'!AN$2:AN$200,A191)&gt;0.99,LARGE('YTD Scores'!AN$2:AN$200,A191),0)</f>
        <v>0</v>
      </c>
      <c r="F191" s="6" t="str">
        <f>IF($C191&gt;0,IF(VLOOKUP($C191,'YTD Scores'!$AN$2:$BC$200,F$2,FALSE)&gt;0,VLOOKUP($C191,'YTD Scores'!$AN$2:$BC$200,F$2,FALSE),""),"")</f>
        <v/>
      </c>
      <c r="G191" s="6" t="str">
        <f>IF($C191&gt;0,IF(VLOOKUP($C191,'YTD Scores'!$AN$2:$BC$200,G$2,FALSE)&gt;0,VLOOKUP($C191,'YTD Scores'!$AN$2:$BC$200,G$2,FALSE),""),"")</f>
        <v/>
      </c>
      <c r="H191" s="6" t="str">
        <f>IF($C191&gt;0,IF(VLOOKUP($C191,'YTD Scores'!$AN$2:$BC$200,H$2,FALSE)&gt;0,VLOOKUP($C191,'YTD Scores'!$AN$2:$BC$200,H$2,FALSE),""),"")</f>
        <v/>
      </c>
      <c r="I191" s="6" t="str">
        <f>IF($C191&gt;0,IF(VLOOKUP($C191,'YTD Scores'!$AN$2:$BC$200,I$2,FALSE)&gt;0,VLOOKUP($C191,'YTD Scores'!$AN$2:$BC$200,I$2,FALSE),""),"")</f>
        <v/>
      </c>
      <c r="J191" s="6" t="str">
        <f>IF($C191&gt;0,IF(VLOOKUP($C191,'YTD Scores'!$AN$2:$BC$200,J$2,FALSE)&gt;0,VLOOKUP($C191,'YTD Scores'!$AN$2:$BC$200,J$2,FALSE),""),"")</f>
        <v/>
      </c>
      <c r="K191" s="6" t="str">
        <f>IF($C191&gt;0,IF(VLOOKUP($C191,'YTD Scores'!$AN$2:$BC$200,K$2,FALSE)&gt;0,VLOOKUP($C191,'YTD Scores'!$AN$2:$BC$200,K$2,FALSE),""),"")</f>
        <v/>
      </c>
      <c r="L191" s="6" t="str">
        <f>IF($C191&gt;0,IF(VLOOKUP($C191,'YTD Scores'!$AN$2:$BC$200,L$2,FALSE)&gt;0,VLOOKUP($C191,'YTD Scores'!$AN$2:$BC$200,L$2,FALSE),""),"")</f>
        <v/>
      </c>
      <c r="M191" s="6" t="str">
        <f>IF($C191&gt;0,IF(VLOOKUP($C191,'YTD Scores'!$AN$2:$BC$200,M$2,FALSE)&gt;0,VLOOKUP($C191,'YTD Scores'!$AN$2:$BC$200,M$2,FALSE),""),"")</f>
        <v/>
      </c>
      <c r="N191" s="6" t="str">
        <f>IF($C191&gt;0,IF(VLOOKUP($C191,'YTD Scores'!$AN$2:$BC$200,N$2,FALSE)&gt;0,VLOOKUP($C191,'YTD Scores'!$AN$2:$BC$200,N$2,FALSE),""),"")</f>
        <v/>
      </c>
      <c r="O191" s="6" t="str">
        <f>IF($C191&gt;0,IF(VLOOKUP($C191,'YTD Scores'!$AN$2:$BC$200,O$2,FALSE)&gt;0,VLOOKUP($C191,'YTD Scores'!$AN$2:$BC$200,O$2,FALSE),""),"")</f>
        <v/>
      </c>
      <c r="P191" s="6" t="str">
        <f>IF($C191&gt;0,IF(VLOOKUP($C191,'YTD Scores'!$AN$2:$BC$200,P$2,FALSE)&gt;0,VLOOKUP($C191,'YTD Scores'!$AN$2:$BC$200,P$2,FALSE),""),"")</f>
        <v/>
      </c>
      <c r="Q191" s="6" t="str">
        <f>IF($C191&gt;0,IF(VLOOKUP($C191,'YTD Scores'!$AN$2:$BC$200,Q$2,FALSE)&gt;0,VLOOKUP($C191,'YTD Scores'!$AN$2:$BC$200,Q$2,FALSE),""),"")</f>
        <v/>
      </c>
    </row>
    <row r="192" spans="1:17" ht="10.8" customHeight="1" x14ac:dyDescent="0.25">
      <c r="A192" s="1">
        <f t="shared" si="9"/>
        <v>189</v>
      </c>
      <c r="B192" s="1" t="str">
        <f t="shared" si="8"/>
        <v/>
      </c>
      <c r="C192" s="29">
        <f>IF(LARGE('YTD Scores'!AN$2:AN$200,A192)&gt;0.99,LARGE('YTD Scores'!AN$2:AN$200,A192),0)</f>
        <v>0</v>
      </c>
      <c r="F192" s="6" t="str">
        <f>IF($C192&gt;0,IF(VLOOKUP($C192,'YTD Scores'!$AN$2:$BC$200,F$2,FALSE)&gt;0,VLOOKUP($C192,'YTD Scores'!$AN$2:$BC$200,F$2,FALSE),""),"")</f>
        <v/>
      </c>
      <c r="G192" s="6" t="str">
        <f>IF($C192&gt;0,IF(VLOOKUP($C192,'YTD Scores'!$AN$2:$BC$200,G$2,FALSE)&gt;0,VLOOKUP($C192,'YTD Scores'!$AN$2:$BC$200,G$2,FALSE),""),"")</f>
        <v/>
      </c>
      <c r="H192" s="6" t="str">
        <f>IF($C192&gt;0,IF(VLOOKUP($C192,'YTD Scores'!$AN$2:$BC$200,H$2,FALSE)&gt;0,VLOOKUP($C192,'YTD Scores'!$AN$2:$BC$200,H$2,FALSE),""),"")</f>
        <v/>
      </c>
      <c r="I192" s="6" t="str">
        <f>IF($C192&gt;0,IF(VLOOKUP($C192,'YTD Scores'!$AN$2:$BC$200,I$2,FALSE)&gt;0,VLOOKUP($C192,'YTD Scores'!$AN$2:$BC$200,I$2,FALSE),""),"")</f>
        <v/>
      </c>
      <c r="J192" s="6" t="str">
        <f>IF($C192&gt;0,IF(VLOOKUP($C192,'YTD Scores'!$AN$2:$BC$200,J$2,FALSE)&gt;0,VLOOKUP($C192,'YTD Scores'!$AN$2:$BC$200,J$2,FALSE),""),"")</f>
        <v/>
      </c>
      <c r="K192" s="6" t="str">
        <f>IF($C192&gt;0,IF(VLOOKUP($C192,'YTD Scores'!$AN$2:$BC$200,K$2,FALSE)&gt;0,VLOOKUP($C192,'YTD Scores'!$AN$2:$BC$200,K$2,FALSE),""),"")</f>
        <v/>
      </c>
      <c r="L192" s="6" t="str">
        <f>IF($C192&gt;0,IF(VLOOKUP($C192,'YTD Scores'!$AN$2:$BC$200,L$2,FALSE)&gt;0,VLOOKUP($C192,'YTD Scores'!$AN$2:$BC$200,L$2,FALSE),""),"")</f>
        <v/>
      </c>
      <c r="M192" s="6" t="str">
        <f>IF($C192&gt;0,IF(VLOOKUP($C192,'YTD Scores'!$AN$2:$BC$200,M$2,FALSE)&gt;0,VLOOKUP($C192,'YTD Scores'!$AN$2:$BC$200,M$2,FALSE),""),"")</f>
        <v/>
      </c>
      <c r="N192" s="6" t="str">
        <f>IF($C192&gt;0,IF(VLOOKUP($C192,'YTD Scores'!$AN$2:$BC$200,N$2,FALSE)&gt;0,VLOOKUP($C192,'YTD Scores'!$AN$2:$BC$200,N$2,FALSE),""),"")</f>
        <v/>
      </c>
      <c r="O192" s="6" t="str">
        <f>IF($C192&gt;0,IF(VLOOKUP($C192,'YTD Scores'!$AN$2:$BC$200,O$2,FALSE)&gt;0,VLOOKUP($C192,'YTD Scores'!$AN$2:$BC$200,O$2,FALSE),""),"")</f>
        <v/>
      </c>
      <c r="P192" s="6" t="str">
        <f>IF($C192&gt;0,IF(VLOOKUP($C192,'YTD Scores'!$AN$2:$BC$200,P$2,FALSE)&gt;0,VLOOKUP($C192,'YTD Scores'!$AN$2:$BC$200,P$2,FALSE),""),"")</f>
        <v/>
      </c>
      <c r="Q192" s="6" t="str">
        <f>IF($C192&gt;0,IF(VLOOKUP($C192,'YTD Scores'!$AN$2:$BC$200,Q$2,FALSE)&gt;0,VLOOKUP($C192,'YTD Scores'!$AN$2:$BC$200,Q$2,FALSE),""),"")</f>
        <v/>
      </c>
    </row>
    <row r="193" spans="1:17" ht="10.8" customHeight="1" x14ac:dyDescent="0.25">
      <c r="A193" s="1">
        <f t="shared" si="9"/>
        <v>190</v>
      </c>
      <c r="B193" s="1" t="str">
        <f t="shared" si="8"/>
        <v/>
      </c>
      <c r="C193" s="29">
        <f>IF(LARGE('YTD Scores'!AN$2:AN$200,A193)&gt;0.99,LARGE('YTD Scores'!AN$2:AN$200,A193),0)</f>
        <v>0</v>
      </c>
      <c r="F193" s="6" t="str">
        <f>IF($C193&gt;0,IF(VLOOKUP($C193,'YTD Scores'!$AN$2:$BC$200,F$2,FALSE)&gt;0,VLOOKUP($C193,'YTD Scores'!$AN$2:$BC$200,F$2,FALSE),""),"")</f>
        <v/>
      </c>
      <c r="G193" s="6" t="str">
        <f>IF($C193&gt;0,IF(VLOOKUP($C193,'YTD Scores'!$AN$2:$BC$200,G$2,FALSE)&gt;0,VLOOKUP($C193,'YTD Scores'!$AN$2:$BC$200,G$2,FALSE),""),"")</f>
        <v/>
      </c>
      <c r="H193" s="6" t="str">
        <f>IF($C193&gt;0,IF(VLOOKUP($C193,'YTD Scores'!$AN$2:$BC$200,H$2,FALSE)&gt;0,VLOOKUP($C193,'YTD Scores'!$AN$2:$BC$200,H$2,FALSE),""),"")</f>
        <v/>
      </c>
      <c r="I193" s="6" t="str">
        <f>IF($C193&gt;0,IF(VLOOKUP($C193,'YTD Scores'!$AN$2:$BC$200,I$2,FALSE)&gt;0,VLOOKUP($C193,'YTD Scores'!$AN$2:$BC$200,I$2,FALSE),""),"")</f>
        <v/>
      </c>
      <c r="J193" s="6" t="str">
        <f>IF($C193&gt;0,IF(VLOOKUP($C193,'YTD Scores'!$AN$2:$BC$200,J$2,FALSE)&gt;0,VLOOKUP($C193,'YTD Scores'!$AN$2:$BC$200,J$2,FALSE),""),"")</f>
        <v/>
      </c>
      <c r="K193" s="6" t="str">
        <f>IF($C193&gt;0,IF(VLOOKUP($C193,'YTD Scores'!$AN$2:$BC$200,K$2,FALSE)&gt;0,VLOOKUP($C193,'YTD Scores'!$AN$2:$BC$200,K$2,FALSE),""),"")</f>
        <v/>
      </c>
      <c r="L193" s="6" t="str">
        <f>IF($C193&gt;0,IF(VLOOKUP($C193,'YTD Scores'!$AN$2:$BC$200,L$2,FALSE)&gt;0,VLOOKUP($C193,'YTD Scores'!$AN$2:$BC$200,L$2,FALSE),""),"")</f>
        <v/>
      </c>
      <c r="M193" s="6" t="str">
        <f>IF($C193&gt;0,IF(VLOOKUP($C193,'YTD Scores'!$AN$2:$BC$200,M$2,FALSE)&gt;0,VLOOKUP($C193,'YTD Scores'!$AN$2:$BC$200,M$2,FALSE),""),"")</f>
        <v/>
      </c>
      <c r="N193" s="6" t="str">
        <f>IF($C193&gt;0,IF(VLOOKUP($C193,'YTD Scores'!$AN$2:$BC$200,N$2,FALSE)&gt;0,VLOOKUP($C193,'YTD Scores'!$AN$2:$BC$200,N$2,FALSE),""),"")</f>
        <v/>
      </c>
      <c r="O193" s="6" t="str">
        <f>IF($C193&gt;0,IF(VLOOKUP($C193,'YTD Scores'!$AN$2:$BC$200,O$2,FALSE)&gt;0,VLOOKUP($C193,'YTD Scores'!$AN$2:$BC$200,O$2,FALSE),""),"")</f>
        <v/>
      </c>
      <c r="P193" s="6" t="str">
        <f>IF($C193&gt;0,IF(VLOOKUP($C193,'YTD Scores'!$AN$2:$BC$200,P$2,FALSE)&gt;0,VLOOKUP($C193,'YTD Scores'!$AN$2:$BC$200,P$2,FALSE),""),"")</f>
        <v/>
      </c>
      <c r="Q193" s="6" t="str">
        <f>IF($C193&gt;0,IF(VLOOKUP($C193,'YTD Scores'!$AN$2:$BC$200,Q$2,FALSE)&gt;0,VLOOKUP($C193,'YTD Scores'!$AN$2:$BC$200,Q$2,FALSE),""),"")</f>
        <v/>
      </c>
    </row>
    <row r="194" spans="1:17" ht="10.8" customHeight="1" x14ac:dyDescent="0.25">
      <c r="A194" s="1">
        <f t="shared" si="9"/>
        <v>191</v>
      </c>
      <c r="B194" s="1" t="str">
        <f t="shared" si="8"/>
        <v/>
      </c>
      <c r="C194" s="29">
        <f>IF(LARGE('YTD Scores'!AN$2:AN$200,A194)&gt;0.99,LARGE('YTD Scores'!AN$2:AN$200,A194),0)</f>
        <v>0</v>
      </c>
      <c r="F194" s="6" t="str">
        <f>IF($C194&gt;0,IF(VLOOKUP($C194,'YTD Scores'!$AN$2:$BC$200,F$2,FALSE)&gt;0,VLOOKUP($C194,'YTD Scores'!$AN$2:$BC$200,F$2,FALSE),""),"")</f>
        <v/>
      </c>
      <c r="G194" s="6" t="str">
        <f>IF($C194&gt;0,IF(VLOOKUP($C194,'YTD Scores'!$AN$2:$BC$200,G$2,FALSE)&gt;0,VLOOKUP($C194,'YTD Scores'!$AN$2:$BC$200,G$2,FALSE),""),"")</f>
        <v/>
      </c>
      <c r="H194" s="6" t="str">
        <f>IF($C194&gt;0,IF(VLOOKUP($C194,'YTD Scores'!$AN$2:$BC$200,H$2,FALSE)&gt;0,VLOOKUP($C194,'YTD Scores'!$AN$2:$BC$200,H$2,FALSE),""),"")</f>
        <v/>
      </c>
      <c r="I194" s="6" t="str">
        <f>IF($C194&gt;0,IF(VLOOKUP($C194,'YTD Scores'!$AN$2:$BC$200,I$2,FALSE)&gt;0,VLOOKUP($C194,'YTD Scores'!$AN$2:$BC$200,I$2,FALSE),""),"")</f>
        <v/>
      </c>
      <c r="J194" s="6" t="str">
        <f>IF($C194&gt;0,IF(VLOOKUP($C194,'YTD Scores'!$AN$2:$BC$200,J$2,FALSE)&gt;0,VLOOKUP($C194,'YTD Scores'!$AN$2:$BC$200,J$2,FALSE),""),"")</f>
        <v/>
      </c>
      <c r="K194" s="6" t="str">
        <f>IF($C194&gt;0,IF(VLOOKUP($C194,'YTD Scores'!$AN$2:$BC$200,K$2,FALSE)&gt;0,VLOOKUP($C194,'YTD Scores'!$AN$2:$BC$200,K$2,FALSE),""),"")</f>
        <v/>
      </c>
      <c r="L194" s="6" t="str">
        <f>IF($C194&gt;0,IF(VLOOKUP($C194,'YTD Scores'!$AN$2:$BC$200,L$2,FALSE)&gt;0,VLOOKUP($C194,'YTD Scores'!$AN$2:$BC$200,L$2,FALSE),""),"")</f>
        <v/>
      </c>
      <c r="M194" s="6" t="str">
        <f>IF($C194&gt;0,IF(VLOOKUP($C194,'YTD Scores'!$AN$2:$BC$200,M$2,FALSE)&gt;0,VLOOKUP($C194,'YTD Scores'!$AN$2:$BC$200,M$2,FALSE),""),"")</f>
        <v/>
      </c>
      <c r="N194" s="6" t="str">
        <f>IF($C194&gt;0,IF(VLOOKUP($C194,'YTD Scores'!$AN$2:$BC$200,N$2,FALSE)&gt;0,VLOOKUP($C194,'YTD Scores'!$AN$2:$BC$200,N$2,FALSE),""),"")</f>
        <v/>
      </c>
      <c r="O194" s="6" t="str">
        <f>IF($C194&gt;0,IF(VLOOKUP($C194,'YTD Scores'!$AN$2:$BC$200,O$2,FALSE)&gt;0,VLOOKUP($C194,'YTD Scores'!$AN$2:$BC$200,O$2,FALSE),""),"")</f>
        <v/>
      </c>
      <c r="P194" s="6" t="str">
        <f>IF($C194&gt;0,IF(VLOOKUP($C194,'YTD Scores'!$AN$2:$BC$200,P$2,FALSE)&gt;0,VLOOKUP($C194,'YTD Scores'!$AN$2:$BC$200,P$2,FALSE),""),"")</f>
        <v/>
      </c>
      <c r="Q194" s="6" t="str">
        <f>IF($C194&gt;0,IF(VLOOKUP($C194,'YTD Scores'!$AN$2:$BC$200,Q$2,FALSE)&gt;0,VLOOKUP($C194,'YTD Scores'!$AN$2:$BC$200,Q$2,FALSE),""),"")</f>
        <v/>
      </c>
    </row>
    <row r="195" spans="1:17" ht="10.8" customHeight="1" x14ac:dyDescent="0.25">
      <c r="A195" s="1">
        <f t="shared" si="9"/>
        <v>192</v>
      </c>
      <c r="B195" s="1" t="str">
        <f t="shared" si="8"/>
        <v/>
      </c>
      <c r="C195" s="29">
        <f>IF(LARGE('YTD Scores'!AN$2:AN$200,A195)&gt;0.99,LARGE('YTD Scores'!AN$2:AN$200,A195),0)</f>
        <v>0</v>
      </c>
      <c r="F195" s="6" t="str">
        <f>IF($C195&gt;0,IF(VLOOKUP($C195,'YTD Scores'!$AN$2:$BC$200,F$2,FALSE)&gt;0,VLOOKUP($C195,'YTD Scores'!$AN$2:$BC$200,F$2,FALSE),""),"")</f>
        <v/>
      </c>
      <c r="G195" s="6" t="str">
        <f>IF($C195&gt;0,IF(VLOOKUP($C195,'YTD Scores'!$AN$2:$BC$200,G$2,FALSE)&gt;0,VLOOKUP($C195,'YTD Scores'!$AN$2:$BC$200,G$2,FALSE),""),"")</f>
        <v/>
      </c>
      <c r="H195" s="6" t="str">
        <f>IF($C195&gt;0,IF(VLOOKUP($C195,'YTD Scores'!$AN$2:$BC$200,H$2,FALSE)&gt;0,VLOOKUP($C195,'YTD Scores'!$AN$2:$BC$200,H$2,FALSE),""),"")</f>
        <v/>
      </c>
      <c r="I195" s="6" t="str">
        <f>IF($C195&gt;0,IF(VLOOKUP($C195,'YTD Scores'!$AN$2:$BC$200,I$2,FALSE)&gt;0,VLOOKUP($C195,'YTD Scores'!$AN$2:$BC$200,I$2,FALSE),""),"")</f>
        <v/>
      </c>
      <c r="J195" s="6" t="str">
        <f>IF($C195&gt;0,IF(VLOOKUP($C195,'YTD Scores'!$AN$2:$BC$200,J$2,FALSE)&gt;0,VLOOKUP($C195,'YTD Scores'!$AN$2:$BC$200,J$2,FALSE),""),"")</f>
        <v/>
      </c>
      <c r="K195" s="6" t="str">
        <f>IF($C195&gt;0,IF(VLOOKUP($C195,'YTD Scores'!$AN$2:$BC$200,K$2,FALSE)&gt;0,VLOOKUP($C195,'YTD Scores'!$AN$2:$BC$200,K$2,FALSE),""),"")</f>
        <v/>
      </c>
      <c r="L195" s="6" t="str">
        <f>IF($C195&gt;0,IF(VLOOKUP($C195,'YTD Scores'!$AN$2:$BC$200,L$2,FALSE)&gt;0,VLOOKUP($C195,'YTD Scores'!$AN$2:$BC$200,L$2,FALSE),""),"")</f>
        <v/>
      </c>
      <c r="M195" s="6" t="str">
        <f>IF($C195&gt;0,IF(VLOOKUP($C195,'YTD Scores'!$AN$2:$BC$200,M$2,FALSE)&gt;0,VLOOKUP($C195,'YTD Scores'!$AN$2:$BC$200,M$2,FALSE),""),"")</f>
        <v/>
      </c>
      <c r="N195" s="6" t="str">
        <f>IF($C195&gt;0,IF(VLOOKUP($C195,'YTD Scores'!$AN$2:$BC$200,N$2,FALSE)&gt;0,VLOOKUP($C195,'YTD Scores'!$AN$2:$BC$200,N$2,FALSE),""),"")</f>
        <v/>
      </c>
      <c r="O195" s="6" t="str">
        <f>IF($C195&gt;0,IF(VLOOKUP($C195,'YTD Scores'!$AN$2:$BC$200,O$2,FALSE)&gt;0,VLOOKUP($C195,'YTD Scores'!$AN$2:$BC$200,O$2,FALSE),""),"")</f>
        <v/>
      </c>
      <c r="P195" s="6" t="str">
        <f>IF($C195&gt;0,IF(VLOOKUP($C195,'YTD Scores'!$AN$2:$BC$200,P$2,FALSE)&gt;0,VLOOKUP($C195,'YTD Scores'!$AN$2:$BC$200,P$2,FALSE),""),"")</f>
        <v/>
      </c>
      <c r="Q195" s="6" t="str">
        <f>IF($C195&gt;0,IF(VLOOKUP($C195,'YTD Scores'!$AN$2:$BC$200,Q$2,FALSE)&gt;0,VLOOKUP($C195,'YTD Scores'!$AN$2:$BC$200,Q$2,FALSE),""),"")</f>
        <v/>
      </c>
    </row>
    <row r="196" spans="1:17" ht="10.8" customHeight="1" x14ac:dyDescent="0.25">
      <c r="A196" s="1">
        <f t="shared" si="9"/>
        <v>193</v>
      </c>
      <c r="B196" s="1" t="str">
        <f t="shared" si="8"/>
        <v/>
      </c>
      <c r="C196" s="29">
        <f>IF(LARGE('YTD Scores'!AN$2:AN$200,A196)&gt;0.99,LARGE('YTD Scores'!AN$2:AN$200,A196),0)</f>
        <v>0</v>
      </c>
      <c r="F196" s="6" t="str">
        <f>IF($C196&gt;0,IF(VLOOKUP($C196,'YTD Scores'!$AN$2:$BC$200,F$2,FALSE)&gt;0,VLOOKUP($C196,'YTD Scores'!$AN$2:$BC$200,F$2,FALSE),""),"")</f>
        <v/>
      </c>
      <c r="G196" s="6" t="str">
        <f>IF($C196&gt;0,IF(VLOOKUP($C196,'YTD Scores'!$AN$2:$BC$200,G$2,FALSE)&gt;0,VLOOKUP($C196,'YTD Scores'!$AN$2:$BC$200,G$2,FALSE),""),"")</f>
        <v/>
      </c>
      <c r="H196" s="6" t="str">
        <f>IF($C196&gt;0,IF(VLOOKUP($C196,'YTD Scores'!$AN$2:$BC$200,H$2,FALSE)&gt;0,VLOOKUP($C196,'YTD Scores'!$AN$2:$BC$200,H$2,FALSE),""),"")</f>
        <v/>
      </c>
      <c r="I196" s="6" t="str">
        <f>IF($C196&gt;0,IF(VLOOKUP($C196,'YTD Scores'!$AN$2:$BC$200,I$2,FALSE)&gt;0,VLOOKUP($C196,'YTD Scores'!$AN$2:$BC$200,I$2,FALSE),""),"")</f>
        <v/>
      </c>
      <c r="J196" s="6" t="str">
        <f>IF($C196&gt;0,IF(VLOOKUP($C196,'YTD Scores'!$AN$2:$BC$200,J$2,FALSE)&gt;0,VLOOKUP($C196,'YTD Scores'!$AN$2:$BC$200,J$2,FALSE),""),"")</f>
        <v/>
      </c>
      <c r="K196" s="6" t="str">
        <f>IF($C196&gt;0,IF(VLOOKUP($C196,'YTD Scores'!$AN$2:$BC$200,K$2,FALSE)&gt;0,VLOOKUP($C196,'YTD Scores'!$AN$2:$BC$200,K$2,FALSE),""),"")</f>
        <v/>
      </c>
      <c r="L196" s="6" t="str">
        <f>IF($C196&gt;0,IF(VLOOKUP($C196,'YTD Scores'!$AN$2:$BC$200,L$2,FALSE)&gt;0,VLOOKUP($C196,'YTD Scores'!$AN$2:$BC$200,L$2,FALSE),""),"")</f>
        <v/>
      </c>
      <c r="M196" s="6" t="str">
        <f>IF($C196&gt;0,IF(VLOOKUP($C196,'YTD Scores'!$AN$2:$BC$200,M$2,FALSE)&gt;0,VLOOKUP($C196,'YTD Scores'!$AN$2:$BC$200,M$2,FALSE),""),"")</f>
        <v/>
      </c>
      <c r="N196" s="6" t="str">
        <f>IF($C196&gt;0,IF(VLOOKUP($C196,'YTD Scores'!$AN$2:$BC$200,N$2,FALSE)&gt;0,VLOOKUP($C196,'YTD Scores'!$AN$2:$BC$200,N$2,FALSE),""),"")</f>
        <v/>
      </c>
      <c r="O196" s="6" t="str">
        <f>IF($C196&gt;0,IF(VLOOKUP($C196,'YTD Scores'!$AN$2:$BC$200,O$2,FALSE)&gt;0,VLOOKUP($C196,'YTD Scores'!$AN$2:$BC$200,O$2,FALSE),""),"")</f>
        <v/>
      </c>
      <c r="P196" s="6" t="str">
        <f>IF($C196&gt;0,IF(VLOOKUP($C196,'YTD Scores'!$AN$2:$BC$200,P$2,FALSE)&gt;0,VLOOKUP($C196,'YTD Scores'!$AN$2:$BC$200,P$2,FALSE),""),"")</f>
        <v/>
      </c>
      <c r="Q196" s="6" t="str">
        <f>IF($C196&gt;0,IF(VLOOKUP($C196,'YTD Scores'!$AN$2:$BC$200,Q$2,FALSE)&gt;0,VLOOKUP($C196,'YTD Scores'!$AN$2:$BC$200,Q$2,FALSE),""),"")</f>
        <v/>
      </c>
    </row>
    <row r="197" spans="1:17" ht="10.8" customHeight="1" x14ac:dyDescent="0.25">
      <c r="A197" s="1">
        <f t="shared" si="9"/>
        <v>194</v>
      </c>
      <c r="B197" s="1" t="str">
        <f t="shared" ref="B197:B201" si="10">IF(C197&gt;0,A197,"")</f>
        <v/>
      </c>
      <c r="C197" s="29">
        <f>IF(LARGE('YTD Scores'!AN$2:AN$200,A197)&gt;0.99,LARGE('YTD Scores'!AN$2:AN$200,A197),0)</f>
        <v>0</v>
      </c>
      <c r="F197" s="6" t="str">
        <f>IF($C197&gt;0,IF(VLOOKUP($C197,'YTD Scores'!$AN$2:$BC$200,F$2,FALSE)&gt;0,VLOOKUP($C197,'YTD Scores'!$AN$2:$BC$200,F$2,FALSE),""),"")</f>
        <v/>
      </c>
      <c r="G197" s="6" t="str">
        <f>IF($C197&gt;0,IF(VLOOKUP($C197,'YTD Scores'!$AN$2:$BC$200,G$2,FALSE)&gt;0,VLOOKUP($C197,'YTD Scores'!$AN$2:$BC$200,G$2,FALSE),""),"")</f>
        <v/>
      </c>
      <c r="H197" s="6" t="str">
        <f>IF($C197&gt;0,IF(VLOOKUP($C197,'YTD Scores'!$AN$2:$BC$200,H$2,FALSE)&gt;0,VLOOKUP($C197,'YTD Scores'!$AN$2:$BC$200,H$2,FALSE),""),"")</f>
        <v/>
      </c>
      <c r="I197" s="6" t="str">
        <f>IF($C197&gt;0,IF(VLOOKUP($C197,'YTD Scores'!$AN$2:$BC$200,I$2,FALSE)&gt;0,VLOOKUP($C197,'YTD Scores'!$AN$2:$BC$200,I$2,FALSE),""),"")</f>
        <v/>
      </c>
      <c r="J197" s="6" t="str">
        <f>IF($C197&gt;0,IF(VLOOKUP($C197,'YTD Scores'!$AN$2:$BC$200,J$2,FALSE)&gt;0,VLOOKUP($C197,'YTD Scores'!$AN$2:$BC$200,J$2,FALSE),""),"")</f>
        <v/>
      </c>
      <c r="K197" s="6" t="str">
        <f>IF($C197&gt;0,IF(VLOOKUP($C197,'YTD Scores'!$AN$2:$BC$200,K$2,FALSE)&gt;0,VLOOKUP($C197,'YTD Scores'!$AN$2:$BC$200,K$2,FALSE),""),"")</f>
        <v/>
      </c>
      <c r="L197" s="6" t="str">
        <f>IF($C197&gt;0,IF(VLOOKUP($C197,'YTD Scores'!$AN$2:$BC$200,L$2,FALSE)&gt;0,VLOOKUP($C197,'YTD Scores'!$AN$2:$BC$200,L$2,FALSE),""),"")</f>
        <v/>
      </c>
      <c r="M197" s="6" t="str">
        <f>IF($C197&gt;0,IF(VLOOKUP($C197,'YTD Scores'!$AN$2:$BC$200,M$2,FALSE)&gt;0,VLOOKUP($C197,'YTD Scores'!$AN$2:$BC$200,M$2,FALSE),""),"")</f>
        <v/>
      </c>
      <c r="N197" s="6" t="str">
        <f>IF($C197&gt;0,IF(VLOOKUP($C197,'YTD Scores'!$AN$2:$BC$200,N$2,FALSE)&gt;0,VLOOKUP($C197,'YTD Scores'!$AN$2:$BC$200,N$2,FALSE),""),"")</f>
        <v/>
      </c>
      <c r="O197" s="6" t="str">
        <f>IF($C197&gt;0,IF(VLOOKUP($C197,'YTD Scores'!$AN$2:$BC$200,O$2,FALSE)&gt;0,VLOOKUP($C197,'YTD Scores'!$AN$2:$BC$200,O$2,FALSE),""),"")</f>
        <v/>
      </c>
      <c r="P197" s="6" t="str">
        <f>IF($C197&gt;0,IF(VLOOKUP($C197,'YTD Scores'!$AN$2:$BC$200,P$2,FALSE)&gt;0,VLOOKUP($C197,'YTD Scores'!$AN$2:$BC$200,P$2,FALSE),""),"")</f>
        <v/>
      </c>
      <c r="Q197" s="6" t="str">
        <f>IF($C197&gt;0,IF(VLOOKUP($C197,'YTD Scores'!$AN$2:$BC$200,Q$2,FALSE)&gt;0,VLOOKUP($C197,'YTD Scores'!$AN$2:$BC$200,Q$2,FALSE),""),"")</f>
        <v/>
      </c>
    </row>
    <row r="198" spans="1:17" ht="10.8" customHeight="1" x14ac:dyDescent="0.25">
      <c r="A198" s="1">
        <f t="shared" si="9"/>
        <v>195</v>
      </c>
      <c r="B198" s="1" t="str">
        <f t="shared" si="10"/>
        <v/>
      </c>
      <c r="C198" s="29">
        <f>IF(LARGE('YTD Scores'!AN$2:AN$200,A198)&gt;0.99,LARGE('YTD Scores'!AN$2:AN$200,A198),0)</f>
        <v>0</v>
      </c>
      <c r="F198" s="6" t="str">
        <f>IF($C198&gt;0,IF(VLOOKUP($C198,'YTD Scores'!$AN$2:$BC$200,F$2,FALSE)&gt;0,VLOOKUP($C198,'YTD Scores'!$AN$2:$BC$200,F$2,FALSE),""),"")</f>
        <v/>
      </c>
      <c r="G198" s="6" t="str">
        <f>IF($C198&gt;0,IF(VLOOKUP($C198,'YTD Scores'!$AN$2:$BC$200,G$2,FALSE)&gt;0,VLOOKUP($C198,'YTD Scores'!$AN$2:$BC$200,G$2,FALSE),""),"")</f>
        <v/>
      </c>
      <c r="H198" s="6" t="str">
        <f>IF($C198&gt;0,IF(VLOOKUP($C198,'YTD Scores'!$AN$2:$BC$200,H$2,FALSE)&gt;0,VLOOKUP($C198,'YTD Scores'!$AN$2:$BC$200,H$2,FALSE),""),"")</f>
        <v/>
      </c>
      <c r="I198" s="6" t="str">
        <f>IF($C198&gt;0,IF(VLOOKUP($C198,'YTD Scores'!$AN$2:$BC$200,I$2,FALSE)&gt;0,VLOOKUP($C198,'YTD Scores'!$AN$2:$BC$200,I$2,FALSE),""),"")</f>
        <v/>
      </c>
      <c r="J198" s="6" t="str">
        <f>IF($C198&gt;0,IF(VLOOKUP($C198,'YTD Scores'!$AN$2:$BC$200,J$2,FALSE)&gt;0,VLOOKUP($C198,'YTD Scores'!$AN$2:$BC$200,J$2,FALSE),""),"")</f>
        <v/>
      </c>
      <c r="K198" s="6" t="str">
        <f>IF($C198&gt;0,IF(VLOOKUP($C198,'YTD Scores'!$AN$2:$BC$200,K$2,FALSE)&gt;0,VLOOKUP($C198,'YTD Scores'!$AN$2:$BC$200,K$2,FALSE),""),"")</f>
        <v/>
      </c>
      <c r="L198" s="6" t="str">
        <f>IF($C198&gt;0,IF(VLOOKUP($C198,'YTD Scores'!$AN$2:$BC$200,L$2,FALSE)&gt;0,VLOOKUP($C198,'YTD Scores'!$AN$2:$BC$200,L$2,FALSE),""),"")</f>
        <v/>
      </c>
      <c r="M198" s="6" t="str">
        <f>IF($C198&gt;0,IF(VLOOKUP($C198,'YTD Scores'!$AN$2:$BC$200,M$2,FALSE)&gt;0,VLOOKUP($C198,'YTD Scores'!$AN$2:$BC$200,M$2,FALSE),""),"")</f>
        <v/>
      </c>
      <c r="N198" s="6" t="str">
        <f>IF($C198&gt;0,IF(VLOOKUP($C198,'YTD Scores'!$AN$2:$BC$200,N$2,FALSE)&gt;0,VLOOKUP($C198,'YTD Scores'!$AN$2:$BC$200,N$2,FALSE),""),"")</f>
        <v/>
      </c>
      <c r="O198" s="6" t="str">
        <f>IF($C198&gt;0,IF(VLOOKUP($C198,'YTD Scores'!$AN$2:$BC$200,O$2,FALSE)&gt;0,VLOOKUP($C198,'YTD Scores'!$AN$2:$BC$200,O$2,FALSE),""),"")</f>
        <v/>
      </c>
      <c r="P198" s="6" t="str">
        <f>IF($C198&gt;0,IF(VLOOKUP($C198,'YTD Scores'!$AN$2:$BC$200,P$2,FALSE)&gt;0,VLOOKUP($C198,'YTD Scores'!$AN$2:$BC$200,P$2,FALSE),""),"")</f>
        <v/>
      </c>
      <c r="Q198" s="6" t="str">
        <f>IF($C198&gt;0,IF(VLOOKUP($C198,'YTD Scores'!$AN$2:$BC$200,Q$2,FALSE)&gt;0,VLOOKUP($C198,'YTD Scores'!$AN$2:$BC$200,Q$2,FALSE),""),"")</f>
        <v/>
      </c>
    </row>
    <row r="199" spans="1:17" ht="10.8" customHeight="1" x14ac:dyDescent="0.25">
      <c r="A199" s="1">
        <f t="shared" si="9"/>
        <v>196</v>
      </c>
      <c r="B199" s="1" t="str">
        <f t="shared" si="10"/>
        <v/>
      </c>
      <c r="C199" s="29">
        <f>IF(LARGE('YTD Scores'!AN$2:AN$200,A199)&gt;0.99,LARGE('YTD Scores'!AN$2:AN$200,A199),0)</f>
        <v>0</v>
      </c>
      <c r="F199" s="6" t="str">
        <f>IF($C199&gt;0,IF(VLOOKUP($C199,'YTD Scores'!$AN$2:$BC$200,F$2,FALSE)&gt;0,VLOOKUP($C199,'YTD Scores'!$AN$2:$BC$200,F$2,FALSE),""),"")</f>
        <v/>
      </c>
      <c r="G199" s="6" t="str">
        <f>IF($C199&gt;0,IF(VLOOKUP($C199,'YTD Scores'!$AN$2:$BC$200,G$2,FALSE)&gt;0,VLOOKUP($C199,'YTD Scores'!$AN$2:$BC$200,G$2,FALSE),""),"")</f>
        <v/>
      </c>
      <c r="H199" s="6" t="str">
        <f>IF($C199&gt;0,IF(VLOOKUP($C199,'YTD Scores'!$AN$2:$BC$200,H$2,FALSE)&gt;0,VLOOKUP($C199,'YTD Scores'!$AN$2:$BC$200,H$2,FALSE),""),"")</f>
        <v/>
      </c>
      <c r="I199" s="6" t="str">
        <f>IF($C199&gt;0,IF(VLOOKUP($C199,'YTD Scores'!$AN$2:$BC$200,I$2,FALSE)&gt;0,VLOOKUP($C199,'YTD Scores'!$AN$2:$BC$200,I$2,FALSE),""),"")</f>
        <v/>
      </c>
      <c r="J199" s="6" t="str">
        <f>IF($C199&gt;0,IF(VLOOKUP($C199,'YTD Scores'!$AN$2:$BC$200,J$2,FALSE)&gt;0,VLOOKUP($C199,'YTD Scores'!$AN$2:$BC$200,J$2,FALSE),""),"")</f>
        <v/>
      </c>
      <c r="K199" s="6" t="str">
        <f>IF($C199&gt;0,IF(VLOOKUP($C199,'YTD Scores'!$AN$2:$BC$200,K$2,FALSE)&gt;0,VLOOKUP($C199,'YTD Scores'!$AN$2:$BC$200,K$2,FALSE),""),"")</f>
        <v/>
      </c>
      <c r="L199" s="6" t="str">
        <f>IF($C199&gt;0,IF(VLOOKUP($C199,'YTD Scores'!$AN$2:$BC$200,L$2,FALSE)&gt;0,VLOOKUP($C199,'YTD Scores'!$AN$2:$BC$200,L$2,FALSE),""),"")</f>
        <v/>
      </c>
      <c r="M199" s="6" t="str">
        <f>IF($C199&gt;0,IF(VLOOKUP($C199,'YTD Scores'!$AN$2:$BC$200,M$2,FALSE)&gt;0,VLOOKUP($C199,'YTD Scores'!$AN$2:$BC$200,M$2,FALSE),""),"")</f>
        <v/>
      </c>
      <c r="N199" s="6" t="str">
        <f>IF($C199&gt;0,IF(VLOOKUP($C199,'YTD Scores'!$AN$2:$BC$200,N$2,FALSE)&gt;0,VLOOKUP($C199,'YTD Scores'!$AN$2:$BC$200,N$2,FALSE),""),"")</f>
        <v/>
      </c>
      <c r="O199" s="6" t="str">
        <f>IF($C199&gt;0,IF(VLOOKUP($C199,'YTD Scores'!$AN$2:$BC$200,O$2,FALSE)&gt;0,VLOOKUP($C199,'YTD Scores'!$AN$2:$BC$200,O$2,FALSE),""),"")</f>
        <v/>
      </c>
      <c r="P199" s="6" t="str">
        <f>IF($C199&gt;0,IF(VLOOKUP($C199,'YTD Scores'!$AN$2:$BC$200,P$2,FALSE)&gt;0,VLOOKUP($C199,'YTD Scores'!$AN$2:$BC$200,P$2,FALSE),""),"")</f>
        <v/>
      </c>
      <c r="Q199" s="6" t="str">
        <f>IF($C199&gt;0,IF(VLOOKUP($C199,'YTD Scores'!$AN$2:$BC$200,Q$2,FALSE)&gt;0,VLOOKUP($C199,'YTD Scores'!$AN$2:$BC$200,Q$2,FALSE),""),"")</f>
        <v/>
      </c>
    </row>
    <row r="200" spans="1:17" ht="10.8" customHeight="1" x14ac:dyDescent="0.25">
      <c r="A200" s="1">
        <f t="shared" si="9"/>
        <v>197</v>
      </c>
      <c r="B200" s="1" t="str">
        <f t="shared" si="10"/>
        <v/>
      </c>
      <c r="C200" s="29">
        <f>IF(LARGE('YTD Scores'!AN$2:AN$200,A200)&gt;0.99,LARGE('YTD Scores'!AN$2:AN$200,A200),0)</f>
        <v>0</v>
      </c>
      <c r="F200" s="6" t="str">
        <f>IF($C200&gt;0,IF(VLOOKUP($C200,'YTD Scores'!$AN$2:$BC$200,F$2,FALSE)&gt;0,VLOOKUP($C200,'YTD Scores'!$AN$2:$BC$200,F$2,FALSE),""),"")</f>
        <v/>
      </c>
      <c r="G200" s="6" t="str">
        <f>IF($C200&gt;0,IF(VLOOKUP($C200,'YTD Scores'!$AN$2:$BC$200,G$2,FALSE)&gt;0,VLOOKUP($C200,'YTD Scores'!$AN$2:$BC$200,G$2,FALSE),""),"")</f>
        <v/>
      </c>
      <c r="H200" s="6" t="str">
        <f>IF($C200&gt;0,IF(VLOOKUP($C200,'YTD Scores'!$AN$2:$BC$200,H$2,FALSE)&gt;0,VLOOKUP($C200,'YTD Scores'!$AN$2:$BC$200,H$2,FALSE),""),"")</f>
        <v/>
      </c>
      <c r="I200" s="6" t="str">
        <f>IF($C200&gt;0,IF(VLOOKUP($C200,'YTD Scores'!$AN$2:$BC$200,I$2,FALSE)&gt;0,VLOOKUP($C200,'YTD Scores'!$AN$2:$BC$200,I$2,FALSE),""),"")</f>
        <v/>
      </c>
      <c r="J200" s="6" t="str">
        <f>IF($C200&gt;0,IF(VLOOKUP($C200,'YTD Scores'!$AN$2:$BC$200,J$2,FALSE)&gt;0,VLOOKUP($C200,'YTD Scores'!$AN$2:$BC$200,J$2,FALSE),""),"")</f>
        <v/>
      </c>
      <c r="K200" s="6" t="str">
        <f>IF($C200&gt;0,IF(VLOOKUP($C200,'YTD Scores'!$AN$2:$BC$200,K$2,FALSE)&gt;0,VLOOKUP($C200,'YTD Scores'!$AN$2:$BC$200,K$2,FALSE),""),"")</f>
        <v/>
      </c>
      <c r="L200" s="6" t="str">
        <f>IF($C200&gt;0,IF(VLOOKUP($C200,'YTD Scores'!$AN$2:$BC$200,L$2,FALSE)&gt;0,VLOOKUP($C200,'YTD Scores'!$AN$2:$BC$200,L$2,FALSE),""),"")</f>
        <v/>
      </c>
      <c r="M200" s="6" t="str">
        <f>IF($C200&gt;0,IF(VLOOKUP($C200,'YTD Scores'!$AN$2:$BC$200,M$2,FALSE)&gt;0,VLOOKUP($C200,'YTD Scores'!$AN$2:$BC$200,M$2,FALSE),""),"")</f>
        <v/>
      </c>
      <c r="N200" s="6" t="str">
        <f>IF($C200&gt;0,IF(VLOOKUP($C200,'YTD Scores'!$AN$2:$BC$200,N$2,FALSE)&gt;0,VLOOKUP($C200,'YTD Scores'!$AN$2:$BC$200,N$2,FALSE),""),"")</f>
        <v/>
      </c>
      <c r="O200" s="6" t="str">
        <f>IF($C200&gt;0,IF(VLOOKUP($C200,'YTD Scores'!$AN$2:$BC$200,O$2,FALSE)&gt;0,VLOOKUP($C200,'YTD Scores'!$AN$2:$BC$200,O$2,FALSE),""),"")</f>
        <v/>
      </c>
      <c r="P200" s="6" t="str">
        <f>IF($C200&gt;0,IF(VLOOKUP($C200,'YTD Scores'!$AN$2:$BC$200,P$2,FALSE)&gt;0,VLOOKUP($C200,'YTD Scores'!$AN$2:$BC$200,P$2,FALSE),""),"")</f>
        <v/>
      </c>
      <c r="Q200" s="6" t="str">
        <f>IF($C200&gt;0,IF(VLOOKUP($C200,'YTD Scores'!$AN$2:$BC$200,Q$2,FALSE)&gt;0,VLOOKUP($C200,'YTD Scores'!$AN$2:$BC$200,Q$2,FALSE),""),"")</f>
        <v/>
      </c>
    </row>
    <row r="201" spans="1:17" ht="10.8" customHeight="1" x14ac:dyDescent="0.25">
      <c r="A201" s="1">
        <f t="shared" si="9"/>
        <v>198</v>
      </c>
      <c r="B201" s="1" t="str">
        <f t="shared" si="10"/>
        <v/>
      </c>
      <c r="F201" s="6" t="str">
        <f>IF($C201&gt;0,IF(VLOOKUP($C201,'YTD Scores'!$AN$2:$BC$200,F$2,FALSE)&gt;0,VLOOKUP($C201,'YTD Scores'!$AN$2:$BC$200,F$2,FALSE),""),"")</f>
        <v/>
      </c>
      <c r="G201" s="6" t="str">
        <f>IF($C201&gt;0,IF(VLOOKUP($C201,'YTD Scores'!$AN$2:$BC$200,G$2,FALSE)&gt;0,VLOOKUP($C201,'YTD Scores'!$AN$2:$BC$200,G$2,FALSE),""),"")</f>
        <v/>
      </c>
      <c r="H201" s="6" t="str">
        <f>IF($C201&gt;0,IF(VLOOKUP($C201,'YTD Scores'!$AN$2:$BC$200,H$2,FALSE)&gt;0,VLOOKUP($C201,'YTD Scores'!$AN$2:$BC$200,H$2,FALSE),""),"")</f>
        <v/>
      </c>
      <c r="I201" s="6" t="str">
        <f>IF($C201&gt;0,IF(VLOOKUP($C201,'YTD Scores'!$AN$2:$BC$200,I$2,FALSE)&gt;0,VLOOKUP($C201,'YTD Scores'!$AN$2:$BC$200,I$2,FALSE),""),"")</f>
        <v/>
      </c>
      <c r="J201" s="6" t="str">
        <f>IF($C201&gt;0,IF(VLOOKUP($C201,'YTD Scores'!$AN$2:$BC$200,J$2,FALSE)&gt;0,VLOOKUP($C201,'YTD Scores'!$AN$2:$BC$200,J$2,FALSE),""),"")</f>
        <v/>
      </c>
      <c r="K201" s="6" t="str">
        <f>IF($C201&gt;0,IF(VLOOKUP($C201,'YTD Scores'!$AN$2:$BC$200,K$2,FALSE)&gt;0,VLOOKUP($C201,'YTD Scores'!$AN$2:$BC$200,K$2,FALSE),""),"")</f>
        <v/>
      </c>
      <c r="L201" s="6" t="str">
        <f>IF($C201&gt;0,IF(VLOOKUP($C201,'YTD Scores'!$AN$2:$BC$200,L$2,FALSE)&gt;0,VLOOKUP($C201,'YTD Scores'!$AN$2:$BC$200,L$2,FALSE),""),"")</f>
        <v/>
      </c>
      <c r="M201" s="6" t="str">
        <f>IF($C201&gt;0,IF(VLOOKUP($C201,'YTD Scores'!$AN$2:$BC$200,M$2,FALSE)&gt;0,VLOOKUP($C201,'YTD Scores'!$AN$2:$BC$200,M$2,FALSE),""),"")</f>
        <v/>
      </c>
      <c r="N201" s="6" t="str">
        <f>IF($C201&gt;0,IF(VLOOKUP($C201,'YTD Scores'!$AN$2:$BC$200,N$2,FALSE)&gt;0,VLOOKUP($C201,'YTD Scores'!$AN$2:$BC$200,N$2,FALSE),""),"")</f>
        <v/>
      </c>
      <c r="O201" s="6" t="str">
        <f>IF($C201&gt;0,IF(VLOOKUP($C201,'YTD Scores'!$AN$2:$BC$200,O$2,FALSE)&gt;0,VLOOKUP($C201,'YTD Scores'!$AN$2:$BC$200,O$2,FALSE),""),"")</f>
        <v/>
      </c>
      <c r="P201" s="6" t="str">
        <f>IF($C201&gt;0,IF(VLOOKUP($C201,'YTD Scores'!$AN$2:$BC$200,P$2,FALSE)&gt;0,VLOOKUP($C201,'YTD Scores'!$AN$2:$BC$200,P$2,FALSE),""),"")</f>
        <v/>
      </c>
      <c r="Q201" s="6" t="str">
        <f>IF($C201&gt;0,IF(VLOOKUP($C201,'YTD Scores'!$AN$2:$BC$200,Q$2,FALSE)&gt;0,VLOOKUP($C201,'YTD Scores'!$AN$2:$BC$200,Q$2,FALSE),""),"")</f>
        <v/>
      </c>
    </row>
  </sheetData>
  <pageMargins left="0.7" right="0.7" top="0.75" bottom="0.75" header="0.3" footer="0.3"/>
  <pageSetup paperSize="9" fitToWidth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M118"/>
  <sheetViews>
    <sheetView showZeros="0" workbookViewId="0">
      <selection activeCell="A3" sqref="A3"/>
    </sheetView>
  </sheetViews>
  <sheetFormatPr defaultRowHeight="14.4" x14ac:dyDescent="0.3"/>
  <cols>
    <col min="1" max="1" width="7.6640625" style="33" customWidth="1"/>
    <col min="2" max="3" width="8.33203125" style="35" customWidth="1"/>
    <col min="4" max="4" width="18.6640625" style="33" customWidth="1"/>
    <col min="5" max="5" width="6.6640625" style="33" customWidth="1"/>
    <col min="6" max="6" width="6.6640625" style="33" hidden="1" customWidth="1"/>
    <col min="7" max="9" width="6.6640625" style="33" customWidth="1"/>
    <col min="10" max="10" width="8.77734375" style="33" customWidth="1"/>
    <col min="11" max="11" width="9.109375" style="35" hidden="1" customWidth="1"/>
    <col min="12" max="12" width="13.109375" style="36" customWidth="1"/>
    <col min="13" max="16384" width="8.88671875" style="33"/>
  </cols>
  <sheetData>
    <row r="1" spans="1:13" ht="30" customHeight="1" x14ac:dyDescent="0.3">
      <c r="A1" s="30" t="s">
        <v>151</v>
      </c>
      <c r="B1" s="31" t="s">
        <v>152</v>
      </c>
      <c r="C1" s="31" t="s">
        <v>45</v>
      </c>
      <c r="D1" s="32"/>
      <c r="E1" s="32" t="s">
        <v>77</v>
      </c>
      <c r="F1" s="32"/>
      <c r="G1" s="33" t="s">
        <v>44</v>
      </c>
      <c r="H1" s="33" t="s">
        <v>131</v>
      </c>
      <c r="I1" s="33" t="s">
        <v>136</v>
      </c>
      <c r="L1" s="34" t="s">
        <v>154</v>
      </c>
    </row>
    <row r="3" spans="1:13" x14ac:dyDescent="0.3">
      <c r="M3" s="33" t="s">
        <v>148</v>
      </c>
    </row>
    <row r="22" spans="2:12" x14ac:dyDescent="0.3">
      <c r="B22" s="35" t="s">
        <v>170</v>
      </c>
      <c r="C22" s="35" t="s">
        <v>170</v>
      </c>
      <c r="D22" s="33" t="s">
        <v>170</v>
      </c>
      <c r="E22" s="33" t="s">
        <v>170</v>
      </c>
      <c r="F22" s="33" t="s">
        <v>170</v>
      </c>
      <c r="G22" s="33" t="s">
        <v>170</v>
      </c>
      <c r="H22" s="33">
        <v>0</v>
      </c>
      <c r="I22" s="33">
        <v>0</v>
      </c>
      <c r="K22" s="35" t="s">
        <v>170</v>
      </c>
      <c r="L22" s="36" t="s">
        <v>170</v>
      </c>
    </row>
    <row r="23" spans="2:12" x14ac:dyDescent="0.3">
      <c r="B23" s="35" t="s">
        <v>170</v>
      </c>
      <c r="C23" s="35" t="s">
        <v>170</v>
      </c>
      <c r="D23" s="33" t="s">
        <v>170</v>
      </c>
      <c r="E23" s="33" t="s">
        <v>170</v>
      </c>
      <c r="F23" s="33" t="s">
        <v>170</v>
      </c>
      <c r="G23" s="33">
        <v>0</v>
      </c>
      <c r="H23" s="33">
        <v>0</v>
      </c>
      <c r="I23" s="33">
        <v>0</v>
      </c>
      <c r="K23" s="35" t="s">
        <v>170</v>
      </c>
      <c r="L23" s="36" t="s">
        <v>170</v>
      </c>
    </row>
    <row r="24" spans="2:12" x14ac:dyDescent="0.3">
      <c r="B24" s="35" t="s">
        <v>170</v>
      </c>
      <c r="C24" s="35" t="s">
        <v>170</v>
      </c>
      <c r="D24" s="33" t="s">
        <v>170</v>
      </c>
      <c r="E24" s="33" t="s">
        <v>170</v>
      </c>
      <c r="F24" s="33" t="s">
        <v>170</v>
      </c>
      <c r="G24" s="33">
        <v>0</v>
      </c>
      <c r="H24" s="33">
        <v>0</v>
      </c>
      <c r="I24" s="33">
        <v>0</v>
      </c>
      <c r="K24" s="35" t="s">
        <v>170</v>
      </c>
      <c r="L24" s="36" t="s">
        <v>170</v>
      </c>
    </row>
    <row r="25" spans="2:12" x14ac:dyDescent="0.3">
      <c r="B25" s="35" t="s">
        <v>170</v>
      </c>
      <c r="C25" s="35" t="s">
        <v>170</v>
      </c>
      <c r="D25" s="33" t="s">
        <v>170</v>
      </c>
      <c r="E25" s="33" t="s">
        <v>170</v>
      </c>
      <c r="F25" s="33" t="s">
        <v>170</v>
      </c>
      <c r="G25" s="33">
        <v>0</v>
      </c>
      <c r="H25" s="33">
        <v>0</v>
      </c>
      <c r="I25" s="33">
        <v>0</v>
      </c>
      <c r="K25" s="35" t="s">
        <v>170</v>
      </c>
      <c r="L25" s="36" t="s">
        <v>170</v>
      </c>
    </row>
    <row r="26" spans="2:12" x14ac:dyDescent="0.3">
      <c r="B26" s="35" t="s">
        <v>170</v>
      </c>
      <c r="C26" s="35" t="s">
        <v>170</v>
      </c>
      <c r="D26" s="33" t="s">
        <v>170</v>
      </c>
      <c r="E26" s="33" t="s">
        <v>170</v>
      </c>
      <c r="F26" s="33" t="s">
        <v>170</v>
      </c>
      <c r="G26" s="33">
        <v>0</v>
      </c>
      <c r="H26" s="33">
        <v>0</v>
      </c>
      <c r="I26" s="33">
        <v>0</v>
      </c>
      <c r="K26" s="35" t="s">
        <v>170</v>
      </c>
      <c r="L26" s="36" t="s">
        <v>170</v>
      </c>
    </row>
    <row r="27" spans="2:12" x14ac:dyDescent="0.3">
      <c r="B27" s="35" t="s">
        <v>170</v>
      </c>
      <c r="C27" s="35" t="s">
        <v>170</v>
      </c>
      <c r="D27" s="33" t="s">
        <v>170</v>
      </c>
      <c r="E27" s="33" t="s">
        <v>170</v>
      </c>
      <c r="F27" s="33" t="s">
        <v>170</v>
      </c>
      <c r="G27" s="33">
        <v>0</v>
      </c>
      <c r="H27" s="33">
        <v>0</v>
      </c>
      <c r="I27" s="33">
        <v>0</v>
      </c>
      <c r="K27" s="35" t="s">
        <v>170</v>
      </c>
      <c r="L27" s="36" t="s">
        <v>170</v>
      </c>
    </row>
    <row r="28" spans="2:12" x14ac:dyDescent="0.3">
      <c r="B28" s="35" t="s">
        <v>170</v>
      </c>
      <c r="C28" s="35" t="s">
        <v>170</v>
      </c>
      <c r="D28" s="33" t="s">
        <v>170</v>
      </c>
      <c r="E28" s="33" t="s">
        <v>170</v>
      </c>
      <c r="F28" s="33" t="s">
        <v>170</v>
      </c>
      <c r="G28" s="33">
        <v>0</v>
      </c>
      <c r="H28" s="33">
        <v>0</v>
      </c>
      <c r="I28" s="33">
        <v>0</v>
      </c>
      <c r="K28" s="35" t="s">
        <v>170</v>
      </c>
      <c r="L28" s="36" t="s">
        <v>170</v>
      </c>
    </row>
    <row r="29" spans="2:12" x14ac:dyDescent="0.3">
      <c r="B29" s="35" t="s">
        <v>170</v>
      </c>
      <c r="C29" s="35" t="s">
        <v>170</v>
      </c>
      <c r="D29" s="33" t="s">
        <v>170</v>
      </c>
      <c r="E29" s="33" t="s">
        <v>170</v>
      </c>
      <c r="F29" s="33" t="s">
        <v>170</v>
      </c>
      <c r="G29" s="33">
        <v>0</v>
      </c>
      <c r="H29" s="33">
        <v>0</v>
      </c>
      <c r="I29" s="33">
        <v>0</v>
      </c>
      <c r="K29" s="35" t="s">
        <v>170</v>
      </c>
      <c r="L29" s="36" t="s">
        <v>170</v>
      </c>
    </row>
    <row r="30" spans="2:12" x14ac:dyDescent="0.3">
      <c r="B30" s="35" t="s">
        <v>170</v>
      </c>
      <c r="C30" s="35" t="s">
        <v>170</v>
      </c>
      <c r="D30" s="33" t="s">
        <v>170</v>
      </c>
      <c r="E30" s="33" t="s">
        <v>170</v>
      </c>
      <c r="F30" s="33" t="s">
        <v>170</v>
      </c>
      <c r="G30" s="33">
        <v>0</v>
      </c>
      <c r="H30" s="33">
        <v>0</v>
      </c>
      <c r="I30" s="33">
        <v>0</v>
      </c>
      <c r="K30" s="35" t="s">
        <v>170</v>
      </c>
      <c r="L30" s="36" t="s">
        <v>170</v>
      </c>
    </row>
    <row r="31" spans="2:12" x14ac:dyDescent="0.3">
      <c r="B31" s="35" t="s">
        <v>170</v>
      </c>
      <c r="C31" s="35" t="s">
        <v>170</v>
      </c>
      <c r="D31" s="33" t="s">
        <v>170</v>
      </c>
      <c r="E31" s="33" t="s">
        <v>170</v>
      </c>
      <c r="F31" s="33" t="s">
        <v>170</v>
      </c>
      <c r="G31" s="33">
        <v>0</v>
      </c>
      <c r="H31" s="33">
        <v>0</v>
      </c>
      <c r="I31" s="33">
        <v>0</v>
      </c>
      <c r="K31" s="35" t="s">
        <v>170</v>
      </c>
      <c r="L31" s="36" t="s">
        <v>170</v>
      </c>
    </row>
    <row r="32" spans="2:12" x14ac:dyDescent="0.3">
      <c r="B32" s="35" t="s">
        <v>170</v>
      </c>
      <c r="C32" s="35" t="s">
        <v>170</v>
      </c>
      <c r="D32" s="33" t="s">
        <v>170</v>
      </c>
      <c r="E32" s="33" t="s">
        <v>170</v>
      </c>
      <c r="F32" s="33" t="s">
        <v>170</v>
      </c>
      <c r="G32" s="33">
        <v>0</v>
      </c>
      <c r="H32" s="33">
        <v>0</v>
      </c>
      <c r="I32" s="33">
        <v>0</v>
      </c>
      <c r="K32" s="35" t="s">
        <v>170</v>
      </c>
      <c r="L32" s="36" t="s">
        <v>170</v>
      </c>
    </row>
    <row r="33" spans="2:12" x14ac:dyDescent="0.3">
      <c r="B33" s="35" t="s">
        <v>170</v>
      </c>
      <c r="C33" s="35" t="s">
        <v>170</v>
      </c>
      <c r="D33" s="33" t="s">
        <v>170</v>
      </c>
      <c r="E33" s="33" t="s">
        <v>170</v>
      </c>
      <c r="F33" s="33" t="s">
        <v>170</v>
      </c>
      <c r="G33" s="33">
        <v>0</v>
      </c>
      <c r="H33" s="33">
        <v>0</v>
      </c>
      <c r="I33" s="33">
        <v>0</v>
      </c>
      <c r="K33" s="35" t="s">
        <v>170</v>
      </c>
      <c r="L33" s="36" t="s">
        <v>170</v>
      </c>
    </row>
    <row r="34" spans="2:12" x14ac:dyDescent="0.3">
      <c r="B34" s="35" t="s">
        <v>170</v>
      </c>
      <c r="C34" s="35" t="s">
        <v>170</v>
      </c>
      <c r="D34" s="33" t="s">
        <v>170</v>
      </c>
      <c r="E34" s="33" t="s">
        <v>170</v>
      </c>
      <c r="F34" s="33" t="s">
        <v>170</v>
      </c>
      <c r="G34" s="33">
        <v>0</v>
      </c>
      <c r="H34" s="33">
        <v>0</v>
      </c>
      <c r="I34" s="33">
        <v>0</v>
      </c>
      <c r="K34" s="35" t="s">
        <v>170</v>
      </c>
      <c r="L34" s="36" t="s">
        <v>170</v>
      </c>
    </row>
    <row r="35" spans="2:12" x14ac:dyDescent="0.3">
      <c r="B35" s="35" t="s">
        <v>170</v>
      </c>
      <c r="C35" s="35" t="s">
        <v>170</v>
      </c>
      <c r="D35" s="33" t="s">
        <v>170</v>
      </c>
      <c r="E35" s="33" t="s">
        <v>170</v>
      </c>
      <c r="F35" s="33" t="s">
        <v>170</v>
      </c>
      <c r="G35" s="33">
        <v>0</v>
      </c>
      <c r="H35" s="33">
        <v>0</v>
      </c>
      <c r="I35" s="33">
        <v>0</v>
      </c>
      <c r="K35" s="35" t="s">
        <v>170</v>
      </c>
      <c r="L35" s="36" t="s">
        <v>170</v>
      </c>
    </row>
    <row r="36" spans="2:12" x14ac:dyDescent="0.3">
      <c r="B36" s="35" t="s">
        <v>170</v>
      </c>
      <c r="C36" s="35" t="s">
        <v>170</v>
      </c>
      <c r="D36" s="33" t="s">
        <v>170</v>
      </c>
      <c r="E36" s="33" t="s">
        <v>170</v>
      </c>
      <c r="F36" s="33" t="s">
        <v>170</v>
      </c>
      <c r="G36" s="33">
        <v>0</v>
      </c>
      <c r="H36" s="33">
        <v>0</v>
      </c>
      <c r="I36" s="33">
        <v>0</v>
      </c>
      <c r="K36" s="35" t="s">
        <v>170</v>
      </c>
      <c r="L36" s="36" t="s">
        <v>170</v>
      </c>
    </row>
    <row r="37" spans="2:12" x14ac:dyDescent="0.3">
      <c r="B37" s="35" t="s">
        <v>170</v>
      </c>
      <c r="C37" s="35" t="s">
        <v>170</v>
      </c>
      <c r="D37" s="33" t="s">
        <v>170</v>
      </c>
      <c r="E37" s="33" t="s">
        <v>170</v>
      </c>
      <c r="F37" s="33" t="s">
        <v>170</v>
      </c>
      <c r="G37" s="33">
        <v>0</v>
      </c>
      <c r="H37" s="33">
        <v>0</v>
      </c>
      <c r="I37" s="33">
        <v>0</v>
      </c>
      <c r="K37" s="35" t="s">
        <v>170</v>
      </c>
      <c r="L37" s="36" t="s">
        <v>170</v>
      </c>
    </row>
    <row r="38" spans="2:12" x14ac:dyDescent="0.3">
      <c r="B38" s="35" t="s">
        <v>170</v>
      </c>
      <c r="C38" s="35" t="s">
        <v>170</v>
      </c>
      <c r="D38" s="33" t="s">
        <v>170</v>
      </c>
      <c r="E38" s="33" t="s">
        <v>170</v>
      </c>
      <c r="F38" s="33" t="s">
        <v>170</v>
      </c>
      <c r="G38" s="33">
        <v>0</v>
      </c>
      <c r="H38" s="33">
        <v>0</v>
      </c>
      <c r="I38" s="33">
        <v>0</v>
      </c>
      <c r="K38" s="35" t="s">
        <v>170</v>
      </c>
      <c r="L38" s="36" t="s">
        <v>170</v>
      </c>
    </row>
    <row r="39" spans="2:12" x14ac:dyDescent="0.3">
      <c r="B39" s="35" t="s">
        <v>170</v>
      </c>
      <c r="C39" s="35" t="s">
        <v>170</v>
      </c>
      <c r="D39" s="33" t="s">
        <v>170</v>
      </c>
      <c r="E39" s="33" t="s">
        <v>170</v>
      </c>
      <c r="F39" s="33" t="s">
        <v>170</v>
      </c>
      <c r="G39" s="33">
        <v>0</v>
      </c>
      <c r="H39" s="33">
        <v>0</v>
      </c>
      <c r="I39" s="33">
        <v>0</v>
      </c>
      <c r="K39" s="35" t="s">
        <v>170</v>
      </c>
      <c r="L39" s="36" t="s">
        <v>170</v>
      </c>
    </row>
    <row r="40" spans="2:12" x14ac:dyDescent="0.3">
      <c r="B40" s="35" t="s">
        <v>170</v>
      </c>
      <c r="C40" s="35" t="s">
        <v>170</v>
      </c>
      <c r="D40" s="33" t="s">
        <v>170</v>
      </c>
      <c r="E40" s="33" t="s">
        <v>170</v>
      </c>
      <c r="F40" s="33" t="s">
        <v>170</v>
      </c>
      <c r="G40" s="33">
        <v>0</v>
      </c>
      <c r="H40" s="33">
        <v>0</v>
      </c>
      <c r="I40" s="33">
        <v>0</v>
      </c>
      <c r="K40" s="35" t="s">
        <v>170</v>
      </c>
      <c r="L40" s="36" t="s">
        <v>170</v>
      </c>
    </row>
    <row r="41" spans="2:12" x14ac:dyDescent="0.3">
      <c r="B41" s="35" t="s">
        <v>170</v>
      </c>
      <c r="C41" s="35" t="s">
        <v>170</v>
      </c>
      <c r="D41" s="33" t="s">
        <v>170</v>
      </c>
      <c r="E41" s="33" t="s">
        <v>170</v>
      </c>
      <c r="F41" s="33" t="s">
        <v>170</v>
      </c>
      <c r="G41" s="33">
        <v>0</v>
      </c>
      <c r="H41" s="33">
        <v>0</v>
      </c>
      <c r="I41" s="33">
        <v>0</v>
      </c>
      <c r="K41" s="35" t="s">
        <v>170</v>
      </c>
      <c r="L41" s="36" t="s">
        <v>170</v>
      </c>
    </row>
    <row r="42" spans="2:12" x14ac:dyDescent="0.3">
      <c r="B42" s="35" t="s">
        <v>170</v>
      </c>
      <c r="C42" s="35" t="s">
        <v>170</v>
      </c>
      <c r="D42" s="33" t="s">
        <v>170</v>
      </c>
      <c r="E42" s="33" t="s">
        <v>170</v>
      </c>
      <c r="F42" s="33" t="s">
        <v>170</v>
      </c>
      <c r="G42" s="33">
        <v>0</v>
      </c>
      <c r="H42" s="33">
        <v>0</v>
      </c>
      <c r="I42" s="33">
        <v>0</v>
      </c>
      <c r="K42" s="35" t="s">
        <v>170</v>
      </c>
      <c r="L42" s="36" t="s">
        <v>170</v>
      </c>
    </row>
    <row r="43" spans="2:12" x14ac:dyDescent="0.3">
      <c r="B43" s="35" t="s">
        <v>170</v>
      </c>
      <c r="C43" s="35" t="s">
        <v>170</v>
      </c>
      <c r="D43" s="33" t="s">
        <v>170</v>
      </c>
      <c r="E43" s="33" t="s">
        <v>170</v>
      </c>
      <c r="F43" s="33" t="s">
        <v>170</v>
      </c>
      <c r="G43" s="33">
        <v>0</v>
      </c>
      <c r="H43" s="33">
        <v>0</v>
      </c>
      <c r="I43" s="33">
        <v>0</v>
      </c>
      <c r="K43" s="35" t="s">
        <v>170</v>
      </c>
      <c r="L43" s="36" t="s">
        <v>170</v>
      </c>
    </row>
    <row r="44" spans="2:12" x14ac:dyDescent="0.3">
      <c r="B44" s="35" t="s">
        <v>170</v>
      </c>
      <c r="C44" s="35" t="s">
        <v>170</v>
      </c>
      <c r="D44" s="33" t="s">
        <v>170</v>
      </c>
      <c r="E44" s="33" t="s">
        <v>170</v>
      </c>
      <c r="F44" s="33" t="s">
        <v>170</v>
      </c>
      <c r="G44" s="33">
        <v>0</v>
      </c>
      <c r="H44" s="33">
        <v>0</v>
      </c>
      <c r="I44" s="33">
        <v>0</v>
      </c>
      <c r="K44" s="35" t="s">
        <v>170</v>
      </c>
      <c r="L44" s="36" t="s">
        <v>170</v>
      </c>
    </row>
    <row r="45" spans="2:12" x14ac:dyDescent="0.3">
      <c r="B45" s="35" t="s">
        <v>170</v>
      </c>
      <c r="C45" s="35" t="s">
        <v>170</v>
      </c>
      <c r="D45" s="33" t="s">
        <v>170</v>
      </c>
      <c r="E45" s="33" t="s">
        <v>170</v>
      </c>
      <c r="F45" s="33" t="s">
        <v>170</v>
      </c>
      <c r="G45" s="33">
        <v>0</v>
      </c>
      <c r="H45" s="33">
        <v>0</v>
      </c>
      <c r="I45" s="33">
        <v>0</v>
      </c>
      <c r="K45" s="35" t="s">
        <v>170</v>
      </c>
      <c r="L45" s="36" t="s">
        <v>170</v>
      </c>
    </row>
    <row r="46" spans="2:12" x14ac:dyDescent="0.3">
      <c r="B46" s="35" t="s">
        <v>170</v>
      </c>
      <c r="C46" s="35" t="s">
        <v>170</v>
      </c>
      <c r="D46" s="33" t="s">
        <v>170</v>
      </c>
      <c r="E46" s="33" t="s">
        <v>170</v>
      </c>
      <c r="F46" s="33" t="s">
        <v>170</v>
      </c>
      <c r="G46" s="33">
        <v>0</v>
      </c>
      <c r="H46" s="33">
        <v>0</v>
      </c>
      <c r="I46" s="33">
        <v>0</v>
      </c>
      <c r="K46" s="35" t="s">
        <v>170</v>
      </c>
      <c r="L46" s="36" t="s">
        <v>170</v>
      </c>
    </row>
    <row r="47" spans="2:12" x14ac:dyDescent="0.3">
      <c r="B47" s="35" t="s">
        <v>170</v>
      </c>
      <c r="C47" s="35" t="s">
        <v>170</v>
      </c>
      <c r="D47" s="33" t="s">
        <v>170</v>
      </c>
      <c r="E47" s="33" t="s">
        <v>170</v>
      </c>
      <c r="F47" s="33" t="s">
        <v>170</v>
      </c>
      <c r="G47" s="33">
        <v>0</v>
      </c>
      <c r="H47" s="33">
        <v>0</v>
      </c>
      <c r="I47" s="33">
        <v>0</v>
      </c>
      <c r="K47" s="35" t="s">
        <v>170</v>
      </c>
      <c r="L47" s="36" t="s">
        <v>170</v>
      </c>
    </row>
    <row r="48" spans="2:12" x14ac:dyDescent="0.3">
      <c r="B48" s="35" t="s">
        <v>170</v>
      </c>
      <c r="C48" s="35" t="s">
        <v>170</v>
      </c>
      <c r="D48" s="33" t="s">
        <v>170</v>
      </c>
      <c r="E48" s="33" t="s">
        <v>170</v>
      </c>
      <c r="F48" s="33" t="s">
        <v>170</v>
      </c>
      <c r="G48" s="33">
        <v>0</v>
      </c>
      <c r="H48" s="33">
        <v>0</v>
      </c>
      <c r="I48" s="33">
        <v>0</v>
      </c>
      <c r="K48" s="35" t="s">
        <v>170</v>
      </c>
      <c r="L48" s="36" t="s">
        <v>170</v>
      </c>
    </row>
    <row r="49" spans="2:12" x14ac:dyDescent="0.3">
      <c r="B49" s="35" t="s">
        <v>170</v>
      </c>
      <c r="C49" s="35" t="s">
        <v>170</v>
      </c>
      <c r="D49" s="33" t="s">
        <v>170</v>
      </c>
      <c r="E49" s="33" t="s">
        <v>170</v>
      </c>
      <c r="F49" s="33" t="s">
        <v>170</v>
      </c>
      <c r="G49" s="33">
        <v>0</v>
      </c>
      <c r="H49" s="33">
        <v>0</v>
      </c>
      <c r="I49" s="33">
        <v>0</v>
      </c>
      <c r="K49" s="35" t="s">
        <v>170</v>
      </c>
      <c r="L49" s="36" t="s">
        <v>170</v>
      </c>
    </row>
    <row r="50" spans="2:12" x14ac:dyDescent="0.3">
      <c r="B50" s="35" t="s">
        <v>170</v>
      </c>
      <c r="C50" s="35" t="s">
        <v>170</v>
      </c>
      <c r="D50" s="33" t="s">
        <v>170</v>
      </c>
      <c r="E50" s="33" t="s">
        <v>170</v>
      </c>
      <c r="F50" s="33" t="s">
        <v>170</v>
      </c>
      <c r="G50" s="33">
        <v>0</v>
      </c>
      <c r="H50" s="33">
        <v>0</v>
      </c>
      <c r="I50" s="33">
        <v>0</v>
      </c>
      <c r="K50" s="35" t="s">
        <v>170</v>
      </c>
      <c r="L50" s="36" t="s">
        <v>170</v>
      </c>
    </row>
    <row r="51" spans="2:12" x14ac:dyDescent="0.3">
      <c r="B51" s="35" t="s">
        <v>170</v>
      </c>
      <c r="C51" s="35" t="s">
        <v>170</v>
      </c>
      <c r="D51" s="33" t="s">
        <v>170</v>
      </c>
      <c r="E51" s="33" t="s">
        <v>170</v>
      </c>
      <c r="F51" s="33" t="s">
        <v>170</v>
      </c>
      <c r="G51" s="33">
        <v>0</v>
      </c>
      <c r="H51" s="33">
        <v>0</v>
      </c>
      <c r="I51" s="33">
        <v>0</v>
      </c>
      <c r="K51" s="35" t="s">
        <v>170</v>
      </c>
      <c r="L51" s="36" t="s">
        <v>170</v>
      </c>
    </row>
    <row r="52" spans="2:12" x14ac:dyDescent="0.3">
      <c r="B52" s="35" t="s">
        <v>170</v>
      </c>
      <c r="C52" s="35" t="s">
        <v>170</v>
      </c>
      <c r="D52" s="33" t="s">
        <v>170</v>
      </c>
      <c r="E52" s="33" t="s">
        <v>170</v>
      </c>
      <c r="F52" s="33" t="s">
        <v>170</v>
      </c>
      <c r="G52" s="33">
        <v>0</v>
      </c>
      <c r="H52" s="33">
        <v>0</v>
      </c>
      <c r="I52" s="33">
        <v>0</v>
      </c>
      <c r="K52" s="35" t="s">
        <v>170</v>
      </c>
      <c r="L52" s="36" t="s">
        <v>170</v>
      </c>
    </row>
    <row r="53" spans="2:12" x14ac:dyDescent="0.3">
      <c r="B53" s="35" t="s">
        <v>170</v>
      </c>
      <c r="C53" s="35" t="s">
        <v>170</v>
      </c>
      <c r="D53" s="33" t="s">
        <v>170</v>
      </c>
      <c r="E53" s="33" t="s">
        <v>170</v>
      </c>
      <c r="F53" s="33" t="s">
        <v>170</v>
      </c>
      <c r="G53" s="33">
        <v>0</v>
      </c>
      <c r="H53" s="33">
        <v>0</v>
      </c>
      <c r="I53" s="33">
        <v>0</v>
      </c>
      <c r="K53" s="35" t="s">
        <v>170</v>
      </c>
      <c r="L53" s="36" t="s">
        <v>170</v>
      </c>
    </row>
    <row r="54" spans="2:12" x14ac:dyDescent="0.3">
      <c r="B54" s="35" t="s">
        <v>170</v>
      </c>
      <c r="C54" s="35" t="s">
        <v>170</v>
      </c>
      <c r="D54" s="33" t="s">
        <v>170</v>
      </c>
      <c r="E54" s="33" t="s">
        <v>170</v>
      </c>
      <c r="F54" s="33" t="s">
        <v>170</v>
      </c>
      <c r="G54" s="33">
        <v>0</v>
      </c>
      <c r="H54" s="33">
        <v>0</v>
      </c>
      <c r="I54" s="33">
        <v>0</v>
      </c>
      <c r="K54" s="35" t="s">
        <v>170</v>
      </c>
      <c r="L54" s="36" t="s">
        <v>170</v>
      </c>
    </row>
    <row r="55" spans="2:12" x14ac:dyDescent="0.3">
      <c r="B55" s="35" t="s">
        <v>170</v>
      </c>
      <c r="C55" s="35" t="s">
        <v>170</v>
      </c>
      <c r="D55" s="33" t="s">
        <v>170</v>
      </c>
      <c r="E55" s="33" t="s">
        <v>170</v>
      </c>
      <c r="F55" s="33" t="s">
        <v>170</v>
      </c>
      <c r="G55" s="33">
        <v>0</v>
      </c>
      <c r="H55" s="33">
        <v>0</v>
      </c>
      <c r="I55" s="33">
        <v>0</v>
      </c>
      <c r="K55" s="35" t="s">
        <v>170</v>
      </c>
      <c r="L55" s="36" t="s">
        <v>170</v>
      </c>
    </row>
    <row r="56" spans="2:12" x14ac:dyDescent="0.3">
      <c r="B56" s="35" t="s">
        <v>170</v>
      </c>
      <c r="C56" s="35" t="s">
        <v>170</v>
      </c>
      <c r="D56" s="33" t="s">
        <v>170</v>
      </c>
      <c r="E56" s="33" t="s">
        <v>170</v>
      </c>
      <c r="F56" s="33" t="s">
        <v>170</v>
      </c>
      <c r="G56" s="33">
        <v>0</v>
      </c>
      <c r="H56" s="33">
        <v>0</v>
      </c>
      <c r="I56" s="33">
        <v>0</v>
      </c>
      <c r="K56" s="35" t="s">
        <v>170</v>
      </c>
      <c r="L56" s="36" t="s">
        <v>170</v>
      </c>
    </row>
    <row r="57" spans="2:12" x14ac:dyDescent="0.3">
      <c r="B57" s="35" t="s">
        <v>170</v>
      </c>
      <c r="C57" s="35" t="s">
        <v>170</v>
      </c>
      <c r="D57" s="33" t="s">
        <v>170</v>
      </c>
      <c r="E57" s="33" t="s">
        <v>170</v>
      </c>
      <c r="F57" s="33" t="s">
        <v>170</v>
      </c>
      <c r="G57" s="33">
        <v>0</v>
      </c>
      <c r="H57" s="33">
        <v>0</v>
      </c>
      <c r="I57" s="33">
        <v>0</v>
      </c>
      <c r="K57" s="35" t="s">
        <v>170</v>
      </c>
      <c r="L57" s="36" t="s">
        <v>170</v>
      </c>
    </row>
    <row r="58" spans="2:12" x14ac:dyDescent="0.3">
      <c r="B58" s="35" t="s">
        <v>170</v>
      </c>
      <c r="C58" s="35" t="s">
        <v>170</v>
      </c>
      <c r="D58" s="33" t="s">
        <v>170</v>
      </c>
      <c r="E58" s="33" t="s">
        <v>170</v>
      </c>
      <c r="F58" s="33" t="s">
        <v>170</v>
      </c>
      <c r="G58" s="33">
        <v>0</v>
      </c>
      <c r="H58" s="33">
        <v>0</v>
      </c>
      <c r="I58" s="33">
        <v>0</v>
      </c>
      <c r="K58" s="35" t="s">
        <v>170</v>
      </c>
      <c r="L58" s="36" t="s">
        <v>170</v>
      </c>
    </row>
    <row r="59" spans="2:12" x14ac:dyDescent="0.3">
      <c r="B59" s="35" t="s">
        <v>170</v>
      </c>
      <c r="C59" s="35" t="s">
        <v>170</v>
      </c>
      <c r="D59" s="33" t="s">
        <v>170</v>
      </c>
      <c r="E59" s="33" t="s">
        <v>170</v>
      </c>
      <c r="F59" s="33" t="s">
        <v>170</v>
      </c>
      <c r="G59" s="33">
        <v>0</v>
      </c>
      <c r="H59" s="33">
        <v>0</v>
      </c>
      <c r="I59" s="33">
        <v>0</v>
      </c>
      <c r="K59" s="35" t="s">
        <v>170</v>
      </c>
      <c r="L59" s="36" t="s">
        <v>170</v>
      </c>
    </row>
    <row r="60" spans="2:12" x14ac:dyDescent="0.3">
      <c r="B60" s="35" t="s">
        <v>170</v>
      </c>
      <c r="C60" s="35" t="s">
        <v>170</v>
      </c>
      <c r="D60" s="33" t="s">
        <v>170</v>
      </c>
      <c r="E60" s="33" t="s">
        <v>170</v>
      </c>
      <c r="F60" s="33" t="s">
        <v>170</v>
      </c>
      <c r="G60" s="33">
        <v>0</v>
      </c>
      <c r="H60" s="33">
        <v>0</v>
      </c>
      <c r="I60" s="33">
        <v>0</v>
      </c>
      <c r="K60" s="35" t="s">
        <v>170</v>
      </c>
      <c r="L60" s="36" t="s">
        <v>170</v>
      </c>
    </row>
    <row r="61" spans="2:12" x14ac:dyDescent="0.3">
      <c r="B61" s="35" t="s">
        <v>170</v>
      </c>
      <c r="C61" s="35" t="s">
        <v>170</v>
      </c>
      <c r="D61" s="33" t="s">
        <v>170</v>
      </c>
      <c r="E61" s="33" t="s">
        <v>170</v>
      </c>
      <c r="F61" s="33" t="s">
        <v>170</v>
      </c>
      <c r="G61" s="33">
        <v>0</v>
      </c>
      <c r="H61" s="33">
        <v>0</v>
      </c>
      <c r="I61" s="33">
        <v>0</v>
      </c>
      <c r="K61" s="35" t="s">
        <v>170</v>
      </c>
      <c r="L61" s="36" t="s">
        <v>170</v>
      </c>
    </row>
    <row r="62" spans="2:12" x14ac:dyDescent="0.3">
      <c r="B62" s="35" t="s">
        <v>170</v>
      </c>
      <c r="C62" s="35" t="s">
        <v>170</v>
      </c>
      <c r="D62" s="33" t="s">
        <v>170</v>
      </c>
      <c r="E62" s="33" t="s">
        <v>170</v>
      </c>
      <c r="F62" s="33" t="s">
        <v>170</v>
      </c>
      <c r="G62" s="33">
        <v>0</v>
      </c>
      <c r="H62" s="33">
        <v>0</v>
      </c>
      <c r="I62" s="33">
        <v>0</v>
      </c>
      <c r="K62" s="35" t="s">
        <v>170</v>
      </c>
      <c r="L62" s="36" t="s">
        <v>170</v>
      </c>
    </row>
    <row r="63" spans="2:12" x14ac:dyDescent="0.3">
      <c r="B63" s="35" t="s">
        <v>170</v>
      </c>
      <c r="C63" s="35" t="s">
        <v>170</v>
      </c>
      <c r="D63" s="33" t="s">
        <v>170</v>
      </c>
      <c r="E63" s="33" t="s">
        <v>170</v>
      </c>
      <c r="F63" s="33" t="s">
        <v>170</v>
      </c>
      <c r="G63" s="33">
        <v>0</v>
      </c>
      <c r="H63" s="33">
        <v>0</v>
      </c>
      <c r="I63" s="33">
        <v>0</v>
      </c>
      <c r="K63" s="35" t="s">
        <v>170</v>
      </c>
      <c r="L63" s="36" t="s">
        <v>170</v>
      </c>
    </row>
    <row r="64" spans="2:12" x14ac:dyDescent="0.3">
      <c r="B64" s="35" t="s">
        <v>170</v>
      </c>
      <c r="C64" s="35" t="s">
        <v>170</v>
      </c>
      <c r="D64" s="33" t="s">
        <v>170</v>
      </c>
      <c r="E64" s="33" t="s">
        <v>170</v>
      </c>
      <c r="F64" s="33" t="s">
        <v>170</v>
      </c>
      <c r="G64" s="33">
        <v>0</v>
      </c>
      <c r="H64" s="33">
        <v>0</v>
      </c>
      <c r="I64" s="33">
        <v>0</v>
      </c>
      <c r="K64" s="35" t="s">
        <v>170</v>
      </c>
      <c r="L64" s="36" t="s">
        <v>170</v>
      </c>
    </row>
    <row r="65" spans="2:12" x14ac:dyDescent="0.3">
      <c r="B65" s="35" t="s">
        <v>170</v>
      </c>
      <c r="C65" s="35" t="s">
        <v>170</v>
      </c>
      <c r="D65" s="33" t="s">
        <v>170</v>
      </c>
      <c r="E65" s="33" t="s">
        <v>170</v>
      </c>
      <c r="F65" s="33" t="s">
        <v>170</v>
      </c>
      <c r="G65" s="33">
        <v>0</v>
      </c>
      <c r="H65" s="33">
        <v>0</v>
      </c>
      <c r="I65" s="33">
        <v>0</v>
      </c>
      <c r="K65" s="35" t="s">
        <v>170</v>
      </c>
      <c r="L65" s="36" t="s">
        <v>170</v>
      </c>
    </row>
    <row r="66" spans="2:12" x14ac:dyDescent="0.3">
      <c r="B66" s="35" t="s">
        <v>170</v>
      </c>
      <c r="C66" s="35" t="s">
        <v>170</v>
      </c>
      <c r="D66" s="33" t="s">
        <v>170</v>
      </c>
      <c r="E66" s="33" t="s">
        <v>170</v>
      </c>
      <c r="F66" s="33" t="s">
        <v>170</v>
      </c>
      <c r="G66" s="33">
        <v>0</v>
      </c>
      <c r="H66" s="33">
        <v>0</v>
      </c>
      <c r="I66" s="33">
        <v>0</v>
      </c>
      <c r="K66" s="35" t="s">
        <v>170</v>
      </c>
      <c r="L66" s="36" t="s">
        <v>170</v>
      </c>
    </row>
    <row r="67" spans="2:12" x14ac:dyDescent="0.3">
      <c r="B67" s="35" t="s">
        <v>170</v>
      </c>
      <c r="C67" s="35" t="s">
        <v>170</v>
      </c>
      <c r="D67" s="33" t="s">
        <v>170</v>
      </c>
      <c r="E67" s="33" t="s">
        <v>170</v>
      </c>
      <c r="F67" s="33" t="s">
        <v>170</v>
      </c>
      <c r="G67" s="33">
        <v>0</v>
      </c>
      <c r="H67" s="33">
        <v>0</v>
      </c>
      <c r="I67" s="33">
        <v>0</v>
      </c>
      <c r="K67" s="35" t="s">
        <v>170</v>
      </c>
      <c r="L67" s="36" t="s">
        <v>170</v>
      </c>
    </row>
    <row r="68" spans="2:12" x14ac:dyDescent="0.3">
      <c r="B68" s="35" t="s">
        <v>170</v>
      </c>
      <c r="C68" s="35" t="s">
        <v>170</v>
      </c>
      <c r="D68" s="33" t="s">
        <v>170</v>
      </c>
      <c r="E68" s="33" t="s">
        <v>170</v>
      </c>
      <c r="F68" s="33" t="s">
        <v>170</v>
      </c>
      <c r="G68" s="33">
        <v>0</v>
      </c>
      <c r="H68" s="33">
        <v>0</v>
      </c>
      <c r="I68" s="33">
        <v>0</v>
      </c>
      <c r="K68" s="35" t="s">
        <v>170</v>
      </c>
      <c r="L68" s="36" t="s">
        <v>170</v>
      </c>
    </row>
    <row r="69" spans="2:12" x14ac:dyDescent="0.3">
      <c r="B69" s="35" t="s">
        <v>170</v>
      </c>
      <c r="C69" s="35" t="s">
        <v>170</v>
      </c>
      <c r="D69" s="33" t="s">
        <v>170</v>
      </c>
      <c r="E69" s="33" t="s">
        <v>170</v>
      </c>
      <c r="F69" s="33" t="s">
        <v>170</v>
      </c>
      <c r="G69" s="33">
        <v>0</v>
      </c>
      <c r="H69" s="33">
        <v>0</v>
      </c>
      <c r="I69" s="33">
        <v>0</v>
      </c>
      <c r="K69" s="35" t="s">
        <v>170</v>
      </c>
      <c r="L69" s="36" t="s">
        <v>170</v>
      </c>
    </row>
    <row r="70" spans="2:12" x14ac:dyDescent="0.3">
      <c r="B70" s="35" t="s">
        <v>170</v>
      </c>
      <c r="C70" s="35" t="s">
        <v>170</v>
      </c>
      <c r="D70" s="33" t="s">
        <v>170</v>
      </c>
      <c r="E70" s="33" t="s">
        <v>170</v>
      </c>
      <c r="F70" s="33" t="s">
        <v>170</v>
      </c>
      <c r="G70" s="33">
        <v>0</v>
      </c>
      <c r="H70" s="33">
        <v>0</v>
      </c>
      <c r="I70" s="33">
        <v>0</v>
      </c>
      <c r="K70" s="35" t="s">
        <v>170</v>
      </c>
      <c r="L70" s="36" t="s">
        <v>170</v>
      </c>
    </row>
    <row r="71" spans="2:12" x14ac:dyDescent="0.3">
      <c r="B71" s="35" t="s">
        <v>170</v>
      </c>
      <c r="C71" s="35" t="s">
        <v>170</v>
      </c>
      <c r="D71" s="33" t="s">
        <v>170</v>
      </c>
      <c r="E71" s="33" t="s">
        <v>170</v>
      </c>
      <c r="F71" s="33" t="s">
        <v>170</v>
      </c>
      <c r="G71" s="33">
        <v>0</v>
      </c>
      <c r="H71" s="33">
        <v>0</v>
      </c>
      <c r="I71" s="33">
        <v>0</v>
      </c>
      <c r="K71" s="35" t="s">
        <v>170</v>
      </c>
      <c r="L71" s="36" t="s">
        <v>170</v>
      </c>
    </row>
    <row r="72" spans="2:12" x14ac:dyDescent="0.3">
      <c r="B72" s="35" t="s">
        <v>170</v>
      </c>
      <c r="C72" s="35" t="s">
        <v>170</v>
      </c>
      <c r="D72" s="33" t="s">
        <v>170</v>
      </c>
      <c r="E72" s="33" t="s">
        <v>170</v>
      </c>
      <c r="F72" s="33" t="s">
        <v>170</v>
      </c>
      <c r="G72" s="33">
        <v>0</v>
      </c>
      <c r="H72" s="33">
        <v>0</v>
      </c>
      <c r="I72" s="33">
        <v>0</v>
      </c>
      <c r="K72" s="35" t="s">
        <v>170</v>
      </c>
      <c r="L72" s="36" t="s">
        <v>170</v>
      </c>
    </row>
    <row r="73" spans="2:12" x14ac:dyDescent="0.3">
      <c r="B73" s="35" t="s">
        <v>170</v>
      </c>
      <c r="C73" s="35" t="s">
        <v>170</v>
      </c>
      <c r="D73" s="33" t="s">
        <v>170</v>
      </c>
      <c r="E73" s="33" t="s">
        <v>170</v>
      </c>
      <c r="F73" s="33" t="s">
        <v>170</v>
      </c>
      <c r="G73" s="33">
        <v>0</v>
      </c>
      <c r="H73" s="33">
        <v>0</v>
      </c>
      <c r="I73" s="33">
        <v>0</v>
      </c>
      <c r="K73" s="35" t="s">
        <v>170</v>
      </c>
      <c r="L73" s="36" t="s">
        <v>170</v>
      </c>
    </row>
    <row r="74" spans="2:12" x14ac:dyDescent="0.3">
      <c r="B74" s="35" t="s">
        <v>170</v>
      </c>
      <c r="C74" s="35" t="s">
        <v>170</v>
      </c>
      <c r="D74" s="33" t="s">
        <v>170</v>
      </c>
      <c r="E74" s="33" t="s">
        <v>170</v>
      </c>
      <c r="F74" s="33" t="s">
        <v>170</v>
      </c>
      <c r="G74" s="33">
        <v>0</v>
      </c>
      <c r="H74" s="33">
        <v>0</v>
      </c>
      <c r="I74" s="33">
        <v>0</v>
      </c>
      <c r="K74" s="35" t="s">
        <v>170</v>
      </c>
      <c r="L74" s="36" t="s">
        <v>170</v>
      </c>
    </row>
    <row r="75" spans="2:12" x14ac:dyDescent="0.3">
      <c r="B75" s="35" t="s">
        <v>170</v>
      </c>
      <c r="C75" s="35" t="s">
        <v>170</v>
      </c>
      <c r="D75" s="33" t="s">
        <v>170</v>
      </c>
      <c r="E75" s="33" t="s">
        <v>170</v>
      </c>
      <c r="F75" s="33" t="s">
        <v>170</v>
      </c>
      <c r="G75" s="33">
        <v>0</v>
      </c>
      <c r="H75" s="33">
        <v>0</v>
      </c>
      <c r="I75" s="33">
        <v>0</v>
      </c>
      <c r="K75" s="35" t="s">
        <v>170</v>
      </c>
      <c r="L75" s="36" t="s">
        <v>170</v>
      </c>
    </row>
    <row r="76" spans="2:12" x14ac:dyDescent="0.3">
      <c r="B76" s="35" t="s">
        <v>170</v>
      </c>
      <c r="C76" s="35" t="s">
        <v>170</v>
      </c>
      <c r="D76" s="33" t="s">
        <v>170</v>
      </c>
      <c r="E76" s="33" t="s">
        <v>170</v>
      </c>
      <c r="F76" s="33" t="s">
        <v>170</v>
      </c>
      <c r="G76" s="33">
        <v>0</v>
      </c>
      <c r="H76" s="33">
        <v>0</v>
      </c>
      <c r="I76" s="33">
        <v>0</v>
      </c>
      <c r="K76" s="35" t="s">
        <v>170</v>
      </c>
      <c r="L76" s="36" t="s">
        <v>170</v>
      </c>
    </row>
    <row r="77" spans="2:12" x14ac:dyDescent="0.3">
      <c r="B77" s="35" t="s">
        <v>170</v>
      </c>
      <c r="C77" s="35" t="s">
        <v>170</v>
      </c>
      <c r="D77" s="33" t="s">
        <v>170</v>
      </c>
      <c r="E77" s="33" t="s">
        <v>170</v>
      </c>
      <c r="F77" s="33" t="s">
        <v>170</v>
      </c>
      <c r="G77" s="33">
        <v>0</v>
      </c>
      <c r="H77" s="33">
        <v>0</v>
      </c>
      <c r="I77" s="33">
        <v>0</v>
      </c>
      <c r="K77" s="35" t="s">
        <v>170</v>
      </c>
      <c r="L77" s="36" t="s">
        <v>170</v>
      </c>
    </row>
    <row r="78" spans="2:12" x14ac:dyDescent="0.3">
      <c r="B78" s="35" t="s">
        <v>170</v>
      </c>
      <c r="C78" s="35" t="s">
        <v>170</v>
      </c>
      <c r="D78" s="33" t="s">
        <v>170</v>
      </c>
      <c r="E78" s="33" t="s">
        <v>170</v>
      </c>
      <c r="F78" s="33" t="s">
        <v>170</v>
      </c>
      <c r="G78" s="33">
        <v>0</v>
      </c>
      <c r="H78" s="33">
        <v>0</v>
      </c>
      <c r="I78" s="33">
        <v>0</v>
      </c>
      <c r="K78" s="35" t="s">
        <v>170</v>
      </c>
      <c r="L78" s="36" t="s">
        <v>170</v>
      </c>
    </row>
    <row r="79" spans="2:12" x14ac:dyDescent="0.3">
      <c r="B79" s="35" t="s">
        <v>170</v>
      </c>
      <c r="C79" s="35" t="s">
        <v>170</v>
      </c>
      <c r="D79" s="33" t="s">
        <v>170</v>
      </c>
      <c r="E79" s="33" t="s">
        <v>170</v>
      </c>
      <c r="F79" s="33" t="s">
        <v>170</v>
      </c>
      <c r="G79" s="33">
        <v>0</v>
      </c>
      <c r="H79" s="33">
        <v>0</v>
      </c>
      <c r="I79" s="33">
        <v>0</v>
      </c>
      <c r="K79" s="35" t="s">
        <v>170</v>
      </c>
      <c r="L79" s="36" t="s">
        <v>170</v>
      </c>
    </row>
    <row r="80" spans="2:12" x14ac:dyDescent="0.3">
      <c r="B80" s="35" t="s">
        <v>170</v>
      </c>
      <c r="C80" s="35" t="s">
        <v>170</v>
      </c>
      <c r="D80" s="33" t="s">
        <v>170</v>
      </c>
      <c r="E80" s="33" t="s">
        <v>170</v>
      </c>
      <c r="F80" s="33" t="s">
        <v>170</v>
      </c>
      <c r="G80" s="33">
        <v>0</v>
      </c>
      <c r="H80" s="33">
        <v>0</v>
      </c>
      <c r="I80" s="33">
        <v>0</v>
      </c>
      <c r="K80" s="35" t="s">
        <v>170</v>
      </c>
      <c r="L80" s="36" t="s">
        <v>170</v>
      </c>
    </row>
    <row r="81" spans="2:12" x14ac:dyDescent="0.3">
      <c r="B81" s="35" t="s">
        <v>170</v>
      </c>
      <c r="C81" s="35" t="s">
        <v>170</v>
      </c>
      <c r="D81" s="33" t="s">
        <v>170</v>
      </c>
      <c r="E81" s="33" t="s">
        <v>170</v>
      </c>
      <c r="F81" s="33" t="s">
        <v>170</v>
      </c>
      <c r="G81" s="33">
        <v>0</v>
      </c>
      <c r="H81" s="33">
        <v>0</v>
      </c>
      <c r="I81" s="33">
        <v>0</v>
      </c>
      <c r="K81" s="35" t="s">
        <v>170</v>
      </c>
      <c r="L81" s="36" t="s">
        <v>170</v>
      </c>
    </row>
    <row r="82" spans="2:12" x14ac:dyDescent="0.3">
      <c r="B82" s="35" t="s">
        <v>170</v>
      </c>
      <c r="C82" s="35" t="s">
        <v>170</v>
      </c>
      <c r="D82" s="33" t="s">
        <v>170</v>
      </c>
      <c r="E82" s="33" t="s">
        <v>170</v>
      </c>
      <c r="F82" s="33" t="s">
        <v>170</v>
      </c>
      <c r="G82" s="33">
        <v>0</v>
      </c>
      <c r="H82" s="33">
        <v>0</v>
      </c>
      <c r="I82" s="33">
        <v>0</v>
      </c>
      <c r="K82" s="35" t="s">
        <v>170</v>
      </c>
      <c r="L82" s="36" t="s">
        <v>170</v>
      </c>
    </row>
    <row r="83" spans="2:12" x14ac:dyDescent="0.3">
      <c r="B83" s="35" t="s">
        <v>170</v>
      </c>
      <c r="C83" s="35" t="s">
        <v>170</v>
      </c>
      <c r="D83" s="33" t="s">
        <v>170</v>
      </c>
      <c r="E83" s="33" t="s">
        <v>170</v>
      </c>
      <c r="F83" s="33" t="s">
        <v>170</v>
      </c>
      <c r="G83" s="33">
        <v>0</v>
      </c>
      <c r="H83" s="33">
        <v>0</v>
      </c>
      <c r="I83" s="33">
        <v>0</v>
      </c>
      <c r="K83" s="35" t="s">
        <v>170</v>
      </c>
      <c r="L83" s="36" t="s">
        <v>170</v>
      </c>
    </row>
    <row r="84" spans="2:12" x14ac:dyDescent="0.3">
      <c r="B84" s="35" t="s">
        <v>170</v>
      </c>
      <c r="C84" s="35" t="s">
        <v>170</v>
      </c>
      <c r="D84" s="33" t="s">
        <v>170</v>
      </c>
      <c r="E84" s="33" t="s">
        <v>170</v>
      </c>
      <c r="F84" s="33" t="s">
        <v>170</v>
      </c>
      <c r="G84" s="33">
        <v>0</v>
      </c>
      <c r="H84" s="33">
        <v>0</v>
      </c>
      <c r="I84" s="33">
        <v>0</v>
      </c>
      <c r="K84" s="35" t="s">
        <v>170</v>
      </c>
      <c r="L84" s="36" t="s">
        <v>170</v>
      </c>
    </row>
    <row r="85" spans="2:12" x14ac:dyDescent="0.3">
      <c r="B85" s="35" t="s">
        <v>170</v>
      </c>
      <c r="C85" s="35" t="s">
        <v>170</v>
      </c>
      <c r="D85" s="33" t="s">
        <v>170</v>
      </c>
      <c r="E85" s="33" t="s">
        <v>170</v>
      </c>
      <c r="F85" s="33" t="s">
        <v>170</v>
      </c>
      <c r="G85" s="33">
        <v>0</v>
      </c>
      <c r="H85" s="33">
        <v>0</v>
      </c>
      <c r="I85" s="33">
        <v>0</v>
      </c>
      <c r="K85" s="35" t="s">
        <v>170</v>
      </c>
      <c r="L85" s="36" t="s">
        <v>170</v>
      </c>
    </row>
    <row r="86" spans="2:12" x14ac:dyDescent="0.3">
      <c r="B86" s="35" t="s">
        <v>170</v>
      </c>
      <c r="C86" s="35" t="s">
        <v>170</v>
      </c>
      <c r="D86" s="33" t="s">
        <v>170</v>
      </c>
      <c r="E86" s="33" t="s">
        <v>170</v>
      </c>
      <c r="F86" s="33" t="s">
        <v>170</v>
      </c>
      <c r="G86" s="33">
        <v>0</v>
      </c>
      <c r="H86" s="33">
        <v>0</v>
      </c>
      <c r="I86" s="33">
        <v>0</v>
      </c>
      <c r="K86" s="35" t="s">
        <v>170</v>
      </c>
      <c r="L86" s="36" t="s">
        <v>170</v>
      </c>
    </row>
    <row r="87" spans="2:12" x14ac:dyDescent="0.3">
      <c r="B87" s="35" t="s">
        <v>170</v>
      </c>
      <c r="C87" s="35" t="s">
        <v>170</v>
      </c>
      <c r="D87" s="33" t="s">
        <v>170</v>
      </c>
      <c r="E87" s="33" t="s">
        <v>170</v>
      </c>
      <c r="F87" s="33" t="s">
        <v>170</v>
      </c>
      <c r="G87" s="33">
        <v>0</v>
      </c>
      <c r="H87" s="33">
        <v>0</v>
      </c>
      <c r="I87" s="33">
        <v>0</v>
      </c>
      <c r="K87" s="35" t="s">
        <v>170</v>
      </c>
      <c r="L87" s="36" t="s">
        <v>170</v>
      </c>
    </row>
    <row r="88" spans="2:12" x14ac:dyDescent="0.3">
      <c r="B88" s="35" t="s">
        <v>170</v>
      </c>
      <c r="C88" s="35" t="s">
        <v>170</v>
      </c>
      <c r="D88" s="33" t="s">
        <v>170</v>
      </c>
      <c r="E88" s="33" t="s">
        <v>170</v>
      </c>
      <c r="F88" s="33" t="s">
        <v>170</v>
      </c>
      <c r="G88" s="33">
        <v>0</v>
      </c>
      <c r="H88" s="33">
        <v>0</v>
      </c>
      <c r="I88" s="33">
        <v>0</v>
      </c>
      <c r="K88" s="35" t="s">
        <v>170</v>
      </c>
      <c r="L88" s="36" t="s">
        <v>170</v>
      </c>
    </row>
    <row r="89" spans="2:12" x14ac:dyDescent="0.3">
      <c r="B89" s="35" t="s">
        <v>170</v>
      </c>
      <c r="C89" s="35" t="s">
        <v>170</v>
      </c>
      <c r="D89" s="33" t="s">
        <v>170</v>
      </c>
      <c r="E89" s="33" t="s">
        <v>170</v>
      </c>
      <c r="F89" s="33" t="s">
        <v>170</v>
      </c>
      <c r="G89" s="33">
        <v>0</v>
      </c>
      <c r="H89" s="33">
        <v>0</v>
      </c>
      <c r="I89" s="33">
        <v>0</v>
      </c>
      <c r="K89" s="35" t="s">
        <v>170</v>
      </c>
      <c r="L89" s="36" t="s">
        <v>170</v>
      </c>
    </row>
    <row r="90" spans="2:12" x14ac:dyDescent="0.3">
      <c r="B90" s="35" t="s">
        <v>170</v>
      </c>
      <c r="C90" s="35" t="s">
        <v>170</v>
      </c>
      <c r="D90" s="33" t="s">
        <v>170</v>
      </c>
      <c r="E90" s="33" t="s">
        <v>170</v>
      </c>
      <c r="F90" s="33" t="s">
        <v>170</v>
      </c>
      <c r="G90" s="33">
        <v>0</v>
      </c>
      <c r="H90" s="33">
        <v>0</v>
      </c>
      <c r="I90" s="33">
        <v>0</v>
      </c>
      <c r="K90" s="35" t="s">
        <v>170</v>
      </c>
      <c r="L90" s="36" t="s">
        <v>170</v>
      </c>
    </row>
    <row r="91" spans="2:12" x14ac:dyDescent="0.3">
      <c r="B91" s="35" t="s">
        <v>170</v>
      </c>
      <c r="C91" s="35" t="s">
        <v>170</v>
      </c>
      <c r="D91" s="33" t="s">
        <v>170</v>
      </c>
      <c r="E91" s="33" t="s">
        <v>170</v>
      </c>
      <c r="F91" s="33" t="s">
        <v>170</v>
      </c>
      <c r="G91" s="33">
        <v>0</v>
      </c>
      <c r="H91" s="33">
        <v>0</v>
      </c>
      <c r="I91" s="33">
        <v>0</v>
      </c>
      <c r="K91" s="35" t="s">
        <v>170</v>
      </c>
      <c r="L91" s="36" t="s">
        <v>170</v>
      </c>
    </row>
    <row r="92" spans="2:12" x14ac:dyDescent="0.3">
      <c r="B92" s="35" t="s">
        <v>170</v>
      </c>
      <c r="C92" s="35" t="s">
        <v>170</v>
      </c>
      <c r="D92" s="33" t="s">
        <v>170</v>
      </c>
      <c r="E92" s="33" t="s">
        <v>170</v>
      </c>
      <c r="F92" s="33" t="s">
        <v>170</v>
      </c>
      <c r="G92" s="33">
        <v>0</v>
      </c>
      <c r="H92" s="33">
        <v>0</v>
      </c>
      <c r="I92" s="33">
        <v>0</v>
      </c>
      <c r="K92" s="35" t="s">
        <v>170</v>
      </c>
      <c r="L92" s="36" t="s">
        <v>170</v>
      </c>
    </row>
    <row r="93" spans="2:12" x14ac:dyDescent="0.3">
      <c r="B93" s="35" t="s">
        <v>170</v>
      </c>
      <c r="C93" s="35" t="s">
        <v>170</v>
      </c>
      <c r="D93" s="33" t="s">
        <v>170</v>
      </c>
      <c r="E93" s="33" t="s">
        <v>170</v>
      </c>
      <c r="F93" s="33" t="s">
        <v>170</v>
      </c>
      <c r="G93" s="33">
        <v>0</v>
      </c>
      <c r="H93" s="33">
        <v>0</v>
      </c>
      <c r="I93" s="33">
        <v>0</v>
      </c>
      <c r="K93" s="35" t="s">
        <v>170</v>
      </c>
      <c r="L93" s="36" t="s">
        <v>170</v>
      </c>
    </row>
    <row r="94" spans="2:12" x14ac:dyDescent="0.3">
      <c r="B94" s="35" t="s">
        <v>170</v>
      </c>
      <c r="C94" s="35" t="s">
        <v>170</v>
      </c>
      <c r="D94" s="33" t="s">
        <v>170</v>
      </c>
      <c r="E94" s="33" t="s">
        <v>170</v>
      </c>
      <c r="F94" s="33" t="s">
        <v>170</v>
      </c>
      <c r="G94" s="33">
        <v>0</v>
      </c>
      <c r="H94" s="33">
        <v>0</v>
      </c>
      <c r="I94" s="33">
        <v>0</v>
      </c>
      <c r="K94" s="35" t="s">
        <v>170</v>
      </c>
      <c r="L94" s="36" t="s">
        <v>170</v>
      </c>
    </row>
    <row r="95" spans="2:12" x14ac:dyDescent="0.3">
      <c r="B95" s="35" t="s">
        <v>170</v>
      </c>
      <c r="C95" s="35" t="s">
        <v>170</v>
      </c>
      <c r="D95" s="33" t="s">
        <v>170</v>
      </c>
      <c r="E95" s="33" t="s">
        <v>170</v>
      </c>
      <c r="F95" s="33" t="s">
        <v>170</v>
      </c>
      <c r="G95" s="33">
        <v>0</v>
      </c>
      <c r="H95" s="33">
        <v>0</v>
      </c>
      <c r="I95" s="33">
        <v>0</v>
      </c>
      <c r="K95" s="35" t="s">
        <v>170</v>
      </c>
      <c r="L95" s="36" t="s">
        <v>170</v>
      </c>
    </row>
    <row r="96" spans="2:12" x14ac:dyDescent="0.3">
      <c r="B96" s="35" t="s">
        <v>170</v>
      </c>
      <c r="C96" s="35" t="s">
        <v>170</v>
      </c>
      <c r="D96" s="33" t="s">
        <v>170</v>
      </c>
      <c r="E96" s="33" t="s">
        <v>170</v>
      </c>
      <c r="F96" s="33" t="s">
        <v>170</v>
      </c>
      <c r="G96" s="33">
        <v>0</v>
      </c>
      <c r="H96" s="33">
        <v>0</v>
      </c>
      <c r="I96" s="33">
        <v>0</v>
      </c>
      <c r="K96" s="35" t="s">
        <v>170</v>
      </c>
      <c r="L96" s="36" t="s">
        <v>170</v>
      </c>
    </row>
    <row r="97" spans="2:12" x14ac:dyDescent="0.3">
      <c r="B97" s="35" t="s">
        <v>170</v>
      </c>
      <c r="C97" s="35" t="s">
        <v>170</v>
      </c>
      <c r="D97" s="33" t="s">
        <v>170</v>
      </c>
      <c r="E97" s="33" t="s">
        <v>170</v>
      </c>
      <c r="F97" s="33" t="s">
        <v>170</v>
      </c>
      <c r="G97" s="33">
        <v>0</v>
      </c>
      <c r="H97" s="33">
        <v>0</v>
      </c>
      <c r="I97" s="33">
        <v>0</v>
      </c>
      <c r="K97" s="35" t="s">
        <v>170</v>
      </c>
      <c r="L97" s="36" t="s">
        <v>170</v>
      </c>
    </row>
    <row r="98" spans="2:12" x14ac:dyDescent="0.3">
      <c r="B98" s="35" t="s">
        <v>170</v>
      </c>
      <c r="C98" s="35" t="s">
        <v>170</v>
      </c>
      <c r="D98" s="33" t="s">
        <v>170</v>
      </c>
      <c r="E98" s="33" t="s">
        <v>170</v>
      </c>
      <c r="F98" s="33" t="s">
        <v>170</v>
      </c>
      <c r="G98" s="33">
        <v>0</v>
      </c>
      <c r="H98" s="33">
        <v>0</v>
      </c>
      <c r="I98" s="33">
        <v>0</v>
      </c>
      <c r="K98" s="35" t="s">
        <v>170</v>
      </c>
      <c r="L98" s="36" t="s">
        <v>170</v>
      </c>
    </row>
    <row r="99" spans="2:12" x14ac:dyDescent="0.3">
      <c r="B99" s="35" t="s">
        <v>170</v>
      </c>
      <c r="C99" s="35" t="s">
        <v>170</v>
      </c>
      <c r="D99" s="33" t="s">
        <v>170</v>
      </c>
      <c r="E99" s="33" t="s">
        <v>170</v>
      </c>
      <c r="F99" s="33" t="s">
        <v>170</v>
      </c>
      <c r="G99" s="33">
        <v>0</v>
      </c>
      <c r="H99" s="33">
        <v>0</v>
      </c>
      <c r="I99" s="33">
        <v>0</v>
      </c>
      <c r="K99" s="35" t="s">
        <v>170</v>
      </c>
      <c r="L99" s="36" t="s">
        <v>170</v>
      </c>
    </row>
    <row r="100" spans="2:12" x14ac:dyDescent="0.3">
      <c r="B100" s="35" t="s">
        <v>170</v>
      </c>
      <c r="C100" s="35" t="s">
        <v>170</v>
      </c>
      <c r="D100" s="33" t="s">
        <v>170</v>
      </c>
      <c r="E100" s="33" t="s">
        <v>170</v>
      </c>
      <c r="F100" s="33" t="s">
        <v>170</v>
      </c>
      <c r="G100" s="33">
        <v>0</v>
      </c>
      <c r="H100" s="33">
        <v>0</v>
      </c>
      <c r="I100" s="33">
        <v>0</v>
      </c>
      <c r="K100" s="35" t="s">
        <v>170</v>
      </c>
      <c r="L100" s="36" t="s">
        <v>170</v>
      </c>
    </row>
    <row r="101" spans="2:12" x14ac:dyDescent="0.3">
      <c r="B101" s="35" t="s">
        <v>170</v>
      </c>
      <c r="C101" s="35" t="s">
        <v>170</v>
      </c>
      <c r="D101" s="33" t="s">
        <v>170</v>
      </c>
      <c r="E101" s="33" t="s">
        <v>170</v>
      </c>
      <c r="F101" s="33" t="s">
        <v>170</v>
      </c>
      <c r="G101" s="33">
        <v>0</v>
      </c>
      <c r="H101" s="33">
        <v>0</v>
      </c>
      <c r="I101" s="33">
        <v>0</v>
      </c>
      <c r="K101" s="35" t="s">
        <v>170</v>
      </c>
      <c r="L101" s="36" t="s">
        <v>170</v>
      </c>
    </row>
    <row r="102" spans="2:12" x14ac:dyDescent="0.3">
      <c r="B102" s="35" t="s">
        <v>170</v>
      </c>
      <c r="C102" s="35" t="s">
        <v>170</v>
      </c>
      <c r="D102" s="33" t="s">
        <v>170</v>
      </c>
      <c r="E102" s="33" t="s">
        <v>170</v>
      </c>
      <c r="F102" s="33" t="s">
        <v>170</v>
      </c>
      <c r="G102" s="33">
        <v>0</v>
      </c>
      <c r="H102" s="33">
        <v>0</v>
      </c>
      <c r="I102" s="33">
        <v>0</v>
      </c>
      <c r="K102" s="35" t="s">
        <v>170</v>
      </c>
      <c r="L102" s="36" t="s">
        <v>170</v>
      </c>
    </row>
    <row r="103" spans="2:12" x14ac:dyDescent="0.3">
      <c r="B103" s="35" t="s">
        <v>170</v>
      </c>
      <c r="C103" s="35" t="s">
        <v>170</v>
      </c>
      <c r="D103" s="33" t="s">
        <v>170</v>
      </c>
      <c r="E103" s="33" t="s">
        <v>170</v>
      </c>
      <c r="F103" s="33" t="s">
        <v>170</v>
      </c>
      <c r="G103" s="33">
        <v>0</v>
      </c>
      <c r="H103" s="33">
        <v>0</v>
      </c>
      <c r="I103" s="33">
        <v>0</v>
      </c>
      <c r="K103" s="35" t="s">
        <v>170</v>
      </c>
      <c r="L103" s="36" t="s">
        <v>170</v>
      </c>
    </row>
    <row r="104" spans="2:12" x14ac:dyDescent="0.3">
      <c r="B104" s="35" t="s">
        <v>170</v>
      </c>
      <c r="C104" s="35" t="s">
        <v>170</v>
      </c>
      <c r="D104" s="33" t="s">
        <v>170</v>
      </c>
      <c r="E104" s="33" t="s">
        <v>170</v>
      </c>
      <c r="F104" s="33" t="s">
        <v>170</v>
      </c>
      <c r="G104" s="33">
        <v>0</v>
      </c>
      <c r="H104" s="33">
        <v>0</v>
      </c>
      <c r="I104" s="33">
        <v>0</v>
      </c>
      <c r="K104" s="35" t="s">
        <v>170</v>
      </c>
      <c r="L104" s="36" t="s">
        <v>170</v>
      </c>
    </row>
    <row r="105" spans="2:12" x14ac:dyDescent="0.3">
      <c r="B105" s="35" t="s">
        <v>170</v>
      </c>
      <c r="C105" s="35" t="s">
        <v>170</v>
      </c>
      <c r="D105" s="33" t="s">
        <v>170</v>
      </c>
      <c r="E105" s="33" t="s">
        <v>170</v>
      </c>
      <c r="F105" s="33" t="s">
        <v>170</v>
      </c>
      <c r="G105" s="33">
        <v>0</v>
      </c>
      <c r="H105" s="33">
        <v>0</v>
      </c>
      <c r="I105" s="33">
        <v>0</v>
      </c>
      <c r="K105" s="35" t="s">
        <v>170</v>
      </c>
      <c r="L105" s="36" t="s">
        <v>170</v>
      </c>
    </row>
    <row r="106" spans="2:12" x14ac:dyDescent="0.3">
      <c r="B106" s="35" t="s">
        <v>170</v>
      </c>
      <c r="C106" s="35" t="s">
        <v>170</v>
      </c>
      <c r="D106" s="33" t="s">
        <v>170</v>
      </c>
      <c r="E106" s="33" t="s">
        <v>170</v>
      </c>
      <c r="F106" s="33" t="s">
        <v>170</v>
      </c>
      <c r="G106" s="33">
        <v>0</v>
      </c>
      <c r="H106" s="33">
        <v>0</v>
      </c>
      <c r="I106" s="33">
        <v>0</v>
      </c>
      <c r="K106" s="35" t="s">
        <v>170</v>
      </c>
      <c r="L106" s="36" t="s">
        <v>170</v>
      </c>
    </row>
    <row r="107" spans="2:12" x14ac:dyDescent="0.3">
      <c r="B107" s="35" t="s">
        <v>170</v>
      </c>
      <c r="C107" s="35" t="s">
        <v>170</v>
      </c>
      <c r="D107" s="33" t="s">
        <v>170</v>
      </c>
      <c r="E107" s="33" t="s">
        <v>170</v>
      </c>
      <c r="F107" s="33" t="s">
        <v>170</v>
      </c>
      <c r="G107" s="33">
        <v>0</v>
      </c>
      <c r="H107" s="33">
        <v>0</v>
      </c>
      <c r="I107" s="33">
        <v>0</v>
      </c>
      <c r="K107" s="35" t="s">
        <v>170</v>
      </c>
      <c r="L107" s="36" t="s">
        <v>170</v>
      </c>
    </row>
    <row r="108" spans="2:12" x14ac:dyDescent="0.3">
      <c r="B108" s="35" t="s">
        <v>170</v>
      </c>
      <c r="C108" s="35" t="s">
        <v>170</v>
      </c>
      <c r="D108" s="33" t="s">
        <v>170</v>
      </c>
      <c r="E108" s="33" t="s">
        <v>170</v>
      </c>
      <c r="F108" s="33" t="s">
        <v>170</v>
      </c>
      <c r="G108" s="33">
        <v>0</v>
      </c>
      <c r="H108" s="33">
        <v>0</v>
      </c>
      <c r="I108" s="33">
        <v>0</v>
      </c>
      <c r="K108" s="35" t="s">
        <v>170</v>
      </c>
      <c r="L108" s="36" t="s">
        <v>170</v>
      </c>
    </row>
    <row r="109" spans="2:12" x14ac:dyDescent="0.3">
      <c r="B109" s="35" t="s">
        <v>170</v>
      </c>
      <c r="C109" s="35" t="s">
        <v>170</v>
      </c>
      <c r="D109" s="33" t="s">
        <v>170</v>
      </c>
      <c r="E109" s="33" t="s">
        <v>170</v>
      </c>
      <c r="F109" s="33" t="s">
        <v>170</v>
      </c>
      <c r="G109" s="33">
        <v>0</v>
      </c>
      <c r="H109" s="33">
        <v>0</v>
      </c>
      <c r="I109" s="33">
        <v>0</v>
      </c>
      <c r="K109" s="35" t="s">
        <v>170</v>
      </c>
      <c r="L109" s="36" t="s">
        <v>170</v>
      </c>
    </row>
    <row r="110" spans="2:12" x14ac:dyDescent="0.3">
      <c r="B110" s="35" t="s">
        <v>170</v>
      </c>
      <c r="C110" s="35" t="s">
        <v>170</v>
      </c>
      <c r="D110" s="33" t="s">
        <v>170</v>
      </c>
      <c r="E110" s="33" t="s">
        <v>170</v>
      </c>
      <c r="F110" s="33" t="s">
        <v>170</v>
      </c>
      <c r="G110" s="33">
        <v>0</v>
      </c>
      <c r="H110" s="33">
        <v>0</v>
      </c>
      <c r="I110" s="33">
        <v>0</v>
      </c>
      <c r="K110" s="35" t="s">
        <v>170</v>
      </c>
      <c r="L110" s="36" t="s">
        <v>170</v>
      </c>
    </row>
    <row r="111" spans="2:12" x14ac:dyDescent="0.3">
      <c r="B111" s="35" t="s">
        <v>170</v>
      </c>
      <c r="C111" s="35" t="s">
        <v>170</v>
      </c>
      <c r="D111" s="33" t="s">
        <v>170</v>
      </c>
      <c r="E111" s="33" t="s">
        <v>170</v>
      </c>
      <c r="F111" s="33" t="s">
        <v>170</v>
      </c>
      <c r="G111" s="33">
        <v>0</v>
      </c>
      <c r="H111" s="33">
        <v>0</v>
      </c>
      <c r="I111" s="33">
        <v>0</v>
      </c>
      <c r="K111" s="35" t="s">
        <v>170</v>
      </c>
      <c r="L111" s="36" t="s">
        <v>170</v>
      </c>
    </row>
    <row r="112" spans="2:12" x14ac:dyDescent="0.3">
      <c r="B112" s="35" t="s">
        <v>170</v>
      </c>
      <c r="C112" s="35" t="s">
        <v>170</v>
      </c>
      <c r="D112" s="33" t="s">
        <v>170</v>
      </c>
      <c r="E112" s="33" t="s">
        <v>170</v>
      </c>
      <c r="F112" s="33" t="s">
        <v>170</v>
      </c>
      <c r="G112" s="33">
        <v>0</v>
      </c>
      <c r="H112" s="33">
        <v>0</v>
      </c>
      <c r="I112" s="33">
        <v>0</v>
      </c>
      <c r="K112" s="35" t="s">
        <v>170</v>
      </c>
      <c r="L112" s="36" t="s">
        <v>170</v>
      </c>
    </row>
    <row r="113" spans="2:12" x14ac:dyDescent="0.3">
      <c r="B113" s="35" t="s">
        <v>170</v>
      </c>
      <c r="C113" s="35" t="s">
        <v>170</v>
      </c>
      <c r="D113" s="33" t="s">
        <v>170</v>
      </c>
      <c r="E113" s="33" t="s">
        <v>170</v>
      </c>
      <c r="F113" s="33" t="s">
        <v>170</v>
      </c>
      <c r="G113" s="33">
        <v>0</v>
      </c>
      <c r="H113" s="33">
        <v>0</v>
      </c>
      <c r="I113" s="33">
        <v>0</v>
      </c>
      <c r="K113" s="35" t="s">
        <v>170</v>
      </c>
      <c r="L113" s="36" t="s">
        <v>170</v>
      </c>
    </row>
    <row r="114" spans="2:12" x14ac:dyDescent="0.3">
      <c r="B114" s="35" t="s">
        <v>170</v>
      </c>
      <c r="C114" s="35" t="s">
        <v>170</v>
      </c>
      <c r="D114" s="33" t="s">
        <v>170</v>
      </c>
      <c r="E114" s="33" t="s">
        <v>170</v>
      </c>
      <c r="F114" s="33" t="s">
        <v>170</v>
      </c>
      <c r="G114" s="33">
        <v>0</v>
      </c>
      <c r="H114" s="33">
        <v>0</v>
      </c>
      <c r="I114" s="33">
        <v>0</v>
      </c>
      <c r="K114" s="35" t="s">
        <v>170</v>
      </c>
      <c r="L114" s="36" t="s">
        <v>170</v>
      </c>
    </row>
    <row r="115" spans="2:12" x14ac:dyDescent="0.3">
      <c r="B115" s="35" t="s">
        <v>170</v>
      </c>
      <c r="C115" s="35" t="s">
        <v>170</v>
      </c>
      <c r="D115" s="33" t="s">
        <v>170</v>
      </c>
      <c r="E115" s="33" t="s">
        <v>170</v>
      </c>
      <c r="F115" s="33" t="s">
        <v>170</v>
      </c>
      <c r="G115" s="33">
        <v>0</v>
      </c>
      <c r="H115" s="33">
        <v>0</v>
      </c>
      <c r="I115" s="33">
        <v>0</v>
      </c>
      <c r="K115" s="35" t="s">
        <v>170</v>
      </c>
      <c r="L115" s="36" t="s">
        <v>170</v>
      </c>
    </row>
    <row r="116" spans="2:12" x14ac:dyDescent="0.3">
      <c r="B116" s="35" t="s">
        <v>170</v>
      </c>
      <c r="C116" s="35" t="s">
        <v>170</v>
      </c>
      <c r="D116" s="33" t="s">
        <v>170</v>
      </c>
      <c r="E116" s="33" t="s">
        <v>170</v>
      </c>
      <c r="F116" s="33" t="s">
        <v>170</v>
      </c>
      <c r="G116" s="33">
        <v>0</v>
      </c>
      <c r="H116" s="33">
        <v>0</v>
      </c>
      <c r="I116" s="33">
        <v>0</v>
      </c>
      <c r="K116" s="35" t="s">
        <v>170</v>
      </c>
      <c r="L116" s="36" t="s">
        <v>170</v>
      </c>
    </row>
    <row r="117" spans="2:12" x14ac:dyDescent="0.3">
      <c r="B117" s="35" t="s">
        <v>170</v>
      </c>
      <c r="C117" s="35" t="s">
        <v>170</v>
      </c>
      <c r="D117" s="33" t="s">
        <v>170</v>
      </c>
      <c r="E117" s="33" t="s">
        <v>170</v>
      </c>
      <c r="F117" s="33" t="s">
        <v>170</v>
      </c>
      <c r="G117" s="33">
        <v>0</v>
      </c>
      <c r="H117" s="33">
        <v>0</v>
      </c>
      <c r="I117" s="33">
        <v>0</v>
      </c>
      <c r="K117" s="35" t="s">
        <v>170</v>
      </c>
      <c r="L117" s="36" t="s">
        <v>170</v>
      </c>
    </row>
    <row r="118" spans="2:12" x14ac:dyDescent="0.3">
      <c r="B118" s="35" t="s">
        <v>170</v>
      </c>
      <c r="C118" s="35" t="s">
        <v>170</v>
      </c>
      <c r="D118" s="33" t="s">
        <v>170</v>
      </c>
      <c r="E118" s="33" t="s">
        <v>170</v>
      </c>
      <c r="F118" s="33" t="s">
        <v>170</v>
      </c>
      <c r="G118" s="33">
        <v>0</v>
      </c>
      <c r="H118" s="33">
        <v>0</v>
      </c>
      <c r="I118" s="33">
        <v>0</v>
      </c>
      <c r="K118" s="35" t="s">
        <v>170</v>
      </c>
      <c r="L118" s="36" t="s">
        <v>170</v>
      </c>
    </row>
  </sheetData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01"/>
  <sheetViews>
    <sheetView topLeftCell="A3" workbookViewId="0">
      <selection activeCell="B4" sqref="B4"/>
    </sheetView>
  </sheetViews>
  <sheetFormatPr defaultRowHeight="12" x14ac:dyDescent="0.25"/>
  <cols>
    <col min="1" max="1" width="8.88671875" style="1"/>
    <col min="2" max="3" width="8.88671875" style="8" customWidth="1"/>
    <col min="4" max="4" width="4.44140625" style="8" customWidth="1"/>
    <col min="5" max="5" width="17.77734375" style="1" customWidth="1"/>
    <col min="6" max="16384" width="8.88671875" style="1"/>
  </cols>
  <sheetData>
    <row r="1" spans="1:5" ht="31.2" hidden="1" customHeight="1" x14ac:dyDescent="0.25">
      <c r="A1" s="8" t="s">
        <v>143</v>
      </c>
      <c r="B1" s="1"/>
      <c r="C1" s="2">
        <v>0.77083333333333337</v>
      </c>
      <c r="D1" s="1"/>
    </row>
    <row r="2" spans="1:5" ht="31.2" hidden="1" customHeight="1" x14ac:dyDescent="0.25">
      <c r="A2" s="1">
        <v>0</v>
      </c>
    </row>
    <row r="3" spans="1:5" ht="31.2" customHeight="1" x14ac:dyDescent="0.3">
      <c r="B3" s="50" t="s">
        <v>141</v>
      </c>
      <c r="C3" s="37" t="s">
        <v>155</v>
      </c>
    </row>
    <row r="4" spans="1:5" x14ac:dyDescent="0.25">
      <c r="A4" s="1">
        <f>A2+1</f>
        <v>1</v>
      </c>
      <c r="B4" s="8">
        <f>IF(Runners!A3&lt;&gt;"",SMALL(Runners!CV$3:CV$200,A4),"")</f>
        <v>2.0860416666666666E-3</v>
      </c>
      <c r="C4" s="8">
        <f>IF(B4&lt;&gt;"",B4+C$1,"")</f>
        <v>0.77291937500000008</v>
      </c>
      <c r="E4" s="1" t="str">
        <f>VLOOKUP(B4,Runners!CV$3:CZ$200,5,FALSE)</f>
        <v>Sarah Bagshaw</v>
      </c>
    </row>
    <row r="5" spans="1:5" x14ac:dyDescent="0.25">
      <c r="A5" s="1">
        <f t="shared" ref="A5:A68" si="0">A4+1</f>
        <v>2</v>
      </c>
      <c r="B5" s="8">
        <f>IF(Runners!A4&lt;&gt;"",SMALL(Runners!CV$3:CV$200,A5),"")</f>
        <v>2.6065509259259258E-3</v>
      </c>
      <c r="C5" s="8">
        <f t="shared" ref="C5:C68" si="1">IF(B5&lt;&gt;"",B5+C$1,"")</f>
        <v>0.77343988425925925</v>
      </c>
      <c r="E5" s="1" t="str">
        <f>VLOOKUP(B5,Runners!CV$3:CZ$200,5,FALSE)</f>
        <v>Paula McCandless</v>
      </c>
    </row>
    <row r="6" spans="1:5" x14ac:dyDescent="0.25">
      <c r="A6" s="1">
        <f t="shared" si="0"/>
        <v>3</v>
      </c>
      <c r="B6" s="8">
        <f>IF(Runners!A5&lt;&gt;"",SMALL(Runners!CV$3:CV$200,A6),"")</f>
        <v>4.5167824074074069E-3</v>
      </c>
      <c r="C6" s="8">
        <f t="shared" si="1"/>
        <v>0.77535011574074075</v>
      </c>
      <c r="E6" s="1" t="str">
        <f>VLOOKUP(B6,Runners!CV$3:CZ$200,5,FALSE)</f>
        <v>Sylvia Gittins</v>
      </c>
    </row>
    <row r="7" spans="1:5" x14ac:dyDescent="0.25">
      <c r="A7" s="1">
        <f t="shared" si="0"/>
        <v>4</v>
      </c>
      <c r="B7" s="8">
        <f>IF(Runners!A6&lt;&gt;"",SMALL(Runners!CV$3:CV$200,A7),"")</f>
        <v>4.6884953703703698E-3</v>
      </c>
      <c r="C7" s="8">
        <f t="shared" si="1"/>
        <v>0.77552182870370379</v>
      </c>
      <c r="E7" s="1" t="str">
        <f>VLOOKUP(B7,Runners!CV$3:CZ$200,5,FALSE)</f>
        <v>Graham Young</v>
      </c>
    </row>
    <row r="8" spans="1:5" x14ac:dyDescent="0.25">
      <c r="A8" s="1">
        <f t="shared" si="0"/>
        <v>5</v>
      </c>
      <c r="B8" s="8">
        <f>IF(Runners!A7&lt;&gt;"",SMALL(Runners!CV$3:CV$200,A8),"")</f>
        <v>5.5581712962962963E-3</v>
      </c>
      <c r="C8" s="8">
        <f t="shared" si="1"/>
        <v>0.77639150462962969</v>
      </c>
      <c r="E8" s="1" t="str">
        <f>VLOOKUP(B8,Runners!CV$3:CZ$200,5,FALSE)</f>
        <v>Ruth Bye</v>
      </c>
    </row>
    <row r="9" spans="1:5" x14ac:dyDescent="0.25">
      <c r="A9" s="1">
        <f t="shared" si="0"/>
        <v>6</v>
      </c>
      <c r="B9" s="8">
        <f>IF(Runners!A8&lt;&gt;"",SMALL(Runners!CV$3:CV$200,A9),"")</f>
        <v>6.0784953703703704E-3</v>
      </c>
      <c r="C9" s="8">
        <f t="shared" si="1"/>
        <v>0.77691182870370379</v>
      </c>
      <c r="E9" s="1" t="str">
        <f>VLOOKUP(B9,Runners!CV$3:CZ$200,5,FALSE)</f>
        <v>Michelle Sheridan</v>
      </c>
    </row>
    <row r="10" spans="1:5" x14ac:dyDescent="0.25">
      <c r="A10" s="1">
        <f t="shared" si="0"/>
        <v>7</v>
      </c>
      <c r="B10" s="8">
        <f>IF(Runners!A9&lt;&gt;"",SMALL(Runners!CV$3:CV$200,A10),"")</f>
        <v>6.2521759259259267E-3</v>
      </c>
      <c r="C10" s="8">
        <f t="shared" si="1"/>
        <v>0.77708550925925934</v>
      </c>
      <c r="E10" s="1" t="str">
        <f>VLOOKUP(B10,Runners!CV$3:CZ$200,5,FALSE)</f>
        <v>Natalie Toft</v>
      </c>
    </row>
    <row r="11" spans="1:5" x14ac:dyDescent="0.25">
      <c r="A11" s="1">
        <f t="shared" si="0"/>
        <v>8</v>
      </c>
      <c r="B11" s="8">
        <f>IF(Runners!A10&lt;&gt;"",SMALL(Runners!CV$3:CV$200,A11),"")</f>
        <v>6.4250694444444442E-3</v>
      </c>
      <c r="C11" s="8">
        <f t="shared" si="1"/>
        <v>0.7772584027777778</v>
      </c>
      <c r="E11" s="1" t="str">
        <f>VLOOKUP(B11,Runners!CV$3:CZ$200,5,FALSE)</f>
        <v>Jeremy McCandless</v>
      </c>
    </row>
    <row r="12" spans="1:5" x14ac:dyDescent="0.25">
      <c r="A12" s="1">
        <f t="shared" si="0"/>
        <v>9</v>
      </c>
      <c r="B12" s="8">
        <f>IF(Runners!A11&lt;&gt;"",SMALL(Runners!CV$3:CV$200,A12),"")</f>
        <v>6.5981712962962964E-3</v>
      </c>
      <c r="C12" s="8">
        <f t="shared" si="1"/>
        <v>0.77743150462962962</v>
      </c>
      <c r="E12" s="1" t="str">
        <f>VLOOKUP(B12,Runners!CV$3:CZ$200,5,FALSE)</f>
        <v>Gillian Oliver</v>
      </c>
    </row>
    <row r="13" spans="1:5" x14ac:dyDescent="0.25">
      <c r="A13" s="1">
        <f t="shared" si="0"/>
        <v>10</v>
      </c>
      <c r="B13" s="8">
        <f>IF(Runners!A12&lt;&gt;"",SMALL(Runners!CV$3:CV$200,A13),"")</f>
        <v>7.2936342592592593E-3</v>
      </c>
      <c r="C13" s="8">
        <f t="shared" si="1"/>
        <v>0.77812696759259259</v>
      </c>
      <c r="E13" s="1" t="str">
        <f>VLOOKUP(B13,Runners!CV$3:CZ$200,5,FALSE)</f>
        <v>Maria Tierney</v>
      </c>
    </row>
    <row r="14" spans="1:5" x14ac:dyDescent="0.25">
      <c r="A14" s="1">
        <f t="shared" si="0"/>
        <v>11</v>
      </c>
      <c r="B14" s="8">
        <f>IF(Runners!A13&lt;&gt;"",SMALL(Runners!CV$3:CV$200,A14),"")</f>
        <v>7.2939583333333337E-3</v>
      </c>
      <c r="C14" s="8">
        <f t="shared" si="1"/>
        <v>0.77812729166666672</v>
      </c>
      <c r="E14" s="1" t="str">
        <f>VLOOKUP(B14,Runners!CV$3:CZ$200,5,FALSE)</f>
        <v>Pam Binns</v>
      </c>
    </row>
    <row r="15" spans="1:5" x14ac:dyDescent="0.25">
      <c r="A15" s="1">
        <f t="shared" si="0"/>
        <v>12</v>
      </c>
      <c r="B15" s="8">
        <f>IF(Runners!A14&lt;&gt;"",SMALL(Runners!CV$3:CV$200,A15),"")</f>
        <v>7.6404861111111109E-3</v>
      </c>
      <c r="C15" s="8">
        <f t="shared" si="1"/>
        <v>0.77847381944444449</v>
      </c>
      <c r="E15" s="1" t="str">
        <f>VLOOKUP(B15,Runners!CV$3:CZ$200,5,FALSE)</f>
        <v>Julie Wiseman</v>
      </c>
    </row>
    <row r="16" spans="1:5" x14ac:dyDescent="0.25">
      <c r="A16" s="1">
        <f t="shared" si="0"/>
        <v>13</v>
      </c>
      <c r="B16" s="8">
        <f>IF(Runners!A15&lt;&gt;"",SMALL(Runners!CV$3:CV$200,A16),"")</f>
        <v>7.6417361111111104E-3</v>
      </c>
      <c r="C16" s="8">
        <f t="shared" si="1"/>
        <v>0.77847506944444445</v>
      </c>
      <c r="E16" s="1" t="str">
        <f>VLOOKUP(B16,Runners!CV$3:CZ$200,5,FALSE)</f>
        <v>Sue Henry</v>
      </c>
    </row>
    <row r="17" spans="1:5" x14ac:dyDescent="0.25">
      <c r="A17" s="1">
        <f t="shared" si="0"/>
        <v>14</v>
      </c>
      <c r="B17" s="8">
        <f>IF(Runners!A16&lt;&gt;"",SMALL(Runners!CV$3:CV$200,A17),"")</f>
        <v>7.9863194444444435E-3</v>
      </c>
      <c r="C17" s="8">
        <f t="shared" si="1"/>
        <v>0.77881965277777776</v>
      </c>
      <c r="E17" s="1" t="str">
        <f>VLOOKUP(B17,Runners!CV$3:CZ$200,5,FALSE)</f>
        <v>Angela Bremner</v>
      </c>
    </row>
    <row r="18" spans="1:5" x14ac:dyDescent="0.25">
      <c r="A18" s="1">
        <f t="shared" si="0"/>
        <v>15</v>
      </c>
      <c r="B18" s="8">
        <f>IF(Runners!A17&lt;&gt;"",SMALL(Runners!CV$3:CV$200,A18),"")</f>
        <v>7.9864814814814816E-3</v>
      </c>
      <c r="C18" s="8">
        <f t="shared" si="1"/>
        <v>0.77881981481481488</v>
      </c>
      <c r="E18" s="1" t="str">
        <f>VLOOKUP(B18,Runners!CV$3:CZ$200,5,FALSE)</f>
        <v>Carolyn Melvyn</v>
      </c>
    </row>
    <row r="19" spans="1:5" x14ac:dyDescent="0.25">
      <c r="A19" s="1">
        <f t="shared" si="0"/>
        <v>16</v>
      </c>
      <c r="B19" s="8">
        <f>IF(Runners!A18&lt;&gt;"",SMALL(Runners!CV$3:CV$200,A19),"")</f>
        <v>7.9865277777777764E-3</v>
      </c>
      <c r="C19" s="8">
        <f t="shared" si="1"/>
        <v>0.77881986111111112</v>
      </c>
      <c r="E19" s="1" t="str">
        <f>VLOOKUP(B19,Runners!CV$3:CZ$200,5,FALSE)</f>
        <v>Catherine MacLachlan</v>
      </c>
    </row>
    <row r="20" spans="1:5" x14ac:dyDescent="0.25">
      <c r="A20" s="1">
        <f t="shared" si="0"/>
        <v>17</v>
      </c>
      <c r="B20" s="8">
        <f>IF(Runners!A19&lt;&gt;"",SMALL(Runners!CV$3:CV$200,A20),"")</f>
        <v>7.9866435185185179E-3</v>
      </c>
      <c r="C20" s="8">
        <f t="shared" si="1"/>
        <v>0.77881997685185189</v>
      </c>
      <c r="E20" s="1" t="str">
        <f>VLOOKUP(B20,Runners!CV$3:CZ$200,5,FALSE)</f>
        <v>Christine Rouse</v>
      </c>
    </row>
    <row r="21" spans="1:5" x14ac:dyDescent="0.25">
      <c r="A21" s="1">
        <f t="shared" si="0"/>
        <v>18</v>
      </c>
      <c r="B21" s="8">
        <f>IF(Runners!A20&lt;&gt;"",SMALL(Runners!CV$3:CV$200,A21),"")</f>
        <v>7.9873379629629617E-3</v>
      </c>
      <c r="C21" s="8">
        <f t="shared" si="1"/>
        <v>0.77882067129629629</v>
      </c>
      <c r="E21" s="1" t="str">
        <f>VLOOKUP(B21,Runners!CV$3:CZ$200,5,FALSE)</f>
        <v>Guest 60</v>
      </c>
    </row>
    <row r="22" spans="1:5" x14ac:dyDescent="0.25">
      <c r="A22" s="1">
        <f t="shared" si="0"/>
        <v>19</v>
      </c>
      <c r="B22" s="8">
        <f>IF(Runners!A21&lt;&gt;"",SMALL(Runners!CV$3:CV$200,A22),"")</f>
        <v>7.9887962962962959E-3</v>
      </c>
      <c r="C22" s="8">
        <f t="shared" si="1"/>
        <v>0.77882212962962971</v>
      </c>
      <c r="E22" s="1" t="str">
        <f>VLOOKUP(B22,Runners!CV$3:CZ$200,5,FALSE)</f>
        <v>Sarah Cook</v>
      </c>
    </row>
    <row r="23" spans="1:5" x14ac:dyDescent="0.25">
      <c r="A23" s="1">
        <f t="shared" si="0"/>
        <v>20</v>
      </c>
      <c r="B23" s="8">
        <f>IF(Runners!A22&lt;&gt;"",SMALL(Runners!CV$3:CV$200,A23),"")</f>
        <v>8.3349537037037038E-3</v>
      </c>
      <c r="C23" s="8">
        <f t="shared" si="1"/>
        <v>0.77916828703703711</v>
      </c>
      <c r="E23" s="1" t="str">
        <f>VLOOKUP(B23,Runners!CV$3:CZ$200,5,FALSE)</f>
        <v>Karen Lanigan</v>
      </c>
    </row>
    <row r="24" spans="1:5" x14ac:dyDescent="0.25">
      <c r="A24" s="1">
        <f t="shared" si="0"/>
        <v>21</v>
      </c>
      <c r="B24" s="8">
        <f>IF(Runners!A23&lt;&gt;"",SMALL(Runners!CV$3:CV$200,A24),"")</f>
        <v>8.6808333333333338E-3</v>
      </c>
      <c r="C24" s="8">
        <f t="shared" si="1"/>
        <v>0.77951416666666673</v>
      </c>
      <c r="E24" s="1" t="str">
        <f>VLOOKUP(B24,Runners!CV$3:CZ$200,5,FALSE)</f>
        <v>Ben McCabe</v>
      </c>
    </row>
    <row r="25" spans="1:5" x14ac:dyDescent="0.25">
      <c r="A25" s="1">
        <f t="shared" si="0"/>
        <v>22</v>
      </c>
      <c r="B25" s="8">
        <f>IF(Runners!A24&lt;&gt;"",SMALL(Runners!CV$3:CV$200,A25),"")</f>
        <v>8.854421296296296E-3</v>
      </c>
      <c r="C25" s="8">
        <f t="shared" si="1"/>
        <v>0.77968775462962969</v>
      </c>
      <c r="E25" s="1" t="str">
        <f>VLOOKUP(B25,Runners!CV$3:CZ$200,5,FALSE)</f>
        <v>Bec Willetts</v>
      </c>
    </row>
    <row r="26" spans="1:5" x14ac:dyDescent="0.25">
      <c r="A26" s="1">
        <f t="shared" si="0"/>
        <v>23</v>
      </c>
      <c r="B26" s="8">
        <f>IF(Runners!A25&lt;&gt;"",SMALL(Runners!CV$3:CV$200,A26),"")</f>
        <v>8.8549074074074068E-3</v>
      </c>
      <c r="C26" s="8">
        <f t="shared" si="1"/>
        <v>0.77968824074074072</v>
      </c>
      <c r="E26" s="1" t="str">
        <f>VLOOKUP(B26,Runners!CV$3:CZ$200,5,FALSE)</f>
        <v>Debbie Francis</v>
      </c>
    </row>
    <row r="27" spans="1:5" x14ac:dyDescent="0.25">
      <c r="A27" s="1">
        <f t="shared" si="0"/>
        <v>24</v>
      </c>
      <c r="B27" s="8">
        <f>IF(Runners!A26&lt;&gt;"",SMALL(Runners!CV$3:CV$200,A27),"")</f>
        <v>9.0281018518518514E-3</v>
      </c>
      <c r="C27" s="8">
        <f t="shared" si="1"/>
        <v>0.77986143518518525</v>
      </c>
      <c r="E27" s="1" t="str">
        <f>VLOOKUP(B27,Runners!CV$3:CZ$200,5,FALSE)</f>
        <v>Bob Clough</v>
      </c>
    </row>
    <row r="28" spans="1:5" x14ac:dyDescent="0.25">
      <c r="A28" s="1">
        <f t="shared" si="0"/>
        <v>25</v>
      </c>
      <c r="B28" s="8">
        <f>IF(Runners!A27&lt;&gt;"",SMALL(Runners!CV$3:CV$200,A28),"")</f>
        <v>9.2024074074074074E-3</v>
      </c>
      <c r="C28" s="8">
        <f t="shared" si="1"/>
        <v>0.78003574074074078</v>
      </c>
      <c r="E28" s="1" t="str">
        <f>VLOOKUP(B28,Runners!CV$3:CZ$200,5,FALSE)</f>
        <v>Greg Oulton</v>
      </c>
    </row>
    <row r="29" spans="1:5" x14ac:dyDescent="0.25">
      <c r="A29" s="1">
        <f t="shared" si="0"/>
        <v>26</v>
      </c>
      <c r="B29" s="8">
        <f>IF(Runners!A28&lt;&gt;"",SMALL(Runners!CV$3:CV$200,A29),"")</f>
        <v>9.2031481481481478E-3</v>
      </c>
      <c r="C29" s="8">
        <f t="shared" si="1"/>
        <v>0.78003648148148153</v>
      </c>
      <c r="E29" s="1" t="str">
        <f>VLOOKUP(B29,Runners!CV$3:CZ$200,5,FALSE)</f>
        <v>Laura Byrne</v>
      </c>
    </row>
    <row r="30" spans="1:5" x14ac:dyDescent="0.25">
      <c r="A30" s="1">
        <f t="shared" si="0"/>
        <v>27</v>
      </c>
      <c r="B30" s="8">
        <f>IF(Runners!A29&lt;&gt;"",SMALL(Runners!CV$3:CV$200,A30),"")</f>
        <v>9.2032870370370376E-3</v>
      </c>
      <c r="C30" s="8">
        <f t="shared" si="1"/>
        <v>0.78003662037037036</v>
      </c>
      <c r="E30" s="1" t="str">
        <f>VLOOKUP(B30,Runners!CV$3:CZ$200,5,FALSE)</f>
        <v>Liz Canavan</v>
      </c>
    </row>
    <row r="31" spans="1:5" x14ac:dyDescent="0.25">
      <c r="A31" s="1">
        <f t="shared" si="0"/>
        <v>28</v>
      </c>
      <c r="B31" s="8">
        <f>IF(Runners!A30&lt;&gt;"",SMALL(Runners!CV$3:CV$200,A31),"")</f>
        <v>9.3763425925925924E-3</v>
      </c>
      <c r="C31" s="8">
        <f t="shared" si="1"/>
        <v>0.78020967592592594</v>
      </c>
      <c r="E31" s="1" t="str">
        <f>VLOOKUP(B31,Runners!CV$3:CZ$200,5,FALSE)</f>
        <v>Jacqui Murray</v>
      </c>
    </row>
    <row r="32" spans="1:5" x14ac:dyDescent="0.25">
      <c r="A32" s="1">
        <f t="shared" si="0"/>
        <v>29</v>
      </c>
      <c r="B32" s="8">
        <f>IF(Runners!A31&lt;&gt;"",SMALL(Runners!CV$3:CV$200,A32),"")</f>
        <v>9.898287037037037E-3</v>
      </c>
      <c r="C32" s="8">
        <f t="shared" si="1"/>
        <v>0.78073162037037036</v>
      </c>
      <c r="E32" s="1" t="str">
        <f>VLOOKUP(B32,Runners!CV$3:CZ$200,5,FALSE)</f>
        <v>Rachael Wignall</v>
      </c>
    </row>
    <row r="33" spans="1:5" x14ac:dyDescent="0.25">
      <c r="A33" s="1">
        <f t="shared" si="0"/>
        <v>30</v>
      </c>
      <c r="B33" s="8">
        <f>IF(Runners!A32&lt;&gt;"",SMALL(Runners!CV$3:CV$200,A33),"")</f>
        <v>9.8987731481481479E-3</v>
      </c>
      <c r="C33" s="8">
        <f t="shared" si="1"/>
        <v>0.7807321064814815</v>
      </c>
      <c r="E33" s="1" t="str">
        <f>VLOOKUP(B33,Runners!CV$3:CZ$200,5,FALSE)</f>
        <v>Trevor Roberts</v>
      </c>
    </row>
    <row r="34" spans="1:5" x14ac:dyDescent="0.25">
      <c r="A34" s="1">
        <f t="shared" si="0"/>
        <v>31</v>
      </c>
      <c r="B34" s="8">
        <f>IF(Runners!A33&lt;&gt;"",SMALL(Runners!CV$3:CV$200,A34),"")</f>
        <v>1.0243912037037037E-2</v>
      </c>
      <c r="C34" s="8">
        <f t="shared" si="1"/>
        <v>0.78107724537037038</v>
      </c>
      <c r="E34" s="1" t="str">
        <f>VLOOKUP(B34,Runners!CV$3:CZ$200,5,FALSE)</f>
        <v>Emma Johnston</v>
      </c>
    </row>
    <row r="35" spans="1:5" x14ac:dyDescent="0.25">
      <c r="A35" s="1">
        <f t="shared" si="0"/>
        <v>32</v>
      </c>
      <c r="B35" s="8">
        <f>IF(Runners!A34&lt;&gt;"",SMALL(Runners!CV$3:CV$200,A35),"")</f>
        <v>1.0244259259259259E-2</v>
      </c>
      <c r="C35" s="8">
        <f t="shared" si="1"/>
        <v>0.78107759259259257</v>
      </c>
      <c r="E35" s="1" t="str">
        <f>VLOOKUP(B35,Runners!CV$3:CZ$200,5,FALSE)</f>
        <v>Guest 55</v>
      </c>
    </row>
    <row r="36" spans="1:5" x14ac:dyDescent="0.25">
      <c r="A36" s="1">
        <f t="shared" si="0"/>
        <v>33</v>
      </c>
      <c r="B36" s="8">
        <f>IF(Runners!A35&lt;&gt;"",SMALL(Runners!CV$3:CV$200,A36),"")</f>
        <v>1.0244884259259259E-2</v>
      </c>
      <c r="C36" s="8">
        <f t="shared" si="1"/>
        <v>0.78107821759259266</v>
      </c>
      <c r="E36" s="1" t="str">
        <f>VLOOKUP(B36,Runners!CV$3:CZ$200,5,FALSE)</f>
        <v>Linda Chadderton</v>
      </c>
    </row>
    <row r="37" spans="1:5" x14ac:dyDescent="0.25">
      <c r="A37" s="1">
        <f t="shared" si="0"/>
        <v>34</v>
      </c>
      <c r="B37" s="8">
        <f>IF(Runners!A36&lt;&gt;"",SMALL(Runners!CV$3:CV$200,A37),"")</f>
        <v>1.0245393518518518E-2</v>
      </c>
      <c r="C37" s="8">
        <f t="shared" si="1"/>
        <v>0.78107872685185187</v>
      </c>
      <c r="E37" s="1" t="str">
        <f>VLOOKUP(B37,Runners!CV$3:CZ$200,5,FALSE)</f>
        <v>Paul McAllister</v>
      </c>
    </row>
    <row r="38" spans="1:5" x14ac:dyDescent="0.25">
      <c r="A38" s="1">
        <f t="shared" si="0"/>
        <v>35</v>
      </c>
      <c r="B38" s="8">
        <f>IF(Runners!A37&lt;&gt;"",SMALL(Runners!CV$3:CV$200,A38),"")</f>
        <v>1.0245555555555556E-2</v>
      </c>
      <c r="C38" s="8">
        <f t="shared" si="1"/>
        <v>0.78107888888888888</v>
      </c>
      <c r="E38" s="1" t="str">
        <f>VLOOKUP(B38,Runners!CV$3:CZ$200,5,FALSE)</f>
        <v>Rob Goodall</v>
      </c>
    </row>
    <row r="39" spans="1:5" x14ac:dyDescent="0.25">
      <c r="A39" s="1">
        <f t="shared" si="0"/>
        <v>36</v>
      </c>
      <c r="B39" s="8">
        <f>IF(Runners!A38&lt;&gt;"",SMALL(Runners!CV$3:CV$200,A39),"")</f>
        <v>1.0245787037037038E-2</v>
      </c>
      <c r="C39" s="8">
        <f t="shared" si="1"/>
        <v>0.78107912037037042</v>
      </c>
      <c r="E39" s="1" t="str">
        <f>VLOOKUP(B39,Runners!CV$3:CZ$200,5,FALSE)</f>
        <v>Simon Smith</v>
      </c>
    </row>
    <row r="40" spans="1:5" x14ac:dyDescent="0.25">
      <c r="A40" s="1">
        <f t="shared" si="0"/>
        <v>37</v>
      </c>
      <c r="B40" s="8">
        <f>IF(Runners!A39&lt;&gt;"",SMALL(Runners!CV$3:CV$200,A40),"")</f>
        <v>1.041837962962963E-2</v>
      </c>
      <c r="C40" s="8">
        <f t="shared" si="1"/>
        <v>0.78125171296296303</v>
      </c>
      <c r="E40" s="1" t="str">
        <f>VLOOKUP(B40,Runners!CV$3:CZ$200,5,FALSE)</f>
        <v>Kirsten Burnett</v>
      </c>
    </row>
    <row r="41" spans="1:5" x14ac:dyDescent="0.25">
      <c r="A41" s="1">
        <f t="shared" si="0"/>
        <v>38</v>
      </c>
      <c r="B41" s="8">
        <f>IF(Runners!A40&lt;&gt;"",SMALL(Runners!CV$3:CV$200,A41),"")</f>
        <v>1.0419097222222222E-2</v>
      </c>
      <c r="C41" s="8">
        <f t="shared" si="1"/>
        <v>0.7812524305555556</v>
      </c>
      <c r="E41" s="1" t="str">
        <f>VLOOKUP(B41,Runners!CV$3:CZ$200,5,FALSE)</f>
        <v>Peter Thomson</v>
      </c>
    </row>
    <row r="42" spans="1:5" x14ac:dyDescent="0.25">
      <c r="A42" s="1">
        <f t="shared" si="0"/>
        <v>39</v>
      </c>
      <c r="B42" s="8">
        <f>IF(Runners!A41&lt;&gt;"",SMALL(Runners!CV$3:CV$200,A42),"")</f>
        <v>1.0591851851851852E-2</v>
      </c>
      <c r="C42" s="8">
        <f t="shared" si="1"/>
        <v>0.78142518518518522</v>
      </c>
      <c r="E42" s="1" t="str">
        <f>VLOOKUP(B42,Runners!CV$3:CZ$200,5,FALSE)</f>
        <v>Julia Rolfe</v>
      </c>
    </row>
    <row r="43" spans="1:5" x14ac:dyDescent="0.25">
      <c r="A43" s="1">
        <f t="shared" si="0"/>
        <v>40</v>
      </c>
      <c r="B43" s="8">
        <f>IF(Runners!A42&lt;&gt;"",SMALL(Runners!CV$3:CV$200,A43),"")</f>
        <v>1.0765324074074075E-2</v>
      </c>
      <c r="C43" s="8">
        <f t="shared" si="1"/>
        <v>0.78159865740740742</v>
      </c>
      <c r="E43" s="1" t="str">
        <f>VLOOKUP(B43,Runners!CV$3:CZ$200,5,FALSE)</f>
        <v>Jen Trohear</v>
      </c>
    </row>
    <row r="44" spans="1:5" x14ac:dyDescent="0.25">
      <c r="A44" s="1">
        <f t="shared" si="0"/>
        <v>41</v>
      </c>
      <c r="B44" s="8">
        <f>IF(Runners!A43&lt;&gt;"",SMALL(Runners!CV$3:CV$200,A44),"")</f>
        <v>1.1111550925925926E-2</v>
      </c>
      <c r="C44" s="8">
        <f t="shared" si="1"/>
        <v>0.78194488425925934</v>
      </c>
      <c r="E44" s="1" t="str">
        <f>VLOOKUP(B44,Runners!CV$3:CZ$200,5,FALSE)</f>
        <v>Chris Bowker</v>
      </c>
    </row>
    <row r="45" spans="1:5" x14ac:dyDescent="0.25">
      <c r="A45" s="1">
        <f t="shared" si="0"/>
        <v>42</v>
      </c>
      <c r="B45" s="8">
        <f>IF(Runners!A44&lt;&gt;"",SMALL(Runners!CV$3:CV$200,A45),"")</f>
        <v>1.1112361111111111E-2</v>
      </c>
      <c r="C45" s="8">
        <f t="shared" si="1"/>
        <v>0.78194569444444451</v>
      </c>
      <c r="E45" s="1" t="str">
        <f>VLOOKUP(B45,Runners!CV$3:CZ$200,5,FALSE)</f>
        <v>Hannah McCandless</v>
      </c>
    </row>
    <row r="46" spans="1:5" x14ac:dyDescent="0.25">
      <c r="A46" s="1">
        <f t="shared" si="0"/>
        <v>43</v>
      </c>
      <c r="B46" s="8">
        <f>IF(Runners!A45&lt;&gt;"",SMALL(Runners!CV$3:CV$200,A46),"")</f>
        <v>1.1287361111111111E-2</v>
      </c>
      <c r="C46" s="8">
        <f t="shared" si="1"/>
        <v>0.78212069444444443</v>
      </c>
      <c r="E46" s="1" t="str">
        <f>VLOOKUP(B46,Runners!CV$3:CZ$200,5,FALSE)</f>
        <v>Ruth Wheatley</v>
      </c>
    </row>
    <row r="47" spans="1:5" x14ac:dyDescent="0.25">
      <c r="A47" s="1">
        <f t="shared" si="0"/>
        <v>44</v>
      </c>
      <c r="B47" s="8">
        <f>IF(Runners!A46&lt;&gt;"",SMALL(Runners!CV$3:CV$200,A47),"")</f>
        <v>1.1460208333333333E-2</v>
      </c>
      <c r="C47" s="8">
        <f t="shared" si="1"/>
        <v>0.78229354166666676</v>
      </c>
      <c r="E47" s="1" t="str">
        <f>VLOOKUP(B47,Runners!CV$3:CZ$200,5,FALSE)</f>
        <v>Liz Boon</v>
      </c>
    </row>
    <row r="48" spans="1:5" x14ac:dyDescent="0.25">
      <c r="A48" s="1">
        <f t="shared" si="0"/>
        <v>45</v>
      </c>
      <c r="B48" s="8">
        <f>IF(Runners!A47&lt;&gt;"",SMALL(Runners!CV$3:CV$200,A48),"")</f>
        <v>1.146085648148148E-2</v>
      </c>
      <c r="C48" s="8">
        <f t="shared" si="1"/>
        <v>0.7822941898148148</v>
      </c>
      <c r="E48" s="1" t="str">
        <f>VLOOKUP(B48,Runners!CV$3:CZ$200,5,FALSE)</f>
        <v>Robert Parker</v>
      </c>
    </row>
    <row r="49" spans="1:5" x14ac:dyDescent="0.25">
      <c r="A49" s="1">
        <f t="shared" si="0"/>
        <v>46</v>
      </c>
      <c r="B49" s="8">
        <f>IF(Runners!A48&lt;&gt;"",SMALL(Runners!CV$3:CV$200,A49),"")</f>
        <v>1.1631990740740741E-2</v>
      </c>
      <c r="C49" s="8">
        <f t="shared" si="1"/>
        <v>0.7824653240740741</v>
      </c>
      <c r="E49" s="1" t="str">
        <f>VLOOKUP(B49,Runners!CV$3:CZ$200,5,FALSE)</f>
        <v>Adrian Sargent</v>
      </c>
    </row>
    <row r="50" spans="1:5" x14ac:dyDescent="0.25">
      <c r="A50" s="1">
        <f t="shared" si="0"/>
        <v>47</v>
      </c>
      <c r="B50" s="8">
        <f>IF(Runners!A49&lt;&gt;"",SMALL(Runners!CV$3:CV$200,A50),"")</f>
        <v>1.1632708333333333E-2</v>
      </c>
      <c r="C50" s="8">
        <f t="shared" si="1"/>
        <v>0.78246604166666667</v>
      </c>
      <c r="E50" s="1" t="str">
        <f>VLOOKUP(B50,Runners!CV$3:CZ$200,5,FALSE)</f>
        <v>Derek Caborn</v>
      </c>
    </row>
    <row r="51" spans="1:5" x14ac:dyDescent="0.25">
      <c r="A51" s="1">
        <f t="shared" si="0"/>
        <v>48</v>
      </c>
      <c r="B51" s="8">
        <f>IF(Runners!A50&lt;&gt;"",SMALL(Runners!CV$3:CV$200,A51),"")</f>
        <v>1.1634768518518518E-2</v>
      </c>
      <c r="C51" s="8">
        <f t="shared" si="1"/>
        <v>0.78246810185185189</v>
      </c>
      <c r="E51" s="1" t="str">
        <f>VLOOKUP(B51,Runners!CV$3:CZ$200,5,FALSE)</f>
        <v>Sue Hawitt</v>
      </c>
    </row>
    <row r="52" spans="1:5" x14ac:dyDescent="0.25">
      <c r="A52" s="1">
        <f t="shared" si="0"/>
        <v>49</v>
      </c>
      <c r="B52" s="8">
        <f>IF(Runners!A51&lt;&gt;"",SMALL(Runners!CV$3:CV$200,A52),"")</f>
        <v>1.180787037037037E-2</v>
      </c>
      <c r="C52" s="8">
        <f t="shared" si="1"/>
        <v>0.78264120370370371</v>
      </c>
      <c r="E52" s="1" t="str">
        <f>VLOOKUP(B52,Runners!CV$3:CZ$200,5,FALSE)</f>
        <v>Pam Hardman</v>
      </c>
    </row>
    <row r="53" spans="1:5" x14ac:dyDescent="0.25">
      <c r="A53" s="1">
        <f t="shared" si="0"/>
        <v>50</v>
      </c>
      <c r="B53" s="8">
        <f>IF(Runners!A52&lt;&gt;"",SMALL(Runners!CV$3:CV$200,A53),"")</f>
        <v>1.197988425925926E-2</v>
      </c>
      <c r="C53" s="8">
        <f t="shared" si="1"/>
        <v>0.78281321759259259</v>
      </c>
      <c r="E53" s="1" t="str">
        <f>VLOOKUP(B53,Runners!CV$3:CZ$200,5,FALSE)</f>
        <v>Debbie Cooper</v>
      </c>
    </row>
    <row r="54" spans="1:5" x14ac:dyDescent="0.25">
      <c r="A54" s="1">
        <f t="shared" si="0"/>
        <v>51</v>
      </c>
      <c r="B54" s="8">
        <f>IF(Runners!A53&lt;&gt;"",SMALL(Runners!CV$3:CV$200,A54),"")</f>
        <v>1.2152916666666666E-2</v>
      </c>
      <c r="C54" s="8">
        <f t="shared" si="1"/>
        <v>0.78298624999999999</v>
      </c>
      <c r="E54" s="1" t="str">
        <f>VLOOKUP(B54,Runners!CV$3:CZ$200,5,FALSE)</f>
        <v>Als Everest</v>
      </c>
    </row>
    <row r="55" spans="1:5" x14ac:dyDescent="0.25">
      <c r="A55" s="1">
        <f t="shared" si="0"/>
        <v>52</v>
      </c>
      <c r="B55" s="8">
        <f>IF(Runners!A54&lt;&gt;"",SMALL(Runners!CV$3:CV$200,A55),"")</f>
        <v>1.2328958333333332E-2</v>
      </c>
      <c r="C55" s="8">
        <f t="shared" si="1"/>
        <v>0.78316229166666673</v>
      </c>
      <c r="E55" s="1" t="str">
        <f>VLOOKUP(B55,Runners!CV$3:CZ$200,5,FALSE)</f>
        <v>Roy Stevens</v>
      </c>
    </row>
    <row r="56" spans="1:5" x14ac:dyDescent="0.25">
      <c r="A56" s="1">
        <f t="shared" si="0"/>
        <v>53</v>
      </c>
      <c r="B56" s="8">
        <f>IF(Runners!A55&lt;&gt;"",SMALL(Runners!CV$3:CV$200,A56),"")</f>
        <v>1.2674791666666668E-2</v>
      </c>
      <c r="C56" s="8">
        <f t="shared" si="1"/>
        <v>0.783508125</v>
      </c>
      <c r="E56" s="1" t="str">
        <f>VLOOKUP(B56,Runners!CV$3:CZ$200,5,FALSE)</f>
        <v>Guest 50</v>
      </c>
    </row>
    <row r="57" spans="1:5" x14ac:dyDescent="0.25">
      <c r="A57" s="1">
        <f t="shared" si="0"/>
        <v>54</v>
      </c>
      <c r="B57" s="8">
        <f>IF(Runners!A56&lt;&gt;"",SMALL(Runners!CV$3:CV$200,A57),"")</f>
        <v>1.267525462962963E-2</v>
      </c>
      <c r="C57" s="8">
        <f t="shared" si="1"/>
        <v>0.78350858796296297</v>
      </c>
      <c r="E57" s="1" t="str">
        <f>VLOOKUP(B57,Runners!CV$3:CZ$200,5,FALSE)</f>
        <v>Kathy Gaunt</v>
      </c>
    </row>
    <row r="58" spans="1:5" x14ac:dyDescent="0.25">
      <c r="A58" s="1">
        <f t="shared" si="0"/>
        <v>55</v>
      </c>
      <c r="B58" s="8">
        <f>IF(Runners!A57&lt;&gt;"",SMALL(Runners!CV$3:CV$200,A58),"")</f>
        <v>1.2676412037037036E-2</v>
      </c>
      <c r="C58" s="8">
        <f t="shared" si="1"/>
        <v>0.78350974537037044</v>
      </c>
      <c r="E58" s="1" t="str">
        <f>VLOOKUP(B58,Runners!CV$3:CZ$200,5,FALSE)</f>
        <v>Steve Wise</v>
      </c>
    </row>
    <row r="59" spans="1:5" x14ac:dyDescent="0.25">
      <c r="A59" s="1">
        <f t="shared" si="0"/>
        <v>56</v>
      </c>
      <c r="B59" s="8">
        <f>IF(Runners!A58&lt;&gt;"",SMALL(Runners!CV$3:CV$200,A59),"")</f>
        <v>1.285E-2</v>
      </c>
      <c r="C59" s="8">
        <f t="shared" si="1"/>
        <v>0.7836833333333334</v>
      </c>
      <c r="E59" s="1" t="str">
        <f>VLOOKUP(B59,Runners!CV$3:CZ$200,5,FALSE)</f>
        <v>Steve Tate</v>
      </c>
    </row>
    <row r="60" spans="1:5" x14ac:dyDescent="0.25">
      <c r="A60" s="1">
        <f t="shared" si="0"/>
        <v>57</v>
      </c>
      <c r="B60" s="8">
        <f>IF(Runners!A59&lt;&gt;"",SMALL(Runners!CV$3:CV$200,A60),"")</f>
        <v>1.3022500000000001E-2</v>
      </c>
      <c r="C60" s="8">
        <f t="shared" si="1"/>
        <v>0.78385583333333342</v>
      </c>
      <c r="E60" s="1" t="str">
        <f>VLOOKUP(B60,Runners!CV$3:CZ$200,5,FALSE)</f>
        <v>Katy McIntyre</v>
      </c>
    </row>
    <row r="61" spans="1:5" x14ac:dyDescent="0.25">
      <c r="A61" s="1">
        <f t="shared" si="0"/>
        <v>58</v>
      </c>
      <c r="B61" s="8">
        <f>IF(Runners!A60&lt;&gt;"",SMALL(Runners!CV$3:CV$200,A61),"")</f>
        <v>1.3022962962962964E-2</v>
      </c>
      <c r="C61" s="8">
        <f t="shared" si="1"/>
        <v>0.78385629629629638</v>
      </c>
      <c r="E61" s="1" t="str">
        <f>VLOOKUP(B61,Runners!CV$3:CZ$200,5,FALSE)</f>
        <v>Mick Widdup</v>
      </c>
    </row>
    <row r="62" spans="1:5" x14ac:dyDescent="0.25">
      <c r="A62" s="1">
        <f t="shared" si="0"/>
        <v>59</v>
      </c>
      <c r="B62" s="8">
        <f>IF(Runners!A61&lt;&gt;"",SMALL(Runners!CV$3:CV$200,A62),"")</f>
        <v>1.3023078703703705E-2</v>
      </c>
      <c r="C62" s="8">
        <f t="shared" si="1"/>
        <v>0.78385641203703704</v>
      </c>
      <c r="E62" s="1" t="str">
        <f>VLOOKUP(B62,Runners!CV$3:CZ$200,5,FALSE)</f>
        <v>Nigel Simpkin</v>
      </c>
    </row>
    <row r="63" spans="1:5" x14ac:dyDescent="0.25">
      <c r="A63" s="1">
        <f t="shared" si="0"/>
        <v>60</v>
      </c>
      <c r="B63" s="8">
        <f>IF(Runners!A62&lt;&gt;"",SMALL(Runners!CV$3:CV$200,A63),"")</f>
        <v>1.3023240740740741E-2</v>
      </c>
      <c r="C63" s="8">
        <f t="shared" si="1"/>
        <v>0.78385657407407416</v>
      </c>
      <c r="E63" s="1" t="str">
        <f>VLOOKUP(B63,Runners!CV$3:CZ$200,5,FALSE)</f>
        <v>Peter Reid</v>
      </c>
    </row>
    <row r="64" spans="1:5" x14ac:dyDescent="0.25">
      <c r="A64" s="1">
        <f t="shared" si="0"/>
        <v>61</v>
      </c>
      <c r="B64" s="8">
        <f>IF(Runners!A63&lt;&gt;"",SMALL(Runners!CV$3:CV$200,A64),"")</f>
        <v>1.3195717592592592E-2</v>
      </c>
      <c r="C64" s="8">
        <f t="shared" si="1"/>
        <v>0.78402905092592601</v>
      </c>
      <c r="E64" s="1" t="str">
        <f>VLOOKUP(B64,Runners!CV$3:CZ$200,5,FALSE)</f>
        <v>Heidi Haigh</v>
      </c>
    </row>
    <row r="65" spans="1:5" x14ac:dyDescent="0.25">
      <c r="A65" s="1">
        <f t="shared" si="0"/>
        <v>62</v>
      </c>
      <c r="B65" s="8">
        <f>IF(Runners!A64&lt;&gt;"",SMALL(Runners!CV$3:CV$200,A65),"")</f>
        <v>1.3195856481481482E-2</v>
      </c>
      <c r="C65" s="8">
        <f t="shared" si="1"/>
        <v>0.78402918981481484</v>
      </c>
      <c r="E65" s="1" t="str">
        <f>VLOOKUP(B65,Runners!CV$3:CZ$200,5,FALSE)</f>
        <v>Jason Sheridan</v>
      </c>
    </row>
    <row r="66" spans="1:5" x14ac:dyDescent="0.25">
      <c r="A66" s="1">
        <f t="shared" si="0"/>
        <v>63</v>
      </c>
      <c r="B66" s="8">
        <f>IF(Runners!A65&lt;&gt;"",SMALL(Runners!CV$3:CV$200,A66),"")</f>
        <v>1.3197037037037037E-2</v>
      </c>
      <c r="C66" s="8">
        <f t="shared" si="1"/>
        <v>0.78403037037037038</v>
      </c>
      <c r="E66" s="1" t="str">
        <f>VLOOKUP(B66,Runners!CV$3:CZ$200,5,FALSE)</f>
        <v>Roy Upton</v>
      </c>
    </row>
    <row r="67" spans="1:5" x14ac:dyDescent="0.25">
      <c r="A67" s="1">
        <f t="shared" si="0"/>
        <v>64</v>
      </c>
      <c r="B67" s="8">
        <f>IF(Runners!A66&lt;&gt;"",SMALL(Runners!CV$3:CV$200,A67),"")</f>
        <v>1.3197314814814814E-2</v>
      </c>
      <c r="C67" s="8">
        <f t="shared" si="1"/>
        <v>0.78403064814814816</v>
      </c>
      <c r="E67" s="1" t="str">
        <f>VLOOKUP(B67,Runners!CV$3:CZ$200,5,FALSE)</f>
        <v>Sue Samme</v>
      </c>
    </row>
    <row r="68" spans="1:5" x14ac:dyDescent="0.25">
      <c r="A68" s="1">
        <f t="shared" si="0"/>
        <v>65</v>
      </c>
      <c r="B68" s="8">
        <f>IF(Runners!A67&lt;&gt;"",SMALL(Runners!CV$3:CV$200,A68),"")</f>
        <v>1.3368287037037036E-2</v>
      </c>
      <c r="C68" s="8">
        <f t="shared" si="1"/>
        <v>0.78420162037037044</v>
      </c>
      <c r="E68" s="1" t="str">
        <f>VLOOKUP(B68,Runners!CV$3:CZ$200,5,FALSE)</f>
        <v>Barbara Holmes</v>
      </c>
    </row>
    <row r="69" spans="1:5" x14ac:dyDescent="0.25">
      <c r="A69" s="1">
        <f t="shared" ref="A69:A132" si="2">A68+1</f>
        <v>66</v>
      </c>
      <c r="B69" s="8">
        <f>IF(Runners!A68&lt;&gt;"",SMALL(Runners!CV$3:CV$200,A69),"")</f>
        <v>1.3368402777777778E-2</v>
      </c>
      <c r="C69" s="8">
        <f t="shared" ref="C69:C132" si="3">IF(B69&lt;&gt;"",B69+C$1,"")</f>
        <v>0.7842017361111111</v>
      </c>
      <c r="E69" s="1" t="str">
        <f>VLOOKUP(B69,Runners!CV$3:CZ$200,5,FALSE)</f>
        <v>Brian Fox</v>
      </c>
    </row>
    <row r="70" spans="1:5" x14ac:dyDescent="0.25">
      <c r="A70" s="1">
        <f t="shared" si="2"/>
        <v>67</v>
      </c>
      <c r="B70" s="8">
        <f>IF(Runners!A69&lt;&gt;"",SMALL(Runners!CV$3:CV$200,A70),"")</f>
        <v>1.3368634259259259E-2</v>
      </c>
      <c r="C70" s="8">
        <f t="shared" si="3"/>
        <v>0.78420196759259264</v>
      </c>
      <c r="E70" s="1" t="str">
        <f>VLOOKUP(B70,Runners!CV$3:CZ$200,5,FALSE)</f>
        <v>Claire Markham</v>
      </c>
    </row>
    <row r="71" spans="1:5" x14ac:dyDescent="0.25">
      <c r="A71" s="1">
        <f t="shared" si="2"/>
        <v>68</v>
      </c>
      <c r="B71" s="8">
        <f>IF(Runners!A70&lt;&gt;"",SMALL(Runners!CV$3:CV$200,A71),"")</f>
        <v>1.371775462962963E-2</v>
      </c>
      <c r="C71" s="8">
        <f t="shared" si="3"/>
        <v>0.78455108796296302</v>
      </c>
      <c r="E71" s="1" t="str">
        <f>VLOOKUP(B71,Runners!CV$3:CZ$200,5,FALSE)</f>
        <v>Richard Storey</v>
      </c>
    </row>
    <row r="72" spans="1:5" x14ac:dyDescent="0.25">
      <c r="A72" s="1">
        <f t="shared" si="2"/>
        <v>69</v>
      </c>
      <c r="B72" s="8">
        <f>IF(Runners!A71&lt;&gt;"",SMALL(Runners!CV$3:CV$200,A72),"")</f>
        <v>1.3889189814814814E-2</v>
      </c>
      <c r="C72" s="8">
        <f t="shared" si="3"/>
        <v>0.78472252314814817</v>
      </c>
      <c r="E72" s="1" t="str">
        <f>VLOOKUP(B72,Runners!CV$3:CZ$200,5,FALSE)</f>
        <v>Ben Wrigley</v>
      </c>
    </row>
    <row r="73" spans="1:5" x14ac:dyDescent="0.25">
      <c r="A73" s="1">
        <f t="shared" si="2"/>
        <v>70</v>
      </c>
      <c r="B73" s="8">
        <f>IF(Runners!A72&lt;&gt;"",SMALL(Runners!CV$3:CV$200,A73),"")</f>
        <v>1.3889374999999999E-2</v>
      </c>
      <c r="C73" s="8">
        <f t="shared" si="3"/>
        <v>0.78472270833333335</v>
      </c>
      <c r="E73" s="1" t="str">
        <f>VLOOKUP(B73,Runners!CV$3:CZ$200,5,FALSE)</f>
        <v>Chris Hastwell</v>
      </c>
    </row>
    <row r="74" spans="1:5" x14ac:dyDescent="0.25">
      <c r="A74" s="1">
        <f t="shared" si="2"/>
        <v>71</v>
      </c>
      <c r="B74" s="8">
        <f>IF(Runners!A73&lt;&gt;"",SMALL(Runners!CV$3:CV$200,A74),"")</f>
        <v>1.3890046296296296E-2</v>
      </c>
      <c r="C74" s="8">
        <f t="shared" si="3"/>
        <v>0.78472337962962968</v>
      </c>
      <c r="E74" s="1" t="str">
        <f>VLOOKUP(B74,Runners!CV$3:CZ$200,5,FALSE)</f>
        <v>Guest 47:30</v>
      </c>
    </row>
    <row r="75" spans="1:5" x14ac:dyDescent="0.25">
      <c r="A75" s="1">
        <f t="shared" si="2"/>
        <v>72</v>
      </c>
      <c r="B75" s="8">
        <f>IF(Runners!A74&lt;&gt;"",SMALL(Runners!CV$3:CV$200,A75),"")</f>
        <v>1.4063055555555556E-2</v>
      </c>
      <c r="C75" s="8">
        <f t="shared" si="3"/>
        <v>0.78489638888888891</v>
      </c>
      <c r="E75" s="1" t="str">
        <f>VLOOKUP(B75,Runners!CV$3:CZ$200,5,FALSE)</f>
        <v>Claire England</v>
      </c>
    </row>
    <row r="76" spans="1:5" x14ac:dyDescent="0.25">
      <c r="A76" s="1">
        <f t="shared" si="2"/>
        <v>73</v>
      </c>
      <c r="B76" s="8">
        <f>IF(Runners!A75&lt;&gt;"",SMALL(Runners!CV$3:CV$200,A76),"")</f>
        <v>1.4063125000000001E-2</v>
      </c>
      <c r="C76" s="8">
        <f t="shared" si="3"/>
        <v>0.78489645833333332</v>
      </c>
      <c r="E76" s="1" t="str">
        <f>VLOOKUP(B76,Runners!CV$3:CZ$200,5,FALSE)</f>
        <v>Dan Gregson</v>
      </c>
    </row>
    <row r="77" spans="1:5" x14ac:dyDescent="0.25">
      <c r="A77" s="1">
        <f t="shared" si="2"/>
        <v>74</v>
      </c>
      <c r="B77" s="8">
        <f>IF(Runners!A76&lt;&gt;"",SMALL(Runners!CV$3:CV$200,A77),"")</f>
        <v>1.4063287037037037E-2</v>
      </c>
      <c r="C77" s="8">
        <f t="shared" si="3"/>
        <v>0.78489662037037045</v>
      </c>
      <c r="E77" s="1" t="str">
        <f>VLOOKUP(B77,Runners!CV$3:CZ$200,5,FALSE)</f>
        <v>Dez Appleton</v>
      </c>
    </row>
    <row r="78" spans="1:5" x14ac:dyDescent="0.25">
      <c r="A78" s="1">
        <f t="shared" si="2"/>
        <v>75</v>
      </c>
      <c r="B78" s="8">
        <f>IF(Runners!A77&lt;&gt;"",SMALL(Runners!CV$3:CV$200,A78),"")</f>
        <v>1.4063865740740741E-2</v>
      </c>
      <c r="C78" s="8">
        <f t="shared" si="3"/>
        <v>0.78489719907407407</v>
      </c>
      <c r="E78" s="1" t="str">
        <f>VLOOKUP(B78,Runners!CV$3:CZ$200,5,FALSE)</f>
        <v>James Buckley</v>
      </c>
    </row>
    <row r="79" spans="1:5" x14ac:dyDescent="0.25">
      <c r="A79" s="1">
        <f t="shared" si="2"/>
        <v>76</v>
      </c>
      <c r="B79" s="8">
        <f>IF(Runners!A78&lt;&gt;"",SMALL(Runners!CV$3:CV$200,A79),"")</f>
        <v>1.4237013888888889E-2</v>
      </c>
      <c r="C79" s="8">
        <f t="shared" si="3"/>
        <v>0.78507034722222224</v>
      </c>
      <c r="E79" s="1" t="str">
        <f>VLOOKUP(B79,Runners!CV$3:CZ$200,5,FALSE)</f>
        <v>Gerard Browne</v>
      </c>
    </row>
    <row r="80" spans="1:5" x14ac:dyDescent="0.25">
      <c r="A80" s="1">
        <f t="shared" si="2"/>
        <v>77</v>
      </c>
      <c r="B80" s="8">
        <f>IF(Runners!A79&lt;&gt;"",SMALL(Runners!CV$3:CV$200,A80),"")</f>
        <v>1.4238032407407408E-2</v>
      </c>
      <c r="C80" s="8">
        <f t="shared" si="3"/>
        <v>0.78507136574074077</v>
      </c>
      <c r="E80" s="1" t="str">
        <f>VLOOKUP(B80,Runners!CV$3:CZ$200,5,FALSE)</f>
        <v>Louise Cox</v>
      </c>
    </row>
    <row r="81" spans="1:5" x14ac:dyDescent="0.25">
      <c r="A81" s="1">
        <f t="shared" si="2"/>
        <v>78</v>
      </c>
      <c r="B81" s="8">
        <f>IF(Runners!A80&lt;&gt;"",SMALL(Runners!CV$3:CV$200,A81),"")</f>
        <v>1.4409791666666668E-2</v>
      </c>
      <c r="C81" s="8">
        <f t="shared" si="3"/>
        <v>0.78524312500000004</v>
      </c>
      <c r="E81" s="1" t="str">
        <f>VLOOKUP(B81,Runners!CV$3:CZ$200,5,FALSE)</f>
        <v>Alan Elstone</v>
      </c>
    </row>
    <row r="82" spans="1:5" x14ac:dyDescent="0.25">
      <c r="A82" s="1">
        <f t="shared" si="2"/>
        <v>79</v>
      </c>
      <c r="B82" s="8">
        <f>IF(Runners!A81&lt;&gt;"",SMALL(Runners!CV$3:CV$200,A82),"")</f>
        <v>1.4411805555555556E-2</v>
      </c>
      <c r="C82" s="8">
        <f t="shared" si="3"/>
        <v>0.78524513888888892</v>
      </c>
      <c r="E82" s="1" t="str">
        <f>VLOOKUP(B82,Runners!CV$3:CZ$200,5,FALSE)</f>
        <v>Michelle Hook</v>
      </c>
    </row>
    <row r="83" spans="1:5" x14ac:dyDescent="0.25">
      <c r="A83" s="1">
        <f t="shared" si="2"/>
        <v>80</v>
      </c>
      <c r="B83" s="8">
        <f>IF(Runners!A82&lt;&gt;"",SMALL(Runners!CV$3:CV$200,A83),"")</f>
        <v>1.4585023148148149E-2</v>
      </c>
      <c r="C83" s="8">
        <f t="shared" si="3"/>
        <v>0.78541835648148151</v>
      </c>
      <c r="E83" s="1" t="str">
        <f>VLOOKUP(B83,Runners!CV$3:CZ$200,5,FALSE)</f>
        <v>Kevin Murray</v>
      </c>
    </row>
    <row r="84" spans="1:5" x14ac:dyDescent="0.25">
      <c r="A84" s="1">
        <f t="shared" si="2"/>
        <v>81</v>
      </c>
      <c r="B84" s="8">
        <f>IF(Runners!A83&lt;&gt;"",SMALL(Runners!CV$3:CV$200,A84),"")</f>
        <v>1.4585138888888889E-2</v>
      </c>
      <c r="C84" s="8">
        <f t="shared" si="3"/>
        <v>0.78541847222222227</v>
      </c>
      <c r="E84" s="1" t="str">
        <f>VLOOKUP(B84,Runners!CV$3:CZ$200,5,FALSE)</f>
        <v>Lewis McAfee</v>
      </c>
    </row>
    <row r="85" spans="1:5" x14ac:dyDescent="0.25">
      <c r="A85" s="1">
        <f t="shared" si="2"/>
        <v>82</v>
      </c>
      <c r="B85" s="8">
        <f>IF(Runners!A84&lt;&gt;"",SMALL(Runners!CV$3:CV$200,A85),"")</f>
        <v>1.4757407407407407E-2</v>
      </c>
      <c r="C85" s="8">
        <f t="shared" si="3"/>
        <v>0.78559074074074076</v>
      </c>
      <c r="E85" s="1" t="str">
        <f>VLOOKUP(B85,Runners!CV$3:CZ$200,5,FALSE)</f>
        <v>Chris Cottram</v>
      </c>
    </row>
    <row r="86" spans="1:5" x14ac:dyDescent="0.25">
      <c r="A86" s="1">
        <f t="shared" si="2"/>
        <v>83</v>
      </c>
      <c r="B86" s="8">
        <f>IF(Runners!A85&lt;&gt;"",SMALL(Runners!CV$3:CV$200,A86),"")</f>
        <v>1.4758680555555554E-2</v>
      </c>
      <c r="C86" s="8">
        <f t="shared" si="3"/>
        <v>0.78559201388888888</v>
      </c>
      <c r="E86" s="1" t="str">
        <f>VLOOKUP(B86,Runners!CV$3:CZ$200,5,FALSE)</f>
        <v>Laura Bremner</v>
      </c>
    </row>
    <row r="87" spans="1:5" x14ac:dyDescent="0.25">
      <c r="A87" s="1">
        <f t="shared" si="2"/>
        <v>84</v>
      </c>
      <c r="B87" s="8">
        <f>IF(Runners!A86&lt;&gt;"",SMALL(Runners!CV$3:CV$200,A87),"")</f>
        <v>1.4759212962962962E-2</v>
      </c>
      <c r="C87" s="8">
        <f t="shared" si="3"/>
        <v>0.78559254629629638</v>
      </c>
      <c r="E87" s="1" t="str">
        <f>VLOOKUP(B87,Runners!CV$3:CZ$200,5,FALSE)</f>
        <v>Oliver Thomson</v>
      </c>
    </row>
    <row r="88" spans="1:5" x14ac:dyDescent="0.25">
      <c r="A88" s="1">
        <f t="shared" si="2"/>
        <v>85</v>
      </c>
      <c r="B88" s="8">
        <f>IF(Runners!A87&lt;&gt;"",SMALL(Runners!CV$3:CV$200,A88),"")</f>
        <v>1.4930578703703705E-2</v>
      </c>
      <c r="C88" s="8">
        <f t="shared" si="3"/>
        <v>0.7857639120370371</v>
      </c>
      <c r="E88" s="1" t="str">
        <f>VLOOKUP(B88,Runners!CV$3:CZ$200,5,FALSE)</f>
        <v>Aaron Kirkby</v>
      </c>
    </row>
    <row r="89" spans="1:5" x14ac:dyDescent="0.25">
      <c r="A89" s="1">
        <f t="shared" si="2"/>
        <v>86</v>
      </c>
      <c r="B89" s="8">
        <f>IF(Runners!A88&lt;&gt;"",SMALL(Runners!CV$3:CV$200,A89),"")</f>
        <v>1.4931689814814816E-2</v>
      </c>
      <c r="C89" s="8">
        <f t="shared" si="3"/>
        <v>0.78576502314814822</v>
      </c>
      <c r="E89" s="1" t="str">
        <f>VLOOKUP(B89,Runners!CV$3:CZ$200,5,FALSE)</f>
        <v>Guest 45</v>
      </c>
    </row>
    <row r="90" spans="1:5" x14ac:dyDescent="0.25">
      <c r="A90" s="1">
        <f t="shared" si="2"/>
        <v>87</v>
      </c>
      <c r="B90" s="8">
        <f>IF(Runners!A89&lt;&gt;"",SMALL(Runners!CV$3:CV$200,A90),"")</f>
        <v>1.4932569444444444E-2</v>
      </c>
      <c r="C90" s="8">
        <f t="shared" si="3"/>
        <v>0.7857659027777778</v>
      </c>
      <c r="E90" s="1" t="str">
        <f>VLOOKUP(B90,Runners!CV$3:CZ$200,5,FALSE)</f>
        <v>Mark Selby</v>
      </c>
    </row>
    <row r="91" spans="1:5" x14ac:dyDescent="0.25">
      <c r="A91" s="1">
        <f t="shared" si="2"/>
        <v>88</v>
      </c>
      <c r="B91" s="8">
        <f>IF(Runners!A90&lt;&gt;"",SMALL(Runners!CV$3:CV$200,A91),"")</f>
        <v>1.4932615740740741E-2</v>
      </c>
      <c r="C91" s="8">
        <f t="shared" si="3"/>
        <v>0.78576594907407415</v>
      </c>
      <c r="E91" s="1" t="str">
        <f>VLOOKUP(B91,Runners!CV$3:CZ$200,5,FALSE)</f>
        <v>Michael Hall</v>
      </c>
    </row>
    <row r="92" spans="1:5" x14ac:dyDescent="0.25">
      <c r="A92" s="1">
        <f t="shared" si="2"/>
        <v>89</v>
      </c>
      <c r="B92" s="8">
        <f>IF(Runners!A91&lt;&gt;"",SMALL(Runners!CV$3:CV$200,A92),"")</f>
        <v>1.4933310185185187E-2</v>
      </c>
      <c r="C92" s="8">
        <f t="shared" si="3"/>
        <v>0.78576664351851855</v>
      </c>
      <c r="E92" s="1" t="str">
        <f>VLOOKUP(B92,Runners!CV$3:CZ$200,5,FALSE)</f>
        <v>Sophie Bohannon</v>
      </c>
    </row>
    <row r="93" spans="1:5" x14ac:dyDescent="0.25">
      <c r="A93" s="1">
        <f t="shared" si="2"/>
        <v>90</v>
      </c>
      <c r="B93" s="8">
        <f>IF(Runners!A92&lt;&gt;"",SMALL(Runners!CV$3:CV$200,A93),"")</f>
        <v>1.5278425925925926E-2</v>
      </c>
      <c r="C93" s="8">
        <f t="shared" si="3"/>
        <v>0.78611175925925925</v>
      </c>
      <c r="E93" s="1" t="str">
        <f>VLOOKUP(B93,Runners!CV$3:CZ$200,5,FALSE)</f>
        <v>Darran Ames</v>
      </c>
    </row>
    <row r="94" spans="1:5" x14ac:dyDescent="0.25">
      <c r="A94" s="1">
        <f t="shared" si="2"/>
        <v>91</v>
      </c>
      <c r="B94" s="8">
        <f>IF(Runners!A93&lt;&gt;"",SMALL(Runners!CV$3:CV$200,A94),"")</f>
        <v>1.5278587962962963E-2</v>
      </c>
      <c r="C94" s="8">
        <f t="shared" si="3"/>
        <v>0.78611192129629637</v>
      </c>
      <c r="E94" s="1" t="str">
        <f>VLOOKUP(B94,Runners!CV$3:CZ$200,5,FALSE)</f>
        <v>Dom Kirkby</v>
      </c>
    </row>
    <row r="95" spans="1:5" x14ac:dyDescent="0.25">
      <c r="A95" s="1">
        <f t="shared" si="2"/>
        <v>92</v>
      </c>
      <c r="B95" s="8">
        <f>IF(Runners!A94&lt;&gt;"",SMALL(Runners!CV$3:CV$200,A95),"")</f>
        <v>1.5278703703703704E-2</v>
      </c>
      <c r="C95" s="8">
        <f t="shared" si="3"/>
        <v>0.78611203703703703</v>
      </c>
      <c r="E95" s="1" t="str">
        <f>VLOOKUP(B95,Runners!CV$3:CZ$200,5,FALSE)</f>
        <v>Gill Draper</v>
      </c>
    </row>
    <row r="96" spans="1:5" x14ac:dyDescent="0.25">
      <c r="A96" s="1">
        <f t="shared" si="2"/>
        <v>93</v>
      </c>
      <c r="B96" s="8">
        <f>IF(Runners!A95&lt;&gt;"",SMALL(Runners!CV$3:CV$200,A96),"")</f>
        <v>1.545226851851852E-2</v>
      </c>
      <c r="C96" s="8">
        <f t="shared" si="3"/>
        <v>0.78628560185185192</v>
      </c>
      <c r="E96" s="1" t="str">
        <f>VLOOKUP(B96,Runners!CV$3:CZ$200,5,FALSE)</f>
        <v>George Thomson</v>
      </c>
    </row>
    <row r="97" spans="1:5" x14ac:dyDescent="0.25">
      <c r="A97" s="1">
        <f t="shared" si="2"/>
        <v>94</v>
      </c>
      <c r="B97" s="8">
        <f>IF(Runners!A96&lt;&gt;"",SMALL(Runners!CV$3:CV$200,A97),"")</f>
        <v>1.5452361111111111E-2</v>
      </c>
      <c r="C97" s="8">
        <f t="shared" si="3"/>
        <v>0.78628569444444452</v>
      </c>
      <c r="E97" s="1" t="str">
        <f>VLOOKUP(B97,Runners!CV$3:CZ$200,5,FALSE)</f>
        <v>Graham Webster</v>
      </c>
    </row>
    <row r="98" spans="1:5" x14ac:dyDescent="0.25">
      <c r="A98" s="1">
        <f t="shared" si="2"/>
        <v>95</v>
      </c>
      <c r="B98" s="8">
        <f>IF(Runners!A97&lt;&gt;"",SMALL(Runners!CV$3:CV$200,A98),"")</f>
        <v>1.5452685185185186E-2</v>
      </c>
      <c r="C98" s="8">
        <f t="shared" si="3"/>
        <v>0.78628601851851854</v>
      </c>
      <c r="E98" s="1" t="str">
        <f>VLOOKUP(B98,Runners!CV$3:CZ$200,5,FALSE)</f>
        <v>Hugo Love</v>
      </c>
    </row>
    <row r="99" spans="1:5" x14ac:dyDescent="0.25">
      <c r="A99" s="1">
        <f t="shared" si="2"/>
        <v>96</v>
      </c>
      <c r="B99" s="8">
        <f>IF(Runners!A98&lt;&gt;"",SMALL(Runners!CV$3:CV$200,A99),"")</f>
        <v>1.5452708333333334E-2</v>
      </c>
      <c r="C99" s="8">
        <f t="shared" si="3"/>
        <v>0.78628604166666671</v>
      </c>
      <c r="E99" s="1" t="str">
        <f>VLOOKUP(B99,Runners!CV$3:CZ$200,5,FALSE)</f>
        <v>Ian Tate</v>
      </c>
    </row>
    <row r="100" spans="1:5" x14ac:dyDescent="0.25">
      <c r="A100" s="1">
        <f t="shared" si="2"/>
        <v>97</v>
      </c>
      <c r="B100" s="8">
        <f>IF(Runners!A99&lt;&gt;"",SMALL(Runners!CV$3:CV$200,A100),"")</f>
        <v>1.5626504629629629E-2</v>
      </c>
      <c r="C100" s="8">
        <f t="shared" si="3"/>
        <v>0.78645983796296304</v>
      </c>
      <c r="E100" s="1" t="str">
        <f>VLOOKUP(B100,Runners!CV$3:CZ$200,5,FALSE)</f>
        <v>John Bertenshaw</v>
      </c>
    </row>
    <row r="101" spans="1:5" x14ac:dyDescent="0.25">
      <c r="A101" s="1">
        <f t="shared" si="2"/>
        <v>98</v>
      </c>
      <c r="B101" s="8">
        <f>IF(Runners!A100&lt;&gt;"",SMALL(Runners!CV$3:CV$200,A101),"")</f>
        <v>1.562699074074074E-2</v>
      </c>
      <c r="C101" s="8">
        <f t="shared" si="3"/>
        <v>0.78646032407407407</v>
      </c>
      <c r="E101" s="1" t="str">
        <f>VLOOKUP(B101,Runners!CV$3:CZ$200,5,FALSE)</f>
        <v>Mark Hughes</v>
      </c>
    </row>
    <row r="102" spans="1:5" x14ac:dyDescent="0.25">
      <c r="A102" s="1">
        <f t="shared" si="2"/>
        <v>99</v>
      </c>
      <c r="B102" s="8">
        <f>IF(Runners!A101&lt;&gt;"",SMALL(Runners!CV$3:CV$200,A102),"")</f>
        <v>1.5627037037037037E-2</v>
      </c>
      <c r="C102" s="8">
        <f t="shared" si="3"/>
        <v>0.78646037037037042</v>
      </c>
      <c r="E102" s="1" t="str">
        <f>VLOOKUP(B102,Runners!CV$3:CZ$200,5,FALSE)</f>
        <v>Matthew Holton</v>
      </c>
    </row>
    <row r="103" spans="1:5" x14ac:dyDescent="0.25">
      <c r="A103" s="1">
        <f t="shared" si="2"/>
        <v>100</v>
      </c>
      <c r="B103" s="8">
        <f>IF(Runners!A102&lt;&gt;"",SMALL(Runners!CV$3:CV$200,A103),"")</f>
        <v>1.6146944444444446E-2</v>
      </c>
      <c r="C103" s="8">
        <f t="shared" si="3"/>
        <v>0.78698027777777779</v>
      </c>
      <c r="E103" s="1" t="str">
        <f>VLOOKUP(B103,Runners!CV$3:CZ$200,5,FALSE)</f>
        <v>Guest 42:30</v>
      </c>
    </row>
    <row r="104" spans="1:5" x14ac:dyDescent="0.25">
      <c r="A104" s="1">
        <f t="shared" si="2"/>
        <v>101</v>
      </c>
      <c r="B104" s="8">
        <f>IF(Runners!A103&lt;&gt;"",SMALL(Runners!CV$3:CV$200,A104),"")</f>
        <v>1.6147777777777778E-2</v>
      </c>
      <c r="C104" s="8">
        <f t="shared" si="3"/>
        <v>0.78698111111111113</v>
      </c>
      <c r="E104" s="1" t="str">
        <f>VLOOKUP(B104,Runners!CV$3:CZ$200,5,FALSE)</f>
        <v>Maddy Markham</v>
      </c>
    </row>
    <row r="105" spans="1:5" x14ac:dyDescent="0.25">
      <c r="A105" s="1">
        <f t="shared" si="2"/>
        <v>102</v>
      </c>
      <c r="B105" s="8">
        <f>IF(Runners!A104&lt;&gt;"",SMALL(Runners!CV$3:CV$200,A105),"")</f>
        <v>1.614803240740741E-2</v>
      </c>
      <c r="C105" s="8">
        <f t="shared" si="3"/>
        <v>0.78698136574074073</v>
      </c>
      <c r="E105" s="1" t="str">
        <f>VLOOKUP(B105,Runners!CV$3:CZ$200,5,FALSE)</f>
        <v>Neil Bayton-Roberts</v>
      </c>
    </row>
    <row r="106" spans="1:5" x14ac:dyDescent="0.25">
      <c r="A106" s="1">
        <f t="shared" si="2"/>
        <v>103</v>
      </c>
      <c r="B106" s="8">
        <f>IF(Runners!A105&lt;&gt;"",SMALL(Runners!CV$3:CV$200,A106),"")</f>
        <v>1.6321226851851854E-2</v>
      </c>
      <c r="C106" s="8">
        <f t="shared" si="3"/>
        <v>0.78715456018518526</v>
      </c>
      <c r="E106" s="1" t="str">
        <f>VLOOKUP(B106,Runners!CV$3:CZ$200,5,FALSE)</f>
        <v>Lee Vaudrey</v>
      </c>
    </row>
    <row r="107" spans="1:5" x14ac:dyDescent="0.25">
      <c r="A107" s="1">
        <f t="shared" si="2"/>
        <v>104</v>
      </c>
      <c r="B107" s="8">
        <f>IF(Runners!A106&lt;&gt;"",SMALL(Runners!CV$3:CV$200,A107),"")</f>
        <v>1.6493726851851853E-2</v>
      </c>
      <c r="C107" s="8">
        <f t="shared" si="3"/>
        <v>0.78732706018518517</v>
      </c>
      <c r="E107" s="1" t="str">
        <f>VLOOKUP(B107,Runners!CV$3:CZ$200,5,FALSE)</f>
        <v>Daryl Bentley</v>
      </c>
    </row>
    <row r="108" spans="1:5" x14ac:dyDescent="0.25">
      <c r="A108" s="1">
        <f t="shared" si="2"/>
        <v>105</v>
      </c>
      <c r="B108" s="8">
        <f>IF(Runners!A107&lt;&gt;"",SMALL(Runners!CV$3:CV$200,A108),"")</f>
        <v>1.6493750000000001E-2</v>
      </c>
      <c r="C108" s="8">
        <f t="shared" si="3"/>
        <v>0.78732708333333334</v>
      </c>
      <c r="E108" s="1" t="str">
        <f>VLOOKUP(B108,Runners!CV$3:CZ$200,5,FALSE)</f>
        <v>David Butler</v>
      </c>
    </row>
    <row r="109" spans="1:5" x14ac:dyDescent="0.25">
      <c r="A109" s="1">
        <f t="shared" si="2"/>
        <v>106</v>
      </c>
      <c r="B109" s="8">
        <f>IF(Runners!A108&lt;&gt;"",SMALL(Runners!CV$3:CV$200,A109),"")</f>
        <v>1.6494606481481482E-2</v>
      </c>
      <c r="C109" s="8">
        <f t="shared" si="3"/>
        <v>0.78732793981481486</v>
      </c>
      <c r="E109" s="1" t="str">
        <f>VLOOKUP(B109,Runners!CV$3:CZ$200,5,FALSE)</f>
        <v>Jonny Ladd</v>
      </c>
    </row>
    <row r="110" spans="1:5" x14ac:dyDescent="0.25">
      <c r="A110" s="1">
        <f t="shared" si="2"/>
        <v>107</v>
      </c>
      <c r="B110" s="8">
        <f>IF(Runners!A109&lt;&gt;"",SMALL(Runners!CV$3:CV$200,A110),"")</f>
        <v>1.7187893518518519E-2</v>
      </c>
      <c r="C110" s="8">
        <f t="shared" si="3"/>
        <v>0.78802122685185194</v>
      </c>
      <c r="E110" s="1" t="str">
        <f>VLOOKUP(B110,Runners!CV$3:CZ$200,5,FALSE)</f>
        <v>Catherine Carrdus</v>
      </c>
    </row>
    <row r="111" spans="1:5" x14ac:dyDescent="0.25">
      <c r="A111" s="1">
        <f t="shared" si="2"/>
        <v>108</v>
      </c>
      <c r="B111" s="8">
        <f>IF(Runners!A110&lt;&gt;"",SMALL(Runners!CV$3:CV$200,A111),"")</f>
        <v>1.7362199074074075E-2</v>
      </c>
      <c r="C111" s="8">
        <f t="shared" si="3"/>
        <v>0.78819553240740747</v>
      </c>
      <c r="E111" s="1" t="str">
        <f>VLOOKUP(B111,Runners!CV$3:CZ$200,5,FALSE)</f>
        <v>Guest 40</v>
      </c>
    </row>
    <row r="112" spans="1:5" x14ac:dyDescent="0.25">
      <c r="A112" s="1">
        <f t="shared" si="2"/>
        <v>109</v>
      </c>
      <c r="B112" s="8">
        <f>IF(Runners!A111&lt;&gt;"",SMALL(Runners!CV$3:CV$200,A112),"")</f>
        <v>1.753625E-2</v>
      </c>
      <c r="C112" s="8">
        <f t="shared" si="3"/>
        <v>0.7883695833333334</v>
      </c>
      <c r="E112" s="1" t="str">
        <f>VLOOKUP(B112,Runners!CV$3:CZ$200,5,FALSE)</f>
        <v>Jonathan Tuck</v>
      </c>
    </row>
    <row r="113" spans="1:5" x14ac:dyDescent="0.25">
      <c r="A113" s="1">
        <f t="shared" si="2"/>
        <v>110</v>
      </c>
      <c r="B113" s="8">
        <f>IF(Runners!A112&lt;&gt;"",SMALL(Runners!CV$3:CV$200,A113),"")</f>
        <v>1.7536944444444445E-2</v>
      </c>
      <c r="C113" s="8">
        <f t="shared" si="3"/>
        <v>0.78837027777777779</v>
      </c>
      <c r="E113" s="1" t="str">
        <f>VLOOKUP(B113,Runners!CV$3:CZ$200,5,FALSE)</f>
        <v>Neil Tate</v>
      </c>
    </row>
    <row r="114" spans="1:5" x14ac:dyDescent="0.25">
      <c r="A114" s="1">
        <f t="shared" si="2"/>
        <v>111</v>
      </c>
      <c r="B114" s="8">
        <f>IF(Runners!A113&lt;&gt;"",SMALL(Runners!CV$3:CV$200,A114),"")</f>
        <v>1.7708449074074074E-2</v>
      </c>
      <c r="C114" s="8">
        <f t="shared" si="3"/>
        <v>0.78854178240740747</v>
      </c>
      <c r="E114" s="1" t="str">
        <f>VLOOKUP(B114,Runners!CV$3:CZ$200,5,FALSE)</f>
        <v>Alistaire Leivers</v>
      </c>
    </row>
    <row r="115" spans="1:5" x14ac:dyDescent="0.25">
      <c r="A115" s="1">
        <f t="shared" si="2"/>
        <v>112</v>
      </c>
      <c r="B115" s="8">
        <f>IF(Runners!A114&lt;&gt;"",SMALL(Runners!CV$3:CV$200,A115),"")</f>
        <v>1.7710694444444446E-2</v>
      </c>
      <c r="C115" s="8">
        <f t="shared" si="3"/>
        <v>0.78854402777777777</v>
      </c>
      <c r="E115" s="1" t="str">
        <f>VLOOKUP(B115,Runners!CV$3:CZ$200,5,FALSE)</f>
        <v>Paul Veevers</v>
      </c>
    </row>
    <row r="116" spans="1:5" x14ac:dyDescent="0.25">
      <c r="A116" s="1">
        <f t="shared" si="2"/>
        <v>113</v>
      </c>
      <c r="B116" s="8">
        <f>IF(Runners!A115&lt;&gt;"",SMALL(Runners!CV$3:CV$200,A116),"")</f>
        <v>1.7710879629629629E-2</v>
      </c>
      <c r="C116" s="8">
        <f t="shared" si="3"/>
        <v>0.78854421296296295</v>
      </c>
      <c r="E116" s="1" t="str">
        <f>VLOOKUP(B116,Runners!CV$3:CZ$200,5,FALSE)</f>
        <v>Ross McKelvie</v>
      </c>
    </row>
    <row r="117" spans="1:5" x14ac:dyDescent="0.25">
      <c r="A117" s="1">
        <f t="shared" si="2"/>
        <v>114</v>
      </c>
      <c r="B117" s="8">
        <f>IF(Runners!A116&lt;&gt;"",SMALL(Runners!CV$3:CV$200,A117),"")</f>
        <v>1.7882037037037037E-2</v>
      </c>
      <c r="C117" s="8">
        <f t="shared" si="3"/>
        <v>0.78871537037037043</v>
      </c>
      <c r="E117" s="1" t="str">
        <f>VLOOKUP(B117,Runners!CV$3:CZ$200,5,FALSE)</f>
        <v>Alex Tate</v>
      </c>
    </row>
    <row r="118" spans="1:5" x14ac:dyDescent="0.25">
      <c r="A118" s="1">
        <f t="shared" si="2"/>
        <v>115</v>
      </c>
      <c r="B118" s="8">
        <f>IF(Runners!A117&lt;&gt;"",SMALL(Runners!CV$3:CV$200,A118),"")</f>
        <v>1.788212962962963E-2</v>
      </c>
      <c r="C118" s="8">
        <f t="shared" si="3"/>
        <v>0.78871546296296302</v>
      </c>
      <c r="E118" s="1" t="str">
        <f>VLOOKUP(B118,Runners!CV$3:CZ$200,5,FALSE)</f>
        <v>Andy Unsworth</v>
      </c>
    </row>
    <row r="119" spans="1:5" x14ac:dyDescent="0.25">
      <c r="A119" s="1">
        <f t="shared" si="2"/>
        <v>116</v>
      </c>
      <c r="B119" s="8">
        <f>IF(Runners!A118&lt;&gt;"",SMALL(Runners!CV$3:CV$200,A119),"")</f>
        <v>1.822976851851852E-2</v>
      </c>
      <c r="C119" s="8">
        <f t="shared" si="3"/>
        <v>0.78906310185185191</v>
      </c>
      <c r="E119" s="1" t="str">
        <f>VLOOKUP(B119,Runners!CV$3:CZ$200,5,FALSE)</f>
        <v>Colin Laidlaw</v>
      </c>
    </row>
    <row r="120" spans="1:5" x14ac:dyDescent="0.25">
      <c r="A120" s="1">
        <f t="shared" si="2"/>
        <v>117</v>
      </c>
      <c r="B120" s="8">
        <f>IF(Runners!A119&lt;&gt;"",SMALL(Runners!CV$3:CV$200,A120),"")</f>
        <v>1.8577222222222221E-2</v>
      </c>
      <c r="C120" s="8">
        <f t="shared" si="3"/>
        <v>0.78941055555555562</v>
      </c>
      <c r="E120" s="1" t="str">
        <f>VLOOKUP(B120,Runners!CV$3:CZ$200,5,FALSE)</f>
        <v>Dominic Garrett</v>
      </c>
    </row>
    <row r="121" spans="1:5" x14ac:dyDescent="0.25">
      <c r="A121" s="1">
        <f t="shared" si="2"/>
        <v>118</v>
      </c>
      <c r="B121" s="8">
        <f>IF(Runners!A120&lt;&gt;"",SMALL(Runners!CV$3:CV$200,A121),"")</f>
        <v>1.8577453703703704E-2</v>
      </c>
      <c r="C121" s="8">
        <f t="shared" si="3"/>
        <v>0.78941078703703704</v>
      </c>
      <c r="E121" s="1" t="str">
        <f>VLOOKUP(B121,Runners!CV$3:CZ$200,5,FALSE)</f>
        <v>Guest 37:30</v>
      </c>
    </row>
    <row r="122" spans="1:5" x14ac:dyDescent="0.25">
      <c r="A122" s="1">
        <f t="shared" si="2"/>
        <v>119</v>
      </c>
      <c r="B122" s="8">
        <f>IF(Runners!A121&lt;&gt;"",SMALL(Runners!CV$3:CV$200,A122),"")</f>
        <v>1.8923773148148148E-2</v>
      </c>
      <c r="C122" s="8">
        <f t="shared" si="3"/>
        <v>0.78975710648148156</v>
      </c>
      <c r="E122" s="1" t="str">
        <f>VLOOKUP(B122,Runners!CV$3:CZ$200,5,FALSE)</f>
        <v>Andy Draper</v>
      </c>
    </row>
    <row r="123" spans="1:5" x14ac:dyDescent="0.25">
      <c r="A123" s="1">
        <f t="shared" si="2"/>
        <v>120</v>
      </c>
      <c r="B123" s="8">
        <f>IF(Runners!A122&lt;&gt;"",SMALL(Runners!CV$3:CV$200,A123),"")</f>
        <v>1.8924999999999997E-2</v>
      </c>
      <c r="C123" s="8">
        <f t="shared" si="3"/>
        <v>0.78975833333333334</v>
      </c>
      <c r="E123" s="1" t="str">
        <f>VLOOKUP(B123,Runners!CV$3:CZ$200,5,FALSE)</f>
        <v>James Greenaway</v>
      </c>
    </row>
    <row r="124" spans="1:5" x14ac:dyDescent="0.25">
      <c r="A124" s="1">
        <f t="shared" si="2"/>
        <v>121</v>
      </c>
      <c r="B124" s="8">
        <f>IF(Runners!A123&lt;&gt;"",SMALL(Runners!CV$3:CV$200,A124),"")</f>
        <v>1.8926527777777775E-2</v>
      </c>
      <c r="C124" s="8">
        <f t="shared" si="3"/>
        <v>0.78975986111111118</v>
      </c>
      <c r="E124" s="1" t="str">
        <f>VLOOKUP(B124,Runners!CV$3:CZ$200,5,FALSE)</f>
        <v>Tom Howarth</v>
      </c>
    </row>
    <row r="125" spans="1:5" x14ac:dyDescent="0.25">
      <c r="A125" s="1">
        <f t="shared" si="2"/>
        <v>122</v>
      </c>
      <c r="B125" s="8">
        <f>IF(Runners!A124&lt;&gt;"",SMALL(Runners!CV$3:CV$200,A125),"")</f>
        <v>1.9097731481481483E-2</v>
      </c>
      <c r="C125" s="8">
        <f t="shared" si="3"/>
        <v>0.7899310648148149</v>
      </c>
      <c r="E125" s="1" t="str">
        <f>VLOOKUP(B125,Runners!CV$3:CZ$200,5,FALSE)</f>
        <v>Chris McCarthy</v>
      </c>
    </row>
    <row r="126" spans="1:5" x14ac:dyDescent="0.25">
      <c r="A126" s="1">
        <f t="shared" si="2"/>
        <v>123</v>
      </c>
      <c r="B126" s="8">
        <f>IF(Runners!A125&lt;&gt;"",SMALL(Runners!CV$3:CV$200,A126),"")</f>
        <v>1.9272685185185188E-2</v>
      </c>
      <c r="C126" s="8">
        <f t="shared" si="3"/>
        <v>0.79010601851851858</v>
      </c>
      <c r="E126" s="1" t="str">
        <f>VLOOKUP(B126,Runners!CV$3:CZ$200,5,FALSE)</f>
        <v>Liz Abbott</v>
      </c>
    </row>
    <row r="127" spans="1:5" x14ac:dyDescent="0.25">
      <c r="A127" s="1">
        <f t="shared" si="2"/>
        <v>124</v>
      </c>
      <c r="B127" s="8">
        <f>IF(Runners!A126&lt;&gt;"",SMALL(Runners!CV$3:CV$200,A127),"")</f>
        <v>1.9445925925925926E-2</v>
      </c>
      <c r="C127" s="8">
        <f t="shared" si="3"/>
        <v>0.79027925925925935</v>
      </c>
      <c r="E127" s="1" t="str">
        <f>VLOOKUP(B127,Runners!CV$3:CZ$200,5,FALSE)</f>
        <v>Joe Greenwood</v>
      </c>
    </row>
    <row r="128" spans="1:5" x14ac:dyDescent="0.25">
      <c r="A128" s="1">
        <f t="shared" si="2"/>
        <v>125</v>
      </c>
      <c r="B128" s="8">
        <f>IF(Runners!A127&lt;&gt;"",SMALL(Runners!CV$3:CV$200,A128),"")</f>
        <v>1.9792708333333332E-2</v>
      </c>
      <c r="C128" s="8">
        <f t="shared" si="3"/>
        <v>0.79062604166666672</v>
      </c>
      <c r="E128" s="1" t="str">
        <f>VLOOKUP(B128,Runners!CV$3:CZ$200,5,FALSE)</f>
        <v>Guest 35:00</v>
      </c>
    </row>
    <row r="129" spans="1:5" x14ac:dyDescent="0.25">
      <c r="A129" s="1">
        <f t="shared" si="2"/>
        <v>126</v>
      </c>
      <c r="B129" s="8">
        <f>IF(Runners!A128&lt;&gt;"",SMALL(Runners!CV$3:CV$200,A129),"")</f>
        <v>2.0314652777777779E-2</v>
      </c>
      <c r="C129" s="8">
        <f t="shared" si="3"/>
        <v>0.79114798611111115</v>
      </c>
      <c r="E129" s="1" t="str">
        <f>VLOOKUP(B129,Runners!CV$3:CZ$200,5,FALSE)</f>
        <v>Mike Toft</v>
      </c>
    </row>
    <row r="130" spans="1:5" x14ac:dyDescent="0.25">
      <c r="A130" s="1">
        <f t="shared" si="2"/>
        <v>127</v>
      </c>
      <c r="B130" s="8">
        <f>IF(Runners!A129&lt;&gt;"",SMALL(Runners!CV$3:CV$200,A130),"")</f>
        <v>2.1009606481481483E-2</v>
      </c>
      <c r="C130" s="8">
        <f t="shared" si="3"/>
        <v>0.79184293981481491</v>
      </c>
      <c r="E130" s="1" t="str">
        <f>VLOOKUP(B130,Runners!CV$3:CZ$200,5,FALSE)</f>
        <v>Sam Banner</v>
      </c>
    </row>
    <row r="131" spans="1:5" x14ac:dyDescent="0.25">
      <c r="A131" s="1">
        <f t="shared" si="2"/>
        <v>128</v>
      </c>
      <c r="B131" s="8" t="str">
        <f>IF(Runners!A130&lt;&gt;"",SMALL(Runners!CV$3:CV$200,A131),"")</f>
        <v/>
      </c>
      <c r="C131" s="8" t="str">
        <f t="shared" si="3"/>
        <v/>
      </c>
      <c r="E131" s="1">
        <f>VLOOKUP(B131,Runners!CV$3:CZ$200,5,FALSE)</f>
        <v>0</v>
      </c>
    </row>
    <row r="132" spans="1:5" x14ac:dyDescent="0.25">
      <c r="A132" s="1">
        <f t="shared" si="2"/>
        <v>129</v>
      </c>
      <c r="B132" s="8" t="str">
        <f>IF(Runners!A131&lt;&gt;"",SMALL(Runners!CV$3:CV$200,A132),"")</f>
        <v/>
      </c>
      <c r="C132" s="8" t="str">
        <f t="shared" si="3"/>
        <v/>
      </c>
      <c r="E132" s="1">
        <f>VLOOKUP(B132,Runners!CV$3:CZ$200,5,FALSE)</f>
        <v>0</v>
      </c>
    </row>
    <row r="133" spans="1:5" x14ac:dyDescent="0.25">
      <c r="A133" s="1">
        <f t="shared" ref="A133:A196" si="4">A132+1</f>
        <v>130</v>
      </c>
      <c r="B133" s="8" t="str">
        <f>IF(Runners!A132&lt;&gt;"",SMALL(Runners!CV$3:CV$200,A133),"")</f>
        <v/>
      </c>
      <c r="C133" s="8" t="str">
        <f t="shared" ref="C133:C196" si="5">IF(B133&lt;&gt;"",B133+C$1,"")</f>
        <v/>
      </c>
      <c r="E133" s="1">
        <f>VLOOKUP(B133,Runners!CV$3:CZ$200,5,FALSE)</f>
        <v>0</v>
      </c>
    </row>
    <row r="134" spans="1:5" x14ac:dyDescent="0.25">
      <c r="A134" s="1">
        <f t="shared" si="4"/>
        <v>131</v>
      </c>
      <c r="B134" s="8" t="str">
        <f>IF(Runners!A133&lt;&gt;"",SMALL(Runners!CV$3:CV$200,A134),"")</f>
        <v/>
      </c>
      <c r="C134" s="8" t="str">
        <f t="shared" si="5"/>
        <v/>
      </c>
      <c r="E134" s="1">
        <f>VLOOKUP(B134,Runners!CV$3:CZ$200,5,FALSE)</f>
        <v>0</v>
      </c>
    </row>
    <row r="135" spans="1:5" x14ac:dyDescent="0.25">
      <c r="A135" s="1">
        <f t="shared" si="4"/>
        <v>132</v>
      </c>
      <c r="B135" s="8" t="str">
        <f>IF(Runners!A134&lt;&gt;"",SMALL(Runners!CV$3:CV$200,A135),"")</f>
        <v/>
      </c>
      <c r="C135" s="8" t="str">
        <f t="shared" si="5"/>
        <v/>
      </c>
      <c r="E135" s="1">
        <f>VLOOKUP(B135,Runners!CV$3:CZ$200,5,FALSE)</f>
        <v>0</v>
      </c>
    </row>
    <row r="136" spans="1:5" x14ac:dyDescent="0.25">
      <c r="A136" s="1">
        <f t="shared" si="4"/>
        <v>133</v>
      </c>
      <c r="B136" s="8" t="str">
        <f>IF(Runners!A135&lt;&gt;"",SMALL(Runners!CV$3:CV$200,A136),"")</f>
        <v/>
      </c>
      <c r="C136" s="8" t="str">
        <f t="shared" si="5"/>
        <v/>
      </c>
      <c r="E136" s="1">
        <f>VLOOKUP(B136,Runners!CV$3:CZ$200,5,FALSE)</f>
        <v>0</v>
      </c>
    </row>
    <row r="137" spans="1:5" x14ac:dyDescent="0.25">
      <c r="A137" s="1">
        <f t="shared" si="4"/>
        <v>134</v>
      </c>
      <c r="B137" s="8" t="str">
        <f>IF(Runners!A136&lt;&gt;"",SMALL(Runners!CV$3:CV$200,A137),"")</f>
        <v/>
      </c>
      <c r="C137" s="8" t="str">
        <f t="shared" si="5"/>
        <v/>
      </c>
      <c r="E137" s="1">
        <f>VLOOKUP(B137,Runners!CV$3:CZ$200,5,FALSE)</f>
        <v>0</v>
      </c>
    </row>
    <row r="138" spans="1:5" x14ac:dyDescent="0.25">
      <c r="A138" s="1">
        <f t="shared" si="4"/>
        <v>135</v>
      </c>
      <c r="B138" s="8" t="str">
        <f>IF(Runners!A137&lt;&gt;"",SMALL(Runners!CV$3:CV$200,A138),"")</f>
        <v/>
      </c>
      <c r="C138" s="8" t="str">
        <f t="shared" si="5"/>
        <v/>
      </c>
      <c r="E138" s="1">
        <f>VLOOKUP(B138,Runners!CV$3:CZ$200,5,FALSE)</f>
        <v>0</v>
      </c>
    </row>
    <row r="139" spans="1:5" x14ac:dyDescent="0.25">
      <c r="A139" s="1">
        <f t="shared" si="4"/>
        <v>136</v>
      </c>
      <c r="B139" s="8" t="str">
        <f>IF(Runners!A138&lt;&gt;"",SMALL(Runners!CV$3:CV$200,A139),"")</f>
        <v/>
      </c>
      <c r="C139" s="8" t="str">
        <f t="shared" si="5"/>
        <v/>
      </c>
      <c r="E139" s="1">
        <f>VLOOKUP(B139,Runners!CV$3:CZ$200,5,FALSE)</f>
        <v>0</v>
      </c>
    </row>
    <row r="140" spans="1:5" x14ac:dyDescent="0.25">
      <c r="A140" s="1">
        <f t="shared" si="4"/>
        <v>137</v>
      </c>
      <c r="B140" s="8" t="str">
        <f>IF(Runners!A139&lt;&gt;"",SMALL(Runners!CV$3:CV$200,A140),"")</f>
        <v/>
      </c>
      <c r="C140" s="8" t="str">
        <f t="shared" si="5"/>
        <v/>
      </c>
      <c r="E140" s="1">
        <f>VLOOKUP(B140,Runners!CV$3:CZ$200,5,FALSE)</f>
        <v>0</v>
      </c>
    </row>
    <row r="141" spans="1:5" x14ac:dyDescent="0.25">
      <c r="A141" s="1">
        <f t="shared" si="4"/>
        <v>138</v>
      </c>
      <c r="B141" s="8" t="str">
        <f>IF(Runners!A140&lt;&gt;"",SMALL(Runners!CV$3:CV$200,A141),"")</f>
        <v/>
      </c>
      <c r="C141" s="8" t="str">
        <f t="shared" si="5"/>
        <v/>
      </c>
      <c r="E141" s="1">
        <f>VLOOKUP(B141,Runners!CV$3:CZ$200,5,FALSE)</f>
        <v>0</v>
      </c>
    </row>
    <row r="142" spans="1:5" x14ac:dyDescent="0.25">
      <c r="A142" s="1">
        <f t="shared" si="4"/>
        <v>139</v>
      </c>
      <c r="B142" s="8" t="str">
        <f>IF(Runners!A141&lt;&gt;"",SMALL(Runners!CV$3:CV$200,A142),"")</f>
        <v/>
      </c>
      <c r="C142" s="8" t="str">
        <f t="shared" si="5"/>
        <v/>
      </c>
      <c r="E142" s="1">
        <f>VLOOKUP(B142,Runners!CV$3:CZ$200,5,FALSE)</f>
        <v>0</v>
      </c>
    </row>
    <row r="143" spans="1:5" x14ac:dyDescent="0.25">
      <c r="A143" s="1">
        <f t="shared" si="4"/>
        <v>140</v>
      </c>
      <c r="B143" s="8" t="str">
        <f>IF(Runners!A142&lt;&gt;"",SMALL(Runners!CV$3:CV$200,A143),"")</f>
        <v/>
      </c>
      <c r="C143" s="8" t="str">
        <f t="shared" si="5"/>
        <v/>
      </c>
      <c r="E143" s="1">
        <f>VLOOKUP(B143,Runners!CV$3:CZ$200,5,FALSE)</f>
        <v>0</v>
      </c>
    </row>
    <row r="144" spans="1:5" x14ac:dyDescent="0.25">
      <c r="A144" s="1">
        <f t="shared" si="4"/>
        <v>141</v>
      </c>
      <c r="B144" s="8" t="str">
        <f>IF(Runners!A143&lt;&gt;"",SMALL(Runners!CV$3:CV$200,A144),"")</f>
        <v/>
      </c>
      <c r="C144" s="8" t="str">
        <f t="shared" si="5"/>
        <v/>
      </c>
      <c r="E144" s="1">
        <f>VLOOKUP(B144,Runners!CV$3:CZ$200,5,FALSE)</f>
        <v>0</v>
      </c>
    </row>
    <row r="145" spans="1:5" x14ac:dyDescent="0.25">
      <c r="A145" s="1">
        <f t="shared" si="4"/>
        <v>142</v>
      </c>
      <c r="B145" s="8" t="str">
        <f>IF(Runners!A144&lt;&gt;"",SMALL(Runners!CV$3:CV$200,A145),"")</f>
        <v/>
      </c>
      <c r="C145" s="8" t="str">
        <f t="shared" si="5"/>
        <v/>
      </c>
      <c r="E145" s="1">
        <f>VLOOKUP(B145,Runners!CV$3:CZ$200,5,FALSE)</f>
        <v>0</v>
      </c>
    </row>
    <row r="146" spans="1:5" x14ac:dyDescent="0.25">
      <c r="A146" s="1">
        <f t="shared" si="4"/>
        <v>143</v>
      </c>
      <c r="B146" s="8" t="str">
        <f>IF(Runners!A145&lt;&gt;"",SMALL(Runners!CV$3:CV$200,A146),"")</f>
        <v/>
      </c>
      <c r="C146" s="8" t="str">
        <f t="shared" si="5"/>
        <v/>
      </c>
      <c r="E146" s="1">
        <f>VLOOKUP(B146,Runners!CV$3:CZ$200,5,FALSE)</f>
        <v>0</v>
      </c>
    </row>
    <row r="147" spans="1:5" x14ac:dyDescent="0.25">
      <c r="A147" s="1">
        <f t="shared" si="4"/>
        <v>144</v>
      </c>
      <c r="B147" s="8" t="str">
        <f>IF(Runners!A146&lt;&gt;"",SMALL(Runners!CV$3:CV$200,A147),"")</f>
        <v/>
      </c>
      <c r="C147" s="8" t="str">
        <f t="shared" si="5"/>
        <v/>
      </c>
      <c r="E147" s="1">
        <f>VLOOKUP(B147,Runners!CV$3:CZ$200,5,FALSE)</f>
        <v>0</v>
      </c>
    </row>
    <row r="148" spans="1:5" x14ac:dyDescent="0.25">
      <c r="A148" s="1">
        <f t="shared" si="4"/>
        <v>145</v>
      </c>
      <c r="B148" s="8" t="str">
        <f>IF(Runners!A147&lt;&gt;"",SMALL(Runners!CV$3:CV$200,A148),"")</f>
        <v/>
      </c>
      <c r="C148" s="8" t="str">
        <f t="shared" si="5"/>
        <v/>
      </c>
      <c r="E148" s="1">
        <f>VLOOKUP(B148,Runners!CV$3:CZ$200,5,FALSE)</f>
        <v>0</v>
      </c>
    </row>
    <row r="149" spans="1:5" x14ac:dyDescent="0.25">
      <c r="A149" s="1">
        <f t="shared" si="4"/>
        <v>146</v>
      </c>
      <c r="B149" s="8" t="str">
        <f>IF(Runners!A148&lt;&gt;"",SMALL(Runners!CV$3:CV$200,A149),"")</f>
        <v/>
      </c>
      <c r="C149" s="8" t="str">
        <f t="shared" si="5"/>
        <v/>
      </c>
      <c r="E149" s="1">
        <f>VLOOKUP(B149,Runners!CV$3:CZ$200,5,FALSE)</f>
        <v>0</v>
      </c>
    </row>
    <row r="150" spans="1:5" x14ac:dyDescent="0.25">
      <c r="A150" s="1">
        <f t="shared" si="4"/>
        <v>147</v>
      </c>
      <c r="B150" s="8" t="str">
        <f>IF(Runners!A149&lt;&gt;"",SMALL(Runners!CV$3:CV$200,A150),"")</f>
        <v/>
      </c>
      <c r="C150" s="8" t="str">
        <f t="shared" si="5"/>
        <v/>
      </c>
      <c r="E150" s="1">
        <f>VLOOKUP(B150,Runners!CV$3:CZ$200,5,FALSE)</f>
        <v>0</v>
      </c>
    </row>
    <row r="151" spans="1:5" x14ac:dyDescent="0.25">
      <c r="A151" s="1">
        <f t="shared" si="4"/>
        <v>148</v>
      </c>
      <c r="B151" s="8" t="str">
        <f>IF(Runners!A150&lt;&gt;"",SMALL(Runners!CV$3:CV$200,A151),"")</f>
        <v/>
      </c>
      <c r="C151" s="8" t="str">
        <f t="shared" si="5"/>
        <v/>
      </c>
      <c r="E151" s="1">
        <f>VLOOKUP(B151,Runners!CV$3:CZ$200,5,FALSE)</f>
        <v>0</v>
      </c>
    </row>
    <row r="152" spans="1:5" x14ac:dyDescent="0.25">
      <c r="A152" s="1">
        <f t="shared" si="4"/>
        <v>149</v>
      </c>
      <c r="B152" s="8" t="str">
        <f>IF(Runners!A151&lt;&gt;"",SMALL(Runners!CV$3:CV$200,A152),"")</f>
        <v/>
      </c>
      <c r="C152" s="8" t="str">
        <f t="shared" si="5"/>
        <v/>
      </c>
      <c r="E152" s="1">
        <f>VLOOKUP(B152,Runners!CV$3:CZ$200,5,FALSE)</f>
        <v>0</v>
      </c>
    </row>
    <row r="153" spans="1:5" x14ac:dyDescent="0.25">
      <c r="A153" s="1">
        <f t="shared" si="4"/>
        <v>150</v>
      </c>
      <c r="B153" s="8" t="str">
        <f>IF(Runners!A152&lt;&gt;"",SMALL(Runners!CV$3:CV$200,A153),"")</f>
        <v/>
      </c>
      <c r="C153" s="8" t="str">
        <f t="shared" si="5"/>
        <v/>
      </c>
      <c r="E153" s="1">
        <f>VLOOKUP(B153,Runners!CV$3:CZ$200,5,FALSE)</f>
        <v>0</v>
      </c>
    </row>
    <row r="154" spans="1:5" x14ac:dyDescent="0.25">
      <c r="A154" s="1">
        <f t="shared" si="4"/>
        <v>151</v>
      </c>
      <c r="B154" s="8" t="str">
        <f>IF(Runners!A153&lt;&gt;"",SMALL(Runners!CV$3:CV$200,A154),"")</f>
        <v/>
      </c>
      <c r="C154" s="8" t="str">
        <f t="shared" si="5"/>
        <v/>
      </c>
      <c r="E154" s="1">
        <f>VLOOKUP(B154,Runners!CV$3:CZ$200,5,FALSE)</f>
        <v>0</v>
      </c>
    </row>
    <row r="155" spans="1:5" x14ac:dyDescent="0.25">
      <c r="A155" s="1">
        <f t="shared" si="4"/>
        <v>152</v>
      </c>
      <c r="B155" s="8" t="str">
        <f>IF(Runners!A154&lt;&gt;"",SMALL(Runners!CV$3:CV$200,A155),"")</f>
        <v/>
      </c>
      <c r="C155" s="8" t="str">
        <f t="shared" si="5"/>
        <v/>
      </c>
      <c r="E155" s="1">
        <f>VLOOKUP(B155,Runners!CV$3:CZ$200,5,FALSE)</f>
        <v>0</v>
      </c>
    </row>
    <row r="156" spans="1:5" x14ac:dyDescent="0.25">
      <c r="A156" s="1">
        <f t="shared" si="4"/>
        <v>153</v>
      </c>
      <c r="B156" s="8" t="str">
        <f>IF(Runners!A155&lt;&gt;"",SMALL(Runners!CV$3:CV$200,A156),"")</f>
        <v/>
      </c>
      <c r="C156" s="8" t="str">
        <f t="shared" si="5"/>
        <v/>
      </c>
      <c r="E156" s="1">
        <f>VLOOKUP(B156,Runners!CV$3:CZ$200,5,FALSE)</f>
        <v>0</v>
      </c>
    </row>
    <row r="157" spans="1:5" x14ac:dyDescent="0.25">
      <c r="A157" s="1">
        <f t="shared" si="4"/>
        <v>154</v>
      </c>
      <c r="B157" s="8" t="str">
        <f>IF(Runners!A156&lt;&gt;"",SMALL(Runners!CV$3:CV$200,A157),"")</f>
        <v/>
      </c>
      <c r="C157" s="8" t="str">
        <f t="shared" si="5"/>
        <v/>
      </c>
      <c r="E157" s="1">
        <f>VLOOKUP(B157,Runners!CV$3:CZ$200,5,FALSE)</f>
        <v>0</v>
      </c>
    </row>
    <row r="158" spans="1:5" x14ac:dyDescent="0.25">
      <c r="A158" s="1">
        <f t="shared" si="4"/>
        <v>155</v>
      </c>
      <c r="B158" s="8" t="str">
        <f>IF(Runners!A157&lt;&gt;"",SMALL(Runners!CV$3:CV$200,A158),"")</f>
        <v/>
      </c>
      <c r="C158" s="8" t="str">
        <f t="shared" si="5"/>
        <v/>
      </c>
      <c r="E158" s="1">
        <f>VLOOKUP(B158,Runners!CV$3:CZ$200,5,FALSE)</f>
        <v>0</v>
      </c>
    </row>
    <row r="159" spans="1:5" x14ac:dyDescent="0.25">
      <c r="A159" s="1">
        <f t="shared" si="4"/>
        <v>156</v>
      </c>
      <c r="B159" s="8" t="str">
        <f>IF(Runners!A158&lt;&gt;"",SMALL(Runners!CV$3:CV$200,A159),"")</f>
        <v/>
      </c>
      <c r="C159" s="8" t="str">
        <f t="shared" si="5"/>
        <v/>
      </c>
      <c r="E159" s="1">
        <f>VLOOKUP(B159,Runners!CV$3:CZ$200,5,FALSE)</f>
        <v>0</v>
      </c>
    </row>
    <row r="160" spans="1:5" x14ac:dyDescent="0.25">
      <c r="A160" s="1">
        <f t="shared" si="4"/>
        <v>157</v>
      </c>
      <c r="B160" s="8" t="str">
        <f>IF(Runners!A159&lt;&gt;"",SMALL(Runners!CV$3:CV$200,A160),"")</f>
        <v/>
      </c>
      <c r="C160" s="8" t="str">
        <f t="shared" si="5"/>
        <v/>
      </c>
      <c r="E160" s="1">
        <f>VLOOKUP(B160,Runners!CV$3:CZ$200,5,FALSE)</f>
        <v>0</v>
      </c>
    </row>
    <row r="161" spans="1:5" x14ac:dyDescent="0.25">
      <c r="A161" s="1">
        <f t="shared" si="4"/>
        <v>158</v>
      </c>
      <c r="B161" s="8" t="str">
        <f>IF(Runners!A160&lt;&gt;"",SMALL(Runners!CV$3:CV$200,A161),"")</f>
        <v/>
      </c>
      <c r="C161" s="8" t="str">
        <f t="shared" si="5"/>
        <v/>
      </c>
      <c r="E161" s="1">
        <f>VLOOKUP(B161,Runners!CV$3:CZ$200,5,FALSE)</f>
        <v>0</v>
      </c>
    </row>
    <row r="162" spans="1:5" x14ac:dyDescent="0.25">
      <c r="A162" s="1">
        <f t="shared" si="4"/>
        <v>159</v>
      </c>
      <c r="B162" s="8" t="str">
        <f>IF(Runners!A161&lt;&gt;"",SMALL(Runners!CV$3:CV$200,A162),"")</f>
        <v/>
      </c>
      <c r="C162" s="8" t="str">
        <f t="shared" si="5"/>
        <v/>
      </c>
      <c r="E162" s="1">
        <f>VLOOKUP(B162,Runners!CV$3:CZ$200,5,FALSE)</f>
        <v>0</v>
      </c>
    </row>
    <row r="163" spans="1:5" x14ac:dyDescent="0.25">
      <c r="A163" s="1">
        <f t="shared" si="4"/>
        <v>160</v>
      </c>
      <c r="B163" s="8" t="str">
        <f>IF(Runners!A162&lt;&gt;"",SMALL(Runners!CV$3:CV$200,A163),"")</f>
        <v/>
      </c>
      <c r="C163" s="8" t="str">
        <f t="shared" si="5"/>
        <v/>
      </c>
      <c r="E163" s="1">
        <f>VLOOKUP(B163,Runners!CV$3:CZ$200,5,FALSE)</f>
        <v>0</v>
      </c>
    </row>
    <row r="164" spans="1:5" x14ac:dyDescent="0.25">
      <c r="A164" s="1">
        <f t="shared" si="4"/>
        <v>161</v>
      </c>
      <c r="B164" s="8" t="str">
        <f>IF(Runners!A163&lt;&gt;"",SMALL(Runners!CV$3:CV$200,A164),"")</f>
        <v/>
      </c>
      <c r="C164" s="8" t="str">
        <f t="shared" si="5"/>
        <v/>
      </c>
      <c r="E164" s="1">
        <f>VLOOKUP(B164,Runners!CV$3:CZ$200,5,FALSE)</f>
        <v>0</v>
      </c>
    </row>
    <row r="165" spans="1:5" x14ac:dyDescent="0.25">
      <c r="A165" s="1">
        <f t="shared" si="4"/>
        <v>162</v>
      </c>
      <c r="B165" s="8" t="str">
        <f>IF(Runners!A164&lt;&gt;"",SMALL(Runners!CV$3:CV$200,A165),"")</f>
        <v/>
      </c>
      <c r="C165" s="8" t="str">
        <f t="shared" si="5"/>
        <v/>
      </c>
      <c r="E165" s="1">
        <f>VLOOKUP(B165,Runners!CV$3:CZ$200,5,FALSE)</f>
        <v>0</v>
      </c>
    </row>
    <row r="166" spans="1:5" x14ac:dyDescent="0.25">
      <c r="A166" s="1">
        <f t="shared" si="4"/>
        <v>163</v>
      </c>
      <c r="B166" s="8" t="str">
        <f>IF(Runners!A165&lt;&gt;"",SMALL(Runners!CV$3:CV$200,A166),"")</f>
        <v/>
      </c>
      <c r="C166" s="8" t="str">
        <f t="shared" si="5"/>
        <v/>
      </c>
      <c r="E166" s="1">
        <f>VLOOKUP(B166,Runners!CV$3:CZ$200,5,FALSE)</f>
        <v>0</v>
      </c>
    </row>
    <row r="167" spans="1:5" x14ac:dyDescent="0.25">
      <c r="A167" s="1">
        <f t="shared" si="4"/>
        <v>164</v>
      </c>
      <c r="B167" s="8" t="str">
        <f>IF(Runners!A166&lt;&gt;"",SMALL(Runners!CV$3:CV$200,A167),"")</f>
        <v/>
      </c>
      <c r="C167" s="8" t="str">
        <f t="shared" si="5"/>
        <v/>
      </c>
      <c r="E167" s="1">
        <f>VLOOKUP(B167,Runners!CV$3:CZ$200,5,FALSE)</f>
        <v>0</v>
      </c>
    </row>
    <row r="168" spans="1:5" x14ac:dyDescent="0.25">
      <c r="A168" s="1">
        <f t="shared" si="4"/>
        <v>165</v>
      </c>
      <c r="B168" s="8" t="str">
        <f>IF(Runners!A167&lt;&gt;"",SMALL(Runners!CV$3:CV$200,A168),"")</f>
        <v/>
      </c>
      <c r="C168" s="8" t="str">
        <f t="shared" si="5"/>
        <v/>
      </c>
      <c r="E168" s="1">
        <f>VLOOKUP(B168,Runners!CV$3:CZ$200,5,FALSE)</f>
        <v>0</v>
      </c>
    </row>
    <row r="169" spans="1:5" x14ac:dyDescent="0.25">
      <c r="A169" s="1">
        <f t="shared" si="4"/>
        <v>166</v>
      </c>
      <c r="B169" s="8" t="str">
        <f>IF(Runners!A168&lt;&gt;"",SMALL(Runners!CV$3:CV$200,A169),"")</f>
        <v/>
      </c>
      <c r="C169" s="8" t="str">
        <f t="shared" si="5"/>
        <v/>
      </c>
      <c r="E169" s="1">
        <f>VLOOKUP(B169,Runners!CV$3:CZ$200,5,FALSE)</f>
        <v>0</v>
      </c>
    </row>
    <row r="170" spans="1:5" x14ac:dyDescent="0.25">
      <c r="A170" s="1">
        <f t="shared" si="4"/>
        <v>167</v>
      </c>
      <c r="B170" s="8" t="str">
        <f>IF(Runners!A169&lt;&gt;"",SMALL(Runners!CV$3:CV$200,A170),"")</f>
        <v/>
      </c>
      <c r="C170" s="8" t="str">
        <f t="shared" si="5"/>
        <v/>
      </c>
      <c r="E170" s="1">
        <f>VLOOKUP(B170,Runners!CV$3:CZ$200,5,FALSE)</f>
        <v>0</v>
      </c>
    </row>
    <row r="171" spans="1:5" x14ac:dyDescent="0.25">
      <c r="A171" s="1">
        <f t="shared" si="4"/>
        <v>168</v>
      </c>
      <c r="B171" s="8" t="str">
        <f>IF(Runners!A170&lt;&gt;"",SMALL(Runners!CV$3:CV$200,A171),"")</f>
        <v/>
      </c>
      <c r="C171" s="8" t="str">
        <f t="shared" si="5"/>
        <v/>
      </c>
      <c r="E171" s="1">
        <f>VLOOKUP(B171,Runners!CV$3:CZ$200,5,FALSE)</f>
        <v>0</v>
      </c>
    </row>
    <row r="172" spans="1:5" x14ac:dyDescent="0.25">
      <c r="A172" s="1">
        <f t="shared" si="4"/>
        <v>169</v>
      </c>
      <c r="B172" s="8" t="str">
        <f>IF(Runners!A171&lt;&gt;"",SMALL(Runners!CV$3:CV$200,A172),"")</f>
        <v/>
      </c>
      <c r="C172" s="8" t="str">
        <f t="shared" si="5"/>
        <v/>
      </c>
      <c r="E172" s="1">
        <f>VLOOKUP(B172,Runners!CV$3:CZ$200,5,FALSE)</f>
        <v>0</v>
      </c>
    </row>
    <row r="173" spans="1:5" x14ac:dyDescent="0.25">
      <c r="A173" s="1">
        <f t="shared" si="4"/>
        <v>170</v>
      </c>
      <c r="B173" s="8" t="str">
        <f>IF(Runners!A172&lt;&gt;"",SMALL(Runners!CV$3:CV$200,A173),"")</f>
        <v/>
      </c>
      <c r="C173" s="8" t="str">
        <f t="shared" si="5"/>
        <v/>
      </c>
      <c r="E173" s="1">
        <f>VLOOKUP(B173,Runners!CV$3:CZ$200,5,FALSE)</f>
        <v>0</v>
      </c>
    </row>
    <row r="174" spans="1:5" x14ac:dyDescent="0.25">
      <c r="A174" s="1">
        <f t="shared" si="4"/>
        <v>171</v>
      </c>
      <c r="B174" s="8" t="str">
        <f>IF(Runners!A173&lt;&gt;"",SMALL(Runners!CV$3:CV$200,A174),"")</f>
        <v/>
      </c>
      <c r="C174" s="8" t="str">
        <f t="shared" si="5"/>
        <v/>
      </c>
      <c r="E174" s="1">
        <f>VLOOKUP(B174,Runners!CV$3:CZ$200,5,FALSE)</f>
        <v>0</v>
      </c>
    </row>
    <row r="175" spans="1:5" x14ac:dyDescent="0.25">
      <c r="A175" s="1">
        <f t="shared" si="4"/>
        <v>172</v>
      </c>
      <c r="B175" s="8" t="str">
        <f>IF(Runners!A174&lt;&gt;"",SMALL(Runners!CV$3:CV$200,A175),"")</f>
        <v/>
      </c>
      <c r="C175" s="8" t="str">
        <f t="shared" si="5"/>
        <v/>
      </c>
      <c r="E175" s="1">
        <f>VLOOKUP(B175,Runners!CV$3:CZ$200,5,FALSE)</f>
        <v>0</v>
      </c>
    </row>
    <row r="176" spans="1:5" x14ac:dyDescent="0.25">
      <c r="A176" s="1">
        <f t="shared" si="4"/>
        <v>173</v>
      </c>
      <c r="B176" s="8" t="str">
        <f>IF(Runners!A175&lt;&gt;"",SMALL(Runners!CV$3:CV$200,A176),"")</f>
        <v/>
      </c>
      <c r="C176" s="8" t="str">
        <f t="shared" si="5"/>
        <v/>
      </c>
      <c r="E176" s="1">
        <f>VLOOKUP(B176,Runners!CV$3:CZ$200,5,FALSE)</f>
        <v>0</v>
      </c>
    </row>
    <row r="177" spans="1:5" x14ac:dyDescent="0.25">
      <c r="A177" s="1">
        <f t="shared" si="4"/>
        <v>174</v>
      </c>
      <c r="B177" s="8" t="str">
        <f>IF(Runners!A176&lt;&gt;"",SMALL(Runners!CV$3:CV$200,A177),"")</f>
        <v/>
      </c>
      <c r="C177" s="8" t="str">
        <f t="shared" si="5"/>
        <v/>
      </c>
      <c r="E177" s="1">
        <f>VLOOKUP(B177,Runners!CV$3:CZ$200,5,FALSE)</f>
        <v>0</v>
      </c>
    </row>
    <row r="178" spans="1:5" x14ac:dyDescent="0.25">
      <c r="A178" s="1">
        <f t="shared" si="4"/>
        <v>175</v>
      </c>
      <c r="B178" s="8" t="str">
        <f>IF(Runners!A177&lt;&gt;"",SMALL(Runners!CV$3:CV$200,A178),"")</f>
        <v/>
      </c>
      <c r="C178" s="8" t="str">
        <f t="shared" si="5"/>
        <v/>
      </c>
      <c r="E178" s="1">
        <f>VLOOKUP(B178,Runners!CV$3:CZ$200,5,FALSE)</f>
        <v>0</v>
      </c>
    </row>
    <row r="179" spans="1:5" x14ac:dyDescent="0.25">
      <c r="A179" s="1">
        <f t="shared" si="4"/>
        <v>176</v>
      </c>
      <c r="B179" s="8" t="str">
        <f>IF(Runners!A178&lt;&gt;"",SMALL(Runners!CV$3:CV$200,A179),"")</f>
        <v/>
      </c>
      <c r="C179" s="8" t="str">
        <f t="shared" si="5"/>
        <v/>
      </c>
      <c r="E179" s="1">
        <f>VLOOKUP(B179,Runners!CV$3:CZ$200,5,FALSE)</f>
        <v>0</v>
      </c>
    </row>
    <row r="180" spans="1:5" x14ac:dyDescent="0.25">
      <c r="A180" s="1">
        <f t="shared" si="4"/>
        <v>177</v>
      </c>
      <c r="B180" s="8" t="str">
        <f>IF(Runners!A179&lt;&gt;"",SMALL(Runners!CV$3:CV$200,A180),"")</f>
        <v/>
      </c>
      <c r="C180" s="8" t="str">
        <f t="shared" si="5"/>
        <v/>
      </c>
      <c r="E180" s="1">
        <f>VLOOKUP(B180,Runners!CV$3:CZ$200,5,FALSE)</f>
        <v>0</v>
      </c>
    </row>
    <row r="181" spans="1:5" x14ac:dyDescent="0.25">
      <c r="A181" s="1">
        <f t="shared" si="4"/>
        <v>178</v>
      </c>
      <c r="B181" s="8" t="str">
        <f>IF(Runners!A180&lt;&gt;"",SMALL(Runners!CV$3:CV$200,A181),"")</f>
        <v/>
      </c>
      <c r="C181" s="8" t="str">
        <f t="shared" si="5"/>
        <v/>
      </c>
      <c r="E181" s="1">
        <f>VLOOKUP(B181,Runners!CV$3:CZ$200,5,FALSE)</f>
        <v>0</v>
      </c>
    </row>
    <row r="182" spans="1:5" x14ac:dyDescent="0.25">
      <c r="A182" s="1">
        <f t="shared" si="4"/>
        <v>179</v>
      </c>
      <c r="B182" s="8" t="str">
        <f>IF(Runners!A181&lt;&gt;"",SMALL(Runners!CV$3:CV$200,A182),"")</f>
        <v/>
      </c>
      <c r="C182" s="8" t="str">
        <f t="shared" si="5"/>
        <v/>
      </c>
      <c r="E182" s="1">
        <f>VLOOKUP(B182,Runners!CV$3:CZ$200,5,FALSE)</f>
        <v>0</v>
      </c>
    </row>
    <row r="183" spans="1:5" x14ac:dyDescent="0.25">
      <c r="A183" s="1">
        <f t="shared" si="4"/>
        <v>180</v>
      </c>
      <c r="B183" s="8" t="str">
        <f>IF(Runners!A182&lt;&gt;"",SMALL(Runners!CV$3:CV$200,A183),"")</f>
        <v/>
      </c>
      <c r="C183" s="8" t="str">
        <f t="shared" si="5"/>
        <v/>
      </c>
      <c r="E183" s="1">
        <f>VLOOKUP(B183,Runners!CV$3:CZ$200,5,FALSE)</f>
        <v>0</v>
      </c>
    </row>
    <row r="184" spans="1:5" x14ac:dyDescent="0.25">
      <c r="A184" s="1">
        <f t="shared" si="4"/>
        <v>181</v>
      </c>
      <c r="B184" s="8" t="str">
        <f>IF(Runners!A183&lt;&gt;"",SMALL(Runners!CV$3:CV$200,A184),"")</f>
        <v/>
      </c>
      <c r="C184" s="8" t="str">
        <f t="shared" si="5"/>
        <v/>
      </c>
      <c r="E184" s="1">
        <f>VLOOKUP(B184,Runners!CV$3:CZ$200,5,FALSE)</f>
        <v>0</v>
      </c>
    </row>
    <row r="185" spans="1:5" x14ac:dyDescent="0.25">
      <c r="A185" s="1">
        <f t="shared" si="4"/>
        <v>182</v>
      </c>
      <c r="B185" s="8" t="str">
        <f>IF(Runners!A184&lt;&gt;"",SMALL(Runners!CV$3:CV$200,A185),"")</f>
        <v/>
      </c>
      <c r="C185" s="8" t="str">
        <f t="shared" si="5"/>
        <v/>
      </c>
      <c r="E185" s="1">
        <f>VLOOKUP(B185,Runners!CV$3:CZ$200,5,FALSE)</f>
        <v>0</v>
      </c>
    </row>
    <row r="186" spans="1:5" x14ac:dyDescent="0.25">
      <c r="A186" s="1">
        <f t="shared" si="4"/>
        <v>183</v>
      </c>
      <c r="B186" s="8" t="str">
        <f>IF(Runners!A185&lt;&gt;"",SMALL(Runners!CV$3:CV$200,A186),"")</f>
        <v/>
      </c>
      <c r="C186" s="8" t="str">
        <f t="shared" si="5"/>
        <v/>
      </c>
      <c r="E186" s="1">
        <f>VLOOKUP(B186,Runners!CV$3:CZ$200,5,FALSE)</f>
        <v>0</v>
      </c>
    </row>
    <row r="187" spans="1:5" x14ac:dyDescent="0.25">
      <c r="A187" s="1">
        <f t="shared" si="4"/>
        <v>184</v>
      </c>
      <c r="B187" s="8" t="str">
        <f>IF(Runners!A186&lt;&gt;"",SMALL(Runners!CV$3:CV$200,A187),"")</f>
        <v/>
      </c>
      <c r="C187" s="8" t="str">
        <f t="shared" si="5"/>
        <v/>
      </c>
      <c r="E187" s="1">
        <f>VLOOKUP(B187,Runners!CV$3:CZ$200,5,FALSE)</f>
        <v>0</v>
      </c>
    </row>
    <row r="188" spans="1:5" x14ac:dyDescent="0.25">
      <c r="A188" s="1">
        <f t="shared" si="4"/>
        <v>185</v>
      </c>
      <c r="B188" s="8" t="str">
        <f>IF(Runners!A187&lt;&gt;"",SMALL(Runners!CV$3:CV$200,A188),"")</f>
        <v/>
      </c>
      <c r="C188" s="8" t="str">
        <f t="shared" si="5"/>
        <v/>
      </c>
      <c r="E188" s="1">
        <f>VLOOKUP(B188,Runners!CV$3:CZ$200,5,FALSE)</f>
        <v>0</v>
      </c>
    </row>
    <row r="189" spans="1:5" x14ac:dyDescent="0.25">
      <c r="A189" s="1">
        <f t="shared" si="4"/>
        <v>186</v>
      </c>
      <c r="B189" s="8" t="str">
        <f>IF(Runners!A188&lt;&gt;"",SMALL(Runners!CV$3:CV$200,A189),"")</f>
        <v/>
      </c>
      <c r="C189" s="8" t="str">
        <f t="shared" si="5"/>
        <v/>
      </c>
      <c r="E189" s="1">
        <f>VLOOKUP(B189,Runners!CV$3:CZ$200,5,FALSE)</f>
        <v>0</v>
      </c>
    </row>
    <row r="190" spans="1:5" x14ac:dyDescent="0.25">
      <c r="A190" s="1">
        <f t="shared" si="4"/>
        <v>187</v>
      </c>
      <c r="B190" s="8" t="str">
        <f>IF(Runners!A189&lt;&gt;"",SMALL(Runners!CV$3:CV$200,A190),"")</f>
        <v/>
      </c>
      <c r="C190" s="8" t="str">
        <f t="shared" si="5"/>
        <v/>
      </c>
      <c r="E190" s="1">
        <f>VLOOKUP(B190,Runners!CV$3:CZ$200,5,FALSE)</f>
        <v>0</v>
      </c>
    </row>
    <row r="191" spans="1:5" x14ac:dyDescent="0.25">
      <c r="A191" s="1">
        <f t="shared" si="4"/>
        <v>188</v>
      </c>
      <c r="B191" s="8" t="str">
        <f>IF(Runners!A190&lt;&gt;"",SMALL(Runners!CV$3:CV$200,A191),"")</f>
        <v/>
      </c>
      <c r="C191" s="8" t="str">
        <f t="shared" si="5"/>
        <v/>
      </c>
      <c r="E191" s="1">
        <f>VLOOKUP(B191,Runners!CV$3:CZ$200,5,FALSE)</f>
        <v>0</v>
      </c>
    </row>
    <row r="192" spans="1:5" x14ac:dyDescent="0.25">
      <c r="A192" s="1">
        <f t="shared" si="4"/>
        <v>189</v>
      </c>
      <c r="B192" s="8" t="str">
        <f>IF(Runners!A191&lt;&gt;"",SMALL(Runners!CV$3:CV$200,A192),"")</f>
        <v/>
      </c>
      <c r="C192" s="8" t="str">
        <f t="shared" si="5"/>
        <v/>
      </c>
      <c r="E192" s="1">
        <f>VLOOKUP(B192,Runners!CV$3:CZ$200,5,FALSE)</f>
        <v>0</v>
      </c>
    </row>
    <row r="193" spans="1:5" x14ac:dyDescent="0.25">
      <c r="A193" s="1">
        <f t="shared" si="4"/>
        <v>190</v>
      </c>
      <c r="B193" s="8" t="str">
        <f>IF(Runners!A192&lt;&gt;"",SMALL(Runners!CV$3:CV$200,A193),"")</f>
        <v/>
      </c>
      <c r="C193" s="8" t="str">
        <f t="shared" si="5"/>
        <v/>
      </c>
      <c r="E193" s="1">
        <f>VLOOKUP(B193,Runners!CV$3:CZ$200,5,FALSE)</f>
        <v>0</v>
      </c>
    </row>
    <row r="194" spans="1:5" x14ac:dyDescent="0.25">
      <c r="A194" s="1">
        <f t="shared" si="4"/>
        <v>191</v>
      </c>
      <c r="B194" s="8" t="str">
        <f>IF(Runners!A193&lt;&gt;"",SMALL(Runners!CV$3:CV$200,A194),"")</f>
        <v/>
      </c>
      <c r="C194" s="8" t="str">
        <f t="shared" si="5"/>
        <v/>
      </c>
      <c r="E194" s="1">
        <f>VLOOKUP(B194,Runners!CV$3:CZ$200,5,FALSE)</f>
        <v>0</v>
      </c>
    </row>
    <row r="195" spans="1:5" x14ac:dyDescent="0.25">
      <c r="A195" s="1">
        <f t="shared" si="4"/>
        <v>192</v>
      </c>
      <c r="B195" s="8" t="str">
        <f>IF(Runners!A194&lt;&gt;"",SMALL(Runners!CV$3:CV$200,A195),"")</f>
        <v/>
      </c>
      <c r="C195" s="8" t="str">
        <f t="shared" si="5"/>
        <v/>
      </c>
      <c r="E195" s="1">
        <f>VLOOKUP(B195,Runners!CV$3:CZ$200,5,FALSE)</f>
        <v>0</v>
      </c>
    </row>
    <row r="196" spans="1:5" x14ac:dyDescent="0.25">
      <c r="A196" s="1">
        <f t="shared" si="4"/>
        <v>193</v>
      </c>
      <c r="B196" s="8" t="str">
        <f>IF(Runners!A195&lt;&gt;"",SMALL(Runners!CV$3:CV$200,A196),"")</f>
        <v/>
      </c>
      <c r="C196" s="8" t="str">
        <f t="shared" si="5"/>
        <v/>
      </c>
      <c r="E196" s="1">
        <f>VLOOKUP(B196,Runners!CV$3:CZ$200,5,FALSE)</f>
        <v>0</v>
      </c>
    </row>
    <row r="197" spans="1:5" x14ac:dyDescent="0.25">
      <c r="A197" s="1">
        <f t="shared" ref="A197:A201" si="6">A196+1</f>
        <v>194</v>
      </c>
      <c r="B197" s="8" t="str">
        <f>IF(Runners!A196&lt;&gt;"",SMALL(Runners!CV$3:CV$200,A197),"")</f>
        <v/>
      </c>
      <c r="C197" s="8" t="str">
        <f t="shared" ref="C197:C201" si="7">IF(B197&lt;&gt;"",B197+C$1,"")</f>
        <v/>
      </c>
      <c r="E197" s="1">
        <f>VLOOKUP(B197,Runners!CV$3:CZ$200,5,FALSE)</f>
        <v>0</v>
      </c>
    </row>
    <row r="198" spans="1:5" x14ac:dyDescent="0.25">
      <c r="A198" s="1">
        <f t="shared" si="6"/>
        <v>195</v>
      </c>
      <c r="B198" s="8" t="str">
        <f>IF(Runners!A197&lt;&gt;"",SMALL(Runners!CV$3:CV$200,A198),"")</f>
        <v/>
      </c>
      <c r="C198" s="8" t="str">
        <f t="shared" si="7"/>
        <v/>
      </c>
      <c r="E198" s="1">
        <f>VLOOKUP(B198,Runners!CV$3:CZ$200,5,FALSE)</f>
        <v>0</v>
      </c>
    </row>
    <row r="199" spans="1:5" x14ac:dyDescent="0.25">
      <c r="A199" s="1">
        <f t="shared" si="6"/>
        <v>196</v>
      </c>
      <c r="B199" s="8" t="str">
        <f>IF(Runners!A198&lt;&gt;"",SMALL(Runners!CV$3:CV$200,A199),"")</f>
        <v/>
      </c>
      <c r="C199" s="8" t="str">
        <f t="shared" si="7"/>
        <v/>
      </c>
      <c r="E199" s="1">
        <f>VLOOKUP(B199,Runners!CV$3:CZ$200,5,FALSE)</f>
        <v>0</v>
      </c>
    </row>
    <row r="200" spans="1:5" x14ac:dyDescent="0.25">
      <c r="A200" s="1">
        <f t="shared" si="6"/>
        <v>197</v>
      </c>
      <c r="B200" s="8" t="str">
        <f>IF(Runners!A199&lt;&gt;"",SMALL(Runners!CV$3:CV$200,A200),"")</f>
        <v/>
      </c>
      <c r="C200" s="8" t="str">
        <f t="shared" si="7"/>
        <v/>
      </c>
      <c r="E200" s="1">
        <f>VLOOKUP(B200,Runners!CV$3:CZ$200,5,FALSE)</f>
        <v>0</v>
      </c>
    </row>
    <row r="201" spans="1:5" x14ac:dyDescent="0.25">
      <c r="A201" s="1">
        <f t="shared" si="6"/>
        <v>198</v>
      </c>
      <c r="B201" s="8" t="str">
        <f>IF(Runners!A200&lt;&gt;"",SMALL(Runners!CV$3:CV$200,A201),"")</f>
        <v/>
      </c>
      <c r="C201" s="8" t="str">
        <f t="shared" si="7"/>
        <v/>
      </c>
      <c r="E201" s="1">
        <f>VLOOKUP(B201,Runners!CV$3:CZ$200,5,FALSE)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FD201"/>
  <sheetViews>
    <sheetView topLeftCell="A3" workbookViewId="0">
      <selection activeCell="B4" sqref="B4"/>
    </sheetView>
  </sheetViews>
  <sheetFormatPr defaultRowHeight="12" x14ac:dyDescent="0.25"/>
  <cols>
    <col min="1" max="2" width="8.88671875" style="1"/>
    <col min="3" max="3" width="8.88671875" style="8" customWidth="1"/>
    <col min="4" max="4" width="4.44140625" style="1" customWidth="1"/>
    <col min="5" max="5" width="17.77734375" style="1" customWidth="1"/>
    <col min="6" max="16384" width="8.88671875" style="1"/>
  </cols>
  <sheetData>
    <row r="1" spans="1:16384" hidden="1" x14ac:dyDescent="0.25">
      <c r="A1" s="8" t="s">
        <v>142</v>
      </c>
      <c r="C1" s="2">
        <v>0.77083333333333337</v>
      </c>
    </row>
    <row r="2" spans="1:16384" hidden="1" x14ac:dyDescent="0.25">
      <c r="A2" s="1">
        <v>0</v>
      </c>
      <c r="B2" s="8"/>
      <c r="D2" s="8"/>
    </row>
    <row r="3" spans="1:16384" ht="27.6" customHeight="1" x14ac:dyDescent="0.3">
      <c r="A3" s="8"/>
      <c r="B3" s="50" t="s">
        <v>140</v>
      </c>
      <c r="C3" s="37" t="s">
        <v>155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8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8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8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8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8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8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8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8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8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8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8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8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8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  <c r="BVE3" s="8"/>
      <c r="BVF3" s="8"/>
      <c r="BVG3" s="8"/>
      <c r="BVH3" s="8"/>
      <c r="BVI3" s="8"/>
      <c r="BVJ3" s="8"/>
      <c r="BVK3" s="8"/>
      <c r="BVL3" s="8"/>
      <c r="BVM3" s="8"/>
      <c r="BVN3" s="8"/>
      <c r="BVO3" s="8"/>
      <c r="BVP3" s="8"/>
      <c r="BVQ3" s="8"/>
      <c r="BVR3" s="8"/>
      <c r="BVS3" s="8"/>
      <c r="BVT3" s="8"/>
      <c r="BVU3" s="8"/>
      <c r="BVV3" s="8"/>
      <c r="BVW3" s="8"/>
      <c r="BVX3" s="8"/>
      <c r="BVY3" s="8"/>
      <c r="BVZ3" s="8"/>
      <c r="BWA3" s="8"/>
      <c r="BWB3" s="8"/>
      <c r="BWC3" s="8"/>
      <c r="BWD3" s="8"/>
      <c r="BWE3" s="8"/>
      <c r="BWF3" s="8"/>
      <c r="BWG3" s="8"/>
      <c r="BWH3" s="8"/>
      <c r="BWI3" s="8"/>
      <c r="BWJ3" s="8"/>
      <c r="BWK3" s="8"/>
      <c r="BWL3" s="8"/>
      <c r="BWM3" s="8"/>
      <c r="BWN3" s="8"/>
      <c r="BWO3" s="8"/>
      <c r="BWP3" s="8"/>
      <c r="BWQ3" s="8"/>
      <c r="BWR3" s="8"/>
      <c r="BWS3" s="8"/>
      <c r="BWT3" s="8"/>
      <c r="BWU3" s="8"/>
      <c r="BWV3" s="8"/>
      <c r="BWW3" s="8"/>
      <c r="BWX3" s="8"/>
      <c r="BWY3" s="8"/>
      <c r="BWZ3" s="8"/>
      <c r="BXA3" s="8"/>
      <c r="BXB3" s="8"/>
      <c r="BXC3" s="8"/>
      <c r="BXD3" s="8"/>
      <c r="BXE3" s="8"/>
      <c r="BXF3" s="8"/>
      <c r="BXG3" s="8"/>
      <c r="BXH3" s="8"/>
      <c r="BXI3" s="8"/>
      <c r="BXJ3" s="8"/>
      <c r="BXK3" s="8"/>
      <c r="BXL3" s="8"/>
      <c r="BXM3" s="8"/>
      <c r="BXN3" s="8"/>
      <c r="BXO3" s="8"/>
      <c r="BXP3" s="8"/>
      <c r="BXQ3" s="8"/>
      <c r="BXR3" s="8"/>
      <c r="BXS3" s="8"/>
      <c r="BXT3" s="8"/>
      <c r="BXU3" s="8"/>
      <c r="BXV3" s="8"/>
      <c r="BXW3" s="8"/>
      <c r="BXX3" s="8"/>
      <c r="BXY3" s="8"/>
      <c r="BXZ3" s="8"/>
      <c r="BYA3" s="8"/>
      <c r="BYB3" s="8"/>
      <c r="BYC3" s="8"/>
      <c r="BYD3" s="8"/>
      <c r="BYE3" s="8"/>
      <c r="BYF3" s="8"/>
      <c r="BYG3" s="8"/>
      <c r="BYH3" s="8"/>
      <c r="BYI3" s="8"/>
      <c r="BYJ3" s="8"/>
      <c r="BYK3" s="8"/>
      <c r="BYL3" s="8"/>
      <c r="BYM3" s="8"/>
      <c r="BYN3" s="8"/>
      <c r="BYO3" s="8"/>
      <c r="BYP3" s="8"/>
      <c r="BYQ3" s="8"/>
      <c r="BYR3" s="8"/>
      <c r="BYS3" s="8"/>
      <c r="BYT3" s="8"/>
      <c r="BYU3" s="8"/>
      <c r="BYV3" s="8"/>
      <c r="BYW3" s="8"/>
      <c r="BYX3" s="8"/>
      <c r="BYY3" s="8"/>
      <c r="BYZ3" s="8"/>
      <c r="BZA3" s="8"/>
      <c r="BZB3" s="8"/>
      <c r="BZC3" s="8"/>
      <c r="BZD3" s="8"/>
      <c r="BZE3" s="8"/>
      <c r="BZF3" s="8"/>
      <c r="BZG3" s="8"/>
      <c r="BZH3" s="8"/>
      <c r="BZI3" s="8"/>
      <c r="BZJ3" s="8"/>
      <c r="BZK3" s="8"/>
      <c r="BZL3" s="8"/>
      <c r="BZM3" s="8"/>
      <c r="BZN3" s="8"/>
      <c r="BZO3" s="8"/>
      <c r="BZP3" s="8"/>
      <c r="BZQ3" s="8"/>
      <c r="BZR3" s="8"/>
      <c r="BZS3" s="8"/>
      <c r="BZT3" s="8"/>
      <c r="BZU3" s="8"/>
      <c r="BZV3" s="8"/>
      <c r="BZW3" s="8"/>
      <c r="BZX3" s="8"/>
      <c r="BZY3" s="8"/>
      <c r="BZZ3" s="8"/>
      <c r="CAA3" s="8"/>
      <c r="CAB3" s="8"/>
      <c r="CAC3" s="8"/>
      <c r="CAD3" s="8"/>
      <c r="CAE3" s="8"/>
      <c r="CAF3" s="8"/>
      <c r="CAG3" s="8"/>
      <c r="CAH3" s="8"/>
      <c r="CAI3" s="8"/>
      <c r="CAJ3" s="8"/>
      <c r="CAK3" s="8"/>
      <c r="CAL3" s="8"/>
      <c r="CAM3" s="8"/>
      <c r="CAN3" s="8"/>
      <c r="CAO3" s="8"/>
      <c r="CAP3" s="8"/>
      <c r="CAQ3" s="8"/>
      <c r="CAR3" s="8"/>
      <c r="CAS3" s="8"/>
      <c r="CAT3" s="8"/>
      <c r="CAU3" s="8"/>
      <c r="CAV3" s="8"/>
      <c r="CAW3" s="8"/>
      <c r="CAX3" s="8"/>
      <c r="CAY3" s="8"/>
      <c r="CAZ3" s="8"/>
      <c r="CBA3" s="8"/>
      <c r="CBB3" s="8"/>
      <c r="CBC3" s="8"/>
      <c r="CBD3" s="8"/>
      <c r="CBE3" s="8"/>
      <c r="CBF3" s="8"/>
      <c r="CBG3" s="8"/>
      <c r="CBH3" s="8"/>
      <c r="CBI3" s="8"/>
      <c r="CBJ3" s="8"/>
      <c r="CBK3" s="8"/>
      <c r="CBL3" s="8"/>
      <c r="CBM3" s="8"/>
      <c r="CBN3" s="8"/>
      <c r="CBO3" s="8"/>
      <c r="CBP3" s="8"/>
      <c r="CBQ3" s="8"/>
      <c r="CBR3" s="8"/>
      <c r="CBS3" s="8"/>
      <c r="CBT3" s="8"/>
      <c r="CBU3" s="8"/>
      <c r="CBV3" s="8"/>
      <c r="CBW3" s="8"/>
      <c r="CBX3" s="8"/>
      <c r="CBY3" s="8"/>
      <c r="CBZ3" s="8"/>
      <c r="CCA3" s="8"/>
      <c r="CCB3" s="8"/>
      <c r="CCC3" s="8"/>
      <c r="CCD3" s="8"/>
      <c r="CCE3" s="8"/>
      <c r="CCF3" s="8"/>
      <c r="CCG3" s="8"/>
      <c r="CCH3" s="8"/>
      <c r="CCI3" s="8"/>
      <c r="CCJ3" s="8"/>
      <c r="CCK3" s="8"/>
      <c r="CCL3" s="8"/>
      <c r="CCM3" s="8"/>
      <c r="CCN3" s="8"/>
      <c r="CCO3" s="8"/>
      <c r="CCP3" s="8"/>
      <c r="CCQ3" s="8"/>
      <c r="CCR3" s="8"/>
      <c r="CCS3" s="8"/>
      <c r="CCT3" s="8"/>
      <c r="CCU3" s="8"/>
      <c r="CCV3" s="8"/>
      <c r="CCW3" s="8"/>
      <c r="CCX3" s="8"/>
      <c r="CCY3" s="8"/>
      <c r="CCZ3" s="8"/>
      <c r="CDA3" s="8"/>
      <c r="CDB3" s="8"/>
      <c r="CDC3" s="8"/>
      <c r="CDD3" s="8"/>
      <c r="CDE3" s="8"/>
      <c r="CDF3" s="8"/>
      <c r="CDG3" s="8"/>
      <c r="CDH3" s="8"/>
      <c r="CDI3" s="8"/>
      <c r="CDJ3" s="8"/>
      <c r="CDK3" s="8"/>
      <c r="CDL3" s="8"/>
      <c r="CDM3" s="8"/>
      <c r="CDN3" s="8"/>
      <c r="CDO3" s="8"/>
      <c r="CDP3" s="8"/>
      <c r="CDQ3" s="8"/>
      <c r="CDR3" s="8"/>
      <c r="CDS3" s="8"/>
      <c r="CDT3" s="8"/>
      <c r="CDU3" s="8"/>
      <c r="CDV3" s="8"/>
      <c r="CDW3" s="8"/>
      <c r="CDX3" s="8"/>
      <c r="CDY3" s="8"/>
      <c r="CDZ3" s="8"/>
      <c r="CEA3" s="8"/>
      <c r="CEB3" s="8"/>
      <c r="CEC3" s="8"/>
      <c r="CED3" s="8"/>
      <c r="CEE3" s="8"/>
      <c r="CEF3" s="8"/>
      <c r="CEG3" s="8"/>
      <c r="CEH3" s="8"/>
      <c r="CEI3" s="8"/>
      <c r="CEJ3" s="8"/>
      <c r="CEK3" s="8"/>
      <c r="CEL3" s="8"/>
      <c r="CEM3" s="8"/>
      <c r="CEN3" s="8"/>
      <c r="CEO3" s="8"/>
      <c r="CEP3" s="8"/>
      <c r="CEQ3" s="8"/>
      <c r="CER3" s="8"/>
      <c r="CES3" s="8"/>
      <c r="CET3" s="8"/>
      <c r="CEU3" s="8"/>
      <c r="CEV3" s="8"/>
      <c r="CEW3" s="8"/>
      <c r="CEX3" s="8"/>
      <c r="CEY3" s="8"/>
      <c r="CEZ3" s="8"/>
      <c r="CFA3" s="8"/>
      <c r="CFB3" s="8"/>
      <c r="CFC3" s="8"/>
      <c r="CFD3" s="8"/>
      <c r="CFE3" s="8"/>
      <c r="CFF3" s="8"/>
      <c r="CFG3" s="8"/>
      <c r="CFH3" s="8"/>
      <c r="CFI3" s="8"/>
      <c r="CFJ3" s="8"/>
      <c r="CFK3" s="8"/>
      <c r="CFL3" s="8"/>
      <c r="CFM3" s="8"/>
      <c r="CFN3" s="8"/>
      <c r="CFO3" s="8"/>
      <c r="CFP3" s="8"/>
      <c r="CFQ3" s="8"/>
      <c r="CFR3" s="8"/>
      <c r="CFS3" s="8"/>
      <c r="CFT3" s="8"/>
      <c r="CFU3" s="8"/>
      <c r="CFV3" s="8"/>
      <c r="CFW3" s="8"/>
      <c r="CFX3" s="8"/>
      <c r="CFY3" s="8"/>
      <c r="CFZ3" s="8"/>
      <c r="CGA3" s="8"/>
      <c r="CGB3" s="8"/>
      <c r="CGC3" s="8"/>
      <c r="CGD3" s="8"/>
      <c r="CGE3" s="8"/>
      <c r="CGF3" s="8"/>
      <c r="CGG3" s="8"/>
      <c r="CGH3" s="8"/>
      <c r="CGI3" s="8"/>
      <c r="CGJ3" s="8"/>
      <c r="CGK3" s="8"/>
      <c r="CGL3" s="8"/>
      <c r="CGM3" s="8"/>
      <c r="CGN3" s="8"/>
      <c r="CGO3" s="8"/>
      <c r="CGP3" s="8"/>
      <c r="CGQ3" s="8"/>
      <c r="CGR3" s="8"/>
      <c r="CGS3" s="8"/>
      <c r="CGT3" s="8"/>
      <c r="CGU3" s="8"/>
      <c r="CGV3" s="8"/>
      <c r="CGW3" s="8"/>
      <c r="CGX3" s="8"/>
      <c r="CGY3" s="8"/>
      <c r="CGZ3" s="8"/>
      <c r="CHA3" s="8"/>
      <c r="CHB3" s="8"/>
      <c r="CHC3" s="8"/>
      <c r="CHD3" s="8"/>
      <c r="CHE3" s="8"/>
      <c r="CHF3" s="8"/>
      <c r="CHG3" s="8"/>
      <c r="CHH3" s="8"/>
      <c r="CHI3" s="8"/>
      <c r="CHJ3" s="8"/>
      <c r="CHK3" s="8"/>
      <c r="CHL3" s="8"/>
      <c r="CHM3" s="8"/>
      <c r="CHN3" s="8"/>
      <c r="CHO3" s="8"/>
      <c r="CHP3" s="8"/>
      <c r="CHQ3" s="8"/>
      <c r="CHR3" s="8"/>
      <c r="CHS3" s="8"/>
      <c r="CHT3" s="8"/>
      <c r="CHU3" s="8"/>
      <c r="CHV3" s="8"/>
      <c r="CHW3" s="8"/>
      <c r="CHX3" s="8"/>
      <c r="CHY3" s="8"/>
      <c r="CHZ3" s="8"/>
      <c r="CIA3" s="8"/>
      <c r="CIB3" s="8"/>
      <c r="CIC3" s="8"/>
      <c r="CID3" s="8"/>
      <c r="CIE3" s="8"/>
      <c r="CIF3" s="8"/>
      <c r="CIG3" s="8"/>
      <c r="CIH3" s="8"/>
      <c r="CII3" s="8"/>
      <c r="CIJ3" s="8"/>
      <c r="CIK3" s="8"/>
      <c r="CIL3" s="8"/>
      <c r="CIM3" s="8"/>
      <c r="CIN3" s="8"/>
      <c r="CIO3" s="8"/>
      <c r="CIP3" s="8"/>
      <c r="CIQ3" s="8"/>
      <c r="CIR3" s="8"/>
      <c r="CIS3" s="8"/>
      <c r="CIT3" s="8"/>
      <c r="CIU3" s="8"/>
      <c r="CIV3" s="8"/>
      <c r="CIW3" s="8"/>
      <c r="CIX3" s="8"/>
      <c r="CIY3" s="8"/>
      <c r="CIZ3" s="8"/>
      <c r="CJA3" s="8"/>
      <c r="CJB3" s="8"/>
      <c r="CJC3" s="8"/>
      <c r="CJD3" s="8"/>
      <c r="CJE3" s="8"/>
      <c r="CJF3" s="8"/>
      <c r="CJG3" s="8"/>
      <c r="CJH3" s="8"/>
      <c r="CJI3" s="8"/>
      <c r="CJJ3" s="8"/>
      <c r="CJK3" s="8"/>
      <c r="CJL3" s="8"/>
      <c r="CJM3" s="8"/>
      <c r="CJN3" s="8"/>
      <c r="CJO3" s="8"/>
      <c r="CJP3" s="8"/>
      <c r="CJQ3" s="8"/>
      <c r="CJR3" s="8"/>
      <c r="CJS3" s="8"/>
      <c r="CJT3" s="8"/>
      <c r="CJU3" s="8"/>
      <c r="CJV3" s="8"/>
      <c r="CJW3" s="8"/>
      <c r="CJX3" s="8"/>
      <c r="CJY3" s="8"/>
      <c r="CJZ3" s="8"/>
      <c r="CKA3" s="8"/>
      <c r="CKB3" s="8"/>
      <c r="CKC3" s="8"/>
      <c r="CKD3" s="8"/>
      <c r="CKE3" s="8"/>
      <c r="CKF3" s="8"/>
      <c r="CKG3" s="8"/>
      <c r="CKH3" s="8"/>
      <c r="CKI3" s="8"/>
      <c r="CKJ3" s="8"/>
      <c r="CKK3" s="8"/>
      <c r="CKL3" s="8"/>
      <c r="CKM3" s="8"/>
      <c r="CKN3" s="8"/>
      <c r="CKO3" s="8"/>
      <c r="CKP3" s="8"/>
      <c r="CKQ3" s="8"/>
      <c r="CKR3" s="8"/>
      <c r="CKS3" s="8"/>
      <c r="CKT3" s="8"/>
      <c r="CKU3" s="8"/>
      <c r="CKV3" s="8"/>
      <c r="CKW3" s="8"/>
      <c r="CKX3" s="8"/>
      <c r="CKY3" s="8"/>
      <c r="CKZ3" s="8"/>
      <c r="CLA3" s="8"/>
      <c r="CLB3" s="8"/>
      <c r="CLC3" s="8"/>
      <c r="CLD3" s="8"/>
      <c r="CLE3" s="8"/>
      <c r="CLF3" s="8"/>
      <c r="CLG3" s="8"/>
      <c r="CLH3" s="8"/>
      <c r="CLI3" s="8"/>
      <c r="CLJ3" s="8"/>
      <c r="CLK3" s="8"/>
      <c r="CLL3" s="8"/>
      <c r="CLM3" s="8"/>
      <c r="CLN3" s="8"/>
      <c r="CLO3" s="8"/>
      <c r="CLP3" s="8"/>
      <c r="CLQ3" s="8"/>
      <c r="CLR3" s="8"/>
      <c r="CLS3" s="8"/>
      <c r="CLT3" s="8"/>
      <c r="CLU3" s="8"/>
      <c r="CLV3" s="8"/>
      <c r="CLW3" s="8"/>
      <c r="CLX3" s="8"/>
      <c r="CLY3" s="8"/>
      <c r="CLZ3" s="8"/>
      <c r="CMA3" s="8"/>
      <c r="CMB3" s="8"/>
      <c r="CMC3" s="8"/>
      <c r="CMD3" s="8"/>
      <c r="CME3" s="8"/>
      <c r="CMF3" s="8"/>
      <c r="CMG3" s="8"/>
      <c r="CMH3" s="8"/>
      <c r="CMI3" s="8"/>
      <c r="CMJ3" s="8"/>
      <c r="CMK3" s="8"/>
      <c r="CML3" s="8"/>
      <c r="CMM3" s="8"/>
      <c r="CMN3" s="8"/>
      <c r="CMO3" s="8"/>
      <c r="CMP3" s="8"/>
      <c r="CMQ3" s="8"/>
      <c r="CMR3" s="8"/>
      <c r="CMS3" s="8"/>
      <c r="CMT3" s="8"/>
      <c r="CMU3" s="8"/>
      <c r="CMV3" s="8"/>
      <c r="CMW3" s="8"/>
      <c r="CMX3" s="8"/>
      <c r="CMY3" s="8"/>
      <c r="CMZ3" s="8"/>
      <c r="CNA3" s="8"/>
      <c r="CNB3" s="8"/>
      <c r="CNC3" s="8"/>
      <c r="CND3" s="8"/>
      <c r="CNE3" s="8"/>
      <c r="CNF3" s="8"/>
      <c r="CNG3" s="8"/>
      <c r="CNH3" s="8"/>
      <c r="CNI3" s="8"/>
      <c r="CNJ3" s="8"/>
      <c r="CNK3" s="8"/>
      <c r="CNL3" s="8"/>
      <c r="CNM3" s="8"/>
      <c r="CNN3" s="8"/>
      <c r="CNO3" s="8"/>
      <c r="CNP3" s="8"/>
      <c r="CNQ3" s="8"/>
      <c r="CNR3" s="8"/>
      <c r="CNS3" s="8"/>
      <c r="CNT3" s="8"/>
      <c r="CNU3" s="8"/>
      <c r="CNV3" s="8"/>
      <c r="CNW3" s="8"/>
      <c r="CNX3" s="8"/>
      <c r="CNY3" s="8"/>
      <c r="CNZ3" s="8"/>
      <c r="COA3" s="8"/>
      <c r="COB3" s="8"/>
      <c r="COC3" s="8"/>
      <c r="COD3" s="8"/>
      <c r="COE3" s="8"/>
      <c r="COF3" s="8"/>
      <c r="COG3" s="8"/>
      <c r="COH3" s="8"/>
      <c r="COI3" s="8"/>
      <c r="COJ3" s="8"/>
      <c r="COK3" s="8"/>
      <c r="COL3" s="8"/>
      <c r="COM3" s="8"/>
      <c r="CON3" s="8"/>
      <c r="COO3" s="8"/>
      <c r="COP3" s="8"/>
      <c r="COQ3" s="8"/>
      <c r="COR3" s="8"/>
      <c r="COS3" s="8"/>
      <c r="COT3" s="8"/>
      <c r="COU3" s="8"/>
      <c r="COV3" s="8"/>
      <c r="COW3" s="8"/>
      <c r="COX3" s="8"/>
      <c r="COY3" s="8"/>
      <c r="COZ3" s="8"/>
      <c r="CPA3" s="8"/>
      <c r="CPB3" s="8"/>
      <c r="CPC3" s="8"/>
      <c r="CPD3" s="8"/>
      <c r="CPE3" s="8"/>
      <c r="CPF3" s="8"/>
      <c r="CPG3" s="8"/>
      <c r="CPH3" s="8"/>
      <c r="CPI3" s="8"/>
      <c r="CPJ3" s="8"/>
      <c r="CPK3" s="8"/>
      <c r="CPL3" s="8"/>
      <c r="CPM3" s="8"/>
      <c r="CPN3" s="8"/>
      <c r="CPO3" s="8"/>
      <c r="CPP3" s="8"/>
      <c r="CPQ3" s="8"/>
      <c r="CPR3" s="8"/>
      <c r="CPS3" s="8"/>
      <c r="CPT3" s="8"/>
      <c r="CPU3" s="8"/>
      <c r="CPV3" s="8"/>
      <c r="CPW3" s="8"/>
      <c r="CPX3" s="8"/>
      <c r="CPY3" s="8"/>
      <c r="CPZ3" s="8"/>
      <c r="CQA3" s="8"/>
      <c r="CQB3" s="8"/>
      <c r="CQC3" s="8"/>
      <c r="CQD3" s="8"/>
      <c r="CQE3" s="8"/>
      <c r="CQF3" s="8"/>
      <c r="CQG3" s="8"/>
      <c r="CQH3" s="8"/>
      <c r="CQI3" s="8"/>
      <c r="CQJ3" s="8"/>
      <c r="CQK3" s="8"/>
      <c r="CQL3" s="8"/>
      <c r="CQM3" s="8"/>
      <c r="CQN3" s="8"/>
      <c r="CQO3" s="8"/>
      <c r="CQP3" s="8"/>
      <c r="CQQ3" s="8"/>
      <c r="CQR3" s="8"/>
      <c r="CQS3" s="8"/>
      <c r="CQT3" s="8"/>
      <c r="CQU3" s="8"/>
      <c r="CQV3" s="8"/>
      <c r="CQW3" s="8"/>
      <c r="CQX3" s="8"/>
      <c r="CQY3" s="8"/>
      <c r="CQZ3" s="8"/>
      <c r="CRA3" s="8"/>
      <c r="CRB3" s="8"/>
      <c r="CRC3" s="8"/>
      <c r="CRD3" s="8"/>
      <c r="CRE3" s="8"/>
      <c r="CRF3" s="8"/>
      <c r="CRG3" s="8"/>
      <c r="CRH3" s="8"/>
      <c r="CRI3" s="8"/>
      <c r="CRJ3" s="8"/>
      <c r="CRK3" s="8"/>
      <c r="CRL3" s="8"/>
      <c r="CRM3" s="8"/>
      <c r="CRN3" s="8"/>
      <c r="CRO3" s="8"/>
      <c r="CRP3" s="8"/>
      <c r="CRQ3" s="8"/>
      <c r="CRR3" s="8"/>
      <c r="CRS3" s="8"/>
      <c r="CRT3" s="8"/>
      <c r="CRU3" s="8"/>
      <c r="CRV3" s="8"/>
      <c r="CRW3" s="8"/>
      <c r="CRX3" s="8"/>
      <c r="CRY3" s="8"/>
      <c r="CRZ3" s="8"/>
      <c r="CSA3" s="8"/>
      <c r="CSB3" s="8"/>
      <c r="CSC3" s="8"/>
      <c r="CSD3" s="8"/>
      <c r="CSE3" s="8"/>
      <c r="CSF3" s="8"/>
      <c r="CSG3" s="8"/>
      <c r="CSH3" s="8"/>
      <c r="CSI3" s="8"/>
      <c r="CSJ3" s="8"/>
      <c r="CSK3" s="8"/>
      <c r="CSL3" s="8"/>
      <c r="CSM3" s="8"/>
      <c r="CSN3" s="8"/>
      <c r="CSO3" s="8"/>
      <c r="CSP3" s="8"/>
      <c r="CSQ3" s="8"/>
      <c r="CSR3" s="8"/>
      <c r="CSS3" s="8"/>
      <c r="CST3" s="8"/>
      <c r="CSU3" s="8"/>
      <c r="CSV3" s="8"/>
      <c r="CSW3" s="8"/>
      <c r="CSX3" s="8"/>
      <c r="CSY3" s="8"/>
      <c r="CSZ3" s="8"/>
      <c r="CTA3" s="8"/>
      <c r="CTB3" s="8"/>
      <c r="CTC3" s="8"/>
      <c r="CTD3" s="8"/>
      <c r="CTE3" s="8"/>
      <c r="CTF3" s="8"/>
      <c r="CTG3" s="8"/>
      <c r="CTH3" s="8"/>
      <c r="CTI3" s="8"/>
      <c r="CTJ3" s="8"/>
      <c r="CTK3" s="8"/>
      <c r="CTL3" s="8"/>
      <c r="CTM3" s="8"/>
      <c r="CTN3" s="8"/>
      <c r="CTO3" s="8"/>
      <c r="CTP3" s="8"/>
      <c r="CTQ3" s="8"/>
      <c r="CTR3" s="8"/>
      <c r="CTS3" s="8"/>
      <c r="CTT3" s="8"/>
      <c r="CTU3" s="8"/>
      <c r="CTV3" s="8"/>
      <c r="CTW3" s="8"/>
      <c r="CTX3" s="8"/>
      <c r="CTY3" s="8"/>
      <c r="CTZ3" s="8"/>
      <c r="CUA3" s="8"/>
      <c r="CUB3" s="8"/>
      <c r="CUC3" s="8"/>
      <c r="CUD3" s="8"/>
      <c r="CUE3" s="8"/>
      <c r="CUF3" s="8"/>
      <c r="CUG3" s="8"/>
      <c r="CUH3" s="8"/>
      <c r="CUI3" s="8"/>
      <c r="CUJ3" s="8"/>
      <c r="CUK3" s="8"/>
      <c r="CUL3" s="8"/>
      <c r="CUM3" s="8"/>
      <c r="CUN3" s="8"/>
      <c r="CUO3" s="8"/>
      <c r="CUP3" s="8"/>
      <c r="CUQ3" s="8"/>
      <c r="CUR3" s="8"/>
      <c r="CUS3" s="8"/>
      <c r="CUT3" s="8"/>
      <c r="CUU3" s="8"/>
      <c r="CUV3" s="8"/>
      <c r="CUW3" s="8"/>
      <c r="CUX3" s="8"/>
      <c r="CUY3" s="8"/>
      <c r="CUZ3" s="8"/>
      <c r="CVA3" s="8"/>
      <c r="CVB3" s="8"/>
      <c r="CVC3" s="8"/>
      <c r="CVD3" s="8"/>
      <c r="CVE3" s="8"/>
      <c r="CVF3" s="8"/>
      <c r="CVG3" s="8"/>
      <c r="CVH3" s="8"/>
      <c r="CVI3" s="8"/>
      <c r="CVJ3" s="8"/>
      <c r="CVK3" s="8"/>
      <c r="CVL3" s="8"/>
      <c r="CVM3" s="8"/>
      <c r="CVN3" s="8"/>
      <c r="CVO3" s="8"/>
      <c r="CVP3" s="8"/>
      <c r="CVQ3" s="8"/>
      <c r="CVR3" s="8"/>
      <c r="CVS3" s="8"/>
      <c r="CVT3" s="8"/>
      <c r="CVU3" s="8"/>
      <c r="CVV3" s="8"/>
      <c r="CVW3" s="8"/>
      <c r="CVX3" s="8"/>
      <c r="CVY3" s="8"/>
      <c r="CVZ3" s="8"/>
      <c r="CWA3" s="8"/>
      <c r="CWB3" s="8"/>
      <c r="CWC3" s="8"/>
      <c r="CWD3" s="8"/>
      <c r="CWE3" s="8"/>
      <c r="CWF3" s="8"/>
      <c r="CWG3" s="8"/>
      <c r="CWH3" s="8"/>
      <c r="CWI3" s="8"/>
      <c r="CWJ3" s="8"/>
      <c r="CWK3" s="8"/>
      <c r="CWL3" s="8"/>
      <c r="CWM3" s="8"/>
      <c r="CWN3" s="8"/>
      <c r="CWO3" s="8"/>
      <c r="CWP3" s="8"/>
      <c r="CWQ3" s="8"/>
      <c r="CWR3" s="8"/>
      <c r="CWS3" s="8"/>
      <c r="CWT3" s="8"/>
      <c r="CWU3" s="8"/>
      <c r="CWV3" s="8"/>
      <c r="CWW3" s="8"/>
      <c r="CWX3" s="8"/>
      <c r="CWY3" s="8"/>
      <c r="CWZ3" s="8"/>
      <c r="CXA3" s="8"/>
      <c r="CXB3" s="8"/>
      <c r="CXC3" s="8"/>
      <c r="CXD3" s="8"/>
      <c r="CXE3" s="8"/>
      <c r="CXF3" s="8"/>
      <c r="CXG3" s="8"/>
      <c r="CXH3" s="8"/>
      <c r="CXI3" s="8"/>
      <c r="CXJ3" s="8"/>
      <c r="CXK3" s="8"/>
      <c r="CXL3" s="8"/>
      <c r="CXM3" s="8"/>
      <c r="CXN3" s="8"/>
      <c r="CXO3" s="8"/>
      <c r="CXP3" s="8"/>
      <c r="CXQ3" s="8"/>
      <c r="CXR3" s="8"/>
      <c r="CXS3" s="8"/>
      <c r="CXT3" s="8"/>
      <c r="CXU3" s="8"/>
      <c r="CXV3" s="8"/>
      <c r="CXW3" s="8"/>
      <c r="CXX3" s="8"/>
      <c r="CXY3" s="8"/>
      <c r="CXZ3" s="8"/>
      <c r="CYA3" s="8"/>
      <c r="CYB3" s="8"/>
      <c r="CYC3" s="8"/>
      <c r="CYD3" s="8"/>
      <c r="CYE3" s="8"/>
      <c r="CYF3" s="8"/>
      <c r="CYG3" s="8"/>
      <c r="CYH3" s="8"/>
      <c r="CYI3" s="8"/>
      <c r="CYJ3" s="8"/>
      <c r="CYK3" s="8"/>
      <c r="CYL3" s="8"/>
      <c r="CYM3" s="8"/>
      <c r="CYN3" s="8"/>
      <c r="CYO3" s="8"/>
      <c r="CYP3" s="8"/>
      <c r="CYQ3" s="8"/>
      <c r="CYR3" s="8"/>
      <c r="CYS3" s="8"/>
      <c r="CYT3" s="8"/>
      <c r="CYU3" s="8"/>
      <c r="CYV3" s="8"/>
      <c r="CYW3" s="8"/>
      <c r="CYX3" s="8"/>
      <c r="CYY3" s="8"/>
      <c r="CYZ3" s="8"/>
      <c r="CZA3" s="8"/>
      <c r="CZB3" s="8"/>
      <c r="CZC3" s="8"/>
      <c r="CZD3" s="8"/>
      <c r="CZE3" s="8"/>
      <c r="CZF3" s="8"/>
      <c r="CZG3" s="8"/>
      <c r="CZH3" s="8"/>
      <c r="CZI3" s="8"/>
      <c r="CZJ3" s="8"/>
      <c r="CZK3" s="8"/>
      <c r="CZL3" s="8"/>
      <c r="CZM3" s="8"/>
      <c r="CZN3" s="8"/>
      <c r="CZO3" s="8"/>
      <c r="CZP3" s="8"/>
      <c r="CZQ3" s="8"/>
      <c r="CZR3" s="8"/>
      <c r="CZS3" s="8"/>
      <c r="CZT3" s="8"/>
      <c r="CZU3" s="8"/>
      <c r="CZV3" s="8"/>
      <c r="CZW3" s="8"/>
      <c r="CZX3" s="8"/>
      <c r="CZY3" s="8"/>
      <c r="CZZ3" s="8"/>
      <c r="DAA3" s="8"/>
      <c r="DAB3" s="8"/>
      <c r="DAC3" s="8"/>
      <c r="DAD3" s="8"/>
      <c r="DAE3" s="8"/>
      <c r="DAF3" s="8"/>
      <c r="DAG3" s="8"/>
      <c r="DAH3" s="8"/>
      <c r="DAI3" s="8"/>
      <c r="DAJ3" s="8"/>
      <c r="DAK3" s="8"/>
      <c r="DAL3" s="8"/>
      <c r="DAM3" s="8"/>
      <c r="DAN3" s="8"/>
      <c r="DAO3" s="8"/>
      <c r="DAP3" s="8"/>
      <c r="DAQ3" s="8"/>
      <c r="DAR3" s="8"/>
      <c r="DAS3" s="8"/>
      <c r="DAT3" s="8"/>
      <c r="DAU3" s="8"/>
      <c r="DAV3" s="8"/>
      <c r="DAW3" s="8"/>
      <c r="DAX3" s="8"/>
      <c r="DAY3" s="8"/>
      <c r="DAZ3" s="8"/>
      <c r="DBA3" s="8"/>
      <c r="DBB3" s="8"/>
      <c r="DBC3" s="8"/>
      <c r="DBD3" s="8"/>
      <c r="DBE3" s="8"/>
      <c r="DBF3" s="8"/>
      <c r="DBG3" s="8"/>
      <c r="DBH3" s="8"/>
      <c r="DBI3" s="8"/>
      <c r="DBJ3" s="8"/>
      <c r="DBK3" s="8"/>
      <c r="DBL3" s="8"/>
      <c r="DBM3" s="8"/>
      <c r="DBN3" s="8"/>
      <c r="DBO3" s="8"/>
      <c r="DBP3" s="8"/>
      <c r="DBQ3" s="8"/>
      <c r="DBR3" s="8"/>
      <c r="DBS3" s="8"/>
      <c r="DBT3" s="8"/>
      <c r="DBU3" s="8"/>
      <c r="DBV3" s="8"/>
      <c r="DBW3" s="8"/>
      <c r="DBX3" s="8"/>
      <c r="DBY3" s="8"/>
      <c r="DBZ3" s="8"/>
      <c r="DCA3" s="8"/>
      <c r="DCB3" s="8"/>
      <c r="DCC3" s="8"/>
      <c r="DCD3" s="8"/>
      <c r="DCE3" s="8"/>
      <c r="DCF3" s="8"/>
      <c r="DCG3" s="8"/>
      <c r="DCH3" s="8"/>
      <c r="DCI3" s="8"/>
      <c r="DCJ3" s="8"/>
      <c r="DCK3" s="8"/>
      <c r="DCL3" s="8"/>
      <c r="DCM3" s="8"/>
      <c r="DCN3" s="8"/>
      <c r="DCO3" s="8"/>
      <c r="DCP3" s="8"/>
      <c r="DCQ3" s="8"/>
      <c r="DCR3" s="8"/>
      <c r="DCS3" s="8"/>
      <c r="DCT3" s="8"/>
      <c r="DCU3" s="8"/>
      <c r="DCV3" s="8"/>
      <c r="DCW3" s="8"/>
      <c r="DCX3" s="8"/>
      <c r="DCY3" s="8"/>
      <c r="DCZ3" s="8"/>
      <c r="DDA3" s="8"/>
      <c r="DDB3" s="8"/>
      <c r="DDC3" s="8"/>
      <c r="DDD3" s="8"/>
      <c r="DDE3" s="8"/>
      <c r="DDF3" s="8"/>
      <c r="DDG3" s="8"/>
      <c r="DDH3" s="8"/>
      <c r="DDI3" s="8"/>
      <c r="DDJ3" s="8"/>
      <c r="DDK3" s="8"/>
      <c r="DDL3" s="8"/>
      <c r="DDM3" s="8"/>
      <c r="DDN3" s="8"/>
      <c r="DDO3" s="8"/>
      <c r="DDP3" s="8"/>
      <c r="DDQ3" s="8"/>
      <c r="DDR3" s="8"/>
      <c r="DDS3" s="8"/>
      <c r="DDT3" s="8"/>
      <c r="DDU3" s="8"/>
      <c r="DDV3" s="8"/>
      <c r="DDW3" s="8"/>
      <c r="DDX3" s="8"/>
      <c r="DDY3" s="8"/>
      <c r="DDZ3" s="8"/>
      <c r="DEA3" s="8"/>
      <c r="DEB3" s="8"/>
      <c r="DEC3" s="8"/>
      <c r="DED3" s="8"/>
      <c r="DEE3" s="8"/>
      <c r="DEF3" s="8"/>
      <c r="DEG3" s="8"/>
      <c r="DEH3" s="8"/>
      <c r="DEI3" s="8"/>
      <c r="DEJ3" s="8"/>
      <c r="DEK3" s="8"/>
      <c r="DEL3" s="8"/>
      <c r="DEM3" s="8"/>
      <c r="DEN3" s="8"/>
      <c r="DEO3" s="8"/>
      <c r="DEP3" s="8"/>
      <c r="DEQ3" s="8"/>
      <c r="DER3" s="8"/>
      <c r="DES3" s="8"/>
      <c r="DET3" s="8"/>
      <c r="DEU3" s="8"/>
      <c r="DEV3" s="8"/>
      <c r="DEW3" s="8"/>
      <c r="DEX3" s="8"/>
      <c r="DEY3" s="8"/>
      <c r="DEZ3" s="8"/>
      <c r="DFA3" s="8"/>
      <c r="DFB3" s="8"/>
      <c r="DFC3" s="8"/>
      <c r="DFD3" s="8"/>
      <c r="DFE3" s="8"/>
      <c r="DFF3" s="8"/>
      <c r="DFG3" s="8"/>
      <c r="DFH3" s="8"/>
      <c r="DFI3" s="8"/>
      <c r="DFJ3" s="8"/>
      <c r="DFK3" s="8"/>
      <c r="DFL3" s="8"/>
      <c r="DFM3" s="8"/>
      <c r="DFN3" s="8"/>
      <c r="DFO3" s="8"/>
      <c r="DFP3" s="8"/>
      <c r="DFQ3" s="8"/>
      <c r="DFR3" s="8"/>
      <c r="DFS3" s="8"/>
      <c r="DFT3" s="8"/>
      <c r="DFU3" s="8"/>
      <c r="DFV3" s="8"/>
      <c r="DFW3" s="8"/>
      <c r="DFX3" s="8"/>
      <c r="DFY3" s="8"/>
      <c r="DFZ3" s="8"/>
      <c r="DGA3" s="8"/>
      <c r="DGB3" s="8"/>
      <c r="DGC3" s="8"/>
      <c r="DGD3" s="8"/>
      <c r="DGE3" s="8"/>
      <c r="DGF3" s="8"/>
      <c r="DGG3" s="8"/>
      <c r="DGH3" s="8"/>
      <c r="DGI3" s="8"/>
      <c r="DGJ3" s="8"/>
      <c r="DGK3" s="8"/>
      <c r="DGL3" s="8"/>
      <c r="DGM3" s="8"/>
      <c r="DGN3" s="8"/>
      <c r="DGO3" s="8"/>
      <c r="DGP3" s="8"/>
      <c r="DGQ3" s="8"/>
      <c r="DGR3" s="8"/>
      <c r="DGS3" s="8"/>
      <c r="DGT3" s="8"/>
      <c r="DGU3" s="8"/>
      <c r="DGV3" s="8"/>
      <c r="DGW3" s="8"/>
      <c r="DGX3" s="8"/>
      <c r="DGY3" s="8"/>
      <c r="DGZ3" s="8"/>
      <c r="DHA3" s="8"/>
      <c r="DHB3" s="8"/>
      <c r="DHC3" s="8"/>
      <c r="DHD3" s="8"/>
      <c r="DHE3" s="8"/>
      <c r="DHF3" s="8"/>
      <c r="DHG3" s="8"/>
      <c r="DHH3" s="8"/>
      <c r="DHI3" s="8"/>
      <c r="DHJ3" s="8"/>
      <c r="DHK3" s="8"/>
      <c r="DHL3" s="8"/>
      <c r="DHM3" s="8"/>
      <c r="DHN3" s="8"/>
      <c r="DHO3" s="8"/>
      <c r="DHP3" s="8"/>
      <c r="DHQ3" s="8"/>
      <c r="DHR3" s="8"/>
      <c r="DHS3" s="8"/>
      <c r="DHT3" s="8"/>
      <c r="DHU3" s="8"/>
      <c r="DHV3" s="8"/>
      <c r="DHW3" s="8"/>
      <c r="DHX3" s="8"/>
      <c r="DHY3" s="8"/>
      <c r="DHZ3" s="8"/>
      <c r="DIA3" s="8"/>
      <c r="DIB3" s="8"/>
      <c r="DIC3" s="8"/>
      <c r="DID3" s="8"/>
      <c r="DIE3" s="8"/>
      <c r="DIF3" s="8"/>
      <c r="DIG3" s="8"/>
      <c r="DIH3" s="8"/>
      <c r="DII3" s="8"/>
      <c r="DIJ3" s="8"/>
      <c r="DIK3" s="8"/>
      <c r="DIL3" s="8"/>
      <c r="DIM3" s="8"/>
      <c r="DIN3" s="8"/>
      <c r="DIO3" s="8"/>
      <c r="DIP3" s="8"/>
      <c r="DIQ3" s="8"/>
      <c r="DIR3" s="8"/>
      <c r="DIS3" s="8"/>
      <c r="DIT3" s="8"/>
      <c r="DIU3" s="8"/>
      <c r="DIV3" s="8"/>
      <c r="DIW3" s="8"/>
      <c r="DIX3" s="8"/>
      <c r="DIY3" s="8"/>
      <c r="DIZ3" s="8"/>
      <c r="DJA3" s="8"/>
      <c r="DJB3" s="8"/>
      <c r="DJC3" s="8"/>
      <c r="DJD3" s="8"/>
      <c r="DJE3" s="8"/>
      <c r="DJF3" s="8"/>
      <c r="DJG3" s="8"/>
      <c r="DJH3" s="8"/>
      <c r="DJI3" s="8"/>
      <c r="DJJ3" s="8"/>
      <c r="DJK3" s="8"/>
      <c r="DJL3" s="8"/>
      <c r="DJM3" s="8"/>
      <c r="DJN3" s="8"/>
      <c r="DJO3" s="8"/>
      <c r="DJP3" s="8"/>
      <c r="DJQ3" s="8"/>
      <c r="DJR3" s="8"/>
      <c r="DJS3" s="8"/>
      <c r="DJT3" s="8"/>
      <c r="DJU3" s="8"/>
      <c r="DJV3" s="8"/>
      <c r="DJW3" s="8"/>
      <c r="DJX3" s="8"/>
      <c r="DJY3" s="8"/>
      <c r="DJZ3" s="8"/>
      <c r="DKA3" s="8"/>
      <c r="DKB3" s="8"/>
      <c r="DKC3" s="8"/>
      <c r="DKD3" s="8"/>
      <c r="DKE3" s="8"/>
      <c r="DKF3" s="8"/>
      <c r="DKG3" s="8"/>
      <c r="DKH3" s="8"/>
      <c r="DKI3" s="8"/>
      <c r="DKJ3" s="8"/>
      <c r="DKK3" s="8"/>
      <c r="DKL3" s="8"/>
      <c r="DKM3" s="8"/>
      <c r="DKN3" s="8"/>
      <c r="DKO3" s="8"/>
      <c r="DKP3" s="8"/>
      <c r="DKQ3" s="8"/>
      <c r="DKR3" s="8"/>
      <c r="DKS3" s="8"/>
      <c r="DKT3" s="8"/>
      <c r="DKU3" s="8"/>
      <c r="DKV3" s="8"/>
      <c r="DKW3" s="8"/>
      <c r="DKX3" s="8"/>
      <c r="DKY3" s="8"/>
      <c r="DKZ3" s="8"/>
      <c r="DLA3" s="8"/>
      <c r="DLB3" s="8"/>
      <c r="DLC3" s="8"/>
      <c r="DLD3" s="8"/>
      <c r="DLE3" s="8"/>
      <c r="DLF3" s="8"/>
      <c r="DLG3" s="8"/>
      <c r="DLH3" s="8"/>
      <c r="DLI3" s="8"/>
      <c r="DLJ3" s="8"/>
      <c r="DLK3" s="8"/>
      <c r="DLL3" s="8"/>
      <c r="DLM3" s="8"/>
      <c r="DLN3" s="8"/>
      <c r="DLO3" s="8"/>
      <c r="DLP3" s="8"/>
      <c r="DLQ3" s="8"/>
      <c r="DLR3" s="8"/>
      <c r="DLS3" s="8"/>
      <c r="DLT3" s="8"/>
      <c r="DLU3" s="8"/>
      <c r="DLV3" s="8"/>
      <c r="DLW3" s="8"/>
      <c r="DLX3" s="8"/>
      <c r="DLY3" s="8"/>
      <c r="DLZ3" s="8"/>
      <c r="DMA3" s="8"/>
      <c r="DMB3" s="8"/>
      <c r="DMC3" s="8"/>
      <c r="DMD3" s="8"/>
      <c r="DME3" s="8"/>
      <c r="DMF3" s="8"/>
      <c r="DMG3" s="8"/>
      <c r="DMH3" s="8"/>
      <c r="DMI3" s="8"/>
      <c r="DMJ3" s="8"/>
      <c r="DMK3" s="8"/>
      <c r="DML3" s="8"/>
      <c r="DMM3" s="8"/>
      <c r="DMN3" s="8"/>
      <c r="DMO3" s="8"/>
      <c r="DMP3" s="8"/>
      <c r="DMQ3" s="8"/>
      <c r="DMR3" s="8"/>
      <c r="DMS3" s="8"/>
      <c r="DMT3" s="8"/>
      <c r="DMU3" s="8"/>
      <c r="DMV3" s="8"/>
      <c r="DMW3" s="8"/>
      <c r="DMX3" s="8"/>
      <c r="DMY3" s="8"/>
      <c r="DMZ3" s="8"/>
      <c r="DNA3" s="8"/>
      <c r="DNB3" s="8"/>
      <c r="DNC3" s="8"/>
      <c r="DND3" s="8"/>
      <c r="DNE3" s="8"/>
      <c r="DNF3" s="8"/>
      <c r="DNG3" s="8"/>
      <c r="DNH3" s="8"/>
      <c r="DNI3" s="8"/>
      <c r="DNJ3" s="8"/>
      <c r="DNK3" s="8"/>
      <c r="DNL3" s="8"/>
      <c r="DNM3" s="8"/>
      <c r="DNN3" s="8"/>
      <c r="DNO3" s="8"/>
      <c r="DNP3" s="8"/>
      <c r="DNQ3" s="8"/>
      <c r="DNR3" s="8"/>
      <c r="DNS3" s="8"/>
      <c r="DNT3" s="8"/>
      <c r="DNU3" s="8"/>
      <c r="DNV3" s="8"/>
      <c r="DNW3" s="8"/>
      <c r="DNX3" s="8"/>
      <c r="DNY3" s="8"/>
      <c r="DNZ3" s="8"/>
      <c r="DOA3" s="8"/>
      <c r="DOB3" s="8"/>
      <c r="DOC3" s="8"/>
      <c r="DOD3" s="8"/>
      <c r="DOE3" s="8"/>
      <c r="DOF3" s="8"/>
      <c r="DOG3" s="8"/>
      <c r="DOH3" s="8"/>
      <c r="DOI3" s="8"/>
      <c r="DOJ3" s="8"/>
      <c r="DOK3" s="8"/>
      <c r="DOL3" s="8"/>
      <c r="DOM3" s="8"/>
      <c r="DON3" s="8"/>
      <c r="DOO3" s="8"/>
      <c r="DOP3" s="8"/>
      <c r="DOQ3" s="8"/>
      <c r="DOR3" s="8"/>
      <c r="DOS3" s="8"/>
      <c r="DOT3" s="8"/>
      <c r="DOU3" s="8"/>
      <c r="DOV3" s="8"/>
      <c r="DOW3" s="8"/>
      <c r="DOX3" s="8"/>
      <c r="DOY3" s="8"/>
      <c r="DOZ3" s="8"/>
      <c r="DPA3" s="8"/>
      <c r="DPB3" s="8"/>
      <c r="DPC3" s="8"/>
      <c r="DPD3" s="8"/>
      <c r="DPE3" s="8"/>
      <c r="DPF3" s="8"/>
      <c r="DPG3" s="8"/>
      <c r="DPH3" s="8"/>
      <c r="DPI3" s="8"/>
      <c r="DPJ3" s="8"/>
      <c r="DPK3" s="8"/>
      <c r="DPL3" s="8"/>
      <c r="DPM3" s="8"/>
      <c r="DPN3" s="8"/>
      <c r="DPO3" s="8"/>
      <c r="DPP3" s="8"/>
      <c r="DPQ3" s="8"/>
      <c r="DPR3" s="8"/>
      <c r="DPS3" s="8"/>
      <c r="DPT3" s="8"/>
      <c r="DPU3" s="8"/>
      <c r="DPV3" s="8"/>
      <c r="DPW3" s="8"/>
      <c r="DPX3" s="8"/>
      <c r="DPY3" s="8"/>
      <c r="DPZ3" s="8"/>
      <c r="DQA3" s="8"/>
      <c r="DQB3" s="8"/>
      <c r="DQC3" s="8"/>
      <c r="DQD3" s="8"/>
      <c r="DQE3" s="8"/>
      <c r="DQF3" s="8"/>
      <c r="DQG3" s="8"/>
      <c r="DQH3" s="8"/>
      <c r="DQI3" s="8"/>
      <c r="DQJ3" s="8"/>
      <c r="DQK3" s="8"/>
      <c r="DQL3" s="8"/>
      <c r="DQM3" s="8"/>
      <c r="DQN3" s="8"/>
      <c r="DQO3" s="8"/>
      <c r="DQP3" s="8"/>
      <c r="DQQ3" s="8"/>
      <c r="DQR3" s="8"/>
      <c r="DQS3" s="8"/>
      <c r="DQT3" s="8"/>
      <c r="DQU3" s="8"/>
      <c r="DQV3" s="8"/>
      <c r="DQW3" s="8"/>
      <c r="DQX3" s="8"/>
      <c r="DQY3" s="8"/>
      <c r="DQZ3" s="8"/>
      <c r="DRA3" s="8"/>
      <c r="DRB3" s="8"/>
      <c r="DRC3" s="8"/>
      <c r="DRD3" s="8"/>
      <c r="DRE3" s="8"/>
      <c r="DRF3" s="8"/>
      <c r="DRG3" s="8"/>
      <c r="DRH3" s="8"/>
      <c r="DRI3" s="8"/>
      <c r="DRJ3" s="8"/>
      <c r="DRK3" s="8"/>
      <c r="DRL3" s="8"/>
      <c r="DRM3" s="8"/>
      <c r="DRN3" s="8"/>
      <c r="DRO3" s="8"/>
      <c r="DRP3" s="8"/>
      <c r="DRQ3" s="8"/>
      <c r="DRR3" s="8"/>
      <c r="DRS3" s="8"/>
      <c r="DRT3" s="8"/>
      <c r="DRU3" s="8"/>
      <c r="DRV3" s="8"/>
      <c r="DRW3" s="8"/>
      <c r="DRX3" s="8"/>
      <c r="DRY3" s="8"/>
      <c r="DRZ3" s="8"/>
      <c r="DSA3" s="8"/>
      <c r="DSB3" s="8"/>
      <c r="DSC3" s="8"/>
      <c r="DSD3" s="8"/>
      <c r="DSE3" s="8"/>
      <c r="DSF3" s="8"/>
      <c r="DSG3" s="8"/>
      <c r="DSH3" s="8"/>
      <c r="DSI3" s="8"/>
      <c r="DSJ3" s="8"/>
      <c r="DSK3" s="8"/>
      <c r="DSL3" s="8"/>
      <c r="DSM3" s="8"/>
      <c r="DSN3" s="8"/>
      <c r="DSO3" s="8"/>
      <c r="DSP3" s="8"/>
      <c r="DSQ3" s="8"/>
      <c r="DSR3" s="8"/>
      <c r="DSS3" s="8"/>
      <c r="DST3" s="8"/>
      <c r="DSU3" s="8"/>
      <c r="DSV3" s="8"/>
      <c r="DSW3" s="8"/>
      <c r="DSX3" s="8"/>
      <c r="DSY3" s="8"/>
      <c r="DSZ3" s="8"/>
      <c r="DTA3" s="8"/>
      <c r="DTB3" s="8"/>
      <c r="DTC3" s="8"/>
      <c r="DTD3" s="8"/>
      <c r="DTE3" s="8"/>
      <c r="DTF3" s="8"/>
      <c r="DTG3" s="8"/>
      <c r="DTH3" s="8"/>
      <c r="DTI3" s="8"/>
      <c r="DTJ3" s="8"/>
      <c r="DTK3" s="8"/>
      <c r="DTL3" s="8"/>
      <c r="DTM3" s="8"/>
      <c r="DTN3" s="8"/>
      <c r="DTO3" s="8"/>
      <c r="DTP3" s="8"/>
      <c r="DTQ3" s="8"/>
      <c r="DTR3" s="8"/>
      <c r="DTS3" s="8"/>
      <c r="DTT3" s="8"/>
      <c r="DTU3" s="8"/>
      <c r="DTV3" s="8"/>
      <c r="DTW3" s="8"/>
      <c r="DTX3" s="8"/>
      <c r="DTY3" s="8"/>
      <c r="DTZ3" s="8"/>
      <c r="DUA3" s="8"/>
      <c r="DUB3" s="8"/>
      <c r="DUC3" s="8"/>
      <c r="DUD3" s="8"/>
      <c r="DUE3" s="8"/>
      <c r="DUF3" s="8"/>
      <c r="DUG3" s="8"/>
      <c r="DUH3" s="8"/>
      <c r="DUI3" s="8"/>
      <c r="DUJ3" s="8"/>
      <c r="DUK3" s="8"/>
      <c r="DUL3" s="8"/>
      <c r="DUM3" s="8"/>
      <c r="DUN3" s="8"/>
      <c r="DUO3" s="8"/>
      <c r="DUP3" s="8"/>
      <c r="DUQ3" s="8"/>
      <c r="DUR3" s="8"/>
      <c r="DUS3" s="8"/>
      <c r="DUT3" s="8"/>
      <c r="DUU3" s="8"/>
      <c r="DUV3" s="8"/>
      <c r="DUW3" s="8"/>
      <c r="DUX3" s="8"/>
      <c r="DUY3" s="8"/>
      <c r="DUZ3" s="8"/>
      <c r="DVA3" s="8"/>
      <c r="DVB3" s="8"/>
      <c r="DVC3" s="8"/>
      <c r="DVD3" s="8"/>
      <c r="DVE3" s="8"/>
      <c r="DVF3" s="8"/>
      <c r="DVG3" s="8"/>
      <c r="DVH3" s="8"/>
      <c r="DVI3" s="8"/>
      <c r="DVJ3" s="8"/>
      <c r="DVK3" s="8"/>
      <c r="DVL3" s="8"/>
      <c r="DVM3" s="8"/>
      <c r="DVN3" s="8"/>
      <c r="DVO3" s="8"/>
      <c r="DVP3" s="8"/>
      <c r="DVQ3" s="8"/>
      <c r="DVR3" s="8"/>
      <c r="DVS3" s="8"/>
      <c r="DVT3" s="8"/>
      <c r="DVU3" s="8"/>
      <c r="DVV3" s="8"/>
      <c r="DVW3" s="8"/>
      <c r="DVX3" s="8"/>
      <c r="DVY3" s="8"/>
      <c r="DVZ3" s="8"/>
      <c r="DWA3" s="8"/>
      <c r="DWB3" s="8"/>
      <c r="DWC3" s="8"/>
      <c r="DWD3" s="8"/>
      <c r="DWE3" s="8"/>
      <c r="DWF3" s="8"/>
      <c r="DWG3" s="8"/>
      <c r="DWH3" s="8"/>
      <c r="DWI3" s="8"/>
      <c r="DWJ3" s="8"/>
      <c r="DWK3" s="8"/>
      <c r="DWL3" s="8"/>
      <c r="DWM3" s="8"/>
      <c r="DWN3" s="8"/>
      <c r="DWO3" s="8"/>
      <c r="DWP3" s="8"/>
      <c r="DWQ3" s="8"/>
      <c r="DWR3" s="8"/>
      <c r="DWS3" s="8"/>
      <c r="DWT3" s="8"/>
      <c r="DWU3" s="8"/>
      <c r="DWV3" s="8"/>
      <c r="DWW3" s="8"/>
      <c r="DWX3" s="8"/>
      <c r="DWY3" s="8"/>
      <c r="DWZ3" s="8"/>
      <c r="DXA3" s="8"/>
      <c r="DXB3" s="8"/>
      <c r="DXC3" s="8"/>
      <c r="DXD3" s="8"/>
      <c r="DXE3" s="8"/>
      <c r="DXF3" s="8"/>
      <c r="DXG3" s="8"/>
      <c r="DXH3" s="8"/>
      <c r="DXI3" s="8"/>
      <c r="DXJ3" s="8"/>
      <c r="DXK3" s="8"/>
      <c r="DXL3" s="8"/>
      <c r="DXM3" s="8"/>
      <c r="DXN3" s="8"/>
      <c r="DXO3" s="8"/>
      <c r="DXP3" s="8"/>
      <c r="DXQ3" s="8"/>
      <c r="DXR3" s="8"/>
      <c r="DXS3" s="8"/>
      <c r="DXT3" s="8"/>
      <c r="DXU3" s="8"/>
      <c r="DXV3" s="8"/>
      <c r="DXW3" s="8"/>
      <c r="DXX3" s="8"/>
      <c r="DXY3" s="8"/>
      <c r="DXZ3" s="8"/>
      <c r="DYA3" s="8"/>
      <c r="DYB3" s="8"/>
      <c r="DYC3" s="8"/>
      <c r="DYD3" s="8"/>
      <c r="DYE3" s="8"/>
      <c r="DYF3" s="8"/>
      <c r="DYG3" s="8"/>
      <c r="DYH3" s="8"/>
      <c r="DYI3" s="8"/>
      <c r="DYJ3" s="8"/>
      <c r="DYK3" s="8"/>
      <c r="DYL3" s="8"/>
      <c r="DYM3" s="8"/>
      <c r="DYN3" s="8"/>
      <c r="DYO3" s="8"/>
      <c r="DYP3" s="8"/>
      <c r="DYQ3" s="8"/>
      <c r="DYR3" s="8"/>
      <c r="DYS3" s="8"/>
      <c r="DYT3" s="8"/>
      <c r="DYU3" s="8"/>
      <c r="DYV3" s="8"/>
      <c r="DYW3" s="8"/>
      <c r="DYX3" s="8"/>
      <c r="DYY3" s="8"/>
      <c r="DYZ3" s="8"/>
      <c r="DZA3" s="8"/>
      <c r="DZB3" s="8"/>
      <c r="DZC3" s="8"/>
      <c r="DZD3" s="8"/>
      <c r="DZE3" s="8"/>
      <c r="DZF3" s="8"/>
      <c r="DZG3" s="8"/>
      <c r="DZH3" s="8"/>
      <c r="DZI3" s="8"/>
      <c r="DZJ3" s="8"/>
      <c r="DZK3" s="8"/>
      <c r="DZL3" s="8"/>
      <c r="DZM3" s="8"/>
      <c r="DZN3" s="8"/>
      <c r="DZO3" s="8"/>
      <c r="DZP3" s="8"/>
      <c r="DZQ3" s="8"/>
      <c r="DZR3" s="8"/>
      <c r="DZS3" s="8"/>
      <c r="DZT3" s="8"/>
      <c r="DZU3" s="8"/>
      <c r="DZV3" s="8"/>
      <c r="DZW3" s="8"/>
      <c r="DZX3" s="8"/>
      <c r="DZY3" s="8"/>
      <c r="DZZ3" s="8"/>
      <c r="EAA3" s="8"/>
      <c r="EAB3" s="8"/>
      <c r="EAC3" s="8"/>
      <c r="EAD3" s="8"/>
      <c r="EAE3" s="8"/>
      <c r="EAF3" s="8"/>
      <c r="EAG3" s="8"/>
      <c r="EAH3" s="8"/>
      <c r="EAI3" s="8"/>
      <c r="EAJ3" s="8"/>
      <c r="EAK3" s="8"/>
      <c r="EAL3" s="8"/>
      <c r="EAM3" s="8"/>
      <c r="EAN3" s="8"/>
      <c r="EAO3" s="8"/>
      <c r="EAP3" s="8"/>
      <c r="EAQ3" s="8"/>
      <c r="EAR3" s="8"/>
      <c r="EAS3" s="8"/>
      <c r="EAT3" s="8"/>
      <c r="EAU3" s="8"/>
      <c r="EAV3" s="8"/>
      <c r="EAW3" s="8"/>
      <c r="EAX3" s="8"/>
      <c r="EAY3" s="8"/>
      <c r="EAZ3" s="8"/>
      <c r="EBA3" s="8"/>
      <c r="EBB3" s="8"/>
      <c r="EBC3" s="8"/>
      <c r="EBD3" s="8"/>
      <c r="EBE3" s="8"/>
      <c r="EBF3" s="8"/>
      <c r="EBG3" s="8"/>
      <c r="EBH3" s="8"/>
      <c r="EBI3" s="8"/>
      <c r="EBJ3" s="8"/>
      <c r="EBK3" s="8"/>
      <c r="EBL3" s="8"/>
      <c r="EBM3" s="8"/>
      <c r="EBN3" s="8"/>
      <c r="EBO3" s="8"/>
      <c r="EBP3" s="8"/>
      <c r="EBQ3" s="8"/>
      <c r="EBR3" s="8"/>
      <c r="EBS3" s="8"/>
      <c r="EBT3" s="8"/>
      <c r="EBU3" s="8"/>
      <c r="EBV3" s="8"/>
      <c r="EBW3" s="8"/>
      <c r="EBX3" s="8"/>
      <c r="EBY3" s="8"/>
      <c r="EBZ3" s="8"/>
      <c r="ECA3" s="8"/>
      <c r="ECB3" s="8"/>
      <c r="ECC3" s="8"/>
      <c r="ECD3" s="8"/>
      <c r="ECE3" s="8"/>
      <c r="ECF3" s="8"/>
      <c r="ECG3" s="8"/>
      <c r="ECH3" s="8"/>
      <c r="ECI3" s="8"/>
      <c r="ECJ3" s="8"/>
      <c r="ECK3" s="8"/>
      <c r="ECL3" s="8"/>
      <c r="ECM3" s="8"/>
      <c r="ECN3" s="8"/>
      <c r="ECO3" s="8"/>
      <c r="ECP3" s="8"/>
      <c r="ECQ3" s="8"/>
      <c r="ECR3" s="8"/>
      <c r="ECS3" s="8"/>
      <c r="ECT3" s="8"/>
      <c r="ECU3" s="8"/>
      <c r="ECV3" s="8"/>
      <c r="ECW3" s="8"/>
      <c r="ECX3" s="8"/>
      <c r="ECY3" s="8"/>
      <c r="ECZ3" s="8"/>
      <c r="EDA3" s="8"/>
      <c r="EDB3" s="8"/>
      <c r="EDC3" s="8"/>
      <c r="EDD3" s="8"/>
      <c r="EDE3" s="8"/>
      <c r="EDF3" s="8"/>
      <c r="EDG3" s="8"/>
      <c r="EDH3" s="8"/>
      <c r="EDI3" s="8"/>
      <c r="EDJ3" s="8"/>
      <c r="EDK3" s="8"/>
      <c r="EDL3" s="8"/>
      <c r="EDM3" s="8"/>
      <c r="EDN3" s="8"/>
      <c r="EDO3" s="8"/>
      <c r="EDP3" s="8"/>
      <c r="EDQ3" s="8"/>
      <c r="EDR3" s="8"/>
      <c r="EDS3" s="8"/>
      <c r="EDT3" s="8"/>
      <c r="EDU3" s="8"/>
      <c r="EDV3" s="8"/>
      <c r="EDW3" s="8"/>
      <c r="EDX3" s="8"/>
      <c r="EDY3" s="8"/>
      <c r="EDZ3" s="8"/>
      <c r="EEA3" s="8"/>
      <c r="EEB3" s="8"/>
      <c r="EEC3" s="8"/>
      <c r="EED3" s="8"/>
      <c r="EEE3" s="8"/>
      <c r="EEF3" s="8"/>
      <c r="EEG3" s="8"/>
      <c r="EEH3" s="8"/>
      <c r="EEI3" s="8"/>
      <c r="EEJ3" s="8"/>
      <c r="EEK3" s="8"/>
      <c r="EEL3" s="8"/>
      <c r="EEM3" s="8"/>
      <c r="EEN3" s="8"/>
      <c r="EEO3" s="8"/>
      <c r="EEP3" s="8"/>
      <c r="EEQ3" s="8"/>
      <c r="EER3" s="8"/>
      <c r="EES3" s="8"/>
      <c r="EET3" s="8"/>
      <c r="EEU3" s="8"/>
      <c r="EEV3" s="8"/>
      <c r="EEW3" s="8"/>
      <c r="EEX3" s="8"/>
      <c r="EEY3" s="8"/>
      <c r="EEZ3" s="8"/>
      <c r="EFA3" s="8"/>
      <c r="EFB3" s="8"/>
      <c r="EFC3" s="8"/>
      <c r="EFD3" s="8"/>
      <c r="EFE3" s="8"/>
      <c r="EFF3" s="8"/>
      <c r="EFG3" s="8"/>
      <c r="EFH3" s="8"/>
      <c r="EFI3" s="8"/>
      <c r="EFJ3" s="8"/>
      <c r="EFK3" s="8"/>
      <c r="EFL3" s="8"/>
      <c r="EFM3" s="8"/>
      <c r="EFN3" s="8"/>
      <c r="EFO3" s="8"/>
      <c r="EFP3" s="8"/>
      <c r="EFQ3" s="8"/>
      <c r="EFR3" s="8"/>
      <c r="EFS3" s="8"/>
      <c r="EFT3" s="8"/>
      <c r="EFU3" s="8"/>
      <c r="EFV3" s="8"/>
      <c r="EFW3" s="8"/>
      <c r="EFX3" s="8"/>
      <c r="EFY3" s="8"/>
      <c r="EFZ3" s="8"/>
      <c r="EGA3" s="8"/>
      <c r="EGB3" s="8"/>
      <c r="EGC3" s="8"/>
      <c r="EGD3" s="8"/>
      <c r="EGE3" s="8"/>
      <c r="EGF3" s="8"/>
      <c r="EGG3" s="8"/>
      <c r="EGH3" s="8"/>
      <c r="EGI3" s="8"/>
      <c r="EGJ3" s="8"/>
      <c r="EGK3" s="8"/>
      <c r="EGL3" s="8"/>
      <c r="EGM3" s="8"/>
      <c r="EGN3" s="8"/>
      <c r="EGO3" s="8"/>
      <c r="EGP3" s="8"/>
      <c r="EGQ3" s="8"/>
      <c r="EGR3" s="8"/>
      <c r="EGS3" s="8"/>
      <c r="EGT3" s="8"/>
      <c r="EGU3" s="8"/>
      <c r="EGV3" s="8"/>
      <c r="EGW3" s="8"/>
      <c r="EGX3" s="8"/>
      <c r="EGY3" s="8"/>
      <c r="EGZ3" s="8"/>
      <c r="EHA3" s="8"/>
      <c r="EHB3" s="8"/>
      <c r="EHC3" s="8"/>
      <c r="EHD3" s="8"/>
      <c r="EHE3" s="8"/>
      <c r="EHF3" s="8"/>
      <c r="EHG3" s="8"/>
      <c r="EHH3" s="8"/>
      <c r="EHI3" s="8"/>
      <c r="EHJ3" s="8"/>
      <c r="EHK3" s="8"/>
      <c r="EHL3" s="8"/>
      <c r="EHM3" s="8"/>
      <c r="EHN3" s="8"/>
      <c r="EHO3" s="8"/>
      <c r="EHP3" s="8"/>
      <c r="EHQ3" s="8"/>
      <c r="EHR3" s="8"/>
      <c r="EHS3" s="8"/>
      <c r="EHT3" s="8"/>
      <c r="EHU3" s="8"/>
      <c r="EHV3" s="8"/>
      <c r="EHW3" s="8"/>
      <c r="EHX3" s="8"/>
      <c r="EHY3" s="8"/>
      <c r="EHZ3" s="8"/>
      <c r="EIA3" s="8"/>
      <c r="EIB3" s="8"/>
      <c r="EIC3" s="8"/>
      <c r="EID3" s="8"/>
      <c r="EIE3" s="8"/>
      <c r="EIF3" s="8"/>
      <c r="EIG3" s="8"/>
      <c r="EIH3" s="8"/>
      <c r="EII3" s="8"/>
      <c r="EIJ3" s="8"/>
      <c r="EIK3" s="8"/>
      <c r="EIL3" s="8"/>
      <c r="EIM3" s="8"/>
      <c r="EIN3" s="8"/>
      <c r="EIO3" s="8"/>
      <c r="EIP3" s="8"/>
      <c r="EIQ3" s="8"/>
      <c r="EIR3" s="8"/>
      <c r="EIS3" s="8"/>
      <c r="EIT3" s="8"/>
      <c r="EIU3" s="8"/>
      <c r="EIV3" s="8"/>
      <c r="EIW3" s="8"/>
      <c r="EIX3" s="8"/>
      <c r="EIY3" s="8"/>
      <c r="EIZ3" s="8"/>
      <c r="EJA3" s="8"/>
      <c r="EJB3" s="8"/>
      <c r="EJC3" s="8"/>
      <c r="EJD3" s="8"/>
      <c r="EJE3" s="8"/>
      <c r="EJF3" s="8"/>
      <c r="EJG3" s="8"/>
      <c r="EJH3" s="8"/>
      <c r="EJI3" s="8"/>
      <c r="EJJ3" s="8"/>
      <c r="EJK3" s="8"/>
      <c r="EJL3" s="8"/>
      <c r="EJM3" s="8"/>
      <c r="EJN3" s="8"/>
      <c r="EJO3" s="8"/>
      <c r="EJP3" s="8"/>
      <c r="EJQ3" s="8"/>
      <c r="EJR3" s="8"/>
      <c r="EJS3" s="8"/>
      <c r="EJT3" s="8"/>
      <c r="EJU3" s="8"/>
      <c r="EJV3" s="8"/>
      <c r="EJW3" s="8"/>
      <c r="EJX3" s="8"/>
      <c r="EJY3" s="8"/>
      <c r="EJZ3" s="8"/>
      <c r="EKA3" s="8"/>
      <c r="EKB3" s="8"/>
      <c r="EKC3" s="8"/>
      <c r="EKD3" s="8"/>
      <c r="EKE3" s="8"/>
      <c r="EKF3" s="8"/>
      <c r="EKG3" s="8"/>
      <c r="EKH3" s="8"/>
      <c r="EKI3" s="8"/>
      <c r="EKJ3" s="8"/>
      <c r="EKK3" s="8"/>
      <c r="EKL3" s="8"/>
      <c r="EKM3" s="8"/>
      <c r="EKN3" s="8"/>
      <c r="EKO3" s="8"/>
      <c r="EKP3" s="8"/>
      <c r="EKQ3" s="8"/>
      <c r="EKR3" s="8"/>
      <c r="EKS3" s="8"/>
      <c r="EKT3" s="8"/>
      <c r="EKU3" s="8"/>
      <c r="EKV3" s="8"/>
      <c r="EKW3" s="8"/>
      <c r="EKX3" s="8"/>
      <c r="EKY3" s="8"/>
      <c r="EKZ3" s="8"/>
      <c r="ELA3" s="8"/>
      <c r="ELB3" s="8"/>
      <c r="ELC3" s="8"/>
      <c r="ELD3" s="8"/>
      <c r="ELE3" s="8"/>
      <c r="ELF3" s="8"/>
      <c r="ELG3" s="8"/>
      <c r="ELH3" s="8"/>
      <c r="ELI3" s="8"/>
      <c r="ELJ3" s="8"/>
      <c r="ELK3" s="8"/>
      <c r="ELL3" s="8"/>
      <c r="ELM3" s="8"/>
      <c r="ELN3" s="8"/>
      <c r="ELO3" s="8"/>
      <c r="ELP3" s="8"/>
      <c r="ELQ3" s="8"/>
      <c r="ELR3" s="8"/>
      <c r="ELS3" s="8"/>
      <c r="ELT3" s="8"/>
      <c r="ELU3" s="8"/>
      <c r="ELV3" s="8"/>
      <c r="ELW3" s="8"/>
      <c r="ELX3" s="8"/>
      <c r="ELY3" s="8"/>
      <c r="ELZ3" s="8"/>
      <c r="EMA3" s="8"/>
      <c r="EMB3" s="8"/>
      <c r="EMC3" s="8"/>
      <c r="EMD3" s="8"/>
      <c r="EME3" s="8"/>
      <c r="EMF3" s="8"/>
      <c r="EMG3" s="8"/>
      <c r="EMH3" s="8"/>
      <c r="EMI3" s="8"/>
      <c r="EMJ3" s="8"/>
      <c r="EMK3" s="8"/>
      <c r="EML3" s="8"/>
      <c r="EMM3" s="8"/>
      <c r="EMN3" s="8"/>
      <c r="EMO3" s="8"/>
      <c r="EMP3" s="8"/>
      <c r="EMQ3" s="8"/>
      <c r="EMR3" s="8"/>
      <c r="EMS3" s="8"/>
      <c r="EMT3" s="8"/>
      <c r="EMU3" s="8"/>
      <c r="EMV3" s="8"/>
      <c r="EMW3" s="8"/>
      <c r="EMX3" s="8"/>
      <c r="EMY3" s="8"/>
      <c r="EMZ3" s="8"/>
      <c r="ENA3" s="8"/>
      <c r="ENB3" s="8"/>
      <c r="ENC3" s="8"/>
      <c r="END3" s="8"/>
      <c r="ENE3" s="8"/>
      <c r="ENF3" s="8"/>
      <c r="ENG3" s="8"/>
      <c r="ENH3" s="8"/>
      <c r="ENI3" s="8"/>
      <c r="ENJ3" s="8"/>
      <c r="ENK3" s="8"/>
      <c r="ENL3" s="8"/>
      <c r="ENM3" s="8"/>
      <c r="ENN3" s="8"/>
      <c r="ENO3" s="8"/>
      <c r="ENP3" s="8"/>
      <c r="ENQ3" s="8"/>
      <c r="ENR3" s="8"/>
      <c r="ENS3" s="8"/>
      <c r="ENT3" s="8"/>
      <c r="ENU3" s="8"/>
      <c r="ENV3" s="8"/>
      <c r="ENW3" s="8"/>
      <c r="ENX3" s="8"/>
      <c r="ENY3" s="8"/>
      <c r="ENZ3" s="8"/>
      <c r="EOA3" s="8"/>
      <c r="EOB3" s="8"/>
      <c r="EOC3" s="8"/>
      <c r="EOD3" s="8"/>
      <c r="EOE3" s="8"/>
      <c r="EOF3" s="8"/>
      <c r="EOG3" s="8"/>
      <c r="EOH3" s="8"/>
      <c r="EOI3" s="8"/>
      <c r="EOJ3" s="8"/>
      <c r="EOK3" s="8"/>
      <c r="EOL3" s="8"/>
      <c r="EOM3" s="8"/>
      <c r="EON3" s="8"/>
      <c r="EOO3" s="8"/>
      <c r="EOP3" s="8"/>
      <c r="EOQ3" s="8"/>
      <c r="EOR3" s="8"/>
      <c r="EOS3" s="8"/>
      <c r="EOT3" s="8"/>
      <c r="EOU3" s="8"/>
      <c r="EOV3" s="8"/>
      <c r="EOW3" s="8"/>
      <c r="EOX3" s="8"/>
      <c r="EOY3" s="8"/>
      <c r="EOZ3" s="8"/>
      <c r="EPA3" s="8"/>
      <c r="EPB3" s="8"/>
      <c r="EPC3" s="8"/>
      <c r="EPD3" s="8"/>
      <c r="EPE3" s="8"/>
      <c r="EPF3" s="8"/>
      <c r="EPG3" s="8"/>
      <c r="EPH3" s="8"/>
      <c r="EPI3" s="8"/>
      <c r="EPJ3" s="8"/>
      <c r="EPK3" s="8"/>
      <c r="EPL3" s="8"/>
      <c r="EPM3" s="8"/>
      <c r="EPN3" s="8"/>
      <c r="EPO3" s="8"/>
      <c r="EPP3" s="8"/>
      <c r="EPQ3" s="8"/>
      <c r="EPR3" s="8"/>
      <c r="EPS3" s="8"/>
      <c r="EPT3" s="8"/>
      <c r="EPU3" s="8"/>
      <c r="EPV3" s="8"/>
      <c r="EPW3" s="8"/>
      <c r="EPX3" s="8"/>
      <c r="EPY3" s="8"/>
      <c r="EPZ3" s="8"/>
      <c r="EQA3" s="8"/>
      <c r="EQB3" s="8"/>
      <c r="EQC3" s="8"/>
      <c r="EQD3" s="8"/>
      <c r="EQE3" s="8"/>
      <c r="EQF3" s="8"/>
      <c r="EQG3" s="8"/>
      <c r="EQH3" s="8"/>
      <c r="EQI3" s="8"/>
      <c r="EQJ3" s="8"/>
      <c r="EQK3" s="8"/>
      <c r="EQL3" s="8"/>
      <c r="EQM3" s="8"/>
      <c r="EQN3" s="8"/>
      <c r="EQO3" s="8"/>
      <c r="EQP3" s="8"/>
      <c r="EQQ3" s="8"/>
      <c r="EQR3" s="8"/>
      <c r="EQS3" s="8"/>
      <c r="EQT3" s="8"/>
      <c r="EQU3" s="8"/>
      <c r="EQV3" s="8"/>
      <c r="EQW3" s="8"/>
      <c r="EQX3" s="8"/>
      <c r="EQY3" s="8"/>
      <c r="EQZ3" s="8"/>
      <c r="ERA3" s="8"/>
      <c r="ERB3" s="8"/>
      <c r="ERC3" s="8"/>
      <c r="ERD3" s="8"/>
      <c r="ERE3" s="8"/>
      <c r="ERF3" s="8"/>
      <c r="ERG3" s="8"/>
      <c r="ERH3" s="8"/>
      <c r="ERI3" s="8"/>
      <c r="ERJ3" s="8"/>
      <c r="ERK3" s="8"/>
      <c r="ERL3" s="8"/>
      <c r="ERM3" s="8"/>
      <c r="ERN3" s="8"/>
      <c r="ERO3" s="8"/>
      <c r="ERP3" s="8"/>
      <c r="ERQ3" s="8"/>
      <c r="ERR3" s="8"/>
      <c r="ERS3" s="8"/>
      <c r="ERT3" s="8"/>
      <c r="ERU3" s="8"/>
      <c r="ERV3" s="8"/>
      <c r="ERW3" s="8"/>
      <c r="ERX3" s="8"/>
      <c r="ERY3" s="8"/>
      <c r="ERZ3" s="8"/>
      <c r="ESA3" s="8"/>
      <c r="ESB3" s="8"/>
      <c r="ESC3" s="8"/>
      <c r="ESD3" s="8"/>
      <c r="ESE3" s="8"/>
      <c r="ESF3" s="8"/>
      <c r="ESG3" s="8"/>
      <c r="ESH3" s="8"/>
      <c r="ESI3" s="8"/>
      <c r="ESJ3" s="8"/>
      <c r="ESK3" s="8"/>
      <c r="ESL3" s="8"/>
      <c r="ESM3" s="8"/>
      <c r="ESN3" s="8"/>
      <c r="ESO3" s="8"/>
      <c r="ESP3" s="8"/>
      <c r="ESQ3" s="8"/>
      <c r="ESR3" s="8"/>
      <c r="ESS3" s="8"/>
      <c r="EST3" s="8"/>
      <c r="ESU3" s="8"/>
      <c r="ESV3" s="8"/>
      <c r="ESW3" s="8"/>
      <c r="ESX3" s="8"/>
      <c r="ESY3" s="8"/>
      <c r="ESZ3" s="8"/>
      <c r="ETA3" s="8"/>
      <c r="ETB3" s="8"/>
      <c r="ETC3" s="8"/>
      <c r="ETD3" s="8"/>
      <c r="ETE3" s="8"/>
      <c r="ETF3" s="8"/>
      <c r="ETG3" s="8"/>
      <c r="ETH3" s="8"/>
      <c r="ETI3" s="8"/>
      <c r="ETJ3" s="8"/>
      <c r="ETK3" s="8"/>
      <c r="ETL3" s="8"/>
      <c r="ETM3" s="8"/>
      <c r="ETN3" s="8"/>
      <c r="ETO3" s="8"/>
      <c r="ETP3" s="8"/>
      <c r="ETQ3" s="8"/>
      <c r="ETR3" s="8"/>
      <c r="ETS3" s="8"/>
      <c r="ETT3" s="8"/>
      <c r="ETU3" s="8"/>
      <c r="ETV3" s="8"/>
      <c r="ETW3" s="8"/>
      <c r="ETX3" s="8"/>
      <c r="ETY3" s="8"/>
      <c r="ETZ3" s="8"/>
      <c r="EUA3" s="8"/>
      <c r="EUB3" s="8"/>
      <c r="EUC3" s="8"/>
      <c r="EUD3" s="8"/>
      <c r="EUE3" s="8"/>
      <c r="EUF3" s="8"/>
      <c r="EUG3" s="8"/>
      <c r="EUH3" s="8"/>
      <c r="EUI3" s="8"/>
      <c r="EUJ3" s="8"/>
      <c r="EUK3" s="8"/>
      <c r="EUL3" s="8"/>
      <c r="EUM3" s="8"/>
      <c r="EUN3" s="8"/>
      <c r="EUO3" s="8"/>
      <c r="EUP3" s="8"/>
      <c r="EUQ3" s="8"/>
      <c r="EUR3" s="8"/>
      <c r="EUS3" s="8"/>
      <c r="EUT3" s="8"/>
      <c r="EUU3" s="8"/>
      <c r="EUV3" s="8"/>
      <c r="EUW3" s="8"/>
      <c r="EUX3" s="8"/>
      <c r="EUY3" s="8"/>
      <c r="EUZ3" s="8"/>
      <c r="EVA3" s="8"/>
      <c r="EVB3" s="8"/>
      <c r="EVC3" s="8"/>
      <c r="EVD3" s="8"/>
      <c r="EVE3" s="8"/>
      <c r="EVF3" s="8"/>
      <c r="EVG3" s="8"/>
      <c r="EVH3" s="8"/>
      <c r="EVI3" s="8"/>
      <c r="EVJ3" s="8"/>
      <c r="EVK3" s="8"/>
      <c r="EVL3" s="8"/>
      <c r="EVM3" s="8"/>
      <c r="EVN3" s="8"/>
      <c r="EVO3" s="8"/>
      <c r="EVP3" s="8"/>
      <c r="EVQ3" s="8"/>
      <c r="EVR3" s="8"/>
      <c r="EVS3" s="8"/>
      <c r="EVT3" s="8"/>
      <c r="EVU3" s="8"/>
      <c r="EVV3" s="8"/>
      <c r="EVW3" s="8"/>
      <c r="EVX3" s="8"/>
      <c r="EVY3" s="8"/>
      <c r="EVZ3" s="8"/>
      <c r="EWA3" s="8"/>
      <c r="EWB3" s="8"/>
      <c r="EWC3" s="8"/>
      <c r="EWD3" s="8"/>
      <c r="EWE3" s="8"/>
      <c r="EWF3" s="8"/>
      <c r="EWG3" s="8"/>
      <c r="EWH3" s="8"/>
      <c r="EWI3" s="8"/>
      <c r="EWJ3" s="8"/>
      <c r="EWK3" s="8"/>
      <c r="EWL3" s="8"/>
      <c r="EWM3" s="8"/>
      <c r="EWN3" s="8"/>
      <c r="EWO3" s="8"/>
      <c r="EWP3" s="8"/>
      <c r="EWQ3" s="8"/>
      <c r="EWR3" s="8"/>
      <c r="EWS3" s="8"/>
      <c r="EWT3" s="8"/>
      <c r="EWU3" s="8"/>
      <c r="EWV3" s="8"/>
      <c r="EWW3" s="8"/>
      <c r="EWX3" s="8"/>
      <c r="EWY3" s="8"/>
      <c r="EWZ3" s="8"/>
      <c r="EXA3" s="8"/>
      <c r="EXB3" s="8"/>
      <c r="EXC3" s="8"/>
      <c r="EXD3" s="8"/>
      <c r="EXE3" s="8"/>
      <c r="EXF3" s="8"/>
      <c r="EXG3" s="8"/>
      <c r="EXH3" s="8"/>
      <c r="EXI3" s="8"/>
      <c r="EXJ3" s="8"/>
      <c r="EXK3" s="8"/>
      <c r="EXL3" s="8"/>
      <c r="EXM3" s="8"/>
      <c r="EXN3" s="8"/>
      <c r="EXO3" s="8"/>
      <c r="EXP3" s="8"/>
      <c r="EXQ3" s="8"/>
      <c r="EXR3" s="8"/>
      <c r="EXS3" s="8"/>
      <c r="EXT3" s="8"/>
      <c r="EXU3" s="8"/>
      <c r="EXV3" s="8"/>
      <c r="EXW3" s="8"/>
      <c r="EXX3" s="8"/>
      <c r="EXY3" s="8"/>
      <c r="EXZ3" s="8"/>
      <c r="EYA3" s="8"/>
      <c r="EYB3" s="8"/>
      <c r="EYC3" s="8"/>
      <c r="EYD3" s="8"/>
      <c r="EYE3" s="8"/>
      <c r="EYF3" s="8"/>
      <c r="EYG3" s="8"/>
      <c r="EYH3" s="8"/>
      <c r="EYI3" s="8"/>
      <c r="EYJ3" s="8"/>
      <c r="EYK3" s="8"/>
      <c r="EYL3" s="8"/>
      <c r="EYM3" s="8"/>
      <c r="EYN3" s="8"/>
      <c r="EYO3" s="8"/>
      <c r="EYP3" s="8"/>
      <c r="EYQ3" s="8"/>
      <c r="EYR3" s="8"/>
      <c r="EYS3" s="8"/>
      <c r="EYT3" s="8"/>
      <c r="EYU3" s="8"/>
      <c r="EYV3" s="8"/>
      <c r="EYW3" s="8"/>
      <c r="EYX3" s="8"/>
      <c r="EYY3" s="8"/>
      <c r="EYZ3" s="8"/>
      <c r="EZA3" s="8"/>
      <c r="EZB3" s="8"/>
      <c r="EZC3" s="8"/>
      <c r="EZD3" s="8"/>
      <c r="EZE3" s="8"/>
      <c r="EZF3" s="8"/>
      <c r="EZG3" s="8"/>
      <c r="EZH3" s="8"/>
      <c r="EZI3" s="8"/>
      <c r="EZJ3" s="8"/>
      <c r="EZK3" s="8"/>
      <c r="EZL3" s="8"/>
      <c r="EZM3" s="8"/>
      <c r="EZN3" s="8"/>
      <c r="EZO3" s="8"/>
      <c r="EZP3" s="8"/>
      <c r="EZQ3" s="8"/>
      <c r="EZR3" s="8"/>
      <c r="EZS3" s="8"/>
      <c r="EZT3" s="8"/>
      <c r="EZU3" s="8"/>
      <c r="EZV3" s="8"/>
      <c r="EZW3" s="8"/>
      <c r="EZX3" s="8"/>
      <c r="EZY3" s="8"/>
      <c r="EZZ3" s="8"/>
      <c r="FAA3" s="8"/>
      <c r="FAB3" s="8"/>
      <c r="FAC3" s="8"/>
      <c r="FAD3" s="8"/>
      <c r="FAE3" s="8"/>
      <c r="FAF3" s="8"/>
      <c r="FAG3" s="8"/>
      <c r="FAH3" s="8"/>
      <c r="FAI3" s="8"/>
      <c r="FAJ3" s="8"/>
      <c r="FAK3" s="8"/>
      <c r="FAL3" s="8"/>
      <c r="FAM3" s="8"/>
      <c r="FAN3" s="8"/>
      <c r="FAO3" s="8"/>
      <c r="FAP3" s="8"/>
      <c r="FAQ3" s="8"/>
      <c r="FAR3" s="8"/>
      <c r="FAS3" s="8"/>
      <c r="FAT3" s="8"/>
      <c r="FAU3" s="8"/>
      <c r="FAV3" s="8"/>
      <c r="FAW3" s="8"/>
      <c r="FAX3" s="8"/>
      <c r="FAY3" s="8"/>
      <c r="FAZ3" s="8"/>
      <c r="FBA3" s="8"/>
      <c r="FBB3" s="8"/>
      <c r="FBC3" s="8"/>
      <c r="FBD3" s="8"/>
      <c r="FBE3" s="8"/>
      <c r="FBF3" s="8"/>
      <c r="FBG3" s="8"/>
      <c r="FBH3" s="8"/>
      <c r="FBI3" s="8"/>
      <c r="FBJ3" s="8"/>
      <c r="FBK3" s="8"/>
      <c r="FBL3" s="8"/>
      <c r="FBM3" s="8"/>
      <c r="FBN3" s="8"/>
      <c r="FBO3" s="8"/>
      <c r="FBP3" s="8"/>
      <c r="FBQ3" s="8"/>
      <c r="FBR3" s="8"/>
      <c r="FBS3" s="8"/>
      <c r="FBT3" s="8"/>
      <c r="FBU3" s="8"/>
      <c r="FBV3" s="8"/>
      <c r="FBW3" s="8"/>
      <c r="FBX3" s="8"/>
      <c r="FBY3" s="8"/>
      <c r="FBZ3" s="8"/>
      <c r="FCA3" s="8"/>
      <c r="FCB3" s="8"/>
      <c r="FCC3" s="8"/>
      <c r="FCD3" s="8"/>
      <c r="FCE3" s="8"/>
      <c r="FCF3" s="8"/>
      <c r="FCG3" s="8"/>
      <c r="FCH3" s="8"/>
      <c r="FCI3" s="8"/>
      <c r="FCJ3" s="8"/>
      <c r="FCK3" s="8"/>
      <c r="FCL3" s="8"/>
      <c r="FCM3" s="8"/>
      <c r="FCN3" s="8"/>
      <c r="FCO3" s="8"/>
      <c r="FCP3" s="8"/>
      <c r="FCQ3" s="8"/>
      <c r="FCR3" s="8"/>
      <c r="FCS3" s="8"/>
      <c r="FCT3" s="8"/>
      <c r="FCU3" s="8"/>
      <c r="FCV3" s="8"/>
      <c r="FCW3" s="8"/>
      <c r="FCX3" s="8"/>
      <c r="FCY3" s="8"/>
      <c r="FCZ3" s="8"/>
      <c r="FDA3" s="8"/>
      <c r="FDB3" s="8"/>
      <c r="FDC3" s="8"/>
      <c r="FDD3" s="8"/>
      <c r="FDE3" s="8"/>
      <c r="FDF3" s="8"/>
      <c r="FDG3" s="8"/>
      <c r="FDH3" s="8"/>
      <c r="FDI3" s="8"/>
      <c r="FDJ3" s="8"/>
      <c r="FDK3" s="8"/>
      <c r="FDL3" s="8"/>
      <c r="FDM3" s="8"/>
      <c r="FDN3" s="8"/>
      <c r="FDO3" s="8"/>
      <c r="FDP3" s="8"/>
      <c r="FDQ3" s="8"/>
      <c r="FDR3" s="8"/>
      <c r="FDS3" s="8"/>
      <c r="FDT3" s="8"/>
      <c r="FDU3" s="8"/>
      <c r="FDV3" s="8"/>
      <c r="FDW3" s="8"/>
      <c r="FDX3" s="8"/>
      <c r="FDY3" s="8"/>
      <c r="FDZ3" s="8"/>
      <c r="FEA3" s="8"/>
      <c r="FEB3" s="8"/>
      <c r="FEC3" s="8"/>
      <c r="FED3" s="8"/>
      <c r="FEE3" s="8"/>
      <c r="FEF3" s="8"/>
      <c r="FEG3" s="8"/>
      <c r="FEH3" s="8"/>
      <c r="FEI3" s="8"/>
      <c r="FEJ3" s="8"/>
      <c r="FEK3" s="8"/>
      <c r="FEL3" s="8"/>
      <c r="FEM3" s="8"/>
      <c r="FEN3" s="8"/>
      <c r="FEO3" s="8"/>
      <c r="FEP3" s="8"/>
      <c r="FEQ3" s="8"/>
      <c r="FER3" s="8"/>
      <c r="FES3" s="8"/>
      <c r="FET3" s="8"/>
      <c r="FEU3" s="8"/>
      <c r="FEV3" s="8"/>
      <c r="FEW3" s="8"/>
      <c r="FEX3" s="8"/>
      <c r="FEY3" s="8"/>
      <c r="FEZ3" s="8"/>
      <c r="FFA3" s="8"/>
      <c r="FFB3" s="8"/>
      <c r="FFC3" s="8"/>
      <c r="FFD3" s="8"/>
      <c r="FFE3" s="8"/>
      <c r="FFF3" s="8"/>
      <c r="FFG3" s="8"/>
      <c r="FFH3" s="8"/>
      <c r="FFI3" s="8"/>
      <c r="FFJ3" s="8"/>
      <c r="FFK3" s="8"/>
      <c r="FFL3" s="8"/>
      <c r="FFM3" s="8"/>
      <c r="FFN3" s="8"/>
      <c r="FFO3" s="8"/>
      <c r="FFP3" s="8"/>
      <c r="FFQ3" s="8"/>
      <c r="FFR3" s="8"/>
      <c r="FFS3" s="8"/>
      <c r="FFT3" s="8"/>
      <c r="FFU3" s="8"/>
      <c r="FFV3" s="8"/>
      <c r="FFW3" s="8"/>
      <c r="FFX3" s="8"/>
      <c r="FFY3" s="8"/>
      <c r="FFZ3" s="8"/>
      <c r="FGA3" s="8"/>
      <c r="FGB3" s="8"/>
      <c r="FGC3" s="8"/>
      <c r="FGD3" s="8"/>
      <c r="FGE3" s="8"/>
      <c r="FGF3" s="8"/>
      <c r="FGG3" s="8"/>
      <c r="FGH3" s="8"/>
      <c r="FGI3" s="8"/>
      <c r="FGJ3" s="8"/>
      <c r="FGK3" s="8"/>
      <c r="FGL3" s="8"/>
      <c r="FGM3" s="8"/>
      <c r="FGN3" s="8"/>
      <c r="FGO3" s="8"/>
      <c r="FGP3" s="8"/>
      <c r="FGQ3" s="8"/>
      <c r="FGR3" s="8"/>
      <c r="FGS3" s="8"/>
      <c r="FGT3" s="8"/>
      <c r="FGU3" s="8"/>
      <c r="FGV3" s="8"/>
      <c r="FGW3" s="8"/>
      <c r="FGX3" s="8"/>
      <c r="FGY3" s="8"/>
      <c r="FGZ3" s="8"/>
      <c r="FHA3" s="8"/>
      <c r="FHB3" s="8"/>
      <c r="FHC3" s="8"/>
      <c r="FHD3" s="8"/>
      <c r="FHE3" s="8"/>
      <c r="FHF3" s="8"/>
      <c r="FHG3" s="8"/>
      <c r="FHH3" s="8"/>
      <c r="FHI3" s="8"/>
      <c r="FHJ3" s="8"/>
      <c r="FHK3" s="8"/>
      <c r="FHL3" s="8"/>
      <c r="FHM3" s="8"/>
      <c r="FHN3" s="8"/>
      <c r="FHO3" s="8"/>
      <c r="FHP3" s="8"/>
      <c r="FHQ3" s="8"/>
      <c r="FHR3" s="8"/>
      <c r="FHS3" s="8"/>
      <c r="FHT3" s="8"/>
      <c r="FHU3" s="8"/>
      <c r="FHV3" s="8"/>
      <c r="FHW3" s="8"/>
      <c r="FHX3" s="8"/>
      <c r="FHY3" s="8"/>
      <c r="FHZ3" s="8"/>
      <c r="FIA3" s="8"/>
      <c r="FIB3" s="8"/>
      <c r="FIC3" s="8"/>
      <c r="FID3" s="8"/>
      <c r="FIE3" s="8"/>
      <c r="FIF3" s="8"/>
      <c r="FIG3" s="8"/>
      <c r="FIH3" s="8"/>
      <c r="FII3" s="8"/>
      <c r="FIJ3" s="8"/>
      <c r="FIK3" s="8"/>
      <c r="FIL3" s="8"/>
      <c r="FIM3" s="8"/>
      <c r="FIN3" s="8"/>
      <c r="FIO3" s="8"/>
      <c r="FIP3" s="8"/>
      <c r="FIQ3" s="8"/>
      <c r="FIR3" s="8"/>
      <c r="FIS3" s="8"/>
      <c r="FIT3" s="8"/>
      <c r="FIU3" s="8"/>
      <c r="FIV3" s="8"/>
      <c r="FIW3" s="8"/>
      <c r="FIX3" s="8"/>
      <c r="FIY3" s="8"/>
      <c r="FIZ3" s="8"/>
      <c r="FJA3" s="8"/>
      <c r="FJB3" s="8"/>
      <c r="FJC3" s="8"/>
      <c r="FJD3" s="8"/>
      <c r="FJE3" s="8"/>
      <c r="FJF3" s="8"/>
      <c r="FJG3" s="8"/>
      <c r="FJH3" s="8"/>
      <c r="FJI3" s="8"/>
      <c r="FJJ3" s="8"/>
      <c r="FJK3" s="8"/>
      <c r="FJL3" s="8"/>
      <c r="FJM3" s="8"/>
      <c r="FJN3" s="8"/>
      <c r="FJO3" s="8"/>
      <c r="FJP3" s="8"/>
      <c r="FJQ3" s="8"/>
      <c r="FJR3" s="8"/>
      <c r="FJS3" s="8"/>
      <c r="FJT3" s="8"/>
      <c r="FJU3" s="8"/>
      <c r="FJV3" s="8"/>
      <c r="FJW3" s="8"/>
      <c r="FJX3" s="8"/>
      <c r="FJY3" s="8"/>
      <c r="FJZ3" s="8"/>
      <c r="FKA3" s="8"/>
      <c r="FKB3" s="8"/>
      <c r="FKC3" s="8"/>
      <c r="FKD3" s="8"/>
      <c r="FKE3" s="8"/>
      <c r="FKF3" s="8"/>
      <c r="FKG3" s="8"/>
      <c r="FKH3" s="8"/>
      <c r="FKI3" s="8"/>
      <c r="FKJ3" s="8"/>
      <c r="FKK3" s="8"/>
      <c r="FKL3" s="8"/>
      <c r="FKM3" s="8"/>
      <c r="FKN3" s="8"/>
      <c r="FKO3" s="8"/>
      <c r="FKP3" s="8"/>
      <c r="FKQ3" s="8"/>
      <c r="FKR3" s="8"/>
      <c r="FKS3" s="8"/>
      <c r="FKT3" s="8"/>
      <c r="FKU3" s="8"/>
      <c r="FKV3" s="8"/>
      <c r="FKW3" s="8"/>
      <c r="FKX3" s="8"/>
      <c r="FKY3" s="8"/>
      <c r="FKZ3" s="8"/>
      <c r="FLA3" s="8"/>
      <c r="FLB3" s="8"/>
      <c r="FLC3" s="8"/>
      <c r="FLD3" s="8"/>
      <c r="FLE3" s="8"/>
      <c r="FLF3" s="8"/>
      <c r="FLG3" s="8"/>
      <c r="FLH3" s="8"/>
      <c r="FLI3" s="8"/>
      <c r="FLJ3" s="8"/>
      <c r="FLK3" s="8"/>
      <c r="FLL3" s="8"/>
      <c r="FLM3" s="8"/>
      <c r="FLN3" s="8"/>
      <c r="FLO3" s="8"/>
      <c r="FLP3" s="8"/>
      <c r="FLQ3" s="8"/>
      <c r="FLR3" s="8"/>
      <c r="FLS3" s="8"/>
      <c r="FLT3" s="8"/>
      <c r="FLU3" s="8"/>
      <c r="FLV3" s="8"/>
      <c r="FLW3" s="8"/>
      <c r="FLX3" s="8"/>
      <c r="FLY3" s="8"/>
      <c r="FLZ3" s="8"/>
      <c r="FMA3" s="8"/>
      <c r="FMB3" s="8"/>
      <c r="FMC3" s="8"/>
      <c r="FMD3" s="8"/>
      <c r="FME3" s="8"/>
      <c r="FMF3" s="8"/>
      <c r="FMG3" s="8"/>
      <c r="FMH3" s="8"/>
      <c r="FMI3" s="8"/>
      <c r="FMJ3" s="8"/>
      <c r="FMK3" s="8"/>
      <c r="FML3" s="8"/>
      <c r="FMM3" s="8"/>
      <c r="FMN3" s="8"/>
      <c r="FMO3" s="8"/>
      <c r="FMP3" s="8"/>
      <c r="FMQ3" s="8"/>
      <c r="FMR3" s="8"/>
      <c r="FMS3" s="8"/>
      <c r="FMT3" s="8"/>
      <c r="FMU3" s="8"/>
      <c r="FMV3" s="8"/>
      <c r="FMW3" s="8"/>
      <c r="FMX3" s="8"/>
      <c r="FMY3" s="8"/>
      <c r="FMZ3" s="8"/>
      <c r="FNA3" s="8"/>
      <c r="FNB3" s="8"/>
      <c r="FNC3" s="8"/>
      <c r="FND3" s="8"/>
      <c r="FNE3" s="8"/>
      <c r="FNF3" s="8"/>
      <c r="FNG3" s="8"/>
      <c r="FNH3" s="8"/>
      <c r="FNI3" s="8"/>
      <c r="FNJ3" s="8"/>
      <c r="FNK3" s="8"/>
      <c r="FNL3" s="8"/>
      <c r="FNM3" s="8"/>
      <c r="FNN3" s="8"/>
      <c r="FNO3" s="8"/>
      <c r="FNP3" s="8"/>
      <c r="FNQ3" s="8"/>
      <c r="FNR3" s="8"/>
      <c r="FNS3" s="8"/>
      <c r="FNT3" s="8"/>
      <c r="FNU3" s="8"/>
      <c r="FNV3" s="8"/>
      <c r="FNW3" s="8"/>
      <c r="FNX3" s="8"/>
      <c r="FNY3" s="8"/>
      <c r="FNZ3" s="8"/>
      <c r="FOA3" s="8"/>
      <c r="FOB3" s="8"/>
      <c r="FOC3" s="8"/>
      <c r="FOD3" s="8"/>
      <c r="FOE3" s="8"/>
      <c r="FOF3" s="8"/>
      <c r="FOG3" s="8"/>
      <c r="FOH3" s="8"/>
      <c r="FOI3" s="8"/>
      <c r="FOJ3" s="8"/>
      <c r="FOK3" s="8"/>
      <c r="FOL3" s="8"/>
      <c r="FOM3" s="8"/>
      <c r="FON3" s="8"/>
      <c r="FOO3" s="8"/>
      <c r="FOP3" s="8"/>
      <c r="FOQ3" s="8"/>
      <c r="FOR3" s="8"/>
      <c r="FOS3" s="8"/>
      <c r="FOT3" s="8"/>
      <c r="FOU3" s="8"/>
      <c r="FOV3" s="8"/>
      <c r="FOW3" s="8"/>
      <c r="FOX3" s="8"/>
      <c r="FOY3" s="8"/>
      <c r="FOZ3" s="8"/>
      <c r="FPA3" s="8"/>
      <c r="FPB3" s="8"/>
      <c r="FPC3" s="8"/>
      <c r="FPD3" s="8"/>
      <c r="FPE3" s="8"/>
      <c r="FPF3" s="8"/>
      <c r="FPG3" s="8"/>
      <c r="FPH3" s="8"/>
      <c r="FPI3" s="8"/>
      <c r="FPJ3" s="8"/>
      <c r="FPK3" s="8"/>
      <c r="FPL3" s="8"/>
      <c r="FPM3" s="8"/>
      <c r="FPN3" s="8"/>
      <c r="FPO3" s="8"/>
      <c r="FPP3" s="8"/>
      <c r="FPQ3" s="8"/>
      <c r="FPR3" s="8"/>
      <c r="FPS3" s="8"/>
      <c r="FPT3" s="8"/>
      <c r="FPU3" s="8"/>
      <c r="FPV3" s="8"/>
      <c r="FPW3" s="8"/>
      <c r="FPX3" s="8"/>
      <c r="FPY3" s="8"/>
      <c r="FPZ3" s="8"/>
      <c r="FQA3" s="8"/>
      <c r="FQB3" s="8"/>
      <c r="FQC3" s="8"/>
      <c r="FQD3" s="8"/>
      <c r="FQE3" s="8"/>
      <c r="FQF3" s="8"/>
      <c r="FQG3" s="8"/>
      <c r="FQH3" s="8"/>
      <c r="FQI3" s="8"/>
      <c r="FQJ3" s="8"/>
      <c r="FQK3" s="8"/>
      <c r="FQL3" s="8"/>
      <c r="FQM3" s="8"/>
      <c r="FQN3" s="8"/>
      <c r="FQO3" s="8"/>
      <c r="FQP3" s="8"/>
      <c r="FQQ3" s="8"/>
      <c r="FQR3" s="8"/>
      <c r="FQS3" s="8"/>
      <c r="FQT3" s="8"/>
      <c r="FQU3" s="8"/>
      <c r="FQV3" s="8"/>
      <c r="FQW3" s="8"/>
      <c r="FQX3" s="8"/>
      <c r="FQY3" s="8"/>
      <c r="FQZ3" s="8"/>
      <c r="FRA3" s="8"/>
      <c r="FRB3" s="8"/>
      <c r="FRC3" s="8"/>
      <c r="FRD3" s="8"/>
      <c r="FRE3" s="8"/>
      <c r="FRF3" s="8"/>
      <c r="FRG3" s="8"/>
      <c r="FRH3" s="8"/>
      <c r="FRI3" s="8"/>
      <c r="FRJ3" s="8"/>
      <c r="FRK3" s="8"/>
      <c r="FRL3" s="8"/>
      <c r="FRM3" s="8"/>
      <c r="FRN3" s="8"/>
      <c r="FRO3" s="8"/>
      <c r="FRP3" s="8"/>
      <c r="FRQ3" s="8"/>
      <c r="FRR3" s="8"/>
      <c r="FRS3" s="8"/>
      <c r="FRT3" s="8"/>
      <c r="FRU3" s="8"/>
      <c r="FRV3" s="8"/>
      <c r="FRW3" s="8"/>
      <c r="FRX3" s="8"/>
      <c r="FRY3" s="8"/>
      <c r="FRZ3" s="8"/>
      <c r="FSA3" s="8"/>
      <c r="FSB3" s="8"/>
      <c r="FSC3" s="8"/>
      <c r="FSD3" s="8"/>
      <c r="FSE3" s="8"/>
      <c r="FSF3" s="8"/>
      <c r="FSG3" s="8"/>
      <c r="FSH3" s="8"/>
      <c r="FSI3" s="8"/>
      <c r="FSJ3" s="8"/>
      <c r="FSK3" s="8"/>
      <c r="FSL3" s="8"/>
      <c r="FSM3" s="8"/>
      <c r="FSN3" s="8"/>
      <c r="FSO3" s="8"/>
      <c r="FSP3" s="8"/>
      <c r="FSQ3" s="8"/>
      <c r="FSR3" s="8"/>
      <c r="FSS3" s="8"/>
      <c r="FST3" s="8"/>
      <c r="FSU3" s="8"/>
      <c r="FSV3" s="8"/>
      <c r="FSW3" s="8"/>
      <c r="FSX3" s="8"/>
      <c r="FSY3" s="8"/>
      <c r="FSZ3" s="8"/>
      <c r="FTA3" s="8"/>
      <c r="FTB3" s="8"/>
      <c r="FTC3" s="8"/>
      <c r="FTD3" s="8"/>
      <c r="FTE3" s="8"/>
      <c r="FTF3" s="8"/>
      <c r="FTG3" s="8"/>
      <c r="FTH3" s="8"/>
      <c r="FTI3" s="8"/>
      <c r="FTJ3" s="8"/>
      <c r="FTK3" s="8"/>
      <c r="FTL3" s="8"/>
      <c r="FTM3" s="8"/>
      <c r="FTN3" s="8"/>
      <c r="FTO3" s="8"/>
      <c r="FTP3" s="8"/>
      <c r="FTQ3" s="8"/>
      <c r="FTR3" s="8"/>
      <c r="FTS3" s="8"/>
      <c r="FTT3" s="8"/>
      <c r="FTU3" s="8"/>
      <c r="FTV3" s="8"/>
      <c r="FTW3" s="8"/>
      <c r="FTX3" s="8"/>
      <c r="FTY3" s="8"/>
      <c r="FTZ3" s="8"/>
      <c r="FUA3" s="8"/>
      <c r="FUB3" s="8"/>
      <c r="FUC3" s="8"/>
      <c r="FUD3" s="8"/>
      <c r="FUE3" s="8"/>
      <c r="FUF3" s="8"/>
      <c r="FUG3" s="8"/>
      <c r="FUH3" s="8"/>
      <c r="FUI3" s="8"/>
      <c r="FUJ3" s="8"/>
      <c r="FUK3" s="8"/>
      <c r="FUL3" s="8"/>
      <c r="FUM3" s="8"/>
      <c r="FUN3" s="8"/>
      <c r="FUO3" s="8"/>
      <c r="FUP3" s="8"/>
      <c r="FUQ3" s="8"/>
      <c r="FUR3" s="8"/>
      <c r="FUS3" s="8"/>
      <c r="FUT3" s="8"/>
      <c r="FUU3" s="8"/>
      <c r="FUV3" s="8"/>
      <c r="FUW3" s="8"/>
      <c r="FUX3" s="8"/>
      <c r="FUY3" s="8"/>
      <c r="FUZ3" s="8"/>
      <c r="FVA3" s="8"/>
      <c r="FVB3" s="8"/>
      <c r="FVC3" s="8"/>
      <c r="FVD3" s="8"/>
      <c r="FVE3" s="8"/>
      <c r="FVF3" s="8"/>
      <c r="FVG3" s="8"/>
      <c r="FVH3" s="8"/>
      <c r="FVI3" s="8"/>
      <c r="FVJ3" s="8"/>
      <c r="FVK3" s="8"/>
      <c r="FVL3" s="8"/>
      <c r="FVM3" s="8"/>
      <c r="FVN3" s="8"/>
      <c r="FVO3" s="8"/>
      <c r="FVP3" s="8"/>
      <c r="FVQ3" s="8"/>
      <c r="FVR3" s="8"/>
      <c r="FVS3" s="8"/>
      <c r="FVT3" s="8"/>
      <c r="FVU3" s="8"/>
      <c r="FVV3" s="8"/>
      <c r="FVW3" s="8"/>
      <c r="FVX3" s="8"/>
      <c r="FVY3" s="8"/>
      <c r="FVZ3" s="8"/>
      <c r="FWA3" s="8"/>
      <c r="FWB3" s="8"/>
      <c r="FWC3" s="8"/>
      <c r="FWD3" s="8"/>
      <c r="FWE3" s="8"/>
      <c r="FWF3" s="8"/>
      <c r="FWG3" s="8"/>
      <c r="FWH3" s="8"/>
      <c r="FWI3" s="8"/>
      <c r="FWJ3" s="8"/>
      <c r="FWK3" s="8"/>
      <c r="FWL3" s="8"/>
      <c r="FWM3" s="8"/>
      <c r="FWN3" s="8"/>
      <c r="FWO3" s="8"/>
      <c r="FWP3" s="8"/>
      <c r="FWQ3" s="8"/>
      <c r="FWR3" s="8"/>
      <c r="FWS3" s="8"/>
      <c r="FWT3" s="8"/>
      <c r="FWU3" s="8"/>
      <c r="FWV3" s="8"/>
      <c r="FWW3" s="8"/>
      <c r="FWX3" s="8"/>
      <c r="FWY3" s="8"/>
      <c r="FWZ3" s="8"/>
      <c r="FXA3" s="8"/>
      <c r="FXB3" s="8"/>
      <c r="FXC3" s="8"/>
      <c r="FXD3" s="8"/>
      <c r="FXE3" s="8"/>
      <c r="FXF3" s="8"/>
      <c r="FXG3" s="8"/>
      <c r="FXH3" s="8"/>
      <c r="FXI3" s="8"/>
      <c r="FXJ3" s="8"/>
      <c r="FXK3" s="8"/>
      <c r="FXL3" s="8"/>
      <c r="FXM3" s="8"/>
      <c r="FXN3" s="8"/>
      <c r="FXO3" s="8"/>
      <c r="FXP3" s="8"/>
      <c r="FXQ3" s="8"/>
      <c r="FXR3" s="8"/>
      <c r="FXS3" s="8"/>
      <c r="FXT3" s="8"/>
      <c r="FXU3" s="8"/>
      <c r="FXV3" s="8"/>
      <c r="FXW3" s="8"/>
      <c r="FXX3" s="8"/>
      <c r="FXY3" s="8"/>
      <c r="FXZ3" s="8"/>
      <c r="FYA3" s="8"/>
      <c r="FYB3" s="8"/>
      <c r="FYC3" s="8"/>
      <c r="FYD3" s="8"/>
      <c r="FYE3" s="8"/>
      <c r="FYF3" s="8"/>
      <c r="FYG3" s="8"/>
      <c r="FYH3" s="8"/>
      <c r="FYI3" s="8"/>
      <c r="FYJ3" s="8"/>
      <c r="FYK3" s="8"/>
      <c r="FYL3" s="8"/>
      <c r="FYM3" s="8"/>
      <c r="FYN3" s="8"/>
      <c r="FYO3" s="8"/>
      <c r="FYP3" s="8"/>
      <c r="FYQ3" s="8"/>
      <c r="FYR3" s="8"/>
      <c r="FYS3" s="8"/>
      <c r="FYT3" s="8"/>
      <c r="FYU3" s="8"/>
      <c r="FYV3" s="8"/>
      <c r="FYW3" s="8"/>
      <c r="FYX3" s="8"/>
      <c r="FYY3" s="8"/>
      <c r="FYZ3" s="8"/>
      <c r="FZA3" s="8"/>
      <c r="FZB3" s="8"/>
      <c r="FZC3" s="8"/>
      <c r="FZD3" s="8"/>
      <c r="FZE3" s="8"/>
      <c r="FZF3" s="8"/>
      <c r="FZG3" s="8"/>
      <c r="FZH3" s="8"/>
      <c r="FZI3" s="8"/>
      <c r="FZJ3" s="8"/>
      <c r="FZK3" s="8"/>
      <c r="FZL3" s="8"/>
      <c r="FZM3" s="8"/>
      <c r="FZN3" s="8"/>
      <c r="FZO3" s="8"/>
      <c r="FZP3" s="8"/>
      <c r="FZQ3" s="8"/>
      <c r="FZR3" s="8"/>
      <c r="FZS3" s="8"/>
      <c r="FZT3" s="8"/>
      <c r="FZU3" s="8"/>
      <c r="FZV3" s="8"/>
      <c r="FZW3" s="8"/>
      <c r="FZX3" s="8"/>
      <c r="FZY3" s="8"/>
      <c r="FZZ3" s="8"/>
      <c r="GAA3" s="8"/>
      <c r="GAB3" s="8"/>
      <c r="GAC3" s="8"/>
      <c r="GAD3" s="8"/>
      <c r="GAE3" s="8"/>
      <c r="GAF3" s="8"/>
      <c r="GAG3" s="8"/>
      <c r="GAH3" s="8"/>
      <c r="GAI3" s="8"/>
      <c r="GAJ3" s="8"/>
      <c r="GAK3" s="8"/>
      <c r="GAL3" s="8"/>
      <c r="GAM3" s="8"/>
      <c r="GAN3" s="8"/>
      <c r="GAO3" s="8"/>
      <c r="GAP3" s="8"/>
      <c r="GAQ3" s="8"/>
      <c r="GAR3" s="8"/>
      <c r="GAS3" s="8"/>
      <c r="GAT3" s="8"/>
      <c r="GAU3" s="8"/>
      <c r="GAV3" s="8"/>
      <c r="GAW3" s="8"/>
      <c r="GAX3" s="8"/>
      <c r="GAY3" s="8"/>
      <c r="GAZ3" s="8"/>
      <c r="GBA3" s="8"/>
      <c r="GBB3" s="8"/>
      <c r="GBC3" s="8"/>
      <c r="GBD3" s="8"/>
      <c r="GBE3" s="8"/>
      <c r="GBF3" s="8"/>
      <c r="GBG3" s="8"/>
      <c r="GBH3" s="8"/>
      <c r="GBI3" s="8"/>
      <c r="GBJ3" s="8"/>
      <c r="GBK3" s="8"/>
      <c r="GBL3" s="8"/>
      <c r="GBM3" s="8"/>
      <c r="GBN3" s="8"/>
      <c r="GBO3" s="8"/>
      <c r="GBP3" s="8"/>
      <c r="GBQ3" s="8"/>
      <c r="GBR3" s="8"/>
      <c r="GBS3" s="8"/>
      <c r="GBT3" s="8"/>
      <c r="GBU3" s="8"/>
      <c r="GBV3" s="8"/>
      <c r="GBW3" s="8"/>
      <c r="GBX3" s="8"/>
      <c r="GBY3" s="8"/>
      <c r="GBZ3" s="8"/>
      <c r="GCA3" s="8"/>
      <c r="GCB3" s="8"/>
      <c r="GCC3" s="8"/>
      <c r="GCD3" s="8"/>
      <c r="GCE3" s="8"/>
      <c r="GCF3" s="8"/>
      <c r="GCG3" s="8"/>
      <c r="GCH3" s="8"/>
      <c r="GCI3" s="8"/>
      <c r="GCJ3" s="8"/>
      <c r="GCK3" s="8"/>
      <c r="GCL3" s="8"/>
      <c r="GCM3" s="8"/>
      <c r="GCN3" s="8"/>
      <c r="GCO3" s="8"/>
      <c r="GCP3" s="8"/>
      <c r="GCQ3" s="8"/>
      <c r="GCR3" s="8"/>
      <c r="GCS3" s="8"/>
      <c r="GCT3" s="8"/>
      <c r="GCU3" s="8"/>
      <c r="GCV3" s="8"/>
      <c r="GCW3" s="8"/>
      <c r="GCX3" s="8"/>
      <c r="GCY3" s="8"/>
      <c r="GCZ3" s="8"/>
      <c r="GDA3" s="8"/>
      <c r="GDB3" s="8"/>
      <c r="GDC3" s="8"/>
      <c r="GDD3" s="8"/>
      <c r="GDE3" s="8"/>
      <c r="GDF3" s="8"/>
      <c r="GDG3" s="8"/>
      <c r="GDH3" s="8"/>
      <c r="GDI3" s="8"/>
      <c r="GDJ3" s="8"/>
      <c r="GDK3" s="8"/>
      <c r="GDL3" s="8"/>
      <c r="GDM3" s="8"/>
      <c r="GDN3" s="8"/>
      <c r="GDO3" s="8"/>
      <c r="GDP3" s="8"/>
      <c r="GDQ3" s="8"/>
      <c r="GDR3" s="8"/>
      <c r="GDS3" s="8"/>
      <c r="GDT3" s="8"/>
      <c r="GDU3" s="8"/>
      <c r="GDV3" s="8"/>
      <c r="GDW3" s="8"/>
      <c r="GDX3" s="8"/>
      <c r="GDY3" s="8"/>
      <c r="GDZ3" s="8"/>
      <c r="GEA3" s="8"/>
      <c r="GEB3" s="8"/>
      <c r="GEC3" s="8"/>
      <c r="GED3" s="8"/>
      <c r="GEE3" s="8"/>
      <c r="GEF3" s="8"/>
      <c r="GEG3" s="8"/>
      <c r="GEH3" s="8"/>
      <c r="GEI3" s="8"/>
      <c r="GEJ3" s="8"/>
      <c r="GEK3" s="8"/>
      <c r="GEL3" s="8"/>
      <c r="GEM3" s="8"/>
      <c r="GEN3" s="8"/>
      <c r="GEO3" s="8"/>
      <c r="GEP3" s="8"/>
      <c r="GEQ3" s="8"/>
      <c r="GER3" s="8"/>
      <c r="GES3" s="8"/>
      <c r="GET3" s="8"/>
      <c r="GEU3" s="8"/>
      <c r="GEV3" s="8"/>
      <c r="GEW3" s="8"/>
      <c r="GEX3" s="8"/>
      <c r="GEY3" s="8"/>
      <c r="GEZ3" s="8"/>
      <c r="GFA3" s="8"/>
      <c r="GFB3" s="8"/>
      <c r="GFC3" s="8"/>
      <c r="GFD3" s="8"/>
      <c r="GFE3" s="8"/>
      <c r="GFF3" s="8"/>
      <c r="GFG3" s="8"/>
      <c r="GFH3" s="8"/>
      <c r="GFI3" s="8"/>
      <c r="GFJ3" s="8"/>
      <c r="GFK3" s="8"/>
      <c r="GFL3" s="8"/>
      <c r="GFM3" s="8"/>
      <c r="GFN3" s="8"/>
      <c r="GFO3" s="8"/>
      <c r="GFP3" s="8"/>
      <c r="GFQ3" s="8"/>
      <c r="GFR3" s="8"/>
      <c r="GFS3" s="8"/>
      <c r="GFT3" s="8"/>
      <c r="GFU3" s="8"/>
      <c r="GFV3" s="8"/>
      <c r="GFW3" s="8"/>
      <c r="GFX3" s="8"/>
      <c r="GFY3" s="8"/>
      <c r="GFZ3" s="8"/>
      <c r="GGA3" s="8"/>
      <c r="GGB3" s="8"/>
      <c r="GGC3" s="8"/>
      <c r="GGD3" s="8"/>
      <c r="GGE3" s="8"/>
      <c r="GGF3" s="8"/>
      <c r="GGG3" s="8"/>
      <c r="GGH3" s="8"/>
      <c r="GGI3" s="8"/>
      <c r="GGJ3" s="8"/>
      <c r="GGK3" s="8"/>
      <c r="GGL3" s="8"/>
      <c r="GGM3" s="8"/>
      <c r="GGN3" s="8"/>
      <c r="GGO3" s="8"/>
      <c r="GGP3" s="8"/>
      <c r="GGQ3" s="8"/>
      <c r="GGR3" s="8"/>
      <c r="GGS3" s="8"/>
      <c r="GGT3" s="8"/>
      <c r="GGU3" s="8"/>
      <c r="GGV3" s="8"/>
      <c r="GGW3" s="8"/>
      <c r="GGX3" s="8"/>
      <c r="GGY3" s="8"/>
      <c r="GGZ3" s="8"/>
      <c r="GHA3" s="8"/>
      <c r="GHB3" s="8"/>
      <c r="GHC3" s="8"/>
      <c r="GHD3" s="8"/>
      <c r="GHE3" s="8"/>
      <c r="GHF3" s="8"/>
      <c r="GHG3" s="8"/>
      <c r="GHH3" s="8"/>
      <c r="GHI3" s="8"/>
      <c r="GHJ3" s="8"/>
      <c r="GHK3" s="8"/>
      <c r="GHL3" s="8"/>
      <c r="GHM3" s="8"/>
      <c r="GHN3" s="8"/>
      <c r="GHO3" s="8"/>
      <c r="GHP3" s="8"/>
      <c r="GHQ3" s="8"/>
      <c r="GHR3" s="8"/>
      <c r="GHS3" s="8"/>
      <c r="GHT3" s="8"/>
      <c r="GHU3" s="8"/>
      <c r="GHV3" s="8"/>
      <c r="GHW3" s="8"/>
      <c r="GHX3" s="8"/>
      <c r="GHY3" s="8"/>
      <c r="GHZ3" s="8"/>
      <c r="GIA3" s="8"/>
      <c r="GIB3" s="8"/>
      <c r="GIC3" s="8"/>
      <c r="GID3" s="8"/>
      <c r="GIE3" s="8"/>
      <c r="GIF3" s="8"/>
      <c r="GIG3" s="8"/>
      <c r="GIH3" s="8"/>
      <c r="GII3" s="8"/>
      <c r="GIJ3" s="8"/>
      <c r="GIK3" s="8"/>
      <c r="GIL3" s="8"/>
      <c r="GIM3" s="8"/>
      <c r="GIN3" s="8"/>
      <c r="GIO3" s="8"/>
      <c r="GIP3" s="8"/>
      <c r="GIQ3" s="8"/>
      <c r="GIR3" s="8"/>
      <c r="GIS3" s="8"/>
      <c r="GIT3" s="8"/>
      <c r="GIU3" s="8"/>
      <c r="GIV3" s="8"/>
      <c r="GIW3" s="8"/>
      <c r="GIX3" s="8"/>
      <c r="GIY3" s="8"/>
      <c r="GIZ3" s="8"/>
      <c r="GJA3" s="8"/>
      <c r="GJB3" s="8"/>
      <c r="GJC3" s="8"/>
      <c r="GJD3" s="8"/>
      <c r="GJE3" s="8"/>
      <c r="GJF3" s="8"/>
      <c r="GJG3" s="8"/>
      <c r="GJH3" s="8"/>
      <c r="GJI3" s="8"/>
      <c r="GJJ3" s="8"/>
      <c r="GJK3" s="8"/>
      <c r="GJL3" s="8"/>
      <c r="GJM3" s="8"/>
      <c r="GJN3" s="8"/>
      <c r="GJO3" s="8"/>
      <c r="GJP3" s="8"/>
      <c r="GJQ3" s="8"/>
      <c r="GJR3" s="8"/>
      <c r="GJS3" s="8"/>
      <c r="GJT3" s="8"/>
      <c r="GJU3" s="8"/>
      <c r="GJV3" s="8"/>
      <c r="GJW3" s="8"/>
      <c r="GJX3" s="8"/>
      <c r="GJY3" s="8"/>
      <c r="GJZ3" s="8"/>
      <c r="GKA3" s="8"/>
      <c r="GKB3" s="8"/>
      <c r="GKC3" s="8"/>
      <c r="GKD3" s="8"/>
      <c r="GKE3" s="8"/>
      <c r="GKF3" s="8"/>
      <c r="GKG3" s="8"/>
      <c r="GKH3" s="8"/>
      <c r="GKI3" s="8"/>
      <c r="GKJ3" s="8"/>
      <c r="GKK3" s="8"/>
      <c r="GKL3" s="8"/>
      <c r="GKM3" s="8"/>
      <c r="GKN3" s="8"/>
      <c r="GKO3" s="8"/>
      <c r="GKP3" s="8"/>
      <c r="GKQ3" s="8"/>
      <c r="GKR3" s="8"/>
      <c r="GKS3" s="8"/>
      <c r="GKT3" s="8"/>
      <c r="GKU3" s="8"/>
      <c r="GKV3" s="8"/>
      <c r="GKW3" s="8"/>
      <c r="GKX3" s="8"/>
      <c r="GKY3" s="8"/>
      <c r="GKZ3" s="8"/>
      <c r="GLA3" s="8"/>
      <c r="GLB3" s="8"/>
      <c r="GLC3" s="8"/>
      <c r="GLD3" s="8"/>
      <c r="GLE3" s="8"/>
      <c r="GLF3" s="8"/>
      <c r="GLG3" s="8"/>
      <c r="GLH3" s="8"/>
      <c r="GLI3" s="8"/>
      <c r="GLJ3" s="8"/>
      <c r="GLK3" s="8"/>
      <c r="GLL3" s="8"/>
      <c r="GLM3" s="8"/>
      <c r="GLN3" s="8"/>
      <c r="GLO3" s="8"/>
      <c r="GLP3" s="8"/>
      <c r="GLQ3" s="8"/>
      <c r="GLR3" s="8"/>
      <c r="GLS3" s="8"/>
      <c r="GLT3" s="8"/>
      <c r="GLU3" s="8"/>
      <c r="GLV3" s="8"/>
      <c r="GLW3" s="8"/>
      <c r="GLX3" s="8"/>
      <c r="GLY3" s="8"/>
      <c r="GLZ3" s="8"/>
      <c r="GMA3" s="8"/>
      <c r="GMB3" s="8"/>
      <c r="GMC3" s="8"/>
      <c r="GMD3" s="8"/>
      <c r="GME3" s="8"/>
      <c r="GMF3" s="8"/>
      <c r="GMG3" s="8"/>
      <c r="GMH3" s="8"/>
      <c r="GMI3" s="8"/>
      <c r="GMJ3" s="8"/>
      <c r="GMK3" s="8"/>
      <c r="GML3" s="8"/>
      <c r="GMM3" s="8"/>
      <c r="GMN3" s="8"/>
      <c r="GMO3" s="8"/>
      <c r="GMP3" s="8"/>
      <c r="GMQ3" s="8"/>
      <c r="GMR3" s="8"/>
      <c r="GMS3" s="8"/>
      <c r="GMT3" s="8"/>
      <c r="GMU3" s="8"/>
      <c r="GMV3" s="8"/>
      <c r="GMW3" s="8"/>
      <c r="GMX3" s="8"/>
      <c r="GMY3" s="8"/>
      <c r="GMZ3" s="8"/>
      <c r="GNA3" s="8"/>
      <c r="GNB3" s="8"/>
      <c r="GNC3" s="8"/>
      <c r="GND3" s="8"/>
      <c r="GNE3" s="8"/>
      <c r="GNF3" s="8"/>
      <c r="GNG3" s="8"/>
      <c r="GNH3" s="8"/>
      <c r="GNI3" s="8"/>
      <c r="GNJ3" s="8"/>
      <c r="GNK3" s="8"/>
      <c r="GNL3" s="8"/>
      <c r="GNM3" s="8"/>
      <c r="GNN3" s="8"/>
      <c r="GNO3" s="8"/>
      <c r="GNP3" s="8"/>
      <c r="GNQ3" s="8"/>
      <c r="GNR3" s="8"/>
      <c r="GNS3" s="8"/>
      <c r="GNT3" s="8"/>
      <c r="GNU3" s="8"/>
      <c r="GNV3" s="8"/>
      <c r="GNW3" s="8"/>
      <c r="GNX3" s="8"/>
      <c r="GNY3" s="8"/>
      <c r="GNZ3" s="8"/>
      <c r="GOA3" s="8"/>
      <c r="GOB3" s="8"/>
      <c r="GOC3" s="8"/>
      <c r="GOD3" s="8"/>
      <c r="GOE3" s="8"/>
      <c r="GOF3" s="8"/>
      <c r="GOG3" s="8"/>
      <c r="GOH3" s="8"/>
      <c r="GOI3" s="8"/>
      <c r="GOJ3" s="8"/>
      <c r="GOK3" s="8"/>
      <c r="GOL3" s="8"/>
      <c r="GOM3" s="8"/>
      <c r="GON3" s="8"/>
      <c r="GOO3" s="8"/>
      <c r="GOP3" s="8"/>
      <c r="GOQ3" s="8"/>
      <c r="GOR3" s="8"/>
      <c r="GOS3" s="8"/>
      <c r="GOT3" s="8"/>
      <c r="GOU3" s="8"/>
      <c r="GOV3" s="8"/>
      <c r="GOW3" s="8"/>
      <c r="GOX3" s="8"/>
      <c r="GOY3" s="8"/>
      <c r="GOZ3" s="8"/>
      <c r="GPA3" s="8"/>
      <c r="GPB3" s="8"/>
      <c r="GPC3" s="8"/>
      <c r="GPD3" s="8"/>
      <c r="GPE3" s="8"/>
      <c r="GPF3" s="8"/>
      <c r="GPG3" s="8"/>
      <c r="GPH3" s="8"/>
      <c r="GPI3" s="8"/>
      <c r="GPJ3" s="8"/>
      <c r="GPK3" s="8"/>
      <c r="GPL3" s="8"/>
      <c r="GPM3" s="8"/>
      <c r="GPN3" s="8"/>
      <c r="GPO3" s="8"/>
      <c r="GPP3" s="8"/>
      <c r="GPQ3" s="8"/>
      <c r="GPR3" s="8"/>
      <c r="GPS3" s="8"/>
      <c r="GPT3" s="8"/>
      <c r="GPU3" s="8"/>
      <c r="GPV3" s="8"/>
      <c r="GPW3" s="8"/>
      <c r="GPX3" s="8"/>
      <c r="GPY3" s="8"/>
      <c r="GPZ3" s="8"/>
      <c r="GQA3" s="8"/>
      <c r="GQB3" s="8"/>
      <c r="GQC3" s="8"/>
      <c r="GQD3" s="8"/>
      <c r="GQE3" s="8"/>
      <c r="GQF3" s="8"/>
      <c r="GQG3" s="8"/>
      <c r="GQH3" s="8"/>
      <c r="GQI3" s="8"/>
      <c r="GQJ3" s="8"/>
      <c r="GQK3" s="8"/>
      <c r="GQL3" s="8"/>
      <c r="GQM3" s="8"/>
      <c r="GQN3" s="8"/>
      <c r="GQO3" s="8"/>
      <c r="GQP3" s="8"/>
      <c r="GQQ3" s="8"/>
      <c r="GQR3" s="8"/>
      <c r="GQS3" s="8"/>
      <c r="GQT3" s="8"/>
      <c r="GQU3" s="8"/>
      <c r="GQV3" s="8"/>
      <c r="GQW3" s="8"/>
      <c r="GQX3" s="8"/>
      <c r="GQY3" s="8"/>
      <c r="GQZ3" s="8"/>
      <c r="GRA3" s="8"/>
      <c r="GRB3" s="8"/>
      <c r="GRC3" s="8"/>
      <c r="GRD3" s="8"/>
      <c r="GRE3" s="8"/>
      <c r="GRF3" s="8"/>
      <c r="GRG3" s="8"/>
      <c r="GRH3" s="8"/>
      <c r="GRI3" s="8"/>
      <c r="GRJ3" s="8"/>
      <c r="GRK3" s="8"/>
      <c r="GRL3" s="8"/>
      <c r="GRM3" s="8"/>
      <c r="GRN3" s="8"/>
      <c r="GRO3" s="8"/>
      <c r="GRP3" s="8"/>
      <c r="GRQ3" s="8"/>
      <c r="GRR3" s="8"/>
      <c r="GRS3" s="8"/>
      <c r="GRT3" s="8"/>
      <c r="GRU3" s="8"/>
      <c r="GRV3" s="8"/>
      <c r="GRW3" s="8"/>
      <c r="GRX3" s="8"/>
      <c r="GRY3" s="8"/>
      <c r="GRZ3" s="8"/>
      <c r="GSA3" s="8"/>
      <c r="GSB3" s="8"/>
      <c r="GSC3" s="8"/>
      <c r="GSD3" s="8"/>
      <c r="GSE3" s="8"/>
      <c r="GSF3" s="8"/>
      <c r="GSG3" s="8"/>
      <c r="GSH3" s="8"/>
      <c r="GSI3" s="8"/>
      <c r="GSJ3" s="8"/>
      <c r="GSK3" s="8"/>
      <c r="GSL3" s="8"/>
      <c r="GSM3" s="8"/>
      <c r="GSN3" s="8"/>
      <c r="GSO3" s="8"/>
      <c r="GSP3" s="8"/>
      <c r="GSQ3" s="8"/>
      <c r="GSR3" s="8"/>
      <c r="GSS3" s="8"/>
      <c r="GST3" s="8"/>
      <c r="GSU3" s="8"/>
      <c r="GSV3" s="8"/>
      <c r="GSW3" s="8"/>
      <c r="GSX3" s="8"/>
      <c r="GSY3" s="8"/>
      <c r="GSZ3" s="8"/>
      <c r="GTA3" s="8"/>
      <c r="GTB3" s="8"/>
      <c r="GTC3" s="8"/>
      <c r="GTD3" s="8"/>
      <c r="GTE3" s="8"/>
      <c r="GTF3" s="8"/>
      <c r="GTG3" s="8"/>
      <c r="GTH3" s="8"/>
      <c r="GTI3" s="8"/>
      <c r="GTJ3" s="8"/>
      <c r="GTK3" s="8"/>
      <c r="GTL3" s="8"/>
      <c r="GTM3" s="8"/>
      <c r="GTN3" s="8"/>
      <c r="GTO3" s="8"/>
      <c r="GTP3" s="8"/>
      <c r="GTQ3" s="8"/>
      <c r="GTR3" s="8"/>
      <c r="GTS3" s="8"/>
      <c r="GTT3" s="8"/>
      <c r="GTU3" s="8"/>
      <c r="GTV3" s="8"/>
      <c r="GTW3" s="8"/>
      <c r="GTX3" s="8"/>
      <c r="GTY3" s="8"/>
      <c r="GTZ3" s="8"/>
      <c r="GUA3" s="8"/>
      <c r="GUB3" s="8"/>
      <c r="GUC3" s="8"/>
      <c r="GUD3" s="8"/>
      <c r="GUE3" s="8"/>
      <c r="GUF3" s="8"/>
      <c r="GUG3" s="8"/>
      <c r="GUH3" s="8"/>
      <c r="GUI3" s="8"/>
      <c r="GUJ3" s="8"/>
      <c r="GUK3" s="8"/>
      <c r="GUL3" s="8"/>
      <c r="GUM3" s="8"/>
      <c r="GUN3" s="8"/>
      <c r="GUO3" s="8"/>
      <c r="GUP3" s="8"/>
      <c r="GUQ3" s="8"/>
      <c r="GUR3" s="8"/>
      <c r="GUS3" s="8"/>
      <c r="GUT3" s="8"/>
      <c r="GUU3" s="8"/>
      <c r="GUV3" s="8"/>
      <c r="GUW3" s="8"/>
      <c r="GUX3" s="8"/>
      <c r="GUY3" s="8"/>
      <c r="GUZ3" s="8"/>
      <c r="GVA3" s="8"/>
      <c r="GVB3" s="8"/>
      <c r="GVC3" s="8"/>
      <c r="GVD3" s="8"/>
      <c r="GVE3" s="8"/>
      <c r="GVF3" s="8"/>
      <c r="GVG3" s="8"/>
      <c r="GVH3" s="8"/>
      <c r="GVI3" s="8"/>
      <c r="GVJ3" s="8"/>
      <c r="GVK3" s="8"/>
      <c r="GVL3" s="8"/>
      <c r="GVM3" s="8"/>
      <c r="GVN3" s="8"/>
      <c r="GVO3" s="8"/>
      <c r="GVP3" s="8"/>
      <c r="GVQ3" s="8"/>
      <c r="GVR3" s="8"/>
      <c r="GVS3" s="8"/>
      <c r="GVT3" s="8"/>
      <c r="GVU3" s="8"/>
      <c r="GVV3" s="8"/>
      <c r="GVW3" s="8"/>
      <c r="GVX3" s="8"/>
      <c r="GVY3" s="8"/>
      <c r="GVZ3" s="8"/>
      <c r="GWA3" s="8"/>
      <c r="GWB3" s="8"/>
      <c r="GWC3" s="8"/>
      <c r="GWD3" s="8"/>
      <c r="GWE3" s="8"/>
      <c r="GWF3" s="8"/>
      <c r="GWG3" s="8"/>
      <c r="GWH3" s="8"/>
      <c r="GWI3" s="8"/>
      <c r="GWJ3" s="8"/>
      <c r="GWK3" s="8"/>
      <c r="GWL3" s="8"/>
      <c r="GWM3" s="8"/>
      <c r="GWN3" s="8"/>
      <c r="GWO3" s="8"/>
      <c r="GWP3" s="8"/>
      <c r="GWQ3" s="8"/>
      <c r="GWR3" s="8"/>
      <c r="GWS3" s="8"/>
      <c r="GWT3" s="8"/>
      <c r="GWU3" s="8"/>
      <c r="GWV3" s="8"/>
      <c r="GWW3" s="8"/>
      <c r="GWX3" s="8"/>
      <c r="GWY3" s="8"/>
      <c r="GWZ3" s="8"/>
      <c r="GXA3" s="8"/>
      <c r="GXB3" s="8"/>
      <c r="GXC3" s="8"/>
      <c r="GXD3" s="8"/>
      <c r="GXE3" s="8"/>
      <c r="GXF3" s="8"/>
      <c r="GXG3" s="8"/>
      <c r="GXH3" s="8"/>
      <c r="GXI3" s="8"/>
      <c r="GXJ3" s="8"/>
      <c r="GXK3" s="8"/>
      <c r="GXL3" s="8"/>
      <c r="GXM3" s="8"/>
      <c r="GXN3" s="8"/>
      <c r="GXO3" s="8"/>
      <c r="GXP3" s="8"/>
      <c r="GXQ3" s="8"/>
      <c r="GXR3" s="8"/>
      <c r="GXS3" s="8"/>
      <c r="GXT3" s="8"/>
      <c r="GXU3" s="8"/>
      <c r="GXV3" s="8"/>
      <c r="GXW3" s="8"/>
      <c r="GXX3" s="8"/>
      <c r="GXY3" s="8"/>
      <c r="GXZ3" s="8"/>
      <c r="GYA3" s="8"/>
      <c r="GYB3" s="8"/>
      <c r="GYC3" s="8"/>
      <c r="GYD3" s="8"/>
      <c r="GYE3" s="8"/>
      <c r="GYF3" s="8"/>
      <c r="GYG3" s="8"/>
      <c r="GYH3" s="8"/>
      <c r="GYI3" s="8"/>
      <c r="GYJ3" s="8"/>
      <c r="GYK3" s="8"/>
      <c r="GYL3" s="8"/>
      <c r="GYM3" s="8"/>
      <c r="GYN3" s="8"/>
      <c r="GYO3" s="8"/>
      <c r="GYP3" s="8"/>
      <c r="GYQ3" s="8"/>
      <c r="GYR3" s="8"/>
      <c r="GYS3" s="8"/>
      <c r="GYT3" s="8"/>
      <c r="GYU3" s="8"/>
      <c r="GYV3" s="8"/>
      <c r="GYW3" s="8"/>
      <c r="GYX3" s="8"/>
      <c r="GYY3" s="8"/>
      <c r="GYZ3" s="8"/>
      <c r="GZA3" s="8"/>
      <c r="GZB3" s="8"/>
      <c r="GZC3" s="8"/>
      <c r="GZD3" s="8"/>
      <c r="GZE3" s="8"/>
      <c r="GZF3" s="8"/>
      <c r="GZG3" s="8"/>
      <c r="GZH3" s="8"/>
      <c r="GZI3" s="8"/>
      <c r="GZJ3" s="8"/>
      <c r="GZK3" s="8"/>
      <c r="GZL3" s="8"/>
      <c r="GZM3" s="8"/>
      <c r="GZN3" s="8"/>
      <c r="GZO3" s="8"/>
      <c r="GZP3" s="8"/>
      <c r="GZQ3" s="8"/>
      <c r="GZR3" s="8"/>
      <c r="GZS3" s="8"/>
      <c r="GZT3" s="8"/>
      <c r="GZU3" s="8"/>
      <c r="GZV3" s="8"/>
      <c r="GZW3" s="8"/>
      <c r="GZX3" s="8"/>
      <c r="GZY3" s="8"/>
      <c r="GZZ3" s="8"/>
      <c r="HAA3" s="8"/>
      <c r="HAB3" s="8"/>
      <c r="HAC3" s="8"/>
      <c r="HAD3" s="8"/>
      <c r="HAE3" s="8"/>
      <c r="HAF3" s="8"/>
      <c r="HAG3" s="8"/>
      <c r="HAH3" s="8"/>
      <c r="HAI3" s="8"/>
      <c r="HAJ3" s="8"/>
      <c r="HAK3" s="8"/>
      <c r="HAL3" s="8"/>
      <c r="HAM3" s="8"/>
      <c r="HAN3" s="8"/>
      <c r="HAO3" s="8"/>
      <c r="HAP3" s="8"/>
      <c r="HAQ3" s="8"/>
      <c r="HAR3" s="8"/>
      <c r="HAS3" s="8"/>
      <c r="HAT3" s="8"/>
      <c r="HAU3" s="8"/>
      <c r="HAV3" s="8"/>
      <c r="HAW3" s="8"/>
      <c r="HAX3" s="8"/>
      <c r="HAY3" s="8"/>
      <c r="HAZ3" s="8"/>
      <c r="HBA3" s="8"/>
      <c r="HBB3" s="8"/>
      <c r="HBC3" s="8"/>
      <c r="HBD3" s="8"/>
      <c r="HBE3" s="8"/>
      <c r="HBF3" s="8"/>
      <c r="HBG3" s="8"/>
      <c r="HBH3" s="8"/>
      <c r="HBI3" s="8"/>
      <c r="HBJ3" s="8"/>
      <c r="HBK3" s="8"/>
      <c r="HBL3" s="8"/>
      <c r="HBM3" s="8"/>
      <c r="HBN3" s="8"/>
      <c r="HBO3" s="8"/>
      <c r="HBP3" s="8"/>
      <c r="HBQ3" s="8"/>
      <c r="HBR3" s="8"/>
      <c r="HBS3" s="8"/>
      <c r="HBT3" s="8"/>
      <c r="HBU3" s="8"/>
      <c r="HBV3" s="8"/>
      <c r="HBW3" s="8"/>
      <c r="HBX3" s="8"/>
      <c r="HBY3" s="8"/>
      <c r="HBZ3" s="8"/>
      <c r="HCA3" s="8"/>
      <c r="HCB3" s="8"/>
      <c r="HCC3" s="8"/>
      <c r="HCD3" s="8"/>
      <c r="HCE3" s="8"/>
      <c r="HCF3" s="8"/>
      <c r="HCG3" s="8"/>
      <c r="HCH3" s="8"/>
      <c r="HCI3" s="8"/>
      <c r="HCJ3" s="8"/>
      <c r="HCK3" s="8"/>
      <c r="HCL3" s="8"/>
      <c r="HCM3" s="8"/>
      <c r="HCN3" s="8"/>
      <c r="HCO3" s="8"/>
      <c r="HCP3" s="8"/>
      <c r="HCQ3" s="8"/>
      <c r="HCR3" s="8"/>
      <c r="HCS3" s="8"/>
      <c r="HCT3" s="8"/>
      <c r="HCU3" s="8"/>
      <c r="HCV3" s="8"/>
      <c r="HCW3" s="8"/>
      <c r="HCX3" s="8"/>
      <c r="HCY3" s="8"/>
      <c r="HCZ3" s="8"/>
      <c r="HDA3" s="8"/>
      <c r="HDB3" s="8"/>
      <c r="HDC3" s="8"/>
      <c r="HDD3" s="8"/>
      <c r="HDE3" s="8"/>
      <c r="HDF3" s="8"/>
      <c r="HDG3" s="8"/>
      <c r="HDH3" s="8"/>
      <c r="HDI3" s="8"/>
      <c r="HDJ3" s="8"/>
      <c r="HDK3" s="8"/>
      <c r="HDL3" s="8"/>
      <c r="HDM3" s="8"/>
      <c r="HDN3" s="8"/>
      <c r="HDO3" s="8"/>
      <c r="HDP3" s="8"/>
      <c r="HDQ3" s="8"/>
      <c r="HDR3" s="8"/>
      <c r="HDS3" s="8"/>
      <c r="HDT3" s="8"/>
      <c r="HDU3" s="8"/>
      <c r="HDV3" s="8"/>
      <c r="HDW3" s="8"/>
      <c r="HDX3" s="8"/>
      <c r="HDY3" s="8"/>
      <c r="HDZ3" s="8"/>
      <c r="HEA3" s="8"/>
      <c r="HEB3" s="8"/>
      <c r="HEC3" s="8"/>
      <c r="HED3" s="8"/>
      <c r="HEE3" s="8"/>
      <c r="HEF3" s="8"/>
      <c r="HEG3" s="8"/>
      <c r="HEH3" s="8"/>
      <c r="HEI3" s="8"/>
      <c r="HEJ3" s="8"/>
      <c r="HEK3" s="8"/>
      <c r="HEL3" s="8"/>
      <c r="HEM3" s="8"/>
      <c r="HEN3" s="8"/>
      <c r="HEO3" s="8"/>
      <c r="HEP3" s="8"/>
      <c r="HEQ3" s="8"/>
      <c r="HER3" s="8"/>
      <c r="HES3" s="8"/>
      <c r="HET3" s="8"/>
      <c r="HEU3" s="8"/>
      <c r="HEV3" s="8"/>
      <c r="HEW3" s="8"/>
      <c r="HEX3" s="8"/>
      <c r="HEY3" s="8"/>
      <c r="HEZ3" s="8"/>
      <c r="HFA3" s="8"/>
      <c r="HFB3" s="8"/>
      <c r="HFC3" s="8"/>
      <c r="HFD3" s="8"/>
      <c r="HFE3" s="8"/>
      <c r="HFF3" s="8"/>
      <c r="HFG3" s="8"/>
      <c r="HFH3" s="8"/>
      <c r="HFI3" s="8"/>
      <c r="HFJ3" s="8"/>
      <c r="HFK3" s="8"/>
      <c r="HFL3" s="8"/>
      <c r="HFM3" s="8"/>
      <c r="HFN3" s="8"/>
      <c r="HFO3" s="8"/>
      <c r="HFP3" s="8"/>
      <c r="HFQ3" s="8"/>
      <c r="HFR3" s="8"/>
      <c r="HFS3" s="8"/>
      <c r="HFT3" s="8"/>
      <c r="HFU3" s="8"/>
      <c r="HFV3" s="8"/>
      <c r="HFW3" s="8"/>
      <c r="HFX3" s="8"/>
      <c r="HFY3" s="8"/>
      <c r="HFZ3" s="8"/>
      <c r="HGA3" s="8"/>
      <c r="HGB3" s="8"/>
      <c r="HGC3" s="8"/>
      <c r="HGD3" s="8"/>
      <c r="HGE3" s="8"/>
      <c r="HGF3" s="8"/>
      <c r="HGG3" s="8"/>
      <c r="HGH3" s="8"/>
      <c r="HGI3" s="8"/>
      <c r="HGJ3" s="8"/>
      <c r="HGK3" s="8"/>
      <c r="HGL3" s="8"/>
      <c r="HGM3" s="8"/>
      <c r="HGN3" s="8"/>
      <c r="HGO3" s="8"/>
      <c r="HGP3" s="8"/>
      <c r="HGQ3" s="8"/>
      <c r="HGR3" s="8"/>
      <c r="HGS3" s="8"/>
      <c r="HGT3" s="8"/>
      <c r="HGU3" s="8"/>
      <c r="HGV3" s="8"/>
      <c r="HGW3" s="8"/>
      <c r="HGX3" s="8"/>
      <c r="HGY3" s="8"/>
      <c r="HGZ3" s="8"/>
      <c r="HHA3" s="8"/>
      <c r="HHB3" s="8"/>
      <c r="HHC3" s="8"/>
      <c r="HHD3" s="8"/>
      <c r="HHE3" s="8"/>
      <c r="HHF3" s="8"/>
      <c r="HHG3" s="8"/>
      <c r="HHH3" s="8"/>
      <c r="HHI3" s="8"/>
      <c r="HHJ3" s="8"/>
      <c r="HHK3" s="8"/>
      <c r="HHL3" s="8"/>
      <c r="HHM3" s="8"/>
      <c r="HHN3" s="8"/>
      <c r="HHO3" s="8"/>
      <c r="HHP3" s="8"/>
      <c r="HHQ3" s="8"/>
      <c r="HHR3" s="8"/>
      <c r="HHS3" s="8"/>
      <c r="HHT3" s="8"/>
      <c r="HHU3" s="8"/>
      <c r="HHV3" s="8"/>
      <c r="HHW3" s="8"/>
      <c r="HHX3" s="8"/>
      <c r="HHY3" s="8"/>
      <c r="HHZ3" s="8"/>
      <c r="HIA3" s="8"/>
      <c r="HIB3" s="8"/>
      <c r="HIC3" s="8"/>
      <c r="HID3" s="8"/>
      <c r="HIE3" s="8"/>
      <c r="HIF3" s="8"/>
      <c r="HIG3" s="8"/>
      <c r="HIH3" s="8"/>
      <c r="HII3" s="8"/>
      <c r="HIJ3" s="8"/>
      <c r="HIK3" s="8"/>
      <c r="HIL3" s="8"/>
      <c r="HIM3" s="8"/>
      <c r="HIN3" s="8"/>
      <c r="HIO3" s="8"/>
      <c r="HIP3" s="8"/>
      <c r="HIQ3" s="8"/>
      <c r="HIR3" s="8"/>
      <c r="HIS3" s="8"/>
      <c r="HIT3" s="8"/>
      <c r="HIU3" s="8"/>
      <c r="HIV3" s="8"/>
      <c r="HIW3" s="8"/>
      <c r="HIX3" s="8"/>
      <c r="HIY3" s="8"/>
      <c r="HIZ3" s="8"/>
      <c r="HJA3" s="8"/>
      <c r="HJB3" s="8"/>
      <c r="HJC3" s="8"/>
      <c r="HJD3" s="8"/>
      <c r="HJE3" s="8"/>
      <c r="HJF3" s="8"/>
      <c r="HJG3" s="8"/>
      <c r="HJH3" s="8"/>
      <c r="HJI3" s="8"/>
      <c r="HJJ3" s="8"/>
      <c r="HJK3" s="8"/>
      <c r="HJL3" s="8"/>
      <c r="HJM3" s="8"/>
      <c r="HJN3" s="8"/>
      <c r="HJO3" s="8"/>
      <c r="HJP3" s="8"/>
      <c r="HJQ3" s="8"/>
      <c r="HJR3" s="8"/>
      <c r="HJS3" s="8"/>
      <c r="HJT3" s="8"/>
      <c r="HJU3" s="8"/>
      <c r="HJV3" s="8"/>
      <c r="HJW3" s="8"/>
      <c r="HJX3" s="8"/>
      <c r="HJY3" s="8"/>
      <c r="HJZ3" s="8"/>
      <c r="HKA3" s="8"/>
      <c r="HKB3" s="8"/>
      <c r="HKC3" s="8"/>
      <c r="HKD3" s="8"/>
      <c r="HKE3" s="8"/>
      <c r="HKF3" s="8"/>
      <c r="HKG3" s="8"/>
      <c r="HKH3" s="8"/>
      <c r="HKI3" s="8"/>
      <c r="HKJ3" s="8"/>
      <c r="HKK3" s="8"/>
      <c r="HKL3" s="8"/>
      <c r="HKM3" s="8"/>
      <c r="HKN3" s="8"/>
      <c r="HKO3" s="8"/>
      <c r="HKP3" s="8"/>
      <c r="HKQ3" s="8"/>
      <c r="HKR3" s="8"/>
      <c r="HKS3" s="8"/>
      <c r="HKT3" s="8"/>
      <c r="HKU3" s="8"/>
      <c r="HKV3" s="8"/>
      <c r="HKW3" s="8"/>
      <c r="HKX3" s="8"/>
      <c r="HKY3" s="8"/>
      <c r="HKZ3" s="8"/>
      <c r="HLA3" s="8"/>
      <c r="HLB3" s="8"/>
      <c r="HLC3" s="8"/>
      <c r="HLD3" s="8"/>
      <c r="HLE3" s="8"/>
      <c r="HLF3" s="8"/>
      <c r="HLG3" s="8"/>
      <c r="HLH3" s="8"/>
      <c r="HLI3" s="8"/>
      <c r="HLJ3" s="8"/>
      <c r="HLK3" s="8"/>
      <c r="HLL3" s="8"/>
      <c r="HLM3" s="8"/>
      <c r="HLN3" s="8"/>
      <c r="HLO3" s="8"/>
      <c r="HLP3" s="8"/>
      <c r="HLQ3" s="8"/>
      <c r="HLR3" s="8"/>
      <c r="HLS3" s="8"/>
      <c r="HLT3" s="8"/>
      <c r="HLU3" s="8"/>
      <c r="HLV3" s="8"/>
      <c r="HLW3" s="8"/>
      <c r="HLX3" s="8"/>
      <c r="HLY3" s="8"/>
      <c r="HLZ3" s="8"/>
      <c r="HMA3" s="8"/>
      <c r="HMB3" s="8"/>
      <c r="HMC3" s="8"/>
      <c r="HMD3" s="8"/>
      <c r="HME3" s="8"/>
      <c r="HMF3" s="8"/>
      <c r="HMG3" s="8"/>
      <c r="HMH3" s="8"/>
      <c r="HMI3" s="8"/>
      <c r="HMJ3" s="8"/>
      <c r="HMK3" s="8"/>
      <c r="HML3" s="8"/>
      <c r="HMM3" s="8"/>
      <c r="HMN3" s="8"/>
      <c r="HMO3" s="8"/>
      <c r="HMP3" s="8"/>
      <c r="HMQ3" s="8"/>
      <c r="HMR3" s="8"/>
      <c r="HMS3" s="8"/>
      <c r="HMT3" s="8"/>
      <c r="HMU3" s="8"/>
      <c r="HMV3" s="8"/>
      <c r="HMW3" s="8"/>
      <c r="HMX3" s="8"/>
      <c r="HMY3" s="8"/>
      <c r="HMZ3" s="8"/>
      <c r="HNA3" s="8"/>
      <c r="HNB3" s="8"/>
      <c r="HNC3" s="8"/>
      <c r="HND3" s="8"/>
      <c r="HNE3" s="8"/>
      <c r="HNF3" s="8"/>
      <c r="HNG3" s="8"/>
      <c r="HNH3" s="8"/>
      <c r="HNI3" s="8"/>
      <c r="HNJ3" s="8"/>
      <c r="HNK3" s="8"/>
      <c r="HNL3" s="8"/>
      <c r="HNM3" s="8"/>
      <c r="HNN3" s="8"/>
      <c r="HNO3" s="8"/>
      <c r="HNP3" s="8"/>
      <c r="HNQ3" s="8"/>
      <c r="HNR3" s="8"/>
      <c r="HNS3" s="8"/>
      <c r="HNT3" s="8"/>
      <c r="HNU3" s="8"/>
      <c r="HNV3" s="8"/>
      <c r="HNW3" s="8"/>
      <c r="HNX3" s="8"/>
      <c r="HNY3" s="8"/>
      <c r="HNZ3" s="8"/>
      <c r="HOA3" s="8"/>
      <c r="HOB3" s="8"/>
      <c r="HOC3" s="8"/>
      <c r="HOD3" s="8"/>
      <c r="HOE3" s="8"/>
      <c r="HOF3" s="8"/>
      <c r="HOG3" s="8"/>
      <c r="HOH3" s="8"/>
      <c r="HOI3" s="8"/>
      <c r="HOJ3" s="8"/>
      <c r="HOK3" s="8"/>
      <c r="HOL3" s="8"/>
      <c r="HOM3" s="8"/>
      <c r="HON3" s="8"/>
      <c r="HOO3" s="8"/>
      <c r="HOP3" s="8"/>
      <c r="HOQ3" s="8"/>
      <c r="HOR3" s="8"/>
      <c r="HOS3" s="8"/>
      <c r="HOT3" s="8"/>
      <c r="HOU3" s="8"/>
      <c r="HOV3" s="8"/>
      <c r="HOW3" s="8"/>
      <c r="HOX3" s="8"/>
      <c r="HOY3" s="8"/>
      <c r="HOZ3" s="8"/>
      <c r="HPA3" s="8"/>
      <c r="HPB3" s="8"/>
      <c r="HPC3" s="8"/>
      <c r="HPD3" s="8"/>
      <c r="HPE3" s="8"/>
      <c r="HPF3" s="8"/>
      <c r="HPG3" s="8"/>
      <c r="HPH3" s="8"/>
      <c r="HPI3" s="8"/>
      <c r="HPJ3" s="8"/>
      <c r="HPK3" s="8"/>
      <c r="HPL3" s="8"/>
      <c r="HPM3" s="8"/>
      <c r="HPN3" s="8"/>
      <c r="HPO3" s="8"/>
      <c r="HPP3" s="8"/>
      <c r="HPQ3" s="8"/>
      <c r="HPR3" s="8"/>
      <c r="HPS3" s="8"/>
      <c r="HPT3" s="8"/>
      <c r="HPU3" s="8"/>
      <c r="HPV3" s="8"/>
      <c r="HPW3" s="8"/>
      <c r="HPX3" s="8"/>
      <c r="HPY3" s="8"/>
      <c r="HPZ3" s="8"/>
      <c r="HQA3" s="8"/>
      <c r="HQB3" s="8"/>
      <c r="HQC3" s="8"/>
      <c r="HQD3" s="8"/>
      <c r="HQE3" s="8"/>
      <c r="HQF3" s="8"/>
      <c r="HQG3" s="8"/>
      <c r="HQH3" s="8"/>
      <c r="HQI3" s="8"/>
      <c r="HQJ3" s="8"/>
      <c r="HQK3" s="8"/>
      <c r="HQL3" s="8"/>
      <c r="HQM3" s="8"/>
      <c r="HQN3" s="8"/>
      <c r="HQO3" s="8"/>
      <c r="HQP3" s="8"/>
      <c r="HQQ3" s="8"/>
      <c r="HQR3" s="8"/>
      <c r="HQS3" s="8"/>
      <c r="HQT3" s="8"/>
      <c r="HQU3" s="8"/>
      <c r="HQV3" s="8"/>
      <c r="HQW3" s="8"/>
      <c r="HQX3" s="8"/>
      <c r="HQY3" s="8"/>
      <c r="HQZ3" s="8"/>
      <c r="HRA3" s="8"/>
      <c r="HRB3" s="8"/>
      <c r="HRC3" s="8"/>
      <c r="HRD3" s="8"/>
      <c r="HRE3" s="8"/>
      <c r="HRF3" s="8"/>
      <c r="HRG3" s="8"/>
      <c r="HRH3" s="8"/>
      <c r="HRI3" s="8"/>
      <c r="HRJ3" s="8"/>
      <c r="HRK3" s="8"/>
      <c r="HRL3" s="8"/>
      <c r="HRM3" s="8"/>
      <c r="HRN3" s="8"/>
      <c r="HRO3" s="8"/>
      <c r="HRP3" s="8"/>
      <c r="HRQ3" s="8"/>
      <c r="HRR3" s="8"/>
      <c r="HRS3" s="8"/>
      <c r="HRT3" s="8"/>
      <c r="HRU3" s="8"/>
      <c r="HRV3" s="8"/>
      <c r="HRW3" s="8"/>
      <c r="HRX3" s="8"/>
      <c r="HRY3" s="8"/>
      <c r="HRZ3" s="8"/>
      <c r="HSA3" s="8"/>
      <c r="HSB3" s="8"/>
      <c r="HSC3" s="8"/>
      <c r="HSD3" s="8"/>
      <c r="HSE3" s="8"/>
      <c r="HSF3" s="8"/>
      <c r="HSG3" s="8"/>
      <c r="HSH3" s="8"/>
      <c r="HSI3" s="8"/>
      <c r="HSJ3" s="8"/>
      <c r="HSK3" s="8"/>
      <c r="HSL3" s="8"/>
      <c r="HSM3" s="8"/>
      <c r="HSN3" s="8"/>
      <c r="HSO3" s="8"/>
      <c r="HSP3" s="8"/>
      <c r="HSQ3" s="8"/>
      <c r="HSR3" s="8"/>
      <c r="HSS3" s="8"/>
      <c r="HST3" s="8"/>
      <c r="HSU3" s="8"/>
      <c r="HSV3" s="8"/>
      <c r="HSW3" s="8"/>
      <c r="HSX3" s="8"/>
      <c r="HSY3" s="8"/>
      <c r="HSZ3" s="8"/>
      <c r="HTA3" s="8"/>
      <c r="HTB3" s="8"/>
      <c r="HTC3" s="8"/>
      <c r="HTD3" s="8"/>
      <c r="HTE3" s="8"/>
      <c r="HTF3" s="8"/>
      <c r="HTG3" s="8"/>
      <c r="HTH3" s="8"/>
      <c r="HTI3" s="8"/>
      <c r="HTJ3" s="8"/>
      <c r="HTK3" s="8"/>
      <c r="HTL3" s="8"/>
      <c r="HTM3" s="8"/>
      <c r="HTN3" s="8"/>
      <c r="HTO3" s="8"/>
      <c r="HTP3" s="8"/>
      <c r="HTQ3" s="8"/>
      <c r="HTR3" s="8"/>
      <c r="HTS3" s="8"/>
      <c r="HTT3" s="8"/>
      <c r="HTU3" s="8"/>
      <c r="HTV3" s="8"/>
      <c r="HTW3" s="8"/>
      <c r="HTX3" s="8"/>
      <c r="HTY3" s="8"/>
      <c r="HTZ3" s="8"/>
      <c r="HUA3" s="8"/>
      <c r="HUB3" s="8"/>
      <c r="HUC3" s="8"/>
      <c r="HUD3" s="8"/>
      <c r="HUE3" s="8"/>
      <c r="HUF3" s="8"/>
      <c r="HUG3" s="8"/>
      <c r="HUH3" s="8"/>
      <c r="HUI3" s="8"/>
      <c r="HUJ3" s="8"/>
      <c r="HUK3" s="8"/>
      <c r="HUL3" s="8"/>
      <c r="HUM3" s="8"/>
      <c r="HUN3" s="8"/>
      <c r="HUO3" s="8"/>
      <c r="HUP3" s="8"/>
      <c r="HUQ3" s="8"/>
      <c r="HUR3" s="8"/>
      <c r="HUS3" s="8"/>
      <c r="HUT3" s="8"/>
      <c r="HUU3" s="8"/>
      <c r="HUV3" s="8"/>
      <c r="HUW3" s="8"/>
      <c r="HUX3" s="8"/>
      <c r="HUY3" s="8"/>
      <c r="HUZ3" s="8"/>
      <c r="HVA3" s="8"/>
      <c r="HVB3" s="8"/>
      <c r="HVC3" s="8"/>
      <c r="HVD3" s="8"/>
      <c r="HVE3" s="8"/>
      <c r="HVF3" s="8"/>
      <c r="HVG3" s="8"/>
      <c r="HVH3" s="8"/>
      <c r="HVI3" s="8"/>
      <c r="HVJ3" s="8"/>
      <c r="HVK3" s="8"/>
      <c r="HVL3" s="8"/>
      <c r="HVM3" s="8"/>
      <c r="HVN3" s="8"/>
      <c r="HVO3" s="8"/>
      <c r="HVP3" s="8"/>
      <c r="HVQ3" s="8"/>
      <c r="HVR3" s="8"/>
      <c r="HVS3" s="8"/>
      <c r="HVT3" s="8"/>
      <c r="HVU3" s="8"/>
      <c r="HVV3" s="8"/>
      <c r="HVW3" s="8"/>
      <c r="HVX3" s="8"/>
      <c r="HVY3" s="8"/>
      <c r="HVZ3" s="8"/>
      <c r="HWA3" s="8"/>
      <c r="HWB3" s="8"/>
      <c r="HWC3" s="8"/>
      <c r="HWD3" s="8"/>
      <c r="HWE3" s="8"/>
      <c r="HWF3" s="8"/>
      <c r="HWG3" s="8"/>
      <c r="HWH3" s="8"/>
      <c r="HWI3" s="8"/>
      <c r="HWJ3" s="8"/>
      <c r="HWK3" s="8"/>
      <c r="HWL3" s="8"/>
      <c r="HWM3" s="8"/>
      <c r="HWN3" s="8"/>
      <c r="HWO3" s="8"/>
      <c r="HWP3" s="8"/>
      <c r="HWQ3" s="8"/>
      <c r="HWR3" s="8"/>
      <c r="HWS3" s="8"/>
      <c r="HWT3" s="8"/>
      <c r="HWU3" s="8"/>
      <c r="HWV3" s="8"/>
      <c r="HWW3" s="8"/>
      <c r="HWX3" s="8"/>
      <c r="HWY3" s="8"/>
      <c r="HWZ3" s="8"/>
      <c r="HXA3" s="8"/>
      <c r="HXB3" s="8"/>
      <c r="HXC3" s="8"/>
      <c r="HXD3" s="8"/>
      <c r="HXE3" s="8"/>
      <c r="HXF3" s="8"/>
      <c r="HXG3" s="8"/>
      <c r="HXH3" s="8"/>
      <c r="HXI3" s="8"/>
      <c r="HXJ3" s="8"/>
      <c r="HXK3" s="8"/>
      <c r="HXL3" s="8"/>
      <c r="HXM3" s="8"/>
      <c r="HXN3" s="8"/>
      <c r="HXO3" s="8"/>
      <c r="HXP3" s="8"/>
      <c r="HXQ3" s="8"/>
      <c r="HXR3" s="8"/>
      <c r="HXS3" s="8"/>
      <c r="HXT3" s="8"/>
      <c r="HXU3" s="8"/>
      <c r="HXV3" s="8"/>
      <c r="HXW3" s="8"/>
      <c r="HXX3" s="8"/>
      <c r="HXY3" s="8"/>
      <c r="HXZ3" s="8"/>
      <c r="HYA3" s="8"/>
      <c r="HYB3" s="8"/>
      <c r="HYC3" s="8"/>
      <c r="HYD3" s="8"/>
      <c r="HYE3" s="8"/>
      <c r="HYF3" s="8"/>
      <c r="HYG3" s="8"/>
      <c r="HYH3" s="8"/>
      <c r="HYI3" s="8"/>
      <c r="HYJ3" s="8"/>
      <c r="HYK3" s="8"/>
      <c r="HYL3" s="8"/>
      <c r="HYM3" s="8"/>
      <c r="HYN3" s="8"/>
      <c r="HYO3" s="8"/>
      <c r="HYP3" s="8"/>
      <c r="HYQ3" s="8"/>
      <c r="HYR3" s="8"/>
      <c r="HYS3" s="8"/>
      <c r="HYT3" s="8"/>
      <c r="HYU3" s="8"/>
      <c r="HYV3" s="8"/>
      <c r="HYW3" s="8"/>
      <c r="HYX3" s="8"/>
      <c r="HYY3" s="8"/>
      <c r="HYZ3" s="8"/>
      <c r="HZA3" s="8"/>
      <c r="HZB3" s="8"/>
      <c r="HZC3" s="8"/>
      <c r="HZD3" s="8"/>
      <c r="HZE3" s="8"/>
      <c r="HZF3" s="8"/>
      <c r="HZG3" s="8"/>
      <c r="HZH3" s="8"/>
      <c r="HZI3" s="8"/>
      <c r="HZJ3" s="8"/>
      <c r="HZK3" s="8"/>
      <c r="HZL3" s="8"/>
      <c r="HZM3" s="8"/>
      <c r="HZN3" s="8"/>
      <c r="HZO3" s="8"/>
      <c r="HZP3" s="8"/>
      <c r="HZQ3" s="8"/>
      <c r="HZR3" s="8"/>
      <c r="HZS3" s="8"/>
      <c r="HZT3" s="8"/>
      <c r="HZU3" s="8"/>
      <c r="HZV3" s="8"/>
      <c r="HZW3" s="8"/>
      <c r="HZX3" s="8"/>
      <c r="HZY3" s="8"/>
      <c r="HZZ3" s="8"/>
      <c r="IAA3" s="8"/>
      <c r="IAB3" s="8"/>
      <c r="IAC3" s="8"/>
      <c r="IAD3" s="8"/>
      <c r="IAE3" s="8"/>
      <c r="IAF3" s="8"/>
      <c r="IAG3" s="8"/>
      <c r="IAH3" s="8"/>
      <c r="IAI3" s="8"/>
      <c r="IAJ3" s="8"/>
      <c r="IAK3" s="8"/>
      <c r="IAL3" s="8"/>
      <c r="IAM3" s="8"/>
      <c r="IAN3" s="8"/>
      <c r="IAO3" s="8"/>
      <c r="IAP3" s="8"/>
      <c r="IAQ3" s="8"/>
      <c r="IAR3" s="8"/>
      <c r="IAS3" s="8"/>
      <c r="IAT3" s="8"/>
      <c r="IAU3" s="8"/>
      <c r="IAV3" s="8"/>
      <c r="IAW3" s="8"/>
      <c r="IAX3" s="8"/>
      <c r="IAY3" s="8"/>
      <c r="IAZ3" s="8"/>
      <c r="IBA3" s="8"/>
      <c r="IBB3" s="8"/>
      <c r="IBC3" s="8"/>
      <c r="IBD3" s="8"/>
      <c r="IBE3" s="8"/>
      <c r="IBF3" s="8"/>
      <c r="IBG3" s="8"/>
      <c r="IBH3" s="8"/>
      <c r="IBI3" s="8"/>
      <c r="IBJ3" s="8"/>
      <c r="IBK3" s="8"/>
      <c r="IBL3" s="8"/>
      <c r="IBM3" s="8"/>
      <c r="IBN3" s="8"/>
      <c r="IBO3" s="8"/>
      <c r="IBP3" s="8"/>
      <c r="IBQ3" s="8"/>
      <c r="IBR3" s="8"/>
      <c r="IBS3" s="8"/>
      <c r="IBT3" s="8"/>
      <c r="IBU3" s="8"/>
      <c r="IBV3" s="8"/>
      <c r="IBW3" s="8"/>
      <c r="IBX3" s="8"/>
      <c r="IBY3" s="8"/>
      <c r="IBZ3" s="8"/>
      <c r="ICA3" s="8"/>
      <c r="ICB3" s="8"/>
      <c r="ICC3" s="8"/>
      <c r="ICD3" s="8"/>
      <c r="ICE3" s="8"/>
      <c r="ICF3" s="8"/>
      <c r="ICG3" s="8"/>
      <c r="ICH3" s="8"/>
      <c r="ICI3" s="8"/>
      <c r="ICJ3" s="8"/>
      <c r="ICK3" s="8"/>
      <c r="ICL3" s="8"/>
      <c r="ICM3" s="8"/>
      <c r="ICN3" s="8"/>
      <c r="ICO3" s="8"/>
      <c r="ICP3" s="8"/>
      <c r="ICQ3" s="8"/>
      <c r="ICR3" s="8"/>
      <c r="ICS3" s="8"/>
      <c r="ICT3" s="8"/>
      <c r="ICU3" s="8"/>
      <c r="ICV3" s="8"/>
      <c r="ICW3" s="8"/>
      <c r="ICX3" s="8"/>
      <c r="ICY3" s="8"/>
      <c r="ICZ3" s="8"/>
      <c r="IDA3" s="8"/>
      <c r="IDB3" s="8"/>
      <c r="IDC3" s="8"/>
      <c r="IDD3" s="8"/>
      <c r="IDE3" s="8"/>
      <c r="IDF3" s="8"/>
      <c r="IDG3" s="8"/>
      <c r="IDH3" s="8"/>
      <c r="IDI3" s="8"/>
      <c r="IDJ3" s="8"/>
      <c r="IDK3" s="8"/>
      <c r="IDL3" s="8"/>
      <c r="IDM3" s="8"/>
      <c r="IDN3" s="8"/>
      <c r="IDO3" s="8"/>
      <c r="IDP3" s="8"/>
      <c r="IDQ3" s="8"/>
      <c r="IDR3" s="8"/>
      <c r="IDS3" s="8"/>
      <c r="IDT3" s="8"/>
      <c r="IDU3" s="8"/>
      <c r="IDV3" s="8"/>
      <c r="IDW3" s="8"/>
      <c r="IDX3" s="8"/>
      <c r="IDY3" s="8"/>
      <c r="IDZ3" s="8"/>
      <c r="IEA3" s="8"/>
      <c r="IEB3" s="8"/>
      <c r="IEC3" s="8"/>
      <c r="IED3" s="8"/>
      <c r="IEE3" s="8"/>
      <c r="IEF3" s="8"/>
      <c r="IEG3" s="8"/>
      <c r="IEH3" s="8"/>
      <c r="IEI3" s="8"/>
      <c r="IEJ3" s="8"/>
      <c r="IEK3" s="8"/>
      <c r="IEL3" s="8"/>
      <c r="IEM3" s="8"/>
      <c r="IEN3" s="8"/>
      <c r="IEO3" s="8"/>
      <c r="IEP3" s="8"/>
      <c r="IEQ3" s="8"/>
      <c r="IER3" s="8"/>
      <c r="IES3" s="8"/>
      <c r="IET3" s="8"/>
      <c r="IEU3" s="8"/>
      <c r="IEV3" s="8"/>
      <c r="IEW3" s="8"/>
      <c r="IEX3" s="8"/>
      <c r="IEY3" s="8"/>
      <c r="IEZ3" s="8"/>
      <c r="IFA3" s="8"/>
      <c r="IFB3" s="8"/>
      <c r="IFC3" s="8"/>
      <c r="IFD3" s="8"/>
      <c r="IFE3" s="8"/>
      <c r="IFF3" s="8"/>
      <c r="IFG3" s="8"/>
      <c r="IFH3" s="8"/>
      <c r="IFI3" s="8"/>
      <c r="IFJ3" s="8"/>
      <c r="IFK3" s="8"/>
      <c r="IFL3" s="8"/>
      <c r="IFM3" s="8"/>
      <c r="IFN3" s="8"/>
      <c r="IFO3" s="8"/>
      <c r="IFP3" s="8"/>
      <c r="IFQ3" s="8"/>
      <c r="IFR3" s="8"/>
      <c r="IFS3" s="8"/>
      <c r="IFT3" s="8"/>
      <c r="IFU3" s="8"/>
      <c r="IFV3" s="8"/>
      <c r="IFW3" s="8"/>
      <c r="IFX3" s="8"/>
      <c r="IFY3" s="8"/>
      <c r="IFZ3" s="8"/>
      <c r="IGA3" s="8"/>
      <c r="IGB3" s="8"/>
      <c r="IGC3" s="8"/>
      <c r="IGD3" s="8"/>
      <c r="IGE3" s="8"/>
      <c r="IGF3" s="8"/>
      <c r="IGG3" s="8"/>
      <c r="IGH3" s="8"/>
      <c r="IGI3" s="8"/>
      <c r="IGJ3" s="8"/>
      <c r="IGK3" s="8"/>
      <c r="IGL3" s="8"/>
      <c r="IGM3" s="8"/>
      <c r="IGN3" s="8"/>
      <c r="IGO3" s="8"/>
      <c r="IGP3" s="8"/>
      <c r="IGQ3" s="8"/>
      <c r="IGR3" s="8"/>
      <c r="IGS3" s="8"/>
      <c r="IGT3" s="8"/>
      <c r="IGU3" s="8"/>
      <c r="IGV3" s="8"/>
      <c r="IGW3" s="8"/>
      <c r="IGX3" s="8"/>
      <c r="IGY3" s="8"/>
      <c r="IGZ3" s="8"/>
      <c r="IHA3" s="8"/>
      <c r="IHB3" s="8"/>
      <c r="IHC3" s="8"/>
      <c r="IHD3" s="8"/>
      <c r="IHE3" s="8"/>
      <c r="IHF3" s="8"/>
      <c r="IHG3" s="8"/>
      <c r="IHH3" s="8"/>
      <c r="IHI3" s="8"/>
      <c r="IHJ3" s="8"/>
      <c r="IHK3" s="8"/>
      <c r="IHL3" s="8"/>
      <c r="IHM3" s="8"/>
      <c r="IHN3" s="8"/>
      <c r="IHO3" s="8"/>
      <c r="IHP3" s="8"/>
      <c r="IHQ3" s="8"/>
      <c r="IHR3" s="8"/>
      <c r="IHS3" s="8"/>
      <c r="IHT3" s="8"/>
      <c r="IHU3" s="8"/>
      <c r="IHV3" s="8"/>
      <c r="IHW3" s="8"/>
      <c r="IHX3" s="8"/>
      <c r="IHY3" s="8"/>
      <c r="IHZ3" s="8"/>
      <c r="IIA3" s="8"/>
      <c r="IIB3" s="8"/>
      <c r="IIC3" s="8"/>
      <c r="IID3" s="8"/>
      <c r="IIE3" s="8"/>
      <c r="IIF3" s="8"/>
      <c r="IIG3" s="8"/>
      <c r="IIH3" s="8"/>
      <c r="III3" s="8"/>
      <c r="IIJ3" s="8"/>
      <c r="IIK3" s="8"/>
      <c r="IIL3" s="8"/>
      <c r="IIM3" s="8"/>
      <c r="IIN3" s="8"/>
      <c r="IIO3" s="8"/>
      <c r="IIP3" s="8"/>
      <c r="IIQ3" s="8"/>
      <c r="IIR3" s="8"/>
      <c r="IIS3" s="8"/>
      <c r="IIT3" s="8"/>
      <c r="IIU3" s="8"/>
      <c r="IIV3" s="8"/>
      <c r="IIW3" s="8"/>
      <c r="IIX3" s="8"/>
      <c r="IIY3" s="8"/>
      <c r="IIZ3" s="8"/>
      <c r="IJA3" s="8"/>
      <c r="IJB3" s="8"/>
      <c r="IJC3" s="8"/>
      <c r="IJD3" s="8"/>
      <c r="IJE3" s="8"/>
      <c r="IJF3" s="8"/>
      <c r="IJG3" s="8"/>
      <c r="IJH3" s="8"/>
      <c r="IJI3" s="8"/>
      <c r="IJJ3" s="8"/>
      <c r="IJK3" s="8"/>
      <c r="IJL3" s="8"/>
      <c r="IJM3" s="8"/>
      <c r="IJN3" s="8"/>
      <c r="IJO3" s="8"/>
      <c r="IJP3" s="8"/>
      <c r="IJQ3" s="8"/>
      <c r="IJR3" s="8"/>
      <c r="IJS3" s="8"/>
      <c r="IJT3" s="8"/>
      <c r="IJU3" s="8"/>
      <c r="IJV3" s="8"/>
      <c r="IJW3" s="8"/>
      <c r="IJX3" s="8"/>
      <c r="IJY3" s="8"/>
      <c r="IJZ3" s="8"/>
      <c r="IKA3" s="8"/>
      <c r="IKB3" s="8"/>
      <c r="IKC3" s="8"/>
      <c r="IKD3" s="8"/>
      <c r="IKE3" s="8"/>
      <c r="IKF3" s="8"/>
      <c r="IKG3" s="8"/>
      <c r="IKH3" s="8"/>
      <c r="IKI3" s="8"/>
      <c r="IKJ3" s="8"/>
      <c r="IKK3" s="8"/>
      <c r="IKL3" s="8"/>
      <c r="IKM3" s="8"/>
      <c r="IKN3" s="8"/>
      <c r="IKO3" s="8"/>
      <c r="IKP3" s="8"/>
      <c r="IKQ3" s="8"/>
      <c r="IKR3" s="8"/>
      <c r="IKS3" s="8"/>
      <c r="IKT3" s="8"/>
      <c r="IKU3" s="8"/>
      <c r="IKV3" s="8"/>
      <c r="IKW3" s="8"/>
      <c r="IKX3" s="8"/>
      <c r="IKY3" s="8"/>
      <c r="IKZ3" s="8"/>
      <c r="ILA3" s="8"/>
      <c r="ILB3" s="8"/>
      <c r="ILC3" s="8"/>
      <c r="ILD3" s="8"/>
      <c r="ILE3" s="8"/>
      <c r="ILF3" s="8"/>
      <c r="ILG3" s="8"/>
      <c r="ILH3" s="8"/>
      <c r="ILI3" s="8"/>
      <c r="ILJ3" s="8"/>
      <c r="ILK3" s="8"/>
      <c r="ILL3" s="8"/>
      <c r="ILM3" s="8"/>
      <c r="ILN3" s="8"/>
      <c r="ILO3" s="8"/>
      <c r="ILP3" s="8"/>
      <c r="ILQ3" s="8"/>
      <c r="ILR3" s="8"/>
      <c r="ILS3" s="8"/>
      <c r="ILT3" s="8"/>
      <c r="ILU3" s="8"/>
      <c r="ILV3" s="8"/>
      <c r="ILW3" s="8"/>
      <c r="ILX3" s="8"/>
      <c r="ILY3" s="8"/>
      <c r="ILZ3" s="8"/>
      <c r="IMA3" s="8"/>
      <c r="IMB3" s="8"/>
      <c r="IMC3" s="8"/>
      <c r="IMD3" s="8"/>
      <c r="IME3" s="8"/>
      <c r="IMF3" s="8"/>
      <c r="IMG3" s="8"/>
      <c r="IMH3" s="8"/>
      <c r="IMI3" s="8"/>
      <c r="IMJ3" s="8"/>
      <c r="IMK3" s="8"/>
      <c r="IML3" s="8"/>
      <c r="IMM3" s="8"/>
      <c r="IMN3" s="8"/>
      <c r="IMO3" s="8"/>
      <c r="IMP3" s="8"/>
      <c r="IMQ3" s="8"/>
      <c r="IMR3" s="8"/>
      <c r="IMS3" s="8"/>
      <c r="IMT3" s="8"/>
      <c r="IMU3" s="8"/>
      <c r="IMV3" s="8"/>
      <c r="IMW3" s="8"/>
      <c r="IMX3" s="8"/>
      <c r="IMY3" s="8"/>
      <c r="IMZ3" s="8"/>
      <c r="INA3" s="8"/>
      <c r="INB3" s="8"/>
      <c r="INC3" s="8"/>
      <c r="IND3" s="8"/>
      <c r="INE3" s="8"/>
      <c r="INF3" s="8"/>
      <c r="ING3" s="8"/>
      <c r="INH3" s="8"/>
      <c r="INI3" s="8"/>
      <c r="INJ3" s="8"/>
      <c r="INK3" s="8"/>
      <c r="INL3" s="8"/>
      <c r="INM3" s="8"/>
      <c r="INN3" s="8"/>
      <c r="INO3" s="8"/>
      <c r="INP3" s="8"/>
      <c r="INQ3" s="8"/>
      <c r="INR3" s="8"/>
      <c r="INS3" s="8"/>
      <c r="INT3" s="8"/>
      <c r="INU3" s="8"/>
      <c r="INV3" s="8"/>
      <c r="INW3" s="8"/>
      <c r="INX3" s="8"/>
      <c r="INY3" s="8"/>
      <c r="INZ3" s="8"/>
      <c r="IOA3" s="8"/>
      <c r="IOB3" s="8"/>
      <c r="IOC3" s="8"/>
      <c r="IOD3" s="8"/>
      <c r="IOE3" s="8"/>
      <c r="IOF3" s="8"/>
      <c r="IOG3" s="8"/>
      <c r="IOH3" s="8"/>
      <c r="IOI3" s="8"/>
      <c r="IOJ3" s="8"/>
      <c r="IOK3" s="8"/>
      <c r="IOL3" s="8"/>
      <c r="IOM3" s="8"/>
      <c r="ION3" s="8"/>
      <c r="IOO3" s="8"/>
      <c r="IOP3" s="8"/>
      <c r="IOQ3" s="8"/>
      <c r="IOR3" s="8"/>
      <c r="IOS3" s="8"/>
      <c r="IOT3" s="8"/>
      <c r="IOU3" s="8"/>
      <c r="IOV3" s="8"/>
      <c r="IOW3" s="8"/>
      <c r="IOX3" s="8"/>
      <c r="IOY3" s="8"/>
      <c r="IOZ3" s="8"/>
      <c r="IPA3" s="8"/>
      <c r="IPB3" s="8"/>
      <c r="IPC3" s="8"/>
      <c r="IPD3" s="8"/>
      <c r="IPE3" s="8"/>
      <c r="IPF3" s="8"/>
      <c r="IPG3" s="8"/>
      <c r="IPH3" s="8"/>
      <c r="IPI3" s="8"/>
      <c r="IPJ3" s="8"/>
      <c r="IPK3" s="8"/>
      <c r="IPL3" s="8"/>
      <c r="IPM3" s="8"/>
      <c r="IPN3" s="8"/>
      <c r="IPO3" s="8"/>
      <c r="IPP3" s="8"/>
      <c r="IPQ3" s="8"/>
      <c r="IPR3" s="8"/>
      <c r="IPS3" s="8"/>
      <c r="IPT3" s="8"/>
      <c r="IPU3" s="8"/>
      <c r="IPV3" s="8"/>
      <c r="IPW3" s="8"/>
      <c r="IPX3" s="8"/>
      <c r="IPY3" s="8"/>
      <c r="IPZ3" s="8"/>
      <c r="IQA3" s="8"/>
      <c r="IQB3" s="8"/>
      <c r="IQC3" s="8"/>
      <c r="IQD3" s="8"/>
      <c r="IQE3" s="8"/>
      <c r="IQF3" s="8"/>
      <c r="IQG3" s="8"/>
      <c r="IQH3" s="8"/>
      <c r="IQI3" s="8"/>
      <c r="IQJ3" s="8"/>
      <c r="IQK3" s="8"/>
      <c r="IQL3" s="8"/>
      <c r="IQM3" s="8"/>
      <c r="IQN3" s="8"/>
      <c r="IQO3" s="8"/>
      <c r="IQP3" s="8"/>
      <c r="IQQ3" s="8"/>
      <c r="IQR3" s="8"/>
      <c r="IQS3" s="8"/>
      <c r="IQT3" s="8"/>
      <c r="IQU3" s="8"/>
      <c r="IQV3" s="8"/>
      <c r="IQW3" s="8"/>
      <c r="IQX3" s="8"/>
      <c r="IQY3" s="8"/>
      <c r="IQZ3" s="8"/>
      <c r="IRA3" s="8"/>
      <c r="IRB3" s="8"/>
      <c r="IRC3" s="8"/>
      <c r="IRD3" s="8"/>
      <c r="IRE3" s="8"/>
      <c r="IRF3" s="8"/>
      <c r="IRG3" s="8"/>
      <c r="IRH3" s="8"/>
      <c r="IRI3" s="8"/>
      <c r="IRJ3" s="8"/>
      <c r="IRK3" s="8"/>
      <c r="IRL3" s="8"/>
      <c r="IRM3" s="8"/>
      <c r="IRN3" s="8"/>
      <c r="IRO3" s="8"/>
      <c r="IRP3" s="8"/>
      <c r="IRQ3" s="8"/>
      <c r="IRR3" s="8"/>
      <c r="IRS3" s="8"/>
      <c r="IRT3" s="8"/>
      <c r="IRU3" s="8"/>
      <c r="IRV3" s="8"/>
      <c r="IRW3" s="8"/>
      <c r="IRX3" s="8"/>
      <c r="IRY3" s="8"/>
      <c r="IRZ3" s="8"/>
      <c r="ISA3" s="8"/>
      <c r="ISB3" s="8"/>
      <c r="ISC3" s="8"/>
      <c r="ISD3" s="8"/>
      <c r="ISE3" s="8"/>
      <c r="ISF3" s="8"/>
      <c r="ISG3" s="8"/>
      <c r="ISH3" s="8"/>
      <c r="ISI3" s="8"/>
      <c r="ISJ3" s="8"/>
      <c r="ISK3" s="8"/>
      <c r="ISL3" s="8"/>
      <c r="ISM3" s="8"/>
      <c r="ISN3" s="8"/>
      <c r="ISO3" s="8"/>
      <c r="ISP3" s="8"/>
      <c r="ISQ3" s="8"/>
      <c r="ISR3" s="8"/>
      <c r="ISS3" s="8"/>
      <c r="IST3" s="8"/>
      <c r="ISU3" s="8"/>
      <c r="ISV3" s="8"/>
      <c r="ISW3" s="8"/>
      <c r="ISX3" s="8"/>
      <c r="ISY3" s="8"/>
      <c r="ISZ3" s="8"/>
      <c r="ITA3" s="8"/>
      <c r="ITB3" s="8"/>
      <c r="ITC3" s="8"/>
      <c r="ITD3" s="8"/>
      <c r="ITE3" s="8"/>
      <c r="ITF3" s="8"/>
      <c r="ITG3" s="8"/>
      <c r="ITH3" s="8"/>
      <c r="ITI3" s="8"/>
      <c r="ITJ3" s="8"/>
      <c r="ITK3" s="8"/>
      <c r="ITL3" s="8"/>
      <c r="ITM3" s="8"/>
      <c r="ITN3" s="8"/>
      <c r="ITO3" s="8"/>
      <c r="ITP3" s="8"/>
      <c r="ITQ3" s="8"/>
      <c r="ITR3" s="8"/>
      <c r="ITS3" s="8"/>
      <c r="ITT3" s="8"/>
      <c r="ITU3" s="8"/>
      <c r="ITV3" s="8"/>
      <c r="ITW3" s="8"/>
      <c r="ITX3" s="8"/>
      <c r="ITY3" s="8"/>
      <c r="ITZ3" s="8"/>
      <c r="IUA3" s="8"/>
      <c r="IUB3" s="8"/>
      <c r="IUC3" s="8"/>
      <c r="IUD3" s="8"/>
      <c r="IUE3" s="8"/>
      <c r="IUF3" s="8"/>
      <c r="IUG3" s="8"/>
      <c r="IUH3" s="8"/>
      <c r="IUI3" s="8"/>
      <c r="IUJ3" s="8"/>
      <c r="IUK3" s="8"/>
      <c r="IUL3" s="8"/>
      <c r="IUM3" s="8"/>
      <c r="IUN3" s="8"/>
      <c r="IUO3" s="8"/>
      <c r="IUP3" s="8"/>
      <c r="IUQ3" s="8"/>
      <c r="IUR3" s="8"/>
      <c r="IUS3" s="8"/>
      <c r="IUT3" s="8"/>
      <c r="IUU3" s="8"/>
      <c r="IUV3" s="8"/>
      <c r="IUW3" s="8"/>
      <c r="IUX3" s="8"/>
      <c r="IUY3" s="8"/>
      <c r="IUZ3" s="8"/>
      <c r="IVA3" s="8"/>
      <c r="IVB3" s="8"/>
      <c r="IVC3" s="8"/>
      <c r="IVD3" s="8"/>
      <c r="IVE3" s="8"/>
      <c r="IVF3" s="8"/>
      <c r="IVG3" s="8"/>
      <c r="IVH3" s="8"/>
      <c r="IVI3" s="8"/>
      <c r="IVJ3" s="8"/>
      <c r="IVK3" s="8"/>
      <c r="IVL3" s="8"/>
      <c r="IVM3" s="8"/>
      <c r="IVN3" s="8"/>
      <c r="IVO3" s="8"/>
      <c r="IVP3" s="8"/>
      <c r="IVQ3" s="8"/>
      <c r="IVR3" s="8"/>
      <c r="IVS3" s="8"/>
      <c r="IVT3" s="8"/>
      <c r="IVU3" s="8"/>
      <c r="IVV3" s="8"/>
      <c r="IVW3" s="8"/>
      <c r="IVX3" s="8"/>
      <c r="IVY3" s="8"/>
      <c r="IVZ3" s="8"/>
      <c r="IWA3" s="8"/>
      <c r="IWB3" s="8"/>
      <c r="IWC3" s="8"/>
      <c r="IWD3" s="8"/>
      <c r="IWE3" s="8"/>
      <c r="IWF3" s="8"/>
      <c r="IWG3" s="8"/>
      <c r="IWH3" s="8"/>
      <c r="IWI3" s="8"/>
      <c r="IWJ3" s="8"/>
      <c r="IWK3" s="8"/>
      <c r="IWL3" s="8"/>
      <c r="IWM3" s="8"/>
      <c r="IWN3" s="8"/>
      <c r="IWO3" s="8"/>
      <c r="IWP3" s="8"/>
      <c r="IWQ3" s="8"/>
      <c r="IWR3" s="8"/>
      <c r="IWS3" s="8"/>
      <c r="IWT3" s="8"/>
      <c r="IWU3" s="8"/>
      <c r="IWV3" s="8"/>
      <c r="IWW3" s="8"/>
      <c r="IWX3" s="8"/>
      <c r="IWY3" s="8"/>
      <c r="IWZ3" s="8"/>
      <c r="IXA3" s="8"/>
      <c r="IXB3" s="8"/>
      <c r="IXC3" s="8"/>
      <c r="IXD3" s="8"/>
      <c r="IXE3" s="8"/>
      <c r="IXF3" s="8"/>
      <c r="IXG3" s="8"/>
      <c r="IXH3" s="8"/>
      <c r="IXI3" s="8"/>
      <c r="IXJ3" s="8"/>
      <c r="IXK3" s="8"/>
      <c r="IXL3" s="8"/>
      <c r="IXM3" s="8"/>
      <c r="IXN3" s="8"/>
      <c r="IXO3" s="8"/>
      <c r="IXP3" s="8"/>
      <c r="IXQ3" s="8"/>
      <c r="IXR3" s="8"/>
      <c r="IXS3" s="8"/>
      <c r="IXT3" s="8"/>
      <c r="IXU3" s="8"/>
      <c r="IXV3" s="8"/>
      <c r="IXW3" s="8"/>
      <c r="IXX3" s="8"/>
      <c r="IXY3" s="8"/>
      <c r="IXZ3" s="8"/>
      <c r="IYA3" s="8"/>
      <c r="IYB3" s="8"/>
      <c r="IYC3" s="8"/>
      <c r="IYD3" s="8"/>
      <c r="IYE3" s="8"/>
      <c r="IYF3" s="8"/>
      <c r="IYG3" s="8"/>
      <c r="IYH3" s="8"/>
      <c r="IYI3" s="8"/>
      <c r="IYJ3" s="8"/>
      <c r="IYK3" s="8"/>
      <c r="IYL3" s="8"/>
      <c r="IYM3" s="8"/>
      <c r="IYN3" s="8"/>
      <c r="IYO3" s="8"/>
      <c r="IYP3" s="8"/>
      <c r="IYQ3" s="8"/>
      <c r="IYR3" s="8"/>
      <c r="IYS3" s="8"/>
      <c r="IYT3" s="8"/>
      <c r="IYU3" s="8"/>
      <c r="IYV3" s="8"/>
      <c r="IYW3" s="8"/>
      <c r="IYX3" s="8"/>
      <c r="IYY3" s="8"/>
      <c r="IYZ3" s="8"/>
      <c r="IZA3" s="8"/>
      <c r="IZB3" s="8"/>
      <c r="IZC3" s="8"/>
      <c r="IZD3" s="8"/>
      <c r="IZE3" s="8"/>
      <c r="IZF3" s="8"/>
      <c r="IZG3" s="8"/>
      <c r="IZH3" s="8"/>
      <c r="IZI3" s="8"/>
      <c r="IZJ3" s="8"/>
      <c r="IZK3" s="8"/>
      <c r="IZL3" s="8"/>
      <c r="IZM3" s="8"/>
      <c r="IZN3" s="8"/>
      <c r="IZO3" s="8"/>
      <c r="IZP3" s="8"/>
      <c r="IZQ3" s="8"/>
      <c r="IZR3" s="8"/>
      <c r="IZS3" s="8"/>
      <c r="IZT3" s="8"/>
      <c r="IZU3" s="8"/>
      <c r="IZV3" s="8"/>
      <c r="IZW3" s="8"/>
      <c r="IZX3" s="8"/>
      <c r="IZY3" s="8"/>
      <c r="IZZ3" s="8"/>
      <c r="JAA3" s="8"/>
      <c r="JAB3" s="8"/>
      <c r="JAC3" s="8"/>
      <c r="JAD3" s="8"/>
      <c r="JAE3" s="8"/>
      <c r="JAF3" s="8"/>
      <c r="JAG3" s="8"/>
      <c r="JAH3" s="8"/>
      <c r="JAI3" s="8"/>
      <c r="JAJ3" s="8"/>
      <c r="JAK3" s="8"/>
      <c r="JAL3" s="8"/>
      <c r="JAM3" s="8"/>
      <c r="JAN3" s="8"/>
      <c r="JAO3" s="8"/>
      <c r="JAP3" s="8"/>
      <c r="JAQ3" s="8"/>
      <c r="JAR3" s="8"/>
      <c r="JAS3" s="8"/>
      <c r="JAT3" s="8"/>
      <c r="JAU3" s="8"/>
      <c r="JAV3" s="8"/>
      <c r="JAW3" s="8"/>
      <c r="JAX3" s="8"/>
      <c r="JAY3" s="8"/>
      <c r="JAZ3" s="8"/>
      <c r="JBA3" s="8"/>
      <c r="JBB3" s="8"/>
      <c r="JBC3" s="8"/>
      <c r="JBD3" s="8"/>
      <c r="JBE3" s="8"/>
      <c r="JBF3" s="8"/>
      <c r="JBG3" s="8"/>
      <c r="JBH3" s="8"/>
      <c r="JBI3" s="8"/>
      <c r="JBJ3" s="8"/>
      <c r="JBK3" s="8"/>
      <c r="JBL3" s="8"/>
      <c r="JBM3" s="8"/>
      <c r="JBN3" s="8"/>
      <c r="JBO3" s="8"/>
      <c r="JBP3" s="8"/>
      <c r="JBQ3" s="8"/>
      <c r="JBR3" s="8"/>
      <c r="JBS3" s="8"/>
      <c r="JBT3" s="8"/>
      <c r="JBU3" s="8"/>
      <c r="JBV3" s="8"/>
      <c r="JBW3" s="8"/>
      <c r="JBX3" s="8"/>
      <c r="JBY3" s="8"/>
      <c r="JBZ3" s="8"/>
      <c r="JCA3" s="8"/>
      <c r="JCB3" s="8"/>
      <c r="JCC3" s="8"/>
      <c r="JCD3" s="8"/>
      <c r="JCE3" s="8"/>
      <c r="JCF3" s="8"/>
      <c r="JCG3" s="8"/>
      <c r="JCH3" s="8"/>
      <c r="JCI3" s="8"/>
      <c r="JCJ3" s="8"/>
      <c r="JCK3" s="8"/>
      <c r="JCL3" s="8"/>
      <c r="JCM3" s="8"/>
      <c r="JCN3" s="8"/>
      <c r="JCO3" s="8"/>
      <c r="JCP3" s="8"/>
      <c r="JCQ3" s="8"/>
      <c r="JCR3" s="8"/>
      <c r="JCS3" s="8"/>
      <c r="JCT3" s="8"/>
      <c r="JCU3" s="8"/>
      <c r="JCV3" s="8"/>
      <c r="JCW3" s="8"/>
      <c r="JCX3" s="8"/>
      <c r="JCY3" s="8"/>
      <c r="JCZ3" s="8"/>
      <c r="JDA3" s="8"/>
      <c r="JDB3" s="8"/>
      <c r="JDC3" s="8"/>
      <c r="JDD3" s="8"/>
      <c r="JDE3" s="8"/>
      <c r="JDF3" s="8"/>
      <c r="JDG3" s="8"/>
      <c r="JDH3" s="8"/>
      <c r="JDI3" s="8"/>
      <c r="JDJ3" s="8"/>
      <c r="JDK3" s="8"/>
      <c r="JDL3" s="8"/>
      <c r="JDM3" s="8"/>
      <c r="JDN3" s="8"/>
      <c r="JDO3" s="8"/>
      <c r="JDP3" s="8"/>
      <c r="JDQ3" s="8"/>
      <c r="JDR3" s="8"/>
      <c r="JDS3" s="8"/>
      <c r="JDT3" s="8"/>
      <c r="JDU3" s="8"/>
      <c r="JDV3" s="8"/>
      <c r="JDW3" s="8"/>
      <c r="JDX3" s="8"/>
      <c r="JDY3" s="8"/>
      <c r="JDZ3" s="8"/>
      <c r="JEA3" s="8"/>
      <c r="JEB3" s="8"/>
      <c r="JEC3" s="8"/>
      <c r="JED3" s="8"/>
      <c r="JEE3" s="8"/>
      <c r="JEF3" s="8"/>
      <c r="JEG3" s="8"/>
      <c r="JEH3" s="8"/>
      <c r="JEI3" s="8"/>
      <c r="JEJ3" s="8"/>
      <c r="JEK3" s="8"/>
      <c r="JEL3" s="8"/>
      <c r="JEM3" s="8"/>
      <c r="JEN3" s="8"/>
      <c r="JEO3" s="8"/>
      <c r="JEP3" s="8"/>
      <c r="JEQ3" s="8"/>
      <c r="JER3" s="8"/>
      <c r="JES3" s="8"/>
      <c r="JET3" s="8"/>
      <c r="JEU3" s="8"/>
      <c r="JEV3" s="8"/>
      <c r="JEW3" s="8"/>
      <c r="JEX3" s="8"/>
      <c r="JEY3" s="8"/>
      <c r="JEZ3" s="8"/>
      <c r="JFA3" s="8"/>
      <c r="JFB3" s="8"/>
      <c r="JFC3" s="8"/>
      <c r="JFD3" s="8"/>
      <c r="JFE3" s="8"/>
      <c r="JFF3" s="8"/>
      <c r="JFG3" s="8"/>
      <c r="JFH3" s="8"/>
      <c r="JFI3" s="8"/>
      <c r="JFJ3" s="8"/>
      <c r="JFK3" s="8"/>
      <c r="JFL3" s="8"/>
      <c r="JFM3" s="8"/>
      <c r="JFN3" s="8"/>
      <c r="JFO3" s="8"/>
      <c r="JFP3" s="8"/>
      <c r="JFQ3" s="8"/>
      <c r="JFR3" s="8"/>
      <c r="JFS3" s="8"/>
      <c r="JFT3" s="8"/>
      <c r="JFU3" s="8"/>
      <c r="JFV3" s="8"/>
      <c r="JFW3" s="8"/>
      <c r="JFX3" s="8"/>
      <c r="JFY3" s="8"/>
      <c r="JFZ3" s="8"/>
      <c r="JGA3" s="8"/>
      <c r="JGB3" s="8"/>
      <c r="JGC3" s="8"/>
      <c r="JGD3" s="8"/>
      <c r="JGE3" s="8"/>
      <c r="JGF3" s="8"/>
      <c r="JGG3" s="8"/>
      <c r="JGH3" s="8"/>
      <c r="JGI3" s="8"/>
      <c r="JGJ3" s="8"/>
      <c r="JGK3" s="8"/>
      <c r="JGL3" s="8"/>
      <c r="JGM3" s="8"/>
      <c r="JGN3" s="8"/>
      <c r="JGO3" s="8"/>
      <c r="JGP3" s="8"/>
      <c r="JGQ3" s="8"/>
      <c r="JGR3" s="8"/>
      <c r="JGS3" s="8"/>
      <c r="JGT3" s="8"/>
      <c r="JGU3" s="8"/>
      <c r="JGV3" s="8"/>
      <c r="JGW3" s="8"/>
      <c r="JGX3" s="8"/>
      <c r="JGY3" s="8"/>
      <c r="JGZ3" s="8"/>
      <c r="JHA3" s="8"/>
      <c r="JHB3" s="8"/>
      <c r="JHC3" s="8"/>
      <c r="JHD3" s="8"/>
      <c r="JHE3" s="8"/>
      <c r="JHF3" s="8"/>
      <c r="JHG3" s="8"/>
      <c r="JHH3" s="8"/>
      <c r="JHI3" s="8"/>
      <c r="JHJ3" s="8"/>
      <c r="JHK3" s="8"/>
      <c r="JHL3" s="8"/>
      <c r="JHM3" s="8"/>
      <c r="JHN3" s="8"/>
      <c r="JHO3" s="8"/>
      <c r="JHP3" s="8"/>
      <c r="JHQ3" s="8"/>
      <c r="JHR3" s="8"/>
      <c r="JHS3" s="8"/>
      <c r="JHT3" s="8"/>
      <c r="JHU3" s="8"/>
      <c r="JHV3" s="8"/>
      <c r="JHW3" s="8"/>
      <c r="JHX3" s="8"/>
      <c r="JHY3" s="8"/>
      <c r="JHZ3" s="8"/>
      <c r="JIA3" s="8"/>
      <c r="JIB3" s="8"/>
      <c r="JIC3" s="8"/>
      <c r="JID3" s="8"/>
      <c r="JIE3" s="8"/>
      <c r="JIF3" s="8"/>
      <c r="JIG3" s="8"/>
      <c r="JIH3" s="8"/>
      <c r="JII3" s="8"/>
      <c r="JIJ3" s="8"/>
      <c r="JIK3" s="8"/>
      <c r="JIL3" s="8"/>
      <c r="JIM3" s="8"/>
      <c r="JIN3" s="8"/>
      <c r="JIO3" s="8"/>
      <c r="JIP3" s="8"/>
      <c r="JIQ3" s="8"/>
      <c r="JIR3" s="8"/>
      <c r="JIS3" s="8"/>
      <c r="JIT3" s="8"/>
      <c r="JIU3" s="8"/>
      <c r="JIV3" s="8"/>
      <c r="JIW3" s="8"/>
      <c r="JIX3" s="8"/>
      <c r="JIY3" s="8"/>
      <c r="JIZ3" s="8"/>
      <c r="JJA3" s="8"/>
      <c r="JJB3" s="8"/>
      <c r="JJC3" s="8"/>
      <c r="JJD3" s="8"/>
      <c r="JJE3" s="8"/>
      <c r="JJF3" s="8"/>
      <c r="JJG3" s="8"/>
      <c r="JJH3" s="8"/>
      <c r="JJI3" s="8"/>
      <c r="JJJ3" s="8"/>
      <c r="JJK3" s="8"/>
      <c r="JJL3" s="8"/>
      <c r="JJM3" s="8"/>
      <c r="JJN3" s="8"/>
      <c r="JJO3" s="8"/>
      <c r="JJP3" s="8"/>
      <c r="JJQ3" s="8"/>
      <c r="JJR3" s="8"/>
      <c r="JJS3" s="8"/>
      <c r="JJT3" s="8"/>
      <c r="JJU3" s="8"/>
      <c r="JJV3" s="8"/>
      <c r="JJW3" s="8"/>
      <c r="JJX3" s="8"/>
      <c r="JJY3" s="8"/>
      <c r="JJZ3" s="8"/>
      <c r="JKA3" s="8"/>
      <c r="JKB3" s="8"/>
      <c r="JKC3" s="8"/>
      <c r="JKD3" s="8"/>
      <c r="JKE3" s="8"/>
      <c r="JKF3" s="8"/>
      <c r="JKG3" s="8"/>
      <c r="JKH3" s="8"/>
      <c r="JKI3" s="8"/>
      <c r="JKJ3" s="8"/>
      <c r="JKK3" s="8"/>
      <c r="JKL3" s="8"/>
      <c r="JKM3" s="8"/>
      <c r="JKN3" s="8"/>
      <c r="JKO3" s="8"/>
      <c r="JKP3" s="8"/>
      <c r="JKQ3" s="8"/>
      <c r="JKR3" s="8"/>
      <c r="JKS3" s="8"/>
      <c r="JKT3" s="8"/>
      <c r="JKU3" s="8"/>
      <c r="JKV3" s="8"/>
      <c r="JKW3" s="8"/>
      <c r="JKX3" s="8"/>
      <c r="JKY3" s="8"/>
      <c r="JKZ3" s="8"/>
      <c r="JLA3" s="8"/>
      <c r="JLB3" s="8"/>
      <c r="JLC3" s="8"/>
      <c r="JLD3" s="8"/>
      <c r="JLE3" s="8"/>
      <c r="JLF3" s="8"/>
      <c r="JLG3" s="8"/>
      <c r="JLH3" s="8"/>
      <c r="JLI3" s="8"/>
      <c r="JLJ3" s="8"/>
      <c r="JLK3" s="8"/>
      <c r="JLL3" s="8"/>
      <c r="JLM3" s="8"/>
      <c r="JLN3" s="8"/>
      <c r="JLO3" s="8"/>
      <c r="JLP3" s="8"/>
      <c r="JLQ3" s="8"/>
      <c r="JLR3" s="8"/>
      <c r="JLS3" s="8"/>
      <c r="JLT3" s="8"/>
      <c r="JLU3" s="8"/>
      <c r="JLV3" s="8"/>
      <c r="JLW3" s="8"/>
      <c r="JLX3" s="8"/>
      <c r="JLY3" s="8"/>
      <c r="JLZ3" s="8"/>
      <c r="JMA3" s="8"/>
      <c r="JMB3" s="8"/>
      <c r="JMC3" s="8"/>
      <c r="JMD3" s="8"/>
      <c r="JME3" s="8"/>
      <c r="JMF3" s="8"/>
      <c r="JMG3" s="8"/>
      <c r="JMH3" s="8"/>
      <c r="JMI3" s="8"/>
      <c r="JMJ3" s="8"/>
      <c r="JMK3" s="8"/>
      <c r="JML3" s="8"/>
      <c r="JMM3" s="8"/>
      <c r="JMN3" s="8"/>
      <c r="JMO3" s="8"/>
      <c r="JMP3" s="8"/>
      <c r="JMQ3" s="8"/>
      <c r="JMR3" s="8"/>
      <c r="JMS3" s="8"/>
      <c r="JMT3" s="8"/>
      <c r="JMU3" s="8"/>
      <c r="JMV3" s="8"/>
      <c r="JMW3" s="8"/>
      <c r="JMX3" s="8"/>
      <c r="JMY3" s="8"/>
      <c r="JMZ3" s="8"/>
      <c r="JNA3" s="8"/>
      <c r="JNB3" s="8"/>
      <c r="JNC3" s="8"/>
      <c r="JND3" s="8"/>
      <c r="JNE3" s="8"/>
      <c r="JNF3" s="8"/>
      <c r="JNG3" s="8"/>
      <c r="JNH3" s="8"/>
      <c r="JNI3" s="8"/>
      <c r="JNJ3" s="8"/>
      <c r="JNK3" s="8"/>
      <c r="JNL3" s="8"/>
      <c r="JNM3" s="8"/>
      <c r="JNN3" s="8"/>
      <c r="JNO3" s="8"/>
      <c r="JNP3" s="8"/>
      <c r="JNQ3" s="8"/>
      <c r="JNR3" s="8"/>
      <c r="JNS3" s="8"/>
      <c r="JNT3" s="8"/>
      <c r="JNU3" s="8"/>
      <c r="JNV3" s="8"/>
      <c r="JNW3" s="8"/>
      <c r="JNX3" s="8"/>
      <c r="JNY3" s="8"/>
      <c r="JNZ3" s="8"/>
      <c r="JOA3" s="8"/>
      <c r="JOB3" s="8"/>
      <c r="JOC3" s="8"/>
      <c r="JOD3" s="8"/>
      <c r="JOE3" s="8"/>
      <c r="JOF3" s="8"/>
      <c r="JOG3" s="8"/>
      <c r="JOH3" s="8"/>
      <c r="JOI3" s="8"/>
      <c r="JOJ3" s="8"/>
      <c r="JOK3" s="8"/>
      <c r="JOL3" s="8"/>
      <c r="JOM3" s="8"/>
      <c r="JON3" s="8"/>
      <c r="JOO3" s="8"/>
      <c r="JOP3" s="8"/>
      <c r="JOQ3" s="8"/>
      <c r="JOR3" s="8"/>
      <c r="JOS3" s="8"/>
      <c r="JOT3" s="8"/>
      <c r="JOU3" s="8"/>
      <c r="JOV3" s="8"/>
      <c r="JOW3" s="8"/>
      <c r="JOX3" s="8"/>
      <c r="JOY3" s="8"/>
      <c r="JOZ3" s="8"/>
      <c r="JPA3" s="8"/>
      <c r="JPB3" s="8"/>
      <c r="JPC3" s="8"/>
      <c r="JPD3" s="8"/>
      <c r="JPE3" s="8"/>
      <c r="JPF3" s="8"/>
      <c r="JPG3" s="8"/>
      <c r="JPH3" s="8"/>
      <c r="JPI3" s="8"/>
      <c r="JPJ3" s="8"/>
      <c r="JPK3" s="8"/>
      <c r="JPL3" s="8"/>
      <c r="JPM3" s="8"/>
      <c r="JPN3" s="8"/>
      <c r="JPO3" s="8"/>
      <c r="JPP3" s="8"/>
      <c r="JPQ3" s="8"/>
      <c r="JPR3" s="8"/>
      <c r="JPS3" s="8"/>
      <c r="JPT3" s="8"/>
      <c r="JPU3" s="8"/>
      <c r="JPV3" s="8"/>
      <c r="JPW3" s="8"/>
      <c r="JPX3" s="8"/>
      <c r="JPY3" s="8"/>
      <c r="JPZ3" s="8"/>
      <c r="JQA3" s="8"/>
      <c r="JQB3" s="8"/>
      <c r="JQC3" s="8"/>
      <c r="JQD3" s="8"/>
      <c r="JQE3" s="8"/>
      <c r="JQF3" s="8"/>
      <c r="JQG3" s="8"/>
      <c r="JQH3" s="8"/>
      <c r="JQI3" s="8"/>
      <c r="JQJ3" s="8"/>
      <c r="JQK3" s="8"/>
      <c r="JQL3" s="8"/>
      <c r="JQM3" s="8"/>
      <c r="JQN3" s="8"/>
      <c r="JQO3" s="8"/>
      <c r="JQP3" s="8"/>
      <c r="JQQ3" s="8"/>
      <c r="JQR3" s="8"/>
      <c r="JQS3" s="8"/>
      <c r="JQT3" s="8"/>
      <c r="JQU3" s="8"/>
      <c r="JQV3" s="8"/>
      <c r="JQW3" s="8"/>
      <c r="JQX3" s="8"/>
      <c r="JQY3" s="8"/>
      <c r="JQZ3" s="8"/>
      <c r="JRA3" s="8"/>
      <c r="JRB3" s="8"/>
      <c r="JRC3" s="8"/>
      <c r="JRD3" s="8"/>
      <c r="JRE3" s="8"/>
      <c r="JRF3" s="8"/>
      <c r="JRG3" s="8"/>
      <c r="JRH3" s="8"/>
      <c r="JRI3" s="8"/>
      <c r="JRJ3" s="8"/>
      <c r="JRK3" s="8"/>
      <c r="JRL3" s="8"/>
      <c r="JRM3" s="8"/>
      <c r="JRN3" s="8"/>
      <c r="JRO3" s="8"/>
      <c r="JRP3" s="8"/>
      <c r="JRQ3" s="8"/>
      <c r="JRR3" s="8"/>
      <c r="JRS3" s="8"/>
      <c r="JRT3" s="8"/>
      <c r="JRU3" s="8"/>
      <c r="JRV3" s="8"/>
      <c r="JRW3" s="8"/>
      <c r="JRX3" s="8"/>
      <c r="JRY3" s="8"/>
      <c r="JRZ3" s="8"/>
      <c r="JSA3" s="8"/>
      <c r="JSB3" s="8"/>
      <c r="JSC3" s="8"/>
      <c r="JSD3" s="8"/>
      <c r="JSE3" s="8"/>
      <c r="JSF3" s="8"/>
      <c r="JSG3" s="8"/>
      <c r="JSH3" s="8"/>
      <c r="JSI3" s="8"/>
      <c r="JSJ3" s="8"/>
      <c r="JSK3" s="8"/>
      <c r="JSL3" s="8"/>
      <c r="JSM3" s="8"/>
      <c r="JSN3" s="8"/>
      <c r="JSO3" s="8"/>
      <c r="JSP3" s="8"/>
      <c r="JSQ3" s="8"/>
      <c r="JSR3" s="8"/>
      <c r="JSS3" s="8"/>
      <c r="JST3" s="8"/>
      <c r="JSU3" s="8"/>
      <c r="JSV3" s="8"/>
      <c r="JSW3" s="8"/>
      <c r="JSX3" s="8"/>
      <c r="JSY3" s="8"/>
      <c r="JSZ3" s="8"/>
      <c r="JTA3" s="8"/>
      <c r="JTB3" s="8"/>
      <c r="JTC3" s="8"/>
      <c r="JTD3" s="8"/>
      <c r="JTE3" s="8"/>
      <c r="JTF3" s="8"/>
      <c r="JTG3" s="8"/>
      <c r="JTH3" s="8"/>
      <c r="JTI3" s="8"/>
      <c r="JTJ3" s="8"/>
      <c r="JTK3" s="8"/>
      <c r="JTL3" s="8"/>
      <c r="JTM3" s="8"/>
      <c r="JTN3" s="8"/>
      <c r="JTO3" s="8"/>
      <c r="JTP3" s="8"/>
      <c r="JTQ3" s="8"/>
      <c r="JTR3" s="8"/>
      <c r="JTS3" s="8"/>
      <c r="JTT3" s="8"/>
      <c r="JTU3" s="8"/>
      <c r="JTV3" s="8"/>
      <c r="JTW3" s="8"/>
      <c r="JTX3" s="8"/>
      <c r="JTY3" s="8"/>
      <c r="JTZ3" s="8"/>
      <c r="JUA3" s="8"/>
      <c r="JUB3" s="8"/>
      <c r="JUC3" s="8"/>
      <c r="JUD3" s="8"/>
      <c r="JUE3" s="8"/>
      <c r="JUF3" s="8"/>
      <c r="JUG3" s="8"/>
      <c r="JUH3" s="8"/>
      <c r="JUI3" s="8"/>
      <c r="JUJ3" s="8"/>
      <c r="JUK3" s="8"/>
      <c r="JUL3" s="8"/>
      <c r="JUM3" s="8"/>
      <c r="JUN3" s="8"/>
      <c r="JUO3" s="8"/>
      <c r="JUP3" s="8"/>
      <c r="JUQ3" s="8"/>
      <c r="JUR3" s="8"/>
      <c r="JUS3" s="8"/>
      <c r="JUT3" s="8"/>
      <c r="JUU3" s="8"/>
      <c r="JUV3" s="8"/>
      <c r="JUW3" s="8"/>
      <c r="JUX3" s="8"/>
      <c r="JUY3" s="8"/>
      <c r="JUZ3" s="8"/>
      <c r="JVA3" s="8"/>
      <c r="JVB3" s="8"/>
      <c r="JVC3" s="8"/>
      <c r="JVD3" s="8"/>
      <c r="JVE3" s="8"/>
      <c r="JVF3" s="8"/>
      <c r="JVG3" s="8"/>
      <c r="JVH3" s="8"/>
      <c r="JVI3" s="8"/>
      <c r="JVJ3" s="8"/>
      <c r="JVK3" s="8"/>
      <c r="JVL3" s="8"/>
      <c r="JVM3" s="8"/>
      <c r="JVN3" s="8"/>
      <c r="JVO3" s="8"/>
      <c r="JVP3" s="8"/>
      <c r="JVQ3" s="8"/>
      <c r="JVR3" s="8"/>
      <c r="JVS3" s="8"/>
      <c r="JVT3" s="8"/>
      <c r="JVU3" s="8"/>
      <c r="JVV3" s="8"/>
      <c r="JVW3" s="8"/>
      <c r="JVX3" s="8"/>
      <c r="JVY3" s="8"/>
      <c r="JVZ3" s="8"/>
      <c r="JWA3" s="8"/>
      <c r="JWB3" s="8"/>
      <c r="JWC3" s="8"/>
      <c r="JWD3" s="8"/>
      <c r="JWE3" s="8"/>
      <c r="JWF3" s="8"/>
      <c r="JWG3" s="8"/>
      <c r="JWH3" s="8"/>
      <c r="JWI3" s="8"/>
      <c r="JWJ3" s="8"/>
      <c r="JWK3" s="8"/>
      <c r="JWL3" s="8"/>
      <c r="JWM3" s="8"/>
      <c r="JWN3" s="8"/>
      <c r="JWO3" s="8"/>
      <c r="JWP3" s="8"/>
      <c r="JWQ3" s="8"/>
      <c r="JWR3" s="8"/>
      <c r="JWS3" s="8"/>
      <c r="JWT3" s="8"/>
      <c r="JWU3" s="8"/>
      <c r="JWV3" s="8"/>
      <c r="JWW3" s="8"/>
      <c r="JWX3" s="8"/>
      <c r="JWY3" s="8"/>
      <c r="JWZ3" s="8"/>
      <c r="JXA3" s="8"/>
      <c r="JXB3" s="8"/>
      <c r="JXC3" s="8"/>
      <c r="JXD3" s="8"/>
      <c r="JXE3" s="8"/>
      <c r="JXF3" s="8"/>
      <c r="JXG3" s="8"/>
      <c r="JXH3" s="8"/>
      <c r="JXI3" s="8"/>
      <c r="JXJ3" s="8"/>
      <c r="JXK3" s="8"/>
      <c r="JXL3" s="8"/>
      <c r="JXM3" s="8"/>
      <c r="JXN3" s="8"/>
      <c r="JXO3" s="8"/>
      <c r="JXP3" s="8"/>
      <c r="JXQ3" s="8"/>
      <c r="JXR3" s="8"/>
      <c r="JXS3" s="8"/>
      <c r="JXT3" s="8"/>
      <c r="JXU3" s="8"/>
      <c r="JXV3" s="8"/>
      <c r="JXW3" s="8"/>
      <c r="JXX3" s="8"/>
      <c r="JXY3" s="8"/>
      <c r="JXZ3" s="8"/>
      <c r="JYA3" s="8"/>
      <c r="JYB3" s="8"/>
      <c r="JYC3" s="8"/>
      <c r="JYD3" s="8"/>
      <c r="JYE3" s="8"/>
      <c r="JYF3" s="8"/>
      <c r="JYG3" s="8"/>
      <c r="JYH3" s="8"/>
      <c r="JYI3" s="8"/>
      <c r="JYJ3" s="8"/>
      <c r="JYK3" s="8"/>
      <c r="JYL3" s="8"/>
      <c r="JYM3" s="8"/>
      <c r="JYN3" s="8"/>
      <c r="JYO3" s="8"/>
      <c r="JYP3" s="8"/>
      <c r="JYQ3" s="8"/>
      <c r="JYR3" s="8"/>
      <c r="JYS3" s="8"/>
      <c r="JYT3" s="8"/>
      <c r="JYU3" s="8"/>
      <c r="JYV3" s="8"/>
      <c r="JYW3" s="8"/>
      <c r="JYX3" s="8"/>
      <c r="JYY3" s="8"/>
      <c r="JYZ3" s="8"/>
      <c r="JZA3" s="8"/>
      <c r="JZB3" s="8"/>
      <c r="JZC3" s="8"/>
      <c r="JZD3" s="8"/>
      <c r="JZE3" s="8"/>
      <c r="JZF3" s="8"/>
      <c r="JZG3" s="8"/>
      <c r="JZH3" s="8"/>
      <c r="JZI3" s="8"/>
      <c r="JZJ3" s="8"/>
      <c r="JZK3" s="8"/>
      <c r="JZL3" s="8"/>
      <c r="JZM3" s="8"/>
      <c r="JZN3" s="8"/>
      <c r="JZO3" s="8"/>
      <c r="JZP3" s="8"/>
      <c r="JZQ3" s="8"/>
      <c r="JZR3" s="8"/>
      <c r="JZS3" s="8"/>
      <c r="JZT3" s="8"/>
      <c r="JZU3" s="8"/>
      <c r="JZV3" s="8"/>
      <c r="JZW3" s="8"/>
      <c r="JZX3" s="8"/>
      <c r="JZY3" s="8"/>
      <c r="JZZ3" s="8"/>
      <c r="KAA3" s="8"/>
      <c r="KAB3" s="8"/>
      <c r="KAC3" s="8"/>
      <c r="KAD3" s="8"/>
      <c r="KAE3" s="8"/>
      <c r="KAF3" s="8"/>
      <c r="KAG3" s="8"/>
      <c r="KAH3" s="8"/>
      <c r="KAI3" s="8"/>
      <c r="KAJ3" s="8"/>
      <c r="KAK3" s="8"/>
      <c r="KAL3" s="8"/>
      <c r="KAM3" s="8"/>
      <c r="KAN3" s="8"/>
      <c r="KAO3" s="8"/>
      <c r="KAP3" s="8"/>
      <c r="KAQ3" s="8"/>
      <c r="KAR3" s="8"/>
      <c r="KAS3" s="8"/>
      <c r="KAT3" s="8"/>
      <c r="KAU3" s="8"/>
      <c r="KAV3" s="8"/>
      <c r="KAW3" s="8"/>
      <c r="KAX3" s="8"/>
      <c r="KAY3" s="8"/>
      <c r="KAZ3" s="8"/>
      <c r="KBA3" s="8"/>
      <c r="KBB3" s="8"/>
      <c r="KBC3" s="8"/>
      <c r="KBD3" s="8"/>
      <c r="KBE3" s="8"/>
      <c r="KBF3" s="8"/>
      <c r="KBG3" s="8"/>
      <c r="KBH3" s="8"/>
      <c r="KBI3" s="8"/>
      <c r="KBJ3" s="8"/>
      <c r="KBK3" s="8"/>
      <c r="KBL3" s="8"/>
      <c r="KBM3" s="8"/>
      <c r="KBN3" s="8"/>
      <c r="KBO3" s="8"/>
      <c r="KBP3" s="8"/>
      <c r="KBQ3" s="8"/>
      <c r="KBR3" s="8"/>
      <c r="KBS3" s="8"/>
      <c r="KBT3" s="8"/>
      <c r="KBU3" s="8"/>
      <c r="KBV3" s="8"/>
      <c r="KBW3" s="8"/>
      <c r="KBX3" s="8"/>
      <c r="KBY3" s="8"/>
      <c r="KBZ3" s="8"/>
      <c r="KCA3" s="8"/>
      <c r="KCB3" s="8"/>
      <c r="KCC3" s="8"/>
      <c r="KCD3" s="8"/>
      <c r="KCE3" s="8"/>
      <c r="KCF3" s="8"/>
      <c r="KCG3" s="8"/>
      <c r="KCH3" s="8"/>
      <c r="KCI3" s="8"/>
      <c r="KCJ3" s="8"/>
      <c r="KCK3" s="8"/>
      <c r="KCL3" s="8"/>
      <c r="KCM3" s="8"/>
      <c r="KCN3" s="8"/>
      <c r="KCO3" s="8"/>
      <c r="KCP3" s="8"/>
      <c r="KCQ3" s="8"/>
      <c r="KCR3" s="8"/>
      <c r="KCS3" s="8"/>
      <c r="KCT3" s="8"/>
      <c r="KCU3" s="8"/>
      <c r="KCV3" s="8"/>
      <c r="KCW3" s="8"/>
      <c r="KCX3" s="8"/>
      <c r="KCY3" s="8"/>
      <c r="KCZ3" s="8"/>
      <c r="KDA3" s="8"/>
      <c r="KDB3" s="8"/>
      <c r="KDC3" s="8"/>
      <c r="KDD3" s="8"/>
      <c r="KDE3" s="8"/>
      <c r="KDF3" s="8"/>
      <c r="KDG3" s="8"/>
      <c r="KDH3" s="8"/>
      <c r="KDI3" s="8"/>
      <c r="KDJ3" s="8"/>
      <c r="KDK3" s="8"/>
      <c r="KDL3" s="8"/>
      <c r="KDM3" s="8"/>
      <c r="KDN3" s="8"/>
      <c r="KDO3" s="8"/>
      <c r="KDP3" s="8"/>
      <c r="KDQ3" s="8"/>
      <c r="KDR3" s="8"/>
      <c r="KDS3" s="8"/>
      <c r="KDT3" s="8"/>
      <c r="KDU3" s="8"/>
      <c r="KDV3" s="8"/>
      <c r="KDW3" s="8"/>
      <c r="KDX3" s="8"/>
      <c r="KDY3" s="8"/>
      <c r="KDZ3" s="8"/>
      <c r="KEA3" s="8"/>
      <c r="KEB3" s="8"/>
      <c r="KEC3" s="8"/>
      <c r="KED3" s="8"/>
      <c r="KEE3" s="8"/>
      <c r="KEF3" s="8"/>
      <c r="KEG3" s="8"/>
      <c r="KEH3" s="8"/>
      <c r="KEI3" s="8"/>
      <c r="KEJ3" s="8"/>
      <c r="KEK3" s="8"/>
      <c r="KEL3" s="8"/>
      <c r="KEM3" s="8"/>
      <c r="KEN3" s="8"/>
      <c r="KEO3" s="8"/>
      <c r="KEP3" s="8"/>
      <c r="KEQ3" s="8"/>
      <c r="KER3" s="8"/>
      <c r="KES3" s="8"/>
      <c r="KET3" s="8"/>
      <c r="KEU3" s="8"/>
      <c r="KEV3" s="8"/>
      <c r="KEW3" s="8"/>
      <c r="KEX3" s="8"/>
      <c r="KEY3" s="8"/>
      <c r="KEZ3" s="8"/>
      <c r="KFA3" s="8"/>
      <c r="KFB3" s="8"/>
      <c r="KFC3" s="8"/>
      <c r="KFD3" s="8"/>
      <c r="KFE3" s="8"/>
      <c r="KFF3" s="8"/>
      <c r="KFG3" s="8"/>
      <c r="KFH3" s="8"/>
      <c r="KFI3" s="8"/>
      <c r="KFJ3" s="8"/>
      <c r="KFK3" s="8"/>
      <c r="KFL3" s="8"/>
      <c r="KFM3" s="8"/>
      <c r="KFN3" s="8"/>
      <c r="KFO3" s="8"/>
      <c r="KFP3" s="8"/>
      <c r="KFQ3" s="8"/>
      <c r="KFR3" s="8"/>
      <c r="KFS3" s="8"/>
      <c r="KFT3" s="8"/>
      <c r="KFU3" s="8"/>
      <c r="KFV3" s="8"/>
      <c r="KFW3" s="8"/>
      <c r="KFX3" s="8"/>
      <c r="KFY3" s="8"/>
      <c r="KFZ3" s="8"/>
      <c r="KGA3" s="8"/>
      <c r="KGB3" s="8"/>
      <c r="KGC3" s="8"/>
      <c r="KGD3" s="8"/>
      <c r="KGE3" s="8"/>
      <c r="KGF3" s="8"/>
      <c r="KGG3" s="8"/>
      <c r="KGH3" s="8"/>
      <c r="KGI3" s="8"/>
      <c r="KGJ3" s="8"/>
      <c r="KGK3" s="8"/>
      <c r="KGL3" s="8"/>
      <c r="KGM3" s="8"/>
      <c r="KGN3" s="8"/>
      <c r="KGO3" s="8"/>
      <c r="KGP3" s="8"/>
      <c r="KGQ3" s="8"/>
      <c r="KGR3" s="8"/>
      <c r="KGS3" s="8"/>
      <c r="KGT3" s="8"/>
      <c r="KGU3" s="8"/>
      <c r="KGV3" s="8"/>
      <c r="KGW3" s="8"/>
      <c r="KGX3" s="8"/>
      <c r="KGY3" s="8"/>
      <c r="KGZ3" s="8"/>
      <c r="KHA3" s="8"/>
      <c r="KHB3" s="8"/>
      <c r="KHC3" s="8"/>
      <c r="KHD3" s="8"/>
      <c r="KHE3" s="8"/>
      <c r="KHF3" s="8"/>
      <c r="KHG3" s="8"/>
      <c r="KHH3" s="8"/>
      <c r="KHI3" s="8"/>
      <c r="KHJ3" s="8"/>
      <c r="KHK3" s="8"/>
      <c r="KHL3" s="8"/>
      <c r="KHM3" s="8"/>
      <c r="KHN3" s="8"/>
      <c r="KHO3" s="8"/>
      <c r="KHP3" s="8"/>
      <c r="KHQ3" s="8"/>
      <c r="KHR3" s="8"/>
      <c r="KHS3" s="8"/>
      <c r="KHT3" s="8"/>
      <c r="KHU3" s="8"/>
      <c r="KHV3" s="8"/>
      <c r="KHW3" s="8"/>
      <c r="KHX3" s="8"/>
      <c r="KHY3" s="8"/>
      <c r="KHZ3" s="8"/>
      <c r="KIA3" s="8"/>
      <c r="KIB3" s="8"/>
      <c r="KIC3" s="8"/>
      <c r="KID3" s="8"/>
      <c r="KIE3" s="8"/>
      <c r="KIF3" s="8"/>
      <c r="KIG3" s="8"/>
      <c r="KIH3" s="8"/>
      <c r="KII3" s="8"/>
      <c r="KIJ3" s="8"/>
      <c r="KIK3" s="8"/>
      <c r="KIL3" s="8"/>
      <c r="KIM3" s="8"/>
      <c r="KIN3" s="8"/>
      <c r="KIO3" s="8"/>
      <c r="KIP3" s="8"/>
      <c r="KIQ3" s="8"/>
      <c r="KIR3" s="8"/>
      <c r="KIS3" s="8"/>
      <c r="KIT3" s="8"/>
      <c r="KIU3" s="8"/>
      <c r="KIV3" s="8"/>
      <c r="KIW3" s="8"/>
      <c r="KIX3" s="8"/>
      <c r="KIY3" s="8"/>
      <c r="KIZ3" s="8"/>
      <c r="KJA3" s="8"/>
      <c r="KJB3" s="8"/>
      <c r="KJC3" s="8"/>
      <c r="KJD3" s="8"/>
      <c r="KJE3" s="8"/>
      <c r="KJF3" s="8"/>
      <c r="KJG3" s="8"/>
      <c r="KJH3" s="8"/>
      <c r="KJI3" s="8"/>
      <c r="KJJ3" s="8"/>
      <c r="KJK3" s="8"/>
      <c r="KJL3" s="8"/>
      <c r="KJM3" s="8"/>
      <c r="KJN3" s="8"/>
      <c r="KJO3" s="8"/>
      <c r="KJP3" s="8"/>
      <c r="KJQ3" s="8"/>
      <c r="KJR3" s="8"/>
      <c r="KJS3" s="8"/>
      <c r="KJT3" s="8"/>
      <c r="KJU3" s="8"/>
      <c r="KJV3" s="8"/>
      <c r="KJW3" s="8"/>
      <c r="KJX3" s="8"/>
      <c r="KJY3" s="8"/>
      <c r="KJZ3" s="8"/>
      <c r="KKA3" s="8"/>
      <c r="KKB3" s="8"/>
      <c r="KKC3" s="8"/>
      <c r="KKD3" s="8"/>
      <c r="KKE3" s="8"/>
      <c r="KKF3" s="8"/>
      <c r="KKG3" s="8"/>
      <c r="KKH3" s="8"/>
      <c r="KKI3" s="8"/>
      <c r="KKJ3" s="8"/>
      <c r="KKK3" s="8"/>
      <c r="KKL3" s="8"/>
      <c r="KKM3" s="8"/>
      <c r="KKN3" s="8"/>
      <c r="KKO3" s="8"/>
      <c r="KKP3" s="8"/>
      <c r="KKQ3" s="8"/>
      <c r="KKR3" s="8"/>
      <c r="KKS3" s="8"/>
      <c r="KKT3" s="8"/>
      <c r="KKU3" s="8"/>
      <c r="KKV3" s="8"/>
      <c r="KKW3" s="8"/>
      <c r="KKX3" s="8"/>
      <c r="KKY3" s="8"/>
      <c r="KKZ3" s="8"/>
      <c r="KLA3" s="8"/>
      <c r="KLB3" s="8"/>
      <c r="KLC3" s="8"/>
      <c r="KLD3" s="8"/>
      <c r="KLE3" s="8"/>
      <c r="KLF3" s="8"/>
      <c r="KLG3" s="8"/>
      <c r="KLH3" s="8"/>
      <c r="KLI3" s="8"/>
      <c r="KLJ3" s="8"/>
      <c r="KLK3" s="8"/>
      <c r="KLL3" s="8"/>
      <c r="KLM3" s="8"/>
      <c r="KLN3" s="8"/>
      <c r="KLO3" s="8"/>
      <c r="KLP3" s="8"/>
      <c r="KLQ3" s="8"/>
      <c r="KLR3" s="8"/>
      <c r="KLS3" s="8"/>
      <c r="KLT3" s="8"/>
      <c r="KLU3" s="8"/>
      <c r="KLV3" s="8"/>
      <c r="KLW3" s="8"/>
      <c r="KLX3" s="8"/>
      <c r="KLY3" s="8"/>
      <c r="KLZ3" s="8"/>
      <c r="KMA3" s="8"/>
      <c r="KMB3" s="8"/>
      <c r="KMC3" s="8"/>
      <c r="KMD3" s="8"/>
      <c r="KME3" s="8"/>
      <c r="KMF3" s="8"/>
      <c r="KMG3" s="8"/>
      <c r="KMH3" s="8"/>
      <c r="KMI3" s="8"/>
      <c r="KMJ3" s="8"/>
      <c r="KMK3" s="8"/>
      <c r="KML3" s="8"/>
      <c r="KMM3" s="8"/>
      <c r="KMN3" s="8"/>
      <c r="KMO3" s="8"/>
      <c r="KMP3" s="8"/>
      <c r="KMQ3" s="8"/>
      <c r="KMR3" s="8"/>
      <c r="KMS3" s="8"/>
      <c r="KMT3" s="8"/>
      <c r="KMU3" s="8"/>
      <c r="KMV3" s="8"/>
      <c r="KMW3" s="8"/>
      <c r="KMX3" s="8"/>
      <c r="KMY3" s="8"/>
      <c r="KMZ3" s="8"/>
      <c r="KNA3" s="8"/>
      <c r="KNB3" s="8"/>
      <c r="KNC3" s="8"/>
      <c r="KND3" s="8"/>
      <c r="KNE3" s="8"/>
      <c r="KNF3" s="8"/>
      <c r="KNG3" s="8"/>
      <c r="KNH3" s="8"/>
      <c r="KNI3" s="8"/>
      <c r="KNJ3" s="8"/>
      <c r="KNK3" s="8"/>
      <c r="KNL3" s="8"/>
      <c r="KNM3" s="8"/>
      <c r="KNN3" s="8"/>
      <c r="KNO3" s="8"/>
      <c r="KNP3" s="8"/>
      <c r="KNQ3" s="8"/>
      <c r="KNR3" s="8"/>
      <c r="KNS3" s="8"/>
      <c r="KNT3" s="8"/>
      <c r="KNU3" s="8"/>
      <c r="KNV3" s="8"/>
      <c r="KNW3" s="8"/>
      <c r="KNX3" s="8"/>
      <c r="KNY3" s="8"/>
      <c r="KNZ3" s="8"/>
      <c r="KOA3" s="8"/>
      <c r="KOB3" s="8"/>
      <c r="KOC3" s="8"/>
      <c r="KOD3" s="8"/>
      <c r="KOE3" s="8"/>
      <c r="KOF3" s="8"/>
      <c r="KOG3" s="8"/>
      <c r="KOH3" s="8"/>
      <c r="KOI3" s="8"/>
      <c r="KOJ3" s="8"/>
      <c r="KOK3" s="8"/>
      <c r="KOL3" s="8"/>
      <c r="KOM3" s="8"/>
      <c r="KON3" s="8"/>
      <c r="KOO3" s="8"/>
      <c r="KOP3" s="8"/>
      <c r="KOQ3" s="8"/>
      <c r="KOR3" s="8"/>
      <c r="KOS3" s="8"/>
      <c r="KOT3" s="8"/>
      <c r="KOU3" s="8"/>
      <c r="KOV3" s="8"/>
      <c r="KOW3" s="8"/>
      <c r="KOX3" s="8"/>
      <c r="KOY3" s="8"/>
      <c r="KOZ3" s="8"/>
      <c r="KPA3" s="8"/>
      <c r="KPB3" s="8"/>
      <c r="KPC3" s="8"/>
      <c r="KPD3" s="8"/>
      <c r="KPE3" s="8"/>
      <c r="KPF3" s="8"/>
      <c r="KPG3" s="8"/>
      <c r="KPH3" s="8"/>
      <c r="KPI3" s="8"/>
      <c r="KPJ3" s="8"/>
      <c r="KPK3" s="8"/>
      <c r="KPL3" s="8"/>
      <c r="KPM3" s="8"/>
      <c r="KPN3" s="8"/>
      <c r="KPO3" s="8"/>
      <c r="KPP3" s="8"/>
      <c r="KPQ3" s="8"/>
      <c r="KPR3" s="8"/>
      <c r="KPS3" s="8"/>
      <c r="KPT3" s="8"/>
      <c r="KPU3" s="8"/>
      <c r="KPV3" s="8"/>
      <c r="KPW3" s="8"/>
      <c r="KPX3" s="8"/>
      <c r="KPY3" s="8"/>
      <c r="KPZ3" s="8"/>
      <c r="KQA3" s="8"/>
      <c r="KQB3" s="8"/>
      <c r="KQC3" s="8"/>
      <c r="KQD3" s="8"/>
      <c r="KQE3" s="8"/>
      <c r="KQF3" s="8"/>
      <c r="KQG3" s="8"/>
      <c r="KQH3" s="8"/>
      <c r="KQI3" s="8"/>
      <c r="KQJ3" s="8"/>
      <c r="KQK3" s="8"/>
      <c r="KQL3" s="8"/>
      <c r="KQM3" s="8"/>
      <c r="KQN3" s="8"/>
      <c r="KQO3" s="8"/>
      <c r="KQP3" s="8"/>
      <c r="KQQ3" s="8"/>
      <c r="KQR3" s="8"/>
      <c r="KQS3" s="8"/>
      <c r="KQT3" s="8"/>
      <c r="KQU3" s="8"/>
      <c r="KQV3" s="8"/>
      <c r="KQW3" s="8"/>
      <c r="KQX3" s="8"/>
      <c r="KQY3" s="8"/>
      <c r="KQZ3" s="8"/>
      <c r="KRA3" s="8"/>
      <c r="KRB3" s="8"/>
      <c r="KRC3" s="8"/>
      <c r="KRD3" s="8"/>
      <c r="KRE3" s="8"/>
      <c r="KRF3" s="8"/>
      <c r="KRG3" s="8"/>
      <c r="KRH3" s="8"/>
      <c r="KRI3" s="8"/>
      <c r="KRJ3" s="8"/>
      <c r="KRK3" s="8"/>
      <c r="KRL3" s="8"/>
      <c r="KRM3" s="8"/>
      <c r="KRN3" s="8"/>
      <c r="KRO3" s="8"/>
      <c r="KRP3" s="8"/>
      <c r="KRQ3" s="8"/>
      <c r="KRR3" s="8"/>
      <c r="KRS3" s="8"/>
      <c r="KRT3" s="8"/>
      <c r="KRU3" s="8"/>
      <c r="KRV3" s="8"/>
      <c r="KRW3" s="8"/>
      <c r="KRX3" s="8"/>
      <c r="KRY3" s="8"/>
      <c r="KRZ3" s="8"/>
      <c r="KSA3" s="8"/>
      <c r="KSB3" s="8"/>
      <c r="KSC3" s="8"/>
      <c r="KSD3" s="8"/>
      <c r="KSE3" s="8"/>
      <c r="KSF3" s="8"/>
      <c r="KSG3" s="8"/>
      <c r="KSH3" s="8"/>
      <c r="KSI3" s="8"/>
      <c r="KSJ3" s="8"/>
      <c r="KSK3" s="8"/>
      <c r="KSL3" s="8"/>
      <c r="KSM3" s="8"/>
      <c r="KSN3" s="8"/>
      <c r="KSO3" s="8"/>
      <c r="KSP3" s="8"/>
      <c r="KSQ3" s="8"/>
      <c r="KSR3" s="8"/>
      <c r="KSS3" s="8"/>
      <c r="KST3" s="8"/>
      <c r="KSU3" s="8"/>
      <c r="KSV3" s="8"/>
      <c r="KSW3" s="8"/>
      <c r="KSX3" s="8"/>
      <c r="KSY3" s="8"/>
      <c r="KSZ3" s="8"/>
      <c r="KTA3" s="8"/>
      <c r="KTB3" s="8"/>
      <c r="KTC3" s="8"/>
      <c r="KTD3" s="8"/>
      <c r="KTE3" s="8"/>
      <c r="KTF3" s="8"/>
      <c r="KTG3" s="8"/>
      <c r="KTH3" s="8"/>
      <c r="KTI3" s="8"/>
      <c r="KTJ3" s="8"/>
      <c r="KTK3" s="8"/>
      <c r="KTL3" s="8"/>
      <c r="KTM3" s="8"/>
      <c r="KTN3" s="8"/>
      <c r="KTO3" s="8"/>
      <c r="KTP3" s="8"/>
      <c r="KTQ3" s="8"/>
      <c r="KTR3" s="8"/>
      <c r="KTS3" s="8"/>
      <c r="KTT3" s="8"/>
      <c r="KTU3" s="8"/>
      <c r="KTV3" s="8"/>
      <c r="KTW3" s="8"/>
      <c r="KTX3" s="8"/>
      <c r="KTY3" s="8"/>
      <c r="KTZ3" s="8"/>
      <c r="KUA3" s="8"/>
      <c r="KUB3" s="8"/>
      <c r="KUC3" s="8"/>
      <c r="KUD3" s="8"/>
      <c r="KUE3" s="8"/>
      <c r="KUF3" s="8"/>
      <c r="KUG3" s="8"/>
      <c r="KUH3" s="8"/>
      <c r="KUI3" s="8"/>
      <c r="KUJ3" s="8"/>
      <c r="KUK3" s="8"/>
      <c r="KUL3" s="8"/>
      <c r="KUM3" s="8"/>
      <c r="KUN3" s="8"/>
      <c r="KUO3" s="8"/>
      <c r="KUP3" s="8"/>
      <c r="KUQ3" s="8"/>
      <c r="KUR3" s="8"/>
      <c r="KUS3" s="8"/>
      <c r="KUT3" s="8"/>
      <c r="KUU3" s="8"/>
      <c r="KUV3" s="8"/>
      <c r="KUW3" s="8"/>
      <c r="KUX3" s="8"/>
      <c r="KUY3" s="8"/>
      <c r="KUZ3" s="8"/>
      <c r="KVA3" s="8"/>
      <c r="KVB3" s="8"/>
      <c r="KVC3" s="8"/>
      <c r="KVD3" s="8"/>
      <c r="KVE3" s="8"/>
      <c r="KVF3" s="8"/>
      <c r="KVG3" s="8"/>
      <c r="KVH3" s="8"/>
      <c r="KVI3" s="8"/>
      <c r="KVJ3" s="8"/>
      <c r="KVK3" s="8"/>
      <c r="KVL3" s="8"/>
      <c r="KVM3" s="8"/>
      <c r="KVN3" s="8"/>
      <c r="KVO3" s="8"/>
      <c r="KVP3" s="8"/>
      <c r="KVQ3" s="8"/>
      <c r="KVR3" s="8"/>
      <c r="KVS3" s="8"/>
      <c r="KVT3" s="8"/>
      <c r="KVU3" s="8"/>
      <c r="KVV3" s="8"/>
      <c r="KVW3" s="8"/>
      <c r="KVX3" s="8"/>
      <c r="KVY3" s="8"/>
      <c r="KVZ3" s="8"/>
      <c r="KWA3" s="8"/>
      <c r="KWB3" s="8"/>
      <c r="KWC3" s="8"/>
      <c r="KWD3" s="8"/>
      <c r="KWE3" s="8"/>
      <c r="KWF3" s="8"/>
      <c r="KWG3" s="8"/>
      <c r="KWH3" s="8"/>
      <c r="KWI3" s="8"/>
      <c r="KWJ3" s="8"/>
      <c r="KWK3" s="8"/>
      <c r="KWL3" s="8"/>
      <c r="KWM3" s="8"/>
      <c r="KWN3" s="8"/>
      <c r="KWO3" s="8"/>
      <c r="KWP3" s="8"/>
      <c r="KWQ3" s="8"/>
      <c r="KWR3" s="8"/>
      <c r="KWS3" s="8"/>
      <c r="KWT3" s="8"/>
      <c r="KWU3" s="8"/>
      <c r="KWV3" s="8"/>
      <c r="KWW3" s="8"/>
      <c r="KWX3" s="8"/>
      <c r="KWY3" s="8"/>
      <c r="KWZ3" s="8"/>
      <c r="KXA3" s="8"/>
      <c r="KXB3" s="8"/>
      <c r="KXC3" s="8"/>
      <c r="KXD3" s="8"/>
      <c r="KXE3" s="8"/>
      <c r="KXF3" s="8"/>
      <c r="KXG3" s="8"/>
      <c r="KXH3" s="8"/>
      <c r="KXI3" s="8"/>
      <c r="KXJ3" s="8"/>
      <c r="KXK3" s="8"/>
      <c r="KXL3" s="8"/>
      <c r="KXM3" s="8"/>
      <c r="KXN3" s="8"/>
      <c r="KXO3" s="8"/>
      <c r="KXP3" s="8"/>
      <c r="KXQ3" s="8"/>
      <c r="KXR3" s="8"/>
      <c r="KXS3" s="8"/>
      <c r="KXT3" s="8"/>
      <c r="KXU3" s="8"/>
      <c r="KXV3" s="8"/>
      <c r="KXW3" s="8"/>
      <c r="KXX3" s="8"/>
      <c r="KXY3" s="8"/>
      <c r="KXZ3" s="8"/>
      <c r="KYA3" s="8"/>
      <c r="KYB3" s="8"/>
      <c r="KYC3" s="8"/>
      <c r="KYD3" s="8"/>
      <c r="KYE3" s="8"/>
      <c r="KYF3" s="8"/>
      <c r="KYG3" s="8"/>
      <c r="KYH3" s="8"/>
      <c r="KYI3" s="8"/>
      <c r="KYJ3" s="8"/>
      <c r="KYK3" s="8"/>
      <c r="KYL3" s="8"/>
      <c r="KYM3" s="8"/>
      <c r="KYN3" s="8"/>
      <c r="KYO3" s="8"/>
      <c r="KYP3" s="8"/>
      <c r="KYQ3" s="8"/>
      <c r="KYR3" s="8"/>
      <c r="KYS3" s="8"/>
      <c r="KYT3" s="8"/>
      <c r="KYU3" s="8"/>
      <c r="KYV3" s="8"/>
      <c r="KYW3" s="8"/>
      <c r="KYX3" s="8"/>
      <c r="KYY3" s="8"/>
      <c r="KYZ3" s="8"/>
      <c r="KZA3" s="8"/>
      <c r="KZB3" s="8"/>
      <c r="KZC3" s="8"/>
      <c r="KZD3" s="8"/>
      <c r="KZE3" s="8"/>
      <c r="KZF3" s="8"/>
      <c r="KZG3" s="8"/>
      <c r="KZH3" s="8"/>
      <c r="KZI3" s="8"/>
      <c r="KZJ3" s="8"/>
      <c r="KZK3" s="8"/>
      <c r="KZL3" s="8"/>
      <c r="KZM3" s="8"/>
      <c r="KZN3" s="8"/>
      <c r="KZO3" s="8"/>
      <c r="KZP3" s="8"/>
      <c r="KZQ3" s="8"/>
      <c r="KZR3" s="8"/>
      <c r="KZS3" s="8"/>
      <c r="KZT3" s="8"/>
      <c r="KZU3" s="8"/>
      <c r="KZV3" s="8"/>
      <c r="KZW3" s="8"/>
      <c r="KZX3" s="8"/>
      <c r="KZY3" s="8"/>
      <c r="KZZ3" s="8"/>
      <c r="LAA3" s="8"/>
      <c r="LAB3" s="8"/>
      <c r="LAC3" s="8"/>
      <c r="LAD3" s="8"/>
      <c r="LAE3" s="8"/>
      <c r="LAF3" s="8"/>
      <c r="LAG3" s="8"/>
      <c r="LAH3" s="8"/>
      <c r="LAI3" s="8"/>
      <c r="LAJ3" s="8"/>
      <c r="LAK3" s="8"/>
      <c r="LAL3" s="8"/>
      <c r="LAM3" s="8"/>
      <c r="LAN3" s="8"/>
      <c r="LAO3" s="8"/>
      <c r="LAP3" s="8"/>
      <c r="LAQ3" s="8"/>
      <c r="LAR3" s="8"/>
      <c r="LAS3" s="8"/>
      <c r="LAT3" s="8"/>
      <c r="LAU3" s="8"/>
      <c r="LAV3" s="8"/>
      <c r="LAW3" s="8"/>
      <c r="LAX3" s="8"/>
      <c r="LAY3" s="8"/>
      <c r="LAZ3" s="8"/>
      <c r="LBA3" s="8"/>
      <c r="LBB3" s="8"/>
      <c r="LBC3" s="8"/>
      <c r="LBD3" s="8"/>
      <c r="LBE3" s="8"/>
      <c r="LBF3" s="8"/>
      <c r="LBG3" s="8"/>
      <c r="LBH3" s="8"/>
      <c r="LBI3" s="8"/>
      <c r="LBJ3" s="8"/>
      <c r="LBK3" s="8"/>
      <c r="LBL3" s="8"/>
      <c r="LBM3" s="8"/>
      <c r="LBN3" s="8"/>
      <c r="LBO3" s="8"/>
      <c r="LBP3" s="8"/>
      <c r="LBQ3" s="8"/>
      <c r="LBR3" s="8"/>
      <c r="LBS3" s="8"/>
      <c r="LBT3" s="8"/>
      <c r="LBU3" s="8"/>
      <c r="LBV3" s="8"/>
      <c r="LBW3" s="8"/>
      <c r="LBX3" s="8"/>
      <c r="LBY3" s="8"/>
      <c r="LBZ3" s="8"/>
      <c r="LCA3" s="8"/>
      <c r="LCB3" s="8"/>
      <c r="LCC3" s="8"/>
      <c r="LCD3" s="8"/>
      <c r="LCE3" s="8"/>
      <c r="LCF3" s="8"/>
      <c r="LCG3" s="8"/>
      <c r="LCH3" s="8"/>
      <c r="LCI3" s="8"/>
      <c r="LCJ3" s="8"/>
      <c r="LCK3" s="8"/>
      <c r="LCL3" s="8"/>
      <c r="LCM3" s="8"/>
      <c r="LCN3" s="8"/>
      <c r="LCO3" s="8"/>
      <c r="LCP3" s="8"/>
      <c r="LCQ3" s="8"/>
      <c r="LCR3" s="8"/>
      <c r="LCS3" s="8"/>
      <c r="LCT3" s="8"/>
      <c r="LCU3" s="8"/>
      <c r="LCV3" s="8"/>
      <c r="LCW3" s="8"/>
      <c r="LCX3" s="8"/>
      <c r="LCY3" s="8"/>
      <c r="LCZ3" s="8"/>
      <c r="LDA3" s="8"/>
      <c r="LDB3" s="8"/>
      <c r="LDC3" s="8"/>
      <c r="LDD3" s="8"/>
      <c r="LDE3" s="8"/>
      <c r="LDF3" s="8"/>
      <c r="LDG3" s="8"/>
      <c r="LDH3" s="8"/>
      <c r="LDI3" s="8"/>
      <c r="LDJ3" s="8"/>
      <c r="LDK3" s="8"/>
      <c r="LDL3" s="8"/>
      <c r="LDM3" s="8"/>
      <c r="LDN3" s="8"/>
      <c r="LDO3" s="8"/>
      <c r="LDP3" s="8"/>
      <c r="LDQ3" s="8"/>
      <c r="LDR3" s="8"/>
      <c r="LDS3" s="8"/>
      <c r="LDT3" s="8"/>
      <c r="LDU3" s="8"/>
      <c r="LDV3" s="8"/>
      <c r="LDW3" s="8"/>
      <c r="LDX3" s="8"/>
      <c r="LDY3" s="8"/>
      <c r="LDZ3" s="8"/>
      <c r="LEA3" s="8"/>
      <c r="LEB3" s="8"/>
      <c r="LEC3" s="8"/>
      <c r="LED3" s="8"/>
      <c r="LEE3" s="8"/>
      <c r="LEF3" s="8"/>
      <c r="LEG3" s="8"/>
      <c r="LEH3" s="8"/>
      <c r="LEI3" s="8"/>
      <c r="LEJ3" s="8"/>
      <c r="LEK3" s="8"/>
      <c r="LEL3" s="8"/>
      <c r="LEM3" s="8"/>
      <c r="LEN3" s="8"/>
      <c r="LEO3" s="8"/>
      <c r="LEP3" s="8"/>
      <c r="LEQ3" s="8"/>
      <c r="LER3" s="8"/>
      <c r="LES3" s="8"/>
      <c r="LET3" s="8"/>
      <c r="LEU3" s="8"/>
      <c r="LEV3" s="8"/>
      <c r="LEW3" s="8"/>
      <c r="LEX3" s="8"/>
      <c r="LEY3" s="8"/>
      <c r="LEZ3" s="8"/>
      <c r="LFA3" s="8"/>
      <c r="LFB3" s="8"/>
      <c r="LFC3" s="8"/>
      <c r="LFD3" s="8"/>
      <c r="LFE3" s="8"/>
      <c r="LFF3" s="8"/>
      <c r="LFG3" s="8"/>
      <c r="LFH3" s="8"/>
      <c r="LFI3" s="8"/>
      <c r="LFJ3" s="8"/>
      <c r="LFK3" s="8"/>
      <c r="LFL3" s="8"/>
      <c r="LFM3" s="8"/>
      <c r="LFN3" s="8"/>
      <c r="LFO3" s="8"/>
      <c r="LFP3" s="8"/>
      <c r="LFQ3" s="8"/>
      <c r="LFR3" s="8"/>
      <c r="LFS3" s="8"/>
      <c r="LFT3" s="8"/>
      <c r="LFU3" s="8"/>
      <c r="LFV3" s="8"/>
      <c r="LFW3" s="8"/>
      <c r="LFX3" s="8"/>
      <c r="LFY3" s="8"/>
      <c r="LFZ3" s="8"/>
      <c r="LGA3" s="8"/>
      <c r="LGB3" s="8"/>
      <c r="LGC3" s="8"/>
      <c r="LGD3" s="8"/>
      <c r="LGE3" s="8"/>
      <c r="LGF3" s="8"/>
      <c r="LGG3" s="8"/>
      <c r="LGH3" s="8"/>
      <c r="LGI3" s="8"/>
      <c r="LGJ3" s="8"/>
      <c r="LGK3" s="8"/>
      <c r="LGL3" s="8"/>
      <c r="LGM3" s="8"/>
      <c r="LGN3" s="8"/>
      <c r="LGO3" s="8"/>
      <c r="LGP3" s="8"/>
      <c r="LGQ3" s="8"/>
      <c r="LGR3" s="8"/>
      <c r="LGS3" s="8"/>
      <c r="LGT3" s="8"/>
      <c r="LGU3" s="8"/>
      <c r="LGV3" s="8"/>
      <c r="LGW3" s="8"/>
      <c r="LGX3" s="8"/>
      <c r="LGY3" s="8"/>
      <c r="LGZ3" s="8"/>
      <c r="LHA3" s="8"/>
      <c r="LHB3" s="8"/>
      <c r="LHC3" s="8"/>
      <c r="LHD3" s="8"/>
      <c r="LHE3" s="8"/>
      <c r="LHF3" s="8"/>
      <c r="LHG3" s="8"/>
      <c r="LHH3" s="8"/>
      <c r="LHI3" s="8"/>
      <c r="LHJ3" s="8"/>
      <c r="LHK3" s="8"/>
      <c r="LHL3" s="8"/>
      <c r="LHM3" s="8"/>
      <c r="LHN3" s="8"/>
      <c r="LHO3" s="8"/>
      <c r="LHP3" s="8"/>
      <c r="LHQ3" s="8"/>
      <c r="LHR3" s="8"/>
      <c r="LHS3" s="8"/>
      <c r="LHT3" s="8"/>
      <c r="LHU3" s="8"/>
      <c r="LHV3" s="8"/>
      <c r="LHW3" s="8"/>
      <c r="LHX3" s="8"/>
      <c r="LHY3" s="8"/>
      <c r="LHZ3" s="8"/>
      <c r="LIA3" s="8"/>
      <c r="LIB3" s="8"/>
      <c r="LIC3" s="8"/>
      <c r="LID3" s="8"/>
      <c r="LIE3" s="8"/>
      <c r="LIF3" s="8"/>
      <c r="LIG3" s="8"/>
      <c r="LIH3" s="8"/>
      <c r="LII3" s="8"/>
      <c r="LIJ3" s="8"/>
      <c r="LIK3" s="8"/>
      <c r="LIL3" s="8"/>
      <c r="LIM3" s="8"/>
      <c r="LIN3" s="8"/>
      <c r="LIO3" s="8"/>
      <c r="LIP3" s="8"/>
      <c r="LIQ3" s="8"/>
      <c r="LIR3" s="8"/>
      <c r="LIS3" s="8"/>
      <c r="LIT3" s="8"/>
      <c r="LIU3" s="8"/>
      <c r="LIV3" s="8"/>
      <c r="LIW3" s="8"/>
      <c r="LIX3" s="8"/>
      <c r="LIY3" s="8"/>
      <c r="LIZ3" s="8"/>
      <c r="LJA3" s="8"/>
      <c r="LJB3" s="8"/>
      <c r="LJC3" s="8"/>
      <c r="LJD3" s="8"/>
      <c r="LJE3" s="8"/>
      <c r="LJF3" s="8"/>
      <c r="LJG3" s="8"/>
      <c r="LJH3" s="8"/>
      <c r="LJI3" s="8"/>
      <c r="LJJ3" s="8"/>
      <c r="LJK3" s="8"/>
      <c r="LJL3" s="8"/>
      <c r="LJM3" s="8"/>
      <c r="LJN3" s="8"/>
      <c r="LJO3" s="8"/>
      <c r="LJP3" s="8"/>
      <c r="LJQ3" s="8"/>
      <c r="LJR3" s="8"/>
      <c r="LJS3" s="8"/>
      <c r="LJT3" s="8"/>
      <c r="LJU3" s="8"/>
      <c r="LJV3" s="8"/>
      <c r="LJW3" s="8"/>
      <c r="LJX3" s="8"/>
      <c r="LJY3" s="8"/>
      <c r="LJZ3" s="8"/>
      <c r="LKA3" s="8"/>
      <c r="LKB3" s="8"/>
      <c r="LKC3" s="8"/>
      <c r="LKD3" s="8"/>
      <c r="LKE3" s="8"/>
      <c r="LKF3" s="8"/>
      <c r="LKG3" s="8"/>
      <c r="LKH3" s="8"/>
      <c r="LKI3" s="8"/>
      <c r="LKJ3" s="8"/>
      <c r="LKK3" s="8"/>
      <c r="LKL3" s="8"/>
      <c r="LKM3" s="8"/>
      <c r="LKN3" s="8"/>
      <c r="LKO3" s="8"/>
      <c r="LKP3" s="8"/>
      <c r="LKQ3" s="8"/>
      <c r="LKR3" s="8"/>
      <c r="LKS3" s="8"/>
      <c r="LKT3" s="8"/>
      <c r="LKU3" s="8"/>
      <c r="LKV3" s="8"/>
      <c r="LKW3" s="8"/>
      <c r="LKX3" s="8"/>
      <c r="LKY3" s="8"/>
      <c r="LKZ3" s="8"/>
      <c r="LLA3" s="8"/>
      <c r="LLB3" s="8"/>
      <c r="LLC3" s="8"/>
      <c r="LLD3" s="8"/>
      <c r="LLE3" s="8"/>
      <c r="LLF3" s="8"/>
      <c r="LLG3" s="8"/>
      <c r="LLH3" s="8"/>
      <c r="LLI3" s="8"/>
      <c r="LLJ3" s="8"/>
      <c r="LLK3" s="8"/>
      <c r="LLL3" s="8"/>
      <c r="LLM3" s="8"/>
      <c r="LLN3" s="8"/>
      <c r="LLO3" s="8"/>
      <c r="LLP3" s="8"/>
      <c r="LLQ3" s="8"/>
      <c r="LLR3" s="8"/>
      <c r="LLS3" s="8"/>
      <c r="LLT3" s="8"/>
      <c r="LLU3" s="8"/>
      <c r="LLV3" s="8"/>
      <c r="LLW3" s="8"/>
      <c r="LLX3" s="8"/>
      <c r="LLY3" s="8"/>
      <c r="LLZ3" s="8"/>
      <c r="LMA3" s="8"/>
      <c r="LMB3" s="8"/>
      <c r="LMC3" s="8"/>
      <c r="LMD3" s="8"/>
      <c r="LME3" s="8"/>
      <c r="LMF3" s="8"/>
      <c r="LMG3" s="8"/>
      <c r="LMH3" s="8"/>
      <c r="LMI3" s="8"/>
      <c r="LMJ3" s="8"/>
      <c r="LMK3" s="8"/>
      <c r="LML3" s="8"/>
      <c r="LMM3" s="8"/>
      <c r="LMN3" s="8"/>
      <c r="LMO3" s="8"/>
      <c r="LMP3" s="8"/>
      <c r="LMQ3" s="8"/>
      <c r="LMR3" s="8"/>
      <c r="LMS3" s="8"/>
      <c r="LMT3" s="8"/>
      <c r="LMU3" s="8"/>
      <c r="LMV3" s="8"/>
      <c r="LMW3" s="8"/>
      <c r="LMX3" s="8"/>
      <c r="LMY3" s="8"/>
      <c r="LMZ3" s="8"/>
      <c r="LNA3" s="8"/>
      <c r="LNB3" s="8"/>
      <c r="LNC3" s="8"/>
      <c r="LND3" s="8"/>
      <c r="LNE3" s="8"/>
      <c r="LNF3" s="8"/>
      <c r="LNG3" s="8"/>
      <c r="LNH3" s="8"/>
      <c r="LNI3" s="8"/>
      <c r="LNJ3" s="8"/>
      <c r="LNK3" s="8"/>
      <c r="LNL3" s="8"/>
      <c r="LNM3" s="8"/>
      <c r="LNN3" s="8"/>
      <c r="LNO3" s="8"/>
      <c r="LNP3" s="8"/>
      <c r="LNQ3" s="8"/>
      <c r="LNR3" s="8"/>
      <c r="LNS3" s="8"/>
      <c r="LNT3" s="8"/>
      <c r="LNU3" s="8"/>
      <c r="LNV3" s="8"/>
      <c r="LNW3" s="8"/>
      <c r="LNX3" s="8"/>
      <c r="LNY3" s="8"/>
      <c r="LNZ3" s="8"/>
      <c r="LOA3" s="8"/>
      <c r="LOB3" s="8"/>
      <c r="LOC3" s="8"/>
      <c r="LOD3" s="8"/>
      <c r="LOE3" s="8"/>
      <c r="LOF3" s="8"/>
      <c r="LOG3" s="8"/>
      <c r="LOH3" s="8"/>
      <c r="LOI3" s="8"/>
      <c r="LOJ3" s="8"/>
      <c r="LOK3" s="8"/>
      <c r="LOL3" s="8"/>
      <c r="LOM3" s="8"/>
      <c r="LON3" s="8"/>
      <c r="LOO3" s="8"/>
      <c r="LOP3" s="8"/>
      <c r="LOQ3" s="8"/>
      <c r="LOR3" s="8"/>
      <c r="LOS3" s="8"/>
      <c r="LOT3" s="8"/>
      <c r="LOU3" s="8"/>
      <c r="LOV3" s="8"/>
      <c r="LOW3" s="8"/>
      <c r="LOX3" s="8"/>
      <c r="LOY3" s="8"/>
      <c r="LOZ3" s="8"/>
      <c r="LPA3" s="8"/>
      <c r="LPB3" s="8"/>
      <c r="LPC3" s="8"/>
      <c r="LPD3" s="8"/>
      <c r="LPE3" s="8"/>
      <c r="LPF3" s="8"/>
      <c r="LPG3" s="8"/>
      <c r="LPH3" s="8"/>
      <c r="LPI3" s="8"/>
      <c r="LPJ3" s="8"/>
      <c r="LPK3" s="8"/>
      <c r="LPL3" s="8"/>
      <c r="LPM3" s="8"/>
      <c r="LPN3" s="8"/>
      <c r="LPO3" s="8"/>
      <c r="LPP3" s="8"/>
      <c r="LPQ3" s="8"/>
      <c r="LPR3" s="8"/>
      <c r="LPS3" s="8"/>
      <c r="LPT3" s="8"/>
      <c r="LPU3" s="8"/>
      <c r="LPV3" s="8"/>
      <c r="LPW3" s="8"/>
      <c r="LPX3" s="8"/>
      <c r="LPY3" s="8"/>
      <c r="LPZ3" s="8"/>
      <c r="LQA3" s="8"/>
      <c r="LQB3" s="8"/>
      <c r="LQC3" s="8"/>
      <c r="LQD3" s="8"/>
      <c r="LQE3" s="8"/>
      <c r="LQF3" s="8"/>
      <c r="LQG3" s="8"/>
      <c r="LQH3" s="8"/>
      <c r="LQI3" s="8"/>
      <c r="LQJ3" s="8"/>
      <c r="LQK3" s="8"/>
      <c r="LQL3" s="8"/>
      <c r="LQM3" s="8"/>
      <c r="LQN3" s="8"/>
      <c r="LQO3" s="8"/>
      <c r="LQP3" s="8"/>
      <c r="LQQ3" s="8"/>
      <c r="LQR3" s="8"/>
      <c r="LQS3" s="8"/>
      <c r="LQT3" s="8"/>
      <c r="LQU3" s="8"/>
      <c r="LQV3" s="8"/>
      <c r="LQW3" s="8"/>
      <c r="LQX3" s="8"/>
      <c r="LQY3" s="8"/>
      <c r="LQZ3" s="8"/>
      <c r="LRA3" s="8"/>
      <c r="LRB3" s="8"/>
      <c r="LRC3" s="8"/>
      <c r="LRD3" s="8"/>
      <c r="LRE3" s="8"/>
      <c r="LRF3" s="8"/>
      <c r="LRG3" s="8"/>
      <c r="LRH3" s="8"/>
      <c r="LRI3" s="8"/>
      <c r="LRJ3" s="8"/>
      <c r="LRK3" s="8"/>
      <c r="LRL3" s="8"/>
      <c r="LRM3" s="8"/>
      <c r="LRN3" s="8"/>
      <c r="LRO3" s="8"/>
      <c r="LRP3" s="8"/>
      <c r="LRQ3" s="8"/>
      <c r="LRR3" s="8"/>
      <c r="LRS3" s="8"/>
      <c r="LRT3" s="8"/>
      <c r="LRU3" s="8"/>
      <c r="LRV3" s="8"/>
      <c r="LRW3" s="8"/>
      <c r="LRX3" s="8"/>
      <c r="LRY3" s="8"/>
      <c r="LRZ3" s="8"/>
      <c r="LSA3" s="8"/>
      <c r="LSB3" s="8"/>
      <c r="LSC3" s="8"/>
      <c r="LSD3" s="8"/>
      <c r="LSE3" s="8"/>
      <c r="LSF3" s="8"/>
      <c r="LSG3" s="8"/>
      <c r="LSH3" s="8"/>
      <c r="LSI3" s="8"/>
      <c r="LSJ3" s="8"/>
      <c r="LSK3" s="8"/>
      <c r="LSL3" s="8"/>
      <c r="LSM3" s="8"/>
      <c r="LSN3" s="8"/>
      <c r="LSO3" s="8"/>
      <c r="LSP3" s="8"/>
      <c r="LSQ3" s="8"/>
      <c r="LSR3" s="8"/>
      <c r="LSS3" s="8"/>
      <c r="LST3" s="8"/>
      <c r="LSU3" s="8"/>
      <c r="LSV3" s="8"/>
      <c r="LSW3" s="8"/>
      <c r="LSX3" s="8"/>
      <c r="LSY3" s="8"/>
      <c r="LSZ3" s="8"/>
      <c r="LTA3" s="8"/>
      <c r="LTB3" s="8"/>
      <c r="LTC3" s="8"/>
      <c r="LTD3" s="8"/>
      <c r="LTE3" s="8"/>
      <c r="LTF3" s="8"/>
      <c r="LTG3" s="8"/>
      <c r="LTH3" s="8"/>
      <c r="LTI3" s="8"/>
      <c r="LTJ3" s="8"/>
      <c r="LTK3" s="8"/>
      <c r="LTL3" s="8"/>
      <c r="LTM3" s="8"/>
      <c r="LTN3" s="8"/>
      <c r="LTO3" s="8"/>
      <c r="LTP3" s="8"/>
      <c r="LTQ3" s="8"/>
      <c r="LTR3" s="8"/>
      <c r="LTS3" s="8"/>
      <c r="LTT3" s="8"/>
      <c r="LTU3" s="8"/>
      <c r="LTV3" s="8"/>
      <c r="LTW3" s="8"/>
      <c r="LTX3" s="8"/>
      <c r="LTY3" s="8"/>
      <c r="LTZ3" s="8"/>
      <c r="LUA3" s="8"/>
      <c r="LUB3" s="8"/>
      <c r="LUC3" s="8"/>
      <c r="LUD3" s="8"/>
      <c r="LUE3" s="8"/>
      <c r="LUF3" s="8"/>
      <c r="LUG3" s="8"/>
      <c r="LUH3" s="8"/>
      <c r="LUI3" s="8"/>
      <c r="LUJ3" s="8"/>
      <c r="LUK3" s="8"/>
      <c r="LUL3" s="8"/>
      <c r="LUM3" s="8"/>
      <c r="LUN3" s="8"/>
      <c r="LUO3" s="8"/>
      <c r="LUP3" s="8"/>
      <c r="LUQ3" s="8"/>
      <c r="LUR3" s="8"/>
      <c r="LUS3" s="8"/>
      <c r="LUT3" s="8"/>
      <c r="LUU3" s="8"/>
      <c r="LUV3" s="8"/>
      <c r="LUW3" s="8"/>
      <c r="LUX3" s="8"/>
      <c r="LUY3" s="8"/>
      <c r="LUZ3" s="8"/>
      <c r="LVA3" s="8"/>
      <c r="LVB3" s="8"/>
      <c r="LVC3" s="8"/>
      <c r="LVD3" s="8"/>
      <c r="LVE3" s="8"/>
      <c r="LVF3" s="8"/>
      <c r="LVG3" s="8"/>
      <c r="LVH3" s="8"/>
      <c r="LVI3" s="8"/>
      <c r="LVJ3" s="8"/>
      <c r="LVK3" s="8"/>
      <c r="LVL3" s="8"/>
      <c r="LVM3" s="8"/>
      <c r="LVN3" s="8"/>
      <c r="LVO3" s="8"/>
      <c r="LVP3" s="8"/>
      <c r="LVQ3" s="8"/>
      <c r="LVR3" s="8"/>
      <c r="LVS3" s="8"/>
      <c r="LVT3" s="8"/>
      <c r="LVU3" s="8"/>
      <c r="LVV3" s="8"/>
      <c r="LVW3" s="8"/>
      <c r="LVX3" s="8"/>
      <c r="LVY3" s="8"/>
      <c r="LVZ3" s="8"/>
      <c r="LWA3" s="8"/>
      <c r="LWB3" s="8"/>
      <c r="LWC3" s="8"/>
      <c r="LWD3" s="8"/>
      <c r="LWE3" s="8"/>
      <c r="LWF3" s="8"/>
      <c r="LWG3" s="8"/>
      <c r="LWH3" s="8"/>
      <c r="LWI3" s="8"/>
      <c r="LWJ3" s="8"/>
      <c r="LWK3" s="8"/>
      <c r="LWL3" s="8"/>
      <c r="LWM3" s="8"/>
      <c r="LWN3" s="8"/>
      <c r="LWO3" s="8"/>
      <c r="LWP3" s="8"/>
      <c r="LWQ3" s="8"/>
      <c r="LWR3" s="8"/>
      <c r="LWS3" s="8"/>
      <c r="LWT3" s="8"/>
      <c r="LWU3" s="8"/>
      <c r="LWV3" s="8"/>
      <c r="LWW3" s="8"/>
      <c r="LWX3" s="8"/>
      <c r="LWY3" s="8"/>
      <c r="LWZ3" s="8"/>
      <c r="LXA3" s="8"/>
      <c r="LXB3" s="8"/>
      <c r="LXC3" s="8"/>
      <c r="LXD3" s="8"/>
      <c r="LXE3" s="8"/>
      <c r="LXF3" s="8"/>
      <c r="LXG3" s="8"/>
      <c r="LXH3" s="8"/>
      <c r="LXI3" s="8"/>
      <c r="LXJ3" s="8"/>
      <c r="LXK3" s="8"/>
      <c r="LXL3" s="8"/>
      <c r="LXM3" s="8"/>
      <c r="LXN3" s="8"/>
      <c r="LXO3" s="8"/>
      <c r="LXP3" s="8"/>
      <c r="LXQ3" s="8"/>
      <c r="LXR3" s="8"/>
      <c r="LXS3" s="8"/>
      <c r="LXT3" s="8"/>
      <c r="LXU3" s="8"/>
      <c r="LXV3" s="8"/>
      <c r="LXW3" s="8"/>
      <c r="LXX3" s="8"/>
      <c r="LXY3" s="8"/>
      <c r="LXZ3" s="8"/>
      <c r="LYA3" s="8"/>
      <c r="LYB3" s="8"/>
      <c r="LYC3" s="8"/>
      <c r="LYD3" s="8"/>
      <c r="LYE3" s="8"/>
      <c r="LYF3" s="8"/>
      <c r="LYG3" s="8"/>
      <c r="LYH3" s="8"/>
      <c r="LYI3" s="8"/>
      <c r="LYJ3" s="8"/>
      <c r="LYK3" s="8"/>
      <c r="LYL3" s="8"/>
      <c r="LYM3" s="8"/>
      <c r="LYN3" s="8"/>
      <c r="LYO3" s="8"/>
      <c r="LYP3" s="8"/>
      <c r="LYQ3" s="8"/>
      <c r="LYR3" s="8"/>
      <c r="LYS3" s="8"/>
      <c r="LYT3" s="8"/>
      <c r="LYU3" s="8"/>
      <c r="LYV3" s="8"/>
      <c r="LYW3" s="8"/>
      <c r="LYX3" s="8"/>
      <c r="LYY3" s="8"/>
      <c r="LYZ3" s="8"/>
      <c r="LZA3" s="8"/>
      <c r="LZB3" s="8"/>
      <c r="LZC3" s="8"/>
      <c r="LZD3" s="8"/>
      <c r="LZE3" s="8"/>
      <c r="LZF3" s="8"/>
      <c r="LZG3" s="8"/>
      <c r="LZH3" s="8"/>
      <c r="LZI3" s="8"/>
      <c r="LZJ3" s="8"/>
      <c r="LZK3" s="8"/>
      <c r="LZL3" s="8"/>
      <c r="LZM3" s="8"/>
      <c r="LZN3" s="8"/>
      <c r="LZO3" s="8"/>
      <c r="LZP3" s="8"/>
      <c r="LZQ3" s="8"/>
      <c r="LZR3" s="8"/>
      <c r="LZS3" s="8"/>
      <c r="LZT3" s="8"/>
      <c r="LZU3" s="8"/>
      <c r="LZV3" s="8"/>
      <c r="LZW3" s="8"/>
      <c r="LZX3" s="8"/>
      <c r="LZY3" s="8"/>
      <c r="LZZ3" s="8"/>
      <c r="MAA3" s="8"/>
      <c r="MAB3" s="8"/>
      <c r="MAC3" s="8"/>
      <c r="MAD3" s="8"/>
      <c r="MAE3" s="8"/>
      <c r="MAF3" s="8"/>
      <c r="MAG3" s="8"/>
      <c r="MAH3" s="8"/>
      <c r="MAI3" s="8"/>
      <c r="MAJ3" s="8"/>
      <c r="MAK3" s="8"/>
      <c r="MAL3" s="8"/>
      <c r="MAM3" s="8"/>
      <c r="MAN3" s="8"/>
      <c r="MAO3" s="8"/>
      <c r="MAP3" s="8"/>
      <c r="MAQ3" s="8"/>
      <c r="MAR3" s="8"/>
      <c r="MAS3" s="8"/>
      <c r="MAT3" s="8"/>
      <c r="MAU3" s="8"/>
      <c r="MAV3" s="8"/>
      <c r="MAW3" s="8"/>
      <c r="MAX3" s="8"/>
      <c r="MAY3" s="8"/>
      <c r="MAZ3" s="8"/>
      <c r="MBA3" s="8"/>
      <c r="MBB3" s="8"/>
      <c r="MBC3" s="8"/>
      <c r="MBD3" s="8"/>
      <c r="MBE3" s="8"/>
      <c r="MBF3" s="8"/>
      <c r="MBG3" s="8"/>
      <c r="MBH3" s="8"/>
      <c r="MBI3" s="8"/>
      <c r="MBJ3" s="8"/>
      <c r="MBK3" s="8"/>
      <c r="MBL3" s="8"/>
      <c r="MBM3" s="8"/>
      <c r="MBN3" s="8"/>
      <c r="MBO3" s="8"/>
      <c r="MBP3" s="8"/>
      <c r="MBQ3" s="8"/>
      <c r="MBR3" s="8"/>
      <c r="MBS3" s="8"/>
      <c r="MBT3" s="8"/>
      <c r="MBU3" s="8"/>
      <c r="MBV3" s="8"/>
      <c r="MBW3" s="8"/>
      <c r="MBX3" s="8"/>
      <c r="MBY3" s="8"/>
      <c r="MBZ3" s="8"/>
      <c r="MCA3" s="8"/>
      <c r="MCB3" s="8"/>
      <c r="MCC3" s="8"/>
      <c r="MCD3" s="8"/>
      <c r="MCE3" s="8"/>
      <c r="MCF3" s="8"/>
      <c r="MCG3" s="8"/>
      <c r="MCH3" s="8"/>
      <c r="MCI3" s="8"/>
      <c r="MCJ3" s="8"/>
      <c r="MCK3" s="8"/>
      <c r="MCL3" s="8"/>
      <c r="MCM3" s="8"/>
      <c r="MCN3" s="8"/>
      <c r="MCO3" s="8"/>
      <c r="MCP3" s="8"/>
      <c r="MCQ3" s="8"/>
      <c r="MCR3" s="8"/>
      <c r="MCS3" s="8"/>
      <c r="MCT3" s="8"/>
      <c r="MCU3" s="8"/>
      <c r="MCV3" s="8"/>
      <c r="MCW3" s="8"/>
      <c r="MCX3" s="8"/>
      <c r="MCY3" s="8"/>
      <c r="MCZ3" s="8"/>
      <c r="MDA3" s="8"/>
      <c r="MDB3" s="8"/>
      <c r="MDC3" s="8"/>
      <c r="MDD3" s="8"/>
      <c r="MDE3" s="8"/>
      <c r="MDF3" s="8"/>
      <c r="MDG3" s="8"/>
      <c r="MDH3" s="8"/>
      <c r="MDI3" s="8"/>
      <c r="MDJ3" s="8"/>
      <c r="MDK3" s="8"/>
      <c r="MDL3" s="8"/>
      <c r="MDM3" s="8"/>
      <c r="MDN3" s="8"/>
      <c r="MDO3" s="8"/>
      <c r="MDP3" s="8"/>
      <c r="MDQ3" s="8"/>
      <c r="MDR3" s="8"/>
      <c r="MDS3" s="8"/>
      <c r="MDT3" s="8"/>
      <c r="MDU3" s="8"/>
      <c r="MDV3" s="8"/>
      <c r="MDW3" s="8"/>
      <c r="MDX3" s="8"/>
      <c r="MDY3" s="8"/>
      <c r="MDZ3" s="8"/>
      <c r="MEA3" s="8"/>
      <c r="MEB3" s="8"/>
      <c r="MEC3" s="8"/>
      <c r="MED3" s="8"/>
      <c r="MEE3" s="8"/>
      <c r="MEF3" s="8"/>
      <c r="MEG3" s="8"/>
      <c r="MEH3" s="8"/>
      <c r="MEI3" s="8"/>
      <c r="MEJ3" s="8"/>
      <c r="MEK3" s="8"/>
      <c r="MEL3" s="8"/>
      <c r="MEM3" s="8"/>
      <c r="MEN3" s="8"/>
      <c r="MEO3" s="8"/>
      <c r="MEP3" s="8"/>
      <c r="MEQ3" s="8"/>
      <c r="MER3" s="8"/>
      <c r="MES3" s="8"/>
      <c r="MET3" s="8"/>
      <c r="MEU3" s="8"/>
      <c r="MEV3" s="8"/>
      <c r="MEW3" s="8"/>
      <c r="MEX3" s="8"/>
      <c r="MEY3" s="8"/>
      <c r="MEZ3" s="8"/>
      <c r="MFA3" s="8"/>
      <c r="MFB3" s="8"/>
      <c r="MFC3" s="8"/>
      <c r="MFD3" s="8"/>
      <c r="MFE3" s="8"/>
      <c r="MFF3" s="8"/>
      <c r="MFG3" s="8"/>
      <c r="MFH3" s="8"/>
      <c r="MFI3" s="8"/>
      <c r="MFJ3" s="8"/>
      <c r="MFK3" s="8"/>
      <c r="MFL3" s="8"/>
      <c r="MFM3" s="8"/>
      <c r="MFN3" s="8"/>
      <c r="MFO3" s="8"/>
      <c r="MFP3" s="8"/>
      <c r="MFQ3" s="8"/>
      <c r="MFR3" s="8"/>
      <c r="MFS3" s="8"/>
      <c r="MFT3" s="8"/>
      <c r="MFU3" s="8"/>
      <c r="MFV3" s="8"/>
      <c r="MFW3" s="8"/>
      <c r="MFX3" s="8"/>
      <c r="MFY3" s="8"/>
      <c r="MFZ3" s="8"/>
      <c r="MGA3" s="8"/>
      <c r="MGB3" s="8"/>
      <c r="MGC3" s="8"/>
      <c r="MGD3" s="8"/>
      <c r="MGE3" s="8"/>
      <c r="MGF3" s="8"/>
      <c r="MGG3" s="8"/>
      <c r="MGH3" s="8"/>
      <c r="MGI3" s="8"/>
      <c r="MGJ3" s="8"/>
      <c r="MGK3" s="8"/>
      <c r="MGL3" s="8"/>
      <c r="MGM3" s="8"/>
      <c r="MGN3" s="8"/>
      <c r="MGO3" s="8"/>
      <c r="MGP3" s="8"/>
      <c r="MGQ3" s="8"/>
      <c r="MGR3" s="8"/>
      <c r="MGS3" s="8"/>
      <c r="MGT3" s="8"/>
      <c r="MGU3" s="8"/>
      <c r="MGV3" s="8"/>
      <c r="MGW3" s="8"/>
      <c r="MGX3" s="8"/>
      <c r="MGY3" s="8"/>
      <c r="MGZ3" s="8"/>
      <c r="MHA3" s="8"/>
      <c r="MHB3" s="8"/>
      <c r="MHC3" s="8"/>
      <c r="MHD3" s="8"/>
      <c r="MHE3" s="8"/>
      <c r="MHF3" s="8"/>
      <c r="MHG3" s="8"/>
      <c r="MHH3" s="8"/>
      <c r="MHI3" s="8"/>
      <c r="MHJ3" s="8"/>
      <c r="MHK3" s="8"/>
      <c r="MHL3" s="8"/>
      <c r="MHM3" s="8"/>
      <c r="MHN3" s="8"/>
      <c r="MHO3" s="8"/>
      <c r="MHP3" s="8"/>
      <c r="MHQ3" s="8"/>
      <c r="MHR3" s="8"/>
      <c r="MHS3" s="8"/>
      <c r="MHT3" s="8"/>
      <c r="MHU3" s="8"/>
      <c r="MHV3" s="8"/>
      <c r="MHW3" s="8"/>
      <c r="MHX3" s="8"/>
      <c r="MHY3" s="8"/>
      <c r="MHZ3" s="8"/>
      <c r="MIA3" s="8"/>
      <c r="MIB3" s="8"/>
      <c r="MIC3" s="8"/>
      <c r="MID3" s="8"/>
      <c r="MIE3" s="8"/>
      <c r="MIF3" s="8"/>
      <c r="MIG3" s="8"/>
      <c r="MIH3" s="8"/>
      <c r="MII3" s="8"/>
      <c r="MIJ3" s="8"/>
      <c r="MIK3" s="8"/>
      <c r="MIL3" s="8"/>
      <c r="MIM3" s="8"/>
      <c r="MIN3" s="8"/>
      <c r="MIO3" s="8"/>
      <c r="MIP3" s="8"/>
      <c r="MIQ3" s="8"/>
      <c r="MIR3" s="8"/>
      <c r="MIS3" s="8"/>
      <c r="MIT3" s="8"/>
      <c r="MIU3" s="8"/>
      <c r="MIV3" s="8"/>
      <c r="MIW3" s="8"/>
      <c r="MIX3" s="8"/>
      <c r="MIY3" s="8"/>
      <c r="MIZ3" s="8"/>
      <c r="MJA3" s="8"/>
      <c r="MJB3" s="8"/>
      <c r="MJC3" s="8"/>
      <c r="MJD3" s="8"/>
      <c r="MJE3" s="8"/>
      <c r="MJF3" s="8"/>
      <c r="MJG3" s="8"/>
      <c r="MJH3" s="8"/>
      <c r="MJI3" s="8"/>
      <c r="MJJ3" s="8"/>
      <c r="MJK3" s="8"/>
      <c r="MJL3" s="8"/>
      <c r="MJM3" s="8"/>
      <c r="MJN3" s="8"/>
      <c r="MJO3" s="8"/>
      <c r="MJP3" s="8"/>
      <c r="MJQ3" s="8"/>
      <c r="MJR3" s="8"/>
      <c r="MJS3" s="8"/>
      <c r="MJT3" s="8"/>
      <c r="MJU3" s="8"/>
      <c r="MJV3" s="8"/>
      <c r="MJW3" s="8"/>
      <c r="MJX3" s="8"/>
      <c r="MJY3" s="8"/>
      <c r="MJZ3" s="8"/>
      <c r="MKA3" s="8"/>
      <c r="MKB3" s="8"/>
      <c r="MKC3" s="8"/>
      <c r="MKD3" s="8"/>
      <c r="MKE3" s="8"/>
      <c r="MKF3" s="8"/>
      <c r="MKG3" s="8"/>
      <c r="MKH3" s="8"/>
      <c r="MKI3" s="8"/>
      <c r="MKJ3" s="8"/>
      <c r="MKK3" s="8"/>
      <c r="MKL3" s="8"/>
      <c r="MKM3" s="8"/>
      <c r="MKN3" s="8"/>
      <c r="MKO3" s="8"/>
      <c r="MKP3" s="8"/>
      <c r="MKQ3" s="8"/>
      <c r="MKR3" s="8"/>
      <c r="MKS3" s="8"/>
      <c r="MKT3" s="8"/>
      <c r="MKU3" s="8"/>
      <c r="MKV3" s="8"/>
      <c r="MKW3" s="8"/>
      <c r="MKX3" s="8"/>
      <c r="MKY3" s="8"/>
      <c r="MKZ3" s="8"/>
      <c r="MLA3" s="8"/>
      <c r="MLB3" s="8"/>
      <c r="MLC3" s="8"/>
      <c r="MLD3" s="8"/>
      <c r="MLE3" s="8"/>
      <c r="MLF3" s="8"/>
      <c r="MLG3" s="8"/>
      <c r="MLH3" s="8"/>
      <c r="MLI3" s="8"/>
      <c r="MLJ3" s="8"/>
      <c r="MLK3" s="8"/>
      <c r="MLL3" s="8"/>
      <c r="MLM3" s="8"/>
      <c r="MLN3" s="8"/>
      <c r="MLO3" s="8"/>
      <c r="MLP3" s="8"/>
      <c r="MLQ3" s="8"/>
      <c r="MLR3" s="8"/>
      <c r="MLS3" s="8"/>
      <c r="MLT3" s="8"/>
      <c r="MLU3" s="8"/>
      <c r="MLV3" s="8"/>
      <c r="MLW3" s="8"/>
      <c r="MLX3" s="8"/>
      <c r="MLY3" s="8"/>
      <c r="MLZ3" s="8"/>
      <c r="MMA3" s="8"/>
      <c r="MMB3" s="8"/>
      <c r="MMC3" s="8"/>
      <c r="MMD3" s="8"/>
      <c r="MME3" s="8"/>
      <c r="MMF3" s="8"/>
      <c r="MMG3" s="8"/>
      <c r="MMH3" s="8"/>
      <c r="MMI3" s="8"/>
      <c r="MMJ3" s="8"/>
      <c r="MMK3" s="8"/>
      <c r="MML3" s="8"/>
      <c r="MMM3" s="8"/>
      <c r="MMN3" s="8"/>
      <c r="MMO3" s="8"/>
      <c r="MMP3" s="8"/>
      <c r="MMQ3" s="8"/>
      <c r="MMR3" s="8"/>
      <c r="MMS3" s="8"/>
      <c r="MMT3" s="8"/>
      <c r="MMU3" s="8"/>
      <c r="MMV3" s="8"/>
      <c r="MMW3" s="8"/>
      <c r="MMX3" s="8"/>
      <c r="MMY3" s="8"/>
      <c r="MMZ3" s="8"/>
      <c r="MNA3" s="8"/>
      <c r="MNB3" s="8"/>
      <c r="MNC3" s="8"/>
      <c r="MND3" s="8"/>
      <c r="MNE3" s="8"/>
      <c r="MNF3" s="8"/>
      <c r="MNG3" s="8"/>
      <c r="MNH3" s="8"/>
      <c r="MNI3" s="8"/>
      <c r="MNJ3" s="8"/>
      <c r="MNK3" s="8"/>
      <c r="MNL3" s="8"/>
      <c r="MNM3" s="8"/>
      <c r="MNN3" s="8"/>
      <c r="MNO3" s="8"/>
      <c r="MNP3" s="8"/>
      <c r="MNQ3" s="8"/>
      <c r="MNR3" s="8"/>
      <c r="MNS3" s="8"/>
      <c r="MNT3" s="8"/>
      <c r="MNU3" s="8"/>
      <c r="MNV3" s="8"/>
      <c r="MNW3" s="8"/>
      <c r="MNX3" s="8"/>
      <c r="MNY3" s="8"/>
      <c r="MNZ3" s="8"/>
      <c r="MOA3" s="8"/>
      <c r="MOB3" s="8"/>
      <c r="MOC3" s="8"/>
      <c r="MOD3" s="8"/>
      <c r="MOE3" s="8"/>
      <c r="MOF3" s="8"/>
      <c r="MOG3" s="8"/>
      <c r="MOH3" s="8"/>
      <c r="MOI3" s="8"/>
      <c r="MOJ3" s="8"/>
      <c r="MOK3" s="8"/>
      <c r="MOL3" s="8"/>
      <c r="MOM3" s="8"/>
      <c r="MON3" s="8"/>
      <c r="MOO3" s="8"/>
      <c r="MOP3" s="8"/>
      <c r="MOQ3" s="8"/>
      <c r="MOR3" s="8"/>
      <c r="MOS3" s="8"/>
      <c r="MOT3" s="8"/>
      <c r="MOU3" s="8"/>
      <c r="MOV3" s="8"/>
      <c r="MOW3" s="8"/>
      <c r="MOX3" s="8"/>
      <c r="MOY3" s="8"/>
      <c r="MOZ3" s="8"/>
      <c r="MPA3" s="8"/>
      <c r="MPB3" s="8"/>
      <c r="MPC3" s="8"/>
      <c r="MPD3" s="8"/>
      <c r="MPE3" s="8"/>
      <c r="MPF3" s="8"/>
      <c r="MPG3" s="8"/>
      <c r="MPH3" s="8"/>
      <c r="MPI3" s="8"/>
      <c r="MPJ3" s="8"/>
      <c r="MPK3" s="8"/>
      <c r="MPL3" s="8"/>
      <c r="MPM3" s="8"/>
      <c r="MPN3" s="8"/>
      <c r="MPO3" s="8"/>
      <c r="MPP3" s="8"/>
      <c r="MPQ3" s="8"/>
      <c r="MPR3" s="8"/>
      <c r="MPS3" s="8"/>
      <c r="MPT3" s="8"/>
      <c r="MPU3" s="8"/>
      <c r="MPV3" s="8"/>
      <c r="MPW3" s="8"/>
      <c r="MPX3" s="8"/>
      <c r="MPY3" s="8"/>
      <c r="MPZ3" s="8"/>
      <c r="MQA3" s="8"/>
      <c r="MQB3" s="8"/>
      <c r="MQC3" s="8"/>
      <c r="MQD3" s="8"/>
      <c r="MQE3" s="8"/>
      <c r="MQF3" s="8"/>
      <c r="MQG3" s="8"/>
      <c r="MQH3" s="8"/>
      <c r="MQI3" s="8"/>
      <c r="MQJ3" s="8"/>
      <c r="MQK3" s="8"/>
      <c r="MQL3" s="8"/>
      <c r="MQM3" s="8"/>
      <c r="MQN3" s="8"/>
      <c r="MQO3" s="8"/>
      <c r="MQP3" s="8"/>
      <c r="MQQ3" s="8"/>
      <c r="MQR3" s="8"/>
      <c r="MQS3" s="8"/>
      <c r="MQT3" s="8"/>
      <c r="MQU3" s="8"/>
      <c r="MQV3" s="8"/>
      <c r="MQW3" s="8"/>
      <c r="MQX3" s="8"/>
      <c r="MQY3" s="8"/>
      <c r="MQZ3" s="8"/>
      <c r="MRA3" s="8"/>
      <c r="MRB3" s="8"/>
      <c r="MRC3" s="8"/>
      <c r="MRD3" s="8"/>
      <c r="MRE3" s="8"/>
      <c r="MRF3" s="8"/>
      <c r="MRG3" s="8"/>
      <c r="MRH3" s="8"/>
      <c r="MRI3" s="8"/>
      <c r="MRJ3" s="8"/>
      <c r="MRK3" s="8"/>
      <c r="MRL3" s="8"/>
      <c r="MRM3" s="8"/>
      <c r="MRN3" s="8"/>
      <c r="MRO3" s="8"/>
      <c r="MRP3" s="8"/>
      <c r="MRQ3" s="8"/>
      <c r="MRR3" s="8"/>
      <c r="MRS3" s="8"/>
      <c r="MRT3" s="8"/>
      <c r="MRU3" s="8"/>
      <c r="MRV3" s="8"/>
      <c r="MRW3" s="8"/>
      <c r="MRX3" s="8"/>
      <c r="MRY3" s="8"/>
      <c r="MRZ3" s="8"/>
      <c r="MSA3" s="8"/>
      <c r="MSB3" s="8"/>
      <c r="MSC3" s="8"/>
      <c r="MSD3" s="8"/>
      <c r="MSE3" s="8"/>
      <c r="MSF3" s="8"/>
      <c r="MSG3" s="8"/>
      <c r="MSH3" s="8"/>
      <c r="MSI3" s="8"/>
      <c r="MSJ3" s="8"/>
      <c r="MSK3" s="8"/>
      <c r="MSL3" s="8"/>
      <c r="MSM3" s="8"/>
      <c r="MSN3" s="8"/>
      <c r="MSO3" s="8"/>
      <c r="MSP3" s="8"/>
      <c r="MSQ3" s="8"/>
      <c r="MSR3" s="8"/>
      <c r="MSS3" s="8"/>
      <c r="MST3" s="8"/>
      <c r="MSU3" s="8"/>
      <c r="MSV3" s="8"/>
      <c r="MSW3" s="8"/>
      <c r="MSX3" s="8"/>
      <c r="MSY3" s="8"/>
      <c r="MSZ3" s="8"/>
      <c r="MTA3" s="8"/>
      <c r="MTB3" s="8"/>
      <c r="MTC3" s="8"/>
      <c r="MTD3" s="8"/>
      <c r="MTE3" s="8"/>
      <c r="MTF3" s="8"/>
      <c r="MTG3" s="8"/>
      <c r="MTH3" s="8"/>
      <c r="MTI3" s="8"/>
      <c r="MTJ3" s="8"/>
      <c r="MTK3" s="8"/>
      <c r="MTL3" s="8"/>
      <c r="MTM3" s="8"/>
      <c r="MTN3" s="8"/>
      <c r="MTO3" s="8"/>
      <c r="MTP3" s="8"/>
      <c r="MTQ3" s="8"/>
      <c r="MTR3" s="8"/>
      <c r="MTS3" s="8"/>
      <c r="MTT3" s="8"/>
      <c r="MTU3" s="8"/>
      <c r="MTV3" s="8"/>
      <c r="MTW3" s="8"/>
      <c r="MTX3" s="8"/>
      <c r="MTY3" s="8"/>
      <c r="MTZ3" s="8"/>
      <c r="MUA3" s="8"/>
      <c r="MUB3" s="8"/>
      <c r="MUC3" s="8"/>
      <c r="MUD3" s="8"/>
      <c r="MUE3" s="8"/>
      <c r="MUF3" s="8"/>
      <c r="MUG3" s="8"/>
      <c r="MUH3" s="8"/>
      <c r="MUI3" s="8"/>
      <c r="MUJ3" s="8"/>
      <c r="MUK3" s="8"/>
      <c r="MUL3" s="8"/>
      <c r="MUM3" s="8"/>
      <c r="MUN3" s="8"/>
      <c r="MUO3" s="8"/>
      <c r="MUP3" s="8"/>
      <c r="MUQ3" s="8"/>
      <c r="MUR3" s="8"/>
      <c r="MUS3" s="8"/>
      <c r="MUT3" s="8"/>
      <c r="MUU3" s="8"/>
      <c r="MUV3" s="8"/>
      <c r="MUW3" s="8"/>
      <c r="MUX3" s="8"/>
      <c r="MUY3" s="8"/>
      <c r="MUZ3" s="8"/>
      <c r="MVA3" s="8"/>
      <c r="MVB3" s="8"/>
      <c r="MVC3" s="8"/>
      <c r="MVD3" s="8"/>
      <c r="MVE3" s="8"/>
      <c r="MVF3" s="8"/>
      <c r="MVG3" s="8"/>
      <c r="MVH3" s="8"/>
      <c r="MVI3" s="8"/>
      <c r="MVJ3" s="8"/>
      <c r="MVK3" s="8"/>
      <c r="MVL3" s="8"/>
      <c r="MVM3" s="8"/>
      <c r="MVN3" s="8"/>
      <c r="MVO3" s="8"/>
      <c r="MVP3" s="8"/>
      <c r="MVQ3" s="8"/>
      <c r="MVR3" s="8"/>
      <c r="MVS3" s="8"/>
      <c r="MVT3" s="8"/>
      <c r="MVU3" s="8"/>
      <c r="MVV3" s="8"/>
      <c r="MVW3" s="8"/>
      <c r="MVX3" s="8"/>
      <c r="MVY3" s="8"/>
      <c r="MVZ3" s="8"/>
      <c r="MWA3" s="8"/>
      <c r="MWB3" s="8"/>
      <c r="MWC3" s="8"/>
      <c r="MWD3" s="8"/>
      <c r="MWE3" s="8"/>
      <c r="MWF3" s="8"/>
      <c r="MWG3" s="8"/>
      <c r="MWH3" s="8"/>
      <c r="MWI3" s="8"/>
      <c r="MWJ3" s="8"/>
      <c r="MWK3" s="8"/>
      <c r="MWL3" s="8"/>
      <c r="MWM3" s="8"/>
      <c r="MWN3" s="8"/>
      <c r="MWO3" s="8"/>
      <c r="MWP3" s="8"/>
      <c r="MWQ3" s="8"/>
      <c r="MWR3" s="8"/>
      <c r="MWS3" s="8"/>
      <c r="MWT3" s="8"/>
      <c r="MWU3" s="8"/>
      <c r="MWV3" s="8"/>
      <c r="MWW3" s="8"/>
      <c r="MWX3" s="8"/>
      <c r="MWY3" s="8"/>
      <c r="MWZ3" s="8"/>
      <c r="MXA3" s="8"/>
      <c r="MXB3" s="8"/>
      <c r="MXC3" s="8"/>
      <c r="MXD3" s="8"/>
      <c r="MXE3" s="8"/>
      <c r="MXF3" s="8"/>
      <c r="MXG3" s="8"/>
      <c r="MXH3" s="8"/>
      <c r="MXI3" s="8"/>
      <c r="MXJ3" s="8"/>
      <c r="MXK3" s="8"/>
      <c r="MXL3" s="8"/>
      <c r="MXM3" s="8"/>
      <c r="MXN3" s="8"/>
      <c r="MXO3" s="8"/>
      <c r="MXP3" s="8"/>
      <c r="MXQ3" s="8"/>
      <c r="MXR3" s="8"/>
      <c r="MXS3" s="8"/>
      <c r="MXT3" s="8"/>
      <c r="MXU3" s="8"/>
      <c r="MXV3" s="8"/>
      <c r="MXW3" s="8"/>
      <c r="MXX3" s="8"/>
      <c r="MXY3" s="8"/>
      <c r="MXZ3" s="8"/>
      <c r="MYA3" s="8"/>
      <c r="MYB3" s="8"/>
      <c r="MYC3" s="8"/>
      <c r="MYD3" s="8"/>
      <c r="MYE3" s="8"/>
      <c r="MYF3" s="8"/>
      <c r="MYG3" s="8"/>
      <c r="MYH3" s="8"/>
      <c r="MYI3" s="8"/>
      <c r="MYJ3" s="8"/>
      <c r="MYK3" s="8"/>
      <c r="MYL3" s="8"/>
      <c r="MYM3" s="8"/>
      <c r="MYN3" s="8"/>
      <c r="MYO3" s="8"/>
      <c r="MYP3" s="8"/>
      <c r="MYQ3" s="8"/>
      <c r="MYR3" s="8"/>
      <c r="MYS3" s="8"/>
      <c r="MYT3" s="8"/>
      <c r="MYU3" s="8"/>
      <c r="MYV3" s="8"/>
      <c r="MYW3" s="8"/>
      <c r="MYX3" s="8"/>
      <c r="MYY3" s="8"/>
      <c r="MYZ3" s="8"/>
      <c r="MZA3" s="8"/>
      <c r="MZB3" s="8"/>
      <c r="MZC3" s="8"/>
      <c r="MZD3" s="8"/>
      <c r="MZE3" s="8"/>
      <c r="MZF3" s="8"/>
      <c r="MZG3" s="8"/>
      <c r="MZH3" s="8"/>
      <c r="MZI3" s="8"/>
      <c r="MZJ3" s="8"/>
      <c r="MZK3" s="8"/>
      <c r="MZL3" s="8"/>
      <c r="MZM3" s="8"/>
      <c r="MZN3" s="8"/>
      <c r="MZO3" s="8"/>
      <c r="MZP3" s="8"/>
      <c r="MZQ3" s="8"/>
      <c r="MZR3" s="8"/>
      <c r="MZS3" s="8"/>
      <c r="MZT3" s="8"/>
      <c r="MZU3" s="8"/>
      <c r="MZV3" s="8"/>
      <c r="MZW3" s="8"/>
      <c r="MZX3" s="8"/>
      <c r="MZY3" s="8"/>
      <c r="MZZ3" s="8"/>
      <c r="NAA3" s="8"/>
      <c r="NAB3" s="8"/>
      <c r="NAC3" s="8"/>
      <c r="NAD3" s="8"/>
      <c r="NAE3" s="8"/>
      <c r="NAF3" s="8"/>
      <c r="NAG3" s="8"/>
      <c r="NAH3" s="8"/>
      <c r="NAI3" s="8"/>
      <c r="NAJ3" s="8"/>
      <c r="NAK3" s="8"/>
      <c r="NAL3" s="8"/>
      <c r="NAM3" s="8"/>
      <c r="NAN3" s="8"/>
      <c r="NAO3" s="8"/>
      <c r="NAP3" s="8"/>
      <c r="NAQ3" s="8"/>
      <c r="NAR3" s="8"/>
      <c r="NAS3" s="8"/>
      <c r="NAT3" s="8"/>
      <c r="NAU3" s="8"/>
      <c r="NAV3" s="8"/>
      <c r="NAW3" s="8"/>
      <c r="NAX3" s="8"/>
      <c r="NAY3" s="8"/>
      <c r="NAZ3" s="8"/>
      <c r="NBA3" s="8"/>
      <c r="NBB3" s="8"/>
      <c r="NBC3" s="8"/>
      <c r="NBD3" s="8"/>
      <c r="NBE3" s="8"/>
      <c r="NBF3" s="8"/>
      <c r="NBG3" s="8"/>
      <c r="NBH3" s="8"/>
      <c r="NBI3" s="8"/>
      <c r="NBJ3" s="8"/>
      <c r="NBK3" s="8"/>
      <c r="NBL3" s="8"/>
      <c r="NBM3" s="8"/>
      <c r="NBN3" s="8"/>
      <c r="NBO3" s="8"/>
      <c r="NBP3" s="8"/>
      <c r="NBQ3" s="8"/>
      <c r="NBR3" s="8"/>
      <c r="NBS3" s="8"/>
      <c r="NBT3" s="8"/>
      <c r="NBU3" s="8"/>
      <c r="NBV3" s="8"/>
      <c r="NBW3" s="8"/>
      <c r="NBX3" s="8"/>
      <c r="NBY3" s="8"/>
      <c r="NBZ3" s="8"/>
      <c r="NCA3" s="8"/>
      <c r="NCB3" s="8"/>
      <c r="NCC3" s="8"/>
      <c r="NCD3" s="8"/>
      <c r="NCE3" s="8"/>
      <c r="NCF3" s="8"/>
      <c r="NCG3" s="8"/>
      <c r="NCH3" s="8"/>
      <c r="NCI3" s="8"/>
      <c r="NCJ3" s="8"/>
      <c r="NCK3" s="8"/>
      <c r="NCL3" s="8"/>
      <c r="NCM3" s="8"/>
      <c r="NCN3" s="8"/>
      <c r="NCO3" s="8"/>
      <c r="NCP3" s="8"/>
      <c r="NCQ3" s="8"/>
      <c r="NCR3" s="8"/>
      <c r="NCS3" s="8"/>
      <c r="NCT3" s="8"/>
      <c r="NCU3" s="8"/>
      <c r="NCV3" s="8"/>
      <c r="NCW3" s="8"/>
      <c r="NCX3" s="8"/>
      <c r="NCY3" s="8"/>
      <c r="NCZ3" s="8"/>
      <c r="NDA3" s="8"/>
      <c r="NDB3" s="8"/>
      <c r="NDC3" s="8"/>
      <c r="NDD3" s="8"/>
      <c r="NDE3" s="8"/>
      <c r="NDF3" s="8"/>
      <c r="NDG3" s="8"/>
      <c r="NDH3" s="8"/>
      <c r="NDI3" s="8"/>
      <c r="NDJ3" s="8"/>
      <c r="NDK3" s="8"/>
      <c r="NDL3" s="8"/>
      <c r="NDM3" s="8"/>
      <c r="NDN3" s="8"/>
      <c r="NDO3" s="8"/>
      <c r="NDP3" s="8"/>
      <c r="NDQ3" s="8"/>
      <c r="NDR3" s="8"/>
      <c r="NDS3" s="8"/>
      <c r="NDT3" s="8"/>
      <c r="NDU3" s="8"/>
      <c r="NDV3" s="8"/>
      <c r="NDW3" s="8"/>
      <c r="NDX3" s="8"/>
      <c r="NDY3" s="8"/>
      <c r="NDZ3" s="8"/>
      <c r="NEA3" s="8"/>
      <c r="NEB3" s="8"/>
      <c r="NEC3" s="8"/>
      <c r="NED3" s="8"/>
      <c r="NEE3" s="8"/>
      <c r="NEF3" s="8"/>
      <c r="NEG3" s="8"/>
      <c r="NEH3" s="8"/>
      <c r="NEI3" s="8"/>
      <c r="NEJ3" s="8"/>
      <c r="NEK3" s="8"/>
      <c r="NEL3" s="8"/>
      <c r="NEM3" s="8"/>
      <c r="NEN3" s="8"/>
      <c r="NEO3" s="8"/>
      <c r="NEP3" s="8"/>
      <c r="NEQ3" s="8"/>
      <c r="NER3" s="8"/>
      <c r="NES3" s="8"/>
      <c r="NET3" s="8"/>
      <c r="NEU3" s="8"/>
      <c r="NEV3" s="8"/>
      <c r="NEW3" s="8"/>
      <c r="NEX3" s="8"/>
      <c r="NEY3" s="8"/>
      <c r="NEZ3" s="8"/>
      <c r="NFA3" s="8"/>
      <c r="NFB3" s="8"/>
      <c r="NFC3" s="8"/>
      <c r="NFD3" s="8"/>
      <c r="NFE3" s="8"/>
      <c r="NFF3" s="8"/>
      <c r="NFG3" s="8"/>
      <c r="NFH3" s="8"/>
      <c r="NFI3" s="8"/>
      <c r="NFJ3" s="8"/>
      <c r="NFK3" s="8"/>
      <c r="NFL3" s="8"/>
      <c r="NFM3" s="8"/>
      <c r="NFN3" s="8"/>
      <c r="NFO3" s="8"/>
      <c r="NFP3" s="8"/>
      <c r="NFQ3" s="8"/>
      <c r="NFR3" s="8"/>
      <c r="NFS3" s="8"/>
      <c r="NFT3" s="8"/>
      <c r="NFU3" s="8"/>
      <c r="NFV3" s="8"/>
      <c r="NFW3" s="8"/>
      <c r="NFX3" s="8"/>
      <c r="NFY3" s="8"/>
      <c r="NFZ3" s="8"/>
      <c r="NGA3" s="8"/>
      <c r="NGB3" s="8"/>
      <c r="NGC3" s="8"/>
      <c r="NGD3" s="8"/>
      <c r="NGE3" s="8"/>
      <c r="NGF3" s="8"/>
      <c r="NGG3" s="8"/>
      <c r="NGH3" s="8"/>
      <c r="NGI3" s="8"/>
      <c r="NGJ3" s="8"/>
      <c r="NGK3" s="8"/>
      <c r="NGL3" s="8"/>
      <c r="NGM3" s="8"/>
      <c r="NGN3" s="8"/>
      <c r="NGO3" s="8"/>
      <c r="NGP3" s="8"/>
      <c r="NGQ3" s="8"/>
      <c r="NGR3" s="8"/>
      <c r="NGS3" s="8"/>
      <c r="NGT3" s="8"/>
      <c r="NGU3" s="8"/>
      <c r="NGV3" s="8"/>
      <c r="NGW3" s="8"/>
      <c r="NGX3" s="8"/>
      <c r="NGY3" s="8"/>
      <c r="NGZ3" s="8"/>
      <c r="NHA3" s="8"/>
      <c r="NHB3" s="8"/>
      <c r="NHC3" s="8"/>
      <c r="NHD3" s="8"/>
      <c r="NHE3" s="8"/>
      <c r="NHF3" s="8"/>
      <c r="NHG3" s="8"/>
      <c r="NHH3" s="8"/>
      <c r="NHI3" s="8"/>
      <c r="NHJ3" s="8"/>
      <c r="NHK3" s="8"/>
      <c r="NHL3" s="8"/>
      <c r="NHM3" s="8"/>
      <c r="NHN3" s="8"/>
      <c r="NHO3" s="8"/>
      <c r="NHP3" s="8"/>
      <c r="NHQ3" s="8"/>
      <c r="NHR3" s="8"/>
      <c r="NHS3" s="8"/>
      <c r="NHT3" s="8"/>
      <c r="NHU3" s="8"/>
      <c r="NHV3" s="8"/>
      <c r="NHW3" s="8"/>
      <c r="NHX3" s="8"/>
      <c r="NHY3" s="8"/>
      <c r="NHZ3" s="8"/>
      <c r="NIA3" s="8"/>
      <c r="NIB3" s="8"/>
      <c r="NIC3" s="8"/>
      <c r="NID3" s="8"/>
      <c r="NIE3" s="8"/>
      <c r="NIF3" s="8"/>
      <c r="NIG3" s="8"/>
      <c r="NIH3" s="8"/>
      <c r="NII3" s="8"/>
      <c r="NIJ3" s="8"/>
      <c r="NIK3" s="8"/>
      <c r="NIL3" s="8"/>
      <c r="NIM3" s="8"/>
      <c r="NIN3" s="8"/>
      <c r="NIO3" s="8"/>
      <c r="NIP3" s="8"/>
      <c r="NIQ3" s="8"/>
      <c r="NIR3" s="8"/>
      <c r="NIS3" s="8"/>
      <c r="NIT3" s="8"/>
      <c r="NIU3" s="8"/>
      <c r="NIV3" s="8"/>
      <c r="NIW3" s="8"/>
      <c r="NIX3" s="8"/>
      <c r="NIY3" s="8"/>
      <c r="NIZ3" s="8"/>
      <c r="NJA3" s="8"/>
      <c r="NJB3" s="8"/>
      <c r="NJC3" s="8"/>
      <c r="NJD3" s="8"/>
      <c r="NJE3" s="8"/>
      <c r="NJF3" s="8"/>
      <c r="NJG3" s="8"/>
      <c r="NJH3" s="8"/>
      <c r="NJI3" s="8"/>
      <c r="NJJ3" s="8"/>
      <c r="NJK3" s="8"/>
      <c r="NJL3" s="8"/>
      <c r="NJM3" s="8"/>
      <c r="NJN3" s="8"/>
      <c r="NJO3" s="8"/>
      <c r="NJP3" s="8"/>
      <c r="NJQ3" s="8"/>
      <c r="NJR3" s="8"/>
      <c r="NJS3" s="8"/>
      <c r="NJT3" s="8"/>
      <c r="NJU3" s="8"/>
      <c r="NJV3" s="8"/>
      <c r="NJW3" s="8"/>
      <c r="NJX3" s="8"/>
      <c r="NJY3" s="8"/>
      <c r="NJZ3" s="8"/>
      <c r="NKA3" s="8"/>
      <c r="NKB3" s="8"/>
      <c r="NKC3" s="8"/>
      <c r="NKD3" s="8"/>
      <c r="NKE3" s="8"/>
      <c r="NKF3" s="8"/>
      <c r="NKG3" s="8"/>
      <c r="NKH3" s="8"/>
      <c r="NKI3" s="8"/>
      <c r="NKJ3" s="8"/>
      <c r="NKK3" s="8"/>
      <c r="NKL3" s="8"/>
      <c r="NKM3" s="8"/>
      <c r="NKN3" s="8"/>
      <c r="NKO3" s="8"/>
      <c r="NKP3" s="8"/>
      <c r="NKQ3" s="8"/>
      <c r="NKR3" s="8"/>
      <c r="NKS3" s="8"/>
      <c r="NKT3" s="8"/>
      <c r="NKU3" s="8"/>
      <c r="NKV3" s="8"/>
      <c r="NKW3" s="8"/>
      <c r="NKX3" s="8"/>
      <c r="NKY3" s="8"/>
      <c r="NKZ3" s="8"/>
      <c r="NLA3" s="8"/>
      <c r="NLB3" s="8"/>
      <c r="NLC3" s="8"/>
      <c r="NLD3" s="8"/>
      <c r="NLE3" s="8"/>
      <c r="NLF3" s="8"/>
      <c r="NLG3" s="8"/>
      <c r="NLH3" s="8"/>
      <c r="NLI3" s="8"/>
      <c r="NLJ3" s="8"/>
      <c r="NLK3" s="8"/>
      <c r="NLL3" s="8"/>
      <c r="NLM3" s="8"/>
      <c r="NLN3" s="8"/>
      <c r="NLO3" s="8"/>
      <c r="NLP3" s="8"/>
      <c r="NLQ3" s="8"/>
      <c r="NLR3" s="8"/>
      <c r="NLS3" s="8"/>
      <c r="NLT3" s="8"/>
      <c r="NLU3" s="8"/>
      <c r="NLV3" s="8"/>
      <c r="NLW3" s="8"/>
      <c r="NLX3" s="8"/>
      <c r="NLY3" s="8"/>
      <c r="NLZ3" s="8"/>
      <c r="NMA3" s="8"/>
      <c r="NMB3" s="8"/>
      <c r="NMC3" s="8"/>
      <c r="NMD3" s="8"/>
      <c r="NME3" s="8"/>
      <c r="NMF3" s="8"/>
      <c r="NMG3" s="8"/>
      <c r="NMH3" s="8"/>
      <c r="NMI3" s="8"/>
      <c r="NMJ3" s="8"/>
      <c r="NMK3" s="8"/>
      <c r="NML3" s="8"/>
      <c r="NMM3" s="8"/>
      <c r="NMN3" s="8"/>
      <c r="NMO3" s="8"/>
      <c r="NMP3" s="8"/>
      <c r="NMQ3" s="8"/>
      <c r="NMR3" s="8"/>
      <c r="NMS3" s="8"/>
      <c r="NMT3" s="8"/>
      <c r="NMU3" s="8"/>
      <c r="NMV3" s="8"/>
      <c r="NMW3" s="8"/>
      <c r="NMX3" s="8"/>
      <c r="NMY3" s="8"/>
      <c r="NMZ3" s="8"/>
      <c r="NNA3" s="8"/>
      <c r="NNB3" s="8"/>
      <c r="NNC3" s="8"/>
      <c r="NND3" s="8"/>
      <c r="NNE3" s="8"/>
      <c r="NNF3" s="8"/>
      <c r="NNG3" s="8"/>
      <c r="NNH3" s="8"/>
      <c r="NNI3" s="8"/>
      <c r="NNJ3" s="8"/>
      <c r="NNK3" s="8"/>
      <c r="NNL3" s="8"/>
      <c r="NNM3" s="8"/>
      <c r="NNN3" s="8"/>
      <c r="NNO3" s="8"/>
      <c r="NNP3" s="8"/>
      <c r="NNQ3" s="8"/>
      <c r="NNR3" s="8"/>
      <c r="NNS3" s="8"/>
      <c r="NNT3" s="8"/>
      <c r="NNU3" s="8"/>
      <c r="NNV3" s="8"/>
      <c r="NNW3" s="8"/>
      <c r="NNX3" s="8"/>
      <c r="NNY3" s="8"/>
      <c r="NNZ3" s="8"/>
      <c r="NOA3" s="8"/>
      <c r="NOB3" s="8"/>
      <c r="NOC3" s="8"/>
      <c r="NOD3" s="8"/>
      <c r="NOE3" s="8"/>
      <c r="NOF3" s="8"/>
      <c r="NOG3" s="8"/>
      <c r="NOH3" s="8"/>
      <c r="NOI3" s="8"/>
      <c r="NOJ3" s="8"/>
      <c r="NOK3" s="8"/>
      <c r="NOL3" s="8"/>
      <c r="NOM3" s="8"/>
      <c r="NON3" s="8"/>
      <c r="NOO3" s="8"/>
      <c r="NOP3" s="8"/>
      <c r="NOQ3" s="8"/>
      <c r="NOR3" s="8"/>
      <c r="NOS3" s="8"/>
      <c r="NOT3" s="8"/>
      <c r="NOU3" s="8"/>
      <c r="NOV3" s="8"/>
      <c r="NOW3" s="8"/>
      <c r="NOX3" s="8"/>
      <c r="NOY3" s="8"/>
      <c r="NOZ3" s="8"/>
      <c r="NPA3" s="8"/>
      <c r="NPB3" s="8"/>
      <c r="NPC3" s="8"/>
      <c r="NPD3" s="8"/>
      <c r="NPE3" s="8"/>
      <c r="NPF3" s="8"/>
      <c r="NPG3" s="8"/>
      <c r="NPH3" s="8"/>
      <c r="NPI3" s="8"/>
      <c r="NPJ3" s="8"/>
      <c r="NPK3" s="8"/>
      <c r="NPL3" s="8"/>
      <c r="NPM3" s="8"/>
      <c r="NPN3" s="8"/>
      <c r="NPO3" s="8"/>
      <c r="NPP3" s="8"/>
      <c r="NPQ3" s="8"/>
      <c r="NPR3" s="8"/>
      <c r="NPS3" s="8"/>
      <c r="NPT3" s="8"/>
      <c r="NPU3" s="8"/>
      <c r="NPV3" s="8"/>
      <c r="NPW3" s="8"/>
      <c r="NPX3" s="8"/>
      <c r="NPY3" s="8"/>
      <c r="NPZ3" s="8"/>
      <c r="NQA3" s="8"/>
      <c r="NQB3" s="8"/>
      <c r="NQC3" s="8"/>
      <c r="NQD3" s="8"/>
      <c r="NQE3" s="8"/>
      <c r="NQF3" s="8"/>
      <c r="NQG3" s="8"/>
      <c r="NQH3" s="8"/>
      <c r="NQI3" s="8"/>
      <c r="NQJ3" s="8"/>
      <c r="NQK3" s="8"/>
      <c r="NQL3" s="8"/>
      <c r="NQM3" s="8"/>
      <c r="NQN3" s="8"/>
      <c r="NQO3" s="8"/>
      <c r="NQP3" s="8"/>
      <c r="NQQ3" s="8"/>
      <c r="NQR3" s="8"/>
      <c r="NQS3" s="8"/>
      <c r="NQT3" s="8"/>
      <c r="NQU3" s="8"/>
      <c r="NQV3" s="8"/>
      <c r="NQW3" s="8"/>
      <c r="NQX3" s="8"/>
      <c r="NQY3" s="8"/>
      <c r="NQZ3" s="8"/>
      <c r="NRA3" s="8"/>
      <c r="NRB3" s="8"/>
      <c r="NRC3" s="8"/>
      <c r="NRD3" s="8"/>
      <c r="NRE3" s="8"/>
      <c r="NRF3" s="8"/>
      <c r="NRG3" s="8"/>
      <c r="NRH3" s="8"/>
      <c r="NRI3" s="8"/>
      <c r="NRJ3" s="8"/>
      <c r="NRK3" s="8"/>
      <c r="NRL3" s="8"/>
      <c r="NRM3" s="8"/>
      <c r="NRN3" s="8"/>
      <c r="NRO3" s="8"/>
      <c r="NRP3" s="8"/>
      <c r="NRQ3" s="8"/>
      <c r="NRR3" s="8"/>
      <c r="NRS3" s="8"/>
      <c r="NRT3" s="8"/>
      <c r="NRU3" s="8"/>
      <c r="NRV3" s="8"/>
      <c r="NRW3" s="8"/>
      <c r="NRX3" s="8"/>
      <c r="NRY3" s="8"/>
      <c r="NRZ3" s="8"/>
      <c r="NSA3" s="8"/>
      <c r="NSB3" s="8"/>
      <c r="NSC3" s="8"/>
      <c r="NSD3" s="8"/>
      <c r="NSE3" s="8"/>
      <c r="NSF3" s="8"/>
      <c r="NSG3" s="8"/>
      <c r="NSH3" s="8"/>
      <c r="NSI3" s="8"/>
      <c r="NSJ3" s="8"/>
      <c r="NSK3" s="8"/>
      <c r="NSL3" s="8"/>
      <c r="NSM3" s="8"/>
      <c r="NSN3" s="8"/>
      <c r="NSO3" s="8"/>
      <c r="NSP3" s="8"/>
      <c r="NSQ3" s="8"/>
      <c r="NSR3" s="8"/>
      <c r="NSS3" s="8"/>
      <c r="NST3" s="8"/>
      <c r="NSU3" s="8"/>
      <c r="NSV3" s="8"/>
      <c r="NSW3" s="8"/>
      <c r="NSX3" s="8"/>
      <c r="NSY3" s="8"/>
      <c r="NSZ3" s="8"/>
      <c r="NTA3" s="8"/>
      <c r="NTB3" s="8"/>
      <c r="NTC3" s="8"/>
      <c r="NTD3" s="8"/>
      <c r="NTE3" s="8"/>
      <c r="NTF3" s="8"/>
      <c r="NTG3" s="8"/>
      <c r="NTH3" s="8"/>
      <c r="NTI3" s="8"/>
      <c r="NTJ3" s="8"/>
      <c r="NTK3" s="8"/>
      <c r="NTL3" s="8"/>
      <c r="NTM3" s="8"/>
      <c r="NTN3" s="8"/>
      <c r="NTO3" s="8"/>
      <c r="NTP3" s="8"/>
      <c r="NTQ3" s="8"/>
      <c r="NTR3" s="8"/>
      <c r="NTS3" s="8"/>
      <c r="NTT3" s="8"/>
      <c r="NTU3" s="8"/>
      <c r="NTV3" s="8"/>
      <c r="NTW3" s="8"/>
      <c r="NTX3" s="8"/>
      <c r="NTY3" s="8"/>
      <c r="NTZ3" s="8"/>
      <c r="NUA3" s="8"/>
      <c r="NUB3" s="8"/>
      <c r="NUC3" s="8"/>
      <c r="NUD3" s="8"/>
      <c r="NUE3" s="8"/>
      <c r="NUF3" s="8"/>
      <c r="NUG3" s="8"/>
      <c r="NUH3" s="8"/>
      <c r="NUI3" s="8"/>
      <c r="NUJ3" s="8"/>
      <c r="NUK3" s="8"/>
      <c r="NUL3" s="8"/>
      <c r="NUM3" s="8"/>
      <c r="NUN3" s="8"/>
      <c r="NUO3" s="8"/>
      <c r="NUP3" s="8"/>
      <c r="NUQ3" s="8"/>
      <c r="NUR3" s="8"/>
      <c r="NUS3" s="8"/>
      <c r="NUT3" s="8"/>
      <c r="NUU3" s="8"/>
      <c r="NUV3" s="8"/>
      <c r="NUW3" s="8"/>
      <c r="NUX3" s="8"/>
      <c r="NUY3" s="8"/>
      <c r="NUZ3" s="8"/>
      <c r="NVA3" s="8"/>
      <c r="NVB3" s="8"/>
      <c r="NVC3" s="8"/>
      <c r="NVD3" s="8"/>
      <c r="NVE3" s="8"/>
      <c r="NVF3" s="8"/>
      <c r="NVG3" s="8"/>
      <c r="NVH3" s="8"/>
      <c r="NVI3" s="8"/>
      <c r="NVJ3" s="8"/>
      <c r="NVK3" s="8"/>
      <c r="NVL3" s="8"/>
      <c r="NVM3" s="8"/>
      <c r="NVN3" s="8"/>
      <c r="NVO3" s="8"/>
      <c r="NVP3" s="8"/>
      <c r="NVQ3" s="8"/>
      <c r="NVR3" s="8"/>
      <c r="NVS3" s="8"/>
      <c r="NVT3" s="8"/>
      <c r="NVU3" s="8"/>
      <c r="NVV3" s="8"/>
      <c r="NVW3" s="8"/>
      <c r="NVX3" s="8"/>
      <c r="NVY3" s="8"/>
      <c r="NVZ3" s="8"/>
      <c r="NWA3" s="8"/>
      <c r="NWB3" s="8"/>
      <c r="NWC3" s="8"/>
      <c r="NWD3" s="8"/>
      <c r="NWE3" s="8"/>
      <c r="NWF3" s="8"/>
      <c r="NWG3" s="8"/>
      <c r="NWH3" s="8"/>
      <c r="NWI3" s="8"/>
      <c r="NWJ3" s="8"/>
      <c r="NWK3" s="8"/>
      <c r="NWL3" s="8"/>
      <c r="NWM3" s="8"/>
      <c r="NWN3" s="8"/>
      <c r="NWO3" s="8"/>
      <c r="NWP3" s="8"/>
      <c r="NWQ3" s="8"/>
      <c r="NWR3" s="8"/>
      <c r="NWS3" s="8"/>
      <c r="NWT3" s="8"/>
      <c r="NWU3" s="8"/>
      <c r="NWV3" s="8"/>
      <c r="NWW3" s="8"/>
      <c r="NWX3" s="8"/>
      <c r="NWY3" s="8"/>
      <c r="NWZ3" s="8"/>
      <c r="NXA3" s="8"/>
      <c r="NXB3" s="8"/>
      <c r="NXC3" s="8"/>
      <c r="NXD3" s="8"/>
      <c r="NXE3" s="8"/>
      <c r="NXF3" s="8"/>
      <c r="NXG3" s="8"/>
      <c r="NXH3" s="8"/>
      <c r="NXI3" s="8"/>
      <c r="NXJ3" s="8"/>
      <c r="NXK3" s="8"/>
      <c r="NXL3" s="8"/>
      <c r="NXM3" s="8"/>
      <c r="NXN3" s="8"/>
      <c r="NXO3" s="8"/>
      <c r="NXP3" s="8"/>
      <c r="NXQ3" s="8"/>
      <c r="NXR3" s="8"/>
      <c r="NXS3" s="8"/>
      <c r="NXT3" s="8"/>
      <c r="NXU3" s="8"/>
      <c r="NXV3" s="8"/>
      <c r="NXW3" s="8"/>
      <c r="NXX3" s="8"/>
      <c r="NXY3" s="8"/>
      <c r="NXZ3" s="8"/>
      <c r="NYA3" s="8"/>
      <c r="NYB3" s="8"/>
      <c r="NYC3" s="8"/>
      <c r="NYD3" s="8"/>
      <c r="NYE3" s="8"/>
      <c r="NYF3" s="8"/>
      <c r="NYG3" s="8"/>
      <c r="NYH3" s="8"/>
      <c r="NYI3" s="8"/>
      <c r="NYJ3" s="8"/>
      <c r="NYK3" s="8"/>
      <c r="NYL3" s="8"/>
      <c r="NYM3" s="8"/>
      <c r="NYN3" s="8"/>
      <c r="NYO3" s="8"/>
      <c r="NYP3" s="8"/>
      <c r="NYQ3" s="8"/>
      <c r="NYR3" s="8"/>
      <c r="NYS3" s="8"/>
      <c r="NYT3" s="8"/>
      <c r="NYU3" s="8"/>
      <c r="NYV3" s="8"/>
      <c r="NYW3" s="8"/>
      <c r="NYX3" s="8"/>
      <c r="NYY3" s="8"/>
      <c r="NYZ3" s="8"/>
      <c r="NZA3" s="8"/>
      <c r="NZB3" s="8"/>
      <c r="NZC3" s="8"/>
      <c r="NZD3" s="8"/>
      <c r="NZE3" s="8"/>
      <c r="NZF3" s="8"/>
      <c r="NZG3" s="8"/>
      <c r="NZH3" s="8"/>
      <c r="NZI3" s="8"/>
      <c r="NZJ3" s="8"/>
      <c r="NZK3" s="8"/>
      <c r="NZL3" s="8"/>
      <c r="NZM3" s="8"/>
      <c r="NZN3" s="8"/>
      <c r="NZO3" s="8"/>
      <c r="NZP3" s="8"/>
      <c r="NZQ3" s="8"/>
      <c r="NZR3" s="8"/>
      <c r="NZS3" s="8"/>
      <c r="NZT3" s="8"/>
      <c r="NZU3" s="8"/>
      <c r="NZV3" s="8"/>
      <c r="NZW3" s="8"/>
      <c r="NZX3" s="8"/>
      <c r="NZY3" s="8"/>
      <c r="NZZ3" s="8"/>
      <c r="OAA3" s="8"/>
      <c r="OAB3" s="8"/>
      <c r="OAC3" s="8"/>
      <c r="OAD3" s="8"/>
      <c r="OAE3" s="8"/>
      <c r="OAF3" s="8"/>
      <c r="OAG3" s="8"/>
      <c r="OAH3" s="8"/>
      <c r="OAI3" s="8"/>
      <c r="OAJ3" s="8"/>
      <c r="OAK3" s="8"/>
      <c r="OAL3" s="8"/>
      <c r="OAM3" s="8"/>
      <c r="OAN3" s="8"/>
      <c r="OAO3" s="8"/>
      <c r="OAP3" s="8"/>
      <c r="OAQ3" s="8"/>
      <c r="OAR3" s="8"/>
      <c r="OAS3" s="8"/>
      <c r="OAT3" s="8"/>
      <c r="OAU3" s="8"/>
      <c r="OAV3" s="8"/>
      <c r="OAW3" s="8"/>
      <c r="OAX3" s="8"/>
      <c r="OAY3" s="8"/>
      <c r="OAZ3" s="8"/>
      <c r="OBA3" s="8"/>
      <c r="OBB3" s="8"/>
      <c r="OBC3" s="8"/>
      <c r="OBD3" s="8"/>
      <c r="OBE3" s="8"/>
      <c r="OBF3" s="8"/>
      <c r="OBG3" s="8"/>
      <c r="OBH3" s="8"/>
      <c r="OBI3" s="8"/>
      <c r="OBJ3" s="8"/>
      <c r="OBK3" s="8"/>
      <c r="OBL3" s="8"/>
      <c r="OBM3" s="8"/>
      <c r="OBN3" s="8"/>
      <c r="OBO3" s="8"/>
      <c r="OBP3" s="8"/>
      <c r="OBQ3" s="8"/>
      <c r="OBR3" s="8"/>
      <c r="OBS3" s="8"/>
      <c r="OBT3" s="8"/>
      <c r="OBU3" s="8"/>
      <c r="OBV3" s="8"/>
      <c r="OBW3" s="8"/>
      <c r="OBX3" s="8"/>
      <c r="OBY3" s="8"/>
      <c r="OBZ3" s="8"/>
      <c r="OCA3" s="8"/>
      <c r="OCB3" s="8"/>
      <c r="OCC3" s="8"/>
      <c r="OCD3" s="8"/>
      <c r="OCE3" s="8"/>
      <c r="OCF3" s="8"/>
      <c r="OCG3" s="8"/>
      <c r="OCH3" s="8"/>
      <c r="OCI3" s="8"/>
      <c r="OCJ3" s="8"/>
      <c r="OCK3" s="8"/>
      <c r="OCL3" s="8"/>
      <c r="OCM3" s="8"/>
      <c r="OCN3" s="8"/>
      <c r="OCO3" s="8"/>
      <c r="OCP3" s="8"/>
      <c r="OCQ3" s="8"/>
      <c r="OCR3" s="8"/>
      <c r="OCS3" s="8"/>
      <c r="OCT3" s="8"/>
      <c r="OCU3" s="8"/>
      <c r="OCV3" s="8"/>
      <c r="OCW3" s="8"/>
      <c r="OCX3" s="8"/>
      <c r="OCY3" s="8"/>
      <c r="OCZ3" s="8"/>
      <c r="ODA3" s="8"/>
      <c r="ODB3" s="8"/>
      <c r="ODC3" s="8"/>
      <c r="ODD3" s="8"/>
      <c r="ODE3" s="8"/>
      <c r="ODF3" s="8"/>
      <c r="ODG3" s="8"/>
      <c r="ODH3" s="8"/>
      <c r="ODI3" s="8"/>
      <c r="ODJ3" s="8"/>
      <c r="ODK3" s="8"/>
      <c r="ODL3" s="8"/>
      <c r="ODM3" s="8"/>
      <c r="ODN3" s="8"/>
      <c r="ODO3" s="8"/>
      <c r="ODP3" s="8"/>
      <c r="ODQ3" s="8"/>
      <c r="ODR3" s="8"/>
      <c r="ODS3" s="8"/>
      <c r="ODT3" s="8"/>
      <c r="ODU3" s="8"/>
      <c r="ODV3" s="8"/>
      <c r="ODW3" s="8"/>
      <c r="ODX3" s="8"/>
      <c r="ODY3" s="8"/>
      <c r="ODZ3" s="8"/>
      <c r="OEA3" s="8"/>
      <c r="OEB3" s="8"/>
      <c r="OEC3" s="8"/>
      <c r="OED3" s="8"/>
      <c r="OEE3" s="8"/>
      <c r="OEF3" s="8"/>
      <c r="OEG3" s="8"/>
      <c r="OEH3" s="8"/>
      <c r="OEI3" s="8"/>
      <c r="OEJ3" s="8"/>
      <c r="OEK3" s="8"/>
      <c r="OEL3" s="8"/>
      <c r="OEM3" s="8"/>
      <c r="OEN3" s="8"/>
      <c r="OEO3" s="8"/>
      <c r="OEP3" s="8"/>
      <c r="OEQ3" s="8"/>
      <c r="OER3" s="8"/>
      <c r="OES3" s="8"/>
      <c r="OET3" s="8"/>
      <c r="OEU3" s="8"/>
      <c r="OEV3" s="8"/>
      <c r="OEW3" s="8"/>
      <c r="OEX3" s="8"/>
      <c r="OEY3" s="8"/>
      <c r="OEZ3" s="8"/>
      <c r="OFA3" s="8"/>
      <c r="OFB3" s="8"/>
      <c r="OFC3" s="8"/>
      <c r="OFD3" s="8"/>
      <c r="OFE3" s="8"/>
      <c r="OFF3" s="8"/>
      <c r="OFG3" s="8"/>
      <c r="OFH3" s="8"/>
      <c r="OFI3" s="8"/>
      <c r="OFJ3" s="8"/>
      <c r="OFK3" s="8"/>
      <c r="OFL3" s="8"/>
      <c r="OFM3" s="8"/>
      <c r="OFN3" s="8"/>
      <c r="OFO3" s="8"/>
      <c r="OFP3" s="8"/>
      <c r="OFQ3" s="8"/>
      <c r="OFR3" s="8"/>
      <c r="OFS3" s="8"/>
      <c r="OFT3" s="8"/>
      <c r="OFU3" s="8"/>
      <c r="OFV3" s="8"/>
      <c r="OFW3" s="8"/>
      <c r="OFX3" s="8"/>
      <c r="OFY3" s="8"/>
      <c r="OFZ3" s="8"/>
      <c r="OGA3" s="8"/>
      <c r="OGB3" s="8"/>
      <c r="OGC3" s="8"/>
      <c r="OGD3" s="8"/>
      <c r="OGE3" s="8"/>
      <c r="OGF3" s="8"/>
      <c r="OGG3" s="8"/>
      <c r="OGH3" s="8"/>
      <c r="OGI3" s="8"/>
      <c r="OGJ3" s="8"/>
      <c r="OGK3" s="8"/>
      <c r="OGL3" s="8"/>
      <c r="OGM3" s="8"/>
      <c r="OGN3" s="8"/>
      <c r="OGO3" s="8"/>
      <c r="OGP3" s="8"/>
      <c r="OGQ3" s="8"/>
      <c r="OGR3" s="8"/>
      <c r="OGS3" s="8"/>
      <c r="OGT3" s="8"/>
      <c r="OGU3" s="8"/>
      <c r="OGV3" s="8"/>
      <c r="OGW3" s="8"/>
      <c r="OGX3" s="8"/>
      <c r="OGY3" s="8"/>
      <c r="OGZ3" s="8"/>
      <c r="OHA3" s="8"/>
      <c r="OHB3" s="8"/>
      <c r="OHC3" s="8"/>
      <c r="OHD3" s="8"/>
      <c r="OHE3" s="8"/>
      <c r="OHF3" s="8"/>
      <c r="OHG3" s="8"/>
      <c r="OHH3" s="8"/>
      <c r="OHI3" s="8"/>
      <c r="OHJ3" s="8"/>
      <c r="OHK3" s="8"/>
      <c r="OHL3" s="8"/>
      <c r="OHM3" s="8"/>
      <c r="OHN3" s="8"/>
      <c r="OHO3" s="8"/>
      <c r="OHP3" s="8"/>
      <c r="OHQ3" s="8"/>
      <c r="OHR3" s="8"/>
      <c r="OHS3" s="8"/>
      <c r="OHT3" s="8"/>
      <c r="OHU3" s="8"/>
      <c r="OHV3" s="8"/>
      <c r="OHW3" s="8"/>
      <c r="OHX3" s="8"/>
      <c r="OHY3" s="8"/>
      <c r="OHZ3" s="8"/>
      <c r="OIA3" s="8"/>
      <c r="OIB3" s="8"/>
      <c r="OIC3" s="8"/>
      <c r="OID3" s="8"/>
      <c r="OIE3" s="8"/>
      <c r="OIF3" s="8"/>
      <c r="OIG3" s="8"/>
      <c r="OIH3" s="8"/>
      <c r="OII3" s="8"/>
      <c r="OIJ3" s="8"/>
      <c r="OIK3" s="8"/>
      <c r="OIL3" s="8"/>
      <c r="OIM3" s="8"/>
      <c r="OIN3" s="8"/>
      <c r="OIO3" s="8"/>
      <c r="OIP3" s="8"/>
      <c r="OIQ3" s="8"/>
      <c r="OIR3" s="8"/>
      <c r="OIS3" s="8"/>
      <c r="OIT3" s="8"/>
      <c r="OIU3" s="8"/>
      <c r="OIV3" s="8"/>
      <c r="OIW3" s="8"/>
      <c r="OIX3" s="8"/>
      <c r="OIY3" s="8"/>
      <c r="OIZ3" s="8"/>
      <c r="OJA3" s="8"/>
      <c r="OJB3" s="8"/>
      <c r="OJC3" s="8"/>
      <c r="OJD3" s="8"/>
      <c r="OJE3" s="8"/>
      <c r="OJF3" s="8"/>
      <c r="OJG3" s="8"/>
      <c r="OJH3" s="8"/>
      <c r="OJI3" s="8"/>
      <c r="OJJ3" s="8"/>
      <c r="OJK3" s="8"/>
      <c r="OJL3" s="8"/>
      <c r="OJM3" s="8"/>
      <c r="OJN3" s="8"/>
      <c r="OJO3" s="8"/>
      <c r="OJP3" s="8"/>
      <c r="OJQ3" s="8"/>
      <c r="OJR3" s="8"/>
      <c r="OJS3" s="8"/>
      <c r="OJT3" s="8"/>
      <c r="OJU3" s="8"/>
      <c r="OJV3" s="8"/>
      <c r="OJW3" s="8"/>
      <c r="OJX3" s="8"/>
      <c r="OJY3" s="8"/>
      <c r="OJZ3" s="8"/>
      <c r="OKA3" s="8"/>
      <c r="OKB3" s="8"/>
      <c r="OKC3" s="8"/>
      <c r="OKD3" s="8"/>
      <c r="OKE3" s="8"/>
      <c r="OKF3" s="8"/>
      <c r="OKG3" s="8"/>
      <c r="OKH3" s="8"/>
      <c r="OKI3" s="8"/>
      <c r="OKJ3" s="8"/>
      <c r="OKK3" s="8"/>
      <c r="OKL3" s="8"/>
      <c r="OKM3" s="8"/>
      <c r="OKN3" s="8"/>
      <c r="OKO3" s="8"/>
      <c r="OKP3" s="8"/>
      <c r="OKQ3" s="8"/>
      <c r="OKR3" s="8"/>
      <c r="OKS3" s="8"/>
      <c r="OKT3" s="8"/>
      <c r="OKU3" s="8"/>
      <c r="OKV3" s="8"/>
      <c r="OKW3" s="8"/>
      <c r="OKX3" s="8"/>
      <c r="OKY3" s="8"/>
      <c r="OKZ3" s="8"/>
      <c r="OLA3" s="8"/>
      <c r="OLB3" s="8"/>
      <c r="OLC3" s="8"/>
      <c r="OLD3" s="8"/>
      <c r="OLE3" s="8"/>
      <c r="OLF3" s="8"/>
      <c r="OLG3" s="8"/>
      <c r="OLH3" s="8"/>
      <c r="OLI3" s="8"/>
      <c r="OLJ3" s="8"/>
      <c r="OLK3" s="8"/>
      <c r="OLL3" s="8"/>
      <c r="OLM3" s="8"/>
      <c r="OLN3" s="8"/>
      <c r="OLO3" s="8"/>
      <c r="OLP3" s="8"/>
      <c r="OLQ3" s="8"/>
      <c r="OLR3" s="8"/>
      <c r="OLS3" s="8"/>
      <c r="OLT3" s="8"/>
      <c r="OLU3" s="8"/>
      <c r="OLV3" s="8"/>
      <c r="OLW3" s="8"/>
      <c r="OLX3" s="8"/>
      <c r="OLY3" s="8"/>
      <c r="OLZ3" s="8"/>
      <c r="OMA3" s="8"/>
      <c r="OMB3" s="8"/>
      <c r="OMC3" s="8"/>
      <c r="OMD3" s="8"/>
      <c r="OME3" s="8"/>
      <c r="OMF3" s="8"/>
      <c r="OMG3" s="8"/>
      <c r="OMH3" s="8"/>
      <c r="OMI3" s="8"/>
      <c r="OMJ3" s="8"/>
      <c r="OMK3" s="8"/>
      <c r="OML3" s="8"/>
      <c r="OMM3" s="8"/>
      <c r="OMN3" s="8"/>
      <c r="OMO3" s="8"/>
      <c r="OMP3" s="8"/>
      <c r="OMQ3" s="8"/>
      <c r="OMR3" s="8"/>
      <c r="OMS3" s="8"/>
      <c r="OMT3" s="8"/>
      <c r="OMU3" s="8"/>
      <c r="OMV3" s="8"/>
      <c r="OMW3" s="8"/>
      <c r="OMX3" s="8"/>
      <c r="OMY3" s="8"/>
      <c r="OMZ3" s="8"/>
      <c r="ONA3" s="8"/>
      <c r="ONB3" s="8"/>
      <c r="ONC3" s="8"/>
      <c r="OND3" s="8"/>
      <c r="ONE3" s="8"/>
      <c r="ONF3" s="8"/>
      <c r="ONG3" s="8"/>
      <c r="ONH3" s="8"/>
      <c r="ONI3" s="8"/>
      <c r="ONJ3" s="8"/>
      <c r="ONK3" s="8"/>
      <c r="ONL3" s="8"/>
      <c r="ONM3" s="8"/>
      <c r="ONN3" s="8"/>
      <c r="ONO3" s="8"/>
      <c r="ONP3" s="8"/>
      <c r="ONQ3" s="8"/>
      <c r="ONR3" s="8"/>
      <c r="ONS3" s="8"/>
      <c r="ONT3" s="8"/>
      <c r="ONU3" s="8"/>
      <c r="ONV3" s="8"/>
      <c r="ONW3" s="8"/>
      <c r="ONX3" s="8"/>
      <c r="ONY3" s="8"/>
      <c r="ONZ3" s="8"/>
      <c r="OOA3" s="8"/>
      <c r="OOB3" s="8"/>
      <c r="OOC3" s="8"/>
      <c r="OOD3" s="8"/>
      <c r="OOE3" s="8"/>
      <c r="OOF3" s="8"/>
      <c r="OOG3" s="8"/>
      <c r="OOH3" s="8"/>
      <c r="OOI3" s="8"/>
      <c r="OOJ3" s="8"/>
      <c r="OOK3" s="8"/>
      <c r="OOL3" s="8"/>
      <c r="OOM3" s="8"/>
      <c r="OON3" s="8"/>
      <c r="OOO3" s="8"/>
      <c r="OOP3" s="8"/>
      <c r="OOQ3" s="8"/>
      <c r="OOR3" s="8"/>
      <c r="OOS3" s="8"/>
      <c r="OOT3" s="8"/>
      <c r="OOU3" s="8"/>
      <c r="OOV3" s="8"/>
      <c r="OOW3" s="8"/>
      <c r="OOX3" s="8"/>
      <c r="OOY3" s="8"/>
      <c r="OOZ3" s="8"/>
      <c r="OPA3" s="8"/>
      <c r="OPB3" s="8"/>
      <c r="OPC3" s="8"/>
      <c r="OPD3" s="8"/>
      <c r="OPE3" s="8"/>
      <c r="OPF3" s="8"/>
      <c r="OPG3" s="8"/>
      <c r="OPH3" s="8"/>
      <c r="OPI3" s="8"/>
      <c r="OPJ3" s="8"/>
      <c r="OPK3" s="8"/>
      <c r="OPL3" s="8"/>
      <c r="OPM3" s="8"/>
      <c r="OPN3" s="8"/>
      <c r="OPO3" s="8"/>
      <c r="OPP3" s="8"/>
      <c r="OPQ3" s="8"/>
      <c r="OPR3" s="8"/>
      <c r="OPS3" s="8"/>
      <c r="OPT3" s="8"/>
      <c r="OPU3" s="8"/>
      <c r="OPV3" s="8"/>
      <c r="OPW3" s="8"/>
      <c r="OPX3" s="8"/>
      <c r="OPY3" s="8"/>
      <c r="OPZ3" s="8"/>
      <c r="OQA3" s="8"/>
      <c r="OQB3" s="8"/>
      <c r="OQC3" s="8"/>
      <c r="OQD3" s="8"/>
      <c r="OQE3" s="8"/>
      <c r="OQF3" s="8"/>
      <c r="OQG3" s="8"/>
      <c r="OQH3" s="8"/>
      <c r="OQI3" s="8"/>
      <c r="OQJ3" s="8"/>
      <c r="OQK3" s="8"/>
      <c r="OQL3" s="8"/>
      <c r="OQM3" s="8"/>
      <c r="OQN3" s="8"/>
      <c r="OQO3" s="8"/>
      <c r="OQP3" s="8"/>
      <c r="OQQ3" s="8"/>
      <c r="OQR3" s="8"/>
      <c r="OQS3" s="8"/>
      <c r="OQT3" s="8"/>
      <c r="OQU3" s="8"/>
      <c r="OQV3" s="8"/>
      <c r="OQW3" s="8"/>
      <c r="OQX3" s="8"/>
      <c r="OQY3" s="8"/>
      <c r="OQZ3" s="8"/>
      <c r="ORA3" s="8"/>
      <c r="ORB3" s="8"/>
      <c r="ORC3" s="8"/>
      <c r="ORD3" s="8"/>
      <c r="ORE3" s="8"/>
      <c r="ORF3" s="8"/>
      <c r="ORG3" s="8"/>
      <c r="ORH3" s="8"/>
      <c r="ORI3" s="8"/>
      <c r="ORJ3" s="8"/>
      <c r="ORK3" s="8"/>
      <c r="ORL3" s="8"/>
      <c r="ORM3" s="8"/>
      <c r="ORN3" s="8"/>
      <c r="ORO3" s="8"/>
      <c r="ORP3" s="8"/>
      <c r="ORQ3" s="8"/>
      <c r="ORR3" s="8"/>
      <c r="ORS3" s="8"/>
      <c r="ORT3" s="8"/>
      <c r="ORU3" s="8"/>
      <c r="ORV3" s="8"/>
      <c r="ORW3" s="8"/>
      <c r="ORX3" s="8"/>
      <c r="ORY3" s="8"/>
      <c r="ORZ3" s="8"/>
      <c r="OSA3" s="8"/>
      <c r="OSB3" s="8"/>
      <c r="OSC3" s="8"/>
      <c r="OSD3" s="8"/>
      <c r="OSE3" s="8"/>
      <c r="OSF3" s="8"/>
      <c r="OSG3" s="8"/>
      <c r="OSH3" s="8"/>
      <c r="OSI3" s="8"/>
      <c r="OSJ3" s="8"/>
      <c r="OSK3" s="8"/>
      <c r="OSL3" s="8"/>
      <c r="OSM3" s="8"/>
      <c r="OSN3" s="8"/>
      <c r="OSO3" s="8"/>
      <c r="OSP3" s="8"/>
      <c r="OSQ3" s="8"/>
      <c r="OSR3" s="8"/>
      <c r="OSS3" s="8"/>
      <c r="OST3" s="8"/>
      <c r="OSU3" s="8"/>
      <c r="OSV3" s="8"/>
      <c r="OSW3" s="8"/>
      <c r="OSX3" s="8"/>
      <c r="OSY3" s="8"/>
      <c r="OSZ3" s="8"/>
      <c r="OTA3" s="8"/>
      <c r="OTB3" s="8"/>
      <c r="OTC3" s="8"/>
      <c r="OTD3" s="8"/>
      <c r="OTE3" s="8"/>
      <c r="OTF3" s="8"/>
      <c r="OTG3" s="8"/>
      <c r="OTH3" s="8"/>
      <c r="OTI3" s="8"/>
      <c r="OTJ3" s="8"/>
      <c r="OTK3" s="8"/>
      <c r="OTL3" s="8"/>
      <c r="OTM3" s="8"/>
      <c r="OTN3" s="8"/>
      <c r="OTO3" s="8"/>
      <c r="OTP3" s="8"/>
      <c r="OTQ3" s="8"/>
      <c r="OTR3" s="8"/>
      <c r="OTS3" s="8"/>
      <c r="OTT3" s="8"/>
      <c r="OTU3" s="8"/>
      <c r="OTV3" s="8"/>
      <c r="OTW3" s="8"/>
      <c r="OTX3" s="8"/>
      <c r="OTY3" s="8"/>
      <c r="OTZ3" s="8"/>
      <c r="OUA3" s="8"/>
      <c r="OUB3" s="8"/>
      <c r="OUC3" s="8"/>
      <c r="OUD3" s="8"/>
      <c r="OUE3" s="8"/>
      <c r="OUF3" s="8"/>
      <c r="OUG3" s="8"/>
      <c r="OUH3" s="8"/>
      <c r="OUI3" s="8"/>
      <c r="OUJ3" s="8"/>
      <c r="OUK3" s="8"/>
      <c r="OUL3" s="8"/>
      <c r="OUM3" s="8"/>
      <c r="OUN3" s="8"/>
      <c r="OUO3" s="8"/>
      <c r="OUP3" s="8"/>
      <c r="OUQ3" s="8"/>
      <c r="OUR3" s="8"/>
      <c r="OUS3" s="8"/>
      <c r="OUT3" s="8"/>
      <c r="OUU3" s="8"/>
      <c r="OUV3" s="8"/>
      <c r="OUW3" s="8"/>
      <c r="OUX3" s="8"/>
      <c r="OUY3" s="8"/>
      <c r="OUZ3" s="8"/>
      <c r="OVA3" s="8"/>
      <c r="OVB3" s="8"/>
      <c r="OVC3" s="8"/>
      <c r="OVD3" s="8"/>
      <c r="OVE3" s="8"/>
      <c r="OVF3" s="8"/>
      <c r="OVG3" s="8"/>
      <c r="OVH3" s="8"/>
      <c r="OVI3" s="8"/>
      <c r="OVJ3" s="8"/>
      <c r="OVK3" s="8"/>
      <c r="OVL3" s="8"/>
      <c r="OVM3" s="8"/>
      <c r="OVN3" s="8"/>
      <c r="OVO3" s="8"/>
      <c r="OVP3" s="8"/>
      <c r="OVQ3" s="8"/>
      <c r="OVR3" s="8"/>
      <c r="OVS3" s="8"/>
      <c r="OVT3" s="8"/>
      <c r="OVU3" s="8"/>
      <c r="OVV3" s="8"/>
      <c r="OVW3" s="8"/>
      <c r="OVX3" s="8"/>
      <c r="OVY3" s="8"/>
      <c r="OVZ3" s="8"/>
      <c r="OWA3" s="8"/>
      <c r="OWB3" s="8"/>
      <c r="OWC3" s="8"/>
      <c r="OWD3" s="8"/>
      <c r="OWE3" s="8"/>
      <c r="OWF3" s="8"/>
      <c r="OWG3" s="8"/>
      <c r="OWH3" s="8"/>
      <c r="OWI3" s="8"/>
      <c r="OWJ3" s="8"/>
      <c r="OWK3" s="8"/>
      <c r="OWL3" s="8"/>
      <c r="OWM3" s="8"/>
      <c r="OWN3" s="8"/>
      <c r="OWO3" s="8"/>
      <c r="OWP3" s="8"/>
      <c r="OWQ3" s="8"/>
      <c r="OWR3" s="8"/>
      <c r="OWS3" s="8"/>
      <c r="OWT3" s="8"/>
      <c r="OWU3" s="8"/>
      <c r="OWV3" s="8"/>
      <c r="OWW3" s="8"/>
      <c r="OWX3" s="8"/>
      <c r="OWY3" s="8"/>
      <c r="OWZ3" s="8"/>
      <c r="OXA3" s="8"/>
      <c r="OXB3" s="8"/>
      <c r="OXC3" s="8"/>
      <c r="OXD3" s="8"/>
      <c r="OXE3" s="8"/>
      <c r="OXF3" s="8"/>
      <c r="OXG3" s="8"/>
      <c r="OXH3" s="8"/>
      <c r="OXI3" s="8"/>
      <c r="OXJ3" s="8"/>
      <c r="OXK3" s="8"/>
      <c r="OXL3" s="8"/>
      <c r="OXM3" s="8"/>
      <c r="OXN3" s="8"/>
      <c r="OXO3" s="8"/>
      <c r="OXP3" s="8"/>
      <c r="OXQ3" s="8"/>
      <c r="OXR3" s="8"/>
      <c r="OXS3" s="8"/>
      <c r="OXT3" s="8"/>
      <c r="OXU3" s="8"/>
      <c r="OXV3" s="8"/>
      <c r="OXW3" s="8"/>
      <c r="OXX3" s="8"/>
      <c r="OXY3" s="8"/>
      <c r="OXZ3" s="8"/>
      <c r="OYA3" s="8"/>
      <c r="OYB3" s="8"/>
      <c r="OYC3" s="8"/>
      <c r="OYD3" s="8"/>
      <c r="OYE3" s="8"/>
      <c r="OYF3" s="8"/>
      <c r="OYG3" s="8"/>
      <c r="OYH3" s="8"/>
      <c r="OYI3" s="8"/>
      <c r="OYJ3" s="8"/>
      <c r="OYK3" s="8"/>
      <c r="OYL3" s="8"/>
      <c r="OYM3" s="8"/>
      <c r="OYN3" s="8"/>
      <c r="OYO3" s="8"/>
      <c r="OYP3" s="8"/>
      <c r="OYQ3" s="8"/>
      <c r="OYR3" s="8"/>
      <c r="OYS3" s="8"/>
      <c r="OYT3" s="8"/>
      <c r="OYU3" s="8"/>
      <c r="OYV3" s="8"/>
      <c r="OYW3" s="8"/>
      <c r="OYX3" s="8"/>
      <c r="OYY3" s="8"/>
      <c r="OYZ3" s="8"/>
      <c r="OZA3" s="8"/>
      <c r="OZB3" s="8"/>
      <c r="OZC3" s="8"/>
      <c r="OZD3" s="8"/>
      <c r="OZE3" s="8"/>
      <c r="OZF3" s="8"/>
      <c r="OZG3" s="8"/>
      <c r="OZH3" s="8"/>
      <c r="OZI3" s="8"/>
      <c r="OZJ3" s="8"/>
      <c r="OZK3" s="8"/>
      <c r="OZL3" s="8"/>
      <c r="OZM3" s="8"/>
      <c r="OZN3" s="8"/>
      <c r="OZO3" s="8"/>
      <c r="OZP3" s="8"/>
      <c r="OZQ3" s="8"/>
      <c r="OZR3" s="8"/>
      <c r="OZS3" s="8"/>
      <c r="OZT3" s="8"/>
      <c r="OZU3" s="8"/>
      <c r="OZV3" s="8"/>
      <c r="OZW3" s="8"/>
      <c r="OZX3" s="8"/>
      <c r="OZY3" s="8"/>
      <c r="OZZ3" s="8"/>
      <c r="PAA3" s="8"/>
      <c r="PAB3" s="8"/>
      <c r="PAC3" s="8"/>
      <c r="PAD3" s="8"/>
      <c r="PAE3" s="8"/>
      <c r="PAF3" s="8"/>
      <c r="PAG3" s="8"/>
      <c r="PAH3" s="8"/>
      <c r="PAI3" s="8"/>
      <c r="PAJ3" s="8"/>
      <c r="PAK3" s="8"/>
      <c r="PAL3" s="8"/>
      <c r="PAM3" s="8"/>
      <c r="PAN3" s="8"/>
      <c r="PAO3" s="8"/>
      <c r="PAP3" s="8"/>
      <c r="PAQ3" s="8"/>
      <c r="PAR3" s="8"/>
      <c r="PAS3" s="8"/>
      <c r="PAT3" s="8"/>
      <c r="PAU3" s="8"/>
      <c r="PAV3" s="8"/>
      <c r="PAW3" s="8"/>
      <c r="PAX3" s="8"/>
      <c r="PAY3" s="8"/>
      <c r="PAZ3" s="8"/>
      <c r="PBA3" s="8"/>
      <c r="PBB3" s="8"/>
      <c r="PBC3" s="8"/>
      <c r="PBD3" s="8"/>
      <c r="PBE3" s="8"/>
      <c r="PBF3" s="8"/>
      <c r="PBG3" s="8"/>
      <c r="PBH3" s="8"/>
      <c r="PBI3" s="8"/>
      <c r="PBJ3" s="8"/>
      <c r="PBK3" s="8"/>
      <c r="PBL3" s="8"/>
      <c r="PBM3" s="8"/>
      <c r="PBN3" s="8"/>
      <c r="PBO3" s="8"/>
      <c r="PBP3" s="8"/>
      <c r="PBQ3" s="8"/>
      <c r="PBR3" s="8"/>
      <c r="PBS3" s="8"/>
      <c r="PBT3" s="8"/>
      <c r="PBU3" s="8"/>
      <c r="PBV3" s="8"/>
      <c r="PBW3" s="8"/>
      <c r="PBX3" s="8"/>
      <c r="PBY3" s="8"/>
      <c r="PBZ3" s="8"/>
      <c r="PCA3" s="8"/>
      <c r="PCB3" s="8"/>
      <c r="PCC3" s="8"/>
      <c r="PCD3" s="8"/>
      <c r="PCE3" s="8"/>
      <c r="PCF3" s="8"/>
      <c r="PCG3" s="8"/>
      <c r="PCH3" s="8"/>
      <c r="PCI3" s="8"/>
      <c r="PCJ3" s="8"/>
      <c r="PCK3" s="8"/>
      <c r="PCL3" s="8"/>
      <c r="PCM3" s="8"/>
      <c r="PCN3" s="8"/>
      <c r="PCO3" s="8"/>
      <c r="PCP3" s="8"/>
      <c r="PCQ3" s="8"/>
      <c r="PCR3" s="8"/>
      <c r="PCS3" s="8"/>
      <c r="PCT3" s="8"/>
      <c r="PCU3" s="8"/>
      <c r="PCV3" s="8"/>
      <c r="PCW3" s="8"/>
      <c r="PCX3" s="8"/>
      <c r="PCY3" s="8"/>
      <c r="PCZ3" s="8"/>
      <c r="PDA3" s="8"/>
      <c r="PDB3" s="8"/>
      <c r="PDC3" s="8"/>
      <c r="PDD3" s="8"/>
      <c r="PDE3" s="8"/>
      <c r="PDF3" s="8"/>
      <c r="PDG3" s="8"/>
      <c r="PDH3" s="8"/>
      <c r="PDI3" s="8"/>
      <c r="PDJ3" s="8"/>
      <c r="PDK3" s="8"/>
      <c r="PDL3" s="8"/>
      <c r="PDM3" s="8"/>
      <c r="PDN3" s="8"/>
      <c r="PDO3" s="8"/>
      <c r="PDP3" s="8"/>
      <c r="PDQ3" s="8"/>
      <c r="PDR3" s="8"/>
      <c r="PDS3" s="8"/>
      <c r="PDT3" s="8"/>
      <c r="PDU3" s="8"/>
      <c r="PDV3" s="8"/>
      <c r="PDW3" s="8"/>
      <c r="PDX3" s="8"/>
      <c r="PDY3" s="8"/>
      <c r="PDZ3" s="8"/>
      <c r="PEA3" s="8"/>
      <c r="PEB3" s="8"/>
      <c r="PEC3" s="8"/>
      <c r="PED3" s="8"/>
      <c r="PEE3" s="8"/>
      <c r="PEF3" s="8"/>
      <c r="PEG3" s="8"/>
      <c r="PEH3" s="8"/>
      <c r="PEI3" s="8"/>
      <c r="PEJ3" s="8"/>
      <c r="PEK3" s="8"/>
      <c r="PEL3" s="8"/>
      <c r="PEM3" s="8"/>
      <c r="PEN3" s="8"/>
      <c r="PEO3" s="8"/>
      <c r="PEP3" s="8"/>
      <c r="PEQ3" s="8"/>
      <c r="PER3" s="8"/>
      <c r="PES3" s="8"/>
      <c r="PET3" s="8"/>
      <c r="PEU3" s="8"/>
      <c r="PEV3" s="8"/>
      <c r="PEW3" s="8"/>
      <c r="PEX3" s="8"/>
      <c r="PEY3" s="8"/>
      <c r="PEZ3" s="8"/>
      <c r="PFA3" s="8"/>
      <c r="PFB3" s="8"/>
      <c r="PFC3" s="8"/>
      <c r="PFD3" s="8"/>
      <c r="PFE3" s="8"/>
      <c r="PFF3" s="8"/>
      <c r="PFG3" s="8"/>
      <c r="PFH3" s="8"/>
      <c r="PFI3" s="8"/>
      <c r="PFJ3" s="8"/>
      <c r="PFK3" s="8"/>
      <c r="PFL3" s="8"/>
      <c r="PFM3" s="8"/>
      <c r="PFN3" s="8"/>
      <c r="PFO3" s="8"/>
      <c r="PFP3" s="8"/>
      <c r="PFQ3" s="8"/>
      <c r="PFR3" s="8"/>
      <c r="PFS3" s="8"/>
      <c r="PFT3" s="8"/>
      <c r="PFU3" s="8"/>
      <c r="PFV3" s="8"/>
      <c r="PFW3" s="8"/>
      <c r="PFX3" s="8"/>
      <c r="PFY3" s="8"/>
      <c r="PFZ3" s="8"/>
      <c r="PGA3" s="8"/>
      <c r="PGB3" s="8"/>
      <c r="PGC3" s="8"/>
      <c r="PGD3" s="8"/>
      <c r="PGE3" s="8"/>
      <c r="PGF3" s="8"/>
      <c r="PGG3" s="8"/>
      <c r="PGH3" s="8"/>
      <c r="PGI3" s="8"/>
      <c r="PGJ3" s="8"/>
      <c r="PGK3" s="8"/>
      <c r="PGL3" s="8"/>
      <c r="PGM3" s="8"/>
      <c r="PGN3" s="8"/>
      <c r="PGO3" s="8"/>
      <c r="PGP3" s="8"/>
      <c r="PGQ3" s="8"/>
      <c r="PGR3" s="8"/>
      <c r="PGS3" s="8"/>
      <c r="PGT3" s="8"/>
      <c r="PGU3" s="8"/>
      <c r="PGV3" s="8"/>
      <c r="PGW3" s="8"/>
      <c r="PGX3" s="8"/>
      <c r="PGY3" s="8"/>
      <c r="PGZ3" s="8"/>
      <c r="PHA3" s="8"/>
      <c r="PHB3" s="8"/>
      <c r="PHC3" s="8"/>
      <c r="PHD3" s="8"/>
      <c r="PHE3" s="8"/>
      <c r="PHF3" s="8"/>
      <c r="PHG3" s="8"/>
      <c r="PHH3" s="8"/>
      <c r="PHI3" s="8"/>
      <c r="PHJ3" s="8"/>
      <c r="PHK3" s="8"/>
      <c r="PHL3" s="8"/>
      <c r="PHM3" s="8"/>
      <c r="PHN3" s="8"/>
      <c r="PHO3" s="8"/>
      <c r="PHP3" s="8"/>
      <c r="PHQ3" s="8"/>
      <c r="PHR3" s="8"/>
      <c r="PHS3" s="8"/>
      <c r="PHT3" s="8"/>
      <c r="PHU3" s="8"/>
      <c r="PHV3" s="8"/>
      <c r="PHW3" s="8"/>
      <c r="PHX3" s="8"/>
      <c r="PHY3" s="8"/>
      <c r="PHZ3" s="8"/>
      <c r="PIA3" s="8"/>
      <c r="PIB3" s="8"/>
      <c r="PIC3" s="8"/>
      <c r="PID3" s="8"/>
      <c r="PIE3" s="8"/>
      <c r="PIF3" s="8"/>
      <c r="PIG3" s="8"/>
      <c r="PIH3" s="8"/>
      <c r="PII3" s="8"/>
      <c r="PIJ3" s="8"/>
      <c r="PIK3" s="8"/>
      <c r="PIL3" s="8"/>
      <c r="PIM3" s="8"/>
      <c r="PIN3" s="8"/>
      <c r="PIO3" s="8"/>
      <c r="PIP3" s="8"/>
      <c r="PIQ3" s="8"/>
      <c r="PIR3" s="8"/>
      <c r="PIS3" s="8"/>
      <c r="PIT3" s="8"/>
      <c r="PIU3" s="8"/>
      <c r="PIV3" s="8"/>
      <c r="PIW3" s="8"/>
      <c r="PIX3" s="8"/>
      <c r="PIY3" s="8"/>
      <c r="PIZ3" s="8"/>
      <c r="PJA3" s="8"/>
      <c r="PJB3" s="8"/>
      <c r="PJC3" s="8"/>
      <c r="PJD3" s="8"/>
      <c r="PJE3" s="8"/>
      <c r="PJF3" s="8"/>
      <c r="PJG3" s="8"/>
      <c r="PJH3" s="8"/>
      <c r="PJI3" s="8"/>
      <c r="PJJ3" s="8"/>
      <c r="PJK3" s="8"/>
      <c r="PJL3" s="8"/>
      <c r="PJM3" s="8"/>
      <c r="PJN3" s="8"/>
      <c r="PJO3" s="8"/>
      <c r="PJP3" s="8"/>
      <c r="PJQ3" s="8"/>
      <c r="PJR3" s="8"/>
      <c r="PJS3" s="8"/>
      <c r="PJT3" s="8"/>
      <c r="PJU3" s="8"/>
      <c r="PJV3" s="8"/>
      <c r="PJW3" s="8"/>
      <c r="PJX3" s="8"/>
      <c r="PJY3" s="8"/>
      <c r="PJZ3" s="8"/>
      <c r="PKA3" s="8"/>
      <c r="PKB3" s="8"/>
      <c r="PKC3" s="8"/>
      <c r="PKD3" s="8"/>
      <c r="PKE3" s="8"/>
      <c r="PKF3" s="8"/>
      <c r="PKG3" s="8"/>
      <c r="PKH3" s="8"/>
      <c r="PKI3" s="8"/>
      <c r="PKJ3" s="8"/>
      <c r="PKK3" s="8"/>
      <c r="PKL3" s="8"/>
      <c r="PKM3" s="8"/>
      <c r="PKN3" s="8"/>
      <c r="PKO3" s="8"/>
      <c r="PKP3" s="8"/>
      <c r="PKQ3" s="8"/>
      <c r="PKR3" s="8"/>
      <c r="PKS3" s="8"/>
      <c r="PKT3" s="8"/>
      <c r="PKU3" s="8"/>
      <c r="PKV3" s="8"/>
      <c r="PKW3" s="8"/>
      <c r="PKX3" s="8"/>
      <c r="PKY3" s="8"/>
      <c r="PKZ3" s="8"/>
      <c r="PLA3" s="8"/>
      <c r="PLB3" s="8"/>
      <c r="PLC3" s="8"/>
      <c r="PLD3" s="8"/>
      <c r="PLE3" s="8"/>
      <c r="PLF3" s="8"/>
      <c r="PLG3" s="8"/>
      <c r="PLH3" s="8"/>
      <c r="PLI3" s="8"/>
      <c r="PLJ3" s="8"/>
      <c r="PLK3" s="8"/>
      <c r="PLL3" s="8"/>
      <c r="PLM3" s="8"/>
      <c r="PLN3" s="8"/>
      <c r="PLO3" s="8"/>
      <c r="PLP3" s="8"/>
      <c r="PLQ3" s="8"/>
      <c r="PLR3" s="8"/>
      <c r="PLS3" s="8"/>
      <c r="PLT3" s="8"/>
      <c r="PLU3" s="8"/>
      <c r="PLV3" s="8"/>
      <c r="PLW3" s="8"/>
      <c r="PLX3" s="8"/>
      <c r="PLY3" s="8"/>
      <c r="PLZ3" s="8"/>
      <c r="PMA3" s="8"/>
      <c r="PMB3" s="8"/>
      <c r="PMC3" s="8"/>
      <c r="PMD3" s="8"/>
      <c r="PME3" s="8"/>
      <c r="PMF3" s="8"/>
      <c r="PMG3" s="8"/>
      <c r="PMH3" s="8"/>
      <c r="PMI3" s="8"/>
      <c r="PMJ3" s="8"/>
      <c r="PMK3" s="8"/>
      <c r="PML3" s="8"/>
      <c r="PMM3" s="8"/>
      <c r="PMN3" s="8"/>
      <c r="PMO3" s="8"/>
      <c r="PMP3" s="8"/>
      <c r="PMQ3" s="8"/>
      <c r="PMR3" s="8"/>
      <c r="PMS3" s="8"/>
      <c r="PMT3" s="8"/>
      <c r="PMU3" s="8"/>
      <c r="PMV3" s="8"/>
      <c r="PMW3" s="8"/>
      <c r="PMX3" s="8"/>
      <c r="PMY3" s="8"/>
      <c r="PMZ3" s="8"/>
      <c r="PNA3" s="8"/>
      <c r="PNB3" s="8"/>
      <c r="PNC3" s="8"/>
      <c r="PND3" s="8"/>
      <c r="PNE3" s="8"/>
      <c r="PNF3" s="8"/>
      <c r="PNG3" s="8"/>
      <c r="PNH3" s="8"/>
      <c r="PNI3" s="8"/>
      <c r="PNJ3" s="8"/>
      <c r="PNK3" s="8"/>
      <c r="PNL3" s="8"/>
      <c r="PNM3" s="8"/>
      <c r="PNN3" s="8"/>
      <c r="PNO3" s="8"/>
      <c r="PNP3" s="8"/>
      <c r="PNQ3" s="8"/>
      <c r="PNR3" s="8"/>
      <c r="PNS3" s="8"/>
      <c r="PNT3" s="8"/>
      <c r="PNU3" s="8"/>
      <c r="PNV3" s="8"/>
      <c r="PNW3" s="8"/>
      <c r="PNX3" s="8"/>
      <c r="PNY3" s="8"/>
      <c r="PNZ3" s="8"/>
      <c r="POA3" s="8"/>
      <c r="POB3" s="8"/>
      <c r="POC3" s="8"/>
      <c r="POD3" s="8"/>
      <c r="POE3" s="8"/>
      <c r="POF3" s="8"/>
      <c r="POG3" s="8"/>
      <c r="POH3" s="8"/>
      <c r="POI3" s="8"/>
      <c r="POJ3" s="8"/>
      <c r="POK3" s="8"/>
      <c r="POL3" s="8"/>
      <c r="POM3" s="8"/>
      <c r="PON3" s="8"/>
      <c r="POO3" s="8"/>
      <c r="POP3" s="8"/>
      <c r="POQ3" s="8"/>
      <c r="POR3" s="8"/>
      <c r="POS3" s="8"/>
      <c r="POT3" s="8"/>
      <c r="POU3" s="8"/>
      <c r="POV3" s="8"/>
      <c r="POW3" s="8"/>
      <c r="POX3" s="8"/>
      <c r="POY3" s="8"/>
      <c r="POZ3" s="8"/>
      <c r="PPA3" s="8"/>
      <c r="PPB3" s="8"/>
      <c r="PPC3" s="8"/>
      <c r="PPD3" s="8"/>
      <c r="PPE3" s="8"/>
      <c r="PPF3" s="8"/>
      <c r="PPG3" s="8"/>
      <c r="PPH3" s="8"/>
      <c r="PPI3" s="8"/>
      <c r="PPJ3" s="8"/>
      <c r="PPK3" s="8"/>
      <c r="PPL3" s="8"/>
      <c r="PPM3" s="8"/>
      <c r="PPN3" s="8"/>
      <c r="PPO3" s="8"/>
      <c r="PPP3" s="8"/>
      <c r="PPQ3" s="8"/>
      <c r="PPR3" s="8"/>
      <c r="PPS3" s="8"/>
      <c r="PPT3" s="8"/>
      <c r="PPU3" s="8"/>
      <c r="PPV3" s="8"/>
      <c r="PPW3" s="8"/>
      <c r="PPX3" s="8"/>
      <c r="PPY3" s="8"/>
      <c r="PPZ3" s="8"/>
      <c r="PQA3" s="8"/>
      <c r="PQB3" s="8"/>
      <c r="PQC3" s="8"/>
      <c r="PQD3" s="8"/>
      <c r="PQE3" s="8"/>
      <c r="PQF3" s="8"/>
      <c r="PQG3" s="8"/>
      <c r="PQH3" s="8"/>
      <c r="PQI3" s="8"/>
      <c r="PQJ3" s="8"/>
      <c r="PQK3" s="8"/>
      <c r="PQL3" s="8"/>
      <c r="PQM3" s="8"/>
      <c r="PQN3" s="8"/>
      <c r="PQO3" s="8"/>
      <c r="PQP3" s="8"/>
      <c r="PQQ3" s="8"/>
      <c r="PQR3" s="8"/>
      <c r="PQS3" s="8"/>
      <c r="PQT3" s="8"/>
      <c r="PQU3" s="8"/>
      <c r="PQV3" s="8"/>
      <c r="PQW3" s="8"/>
      <c r="PQX3" s="8"/>
      <c r="PQY3" s="8"/>
      <c r="PQZ3" s="8"/>
      <c r="PRA3" s="8"/>
      <c r="PRB3" s="8"/>
      <c r="PRC3" s="8"/>
      <c r="PRD3" s="8"/>
      <c r="PRE3" s="8"/>
      <c r="PRF3" s="8"/>
      <c r="PRG3" s="8"/>
      <c r="PRH3" s="8"/>
      <c r="PRI3" s="8"/>
      <c r="PRJ3" s="8"/>
      <c r="PRK3" s="8"/>
      <c r="PRL3" s="8"/>
      <c r="PRM3" s="8"/>
      <c r="PRN3" s="8"/>
      <c r="PRO3" s="8"/>
      <c r="PRP3" s="8"/>
      <c r="PRQ3" s="8"/>
      <c r="PRR3" s="8"/>
      <c r="PRS3" s="8"/>
      <c r="PRT3" s="8"/>
      <c r="PRU3" s="8"/>
      <c r="PRV3" s="8"/>
      <c r="PRW3" s="8"/>
      <c r="PRX3" s="8"/>
      <c r="PRY3" s="8"/>
      <c r="PRZ3" s="8"/>
      <c r="PSA3" s="8"/>
      <c r="PSB3" s="8"/>
      <c r="PSC3" s="8"/>
      <c r="PSD3" s="8"/>
      <c r="PSE3" s="8"/>
      <c r="PSF3" s="8"/>
      <c r="PSG3" s="8"/>
      <c r="PSH3" s="8"/>
      <c r="PSI3" s="8"/>
      <c r="PSJ3" s="8"/>
      <c r="PSK3" s="8"/>
      <c r="PSL3" s="8"/>
      <c r="PSM3" s="8"/>
      <c r="PSN3" s="8"/>
      <c r="PSO3" s="8"/>
      <c r="PSP3" s="8"/>
      <c r="PSQ3" s="8"/>
      <c r="PSR3" s="8"/>
      <c r="PSS3" s="8"/>
      <c r="PST3" s="8"/>
      <c r="PSU3" s="8"/>
      <c r="PSV3" s="8"/>
      <c r="PSW3" s="8"/>
      <c r="PSX3" s="8"/>
      <c r="PSY3" s="8"/>
      <c r="PSZ3" s="8"/>
      <c r="PTA3" s="8"/>
      <c r="PTB3" s="8"/>
      <c r="PTC3" s="8"/>
      <c r="PTD3" s="8"/>
      <c r="PTE3" s="8"/>
      <c r="PTF3" s="8"/>
      <c r="PTG3" s="8"/>
      <c r="PTH3" s="8"/>
      <c r="PTI3" s="8"/>
      <c r="PTJ3" s="8"/>
      <c r="PTK3" s="8"/>
      <c r="PTL3" s="8"/>
      <c r="PTM3" s="8"/>
      <c r="PTN3" s="8"/>
      <c r="PTO3" s="8"/>
      <c r="PTP3" s="8"/>
      <c r="PTQ3" s="8"/>
      <c r="PTR3" s="8"/>
      <c r="PTS3" s="8"/>
      <c r="PTT3" s="8"/>
      <c r="PTU3" s="8"/>
      <c r="PTV3" s="8"/>
      <c r="PTW3" s="8"/>
      <c r="PTX3" s="8"/>
      <c r="PTY3" s="8"/>
      <c r="PTZ3" s="8"/>
      <c r="PUA3" s="8"/>
      <c r="PUB3" s="8"/>
      <c r="PUC3" s="8"/>
      <c r="PUD3" s="8"/>
      <c r="PUE3" s="8"/>
      <c r="PUF3" s="8"/>
      <c r="PUG3" s="8"/>
      <c r="PUH3" s="8"/>
      <c r="PUI3" s="8"/>
      <c r="PUJ3" s="8"/>
      <c r="PUK3" s="8"/>
      <c r="PUL3" s="8"/>
      <c r="PUM3" s="8"/>
      <c r="PUN3" s="8"/>
      <c r="PUO3" s="8"/>
      <c r="PUP3" s="8"/>
      <c r="PUQ3" s="8"/>
      <c r="PUR3" s="8"/>
      <c r="PUS3" s="8"/>
      <c r="PUT3" s="8"/>
      <c r="PUU3" s="8"/>
      <c r="PUV3" s="8"/>
      <c r="PUW3" s="8"/>
      <c r="PUX3" s="8"/>
      <c r="PUY3" s="8"/>
      <c r="PUZ3" s="8"/>
      <c r="PVA3" s="8"/>
      <c r="PVB3" s="8"/>
      <c r="PVC3" s="8"/>
      <c r="PVD3" s="8"/>
      <c r="PVE3" s="8"/>
      <c r="PVF3" s="8"/>
      <c r="PVG3" s="8"/>
      <c r="PVH3" s="8"/>
      <c r="PVI3" s="8"/>
      <c r="PVJ3" s="8"/>
      <c r="PVK3" s="8"/>
      <c r="PVL3" s="8"/>
      <c r="PVM3" s="8"/>
      <c r="PVN3" s="8"/>
      <c r="PVO3" s="8"/>
      <c r="PVP3" s="8"/>
      <c r="PVQ3" s="8"/>
      <c r="PVR3" s="8"/>
      <c r="PVS3" s="8"/>
      <c r="PVT3" s="8"/>
      <c r="PVU3" s="8"/>
      <c r="PVV3" s="8"/>
      <c r="PVW3" s="8"/>
      <c r="PVX3" s="8"/>
      <c r="PVY3" s="8"/>
      <c r="PVZ3" s="8"/>
      <c r="PWA3" s="8"/>
      <c r="PWB3" s="8"/>
      <c r="PWC3" s="8"/>
      <c r="PWD3" s="8"/>
      <c r="PWE3" s="8"/>
      <c r="PWF3" s="8"/>
      <c r="PWG3" s="8"/>
      <c r="PWH3" s="8"/>
      <c r="PWI3" s="8"/>
      <c r="PWJ3" s="8"/>
      <c r="PWK3" s="8"/>
      <c r="PWL3" s="8"/>
      <c r="PWM3" s="8"/>
      <c r="PWN3" s="8"/>
      <c r="PWO3" s="8"/>
      <c r="PWP3" s="8"/>
      <c r="PWQ3" s="8"/>
      <c r="PWR3" s="8"/>
      <c r="PWS3" s="8"/>
      <c r="PWT3" s="8"/>
      <c r="PWU3" s="8"/>
      <c r="PWV3" s="8"/>
      <c r="PWW3" s="8"/>
      <c r="PWX3" s="8"/>
      <c r="PWY3" s="8"/>
      <c r="PWZ3" s="8"/>
      <c r="PXA3" s="8"/>
      <c r="PXB3" s="8"/>
      <c r="PXC3" s="8"/>
      <c r="PXD3" s="8"/>
      <c r="PXE3" s="8"/>
      <c r="PXF3" s="8"/>
      <c r="PXG3" s="8"/>
      <c r="PXH3" s="8"/>
      <c r="PXI3" s="8"/>
      <c r="PXJ3" s="8"/>
      <c r="PXK3" s="8"/>
      <c r="PXL3" s="8"/>
      <c r="PXM3" s="8"/>
      <c r="PXN3" s="8"/>
      <c r="PXO3" s="8"/>
      <c r="PXP3" s="8"/>
      <c r="PXQ3" s="8"/>
      <c r="PXR3" s="8"/>
      <c r="PXS3" s="8"/>
      <c r="PXT3" s="8"/>
      <c r="PXU3" s="8"/>
      <c r="PXV3" s="8"/>
      <c r="PXW3" s="8"/>
      <c r="PXX3" s="8"/>
      <c r="PXY3" s="8"/>
      <c r="PXZ3" s="8"/>
      <c r="PYA3" s="8"/>
      <c r="PYB3" s="8"/>
      <c r="PYC3" s="8"/>
      <c r="PYD3" s="8"/>
      <c r="PYE3" s="8"/>
      <c r="PYF3" s="8"/>
      <c r="PYG3" s="8"/>
      <c r="PYH3" s="8"/>
      <c r="PYI3" s="8"/>
      <c r="PYJ3" s="8"/>
      <c r="PYK3" s="8"/>
      <c r="PYL3" s="8"/>
      <c r="PYM3" s="8"/>
      <c r="PYN3" s="8"/>
      <c r="PYO3" s="8"/>
      <c r="PYP3" s="8"/>
      <c r="PYQ3" s="8"/>
      <c r="PYR3" s="8"/>
      <c r="PYS3" s="8"/>
      <c r="PYT3" s="8"/>
      <c r="PYU3" s="8"/>
      <c r="PYV3" s="8"/>
      <c r="PYW3" s="8"/>
      <c r="PYX3" s="8"/>
      <c r="PYY3" s="8"/>
      <c r="PYZ3" s="8"/>
      <c r="PZA3" s="8"/>
      <c r="PZB3" s="8"/>
      <c r="PZC3" s="8"/>
      <c r="PZD3" s="8"/>
      <c r="PZE3" s="8"/>
      <c r="PZF3" s="8"/>
      <c r="PZG3" s="8"/>
      <c r="PZH3" s="8"/>
      <c r="PZI3" s="8"/>
      <c r="PZJ3" s="8"/>
      <c r="PZK3" s="8"/>
      <c r="PZL3" s="8"/>
      <c r="PZM3" s="8"/>
      <c r="PZN3" s="8"/>
      <c r="PZO3" s="8"/>
      <c r="PZP3" s="8"/>
      <c r="PZQ3" s="8"/>
      <c r="PZR3" s="8"/>
      <c r="PZS3" s="8"/>
      <c r="PZT3" s="8"/>
      <c r="PZU3" s="8"/>
      <c r="PZV3" s="8"/>
      <c r="PZW3" s="8"/>
      <c r="PZX3" s="8"/>
      <c r="PZY3" s="8"/>
      <c r="PZZ3" s="8"/>
      <c r="QAA3" s="8"/>
      <c r="QAB3" s="8"/>
      <c r="QAC3" s="8"/>
      <c r="QAD3" s="8"/>
      <c r="QAE3" s="8"/>
      <c r="QAF3" s="8"/>
      <c r="QAG3" s="8"/>
      <c r="QAH3" s="8"/>
      <c r="QAI3" s="8"/>
      <c r="QAJ3" s="8"/>
      <c r="QAK3" s="8"/>
      <c r="QAL3" s="8"/>
      <c r="QAM3" s="8"/>
      <c r="QAN3" s="8"/>
      <c r="QAO3" s="8"/>
      <c r="QAP3" s="8"/>
      <c r="QAQ3" s="8"/>
      <c r="QAR3" s="8"/>
      <c r="QAS3" s="8"/>
      <c r="QAT3" s="8"/>
      <c r="QAU3" s="8"/>
      <c r="QAV3" s="8"/>
      <c r="QAW3" s="8"/>
      <c r="QAX3" s="8"/>
      <c r="QAY3" s="8"/>
      <c r="QAZ3" s="8"/>
      <c r="QBA3" s="8"/>
      <c r="QBB3" s="8"/>
      <c r="QBC3" s="8"/>
      <c r="QBD3" s="8"/>
      <c r="QBE3" s="8"/>
      <c r="QBF3" s="8"/>
      <c r="QBG3" s="8"/>
      <c r="QBH3" s="8"/>
      <c r="QBI3" s="8"/>
      <c r="QBJ3" s="8"/>
      <c r="QBK3" s="8"/>
      <c r="QBL3" s="8"/>
      <c r="QBM3" s="8"/>
      <c r="QBN3" s="8"/>
      <c r="QBO3" s="8"/>
      <c r="QBP3" s="8"/>
      <c r="QBQ3" s="8"/>
      <c r="QBR3" s="8"/>
      <c r="QBS3" s="8"/>
      <c r="QBT3" s="8"/>
      <c r="QBU3" s="8"/>
      <c r="QBV3" s="8"/>
      <c r="QBW3" s="8"/>
      <c r="QBX3" s="8"/>
      <c r="QBY3" s="8"/>
      <c r="QBZ3" s="8"/>
      <c r="QCA3" s="8"/>
      <c r="QCB3" s="8"/>
      <c r="QCC3" s="8"/>
      <c r="QCD3" s="8"/>
      <c r="QCE3" s="8"/>
      <c r="QCF3" s="8"/>
      <c r="QCG3" s="8"/>
      <c r="QCH3" s="8"/>
      <c r="QCI3" s="8"/>
      <c r="QCJ3" s="8"/>
      <c r="QCK3" s="8"/>
      <c r="QCL3" s="8"/>
      <c r="QCM3" s="8"/>
      <c r="QCN3" s="8"/>
      <c r="QCO3" s="8"/>
      <c r="QCP3" s="8"/>
      <c r="QCQ3" s="8"/>
      <c r="QCR3" s="8"/>
      <c r="QCS3" s="8"/>
      <c r="QCT3" s="8"/>
      <c r="QCU3" s="8"/>
      <c r="QCV3" s="8"/>
      <c r="QCW3" s="8"/>
      <c r="QCX3" s="8"/>
      <c r="QCY3" s="8"/>
      <c r="QCZ3" s="8"/>
      <c r="QDA3" s="8"/>
      <c r="QDB3" s="8"/>
      <c r="QDC3" s="8"/>
      <c r="QDD3" s="8"/>
      <c r="QDE3" s="8"/>
      <c r="QDF3" s="8"/>
      <c r="QDG3" s="8"/>
      <c r="QDH3" s="8"/>
      <c r="QDI3" s="8"/>
      <c r="QDJ3" s="8"/>
      <c r="QDK3" s="8"/>
      <c r="QDL3" s="8"/>
      <c r="QDM3" s="8"/>
      <c r="QDN3" s="8"/>
      <c r="QDO3" s="8"/>
      <c r="QDP3" s="8"/>
      <c r="QDQ3" s="8"/>
      <c r="QDR3" s="8"/>
      <c r="QDS3" s="8"/>
      <c r="QDT3" s="8"/>
      <c r="QDU3" s="8"/>
      <c r="QDV3" s="8"/>
      <c r="QDW3" s="8"/>
      <c r="QDX3" s="8"/>
      <c r="QDY3" s="8"/>
      <c r="QDZ3" s="8"/>
      <c r="QEA3" s="8"/>
      <c r="QEB3" s="8"/>
      <c r="QEC3" s="8"/>
      <c r="QED3" s="8"/>
      <c r="QEE3" s="8"/>
      <c r="QEF3" s="8"/>
      <c r="QEG3" s="8"/>
      <c r="QEH3" s="8"/>
      <c r="QEI3" s="8"/>
      <c r="QEJ3" s="8"/>
      <c r="QEK3" s="8"/>
      <c r="QEL3" s="8"/>
      <c r="QEM3" s="8"/>
      <c r="QEN3" s="8"/>
      <c r="QEO3" s="8"/>
      <c r="QEP3" s="8"/>
      <c r="QEQ3" s="8"/>
      <c r="QER3" s="8"/>
      <c r="QES3" s="8"/>
      <c r="QET3" s="8"/>
      <c r="QEU3" s="8"/>
      <c r="QEV3" s="8"/>
      <c r="QEW3" s="8"/>
      <c r="QEX3" s="8"/>
      <c r="QEY3" s="8"/>
      <c r="QEZ3" s="8"/>
      <c r="QFA3" s="8"/>
      <c r="QFB3" s="8"/>
      <c r="QFC3" s="8"/>
      <c r="QFD3" s="8"/>
      <c r="QFE3" s="8"/>
      <c r="QFF3" s="8"/>
      <c r="QFG3" s="8"/>
      <c r="QFH3" s="8"/>
      <c r="QFI3" s="8"/>
      <c r="QFJ3" s="8"/>
      <c r="QFK3" s="8"/>
      <c r="QFL3" s="8"/>
      <c r="QFM3" s="8"/>
      <c r="QFN3" s="8"/>
      <c r="QFO3" s="8"/>
      <c r="QFP3" s="8"/>
      <c r="QFQ3" s="8"/>
      <c r="QFR3" s="8"/>
      <c r="QFS3" s="8"/>
      <c r="QFT3" s="8"/>
      <c r="QFU3" s="8"/>
      <c r="QFV3" s="8"/>
      <c r="QFW3" s="8"/>
      <c r="QFX3" s="8"/>
      <c r="QFY3" s="8"/>
      <c r="QFZ3" s="8"/>
      <c r="QGA3" s="8"/>
      <c r="QGB3" s="8"/>
      <c r="QGC3" s="8"/>
      <c r="QGD3" s="8"/>
      <c r="QGE3" s="8"/>
      <c r="QGF3" s="8"/>
      <c r="QGG3" s="8"/>
      <c r="QGH3" s="8"/>
      <c r="QGI3" s="8"/>
      <c r="QGJ3" s="8"/>
      <c r="QGK3" s="8"/>
      <c r="QGL3" s="8"/>
      <c r="QGM3" s="8"/>
      <c r="QGN3" s="8"/>
      <c r="QGO3" s="8"/>
      <c r="QGP3" s="8"/>
      <c r="QGQ3" s="8"/>
      <c r="QGR3" s="8"/>
      <c r="QGS3" s="8"/>
      <c r="QGT3" s="8"/>
      <c r="QGU3" s="8"/>
      <c r="QGV3" s="8"/>
      <c r="QGW3" s="8"/>
      <c r="QGX3" s="8"/>
      <c r="QGY3" s="8"/>
      <c r="QGZ3" s="8"/>
      <c r="QHA3" s="8"/>
      <c r="QHB3" s="8"/>
      <c r="QHC3" s="8"/>
      <c r="QHD3" s="8"/>
      <c r="QHE3" s="8"/>
      <c r="QHF3" s="8"/>
      <c r="QHG3" s="8"/>
      <c r="QHH3" s="8"/>
      <c r="QHI3" s="8"/>
      <c r="QHJ3" s="8"/>
      <c r="QHK3" s="8"/>
      <c r="QHL3" s="8"/>
      <c r="QHM3" s="8"/>
      <c r="QHN3" s="8"/>
      <c r="QHO3" s="8"/>
      <c r="QHP3" s="8"/>
      <c r="QHQ3" s="8"/>
      <c r="QHR3" s="8"/>
      <c r="QHS3" s="8"/>
      <c r="QHT3" s="8"/>
      <c r="QHU3" s="8"/>
      <c r="QHV3" s="8"/>
      <c r="QHW3" s="8"/>
      <c r="QHX3" s="8"/>
      <c r="QHY3" s="8"/>
      <c r="QHZ3" s="8"/>
      <c r="QIA3" s="8"/>
      <c r="QIB3" s="8"/>
      <c r="QIC3" s="8"/>
      <c r="QID3" s="8"/>
      <c r="QIE3" s="8"/>
      <c r="QIF3" s="8"/>
      <c r="QIG3" s="8"/>
      <c r="QIH3" s="8"/>
      <c r="QII3" s="8"/>
      <c r="QIJ3" s="8"/>
      <c r="QIK3" s="8"/>
      <c r="QIL3" s="8"/>
      <c r="QIM3" s="8"/>
      <c r="QIN3" s="8"/>
      <c r="QIO3" s="8"/>
      <c r="QIP3" s="8"/>
      <c r="QIQ3" s="8"/>
      <c r="QIR3" s="8"/>
      <c r="QIS3" s="8"/>
      <c r="QIT3" s="8"/>
      <c r="QIU3" s="8"/>
      <c r="QIV3" s="8"/>
      <c r="QIW3" s="8"/>
      <c r="QIX3" s="8"/>
      <c r="QIY3" s="8"/>
      <c r="QIZ3" s="8"/>
      <c r="QJA3" s="8"/>
      <c r="QJB3" s="8"/>
      <c r="QJC3" s="8"/>
      <c r="QJD3" s="8"/>
      <c r="QJE3" s="8"/>
      <c r="QJF3" s="8"/>
      <c r="QJG3" s="8"/>
      <c r="QJH3" s="8"/>
      <c r="QJI3" s="8"/>
      <c r="QJJ3" s="8"/>
      <c r="QJK3" s="8"/>
      <c r="QJL3" s="8"/>
      <c r="QJM3" s="8"/>
      <c r="QJN3" s="8"/>
      <c r="QJO3" s="8"/>
      <c r="QJP3" s="8"/>
      <c r="QJQ3" s="8"/>
      <c r="QJR3" s="8"/>
      <c r="QJS3" s="8"/>
      <c r="QJT3" s="8"/>
      <c r="QJU3" s="8"/>
      <c r="QJV3" s="8"/>
      <c r="QJW3" s="8"/>
      <c r="QJX3" s="8"/>
      <c r="QJY3" s="8"/>
      <c r="QJZ3" s="8"/>
      <c r="QKA3" s="8"/>
      <c r="QKB3" s="8"/>
      <c r="QKC3" s="8"/>
      <c r="QKD3" s="8"/>
      <c r="QKE3" s="8"/>
      <c r="QKF3" s="8"/>
      <c r="QKG3" s="8"/>
      <c r="QKH3" s="8"/>
      <c r="QKI3" s="8"/>
      <c r="QKJ3" s="8"/>
      <c r="QKK3" s="8"/>
      <c r="QKL3" s="8"/>
      <c r="QKM3" s="8"/>
      <c r="QKN3" s="8"/>
      <c r="QKO3" s="8"/>
      <c r="QKP3" s="8"/>
      <c r="QKQ3" s="8"/>
      <c r="QKR3" s="8"/>
      <c r="QKS3" s="8"/>
      <c r="QKT3" s="8"/>
      <c r="QKU3" s="8"/>
      <c r="QKV3" s="8"/>
      <c r="QKW3" s="8"/>
      <c r="QKX3" s="8"/>
      <c r="QKY3" s="8"/>
      <c r="QKZ3" s="8"/>
      <c r="QLA3" s="8"/>
      <c r="QLB3" s="8"/>
      <c r="QLC3" s="8"/>
      <c r="QLD3" s="8"/>
      <c r="QLE3" s="8"/>
      <c r="QLF3" s="8"/>
      <c r="QLG3" s="8"/>
      <c r="QLH3" s="8"/>
      <c r="QLI3" s="8"/>
      <c r="QLJ3" s="8"/>
      <c r="QLK3" s="8"/>
      <c r="QLL3" s="8"/>
      <c r="QLM3" s="8"/>
      <c r="QLN3" s="8"/>
      <c r="QLO3" s="8"/>
      <c r="QLP3" s="8"/>
      <c r="QLQ3" s="8"/>
      <c r="QLR3" s="8"/>
      <c r="QLS3" s="8"/>
      <c r="QLT3" s="8"/>
      <c r="QLU3" s="8"/>
      <c r="QLV3" s="8"/>
      <c r="QLW3" s="8"/>
      <c r="QLX3" s="8"/>
      <c r="QLY3" s="8"/>
      <c r="QLZ3" s="8"/>
      <c r="QMA3" s="8"/>
      <c r="QMB3" s="8"/>
      <c r="QMC3" s="8"/>
      <c r="QMD3" s="8"/>
      <c r="QME3" s="8"/>
      <c r="QMF3" s="8"/>
      <c r="QMG3" s="8"/>
      <c r="QMH3" s="8"/>
      <c r="QMI3" s="8"/>
      <c r="QMJ3" s="8"/>
      <c r="QMK3" s="8"/>
      <c r="QML3" s="8"/>
      <c r="QMM3" s="8"/>
      <c r="QMN3" s="8"/>
      <c r="QMO3" s="8"/>
      <c r="QMP3" s="8"/>
      <c r="QMQ3" s="8"/>
      <c r="QMR3" s="8"/>
      <c r="QMS3" s="8"/>
      <c r="QMT3" s="8"/>
      <c r="QMU3" s="8"/>
      <c r="QMV3" s="8"/>
      <c r="QMW3" s="8"/>
      <c r="QMX3" s="8"/>
      <c r="QMY3" s="8"/>
      <c r="QMZ3" s="8"/>
      <c r="QNA3" s="8"/>
      <c r="QNB3" s="8"/>
      <c r="QNC3" s="8"/>
      <c r="QND3" s="8"/>
      <c r="QNE3" s="8"/>
      <c r="QNF3" s="8"/>
      <c r="QNG3" s="8"/>
      <c r="QNH3" s="8"/>
      <c r="QNI3" s="8"/>
      <c r="QNJ3" s="8"/>
      <c r="QNK3" s="8"/>
      <c r="QNL3" s="8"/>
      <c r="QNM3" s="8"/>
      <c r="QNN3" s="8"/>
      <c r="QNO3" s="8"/>
      <c r="QNP3" s="8"/>
      <c r="QNQ3" s="8"/>
      <c r="QNR3" s="8"/>
      <c r="QNS3" s="8"/>
      <c r="QNT3" s="8"/>
      <c r="QNU3" s="8"/>
      <c r="QNV3" s="8"/>
      <c r="QNW3" s="8"/>
      <c r="QNX3" s="8"/>
      <c r="QNY3" s="8"/>
      <c r="QNZ3" s="8"/>
      <c r="QOA3" s="8"/>
      <c r="QOB3" s="8"/>
      <c r="QOC3" s="8"/>
      <c r="QOD3" s="8"/>
      <c r="QOE3" s="8"/>
      <c r="QOF3" s="8"/>
      <c r="QOG3" s="8"/>
      <c r="QOH3" s="8"/>
      <c r="QOI3" s="8"/>
      <c r="QOJ3" s="8"/>
      <c r="QOK3" s="8"/>
      <c r="QOL3" s="8"/>
      <c r="QOM3" s="8"/>
      <c r="QON3" s="8"/>
      <c r="QOO3" s="8"/>
      <c r="QOP3" s="8"/>
      <c r="QOQ3" s="8"/>
      <c r="QOR3" s="8"/>
      <c r="QOS3" s="8"/>
      <c r="QOT3" s="8"/>
      <c r="QOU3" s="8"/>
      <c r="QOV3" s="8"/>
      <c r="QOW3" s="8"/>
      <c r="QOX3" s="8"/>
      <c r="QOY3" s="8"/>
      <c r="QOZ3" s="8"/>
      <c r="QPA3" s="8"/>
      <c r="QPB3" s="8"/>
      <c r="QPC3" s="8"/>
      <c r="QPD3" s="8"/>
      <c r="QPE3" s="8"/>
      <c r="QPF3" s="8"/>
      <c r="QPG3" s="8"/>
      <c r="QPH3" s="8"/>
      <c r="QPI3" s="8"/>
      <c r="QPJ3" s="8"/>
      <c r="QPK3" s="8"/>
      <c r="QPL3" s="8"/>
      <c r="QPM3" s="8"/>
      <c r="QPN3" s="8"/>
      <c r="QPO3" s="8"/>
      <c r="QPP3" s="8"/>
      <c r="QPQ3" s="8"/>
      <c r="QPR3" s="8"/>
      <c r="QPS3" s="8"/>
      <c r="QPT3" s="8"/>
      <c r="QPU3" s="8"/>
      <c r="QPV3" s="8"/>
      <c r="QPW3" s="8"/>
      <c r="QPX3" s="8"/>
      <c r="QPY3" s="8"/>
      <c r="QPZ3" s="8"/>
      <c r="QQA3" s="8"/>
      <c r="QQB3" s="8"/>
      <c r="QQC3" s="8"/>
      <c r="QQD3" s="8"/>
      <c r="QQE3" s="8"/>
      <c r="QQF3" s="8"/>
      <c r="QQG3" s="8"/>
      <c r="QQH3" s="8"/>
      <c r="QQI3" s="8"/>
      <c r="QQJ3" s="8"/>
      <c r="QQK3" s="8"/>
      <c r="QQL3" s="8"/>
      <c r="QQM3" s="8"/>
      <c r="QQN3" s="8"/>
      <c r="QQO3" s="8"/>
      <c r="QQP3" s="8"/>
      <c r="QQQ3" s="8"/>
      <c r="QQR3" s="8"/>
      <c r="QQS3" s="8"/>
      <c r="QQT3" s="8"/>
      <c r="QQU3" s="8"/>
      <c r="QQV3" s="8"/>
      <c r="QQW3" s="8"/>
      <c r="QQX3" s="8"/>
      <c r="QQY3" s="8"/>
      <c r="QQZ3" s="8"/>
      <c r="QRA3" s="8"/>
      <c r="QRB3" s="8"/>
      <c r="QRC3" s="8"/>
      <c r="QRD3" s="8"/>
      <c r="QRE3" s="8"/>
      <c r="QRF3" s="8"/>
      <c r="QRG3" s="8"/>
      <c r="QRH3" s="8"/>
      <c r="QRI3" s="8"/>
      <c r="QRJ3" s="8"/>
      <c r="QRK3" s="8"/>
      <c r="QRL3" s="8"/>
      <c r="QRM3" s="8"/>
      <c r="QRN3" s="8"/>
      <c r="QRO3" s="8"/>
      <c r="QRP3" s="8"/>
      <c r="QRQ3" s="8"/>
      <c r="QRR3" s="8"/>
      <c r="QRS3" s="8"/>
      <c r="QRT3" s="8"/>
      <c r="QRU3" s="8"/>
      <c r="QRV3" s="8"/>
      <c r="QRW3" s="8"/>
      <c r="QRX3" s="8"/>
      <c r="QRY3" s="8"/>
      <c r="QRZ3" s="8"/>
      <c r="QSA3" s="8"/>
      <c r="QSB3" s="8"/>
      <c r="QSC3" s="8"/>
      <c r="QSD3" s="8"/>
      <c r="QSE3" s="8"/>
      <c r="QSF3" s="8"/>
      <c r="QSG3" s="8"/>
      <c r="QSH3" s="8"/>
      <c r="QSI3" s="8"/>
      <c r="QSJ3" s="8"/>
      <c r="QSK3" s="8"/>
      <c r="QSL3" s="8"/>
      <c r="QSM3" s="8"/>
      <c r="QSN3" s="8"/>
      <c r="QSO3" s="8"/>
      <c r="QSP3" s="8"/>
      <c r="QSQ3" s="8"/>
      <c r="QSR3" s="8"/>
      <c r="QSS3" s="8"/>
      <c r="QST3" s="8"/>
      <c r="QSU3" s="8"/>
      <c r="QSV3" s="8"/>
      <c r="QSW3" s="8"/>
      <c r="QSX3" s="8"/>
      <c r="QSY3" s="8"/>
      <c r="QSZ3" s="8"/>
      <c r="QTA3" s="8"/>
      <c r="QTB3" s="8"/>
      <c r="QTC3" s="8"/>
      <c r="QTD3" s="8"/>
      <c r="QTE3" s="8"/>
      <c r="QTF3" s="8"/>
      <c r="QTG3" s="8"/>
      <c r="QTH3" s="8"/>
      <c r="QTI3" s="8"/>
      <c r="QTJ3" s="8"/>
      <c r="QTK3" s="8"/>
      <c r="QTL3" s="8"/>
      <c r="QTM3" s="8"/>
      <c r="QTN3" s="8"/>
      <c r="QTO3" s="8"/>
      <c r="QTP3" s="8"/>
      <c r="QTQ3" s="8"/>
      <c r="QTR3" s="8"/>
      <c r="QTS3" s="8"/>
      <c r="QTT3" s="8"/>
      <c r="QTU3" s="8"/>
      <c r="QTV3" s="8"/>
      <c r="QTW3" s="8"/>
      <c r="QTX3" s="8"/>
      <c r="QTY3" s="8"/>
      <c r="QTZ3" s="8"/>
      <c r="QUA3" s="8"/>
      <c r="QUB3" s="8"/>
      <c r="QUC3" s="8"/>
      <c r="QUD3" s="8"/>
      <c r="QUE3" s="8"/>
      <c r="QUF3" s="8"/>
      <c r="QUG3" s="8"/>
      <c r="QUH3" s="8"/>
      <c r="QUI3" s="8"/>
      <c r="QUJ3" s="8"/>
      <c r="QUK3" s="8"/>
      <c r="QUL3" s="8"/>
      <c r="QUM3" s="8"/>
      <c r="QUN3" s="8"/>
      <c r="QUO3" s="8"/>
      <c r="QUP3" s="8"/>
      <c r="QUQ3" s="8"/>
      <c r="QUR3" s="8"/>
      <c r="QUS3" s="8"/>
      <c r="QUT3" s="8"/>
      <c r="QUU3" s="8"/>
      <c r="QUV3" s="8"/>
      <c r="QUW3" s="8"/>
      <c r="QUX3" s="8"/>
      <c r="QUY3" s="8"/>
      <c r="QUZ3" s="8"/>
      <c r="QVA3" s="8"/>
      <c r="QVB3" s="8"/>
      <c r="QVC3" s="8"/>
      <c r="QVD3" s="8"/>
      <c r="QVE3" s="8"/>
      <c r="QVF3" s="8"/>
      <c r="QVG3" s="8"/>
      <c r="QVH3" s="8"/>
      <c r="QVI3" s="8"/>
      <c r="QVJ3" s="8"/>
      <c r="QVK3" s="8"/>
      <c r="QVL3" s="8"/>
      <c r="QVM3" s="8"/>
      <c r="QVN3" s="8"/>
      <c r="QVO3" s="8"/>
      <c r="QVP3" s="8"/>
      <c r="QVQ3" s="8"/>
      <c r="QVR3" s="8"/>
      <c r="QVS3" s="8"/>
      <c r="QVT3" s="8"/>
      <c r="QVU3" s="8"/>
      <c r="QVV3" s="8"/>
      <c r="QVW3" s="8"/>
      <c r="QVX3" s="8"/>
      <c r="QVY3" s="8"/>
      <c r="QVZ3" s="8"/>
      <c r="QWA3" s="8"/>
      <c r="QWB3" s="8"/>
      <c r="QWC3" s="8"/>
      <c r="QWD3" s="8"/>
      <c r="QWE3" s="8"/>
      <c r="QWF3" s="8"/>
      <c r="QWG3" s="8"/>
      <c r="QWH3" s="8"/>
      <c r="QWI3" s="8"/>
      <c r="QWJ3" s="8"/>
      <c r="QWK3" s="8"/>
      <c r="QWL3" s="8"/>
      <c r="QWM3" s="8"/>
      <c r="QWN3" s="8"/>
      <c r="QWO3" s="8"/>
      <c r="QWP3" s="8"/>
      <c r="QWQ3" s="8"/>
      <c r="QWR3" s="8"/>
      <c r="QWS3" s="8"/>
      <c r="QWT3" s="8"/>
      <c r="QWU3" s="8"/>
      <c r="QWV3" s="8"/>
      <c r="QWW3" s="8"/>
      <c r="QWX3" s="8"/>
      <c r="QWY3" s="8"/>
      <c r="QWZ3" s="8"/>
      <c r="QXA3" s="8"/>
      <c r="QXB3" s="8"/>
      <c r="QXC3" s="8"/>
      <c r="QXD3" s="8"/>
      <c r="QXE3" s="8"/>
      <c r="QXF3" s="8"/>
      <c r="QXG3" s="8"/>
      <c r="QXH3" s="8"/>
      <c r="QXI3" s="8"/>
      <c r="QXJ3" s="8"/>
      <c r="QXK3" s="8"/>
      <c r="QXL3" s="8"/>
      <c r="QXM3" s="8"/>
      <c r="QXN3" s="8"/>
      <c r="QXO3" s="8"/>
      <c r="QXP3" s="8"/>
      <c r="QXQ3" s="8"/>
      <c r="QXR3" s="8"/>
      <c r="QXS3" s="8"/>
      <c r="QXT3" s="8"/>
      <c r="QXU3" s="8"/>
      <c r="QXV3" s="8"/>
      <c r="QXW3" s="8"/>
      <c r="QXX3" s="8"/>
      <c r="QXY3" s="8"/>
      <c r="QXZ3" s="8"/>
      <c r="QYA3" s="8"/>
      <c r="QYB3" s="8"/>
      <c r="QYC3" s="8"/>
      <c r="QYD3" s="8"/>
      <c r="QYE3" s="8"/>
      <c r="QYF3" s="8"/>
      <c r="QYG3" s="8"/>
      <c r="QYH3" s="8"/>
      <c r="QYI3" s="8"/>
      <c r="QYJ3" s="8"/>
      <c r="QYK3" s="8"/>
      <c r="QYL3" s="8"/>
      <c r="QYM3" s="8"/>
      <c r="QYN3" s="8"/>
      <c r="QYO3" s="8"/>
      <c r="QYP3" s="8"/>
      <c r="QYQ3" s="8"/>
      <c r="QYR3" s="8"/>
      <c r="QYS3" s="8"/>
      <c r="QYT3" s="8"/>
      <c r="QYU3" s="8"/>
      <c r="QYV3" s="8"/>
      <c r="QYW3" s="8"/>
      <c r="QYX3" s="8"/>
      <c r="QYY3" s="8"/>
      <c r="QYZ3" s="8"/>
      <c r="QZA3" s="8"/>
      <c r="QZB3" s="8"/>
      <c r="QZC3" s="8"/>
      <c r="QZD3" s="8"/>
      <c r="QZE3" s="8"/>
      <c r="QZF3" s="8"/>
      <c r="QZG3" s="8"/>
      <c r="QZH3" s="8"/>
      <c r="QZI3" s="8"/>
      <c r="QZJ3" s="8"/>
      <c r="QZK3" s="8"/>
      <c r="QZL3" s="8"/>
      <c r="QZM3" s="8"/>
      <c r="QZN3" s="8"/>
      <c r="QZO3" s="8"/>
      <c r="QZP3" s="8"/>
      <c r="QZQ3" s="8"/>
      <c r="QZR3" s="8"/>
      <c r="QZS3" s="8"/>
      <c r="QZT3" s="8"/>
      <c r="QZU3" s="8"/>
      <c r="QZV3" s="8"/>
      <c r="QZW3" s="8"/>
      <c r="QZX3" s="8"/>
      <c r="QZY3" s="8"/>
      <c r="QZZ3" s="8"/>
      <c r="RAA3" s="8"/>
      <c r="RAB3" s="8"/>
      <c r="RAC3" s="8"/>
      <c r="RAD3" s="8"/>
      <c r="RAE3" s="8"/>
      <c r="RAF3" s="8"/>
      <c r="RAG3" s="8"/>
      <c r="RAH3" s="8"/>
      <c r="RAI3" s="8"/>
      <c r="RAJ3" s="8"/>
      <c r="RAK3" s="8"/>
      <c r="RAL3" s="8"/>
      <c r="RAM3" s="8"/>
      <c r="RAN3" s="8"/>
      <c r="RAO3" s="8"/>
      <c r="RAP3" s="8"/>
      <c r="RAQ3" s="8"/>
      <c r="RAR3" s="8"/>
      <c r="RAS3" s="8"/>
      <c r="RAT3" s="8"/>
      <c r="RAU3" s="8"/>
      <c r="RAV3" s="8"/>
      <c r="RAW3" s="8"/>
      <c r="RAX3" s="8"/>
      <c r="RAY3" s="8"/>
      <c r="RAZ3" s="8"/>
      <c r="RBA3" s="8"/>
      <c r="RBB3" s="8"/>
      <c r="RBC3" s="8"/>
      <c r="RBD3" s="8"/>
      <c r="RBE3" s="8"/>
      <c r="RBF3" s="8"/>
      <c r="RBG3" s="8"/>
      <c r="RBH3" s="8"/>
      <c r="RBI3" s="8"/>
      <c r="RBJ3" s="8"/>
      <c r="RBK3" s="8"/>
      <c r="RBL3" s="8"/>
      <c r="RBM3" s="8"/>
      <c r="RBN3" s="8"/>
      <c r="RBO3" s="8"/>
      <c r="RBP3" s="8"/>
      <c r="RBQ3" s="8"/>
      <c r="RBR3" s="8"/>
      <c r="RBS3" s="8"/>
      <c r="RBT3" s="8"/>
      <c r="RBU3" s="8"/>
      <c r="RBV3" s="8"/>
      <c r="RBW3" s="8"/>
      <c r="RBX3" s="8"/>
      <c r="RBY3" s="8"/>
      <c r="RBZ3" s="8"/>
      <c r="RCA3" s="8"/>
      <c r="RCB3" s="8"/>
      <c r="RCC3" s="8"/>
      <c r="RCD3" s="8"/>
      <c r="RCE3" s="8"/>
      <c r="RCF3" s="8"/>
      <c r="RCG3" s="8"/>
      <c r="RCH3" s="8"/>
      <c r="RCI3" s="8"/>
      <c r="RCJ3" s="8"/>
      <c r="RCK3" s="8"/>
      <c r="RCL3" s="8"/>
      <c r="RCM3" s="8"/>
      <c r="RCN3" s="8"/>
      <c r="RCO3" s="8"/>
      <c r="RCP3" s="8"/>
      <c r="RCQ3" s="8"/>
      <c r="RCR3" s="8"/>
      <c r="RCS3" s="8"/>
      <c r="RCT3" s="8"/>
      <c r="RCU3" s="8"/>
      <c r="RCV3" s="8"/>
      <c r="RCW3" s="8"/>
      <c r="RCX3" s="8"/>
      <c r="RCY3" s="8"/>
      <c r="RCZ3" s="8"/>
      <c r="RDA3" s="8"/>
      <c r="RDB3" s="8"/>
      <c r="RDC3" s="8"/>
      <c r="RDD3" s="8"/>
      <c r="RDE3" s="8"/>
      <c r="RDF3" s="8"/>
      <c r="RDG3" s="8"/>
      <c r="RDH3" s="8"/>
      <c r="RDI3" s="8"/>
      <c r="RDJ3" s="8"/>
      <c r="RDK3" s="8"/>
      <c r="RDL3" s="8"/>
      <c r="RDM3" s="8"/>
      <c r="RDN3" s="8"/>
      <c r="RDO3" s="8"/>
      <c r="RDP3" s="8"/>
      <c r="RDQ3" s="8"/>
      <c r="RDR3" s="8"/>
      <c r="RDS3" s="8"/>
      <c r="RDT3" s="8"/>
      <c r="RDU3" s="8"/>
      <c r="RDV3" s="8"/>
      <c r="RDW3" s="8"/>
      <c r="RDX3" s="8"/>
      <c r="RDY3" s="8"/>
      <c r="RDZ3" s="8"/>
      <c r="REA3" s="8"/>
      <c r="REB3" s="8"/>
      <c r="REC3" s="8"/>
      <c r="RED3" s="8"/>
      <c r="REE3" s="8"/>
      <c r="REF3" s="8"/>
      <c r="REG3" s="8"/>
      <c r="REH3" s="8"/>
      <c r="REI3" s="8"/>
      <c r="REJ3" s="8"/>
      <c r="REK3" s="8"/>
      <c r="REL3" s="8"/>
      <c r="REM3" s="8"/>
      <c r="REN3" s="8"/>
      <c r="REO3" s="8"/>
      <c r="REP3" s="8"/>
      <c r="REQ3" s="8"/>
      <c r="RER3" s="8"/>
      <c r="RES3" s="8"/>
      <c r="RET3" s="8"/>
      <c r="REU3" s="8"/>
      <c r="REV3" s="8"/>
      <c r="REW3" s="8"/>
      <c r="REX3" s="8"/>
      <c r="REY3" s="8"/>
      <c r="REZ3" s="8"/>
      <c r="RFA3" s="8"/>
      <c r="RFB3" s="8"/>
      <c r="RFC3" s="8"/>
      <c r="RFD3" s="8"/>
      <c r="RFE3" s="8"/>
      <c r="RFF3" s="8"/>
      <c r="RFG3" s="8"/>
      <c r="RFH3" s="8"/>
      <c r="RFI3" s="8"/>
      <c r="RFJ3" s="8"/>
      <c r="RFK3" s="8"/>
      <c r="RFL3" s="8"/>
      <c r="RFM3" s="8"/>
      <c r="RFN3" s="8"/>
      <c r="RFO3" s="8"/>
      <c r="RFP3" s="8"/>
      <c r="RFQ3" s="8"/>
      <c r="RFR3" s="8"/>
      <c r="RFS3" s="8"/>
      <c r="RFT3" s="8"/>
      <c r="RFU3" s="8"/>
      <c r="RFV3" s="8"/>
      <c r="RFW3" s="8"/>
      <c r="RFX3" s="8"/>
      <c r="RFY3" s="8"/>
      <c r="RFZ3" s="8"/>
      <c r="RGA3" s="8"/>
      <c r="RGB3" s="8"/>
      <c r="RGC3" s="8"/>
      <c r="RGD3" s="8"/>
      <c r="RGE3" s="8"/>
      <c r="RGF3" s="8"/>
      <c r="RGG3" s="8"/>
      <c r="RGH3" s="8"/>
      <c r="RGI3" s="8"/>
      <c r="RGJ3" s="8"/>
      <c r="RGK3" s="8"/>
      <c r="RGL3" s="8"/>
      <c r="RGM3" s="8"/>
      <c r="RGN3" s="8"/>
      <c r="RGO3" s="8"/>
      <c r="RGP3" s="8"/>
      <c r="RGQ3" s="8"/>
      <c r="RGR3" s="8"/>
      <c r="RGS3" s="8"/>
      <c r="RGT3" s="8"/>
      <c r="RGU3" s="8"/>
      <c r="RGV3" s="8"/>
      <c r="RGW3" s="8"/>
      <c r="RGX3" s="8"/>
      <c r="RGY3" s="8"/>
      <c r="RGZ3" s="8"/>
      <c r="RHA3" s="8"/>
      <c r="RHB3" s="8"/>
      <c r="RHC3" s="8"/>
      <c r="RHD3" s="8"/>
      <c r="RHE3" s="8"/>
      <c r="RHF3" s="8"/>
      <c r="RHG3" s="8"/>
      <c r="RHH3" s="8"/>
      <c r="RHI3" s="8"/>
      <c r="RHJ3" s="8"/>
      <c r="RHK3" s="8"/>
      <c r="RHL3" s="8"/>
      <c r="RHM3" s="8"/>
      <c r="RHN3" s="8"/>
      <c r="RHO3" s="8"/>
      <c r="RHP3" s="8"/>
      <c r="RHQ3" s="8"/>
      <c r="RHR3" s="8"/>
      <c r="RHS3" s="8"/>
      <c r="RHT3" s="8"/>
      <c r="RHU3" s="8"/>
      <c r="RHV3" s="8"/>
      <c r="RHW3" s="8"/>
      <c r="RHX3" s="8"/>
      <c r="RHY3" s="8"/>
      <c r="RHZ3" s="8"/>
      <c r="RIA3" s="8"/>
      <c r="RIB3" s="8"/>
      <c r="RIC3" s="8"/>
      <c r="RID3" s="8"/>
      <c r="RIE3" s="8"/>
      <c r="RIF3" s="8"/>
      <c r="RIG3" s="8"/>
      <c r="RIH3" s="8"/>
      <c r="RII3" s="8"/>
      <c r="RIJ3" s="8"/>
      <c r="RIK3" s="8"/>
      <c r="RIL3" s="8"/>
      <c r="RIM3" s="8"/>
      <c r="RIN3" s="8"/>
      <c r="RIO3" s="8"/>
      <c r="RIP3" s="8"/>
      <c r="RIQ3" s="8"/>
      <c r="RIR3" s="8"/>
      <c r="RIS3" s="8"/>
      <c r="RIT3" s="8"/>
      <c r="RIU3" s="8"/>
      <c r="RIV3" s="8"/>
      <c r="RIW3" s="8"/>
      <c r="RIX3" s="8"/>
      <c r="RIY3" s="8"/>
      <c r="RIZ3" s="8"/>
      <c r="RJA3" s="8"/>
      <c r="RJB3" s="8"/>
      <c r="RJC3" s="8"/>
      <c r="RJD3" s="8"/>
      <c r="RJE3" s="8"/>
      <c r="RJF3" s="8"/>
      <c r="RJG3" s="8"/>
      <c r="RJH3" s="8"/>
      <c r="RJI3" s="8"/>
      <c r="RJJ3" s="8"/>
      <c r="RJK3" s="8"/>
      <c r="RJL3" s="8"/>
      <c r="RJM3" s="8"/>
      <c r="RJN3" s="8"/>
      <c r="RJO3" s="8"/>
      <c r="RJP3" s="8"/>
      <c r="RJQ3" s="8"/>
      <c r="RJR3" s="8"/>
      <c r="RJS3" s="8"/>
      <c r="RJT3" s="8"/>
      <c r="RJU3" s="8"/>
      <c r="RJV3" s="8"/>
      <c r="RJW3" s="8"/>
      <c r="RJX3" s="8"/>
      <c r="RJY3" s="8"/>
      <c r="RJZ3" s="8"/>
      <c r="RKA3" s="8"/>
      <c r="RKB3" s="8"/>
      <c r="RKC3" s="8"/>
      <c r="RKD3" s="8"/>
      <c r="RKE3" s="8"/>
      <c r="RKF3" s="8"/>
      <c r="RKG3" s="8"/>
      <c r="RKH3" s="8"/>
      <c r="RKI3" s="8"/>
      <c r="RKJ3" s="8"/>
      <c r="RKK3" s="8"/>
      <c r="RKL3" s="8"/>
      <c r="RKM3" s="8"/>
      <c r="RKN3" s="8"/>
      <c r="RKO3" s="8"/>
      <c r="RKP3" s="8"/>
      <c r="RKQ3" s="8"/>
      <c r="RKR3" s="8"/>
      <c r="RKS3" s="8"/>
      <c r="RKT3" s="8"/>
      <c r="RKU3" s="8"/>
      <c r="RKV3" s="8"/>
      <c r="RKW3" s="8"/>
      <c r="RKX3" s="8"/>
      <c r="RKY3" s="8"/>
      <c r="RKZ3" s="8"/>
      <c r="RLA3" s="8"/>
      <c r="RLB3" s="8"/>
      <c r="RLC3" s="8"/>
      <c r="RLD3" s="8"/>
      <c r="RLE3" s="8"/>
      <c r="RLF3" s="8"/>
      <c r="RLG3" s="8"/>
      <c r="RLH3" s="8"/>
      <c r="RLI3" s="8"/>
      <c r="RLJ3" s="8"/>
      <c r="RLK3" s="8"/>
      <c r="RLL3" s="8"/>
      <c r="RLM3" s="8"/>
      <c r="RLN3" s="8"/>
      <c r="RLO3" s="8"/>
      <c r="RLP3" s="8"/>
      <c r="RLQ3" s="8"/>
      <c r="RLR3" s="8"/>
      <c r="RLS3" s="8"/>
      <c r="RLT3" s="8"/>
      <c r="RLU3" s="8"/>
      <c r="RLV3" s="8"/>
      <c r="RLW3" s="8"/>
      <c r="RLX3" s="8"/>
      <c r="RLY3" s="8"/>
      <c r="RLZ3" s="8"/>
      <c r="RMA3" s="8"/>
      <c r="RMB3" s="8"/>
      <c r="RMC3" s="8"/>
      <c r="RMD3" s="8"/>
      <c r="RME3" s="8"/>
      <c r="RMF3" s="8"/>
      <c r="RMG3" s="8"/>
      <c r="RMH3" s="8"/>
      <c r="RMI3" s="8"/>
      <c r="RMJ3" s="8"/>
      <c r="RMK3" s="8"/>
      <c r="RML3" s="8"/>
      <c r="RMM3" s="8"/>
      <c r="RMN3" s="8"/>
      <c r="RMO3" s="8"/>
      <c r="RMP3" s="8"/>
      <c r="RMQ3" s="8"/>
      <c r="RMR3" s="8"/>
      <c r="RMS3" s="8"/>
      <c r="RMT3" s="8"/>
      <c r="RMU3" s="8"/>
      <c r="RMV3" s="8"/>
      <c r="RMW3" s="8"/>
      <c r="RMX3" s="8"/>
      <c r="RMY3" s="8"/>
      <c r="RMZ3" s="8"/>
      <c r="RNA3" s="8"/>
      <c r="RNB3" s="8"/>
      <c r="RNC3" s="8"/>
      <c r="RND3" s="8"/>
      <c r="RNE3" s="8"/>
      <c r="RNF3" s="8"/>
      <c r="RNG3" s="8"/>
      <c r="RNH3" s="8"/>
      <c r="RNI3" s="8"/>
      <c r="RNJ3" s="8"/>
      <c r="RNK3" s="8"/>
      <c r="RNL3" s="8"/>
      <c r="RNM3" s="8"/>
      <c r="RNN3" s="8"/>
      <c r="RNO3" s="8"/>
      <c r="RNP3" s="8"/>
      <c r="RNQ3" s="8"/>
      <c r="RNR3" s="8"/>
      <c r="RNS3" s="8"/>
      <c r="RNT3" s="8"/>
      <c r="RNU3" s="8"/>
      <c r="RNV3" s="8"/>
      <c r="RNW3" s="8"/>
      <c r="RNX3" s="8"/>
      <c r="RNY3" s="8"/>
      <c r="RNZ3" s="8"/>
      <c r="ROA3" s="8"/>
      <c r="ROB3" s="8"/>
      <c r="ROC3" s="8"/>
      <c r="ROD3" s="8"/>
      <c r="ROE3" s="8"/>
      <c r="ROF3" s="8"/>
      <c r="ROG3" s="8"/>
      <c r="ROH3" s="8"/>
      <c r="ROI3" s="8"/>
      <c r="ROJ3" s="8"/>
      <c r="ROK3" s="8"/>
      <c r="ROL3" s="8"/>
      <c r="ROM3" s="8"/>
      <c r="RON3" s="8"/>
      <c r="ROO3" s="8"/>
      <c r="ROP3" s="8"/>
      <c r="ROQ3" s="8"/>
      <c r="ROR3" s="8"/>
      <c r="ROS3" s="8"/>
      <c r="ROT3" s="8"/>
      <c r="ROU3" s="8"/>
      <c r="ROV3" s="8"/>
      <c r="ROW3" s="8"/>
      <c r="ROX3" s="8"/>
      <c r="ROY3" s="8"/>
      <c r="ROZ3" s="8"/>
      <c r="RPA3" s="8"/>
      <c r="RPB3" s="8"/>
      <c r="RPC3" s="8"/>
      <c r="RPD3" s="8"/>
      <c r="RPE3" s="8"/>
      <c r="RPF3" s="8"/>
      <c r="RPG3" s="8"/>
      <c r="RPH3" s="8"/>
      <c r="RPI3" s="8"/>
      <c r="RPJ3" s="8"/>
      <c r="RPK3" s="8"/>
      <c r="RPL3" s="8"/>
      <c r="RPM3" s="8"/>
      <c r="RPN3" s="8"/>
      <c r="RPO3" s="8"/>
      <c r="RPP3" s="8"/>
      <c r="RPQ3" s="8"/>
      <c r="RPR3" s="8"/>
      <c r="RPS3" s="8"/>
      <c r="RPT3" s="8"/>
      <c r="RPU3" s="8"/>
      <c r="RPV3" s="8"/>
      <c r="RPW3" s="8"/>
      <c r="RPX3" s="8"/>
      <c r="RPY3" s="8"/>
      <c r="RPZ3" s="8"/>
      <c r="RQA3" s="8"/>
      <c r="RQB3" s="8"/>
      <c r="RQC3" s="8"/>
      <c r="RQD3" s="8"/>
      <c r="RQE3" s="8"/>
      <c r="RQF3" s="8"/>
      <c r="RQG3" s="8"/>
      <c r="RQH3" s="8"/>
      <c r="RQI3" s="8"/>
      <c r="RQJ3" s="8"/>
      <c r="RQK3" s="8"/>
      <c r="RQL3" s="8"/>
      <c r="RQM3" s="8"/>
      <c r="RQN3" s="8"/>
      <c r="RQO3" s="8"/>
      <c r="RQP3" s="8"/>
      <c r="RQQ3" s="8"/>
      <c r="RQR3" s="8"/>
      <c r="RQS3" s="8"/>
      <c r="RQT3" s="8"/>
      <c r="RQU3" s="8"/>
      <c r="RQV3" s="8"/>
      <c r="RQW3" s="8"/>
      <c r="RQX3" s="8"/>
      <c r="RQY3" s="8"/>
      <c r="RQZ3" s="8"/>
      <c r="RRA3" s="8"/>
      <c r="RRB3" s="8"/>
      <c r="RRC3" s="8"/>
      <c r="RRD3" s="8"/>
      <c r="RRE3" s="8"/>
      <c r="RRF3" s="8"/>
      <c r="RRG3" s="8"/>
      <c r="RRH3" s="8"/>
      <c r="RRI3" s="8"/>
      <c r="RRJ3" s="8"/>
      <c r="RRK3" s="8"/>
      <c r="RRL3" s="8"/>
      <c r="RRM3" s="8"/>
      <c r="RRN3" s="8"/>
      <c r="RRO3" s="8"/>
      <c r="RRP3" s="8"/>
      <c r="RRQ3" s="8"/>
      <c r="RRR3" s="8"/>
      <c r="RRS3" s="8"/>
      <c r="RRT3" s="8"/>
      <c r="RRU3" s="8"/>
      <c r="RRV3" s="8"/>
      <c r="RRW3" s="8"/>
      <c r="RRX3" s="8"/>
      <c r="RRY3" s="8"/>
      <c r="RRZ3" s="8"/>
      <c r="RSA3" s="8"/>
      <c r="RSB3" s="8"/>
      <c r="RSC3" s="8"/>
      <c r="RSD3" s="8"/>
      <c r="RSE3" s="8"/>
      <c r="RSF3" s="8"/>
      <c r="RSG3" s="8"/>
      <c r="RSH3" s="8"/>
      <c r="RSI3" s="8"/>
      <c r="RSJ3" s="8"/>
      <c r="RSK3" s="8"/>
      <c r="RSL3" s="8"/>
      <c r="RSM3" s="8"/>
      <c r="RSN3" s="8"/>
      <c r="RSO3" s="8"/>
      <c r="RSP3" s="8"/>
      <c r="RSQ3" s="8"/>
      <c r="RSR3" s="8"/>
      <c r="RSS3" s="8"/>
      <c r="RST3" s="8"/>
      <c r="RSU3" s="8"/>
      <c r="RSV3" s="8"/>
      <c r="RSW3" s="8"/>
      <c r="RSX3" s="8"/>
      <c r="RSY3" s="8"/>
      <c r="RSZ3" s="8"/>
      <c r="RTA3" s="8"/>
      <c r="RTB3" s="8"/>
      <c r="RTC3" s="8"/>
      <c r="RTD3" s="8"/>
      <c r="RTE3" s="8"/>
      <c r="RTF3" s="8"/>
      <c r="RTG3" s="8"/>
      <c r="RTH3" s="8"/>
      <c r="RTI3" s="8"/>
      <c r="RTJ3" s="8"/>
      <c r="RTK3" s="8"/>
      <c r="RTL3" s="8"/>
      <c r="RTM3" s="8"/>
      <c r="RTN3" s="8"/>
      <c r="RTO3" s="8"/>
      <c r="RTP3" s="8"/>
      <c r="RTQ3" s="8"/>
      <c r="RTR3" s="8"/>
      <c r="RTS3" s="8"/>
      <c r="RTT3" s="8"/>
      <c r="RTU3" s="8"/>
      <c r="RTV3" s="8"/>
      <c r="RTW3" s="8"/>
      <c r="RTX3" s="8"/>
      <c r="RTY3" s="8"/>
      <c r="RTZ3" s="8"/>
      <c r="RUA3" s="8"/>
      <c r="RUB3" s="8"/>
      <c r="RUC3" s="8"/>
      <c r="RUD3" s="8"/>
      <c r="RUE3" s="8"/>
      <c r="RUF3" s="8"/>
      <c r="RUG3" s="8"/>
      <c r="RUH3" s="8"/>
      <c r="RUI3" s="8"/>
      <c r="RUJ3" s="8"/>
      <c r="RUK3" s="8"/>
      <c r="RUL3" s="8"/>
      <c r="RUM3" s="8"/>
      <c r="RUN3" s="8"/>
      <c r="RUO3" s="8"/>
      <c r="RUP3" s="8"/>
      <c r="RUQ3" s="8"/>
      <c r="RUR3" s="8"/>
      <c r="RUS3" s="8"/>
      <c r="RUT3" s="8"/>
      <c r="RUU3" s="8"/>
      <c r="RUV3" s="8"/>
      <c r="RUW3" s="8"/>
      <c r="RUX3" s="8"/>
      <c r="RUY3" s="8"/>
      <c r="RUZ3" s="8"/>
      <c r="RVA3" s="8"/>
      <c r="RVB3" s="8"/>
      <c r="RVC3" s="8"/>
      <c r="RVD3" s="8"/>
      <c r="RVE3" s="8"/>
      <c r="RVF3" s="8"/>
      <c r="RVG3" s="8"/>
      <c r="RVH3" s="8"/>
      <c r="RVI3" s="8"/>
      <c r="RVJ3" s="8"/>
      <c r="RVK3" s="8"/>
      <c r="RVL3" s="8"/>
      <c r="RVM3" s="8"/>
      <c r="RVN3" s="8"/>
      <c r="RVO3" s="8"/>
      <c r="RVP3" s="8"/>
      <c r="RVQ3" s="8"/>
      <c r="RVR3" s="8"/>
      <c r="RVS3" s="8"/>
      <c r="RVT3" s="8"/>
      <c r="RVU3" s="8"/>
      <c r="RVV3" s="8"/>
      <c r="RVW3" s="8"/>
      <c r="RVX3" s="8"/>
      <c r="RVY3" s="8"/>
      <c r="RVZ3" s="8"/>
      <c r="RWA3" s="8"/>
      <c r="RWB3" s="8"/>
      <c r="RWC3" s="8"/>
      <c r="RWD3" s="8"/>
      <c r="RWE3" s="8"/>
      <c r="RWF3" s="8"/>
      <c r="RWG3" s="8"/>
      <c r="RWH3" s="8"/>
      <c r="RWI3" s="8"/>
      <c r="RWJ3" s="8"/>
      <c r="RWK3" s="8"/>
      <c r="RWL3" s="8"/>
      <c r="RWM3" s="8"/>
      <c r="RWN3" s="8"/>
      <c r="RWO3" s="8"/>
      <c r="RWP3" s="8"/>
      <c r="RWQ3" s="8"/>
      <c r="RWR3" s="8"/>
      <c r="RWS3" s="8"/>
      <c r="RWT3" s="8"/>
      <c r="RWU3" s="8"/>
      <c r="RWV3" s="8"/>
      <c r="RWW3" s="8"/>
      <c r="RWX3" s="8"/>
      <c r="RWY3" s="8"/>
      <c r="RWZ3" s="8"/>
      <c r="RXA3" s="8"/>
      <c r="RXB3" s="8"/>
      <c r="RXC3" s="8"/>
      <c r="RXD3" s="8"/>
      <c r="RXE3" s="8"/>
      <c r="RXF3" s="8"/>
      <c r="RXG3" s="8"/>
      <c r="RXH3" s="8"/>
      <c r="RXI3" s="8"/>
      <c r="RXJ3" s="8"/>
      <c r="RXK3" s="8"/>
      <c r="RXL3" s="8"/>
      <c r="RXM3" s="8"/>
      <c r="RXN3" s="8"/>
      <c r="RXO3" s="8"/>
      <c r="RXP3" s="8"/>
      <c r="RXQ3" s="8"/>
      <c r="RXR3" s="8"/>
      <c r="RXS3" s="8"/>
      <c r="RXT3" s="8"/>
      <c r="RXU3" s="8"/>
      <c r="RXV3" s="8"/>
      <c r="RXW3" s="8"/>
      <c r="RXX3" s="8"/>
      <c r="RXY3" s="8"/>
      <c r="RXZ3" s="8"/>
      <c r="RYA3" s="8"/>
      <c r="RYB3" s="8"/>
      <c r="RYC3" s="8"/>
      <c r="RYD3" s="8"/>
      <c r="RYE3" s="8"/>
      <c r="RYF3" s="8"/>
      <c r="RYG3" s="8"/>
      <c r="RYH3" s="8"/>
      <c r="RYI3" s="8"/>
      <c r="RYJ3" s="8"/>
      <c r="RYK3" s="8"/>
      <c r="RYL3" s="8"/>
      <c r="RYM3" s="8"/>
      <c r="RYN3" s="8"/>
      <c r="RYO3" s="8"/>
      <c r="RYP3" s="8"/>
      <c r="RYQ3" s="8"/>
      <c r="RYR3" s="8"/>
      <c r="RYS3" s="8"/>
      <c r="RYT3" s="8"/>
      <c r="RYU3" s="8"/>
      <c r="RYV3" s="8"/>
      <c r="RYW3" s="8"/>
      <c r="RYX3" s="8"/>
      <c r="RYY3" s="8"/>
      <c r="RYZ3" s="8"/>
      <c r="RZA3" s="8"/>
      <c r="RZB3" s="8"/>
      <c r="RZC3" s="8"/>
      <c r="RZD3" s="8"/>
      <c r="RZE3" s="8"/>
      <c r="RZF3" s="8"/>
      <c r="RZG3" s="8"/>
      <c r="RZH3" s="8"/>
      <c r="RZI3" s="8"/>
      <c r="RZJ3" s="8"/>
      <c r="RZK3" s="8"/>
      <c r="RZL3" s="8"/>
      <c r="RZM3" s="8"/>
      <c r="RZN3" s="8"/>
      <c r="RZO3" s="8"/>
      <c r="RZP3" s="8"/>
      <c r="RZQ3" s="8"/>
      <c r="RZR3" s="8"/>
      <c r="RZS3" s="8"/>
      <c r="RZT3" s="8"/>
      <c r="RZU3" s="8"/>
      <c r="RZV3" s="8"/>
      <c r="RZW3" s="8"/>
      <c r="RZX3" s="8"/>
      <c r="RZY3" s="8"/>
      <c r="RZZ3" s="8"/>
      <c r="SAA3" s="8"/>
      <c r="SAB3" s="8"/>
      <c r="SAC3" s="8"/>
      <c r="SAD3" s="8"/>
      <c r="SAE3" s="8"/>
      <c r="SAF3" s="8"/>
      <c r="SAG3" s="8"/>
      <c r="SAH3" s="8"/>
      <c r="SAI3" s="8"/>
      <c r="SAJ3" s="8"/>
      <c r="SAK3" s="8"/>
      <c r="SAL3" s="8"/>
      <c r="SAM3" s="8"/>
      <c r="SAN3" s="8"/>
      <c r="SAO3" s="8"/>
      <c r="SAP3" s="8"/>
      <c r="SAQ3" s="8"/>
      <c r="SAR3" s="8"/>
      <c r="SAS3" s="8"/>
      <c r="SAT3" s="8"/>
      <c r="SAU3" s="8"/>
      <c r="SAV3" s="8"/>
      <c r="SAW3" s="8"/>
      <c r="SAX3" s="8"/>
      <c r="SAY3" s="8"/>
      <c r="SAZ3" s="8"/>
      <c r="SBA3" s="8"/>
      <c r="SBB3" s="8"/>
      <c r="SBC3" s="8"/>
      <c r="SBD3" s="8"/>
      <c r="SBE3" s="8"/>
      <c r="SBF3" s="8"/>
      <c r="SBG3" s="8"/>
      <c r="SBH3" s="8"/>
      <c r="SBI3" s="8"/>
      <c r="SBJ3" s="8"/>
      <c r="SBK3" s="8"/>
      <c r="SBL3" s="8"/>
      <c r="SBM3" s="8"/>
      <c r="SBN3" s="8"/>
      <c r="SBO3" s="8"/>
      <c r="SBP3" s="8"/>
      <c r="SBQ3" s="8"/>
      <c r="SBR3" s="8"/>
      <c r="SBS3" s="8"/>
      <c r="SBT3" s="8"/>
      <c r="SBU3" s="8"/>
      <c r="SBV3" s="8"/>
      <c r="SBW3" s="8"/>
      <c r="SBX3" s="8"/>
      <c r="SBY3" s="8"/>
      <c r="SBZ3" s="8"/>
      <c r="SCA3" s="8"/>
      <c r="SCB3" s="8"/>
      <c r="SCC3" s="8"/>
      <c r="SCD3" s="8"/>
      <c r="SCE3" s="8"/>
      <c r="SCF3" s="8"/>
      <c r="SCG3" s="8"/>
      <c r="SCH3" s="8"/>
      <c r="SCI3" s="8"/>
      <c r="SCJ3" s="8"/>
      <c r="SCK3" s="8"/>
      <c r="SCL3" s="8"/>
      <c r="SCM3" s="8"/>
      <c r="SCN3" s="8"/>
      <c r="SCO3" s="8"/>
      <c r="SCP3" s="8"/>
      <c r="SCQ3" s="8"/>
      <c r="SCR3" s="8"/>
      <c r="SCS3" s="8"/>
      <c r="SCT3" s="8"/>
      <c r="SCU3" s="8"/>
      <c r="SCV3" s="8"/>
      <c r="SCW3" s="8"/>
      <c r="SCX3" s="8"/>
      <c r="SCY3" s="8"/>
      <c r="SCZ3" s="8"/>
      <c r="SDA3" s="8"/>
      <c r="SDB3" s="8"/>
      <c r="SDC3" s="8"/>
      <c r="SDD3" s="8"/>
      <c r="SDE3" s="8"/>
      <c r="SDF3" s="8"/>
      <c r="SDG3" s="8"/>
      <c r="SDH3" s="8"/>
      <c r="SDI3" s="8"/>
      <c r="SDJ3" s="8"/>
      <c r="SDK3" s="8"/>
      <c r="SDL3" s="8"/>
      <c r="SDM3" s="8"/>
      <c r="SDN3" s="8"/>
      <c r="SDO3" s="8"/>
      <c r="SDP3" s="8"/>
      <c r="SDQ3" s="8"/>
      <c r="SDR3" s="8"/>
      <c r="SDS3" s="8"/>
      <c r="SDT3" s="8"/>
      <c r="SDU3" s="8"/>
      <c r="SDV3" s="8"/>
      <c r="SDW3" s="8"/>
      <c r="SDX3" s="8"/>
      <c r="SDY3" s="8"/>
      <c r="SDZ3" s="8"/>
      <c r="SEA3" s="8"/>
      <c r="SEB3" s="8"/>
      <c r="SEC3" s="8"/>
      <c r="SED3" s="8"/>
      <c r="SEE3" s="8"/>
      <c r="SEF3" s="8"/>
      <c r="SEG3" s="8"/>
      <c r="SEH3" s="8"/>
      <c r="SEI3" s="8"/>
      <c r="SEJ3" s="8"/>
      <c r="SEK3" s="8"/>
      <c r="SEL3" s="8"/>
      <c r="SEM3" s="8"/>
      <c r="SEN3" s="8"/>
      <c r="SEO3" s="8"/>
      <c r="SEP3" s="8"/>
      <c r="SEQ3" s="8"/>
      <c r="SER3" s="8"/>
      <c r="SES3" s="8"/>
      <c r="SET3" s="8"/>
      <c r="SEU3" s="8"/>
      <c r="SEV3" s="8"/>
      <c r="SEW3" s="8"/>
      <c r="SEX3" s="8"/>
      <c r="SEY3" s="8"/>
      <c r="SEZ3" s="8"/>
      <c r="SFA3" s="8"/>
      <c r="SFB3" s="8"/>
      <c r="SFC3" s="8"/>
      <c r="SFD3" s="8"/>
      <c r="SFE3" s="8"/>
      <c r="SFF3" s="8"/>
      <c r="SFG3" s="8"/>
      <c r="SFH3" s="8"/>
      <c r="SFI3" s="8"/>
      <c r="SFJ3" s="8"/>
      <c r="SFK3" s="8"/>
      <c r="SFL3" s="8"/>
      <c r="SFM3" s="8"/>
      <c r="SFN3" s="8"/>
      <c r="SFO3" s="8"/>
      <c r="SFP3" s="8"/>
      <c r="SFQ3" s="8"/>
      <c r="SFR3" s="8"/>
      <c r="SFS3" s="8"/>
      <c r="SFT3" s="8"/>
      <c r="SFU3" s="8"/>
      <c r="SFV3" s="8"/>
      <c r="SFW3" s="8"/>
      <c r="SFX3" s="8"/>
      <c r="SFY3" s="8"/>
      <c r="SFZ3" s="8"/>
      <c r="SGA3" s="8"/>
      <c r="SGB3" s="8"/>
      <c r="SGC3" s="8"/>
      <c r="SGD3" s="8"/>
      <c r="SGE3" s="8"/>
      <c r="SGF3" s="8"/>
      <c r="SGG3" s="8"/>
      <c r="SGH3" s="8"/>
      <c r="SGI3" s="8"/>
      <c r="SGJ3" s="8"/>
      <c r="SGK3" s="8"/>
      <c r="SGL3" s="8"/>
      <c r="SGM3" s="8"/>
      <c r="SGN3" s="8"/>
      <c r="SGO3" s="8"/>
      <c r="SGP3" s="8"/>
      <c r="SGQ3" s="8"/>
      <c r="SGR3" s="8"/>
      <c r="SGS3" s="8"/>
      <c r="SGT3" s="8"/>
      <c r="SGU3" s="8"/>
      <c r="SGV3" s="8"/>
      <c r="SGW3" s="8"/>
      <c r="SGX3" s="8"/>
      <c r="SGY3" s="8"/>
      <c r="SGZ3" s="8"/>
      <c r="SHA3" s="8"/>
      <c r="SHB3" s="8"/>
      <c r="SHC3" s="8"/>
      <c r="SHD3" s="8"/>
      <c r="SHE3" s="8"/>
      <c r="SHF3" s="8"/>
      <c r="SHG3" s="8"/>
      <c r="SHH3" s="8"/>
      <c r="SHI3" s="8"/>
      <c r="SHJ3" s="8"/>
      <c r="SHK3" s="8"/>
      <c r="SHL3" s="8"/>
      <c r="SHM3" s="8"/>
      <c r="SHN3" s="8"/>
      <c r="SHO3" s="8"/>
      <c r="SHP3" s="8"/>
      <c r="SHQ3" s="8"/>
      <c r="SHR3" s="8"/>
      <c r="SHS3" s="8"/>
      <c r="SHT3" s="8"/>
      <c r="SHU3" s="8"/>
      <c r="SHV3" s="8"/>
      <c r="SHW3" s="8"/>
      <c r="SHX3" s="8"/>
      <c r="SHY3" s="8"/>
      <c r="SHZ3" s="8"/>
      <c r="SIA3" s="8"/>
      <c r="SIB3" s="8"/>
      <c r="SIC3" s="8"/>
      <c r="SID3" s="8"/>
      <c r="SIE3" s="8"/>
      <c r="SIF3" s="8"/>
      <c r="SIG3" s="8"/>
      <c r="SIH3" s="8"/>
      <c r="SII3" s="8"/>
      <c r="SIJ3" s="8"/>
      <c r="SIK3" s="8"/>
      <c r="SIL3" s="8"/>
      <c r="SIM3" s="8"/>
      <c r="SIN3" s="8"/>
      <c r="SIO3" s="8"/>
      <c r="SIP3" s="8"/>
      <c r="SIQ3" s="8"/>
      <c r="SIR3" s="8"/>
      <c r="SIS3" s="8"/>
      <c r="SIT3" s="8"/>
      <c r="SIU3" s="8"/>
      <c r="SIV3" s="8"/>
      <c r="SIW3" s="8"/>
      <c r="SIX3" s="8"/>
      <c r="SIY3" s="8"/>
      <c r="SIZ3" s="8"/>
      <c r="SJA3" s="8"/>
      <c r="SJB3" s="8"/>
      <c r="SJC3" s="8"/>
      <c r="SJD3" s="8"/>
      <c r="SJE3" s="8"/>
      <c r="SJF3" s="8"/>
      <c r="SJG3" s="8"/>
      <c r="SJH3" s="8"/>
      <c r="SJI3" s="8"/>
      <c r="SJJ3" s="8"/>
      <c r="SJK3" s="8"/>
      <c r="SJL3" s="8"/>
      <c r="SJM3" s="8"/>
      <c r="SJN3" s="8"/>
      <c r="SJO3" s="8"/>
      <c r="SJP3" s="8"/>
      <c r="SJQ3" s="8"/>
      <c r="SJR3" s="8"/>
      <c r="SJS3" s="8"/>
      <c r="SJT3" s="8"/>
      <c r="SJU3" s="8"/>
      <c r="SJV3" s="8"/>
      <c r="SJW3" s="8"/>
      <c r="SJX3" s="8"/>
      <c r="SJY3" s="8"/>
      <c r="SJZ3" s="8"/>
      <c r="SKA3" s="8"/>
      <c r="SKB3" s="8"/>
      <c r="SKC3" s="8"/>
      <c r="SKD3" s="8"/>
      <c r="SKE3" s="8"/>
      <c r="SKF3" s="8"/>
      <c r="SKG3" s="8"/>
      <c r="SKH3" s="8"/>
      <c r="SKI3" s="8"/>
      <c r="SKJ3" s="8"/>
      <c r="SKK3" s="8"/>
      <c r="SKL3" s="8"/>
      <c r="SKM3" s="8"/>
      <c r="SKN3" s="8"/>
      <c r="SKO3" s="8"/>
      <c r="SKP3" s="8"/>
      <c r="SKQ3" s="8"/>
      <c r="SKR3" s="8"/>
      <c r="SKS3" s="8"/>
      <c r="SKT3" s="8"/>
      <c r="SKU3" s="8"/>
      <c r="SKV3" s="8"/>
      <c r="SKW3" s="8"/>
      <c r="SKX3" s="8"/>
      <c r="SKY3" s="8"/>
      <c r="SKZ3" s="8"/>
      <c r="SLA3" s="8"/>
      <c r="SLB3" s="8"/>
      <c r="SLC3" s="8"/>
      <c r="SLD3" s="8"/>
      <c r="SLE3" s="8"/>
      <c r="SLF3" s="8"/>
      <c r="SLG3" s="8"/>
      <c r="SLH3" s="8"/>
      <c r="SLI3" s="8"/>
      <c r="SLJ3" s="8"/>
      <c r="SLK3" s="8"/>
      <c r="SLL3" s="8"/>
      <c r="SLM3" s="8"/>
      <c r="SLN3" s="8"/>
      <c r="SLO3" s="8"/>
      <c r="SLP3" s="8"/>
      <c r="SLQ3" s="8"/>
      <c r="SLR3" s="8"/>
      <c r="SLS3" s="8"/>
      <c r="SLT3" s="8"/>
      <c r="SLU3" s="8"/>
      <c r="SLV3" s="8"/>
      <c r="SLW3" s="8"/>
      <c r="SLX3" s="8"/>
      <c r="SLY3" s="8"/>
      <c r="SLZ3" s="8"/>
      <c r="SMA3" s="8"/>
      <c r="SMB3" s="8"/>
      <c r="SMC3" s="8"/>
      <c r="SMD3" s="8"/>
      <c r="SME3" s="8"/>
      <c r="SMF3" s="8"/>
      <c r="SMG3" s="8"/>
      <c r="SMH3" s="8"/>
      <c r="SMI3" s="8"/>
      <c r="SMJ3" s="8"/>
      <c r="SMK3" s="8"/>
      <c r="SML3" s="8"/>
      <c r="SMM3" s="8"/>
      <c r="SMN3" s="8"/>
      <c r="SMO3" s="8"/>
      <c r="SMP3" s="8"/>
      <c r="SMQ3" s="8"/>
      <c r="SMR3" s="8"/>
      <c r="SMS3" s="8"/>
      <c r="SMT3" s="8"/>
      <c r="SMU3" s="8"/>
      <c r="SMV3" s="8"/>
      <c r="SMW3" s="8"/>
      <c r="SMX3" s="8"/>
      <c r="SMY3" s="8"/>
      <c r="SMZ3" s="8"/>
      <c r="SNA3" s="8"/>
      <c r="SNB3" s="8"/>
      <c r="SNC3" s="8"/>
      <c r="SND3" s="8"/>
      <c r="SNE3" s="8"/>
      <c r="SNF3" s="8"/>
      <c r="SNG3" s="8"/>
      <c r="SNH3" s="8"/>
      <c r="SNI3" s="8"/>
      <c r="SNJ3" s="8"/>
      <c r="SNK3" s="8"/>
      <c r="SNL3" s="8"/>
      <c r="SNM3" s="8"/>
      <c r="SNN3" s="8"/>
      <c r="SNO3" s="8"/>
      <c r="SNP3" s="8"/>
      <c r="SNQ3" s="8"/>
      <c r="SNR3" s="8"/>
      <c r="SNS3" s="8"/>
      <c r="SNT3" s="8"/>
      <c r="SNU3" s="8"/>
      <c r="SNV3" s="8"/>
      <c r="SNW3" s="8"/>
      <c r="SNX3" s="8"/>
      <c r="SNY3" s="8"/>
      <c r="SNZ3" s="8"/>
      <c r="SOA3" s="8"/>
      <c r="SOB3" s="8"/>
      <c r="SOC3" s="8"/>
      <c r="SOD3" s="8"/>
      <c r="SOE3" s="8"/>
      <c r="SOF3" s="8"/>
      <c r="SOG3" s="8"/>
      <c r="SOH3" s="8"/>
      <c r="SOI3" s="8"/>
      <c r="SOJ3" s="8"/>
      <c r="SOK3" s="8"/>
      <c r="SOL3" s="8"/>
      <c r="SOM3" s="8"/>
      <c r="SON3" s="8"/>
      <c r="SOO3" s="8"/>
      <c r="SOP3" s="8"/>
      <c r="SOQ3" s="8"/>
      <c r="SOR3" s="8"/>
      <c r="SOS3" s="8"/>
      <c r="SOT3" s="8"/>
      <c r="SOU3" s="8"/>
      <c r="SOV3" s="8"/>
      <c r="SOW3" s="8"/>
      <c r="SOX3" s="8"/>
      <c r="SOY3" s="8"/>
      <c r="SOZ3" s="8"/>
      <c r="SPA3" s="8"/>
      <c r="SPB3" s="8"/>
      <c r="SPC3" s="8"/>
      <c r="SPD3" s="8"/>
      <c r="SPE3" s="8"/>
      <c r="SPF3" s="8"/>
      <c r="SPG3" s="8"/>
      <c r="SPH3" s="8"/>
      <c r="SPI3" s="8"/>
      <c r="SPJ3" s="8"/>
      <c r="SPK3" s="8"/>
      <c r="SPL3" s="8"/>
      <c r="SPM3" s="8"/>
      <c r="SPN3" s="8"/>
      <c r="SPO3" s="8"/>
      <c r="SPP3" s="8"/>
      <c r="SPQ3" s="8"/>
      <c r="SPR3" s="8"/>
      <c r="SPS3" s="8"/>
      <c r="SPT3" s="8"/>
      <c r="SPU3" s="8"/>
      <c r="SPV3" s="8"/>
      <c r="SPW3" s="8"/>
      <c r="SPX3" s="8"/>
      <c r="SPY3" s="8"/>
      <c r="SPZ3" s="8"/>
      <c r="SQA3" s="8"/>
      <c r="SQB3" s="8"/>
      <c r="SQC3" s="8"/>
      <c r="SQD3" s="8"/>
      <c r="SQE3" s="8"/>
      <c r="SQF3" s="8"/>
      <c r="SQG3" s="8"/>
      <c r="SQH3" s="8"/>
      <c r="SQI3" s="8"/>
      <c r="SQJ3" s="8"/>
      <c r="SQK3" s="8"/>
      <c r="SQL3" s="8"/>
      <c r="SQM3" s="8"/>
      <c r="SQN3" s="8"/>
      <c r="SQO3" s="8"/>
      <c r="SQP3" s="8"/>
      <c r="SQQ3" s="8"/>
      <c r="SQR3" s="8"/>
      <c r="SQS3" s="8"/>
      <c r="SQT3" s="8"/>
      <c r="SQU3" s="8"/>
      <c r="SQV3" s="8"/>
      <c r="SQW3" s="8"/>
      <c r="SQX3" s="8"/>
      <c r="SQY3" s="8"/>
      <c r="SQZ3" s="8"/>
      <c r="SRA3" s="8"/>
      <c r="SRB3" s="8"/>
      <c r="SRC3" s="8"/>
      <c r="SRD3" s="8"/>
      <c r="SRE3" s="8"/>
      <c r="SRF3" s="8"/>
      <c r="SRG3" s="8"/>
      <c r="SRH3" s="8"/>
      <c r="SRI3" s="8"/>
      <c r="SRJ3" s="8"/>
      <c r="SRK3" s="8"/>
      <c r="SRL3" s="8"/>
      <c r="SRM3" s="8"/>
      <c r="SRN3" s="8"/>
      <c r="SRO3" s="8"/>
      <c r="SRP3" s="8"/>
      <c r="SRQ3" s="8"/>
      <c r="SRR3" s="8"/>
      <c r="SRS3" s="8"/>
      <c r="SRT3" s="8"/>
      <c r="SRU3" s="8"/>
      <c r="SRV3" s="8"/>
      <c r="SRW3" s="8"/>
      <c r="SRX3" s="8"/>
      <c r="SRY3" s="8"/>
      <c r="SRZ3" s="8"/>
      <c r="SSA3" s="8"/>
      <c r="SSB3" s="8"/>
      <c r="SSC3" s="8"/>
      <c r="SSD3" s="8"/>
      <c r="SSE3" s="8"/>
      <c r="SSF3" s="8"/>
      <c r="SSG3" s="8"/>
      <c r="SSH3" s="8"/>
      <c r="SSI3" s="8"/>
      <c r="SSJ3" s="8"/>
      <c r="SSK3" s="8"/>
      <c r="SSL3" s="8"/>
      <c r="SSM3" s="8"/>
      <c r="SSN3" s="8"/>
      <c r="SSO3" s="8"/>
      <c r="SSP3" s="8"/>
      <c r="SSQ3" s="8"/>
      <c r="SSR3" s="8"/>
      <c r="SSS3" s="8"/>
      <c r="SST3" s="8"/>
      <c r="SSU3" s="8"/>
      <c r="SSV3" s="8"/>
      <c r="SSW3" s="8"/>
      <c r="SSX3" s="8"/>
      <c r="SSY3" s="8"/>
      <c r="SSZ3" s="8"/>
      <c r="STA3" s="8"/>
      <c r="STB3" s="8"/>
      <c r="STC3" s="8"/>
      <c r="STD3" s="8"/>
      <c r="STE3" s="8"/>
      <c r="STF3" s="8"/>
      <c r="STG3" s="8"/>
      <c r="STH3" s="8"/>
      <c r="STI3" s="8"/>
      <c r="STJ3" s="8"/>
      <c r="STK3" s="8"/>
      <c r="STL3" s="8"/>
      <c r="STM3" s="8"/>
      <c r="STN3" s="8"/>
      <c r="STO3" s="8"/>
      <c r="STP3" s="8"/>
      <c r="STQ3" s="8"/>
      <c r="STR3" s="8"/>
      <c r="STS3" s="8"/>
      <c r="STT3" s="8"/>
      <c r="STU3" s="8"/>
      <c r="STV3" s="8"/>
      <c r="STW3" s="8"/>
      <c r="STX3" s="8"/>
      <c r="STY3" s="8"/>
      <c r="STZ3" s="8"/>
      <c r="SUA3" s="8"/>
      <c r="SUB3" s="8"/>
      <c r="SUC3" s="8"/>
      <c r="SUD3" s="8"/>
      <c r="SUE3" s="8"/>
      <c r="SUF3" s="8"/>
      <c r="SUG3" s="8"/>
      <c r="SUH3" s="8"/>
      <c r="SUI3" s="8"/>
      <c r="SUJ3" s="8"/>
      <c r="SUK3" s="8"/>
      <c r="SUL3" s="8"/>
      <c r="SUM3" s="8"/>
      <c r="SUN3" s="8"/>
      <c r="SUO3" s="8"/>
      <c r="SUP3" s="8"/>
      <c r="SUQ3" s="8"/>
      <c r="SUR3" s="8"/>
      <c r="SUS3" s="8"/>
      <c r="SUT3" s="8"/>
      <c r="SUU3" s="8"/>
      <c r="SUV3" s="8"/>
      <c r="SUW3" s="8"/>
      <c r="SUX3" s="8"/>
      <c r="SUY3" s="8"/>
      <c r="SUZ3" s="8"/>
      <c r="SVA3" s="8"/>
      <c r="SVB3" s="8"/>
      <c r="SVC3" s="8"/>
      <c r="SVD3" s="8"/>
      <c r="SVE3" s="8"/>
      <c r="SVF3" s="8"/>
      <c r="SVG3" s="8"/>
      <c r="SVH3" s="8"/>
      <c r="SVI3" s="8"/>
      <c r="SVJ3" s="8"/>
      <c r="SVK3" s="8"/>
      <c r="SVL3" s="8"/>
      <c r="SVM3" s="8"/>
      <c r="SVN3" s="8"/>
      <c r="SVO3" s="8"/>
      <c r="SVP3" s="8"/>
      <c r="SVQ3" s="8"/>
      <c r="SVR3" s="8"/>
      <c r="SVS3" s="8"/>
      <c r="SVT3" s="8"/>
      <c r="SVU3" s="8"/>
      <c r="SVV3" s="8"/>
      <c r="SVW3" s="8"/>
      <c r="SVX3" s="8"/>
      <c r="SVY3" s="8"/>
      <c r="SVZ3" s="8"/>
      <c r="SWA3" s="8"/>
      <c r="SWB3" s="8"/>
      <c r="SWC3" s="8"/>
      <c r="SWD3" s="8"/>
      <c r="SWE3" s="8"/>
      <c r="SWF3" s="8"/>
      <c r="SWG3" s="8"/>
      <c r="SWH3" s="8"/>
      <c r="SWI3" s="8"/>
      <c r="SWJ3" s="8"/>
      <c r="SWK3" s="8"/>
      <c r="SWL3" s="8"/>
      <c r="SWM3" s="8"/>
      <c r="SWN3" s="8"/>
      <c r="SWO3" s="8"/>
      <c r="SWP3" s="8"/>
      <c r="SWQ3" s="8"/>
      <c r="SWR3" s="8"/>
      <c r="SWS3" s="8"/>
      <c r="SWT3" s="8"/>
      <c r="SWU3" s="8"/>
      <c r="SWV3" s="8"/>
      <c r="SWW3" s="8"/>
      <c r="SWX3" s="8"/>
      <c r="SWY3" s="8"/>
      <c r="SWZ3" s="8"/>
      <c r="SXA3" s="8"/>
      <c r="SXB3" s="8"/>
      <c r="SXC3" s="8"/>
      <c r="SXD3" s="8"/>
      <c r="SXE3" s="8"/>
      <c r="SXF3" s="8"/>
      <c r="SXG3" s="8"/>
      <c r="SXH3" s="8"/>
      <c r="SXI3" s="8"/>
      <c r="SXJ3" s="8"/>
      <c r="SXK3" s="8"/>
      <c r="SXL3" s="8"/>
      <c r="SXM3" s="8"/>
      <c r="SXN3" s="8"/>
      <c r="SXO3" s="8"/>
      <c r="SXP3" s="8"/>
      <c r="SXQ3" s="8"/>
      <c r="SXR3" s="8"/>
      <c r="SXS3" s="8"/>
      <c r="SXT3" s="8"/>
      <c r="SXU3" s="8"/>
      <c r="SXV3" s="8"/>
      <c r="SXW3" s="8"/>
      <c r="SXX3" s="8"/>
      <c r="SXY3" s="8"/>
      <c r="SXZ3" s="8"/>
      <c r="SYA3" s="8"/>
      <c r="SYB3" s="8"/>
      <c r="SYC3" s="8"/>
      <c r="SYD3" s="8"/>
      <c r="SYE3" s="8"/>
      <c r="SYF3" s="8"/>
      <c r="SYG3" s="8"/>
      <c r="SYH3" s="8"/>
      <c r="SYI3" s="8"/>
      <c r="SYJ3" s="8"/>
      <c r="SYK3" s="8"/>
      <c r="SYL3" s="8"/>
      <c r="SYM3" s="8"/>
      <c r="SYN3" s="8"/>
      <c r="SYO3" s="8"/>
      <c r="SYP3" s="8"/>
      <c r="SYQ3" s="8"/>
      <c r="SYR3" s="8"/>
      <c r="SYS3" s="8"/>
      <c r="SYT3" s="8"/>
      <c r="SYU3" s="8"/>
      <c r="SYV3" s="8"/>
      <c r="SYW3" s="8"/>
      <c r="SYX3" s="8"/>
      <c r="SYY3" s="8"/>
      <c r="SYZ3" s="8"/>
      <c r="SZA3" s="8"/>
      <c r="SZB3" s="8"/>
      <c r="SZC3" s="8"/>
      <c r="SZD3" s="8"/>
      <c r="SZE3" s="8"/>
      <c r="SZF3" s="8"/>
      <c r="SZG3" s="8"/>
      <c r="SZH3" s="8"/>
      <c r="SZI3" s="8"/>
      <c r="SZJ3" s="8"/>
      <c r="SZK3" s="8"/>
      <c r="SZL3" s="8"/>
      <c r="SZM3" s="8"/>
      <c r="SZN3" s="8"/>
      <c r="SZO3" s="8"/>
      <c r="SZP3" s="8"/>
      <c r="SZQ3" s="8"/>
      <c r="SZR3" s="8"/>
      <c r="SZS3" s="8"/>
      <c r="SZT3" s="8"/>
      <c r="SZU3" s="8"/>
      <c r="SZV3" s="8"/>
      <c r="SZW3" s="8"/>
      <c r="SZX3" s="8"/>
      <c r="SZY3" s="8"/>
      <c r="SZZ3" s="8"/>
      <c r="TAA3" s="8"/>
      <c r="TAB3" s="8"/>
      <c r="TAC3" s="8"/>
      <c r="TAD3" s="8"/>
      <c r="TAE3" s="8"/>
      <c r="TAF3" s="8"/>
      <c r="TAG3" s="8"/>
      <c r="TAH3" s="8"/>
      <c r="TAI3" s="8"/>
      <c r="TAJ3" s="8"/>
      <c r="TAK3" s="8"/>
      <c r="TAL3" s="8"/>
      <c r="TAM3" s="8"/>
      <c r="TAN3" s="8"/>
      <c r="TAO3" s="8"/>
      <c r="TAP3" s="8"/>
      <c r="TAQ3" s="8"/>
      <c r="TAR3" s="8"/>
      <c r="TAS3" s="8"/>
      <c r="TAT3" s="8"/>
      <c r="TAU3" s="8"/>
      <c r="TAV3" s="8"/>
      <c r="TAW3" s="8"/>
      <c r="TAX3" s="8"/>
      <c r="TAY3" s="8"/>
      <c r="TAZ3" s="8"/>
      <c r="TBA3" s="8"/>
      <c r="TBB3" s="8"/>
      <c r="TBC3" s="8"/>
      <c r="TBD3" s="8"/>
      <c r="TBE3" s="8"/>
      <c r="TBF3" s="8"/>
      <c r="TBG3" s="8"/>
      <c r="TBH3" s="8"/>
      <c r="TBI3" s="8"/>
      <c r="TBJ3" s="8"/>
      <c r="TBK3" s="8"/>
      <c r="TBL3" s="8"/>
      <c r="TBM3" s="8"/>
      <c r="TBN3" s="8"/>
      <c r="TBO3" s="8"/>
      <c r="TBP3" s="8"/>
      <c r="TBQ3" s="8"/>
      <c r="TBR3" s="8"/>
      <c r="TBS3" s="8"/>
      <c r="TBT3" s="8"/>
      <c r="TBU3" s="8"/>
      <c r="TBV3" s="8"/>
      <c r="TBW3" s="8"/>
      <c r="TBX3" s="8"/>
      <c r="TBY3" s="8"/>
      <c r="TBZ3" s="8"/>
      <c r="TCA3" s="8"/>
      <c r="TCB3" s="8"/>
      <c r="TCC3" s="8"/>
      <c r="TCD3" s="8"/>
      <c r="TCE3" s="8"/>
      <c r="TCF3" s="8"/>
      <c r="TCG3" s="8"/>
      <c r="TCH3" s="8"/>
      <c r="TCI3" s="8"/>
      <c r="TCJ3" s="8"/>
      <c r="TCK3" s="8"/>
      <c r="TCL3" s="8"/>
      <c r="TCM3" s="8"/>
      <c r="TCN3" s="8"/>
      <c r="TCO3" s="8"/>
      <c r="TCP3" s="8"/>
      <c r="TCQ3" s="8"/>
      <c r="TCR3" s="8"/>
      <c r="TCS3" s="8"/>
      <c r="TCT3" s="8"/>
      <c r="TCU3" s="8"/>
      <c r="TCV3" s="8"/>
      <c r="TCW3" s="8"/>
      <c r="TCX3" s="8"/>
      <c r="TCY3" s="8"/>
      <c r="TCZ3" s="8"/>
      <c r="TDA3" s="8"/>
      <c r="TDB3" s="8"/>
      <c r="TDC3" s="8"/>
      <c r="TDD3" s="8"/>
      <c r="TDE3" s="8"/>
      <c r="TDF3" s="8"/>
      <c r="TDG3" s="8"/>
      <c r="TDH3" s="8"/>
      <c r="TDI3" s="8"/>
      <c r="TDJ3" s="8"/>
      <c r="TDK3" s="8"/>
      <c r="TDL3" s="8"/>
      <c r="TDM3" s="8"/>
      <c r="TDN3" s="8"/>
      <c r="TDO3" s="8"/>
      <c r="TDP3" s="8"/>
      <c r="TDQ3" s="8"/>
      <c r="TDR3" s="8"/>
      <c r="TDS3" s="8"/>
      <c r="TDT3" s="8"/>
      <c r="TDU3" s="8"/>
      <c r="TDV3" s="8"/>
      <c r="TDW3" s="8"/>
      <c r="TDX3" s="8"/>
      <c r="TDY3" s="8"/>
      <c r="TDZ3" s="8"/>
      <c r="TEA3" s="8"/>
      <c r="TEB3" s="8"/>
      <c r="TEC3" s="8"/>
      <c r="TED3" s="8"/>
      <c r="TEE3" s="8"/>
      <c r="TEF3" s="8"/>
      <c r="TEG3" s="8"/>
      <c r="TEH3" s="8"/>
      <c r="TEI3" s="8"/>
      <c r="TEJ3" s="8"/>
      <c r="TEK3" s="8"/>
      <c r="TEL3" s="8"/>
      <c r="TEM3" s="8"/>
      <c r="TEN3" s="8"/>
      <c r="TEO3" s="8"/>
      <c r="TEP3" s="8"/>
      <c r="TEQ3" s="8"/>
      <c r="TER3" s="8"/>
      <c r="TES3" s="8"/>
      <c r="TET3" s="8"/>
      <c r="TEU3" s="8"/>
      <c r="TEV3" s="8"/>
      <c r="TEW3" s="8"/>
      <c r="TEX3" s="8"/>
      <c r="TEY3" s="8"/>
      <c r="TEZ3" s="8"/>
      <c r="TFA3" s="8"/>
      <c r="TFB3" s="8"/>
      <c r="TFC3" s="8"/>
      <c r="TFD3" s="8"/>
      <c r="TFE3" s="8"/>
      <c r="TFF3" s="8"/>
      <c r="TFG3" s="8"/>
      <c r="TFH3" s="8"/>
      <c r="TFI3" s="8"/>
      <c r="TFJ3" s="8"/>
      <c r="TFK3" s="8"/>
      <c r="TFL3" s="8"/>
      <c r="TFM3" s="8"/>
      <c r="TFN3" s="8"/>
      <c r="TFO3" s="8"/>
      <c r="TFP3" s="8"/>
      <c r="TFQ3" s="8"/>
      <c r="TFR3" s="8"/>
      <c r="TFS3" s="8"/>
      <c r="TFT3" s="8"/>
      <c r="TFU3" s="8"/>
      <c r="TFV3" s="8"/>
      <c r="TFW3" s="8"/>
      <c r="TFX3" s="8"/>
      <c r="TFY3" s="8"/>
      <c r="TFZ3" s="8"/>
      <c r="TGA3" s="8"/>
      <c r="TGB3" s="8"/>
      <c r="TGC3" s="8"/>
      <c r="TGD3" s="8"/>
      <c r="TGE3" s="8"/>
      <c r="TGF3" s="8"/>
      <c r="TGG3" s="8"/>
      <c r="TGH3" s="8"/>
      <c r="TGI3" s="8"/>
      <c r="TGJ3" s="8"/>
      <c r="TGK3" s="8"/>
      <c r="TGL3" s="8"/>
      <c r="TGM3" s="8"/>
      <c r="TGN3" s="8"/>
      <c r="TGO3" s="8"/>
      <c r="TGP3" s="8"/>
      <c r="TGQ3" s="8"/>
      <c r="TGR3" s="8"/>
      <c r="TGS3" s="8"/>
      <c r="TGT3" s="8"/>
      <c r="TGU3" s="8"/>
      <c r="TGV3" s="8"/>
      <c r="TGW3" s="8"/>
      <c r="TGX3" s="8"/>
      <c r="TGY3" s="8"/>
      <c r="TGZ3" s="8"/>
      <c r="THA3" s="8"/>
      <c r="THB3" s="8"/>
      <c r="THC3" s="8"/>
      <c r="THD3" s="8"/>
      <c r="THE3" s="8"/>
      <c r="THF3" s="8"/>
      <c r="THG3" s="8"/>
      <c r="THH3" s="8"/>
      <c r="THI3" s="8"/>
      <c r="THJ3" s="8"/>
      <c r="THK3" s="8"/>
      <c r="THL3" s="8"/>
      <c r="THM3" s="8"/>
      <c r="THN3" s="8"/>
      <c r="THO3" s="8"/>
      <c r="THP3" s="8"/>
      <c r="THQ3" s="8"/>
      <c r="THR3" s="8"/>
      <c r="THS3" s="8"/>
      <c r="THT3" s="8"/>
      <c r="THU3" s="8"/>
      <c r="THV3" s="8"/>
      <c r="THW3" s="8"/>
      <c r="THX3" s="8"/>
      <c r="THY3" s="8"/>
      <c r="THZ3" s="8"/>
      <c r="TIA3" s="8"/>
      <c r="TIB3" s="8"/>
      <c r="TIC3" s="8"/>
      <c r="TID3" s="8"/>
      <c r="TIE3" s="8"/>
      <c r="TIF3" s="8"/>
      <c r="TIG3" s="8"/>
      <c r="TIH3" s="8"/>
      <c r="TII3" s="8"/>
      <c r="TIJ3" s="8"/>
      <c r="TIK3" s="8"/>
      <c r="TIL3" s="8"/>
      <c r="TIM3" s="8"/>
      <c r="TIN3" s="8"/>
      <c r="TIO3" s="8"/>
      <c r="TIP3" s="8"/>
      <c r="TIQ3" s="8"/>
      <c r="TIR3" s="8"/>
      <c r="TIS3" s="8"/>
      <c r="TIT3" s="8"/>
      <c r="TIU3" s="8"/>
      <c r="TIV3" s="8"/>
      <c r="TIW3" s="8"/>
      <c r="TIX3" s="8"/>
      <c r="TIY3" s="8"/>
      <c r="TIZ3" s="8"/>
      <c r="TJA3" s="8"/>
      <c r="TJB3" s="8"/>
      <c r="TJC3" s="8"/>
      <c r="TJD3" s="8"/>
      <c r="TJE3" s="8"/>
      <c r="TJF3" s="8"/>
      <c r="TJG3" s="8"/>
      <c r="TJH3" s="8"/>
      <c r="TJI3" s="8"/>
      <c r="TJJ3" s="8"/>
      <c r="TJK3" s="8"/>
      <c r="TJL3" s="8"/>
      <c r="TJM3" s="8"/>
      <c r="TJN3" s="8"/>
      <c r="TJO3" s="8"/>
      <c r="TJP3" s="8"/>
      <c r="TJQ3" s="8"/>
      <c r="TJR3" s="8"/>
      <c r="TJS3" s="8"/>
      <c r="TJT3" s="8"/>
      <c r="TJU3" s="8"/>
      <c r="TJV3" s="8"/>
      <c r="TJW3" s="8"/>
      <c r="TJX3" s="8"/>
      <c r="TJY3" s="8"/>
      <c r="TJZ3" s="8"/>
      <c r="TKA3" s="8"/>
      <c r="TKB3" s="8"/>
      <c r="TKC3" s="8"/>
      <c r="TKD3" s="8"/>
      <c r="TKE3" s="8"/>
      <c r="TKF3" s="8"/>
      <c r="TKG3" s="8"/>
      <c r="TKH3" s="8"/>
      <c r="TKI3" s="8"/>
      <c r="TKJ3" s="8"/>
      <c r="TKK3" s="8"/>
      <c r="TKL3" s="8"/>
      <c r="TKM3" s="8"/>
      <c r="TKN3" s="8"/>
      <c r="TKO3" s="8"/>
      <c r="TKP3" s="8"/>
      <c r="TKQ3" s="8"/>
      <c r="TKR3" s="8"/>
      <c r="TKS3" s="8"/>
      <c r="TKT3" s="8"/>
      <c r="TKU3" s="8"/>
      <c r="TKV3" s="8"/>
      <c r="TKW3" s="8"/>
      <c r="TKX3" s="8"/>
      <c r="TKY3" s="8"/>
      <c r="TKZ3" s="8"/>
      <c r="TLA3" s="8"/>
      <c r="TLB3" s="8"/>
      <c r="TLC3" s="8"/>
      <c r="TLD3" s="8"/>
      <c r="TLE3" s="8"/>
      <c r="TLF3" s="8"/>
      <c r="TLG3" s="8"/>
      <c r="TLH3" s="8"/>
      <c r="TLI3" s="8"/>
      <c r="TLJ3" s="8"/>
      <c r="TLK3" s="8"/>
      <c r="TLL3" s="8"/>
      <c r="TLM3" s="8"/>
      <c r="TLN3" s="8"/>
      <c r="TLO3" s="8"/>
      <c r="TLP3" s="8"/>
      <c r="TLQ3" s="8"/>
      <c r="TLR3" s="8"/>
      <c r="TLS3" s="8"/>
      <c r="TLT3" s="8"/>
      <c r="TLU3" s="8"/>
      <c r="TLV3" s="8"/>
      <c r="TLW3" s="8"/>
      <c r="TLX3" s="8"/>
      <c r="TLY3" s="8"/>
      <c r="TLZ3" s="8"/>
      <c r="TMA3" s="8"/>
      <c r="TMB3" s="8"/>
      <c r="TMC3" s="8"/>
      <c r="TMD3" s="8"/>
      <c r="TME3" s="8"/>
      <c r="TMF3" s="8"/>
      <c r="TMG3" s="8"/>
      <c r="TMH3" s="8"/>
      <c r="TMI3" s="8"/>
      <c r="TMJ3" s="8"/>
      <c r="TMK3" s="8"/>
      <c r="TML3" s="8"/>
      <c r="TMM3" s="8"/>
      <c r="TMN3" s="8"/>
      <c r="TMO3" s="8"/>
      <c r="TMP3" s="8"/>
      <c r="TMQ3" s="8"/>
      <c r="TMR3" s="8"/>
      <c r="TMS3" s="8"/>
      <c r="TMT3" s="8"/>
      <c r="TMU3" s="8"/>
      <c r="TMV3" s="8"/>
      <c r="TMW3" s="8"/>
      <c r="TMX3" s="8"/>
      <c r="TMY3" s="8"/>
      <c r="TMZ3" s="8"/>
      <c r="TNA3" s="8"/>
      <c r="TNB3" s="8"/>
      <c r="TNC3" s="8"/>
      <c r="TND3" s="8"/>
      <c r="TNE3" s="8"/>
      <c r="TNF3" s="8"/>
      <c r="TNG3" s="8"/>
      <c r="TNH3" s="8"/>
      <c r="TNI3" s="8"/>
      <c r="TNJ3" s="8"/>
      <c r="TNK3" s="8"/>
      <c r="TNL3" s="8"/>
      <c r="TNM3" s="8"/>
      <c r="TNN3" s="8"/>
      <c r="TNO3" s="8"/>
      <c r="TNP3" s="8"/>
      <c r="TNQ3" s="8"/>
      <c r="TNR3" s="8"/>
      <c r="TNS3" s="8"/>
      <c r="TNT3" s="8"/>
      <c r="TNU3" s="8"/>
      <c r="TNV3" s="8"/>
      <c r="TNW3" s="8"/>
      <c r="TNX3" s="8"/>
      <c r="TNY3" s="8"/>
      <c r="TNZ3" s="8"/>
      <c r="TOA3" s="8"/>
      <c r="TOB3" s="8"/>
      <c r="TOC3" s="8"/>
      <c r="TOD3" s="8"/>
      <c r="TOE3" s="8"/>
      <c r="TOF3" s="8"/>
      <c r="TOG3" s="8"/>
      <c r="TOH3" s="8"/>
      <c r="TOI3" s="8"/>
      <c r="TOJ3" s="8"/>
      <c r="TOK3" s="8"/>
      <c r="TOL3" s="8"/>
      <c r="TOM3" s="8"/>
      <c r="TON3" s="8"/>
      <c r="TOO3" s="8"/>
      <c r="TOP3" s="8"/>
      <c r="TOQ3" s="8"/>
      <c r="TOR3" s="8"/>
      <c r="TOS3" s="8"/>
      <c r="TOT3" s="8"/>
      <c r="TOU3" s="8"/>
      <c r="TOV3" s="8"/>
      <c r="TOW3" s="8"/>
      <c r="TOX3" s="8"/>
      <c r="TOY3" s="8"/>
      <c r="TOZ3" s="8"/>
      <c r="TPA3" s="8"/>
      <c r="TPB3" s="8"/>
      <c r="TPC3" s="8"/>
      <c r="TPD3" s="8"/>
      <c r="TPE3" s="8"/>
      <c r="TPF3" s="8"/>
      <c r="TPG3" s="8"/>
      <c r="TPH3" s="8"/>
      <c r="TPI3" s="8"/>
      <c r="TPJ3" s="8"/>
      <c r="TPK3" s="8"/>
      <c r="TPL3" s="8"/>
      <c r="TPM3" s="8"/>
      <c r="TPN3" s="8"/>
      <c r="TPO3" s="8"/>
      <c r="TPP3" s="8"/>
      <c r="TPQ3" s="8"/>
      <c r="TPR3" s="8"/>
      <c r="TPS3" s="8"/>
      <c r="TPT3" s="8"/>
      <c r="TPU3" s="8"/>
      <c r="TPV3" s="8"/>
      <c r="TPW3" s="8"/>
      <c r="TPX3" s="8"/>
      <c r="TPY3" s="8"/>
      <c r="TPZ3" s="8"/>
      <c r="TQA3" s="8"/>
      <c r="TQB3" s="8"/>
      <c r="TQC3" s="8"/>
      <c r="TQD3" s="8"/>
      <c r="TQE3" s="8"/>
      <c r="TQF3" s="8"/>
      <c r="TQG3" s="8"/>
      <c r="TQH3" s="8"/>
      <c r="TQI3" s="8"/>
      <c r="TQJ3" s="8"/>
      <c r="TQK3" s="8"/>
      <c r="TQL3" s="8"/>
      <c r="TQM3" s="8"/>
      <c r="TQN3" s="8"/>
      <c r="TQO3" s="8"/>
      <c r="TQP3" s="8"/>
      <c r="TQQ3" s="8"/>
      <c r="TQR3" s="8"/>
      <c r="TQS3" s="8"/>
      <c r="TQT3" s="8"/>
      <c r="TQU3" s="8"/>
      <c r="TQV3" s="8"/>
      <c r="TQW3" s="8"/>
      <c r="TQX3" s="8"/>
      <c r="TQY3" s="8"/>
      <c r="TQZ3" s="8"/>
      <c r="TRA3" s="8"/>
      <c r="TRB3" s="8"/>
      <c r="TRC3" s="8"/>
      <c r="TRD3" s="8"/>
      <c r="TRE3" s="8"/>
      <c r="TRF3" s="8"/>
      <c r="TRG3" s="8"/>
      <c r="TRH3" s="8"/>
      <c r="TRI3" s="8"/>
      <c r="TRJ3" s="8"/>
      <c r="TRK3" s="8"/>
      <c r="TRL3" s="8"/>
      <c r="TRM3" s="8"/>
      <c r="TRN3" s="8"/>
      <c r="TRO3" s="8"/>
      <c r="TRP3" s="8"/>
      <c r="TRQ3" s="8"/>
      <c r="TRR3" s="8"/>
      <c r="TRS3" s="8"/>
      <c r="TRT3" s="8"/>
      <c r="TRU3" s="8"/>
      <c r="TRV3" s="8"/>
      <c r="TRW3" s="8"/>
      <c r="TRX3" s="8"/>
      <c r="TRY3" s="8"/>
      <c r="TRZ3" s="8"/>
      <c r="TSA3" s="8"/>
      <c r="TSB3" s="8"/>
      <c r="TSC3" s="8"/>
      <c r="TSD3" s="8"/>
      <c r="TSE3" s="8"/>
      <c r="TSF3" s="8"/>
      <c r="TSG3" s="8"/>
      <c r="TSH3" s="8"/>
      <c r="TSI3" s="8"/>
      <c r="TSJ3" s="8"/>
      <c r="TSK3" s="8"/>
      <c r="TSL3" s="8"/>
      <c r="TSM3" s="8"/>
      <c r="TSN3" s="8"/>
      <c r="TSO3" s="8"/>
      <c r="TSP3" s="8"/>
      <c r="TSQ3" s="8"/>
      <c r="TSR3" s="8"/>
      <c r="TSS3" s="8"/>
      <c r="TST3" s="8"/>
      <c r="TSU3" s="8"/>
      <c r="TSV3" s="8"/>
      <c r="TSW3" s="8"/>
      <c r="TSX3" s="8"/>
      <c r="TSY3" s="8"/>
      <c r="TSZ3" s="8"/>
      <c r="TTA3" s="8"/>
      <c r="TTB3" s="8"/>
      <c r="TTC3" s="8"/>
      <c r="TTD3" s="8"/>
      <c r="TTE3" s="8"/>
      <c r="TTF3" s="8"/>
      <c r="TTG3" s="8"/>
      <c r="TTH3" s="8"/>
      <c r="TTI3" s="8"/>
      <c r="TTJ3" s="8"/>
      <c r="TTK3" s="8"/>
      <c r="TTL3" s="8"/>
      <c r="TTM3" s="8"/>
      <c r="TTN3" s="8"/>
      <c r="TTO3" s="8"/>
      <c r="TTP3" s="8"/>
      <c r="TTQ3" s="8"/>
      <c r="TTR3" s="8"/>
      <c r="TTS3" s="8"/>
      <c r="TTT3" s="8"/>
      <c r="TTU3" s="8"/>
      <c r="TTV3" s="8"/>
      <c r="TTW3" s="8"/>
      <c r="TTX3" s="8"/>
      <c r="TTY3" s="8"/>
      <c r="TTZ3" s="8"/>
      <c r="TUA3" s="8"/>
      <c r="TUB3" s="8"/>
      <c r="TUC3" s="8"/>
      <c r="TUD3" s="8"/>
      <c r="TUE3" s="8"/>
      <c r="TUF3" s="8"/>
      <c r="TUG3" s="8"/>
      <c r="TUH3" s="8"/>
      <c r="TUI3" s="8"/>
      <c r="TUJ3" s="8"/>
      <c r="TUK3" s="8"/>
      <c r="TUL3" s="8"/>
      <c r="TUM3" s="8"/>
      <c r="TUN3" s="8"/>
      <c r="TUO3" s="8"/>
      <c r="TUP3" s="8"/>
      <c r="TUQ3" s="8"/>
      <c r="TUR3" s="8"/>
      <c r="TUS3" s="8"/>
      <c r="TUT3" s="8"/>
      <c r="TUU3" s="8"/>
      <c r="TUV3" s="8"/>
      <c r="TUW3" s="8"/>
      <c r="TUX3" s="8"/>
      <c r="TUY3" s="8"/>
      <c r="TUZ3" s="8"/>
      <c r="TVA3" s="8"/>
      <c r="TVB3" s="8"/>
      <c r="TVC3" s="8"/>
      <c r="TVD3" s="8"/>
      <c r="TVE3" s="8"/>
      <c r="TVF3" s="8"/>
      <c r="TVG3" s="8"/>
      <c r="TVH3" s="8"/>
      <c r="TVI3" s="8"/>
      <c r="TVJ3" s="8"/>
      <c r="TVK3" s="8"/>
      <c r="TVL3" s="8"/>
      <c r="TVM3" s="8"/>
      <c r="TVN3" s="8"/>
      <c r="TVO3" s="8"/>
      <c r="TVP3" s="8"/>
      <c r="TVQ3" s="8"/>
      <c r="TVR3" s="8"/>
      <c r="TVS3" s="8"/>
      <c r="TVT3" s="8"/>
      <c r="TVU3" s="8"/>
      <c r="TVV3" s="8"/>
      <c r="TVW3" s="8"/>
      <c r="TVX3" s="8"/>
      <c r="TVY3" s="8"/>
      <c r="TVZ3" s="8"/>
      <c r="TWA3" s="8"/>
      <c r="TWB3" s="8"/>
      <c r="TWC3" s="8"/>
      <c r="TWD3" s="8"/>
      <c r="TWE3" s="8"/>
      <c r="TWF3" s="8"/>
      <c r="TWG3" s="8"/>
      <c r="TWH3" s="8"/>
      <c r="TWI3" s="8"/>
      <c r="TWJ3" s="8"/>
      <c r="TWK3" s="8"/>
      <c r="TWL3" s="8"/>
      <c r="TWM3" s="8"/>
      <c r="TWN3" s="8"/>
      <c r="TWO3" s="8"/>
      <c r="TWP3" s="8"/>
      <c r="TWQ3" s="8"/>
      <c r="TWR3" s="8"/>
      <c r="TWS3" s="8"/>
      <c r="TWT3" s="8"/>
      <c r="TWU3" s="8"/>
      <c r="TWV3" s="8"/>
      <c r="TWW3" s="8"/>
      <c r="TWX3" s="8"/>
      <c r="TWY3" s="8"/>
      <c r="TWZ3" s="8"/>
      <c r="TXA3" s="8"/>
      <c r="TXB3" s="8"/>
      <c r="TXC3" s="8"/>
      <c r="TXD3" s="8"/>
      <c r="TXE3" s="8"/>
      <c r="TXF3" s="8"/>
      <c r="TXG3" s="8"/>
      <c r="TXH3" s="8"/>
      <c r="TXI3" s="8"/>
      <c r="TXJ3" s="8"/>
      <c r="TXK3" s="8"/>
      <c r="TXL3" s="8"/>
      <c r="TXM3" s="8"/>
      <c r="TXN3" s="8"/>
      <c r="TXO3" s="8"/>
      <c r="TXP3" s="8"/>
      <c r="TXQ3" s="8"/>
      <c r="TXR3" s="8"/>
      <c r="TXS3" s="8"/>
      <c r="TXT3" s="8"/>
      <c r="TXU3" s="8"/>
      <c r="TXV3" s="8"/>
      <c r="TXW3" s="8"/>
      <c r="TXX3" s="8"/>
      <c r="TXY3" s="8"/>
      <c r="TXZ3" s="8"/>
      <c r="TYA3" s="8"/>
      <c r="TYB3" s="8"/>
      <c r="TYC3" s="8"/>
      <c r="TYD3" s="8"/>
      <c r="TYE3" s="8"/>
      <c r="TYF3" s="8"/>
      <c r="TYG3" s="8"/>
      <c r="TYH3" s="8"/>
      <c r="TYI3" s="8"/>
      <c r="TYJ3" s="8"/>
      <c r="TYK3" s="8"/>
      <c r="TYL3" s="8"/>
      <c r="TYM3" s="8"/>
      <c r="TYN3" s="8"/>
      <c r="TYO3" s="8"/>
      <c r="TYP3" s="8"/>
      <c r="TYQ3" s="8"/>
      <c r="TYR3" s="8"/>
      <c r="TYS3" s="8"/>
      <c r="TYT3" s="8"/>
      <c r="TYU3" s="8"/>
      <c r="TYV3" s="8"/>
      <c r="TYW3" s="8"/>
      <c r="TYX3" s="8"/>
      <c r="TYY3" s="8"/>
      <c r="TYZ3" s="8"/>
      <c r="TZA3" s="8"/>
      <c r="TZB3" s="8"/>
      <c r="TZC3" s="8"/>
      <c r="TZD3" s="8"/>
      <c r="TZE3" s="8"/>
      <c r="TZF3" s="8"/>
      <c r="TZG3" s="8"/>
      <c r="TZH3" s="8"/>
      <c r="TZI3" s="8"/>
      <c r="TZJ3" s="8"/>
      <c r="TZK3" s="8"/>
      <c r="TZL3" s="8"/>
      <c r="TZM3" s="8"/>
      <c r="TZN3" s="8"/>
      <c r="TZO3" s="8"/>
      <c r="TZP3" s="8"/>
      <c r="TZQ3" s="8"/>
      <c r="TZR3" s="8"/>
      <c r="TZS3" s="8"/>
      <c r="TZT3" s="8"/>
      <c r="TZU3" s="8"/>
      <c r="TZV3" s="8"/>
      <c r="TZW3" s="8"/>
      <c r="TZX3" s="8"/>
      <c r="TZY3" s="8"/>
      <c r="TZZ3" s="8"/>
      <c r="UAA3" s="8"/>
      <c r="UAB3" s="8"/>
      <c r="UAC3" s="8"/>
      <c r="UAD3" s="8"/>
      <c r="UAE3" s="8"/>
      <c r="UAF3" s="8"/>
      <c r="UAG3" s="8"/>
      <c r="UAH3" s="8"/>
      <c r="UAI3" s="8"/>
      <c r="UAJ3" s="8"/>
      <c r="UAK3" s="8"/>
      <c r="UAL3" s="8"/>
      <c r="UAM3" s="8"/>
      <c r="UAN3" s="8"/>
      <c r="UAO3" s="8"/>
      <c r="UAP3" s="8"/>
      <c r="UAQ3" s="8"/>
      <c r="UAR3" s="8"/>
      <c r="UAS3" s="8"/>
      <c r="UAT3" s="8"/>
      <c r="UAU3" s="8"/>
      <c r="UAV3" s="8"/>
      <c r="UAW3" s="8"/>
      <c r="UAX3" s="8"/>
      <c r="UAY3" s="8"/>
      <c r="UAZ3" s="8"/>
      <c r="UBA3" s="8"/>
      <c r="UBB3" s="8"/>
      <c r="UBC3" s="8"/>
      <c r="UBD3" s="8"/>
      <c r="UBE3" s="8"/>
      <c r="UBF3" s="8"/>
      <c r="UBG3" s="8"/>
      <c r="UBH3" s="8"/>
      <c r="UBI3" s="8"/>
      <c r="UBJ3" s="8"/>
      <c r="UBK3" s="8"/>
      <c r="UBL3" s="8"/>
      <c r="UBM3" s="8"/>
      <c r="UBN3" s="8"/>
      <c r="UBO3" s="8"/>
      <c r="UBP3" s="8"/>
      <c r="UBQ3" s="8"/>
      <c r="UBR3" s="8"/>
      <c r="UBS3" s="8"/>
      <c r="UBT3" s="8"/>
      <c r="UBU3" s="8"/>
      <c r="UBV3" s="8"/>
      <c r="UBW3" s="8"/>
      <c r="UBX3" s="8"/>
      <c r="UBY3" s="8"/>
      <c r="UBZ3" s="8"/>
      <c r="UCA3" s="8"/>
      <c r="UCB3" s="8"/>
      <c r="UCC3" s="8"/>
      <c r="UCD3" s="8"/>
      <c r="UCE3" s="8"/>
      <c r="UCF3" s="8"/>
      <c r="UCG3" s="8"/>
      <c r="UCH3" s="8"/>
      <c r="UCI3" s="8"/>
      <c r="UCJ3" s="8"/>
      <c r="UCK3" s="8"/>
      <c r="UCL3" s="8"/>
      <c r="UCM3" s="8"/>
      <c r="UCN3" s="8"/>
      <c r="UCO3" s="8"/>
      <c r="UCP3" s="8"/>
      <c r="UCQ3" s="8"/>
      <c r="UCR3" s="8"/>
      <c r="UCS3" s="8"/>
      <c r="UCT3" s="8"/>
      <c r="UCU3" s="8"/>
      <c r="UCV3" s="8"/>
      <c r="UCW3" s="8"/>
      <c r="UCX3" s="8"/>
      <c r="UCY3" s="8"/>
      <c r="UCZ3" s="8"/>
      <c r="UDA3" s="8"/>
      <c r="UDB3" s="8"/>
      <c r="UDC3" s="8"/>
      <c r="UDD3" s="8"/>
      <c r="UDE3" s="8"/>
      <c r="UDF3" s="8"/>
      <c r="UDG3" s="8"/>
      <c r="UDH3" s="8"/>
      <c r="UDI3" s="8"/>
      <c r="UDJ3" s="8"/>
      <c r="UDK3" s="8"/>
      <c r="UDL3" s="8"/>
      <c r="UDM3" s="8"/>
      <c r="UDN3" s="8"/>
      <c r="UDO3" s="8"/>
      <c r="UDP3" s="8"/>
      <c r="UDQ3" s="8"/>
      <c r="UDR3" s="8"/>
      <c r="UDS3" s="8"/>
      <c r="UDT3" s="8"/>
      <c r="UDU3" s="8"/>
      <c r="UDV3" s="8"/>
      <c r="UDW3" s="8"/>
      <c r="UDX3" s="8"/>
      <c r="UDY3" s="8"/>
      <c r="UDZ3" s="8"/>
      <c r="UEA3" s="8"/>
      <c r="UEB3" s="8"/>
      <c r="UEC3" s="8"/>
      <c r="UED3" s="8"/>
      <c r="UEE3" s="8"/>
      <c r="UEF3" s="8"/>
      <c r="UEG3" s="8"/>
      <c r="UEH3" s="8"/>
      <c r="UEI3" s="8"/>
      <c r="UEJ3" s="8"/>
      <c r="UEK3" s="8"/>
      <c r="UEL3" s="8"/>
      <c r="UEM3" s="8"/>
      <c r="UEN3" s="8"/>
      <c r="UEO3" s="8"/>
      <c r="UEP3" s="8"/>
      <c r="UEQ3" s="8"/>
      <c r="UER3" s="8"/>
      <c r="UES3" s="8"/>
      <c r="UET3" s="8"/>
      <c r="UEU3" s="8"/>
      <c r="UEV3" s="8"/>
      <c r="UEW3" s="8"/>
      <c r="UEX3" s="8"/>
      <c r="UEY3" s="8"/>
      <c r="UEZ3" s="8"/>
      <c r="UFA3" s="8"/>
      <c r="UFB3" s="8"/>
      <c r="UFC3" s="8"/>
      <c r="UFD3" s="8"/>
      <c r="UFE3" s="8"/>
      <c r="UFF3" s="8"/>
      <c r="UFG3" s="8"/>
      <c r="UFH3" s="8"/>
      <c r="UFI3" s="8"/>
      <c r="UFJ3" s="8"/>
      <c r="UFK3" s="8"/>
      <c r="UFL3" s="8"/>
      <c r="UFM3" s="8"/>
      <c r="UFN3" s="8"/>
      <c r="UFO3" s="8"/>
      <c r="UFP3" s="8"/>
      <c r="UFQ3" s="8"/>
      <c r="UFR3" s="8"/>
      <c r="UFS3" s="8"/>
      <c r="UFT3" s="8"/>
      <c r="UFU3" s="8"/>
      <c r="UFV3" s="8"/>
      <c r="UFW3" s="8"/>
      <c r="UFX3" s="8"/>
      <c r="UFY3" s="8"/>
      <c r="UFZ3" s="8"/>
      <c r="UGA3" s="8"/>
      <c r="UGB3" s="8"/>
      <c r="UGC3" s="8"/>
      <c r="UGD3" s="8"/>
      <c r="UGE3" s="8"/>
      <c r="UGF3" s="8"/>
      <c r="UGG3" s="8"/>
      <c r="UGH3" s="8"/>
      <c r="UGI3" s="8"/>
      <c r="UGJ3" s="8"/>
      <c r="UGK3" s="8"/>
      <c r="UGL3" s="8"/>
      <c r="UGM3" s="8"/>
      <c r="UGN3" s="8"/>
      <c r="UGO3" s="8"/>
      <c r="UGP3" s="8"/>
      <c r="UGQ3" s="8"/>
      <c r="UGR3" s="8"/>
      <c r="UGS3" s="8"/>
      <c r="UGT3" s="8"/>
      <c r="UGU3" s="8"/>
      <c r="UGV3" s="8"/>
      <c r="UGW3" s="8"/>
      <c r="UGX3" s="8"/>
      <c r="UGY3" s="8"/>
      <c r="UGZ3" s="8"/>
      <c r="UHA3" s="8"/>
      <c r="UHB3" s="8"/>
      <c r="UHC3" s="8"/>
      <c r="UHD3" s="8"/>
      <c r="UHE3" s="8"/>
      <c r="UHF3" s="8"/>
      <c r="UHG3" s="8"/>
      <c r="UHH3" s="8"/>
      <c r="UHI3" s="8"/>
      <c r="UHJ3" s="8"/>
      <c r="UHK3" s="8"/>
      <c r="UHL3" s="8"/>
      <c r="UHM3" s="8"/>
      <c r="UHN3" s="8"/>
      <c r="UHO3" s="8"/>
      <c r="UHP3" s="8"/>
      <c r="UHQ3" s="8"/>
      <c r="UHR3" s="8"/>
      <c r="UHS3" s="8"/>
      <c r="UHT3" s="8"/>
      <c r="UHU3" s="8"/>
      <c r="UHV3" s="8"/>
      <c r="UHW3" s="8"/>
      <c r="UHX3" s="8"/>
      <c r="UHY3" s="8"/>
      <c r="UHZ3" s="8"/>
      <c r="UIA3" s="8"/>
      <c r="UIB3" s="8"/>
      <c r="UIC3" s="8"/>
      <c r="UID3" s="8"/>
      <c r="UIE3" s="8"/>
      <c r="UIF3" s="8"/>
      <c r="UIG3" s="8"/>
      <c r="UIH3" s="8"/>
      <c r="UII3" s="8"/>
      <c r="UIJ3" s="8"/>
      <c r="UIK3" s="8"/>
      <c r="UIL3" s="8"/>
      <c r="UIM3" s="8"/>
      <c r="UIN3" s="8"/>
      <c r="UIO3" s="8"/>
      <c r="UIP3" s="8"/>
      <c r="UIQ3" s="8"/>
      <c r="UIR3" s="8"/>
      <c r="UIS3" s="8"/>
      <c r="UIT3" s="8"/>
      <c r="UIU3" s="8"/>
      <c r="UIV3" s="8"/>
      <c r="UIW3" s="8"/>
      <c r="UIX3" s="8"/>
      <c r="UIY3" s="8"/>
      <c r="UIZ3" s="8"/>
      <c r="UJA3" s="8"/>
      <c r="UJB3" s="8"/>
      <c r="UJC3" s="8"/>
      <c r="UJD3" s="8"/>
      <c r="UJE3" s="8"/>
      <c r="UJF3" s="8"/>
      <c r="UJG3" s="8"/>
      <c r="UJH3" s="8"/>
      <c r="UJI3" s="8"/>
      <c r="UJJ3" s="8"/>
      <c r="UJK3" s="8"/>
      <c r="UJL3" s="8"/>
      <c r="UJM3" s="8"/>
      <c r="UJN3" s="8"/>
      <c r="UJO3" s="8"/>
      <c r="UJP3" s="8"/>
      <c r="UJQ3" s="8"/>
      <c r="UJR3" s="8"/>
      <c r="UJS3" s="8"/>
      <c r="UJT3" s="8"/>
      <c r="UJU3" s="8"/>
      <c r="UJV3" s="8"/>
      <c r="UJW3" s="8"/>
      <c r="UJX3" s="8"/>
      <c r="UJY3" s="8"/>
      <c r="UJZ3" s="8"/>
      <c r="UKA3" s="8"/>
      <c r="UKB3" s="8"/>
      <c r="UKC3" s="8"/>
      <c r="UKD3" s="8"/>
      <c r="UKE3" s="8"/>
      <c r="UKF3" s="8"/>
      <c r="UKG3" s="8"/>
      <c r="UKH3" s="8"/>
      <c r="UKI3" s="8"/>
      <c r="UKJ3" s="8"/>
      <c r="UKK3" s="8"/>
      <c r="UKL3" s="8"/>
      <c r="UKM3" s="8"/>
      <c r="UKN3" s="8"/>
      <c r="UKO3" s="8"/>
      <c r="UKP3" s="8"/>
      <c r="UKQ3" s="8"/>
      <c r="UKR3" s="8"/>
      <c r="UKS3" s="8"/>
      <c r="UKT3" s="8"/>
      <c r="UKU3" s="8"/>
      <c r="UKV3" s="8"/>
      <c r="UKW3" s="8"/>
      <c r="UKX3" s="8"/>
      <c r="UKY3" s="8"/>
      <c r="UKZ3" s="8"/>
      <c r="ULA3" s="8"/>
      <c r="ULB3" s="8"/>
      <c r="ULC3" s="8"/>
      <c r="ULD3" s="8"/>
      <c r="ULE3" s="8"/>
      <c r="ULF3" s="8"/>
      <c r="ULG3" s="8"/>
      <c r="ULH3" s="8"/>
      <c r="ULI3" s="8"/>
      <c r="ULJ3" s="8"/>
      <c r="ULK3" s="8"/>
      <c r="ULL3" s="8"/>
      <c r="ULM3" s="8"/>
      <c r="ULN3" s="8"/>
      <c r="ULO3" s="8"/>
      <c r="ULP3" s="8"/>
      <c r="ULQ3" s="8"/>
      <c r="ULR3" s="8"/>
      <c r="ULS3" s="8"/>
      <c r="ULT3" s="8"/>
      <c r="ULU3" s="8"/>
      <c r="ULV3" s="8"/>
      <c r="ULW3" s="8"/>
      <c r="ULX3" s="8"/>
      <c r="ULY3" s="8"/>
      <c r="ULZ3" s="8"/>
      <c r="UMA3" s="8"/>
      <c r="UMB3" s="8"/>
      <c r="UMC3" s="8"/>
      <c r="UMD3" s="8"/>
      <c r="UME3" s="8"/>
      <c r="UMF3" s="8"/>
      <c r="UMG3" s="8"/>
      <c r="UMH3" s="8"/>
      <c r="UMI3" s="8"/>
      <c r="UMJ3" s="8"/>
      <c r="UMK3" s="8"/>
      <c r="UML3" s="8"/>
      <c r="UMM3" s="8"/>
      <c r="UMN3" s="8"/>
      <c r="UMO3" s="8"/>
      <c r="UMP3" s="8"/>
      <c r="UMQ3" s="8"/>
      <c r="UMR3" s="8"/>
      <c r="UMS3" s="8"/>
      <c r="UMT3" s="8"/>
      <c r="UMU3" s="8"/>
      <c r="UMV3" s="8"/>
      <c r="UMW3" s="8"/>
      <c r="UMX3" s="8"/>
      <c r="UMY3" s="8"/>
      <c r="UMZ3" s="8"/>
      <c r="UNA3" s="8"/>
      <c r="UNB3" s="8"/>
      <c r="UNC3" s="8"/>
      <c r="UND3" s="8"/>
      <c r="UNE3" s="8"/>
      <c r="UNF3" s="8"/>
      <c r="UNG3" s="8"/>
      <c r="UNH3" s="8"/>
      <c r="UNI3" s="8"/>
      <c r="UNJ3" s="8"/>
      <c r="UNK3" s="8"/>
      <c r="UNL3" s="8"/>
      <c r="UNM3" s="8"/>
      <c r="UNN3" s="8"/>
      <c r="UNO3" s="8"/>
      <c r="UNP3" s="8"/>
      <c r="UNQ3" s="8"/>
      <c r="UNR3" s="8"/>
      <c r="UNS3" s="8"/>
      <c r="UNT3" s="8"/>
      <c r="UNU3" s="8"/>
      <c r="UNV3" s="8"/>
      <c r="UNW3" s="8"/>
      <c r="UNX3" s="8"/>
      <c r="UNY3" s="8"/>
      <c r="UNZ3" s="8"/>
      <c r="UOA3" s="8"/>
      <c r="UOB3" s="8"/>
      <c r="UOC3" s="8"/>
      <c r="UOD3" s="8"/>
      <c r="UOE3" s="8"/>
      <c r="UOF3" s="8"/>
      <c r="UOG3" s="8"/>
      <c r="UOH3" s="8"/>
      <c r="UOI3" s="8"/>
      <c r="UOJ3" s="8"/>
      <c r="UOK3" s="8"/>
      <c r="UOL3" s="8"/>
      <c r="UOM3" s="8"/>
      <c r="UON3" s="8"/>
      <c r="UOO3" s="8"/>
      <c r="UOP3" s="8"/>
      <c r="UOQ3" s="8"/>
      <c r="UOR3" s="8"/>
      <c r="UOS3" s="8"/>
      <c r="UOT3" s="8"/>
      <c r="UOU3" s="8"/>
      <c r="UOV3" s="8"/>
      <c r="UOW3" s="8"/>
      <c r="UOX3" s="8"/>
      <c r="UOY3" s="8"/>
      <c r="UOZ3" s="8"/>
      <c r="UPA3" s="8"/>
      <c r="UPB3" s="8"/>
      <c r="UPC3" s="8"/>
      <c r="UPD3" s="8"/>
      <c r="UPE3" s="8"/>
      <c r="UPF3" s="8"/>
      <c r="UPG3" s="8"/>
      <c r="UPH3" s="8"/>
      <c r="UPI3" s="8"/>
      <c r="UPJ3" s="8"/>
      <c r="UPK3" s="8"/>
      <c r="UPL3" s="8"/>
      <c r="UPM3" s="8"/>
      <c r="UPN3" s="8"/>
      <c r="UPO3" s="8"/>
      <c r="UPP3" s="8"/>
      <c r="UPQ3" s="8"/>
      <c r="UPR3" s="8"/>
      <c r="UPS3" s="8"/>
      <c r="UPT3" s="8"/>
      <c r="UPU3" s="8"/>
      <c r="UPV3" s="8"/>
      <c r="UPW3" s="8"/>
      <c r="UPX3" s="8"/>
      <c r="UPY3" s="8"/>
      <c r="UPZ3" s="8"/>
      <c r="UQA3" s="8"/>
      <c r="UQB3" s="8"/>
      <c r="UQC3" s="8"/>
      <c r="UQD3" s="8"/>
      <c r="UQE3" s="8"/>
      <c r="UQF3" s="8"/>
      <c r="UQG3" s="8"/>
      <c r="UQH3" s="8"/>
      <c r="UQI3" s="8"/>
      <c r="UQJ3" s="8"/>
      <c r="UQK3" s="8"/>
      <c r="UQL3" s="8"/>
      <c r="UQM3" s="8"/>
      <c r="UQN3" s="8"/>
      <c r="UQO3" s="8"/>
      <c r="UQP3" s="8"/>
      <c r="UQQ3" s="8"/>
      <c r="UQR3" s="8"/>
      <c r="UQS3" s="8"/>
      <c r="UQT3" s="8"/>
      <c r="UQU3" s="8"/>
      <c r="UQV3" s="8"/>
      <c r="UQW3" s="8"/>
      <c r="UQX3" s="8"/>
      <c r="UQY3" s="8"/>
      <c r="UQZ3" s="8"/>
      <c r="URA3" s="8"/>
      <c r="URB3" s="8"/>
      <c r="URC3" s="8"/>
      <c r="URD3" s="8"/>
      <c r="URE3" s="8"/>
      <c r="URF3" s="8"/>
      <c r="URG3" s="8"/>
      <c r="URH3" s="8"/>
      <c r="URI3" s="8"/>
      <c r="URJ3" s="8"/>
      <c r="URK3" s="8"/>
      <c r="URL3" s="8"/>
      <c r="URM3" s="8"/>
      <c r="URN3" s="8"/>
      <c r="URO3" s="8"/>
      <c r="URP3" s="8"/>
      <c r="URQ3" s="8"/>
      <c r="URR3" s="8"/>
      <c r="URS3" s="8"/>
      <c r="URT3" s="8"/>
      <c r="URU3" s="8"/>
      <c r="URV3" s="8"/>
      <c r="URW3" s="8"/>
      <c r="URX3" s="8"/>
      <c r="URY3" s="8"/>
      <c r="URZ3" s="8"/>
      <c r="USA3" s="8"/>
      <c r="USB3" s="8"/>
      <c r="USC3" s="8"/>
      <c r="USD3" s="8"/>
      <c r="USE3" s="8"/>
      <c r="USF3" s="8"/>
      <c r="USG3" s="8"/>
      <c r="USH3" s="8"/>
      <c r="USI3" s="8"/>
      <c r="USJ3" s="8"/>
      <c r="USK3" s="8"/>
      <c r="USL3" s="8"/>
      <c r="USM3" s="8"/>
      <c r="USN3" s="8"/>
      <c r="USO3" s="8"/>
      <c r="USP3" s="8"/>
      <c r="USQ3" s="8"/>
      <c r="USR3" s="8"/>
      <c r="USS3" s="8"/>
      <c r="UST3" s="8"/>
      <c r="USU3" s="8"/>
      <c r="USV3" s="8"/>
      <c r="USW3" s="8"/>
      <c r="USX3" s="8"/>
      <c r="USY3" s="8"/>
      <c r="USZ3" s="8"/>
      <c r="UTA3" s="8"/>
      <c r="UTB3" s="8"/>
      <c r="UTC3" s="8"/>
      <c r="UTD3" s="8"/>
      <c r="UTE3" s="8"/>
      <c r="UTF3" s="8"/>
      <c r="UTG3" s="8"/>
      <c r="UTH3" s="8"/>
      <c r="UTI3" s="8"/>
      <c r="UTJ3" s="8"/>
      <c r="UTK3" s="8"/>
      <c r="UTL3" s="8"/>
      <c r="UTM3" s="8"/>
      <c r="UTN3" s="8"/>
      <c r="UTO3" s="8"/>
      <c r="UTP3" s="8"/>
      <c r="UTQ3" s="8"/>
      <c r="UTR3" s="8"/>
      <c r="UTS3" s="8"/>
      <c r="UTT3" s="8"/>
      <c r="UTU3" s="8"/>
      <c r="UTV3" s="8"/>
      <c r="UTW3" s="8"/>
      <c r="UTX3" s="8"/>
      <c r="UTY3" s="8"/>
      <c r="UTZ3" s="8"/>
      <c r="UUA3" s="8"/>
      <c r="UUB3" s="8"/>
      <c r="UUC3" s="8"/>
      <c r="UUD3" s="8"/>
      <c r="UUE3" s="8"/>
      <c r="UUF3" s="8"/>
      <c r="UUG3" s="8"/>
      <c r="UUH3" s="8"/>
      <c r="UUI3" s="8"/>
      <c r="UUJ3" s="8"/>
      <c r="UUK3" s="8"/>
      <c r="UUL3" s="8"/>
      <c r="UUM3" s="8"/>
      <c r="UUN3" s="8"/>
      <c r="UUO3" s="8"/>
      <c r="UUP3" s="8"/>
      <c r="UUQ3" s="8"/>
      <c r="UUR3" s="8"/>
      <c r="UUS3" s="8"/>
      <c r="UUT3" s="8"/>
      <c r="UUU3" s="8"/>
      <c r="UUV3" s="8"/>
      <c r="UUW3" s="8"/>
      <c r="UUX3" s="8"/>
      <c r="UUY3" s="8"/>
      <c r="UUZ3" s="8"/>
      <c r="UVA3" s="8"/>
      <c r="UVB3" s="8"/>
      <c r="UVC3" s="8"/>
      <c r="UVD3" s="8"/>
      <c r="UVE3" s="8"/>
      <c r="UVF3" s="8"/>
      <c r="UVG3" s="8"/>
      <c r="UVH3" s="8"/>
      <c r="UVI3" s="8"/>
      <c r="UVJ3" s="8"/>
      <c r="UVK3" s="8"/>
      <c r="UVL3" s="8"/>
      <c r="UVM3" s="8"/>
      <c r="UVN3" s="8"/>
      <c r="UVO3" s="8"/>
      <c r="UVP3" s="8"/>
      <c r="UVQ3" s="8"/>
      <c r="UVR3" s="8"/>
      <c r="UVS3" s="8"/>
      <c r="UVT3" s="8"/>
      <c r="UVU3" s="8"/>
      <c r="UVV3" s="8"/>
      <c r="UVW3" s="8"/>
      <c r="UVX3" s="8"/>
      <c r="UVY3" s="8"/>
      <c r="UVZ3" s="8"/>
      <c r="UWA3" s="8"/>
      <c r="UWB3" s="8"/>
      <c r="UWC3" s="8"/>
      <c r="UWD3" s="8"/>
      <c r="UWE3" s="8"/>
      <c r="UWF3" s="8"/>
      <c r="UWG3" s="8"/>
      <c r="UWH3" s="8"/>
      <c r="UWI3" s="8"/>
      <c r="UWJ3" s="8"/>
      <c r="UWK3" s="8"/>
      <c r="UWL3" s="8"/>
      <c r="UWM3" s="8"/>
      <c r="UWN3" s="8"/>
      <c r="UWO3" s="8"/>
      <c r="UWP3" s="8"/>
      <c r="UWQ3" s="8"/>
      <c r="UWR3" s="8"/>
      <c r="UWS3" s="8"/>
      <c r="UWT3" s="8"/>
      <c r="UWU3" s="8"/>
      <c r="UWV3" s="8"/>
      <c r="UWW3" s="8"/>
      <c r="UWX3" s="8"/>
      <c r="UWY3" s="8"/>
      <c r="UWZ3" s="8"/>
      <c r="UXA3" s="8"/>
      <c r="UXB3" s="8"/>
      <c r="UXC3" s="8"/>
      <c r="UXD3" s="8"/>
      <c r="UXE3" s="8"/>
      <c r="UXF3" s="8"/>
      <c r="UXG3" s="8"/>
      <c r="UXH3" s="8"/>
      <c r="UXI3" s="8"/>
      <c r="UXJ3" s="8"/>
      <c r="UXK3" s="8"/>
      <c r="UXL3" s="8"/>
      <c r="UXM3" s="8"/>
      <c r="UXN3" s="8"/>
      <c r="UXO3" s="8"/>
      <c r="UXP3" s="8"/>
      <c r="UXQ3" s="8"/>
      <c r="UXR3" s="8"/>
      <c r="UXS3" s="8"/>
      <c r="UXT3" s="8"/>
      <c r="UXU3" s="8"/>
      <c r="UXV3" s="8"/>
      <c r="UXW3" s="8"/>
      <c r="UXX3" s="8"/>
      <c r="UXY3" s="8"/>
      <c r="UXZ3" s="8"/>
      <c r="UYA3" s="8"/>
      <c r="UYB3" s="8"/>
      <c r="UYC3" s="8"/>
      <c r="UYD3" s="8"/>
      <c r="UYE3" s="8"/>
      <c r="UYF3" s="8"/>
      <c r="UYG3" s="8"/>
      <c r="UYH3" s="8"/>
      <c r="UYI3" s="8"/>
      <c r="UYJ3" s="8"/>
      <c r="UYK3" s="8"/>
      <c r="UYL3" s="8"/>
      <c r="UYM3" s="8"/>
      <c r="UYN3" s="8"/>
      <c r="UYO3" s="8"/>
      <c r="UYP3" s="8"/>
      <c r="UYQ3" s="8"/>
      <c r="UYR3" s="8"/>
      <c r="UYS3" s="8"/>
      <c r="UYT3" s="8"/>
      <c r="UYU3" s="8"/>
      <c r="UYV3" s="8"/>
      <c r="UYW3" s="8"/>
      <c r="UYX3" s="8"/>
      <c r="UYY3" s="8"/>
      <c r="UYZ3" s="8"/>
      <c r="UZA3" s="8"/>
      <c r="UZB3" s="8"/>
      <c r="UZC3" s="8"/>
      <c r="UZD3" s="8"/>
      <c r="UZE3" s="8"/>
      <c r="UZF3" s="8"/>
      <c r="UZG3" s="8"/>
      <c r="UZH3" s="8"/>
      <c r="UZI3" s="8"/>
      <c r="UZJ3" s="8"/>
      <c r="UZK3" s="8"/>
      <c r="UZL3" s="8"/>
      <c r="UZM3" s="8"/>
      <c r="UZN3" s="8"/>
      <c r="UZO3" s="8"/>
      <c r="UZP3" s="8"/>
      <c r="UZQ3" s="8"/>
      <c r="UZR3" s="8"/>
      <c r="UZS3" s="8"/>
      <c r="UZT3" s="8"/>
      <c r="UZU3" s="8"/>
      <c r="UZV3" s="8"/>
      <c r="UZW3" s="8"/>
      <c r="UZX3" s="8"/>
      <c r="UZY3" s="8"/>
      <c r="UZZ3" s="8"/>
      <c r="VAA3" s="8"/>
      <c r="VAB3" s="8"/>
      <c r="VAC3" s="8"/>
      <c r="VAD3" s="8"/>
      <c r="VAE3" s="8"/>
      <c r="VAF3" s="8"/>
      <c r="VAG3" s="8"/>
      <c r="VAH3" s="8"/>
      <c r="VAI3" s="8"/>
      <c r="VAJ3" s="8"/>
      <c r="VAK3" s="8"/>
      <c r="VAL3" s="8"/>
      <c r="VAM3" s="8"/>
      <c r="VAN3" s="8"/>
      <c r="VAO3" s="8"/>
      <c r="VAP3" s="8"/>
      <c r="VAQ3" s="8"/>
      <c r="VAR3" s="8"/>
      <c r="VAS3" s="8"/>
      <c r="VAT3" s="8"/>
      <c r="VAU3" s="8"/>
      <c r="VAV3" s="8"/>
      <c r="VAW3" s="8"/>
      <c r="VAX3" s="8"/>
      <c r="VAY3" s="8"/>
      <c r="VAZ3" s="8"/>
      <c r="VBA3" s="8"/>
      <c r="VBB3" s="8"/>
      <c r="VBC3" s="8"/>
      <c r="VBD3" s="8"/>
      <c r="VBE3" s="8"/>
      <c r="VBF3" s="8"/>
      <c r="VBG3" s="8"/>
      <c r="VBH3" s="8"/>
      <c r="VBI3" s="8"/>
      <c r="VBJ3" s="8"/>
      <c r="VBK3" s="8"/>
      <c r="VBL3" s="8"/>
      <c r="VBM3" s="8"/>
      <c r="VBN3" s="8"/>
      <c r="VBO3" s="8"/>
      <c r="VBP3" s="8"/>
      <c r="VBQ3" s="8"/>
      <c r="VBR3" s="8"/>
      <c r="VBS3" s="8"/>
      <c r="VBT3" s="8"/>
      <c r="VBU3" s="8"/>
      <c r="VBV3" s="8"/>
      <c r="VBW3" s="8"/>
      <c r="VBX3" s="8"/>
      <c r="VBY3" s="8"/>
      <c r="VBZ3" s="8"/>
      <c r="VCA3" s="8"/>
      <c r="VCB3" s="8"/>
      <c r="VCC3" s="8"/>
      <c r="VCD3" s="8"/>
      <c r="VCE3" s="8"/>
      <c r="VCF3" s="8"/>
      <c r="VCG3" s="8"/>
      <c r="VCH3" s="8"/>
      <c r="VCI3" s="8"/>
      <c r="VCJ3" s="8"/>
      <c r="VCK3" s="8"/>
      <c r="VCL3" s="8"/>
      <c r="VCM3" s="8"/>
      <c r="VCN3" s="8"/>
      <c r="VCO3" s="8"/>
      <c r="VCP3" s="8"/>
      <c r="VCQ3" s="8"/>
      <c r="VCR3" s="8"/>
      <c r="VCS3" s="8"/>
      <c r="VCT3" s="8"/>
      <c r="VCU3" s="8"/>
      <c r="VCV3" s="8"/>
      <c r="VCW3" s="8"/>
      <c r="VCX3" s="8"/>
      <c r="VCY3" s="8"/>
      <c r="VCZ3" s="8"/>
      <c r="VDA3" s="8"/>
      <c r="VDB3" s="8"/>
      <c r="VDC3" s="8"/>
      <c r="VDD3" s="8"/>
      <c r="VDE3" s="8"/>
      <c r="VDF3" s="8"/>
      <c r="VDG3" s="8"/>
      <c r="VDH3" s="8"/>
      <c r="VDI3" s="8"/>
      <c r="VDJ3" s="8"/>
      <c r="VDK3" s="8"/>
      <c r="VDL3" s="8"/>
      <c r="VDM3" s="8"/>
      <c r="VDN3" s="8"/>
      <c r="VDO3" s="8"/>
      <c r="VDP3" s="8"/>
      <c r="VDQ3" s="8"/>
      <c r="VDR3" s="8"/>
      <c r="VDS3" s="8"/>
      <c r="VDT3" s="8"/>
      <c r="VDU3" s="8"/>
      <c r="VDV3" s="8"/>
      <c r="VDW3" s="8"/>
      <c r="VDX3" s="8"/>
      <c r="VDY3" s="8"/>
      <c r="VDZ3" s="8"/>
      <c r="VEA3" s="8"/>
      <c r="VEB3" s="8"/>
      <c r="VEC3" s="8"/>
      <c r="VED3" s="8"/>
      <c r="VEE3" s="8"/>
      <c r="VEF3" s="8"/>
      <c r="VEG3" s="8"/>
      <c r="VEH3" s="8"/>
      <c r="VEI3" s="8"/>
      <c r="VEJ3" s="8"/>
      <c r="VEK3" s="8"/>
      <c r="VEL3" s="8"/>
      <c r="VEM3" s="8"/>
      <c r="VEN3" s="8"/>
      <c r="VEO3" s="8"/>
      <c r="VEP3" s="8"/>
      <c r="VEQ3" s="8"/>
      <c r="VER3" s="8"/>
      <c r="VES3" s="8"/>
      <c r="VET3" s="8"/>
      <c r="VEU3" s="8"/>
      <c r="VEV3" s="8"/>
      <c r="VEW3" s="8"/>
      <c r="VEX3" s="8"/>
      <c r="VEY3" s="8"/>
      <c r="VEZ3" s="8"/>
      <c r="VFA3" s="8"/>
      <c r="VFB3" s="8"/>
      <c r="VFC3" s="8"/>
      <c r="VFD3" s="8"/>
      <c r="VFE3" s="8"/>
      <c r="VFF3" s="8"/>
      <c r="VFG3" s="8"/>
      <c r="VFH3" s="8"/>
      <c r="VFI3" s="8"/>
      <c r="VFJ3" s="8"/>
      <c r="VFK3" s="8"/>
      <c r="VFL3" s="8"/>
      <c r="VFM3" s="8"/>
      <c r="VFN3" s="8"/>
      <c r="VFO3" s="8"/>
      <c r="VFP3" s="8"/>
      <c r="VFQ3" s="8"/>
      <c r="VFR3" s="8"/>
      <c r="VFS3" s="8"/>
      <c r="VFT3" s="8"/>
      <c r="VFU3" s="8"/>
      <c r="VFV3" s="8"/>
      <c r="VFW3" s="8"/>
      <c r="VFX3" s="8"/>
      <c r="VFY3" s="8"/>
      <c r="VFZ3" s="8"/>
      <c r="VGA3" s="8"/>
      <c r="VGB3" s="8"/>
      <c r="VGC3" s="8"/>
      <c r="VGD3" s="8"/>
      <c r="VGE3" s="8"/>
      <c r="VGF3" s="8"/>
      <c r="VGG3" s="8"/>
      <c r="VGH3" s="8"/>
      <c r="VGI3" s="8"/>
      <c r="VGJ3" s="8"/>
      <c r="VGK3" s="8"/>
      <c r="VGL3" s="8"/>
      <c r="VGM3" s="8"/>
      <c r="VGN3" s="8"/>
      <c r="VGO3" s="8"/>
      <c r="VGP3" s="8"/>
      <c r="VGQ3" s="8"/>
      <c r="VGR3" s="8"/>
      <c r="VGS3" s="8"/>
      <c r="VGT3" s="8"/>
      <c r="VGU3" s="8"/>
      <c r="VGV3" s="8"/>
      <c r="VGW3" s="8"/>
      <c r="VGX3" s="8"/>
      <c r="VGY3" s="8"/>
      <c r="VGZ3" s="8"/>
      <c r="VHA3" s="8"/>
      <c r="VHB3" s="8"/>
      <c r="VHC3" s="8"/>
      <c r="VHD3" s="8"/>
      <c r="VHE3" s="8"/>
      <c r="VHF3" s="8"/>
      <c r="VHG3" s="8"/>
      <c r="VHH3" s="8"/>
      <c r="VHI3" s="8"/>
      <c r="VHJ3" s="8"/>
      <c r="VHK3" s="8"/>
      <c r="VHL3" s="8"/>
      <c r="VHM3" s="8"/>
      <c r="VHN3" s="8"/>
      <c r="VHO3" s="8"/>
      <c r="VHP3" s="8"/>
      <c r="VHQ3" s="8"/>
      <c r="VHR3" s="8"/>
      <c r="VHS3" s="8"/>
      <c r="VHT3" s="8"/>
      <c r="VHU3" s="8"/>
      <c r="VHV3" s="8"/>
      <c r="VHW3" s="8"/>
      <c r="VHX3" s="8"/>
      <c r="VHY3" s="8"/>
      <c r="VHZ3" s="8"/>
      <c r="VIA3" s="8"/>
      <c r="VIB3" s="8"/>
      <c r="VIC3" s="8"/>
      <c r="VID3" s="8"/>
      <c r="VIE3" s="8"/>
      <c r="VIF3" s="8"/>
      <c r="VIG3" s="8"/>
      <c r="VIH3" s="8"/>
      <c r="VII3" s="8"/>
      <c r="VIJ3" s="8"/>
      <c r="VIK3" s="8"/>
      <c r="VIL3" s="8"/>
      <c r="VIM3" s="8"/>
      <c r="VIN3" s="8"/>
      <c r="VIO3" s="8"/>
      <c r="VIP3" s="8"/>
      <c r="VIQ3" s="8"/>
      <c r="VIR3" s="8"/>
      <c r="VIS3" s="8"/>
      <c r="VIT3" s="8"/>
      <c r="VIU3" s="8"/>
      <c r="VIV3" s="8"/>
      <c r="VIW3" s="8"/>
      <c r="VIX3" s="8"/>
      <c r="VIY3" s="8"/>
      <c r="VIZ3" s="8"/>
      <c r="VJA3" s="8"/>
      <c r="VJB3" s="8"/>
      <c r="VJC3" s="8"/>
      <c r="VJD3" s="8"/>
      <c r="VJE3" s="8"/>
      <c r="VJF3" s="8"/>
      <c r="VJG3" s="8"/>
      <c r="VJH3" s="8"/>
      <c r="VJI3" s="8"/>
      <c r="VJJ3" s="8"/>
      <c r="VJK3" s="8"/>
      <c r="VJL3" s="8"/>
      <c r="VJM3" s="8"/>
      <c r="VJN3" s="8"/>
      <c r="VJO3" s="8"/>
      <c r="VJP3" s="8"/>
      <c r="VJQ3" s="8"/>
      <c r="VJR3" s="8"/>
      <c r="VJS3" s="8"/>
      <c r="VJT3" s="8"/>
      <c r="VJU3" s="8"/>
      <c r="VJV3" s="8"/>
      <c r="VJW3" s="8"/>
      <c r="VJX3" s="8"/>
      <c r="VJY3" s="8"/>
      <c r="VJZ3" s="8"/>
      <c r="VKA3" s="8"/>
      <c r="VKB3" s="8"/>
      <c r="VKC3" s="8"/>
      <c r="VKD3" s="8"/>
      <c r="VKE3" s="8"/>
      <c r="VKF3" s="8"/>
      <c r="VKG3" s="8"/>
      <c r="VKH3" s="8"/>
      <c r="VKI3" s="8"/>
      <c r="VKJ3" s="8"/>
      <c r="VKK3" s="8"/>
      <c r="VKL3" s="8"/>
      <c r="VKM3" s="8"/>
      <c r="VKN3" s="8"/>
      <c r="VKO3" s="8"/>
      <c r="VKP3" s="8"/>
      <c r="VKQ3" s="8"/>
      <c r="VKR3" s="8"/>
      <c r="VKS3" s="8"/>
      <c r="VKT3" s="8"/>
      <c r="VKU3" s="8"/>
      <c r="VKV3" s="8"/>
      <c r="VKW3" s="8"/>
      <c r="VKX3" s="8"/>
      <c r="VKY3" s="8"/>
      <c r="VKZ3" s="8"/>
      <c r="VLA3" s="8"/>
      <c r="VLB3" s="8"/>
      <c r="VLC3" s="8"/>
      <c r="VLD3" s="8"/>
      <c r="VLE3" s="8"/>
      <c r="VLF3" s="8"/>
      <c r="VLG3" s="8"/>
      <c r="VLH3" s="8"/>
      <c r="VLI3" s="8"/>
      <c r="VLJ3" s="8"/>
      <c r="VLK3" s="8"/>
      <c r="VLL3" s="8"/>
      <c r="VLM3" s="8"/>
      <c r="VLN3" s="8"/>
      <c r="VLO3" s="8"/>
      <c r="VLP3" s="8"/>
      <c r="VLQ3" s="8"/>
      <c r="VLR3" s="8"/>
      <c r="VLS3" s="8"/>
      <c r="VLT3" s="8"/>
      <c r="VLU3" s="8"/>
      <c r="VLV3" s="8"/>
      <c r="VLW3" s="8"/>
      <c r="VLX3" s="8"/>
      <c r="VLY3" s="8"/>
      <c r="VLZ3" s="8"/>
      <c r="VMA3" s="8"/>
      <c r="VMB3" s="8"/>
      <c r="VMC3" s="8"/>
      <c r="VMD3" s="8"/>
      <c r="VME3" s="8"/>
      <c r="VMF3" s="8"/>
      <c r="VMG3" s="8"/>
      <c r="VMH3" s="8"/>
      <c r="VMI3" s="8"/>
      <c r="VMJ3" s="8"/>
      <c r="VMK3" s="8"/>
      <c r="VML3" s="8"/>
      <c r="VMM3" s="8"/>
      <c r="VMN3" s="8"/>
      <c r="VMO3" s="8"/>
      <c r="VMP3" s="8"/>
      <c r="VMQ3" s="8"/>
      <c r="VMR3" s="8"/>
      <c r="VMS3" s="8"/>
      <c r="VMT3" s="8"/>
      <c r="VMU3" s="8"/>
      <c r="VMV3" s="8"/>
      <c r="VMW3" s="8"/>
      <c r="VMX3" s="8"/>
      <c r="VMY3" s="8"/>
      <c r="VMZ3" s="8"/>
      <c r="VNA3" s="8"/>
      <c r="VNB3" s="8"/>
      <c r="VNC3" s="8"/>
      <c r="VND3" s="8"/>
      <c r="VNE3" s="8"/>
      <c r="VNF3" s="8"/>
      <c r="VNG3" s="8"/>
      <c r="VNH3" s="8"/>
      <c r="VNI3" s="8"/>
      <c r="VNJ3" s="8"/>
      <c r="VNK3" s="8"/>
      <c r="VNL3" s="8"/>
      <c r="VNM3" s="8"/>
      <c r="VNN3" s="8"/>
      <c r="VNO3" s="8"/>
      <c r="VNP3" s="8"/>
      <c r="VNQ3" s="8"/>
      <c r="VNR3" s="8"/>
      <c r="VNS3" s="8"/>
      <c r="VNT3" s="8"/>
      <c r="VNU3" s="8"/>
      <c r="VNV3" s="8"/>
      <c r="VNW3" s="8"/>
      <c r="VNX3" s="8"/>
      <c r="VNY3" s="8"/>
      <c r="VNZ3" s="8"/>
      <c r="VOA3" s="8"/>
      <c r="VOB3" s="8"/>
      <c r="VOC3" s="8"/>
      <c r="VOD3" s="8"/>
      <c r="VOE3" s="8"/>
      <c r="VOF3" s="8"/>
      <c r="VOG3" s="8"/>
      <c r="VOH3" s="8"/>
      <c r="VOI3" s="8"/>
      <c r="VOJ3" s="8"/>
      <c r="VOK3" s="8"/>
      <c r="VOL3" s="8"/>
      <c r="VOM3" s="8"/>
      <c r="VON3" s="8"/>
      <c r="VOO3" s="8"/>
      <c r="VOP3" s="8"/>
      <c r="VOQ3" s="8"/>
      <c r="VOR3" s="8"/>
      <c r="VOS3" s="8"/>
      <c r="VOT3" s="8"/>
      <c r="VOU3" s="8"/>
      <c r="VOV3" s="8"/>
      <c r="VOW3" s="8"/>
      <c r="VOX3" s="8"/>
      <c r="VOY3" s="8"/>
      <c r="VOZ3" s="8"/>
      <c r="VPA3" s="8"/>
      <c r="VPB3" s="8"/>
      <c r="VPC3" s="8"/>
      <c r="VPD3" s="8"/>
      <c r="VPE3" s="8"/>
      <c r="VPF3" s="8"/>
      <c r="VPG3" s="8"/>
      <c r="VPH3" s="8"/>
      <c r="VPI3" s="8"/>
      <c r="VPJ3" s="8"/>
      <c r="VPK3" s="8"/>
      <c r="VPL3" s="8"/>
      <c r="VPM3" s="8"/>
      <c r="VPN3" s="8"/>
      <c r="VPO3" s="8"/>
      <c r="VPP3" s="8"/>
      <c r="VPQ3" s="8"/>
      <c r="VPR3" s="8"/>
      <c r="VPS3" s="8"/>
      <c r="VPT3" s="8"/>
      <c r="VPU3" s="8"/>
      <c r="VPV3" s="8"/>
      <c r="VPW3" s="8"/>
      <c r="VPX3" s="8"/>
      <c r="VPY3" s="8"/>
      <c r="VPZ3" s="8"/>
      <c r="VQA3" s="8"/>
      <c r="VQB3" s="8"/>
      <c r="VQC3" s="8"/>
      <c r="VQD3" s="8"/>
      <c r="VQE3" s="8"/>
      <c r="VQF3" s="8"/>
      <c r="VQG3" s="8"/>
      <c r="VQH3" s="8"/>
      <c r="VQI3" s="8"/>
      <c r="VQJ3" s="8"/>
      <c r="VQK3" s="8"/>
      <c r="VQL3" s="8"/>
      <c r="VQM3" s="8"/>
      <c r="VQN3" s="8"/>
      <c r="VQO3" s="8"/>
      <c r="VQP3" s="8"/>
      <c r="VQQ3" s="8"/>
      <c r="VQR3" s="8"/>
      <c r="VQS3" s="8"/>
      <c r="VQT3" s="8"/>
      <c r="VQU3" s="8"/>
      <c r="VQV3" s="8"/>
      <c r="VQW3" s="8"/>
      <c r="VQX3" s="8"/>
      <c r="VQY3" s="8"/>
      <c r="VQZ3" s="8"/>
      <c r="VRA3" s="8"/>
      <c r="VRB3" s="8"/>
      <c r="VRC3" s="8"/>
      <c r="VRD3" s="8"/>
      <c r="VRE3" s="8"/>
      <c r="VRF3" s="8"/>
      <c r="VRG3" s="8"/>
      <c r="VRH3" s="8"/>
      <c r="VRI3" s="8"/>
      <c r="VRJ3" s="8"/>
      <c r="VRK3" s="8"/>
      <c r="VRL3" s="8"/>
      <c r="VRM3" s="8"/>
      <c r="VRN3" s="8"/>
      <c r="VRO3" s="8"/>
      <c r="VRP3" s="8"/>
      <c r="VRQ3" s="8"/>
      <c r="VRR3" s="8"/>
      <c r="VRS3" s="8"/>
      <c r="VRT3" s="8"/>
      <c r="VRU3" s="8"/>
      <c r="VRV3" s="8"/>
      <c r="VRW3" s="8"/>
      <c r="VRX3" s="8"/>
      <c r="VRY3" s="8"/>
      <c r="VRZ3" s="8"/>
      <c r="VSA3" s="8"/>
      <c r="VSB3" s="8"/>
      <c r="VSC3" s="8"/>
      <c r="VSD3" s="8"/>
      <c r="VSE3" s="8"/>
      <c r="VSF3" s="8"/>
      <c r="VSG3" s="8"/>
      <c r="VSH3" s="8"/>
      <c r="VSI3" s="8"/>
      <c r="VSJ3" s="8"/>
      <c r="VSK3" s="8"/>
      <c r="VSL3" s="8"/>
      <c r="VSM3" s="8"/>
      <c r="VSN3" s="8"/>
      <c r="VSO3" s="8"/>
      <c r="VSP3" s="8"/>
      <c r="VSQ3" s="8"/>
      <c r="VSR3" s="8"/>
      <c r="VSS3" s="8"/>
      <c r="VST3" s="8"/>
      <c r="VSU3" s="8"/>
      <c r="VSV3" s="8"/>
      <c r="VSW3" s="8"/>
      <c r="VSX3" s="8"/>
      <c r="VSY3" s="8"/>
      <c r="VSZ3" s="8"/>
      <c r="VTA3" s="8"/>
      <c r="VTB3" s="8"/>
      <c r="VTC3" s="8"/>
      <c r="VTD3" s="8"/>
      <c r="VTE3" s="8"/>
      <c r="VTF3" s="8"/>
      <c r="VTG3" s="8"/>
      <c r="VTH3" s="8"/>
      <c r="VTI3" s="8"/>
      <c r="VTJ3" s="8"/>
      <c r="VTK3" s="8"/>
      <c r="VTL3" s="8"/>
      <c r="VTM3" s="8"/>
      <c r="VTN3" s="8"/>
      <c r="VTO3" s="8"/>
      <c r="VTP3" s="8"/>
      <c r="VTQ3" s="8"/>
      <c r="VTR3" s="8"/>
      <c r="VTS3" s="8"/>
      <c r="VTT3" s="8"/>
      <c r="VTU3" s="8"/>
      <c r="VTV3" s="8"/>
      <c r="VTW3" s="8"/>
      <c r="VTX3" s="8"/>
      <c r="VTY3" s="8"/>
      <c r="VTZ3" s="8"/>
      <c r="VUA3" s="8"/>
      <c r="VUB3" s="8"/>
      <c r="VUC3" s="8"/>
      <c r="VUD3" s="8"/>
      <c r="VUE3" s="8"/>
      <c r="VUF3" s="8"/>
      <c r="VUG3" s="8"/>
      <c r="VUH3" s="8"/>
      <c r="VUI3" s="8"/>
      <c r="VUJ3" s="8"/>
      <c r="VUK3" s="8"/>
      <c r="VUL3" s="8"/>
      <c r="VUM3" s="8"/>
      <c r="VUN3" s="8"/>
      <c r="VUO3" s="8"/>
      <c r="VUP3" s="8"/>
      <c r="VUQ3" s="8"/>
      <c r="VUR3" s="8"/>
      <c r="VUS3" s="8"/>
      <c r="VUT3" s="8"/>
      <c r="VUU3" s="8"/>
      <c r="VUV3" s="8"/>
      <c r="VUW3" s="8"/>
      <c r="VUX3" s="8"/>
      <c r="VUY3" s="8"/>
      <c r="VUZ3" s="8"/>
      <c r="VVA3" s="8"/>
      <c r="VVB3" s="8"/>
      <c r="VVC3" s="8"/>
      <c r="VVD3" s="8"/>
      <c r="VVE3" s="8"/>
      <c r="VVF3" s="8"/>
      <c r="VVG3" s="8"/>
      <c r="VVH3" s="8"/>
      <c r="VVI3" s="8"/>
      <c r="VVJ3" s="8"/>
      <c r="VVK3" s="8"/>
      <c r="VVL3" s="8"/>
      <c r="VVM3" s="8"/>
      <c r="VVN3" s="8"/>
      <c r="VVO3" s="8"/>
      <c r="VVP3" s="8"/>
      <c r="VVQ3" s="8"/>
      <c r="VVR3" s="8"/>
      <c r="VVS3" s="8"/>
      <c r="VVT3" s="8"/>
      <c r="VVU3" s="8"/>
      <c r="VVV3" s="8"/>
      <c r="VVW3" s="8"/>
      <c r="VVX3" s="8"/>
      <c r="VVY3" s="8"/>
      <c r="VVZ3" s="8"/>
      <c r="VWA3" s="8"/>
      <c r="VWB3" s="8"/>
      <c r="VWC3" s="8"/>
      <c r="VWD3" s="8"/>
      <c r="VWE3" s="8"/>
      <c r="VWF3" s="8"/>
      <c r="VWG3" s="8"/>
      <c r="VWH3" s="8"/>
      <c r="VWI3" s="8"/>
      <c r="VWJ3" s="8"/>
      <c r="VWK3" s="8"/>
      <c r="VWL3" s="8"/>
      <c r="VWM3" s="8"/>
      <c r="VWN3" s="8"/>
      <c r="VWO3" s="8"/>
      <c r="VWP3" s="8"/>
      <c r="VWQ3" s="8"/>
      <c r="VWR3" s="8"/>
      <c r="VWS3" s="8"/>
      <c r="VWT3" s="8"/>
      <c r="VWU3" s="8"/>
      <c r="VWV3" s="8"/>
      <c r="VWW3" s="8"/>
      <c r="VWX3" s="8"/>
      <c r="VWY3" s="8"/>
      <c r="VWZ3" s="8"/>
      <c r="VXA3" s="8"/>
      <c r="VXB3" s="8"/>
      <c r="VXC3" s="8"/>
      <c r="VXD3" s="8"/>
      <c r="VXE3" s="8"/>
      <c r="VXF3" s="8"/>
      <c r="VXG3" s="8"/>
      <c r="VXH3" s="8"/>
      <c r="VXI3" s="8"/>
      <c r="VXJ3" s="8"/>
      <c r="VXK3" s="8"/>
      <c r="VXL3" s="8"/>
      <c r="VXM3" s="8"/>
      <c r="VXN3" s="8"/>
      <c r="VXO3" s="8"/>
      <c r="VXP3" s="8"/>
      <c r="VXQ3" s="8"/>
      <c r="VXR3" s="8"/>
      <c r="VXS3" s="8"/>
      <c r="VXT3" s="8"/>
      <c r="VXU3" s="8"/>
      <c r="VXV3" s="8"/>
      <c r="VXW3" s="8"/>
      <c r="VXX3" s="8"/>
      <c r="VXY3" s="8"/>
      <c r="VXZ3" s="8"/>
      <c r="VYA3" s="8"/>
      <c r="VYB3" s="8"/>
      <c r="VYC3" s="8"/>
      <c r="VYD3" s="8"/>
      <c r="VYE3" s="8"/>
      <c r="VYF3" s="8"/>
      <c r="VYG3" s="8"/>
      <c r="VYH3" s="8"/>
      <c r="VYI3" s="8"/>
      <c r="VYJ3" s="8"/>
      <c r="VYK3" s="8"/>
      <c r="VYL3" s="8"/>
      <c r="VYM3" s="8"/>
      <c r="VYN3" s="8"/>
      <c r="VYO3" s="8"/>
      <c r="VYP3" s="8"/>
      <c r="VYQ3" s="8"/>
      <c r="VYR3" s="8"/>
      <c r="VYS3" s="8"/>
      <c r="VYT3" s="8"/>
      <c r="VYU3" s="8"/>
      <c r="VYV3" s="8"/>
      <c r="VYW3" s="8"/>
      <c r="VYX3" s="8"/>
      <c r="VYY3" s="8"/>
      <c r="VYZ3" s="8"/>
      <c r="VZA3" s="8"/>
      <c r="VZB3" s="8"/>
      <c r="VZC3" s="8"/>
      <c r="VZD3" s="8"/>
      <c r="VZE3" s="8"/>
      <c r="VZF3" s="8"/>
      <c r="VZG3" s="8"/>
      <c r="VZH3" s="8"/>
      <c r="VZI3" s="8"/>
      <c r="VZJ3" s="8"/>
      <c r="VZK3" s="8"/>
      <c r="VZL3" s="8"/>
      <c r="VZM3" s="8"/>
      <c r="VZN3" s="8"/>
      <c r="VZO3" s="8"/>
      <c r="VZP3" s="8"/>
      <c r="VZQ3" s="8"/>
      <c r="VZR3" s="8"/>
      <c r="VZS3" s="8"/>
      <c r="VZT3" s="8"/>
      <c r="VZU3" s="8"/>
      <c r="VZV3" s="8"/>
      <c r="VZW3" s="8"/>
      <c r="VZX3" s="8"/>
      <c r="VZY3" s="8"/>
      <c r="VZZ3" s="8"/>
      <c r="WAA3" s="8"/>
      <c r="WAB3" s="8"/>
      <c r="WAC3" s="8"/>
      <c r="WAD3" s="8"/>
      <c r="WAE3" s="8"/>
      <c r="WAF3" s="8"/>
      <c r="WAG3" s="8"/>
      <c r="WAH3" s="8"/>
      <c r="WAI3" s="8"/>
      <c r="WAJ3" s="8"/>
      <c r="WAK3" s="8"/>
      <c r="WAL3" s="8"/>
      <c r="WAM3" s="8"/>
      <c r="WAN3" s="8"/>
      <c r="WAO3" s="8"/>
      <c r="WAP3" s="8"/>
      <c r="WAQ3" s="8"/>
      <c r="WAR3" s="8"/>
      <c r="WAS3" s="8"/>
      <c r="WAT3" s="8"/>
      <c r="WAU3" s="8"/>
      <c r="WAV3" s="8"/>
      <c r="WAW3" s="8"/>
      <c r="WAX3" s="8"/>
      <c r="WAY3" s="8"/>
      <c r="WAZ3" s="8"/>
      <c r="WBA3" s="8"/>
      <c r="WBB3" s="8"/>
      <c r="WBC3" s="8"/>
      <c r="WBD3" s="8"/>
      <c r="WBE3" s="8"/>
      <c r="WBF3" s="8"/>
      <c r="WBG3" s="8"/>
      <c r="WBH3" s="8"/>
      <c r="WBI3" s="8"/>
      <c r="WBJ3" s="8"/>
      <c r="WBK3" s="8"/>
      <c r="WBL3" s="8"/>
      <c r="WBM3" s="8"/>
      <c r="WBN3" s="8"/>
      <c r="WBO3" s="8"/>
      <c r="WBP3" s="8"/>
      <c r="WBQ3" s="8"/>
      <c r="WBR3" s="8"/>
      <c r="WBS3" s="8"/>
      <c r="WBT3" s="8"/>
      <c r="WBU3" s="8"/>
      <c r="WBV3" s="8"/>
      <c r="WBW3" s="8"/>
      <c r="WBX3" s="8"/>
      <c r="WBY3" s="8"/>
      <c r="WBZ3" s="8"/>
      <c r="WCA3" s="8"/>
      <c r="WCB3" s="8"/>
      <c r="WCC3" s="8"/>
      <c r="WCD3" s="8"/>
      <c r="WCE3" s="8"/>
      <c r="WCF3" s="8"/>
      <c r="WCG3" s="8"/>
      <c r="WCH3" s="8"/>
      <c r="WCI3" s="8"/>
      <c r="WCJ3" s="8"/>
      <c r="WCK3" s="8"/>
      <c r="WCL3" s="8"/>
      <c r="WCM3" s="8"/>
      <c r="WCN3" s="8"/>
      <c r="WCO3" s="8"/>
      <c r="WCP3" s="8"/>
      <c r="WCQ3" s="8"/>
      <c r="WCR3" s="8"/>
      <c r="WCS3" s="8"/>
      <c r="WCT3" s="8"/>
      <c r="WCU3" s="8"/>
      <c r="WCV3" s="8"/>
      <c r="WCW3" s="8"/>
      <c r="WCX3" s="8"/>
      <c r="WCY3" s="8"/>
      <c r="WCZ3" s="8"/>
      <c r="WDA3" s="8"/>
      <c r="WDB3" s="8"/>
      <c r="WDC3" s="8"/>
      <c r="WDD3" s="8"/>
      <c r="WDE3" s="8"/>
      <c r="WDF3" s="8"/>
      <c r="WDG3" s="8"/>
      <c r="WDH3" s="8"/>
      <c r="WDI3" s="8"/>
      <c r="WDJ3" s="8"/>
      <c r="WDK3" s="8"/>
      <c r="WDL3" s="8"/>
      <c r="WDM3" s="8"/>
      <c r="WDN3" s="8"/>
      <c r="WDO3" s="8"/>
      <c r="WDP3" s="8"/>
      <c r="WDQ3" s="8"/>
      <c r="WDR3" s="8"/>
      <c r="WDS3" s="8"/>
      <c r="WDT3" s="8"/>
      <c r="WDU3" s="8"/>
      <c r="WDV3" s="8"/>
      <c r="WDW3" s="8"/>
      <c r="WDX3" s="8"/>
      <c r="WDY3" s="8"/>
      <c r="WDZ3" s="8"/>
      <c r="WEA3" s="8"/>
      <c r="WEB3" s="8"/>
      <c r="WEC3" s="8"/>
      <c r="WED3" s="8"/>
      <c r="WEE3" s="8"/>
      <c r="WEF3" s="8"/>
      <c r="WEG3" s="8"/>
      <c r="WEH3" s="8"/>
      <c r="WEI3" s="8"/>
      <c r="WEJ3" s="8"/>
      <c r="WEK3" s="8"/>
      <c r="WEL3" s="8"/>
      <c r="WEM3" s="8"/>
      <c r="WEN3" s="8"/>
      <c r="WEO3" s="8"/>
      <c r="WEP3" s="8"/>
      <c r="WEQ3" s="8"/>
      <c r="WER3" s="8"/>
      <c r="WES3" s="8"/>
      <c r="WET3" s="8"/>
      <c r="WEU3" s="8"/>
      <c r="WEV3" s="8"/>
      <c r="WEW3" s="8"/>
      <c r="WEX3" s="8"/>
      <c r="WEY3" s="8"/>
      <c r="WEZ3" s="8"/>
      <c r="WFA3" s="8"/>
      <c r="WFB3" s="8"/>
      <c r="WFC3" s="8"/>
      <c r="WFD3" s="8"/>
      <c r="WFE3" s="8"/>
      <c r="WFF3" s="8"/>
      <c r="WFG3" s="8"/>
      <c r="WFH3" s="8"/>
      <c r="WFI3" s="8"/>
      <c r="WFJ3" s="8"/>
      <c r="WFK3" s="8"/>
      <c r="WFL3" s="8"/>
      <c r="WFM3" s="8"/>
      <c r="WFN3" s="8"/>
      <c r="WFO3" s="8"/>
      <c r="WFP3" s="8"/>
      <c r="WFQ3" s="8"/>
      <c r="WFR3" s="8"/>
      <c r="WFS3" s="8"/>
      <c r="WFT3" s="8"/>
      <c r="WFU3" s="8"/>
      <c r="WFV3" s="8"/>
      <c r="WFW3" s="8"/>
      <c r="WFX3" s="8"/>
      <c r="WFY3" s="8"/>
      <c r="WFZ3" s="8"/>
      <c r="WGA3" s="8"/>
      <c r="WGB3" s="8"/>
      <c r="WGC3" s="8"/>
      <c r="WGD3" s="8"/>
      <c r="WGE3" s="8"/>
      <c r="WGF3" s="8"/>
      <c r="WGG3" s="8"/>
      <c r="WGH3" s="8"/>
      <c r="WGI3" s="8"/>
      <c r="WGJ3" s="8"/>
      <c r="WGK3" s="8"/>
      <c r="WGL3" s="8"/>
      <c r="WGM3" s="8"/>
      <c r="WGN3" s="8"/>
      <c r="WGO3" s="8"/>
      <c r="WGP3" s="8"/>
      <c r="WGQ3" s="8"/>
      <c r="WGR3" s="8"/>
      <c r="WGS3" s="8"/>
      <c r="WGT3" s="8"/>
      <c r="WGU3" s="8"/>
      <c r="WGV3" s="8"/>
      <c r="WGW3" s="8"/>
      <c r="WGX3" s="8"/>
      <c r="WGY3" s="8"/>
      <c r="WGZ3" s="8"/>
      <c r="WHA3" s="8"/>
      <c r="WHB3" s="8"/>
      <c r="WHC3" s="8"/>
      <c r="WHD3" s="8"/>
      <c r="WHE3" s="8"/>
      <c r="WHF3" s="8"/>
      <c r="WHG3" s="8"/>
      <c r="WHH3" s="8"/>
      <c r="WHI3" s="8"/>
      <c r="WHJ3" s="8"/>
      <c r="WHK3" s="8"/>
      <c r="WHL3" s="8"/>
      <c r="WHM3" s="8"/>
      <c r="WHN3" s="8"/>
      <c r="WHO3" s="8"/>
      <c r="WHP3" s="8"/>
      <c r="WHQ3" s="8"/>
      <c r="WHR3" s="8"/>
      <c r="WHS3" s="8"/>
      <c r="WHT3" s="8"/>
      <c r="WHU3" s="8"/>
      <c r="WHV3" s="8"/>
      <c r="WHW3" s="8"/>
      <c r="WHX3" s="8"/>
      <c r="WHY3" s="8"/>
      <c r="WHZ3" s="8"/>
      <c r="WIA3" s="8"/>
      <c r="WIB3" s="8"/>
      <c r="WIC3" s="8"/>
      <c r="WID3" s="8"/>
      <c r="WIE3" s="8"/>
      <c r="WIF3" s="8"/>
      <c r="WIG3" s="8"/>
      <c r="WIH3" s="8"/>
      <c r="WII3" s="8"/>
      <c r="WIJ3" s="8"/>
      <c r="WIK3" s="8"/>
      <c r="WIL3" s="8"/>
      <c r="WIM3" s="8"/>
      <c r="WIN3" s="8"/>
      <c r="WIO3" s="8"/>
      <c r="WIP3" s="8"/>
      <c r="WIQ3" s="8"/>
      <c r="WIR3" s="8"/>
      <c r="WIS3" s="8"/>
      <c r="WIT3" s="8"/>
      <c r="WIU3" s="8"/>
      <c r="WIV3" s="8"/>
      <c r="WIW3" s="8"/>
      <c r="WIX3" s="8"/>
      <c r="WIY3" s="8"/>
      <c r="WIZ3" s="8"/>
      <c r="WJA3" s="8"/>
      <c r="WJB3" s="8"/>
      <c r="WJC3" s="8"/>
      <c r="WJD3" s="8"/>
      <c r="WJE3" s="8"/>
      <c r="WJF3" s="8"/>
      <c r="WJG3" s="8"/>
      <c r="WJH3" s="8"/>
      <c r="WJI3" s="8"/>
      <c r="WJJ3" s="8"/>
      <c r="WJK3" s="8"/>
      <c r="WJL3" s="8"/>
      <c r="WJM3" s="8"/>
      <c r="WJN3" s="8"/>
      <c r="WJO3" s="8"/>
      <c r="WJP3" s="8"/>
      <c r="WJQ3" s="8"/>
      <c r="WJR3" s="8"/>
      <c r="WJS3" s="8"/>
      <c r="WJT3" s="8"/>
      <c r="WJU3" s="8"/>
      <c r="WJV3" s="8"/>
      <c r="WJW3" s="8"/>
      <c r="WJX3" s="8"/>
      <c r="WJY3" s="8"/>
      <c r="WJZ3" s="8"/>
      <c r="WKA3" s="8"/>
      <c r="WKB3" s="8"/>
      <c r="WKC3" s="8"/>
      <c r="WKD3" s="8"/>
      <c r="WKE3" s="8"/>
      <c r="WKF3" s="8"/>
      <c r="WKG3" s="8"/>
      <c r="WKH3" s="8"/>
      <c r="WKI3" s="8"/>
      <c r="WKJ3" s="8"/>
      <c r="WKK3" s="8"/>
      <c r="WKL3" s="8"/>
      <c r="WKM3" s="8"/>
      <c r="WKN3" s="8"/>
      <c r="WKO3" s="8"/>
      <c r="WKP3" s="8"/>
      <c r="WKQ3" s="8"/>
      <c r="WKR3" s="8"/>
      <c r="WKS3" s="8"/>
      <c r="WKT3" s="8"/>
      <c r="WKU3" s="8"/>
      <c r="WKV3" s="8"/>
      <c r="WKW3" s="8"/>
      <c r="WKX3" s="8"/>
      <c r="WKY3" s="8"/>
      <c r="WKZ3" s="8"/>
      <c r="WLA3" s="8"/>
      <c r="WLB3" s="8"/>
      <c r="WLC3" s="8"/>
      <c r="WLD3" s="8"/>
      <c r="WLE3" s="8"/>
      <c r="WLF3" s="8"/>
      <c r="WLG3" s="8"/>
      <c r="WLH3" s="8"/>
      <c r="WLI3" s="8"/>
      <c r="WLJ3" s="8"/>
      <c r="WLK3" s="8"/>
      <c r="WLL3" s="8"/>
      <c r="WLM3" s="8"/>
      <c r="WLN3" s="8"/>
      <c r="WLO3" s="8"/>
      <c r="WLP3" s="8"/>
      <c r="WLQ3" s="8"/>
      <c r="WLR3" s="8"/>
      <c r="WLS3" s="8"/>
      <c r="WLT3" s="8"/>
      <c r="WLU3" s="8"/>
      <c r="WLV3" s="8"/>
      <c r="WLW3" s="8"/>
      <c r="WLX3" s="8"/>
      <c r="WLY3" s="8"/>
      <c r="WLZ3" s="8"/>
      <c r="WMA3" s="8"/>
      <c r="WMB3" s="8"/>
      <c r="WMC3" s="8"/>
      <c r="WMD3" s="8"/>
      <c r="WME3" s="8"/>
      <c r="WMF3" s="8"/>
      <c r="WMG3" s="8"/>
      <c r="WMH3" s="8"/>
      <c r="WMI3" s="8"/>
      <c r="WMJ3" s="8"/>
      <c r="WMK3" s="8"/>
      <c r="WML3" s="8"/>
      <c r="WMM3" s="8"/>
      <c r="WMN3" s="8"/>
      <c r="WMO3" s="8"/>
      <c r="WMP3" s="8"/>
      <c r="WMQ3" s="8"/>
      <c r="WMR3" s="8"/>
      <c r="WMS3" s="8"/>
      <c r="WMT3" s="8"/>
      <c r="WMU3" s="8"/>
      <c r="WMV3" s="8"/>
      <c r="WMW3" s="8"/>
      <c r="WMX3" s="8"/>
      <c r="WMY3" s="8"/>
      <c r="WMZ3" s="8"/>
      <c r="WNA3" s="8"/>
      <c r="WNB3" s="8"/>
      <c r="WNC3" s="8"/>
      <c r="WND3" s="8"/>
      <c r="WNE3" s="8"/>
      <c r="WNF3" s="8"/>
      <c r="WNG3" s="8"/>
      <c r="WNH3" s="8"/>
      <c r="WNI3" s="8"/>
      <c r="WNJ3" s="8"/>
      <c r="WNK3" s="8"/>
      <c r="WNL3" s="8"/>
      <c r="WNM3" s="8"/>
      <c r="WNN3" s="8"/>
      <c r="WNO3" s="8"/>
      <c r="WNP3" s="8"/>
      <c r="WNQ3" s="8"/>
      <c r="WNR3" s="8"/>
      <c r="WNS3" s="8"/>
      <c r="WNT3" s="8"/>
      <c r="WNU3" s="8"/>
      <c r="WNV3" s="8"/>
      <c r="WNW3" s="8"/>
      <c r="WNX3" s="8"/>
      <c r="WNY3" s="8"/>
      <c r="WNZ3" s="8"/>
      <c r="WOA3" s="8"/>
      <c r="WOB3" s="8"/>
      <c r="WOC3" s="8"/>
      <c r="WOD3" s="8"/>
      <c r="WOE3" s="8"/>
      <c r="WOF3" s="8"/>
      <c r="WOG3" s="8"/>
      <c r="WOH3" s="8"/>
      <c r="WOI3" s="8"/>
      <c r="WOJ3" s="8"/>
      <c r="WOK3" s="8"/>
      <c r="WOL3" s="8"/>
      <c r="WOM3" s="8"/>
      <c r="WON3" s="8"/>
      <c r="WOO3" s="8"/>
      <c r="WOP3" s="8"/>
      <c r="WOQ3" s="8"/>
      <c r="WOR3" s="8"/>
      <c r="WOS3" s="8"/>
      <c r="WOT3" s="8"/>
      <c r="WOU3" s="8"/>
      <c r="WOV3" s="8"/>
      <c r="WOW3" s="8"/>
      <c r="WOX3" s="8"/>
      <c r="WOY3" s="8"/>
      <c r="WOZ3" s="8"/>
      <c r="WPA3" s="8"/>
      <c r="WPB3" s="8"/>
      <c r="WPC3" s="8"/>
      <c r="WPD3" s="8"/>
      <c r="WPE3" s="8"/>
      <c r="WPF3" s="8"/>
      <c r="WPG3" s="8"/>
      <c r="WPH3" s="8"/>
      <c r="WPI3" s="8"/>
      <c r="WPJ3" s="8"/>
      <c r="WPK3" s="8"/>
      <c r="WPL3" s="8"/>
      <c r="WPM3" s="8"/>
      <c r="WPN3" s="8"/>
      <c r="WPO3" s="8"/>
      <c r="WPP3" s="8"/>
      <c r="WPQ3" s="8"/>
      <c r="WPR3" s="8"/>
      <c r="WPS3" s="8"/>
      <c r="WPT3" s="8"/>
      <c r="WPU3" s="8"/>
      <c r="WPV3" s="8"/>
      <c r="WPW3" s="8"/>
      <c r="WPX3" s="8"/>
      <c r="WPY3" s="8"/>
      <c r="WPZ3" s="8"/>
      <c r="WQA3" s="8"/>
      <c r="WQB3" s="8"/>
      <c r="WQC3" s="8"/>
      <c r="WQD3" s="8"/>
      <c r="WQE3" s="8"/>
      <c r="WQF3" s="8"/>
      <c r="WQG3" s="8"/>
      <c r="WQH3" s="8"/>
      <c r="WQI3" s="8"/>
      <c r="WQJ3" s="8"/>
      <c r="WQK3" s="8"/>
      <c r="WQL3" s="8"/>
      <c r="WQM3" s="8"/>
      <c r="WQN3" s="8"/>
      <c r="WQO3" s="8"/>
      <c r="WQP3" s="8"/>
      <c r="WQQ3" s="8"/>
      <c r="WQR3" s="8"/>
      <c r="WQS3" s="8"/>
      <c r="WQT3" s="8"/>
      <c r="WQU3" s="8"/>
      <c r="WQV3" s="8"/>
      <c r="WQW3" s="8"/>
      <c r="WQX3" s="8"/>
      <c r="WQY3" s="8"/>
      <c r="WQZ3" s="8"/>
      <c r="WRA3" s="8"/>
      <c r="WRB3" s="8"/>
      <c r="WRC3" s="8"/>
      <c r="WRD3" s="8"/>
      <c r="WRE3" s="8"/>
      <c r="WRF3" s="8"/>
      <c r="WRG3" s="8"/>
      <c r="WRH3" s="8"/>
      <c r="WRI3" s="8"/>
      <c r="WRJ3" s="8"/>
      <c r="WRK3" s="8"/>
      <c r="WRL3" s="8"/>
      <c r="WRM3" s="8"/>
      <c r="WRN3" s="8"/>
      <c r="WRO3" s="8"/>
      <c r="WRP3" s="8"/>
      <c r="WRQ3" s="8"/>
      <c r="WRR3" s="8"/>
      <c r="WRS3" s="8"/>
      <c r="WRT3" s="8"/>
      <c r="WRU3" s="8"/>
      <c r="WRV3" s="8"/>
      <c r="WRW3" s="8"/>
      <c r="WRX3" s="8"/>
      <c r="WRY3" s="8"/>
      <c r="WRZ3" s="8"/>
      <c r="WSA3" s="8"/>
      <c r="WSB3" s="8"/>
      <c r="WSC3" s="8"/>
      <c r="WSD3" s="8"/>
      <c r="WSE3" s="8"/>
      <c r="WSF3" s="8"/>
      <c r="WSG3" s="8"/>
      <c r="WSH3" s="8"/>
      <c r="WSI3" s="8"/>
      <c r="WSJ3" s="8"/>
      <c r="WSK3" s="8"/>
      <c r="WSL3" s="8"/>
      <c r="WSM3" s="8"/>
      <c r="WSN3" s="8"/>
      <c r="WSO3" s="8"/>
      <c r="WSP3" s="8"/>
      <c r="WSQ3" s="8"/>
      <c r="WSR3" s="8"/>
      <c r="WSS3" s="8"/>
      <c r="WST3" s="8"/>
      <c r="WSU3" s="8"/>
      <c r="WSV3" s="8"/>
      <c r="WSW3" s="8"/>
      <c r="WSX3" s="8"/>
      <c r="WSY3" s="8"/>
      <c r="WSZ3" s="8"/>
      <c r="WTA3" s="8"/>
      <c r="WTB3" s="8"/>
      <c r="WTC3" s="8"/>
      <c r="WTD3" s="8"/>
      <c r="WTE3" s="8"/>
      <c r="WTF3" s="8"/>
      <c r="WTG3" s="8"/>
      <c r="WTH3" s="8"/>
      <c r="WTI3" s="8"/>
      <c r="WTJ3" s="8"/>
      <c r="WTK3" s="8"/>
      <c r="WTL3" s="8"/>
      <c r="WTM3" s="8"/>
      <c r="WTN3" s="8"/>
      <c r="WTO3" s="8"/>
      <c r="WTP3" s="8"/>
      <c r="WTQ3" s="8"/>
      <c r="WTR3" s="8"/>
      <c r="WTS3" s="8"/>
      <c r="WTT3" s="8"/>
      <c r="WTU3" s="8"/>
      <c r="WTV3" s="8"/>
      <c r="WTW3" s="8"/>
      <c r="WTX3" s="8"/>
      <c r="WTY3" s="8"/>
      <c r="WTZ3" s="8"/>
      <c r="WUA3" s="8"/>
      <c r="WUB3" s="8"/>
      <c r="WUC3" s="8"/>
      <c r="WUD3" s="8"/>
      <c r="WUE3" s="8"/>
      <c r="WUF3" s="8"/>
      <c r="WUG3" s="8"/>
      <c r="WUH3" s="8"/>
      <c r="WUI3" s="8"/>
      <c r="WUJ3" s="8"/>
      <c r="WUK3" s="8"/>
      <c r="WUL3" s="8"/>
      <c r="WUM3" s="8"/>
      <c r="WUN3" s="8"/>
      <c r="WUO3" s="8"/>
      <c r="WUP3" s="8"/>
      <c r="WUQ3" s="8"/>
      <c r="WUR3" s="8"/>
      <c r="WUS3" s="8"/>
      <c r="WUT3" s="8"/>
      <c r="WUU3" s="8"/>
      <c r="WUV3" s="8"/>
      <c r="WUW3" s="8"/>
      <c r="WUX3" s="8"/>
      <c r="WUY3" s="8"/>
      <c r="WUZ3" s="8"/>
      <c r="WVA3" s="8"/>
      <c r="WVB3" s="8"/>
      <c r="WVC3" s="8"/>
      <c r="WVD3" s="8"/>
      <c r="WVE3" s="8"/>
      <c r="WVF3" s="8"/>
      <c r="WVG3" s="8"/>
      <c r="WVH3" s="8"/>
      <c r="WVI3" s="8"/>
      <c r="WVJ3" s="8"/>
      <c r="WVK3" s="8"/>
      <c r="WVL3" s="8"/>
      <c r="WVM3" s="8"/>
      <c r="WVN3" s="8"/>
      <c r="WVO3" s="8"/>
      <c r="WVP3" s="8"/>
      <c r="WVQ3" s="8"/>
      <c r="WVR3" s="8"/>
      <c r="WVS3" s="8"/>
      <c r="WVT3" s="8"/>
      <c r="WVU3" s="8"/>
      <c r="WVV3" s="8"/>
      <c r="WVW3" s="8"/>
      <c r="WVX3" s="8"/>
      <c r="WVY3" s="8"/>
      <c r="WVZ3" s="8"/>
      <c r="WWA3" s="8"/>
      <c r="WWB3" s="8"/>
      <c r="WWC3" s="8"/>
      <c r="WWD3" s="8"/>
      <c r="WWE3" s="8"/>
      <c r="WWF3" s="8"/>
      <c r="WWG3" s="8"/>
      <c r="WWH3" s="8"/>
      <c r="WWI3" s="8"/>
      <c r="WWJ3" s="8"/>
      <c r="WWK3" s="8"/>
      <c r="WWL3" s="8"/>
      <c r="WWM3" s="8"/>
      <c r="WWN3" s="8"/>
      <c r="WWO3" s="8"/>
      <c r="WWP3" s="8"/>
      <c r="WWQ3" s="8"/>
      <c r="WWR3" s="8"/>
      <c r="WWS3" s="8"/>
      <c r="WWT3" s="8"/>
      <c r="WWU3" s="8"/>
      <c r="WWV3" s="8"/>
      <c r="WWW3" s="8"/>
      <c r="WWX3" s="8"/>
      <c r="WWY3" s="8"/>
      <c r="WWZ3" s="8"/>
      <c r="WXA3" s="8"/>
      <c r="WXB3" s="8"/>
      <c r="WXC3" s="8"/>
      <c r="WXD3" s="8"/>
      <c r="WXE3" s="8"/>
      <c r="WXF3" s="8"/>
      <c r="WXG3" s="8"/>
      <c r="WXH3" s="8"/>
      <c r="WXI3" s="8"/>
      <c r="WXJ3" s="8"/>
      <c r="WXK3" s="8"/>
      <c r="WXL3" s="8"/>
      <c r="WXM3" s="8"/>
      <c r="WXN3" s="8"/>
      <c r="WXO3" s="8"/>
      <c r="WXP3" s="8"/>
      <c r="WXQ3" s="8"/>
      <c r="WXR3" s="8"/>
      <c r="WXS3" s="8"/>
      <c r="WXT3" s="8"/>
      <c r="WXU3" s="8"/>
      <c r="WXV3" s="8"/>
      <c r="WXW3" s="8"/>
      <c r="WXX3" s="8"/>
      <c r="WXY3" s="8"/>
      <c r="WXZ3" s="8"/>
      <c r="WYA3" s="8"/>
      <c r="WYB3" s="8"/>
      <c r="WYC3" s="8"/>
      <c r="WYD3" s="8"/>
      <c r="WYE3" s="8"/>
      <c r="WYF3" s="8"/>
      <c r="WYG3" s="8"/>
      <c r="WYH3" s="8"/>
      <c r="WYI3" s="8"/>
      <c r="WYJ3" s="8"/>
      <c r="WYK3" s="8"/>
      <c r="WYL3" s="8"/>
      <c r="WYM3" s="8"/>
      <c r="WYN3" s="8"/>
      <c r="WYO3" s="8"/>
      <c r="WYP3" s="8"/>
      <c r="WYQ3" s="8"/>
      <c r="WYR3" s="8"/>
      <c r="WYS3" s="8"/>
      <c r="WYT3" s="8"/>
      <c r="WYU3" s="8"/>
      <c r="WYV3" s="8"/>
      <c r="WYW3" s="8"/>
      <c r="WYX3" s="8"/>
      <c r="WYY3" s="8"/>
      <c r="WYZ3" s="8"/>
      <c r="WZA3" s="8"/>
      <c r="WZB3" s="8"/>
      <c r="WZC3" s="8"/>
      <c r="WZD3" s="8"/>
      <c r="WZE3" s="8"/>
      <c r="WZF3" s="8"/>
      <c r="WZG3" s="8"/>
      <c r="WZH3" s="8"/>
      <c r="WZI3" s="8"/>
      <c r="WZJ3" s="8"/>
      <c r="WZK3" s="8"/>
      <c r="WZL3" s="8"/>
      <c r="WZM3" s="8"/>
      <c r="WZN3" s="8"/>
      <c r="WZO3" s="8"/>
      <c r="WZP3" s="8"/>
      <c r="WZQ3" s="8"/>
      <c r="WZR3" s="8"/>
      <c r="WZS3" s="8"/>
      <c r="WZT3" s="8"/>
      <c r="WZU3" s="8"/>
      <c r="WZV3" s="8"/>
      <c r="WZW3" s="8"/>
      <c r="WZX3" s="8"/>
      <c r="WZY3" s="8"/>
      <c r="WZZ3" s="8"/>
      <c r="XAA3" s="8"/>
      <c r="XAB3" s="8"/>
      <c r="XAC3" s="8"/>
      <c r="XAD3" s="8"/>
      <c r="XAE3" s="8"/>
      <c r="XAF3" s="8"/>
      <c r="XAG3" s="8"/>
      <c r="XAH3" s="8"/>
      <c r="XAI3" s="8"/>
      <c r="XAJ3" s="8"/>
      <c r="XAK3" s="8"/>
      <c r="XAL3" s="8"/>
      <c r="XAM3" s="8"/>
      <c r="XAN3" s="8"/>
      <c r="XAO3" s="8"/>
      <c r="XAP3" s="8"/>
      <c r="XAQ3" s="8"/>
      <c r="XAR3" s="8"/>
      <c r="XAS3" s="8"/>
      <c r="XAT3" s="8"/>
      <c r="XAU3" s="8"/>
      <c r="XAV3" s="8"/>
      <c r="XAW3" s="8"/>
      <c r="XAX3" s="8"/>
      <c r="XAY3" s="8"/>
      <c r="XAZ3" s="8"/>
      <c r="XBA3" s="8"/>
      <c r="XBB3" s="8"/>
      <c r="XBC3" s="8"/>
      <c r="XBD3" s="8"/>
      <c r="XBE3" s="8"/>
      <c r="XBF3" s="8"/>
      <c r="XBG3" s="8"/>
      <c r="XBH3" s="8"/>
      <c r="XBI3" s="8"/>
      <c r="XBJ3" s="8"/>
      <c r="XBK3" s="8"/>
      <c r="XBL3" s="8"/>
      <c r="XBM3" s="8"/>
      <c r="XBN3" s="8"/>
      <c r="XBO3" s="8"/>
      <c r="XBP3" s="8"/>
      <c r="XBQ3" s="8"/>
      <c r="XBR3" s="8"/>
      <c r="XBS3" s="8"/>
      <c r="XBT3" s="8"/>
      <c r="XBU3" s="8"/>
      <c r="XBV3" s="8"/>
      <c r="XBW3" s="8"/>
      <c r="XBX3" s="8"/>
      <c r="XBY3" s="8"/>
      <c r="XBZ3" s="8"/>
      <c r="XCA3" s="8"/>
      <c r="XCB3" s="8"/>
      <c r="XCC3" s="8"/>
      <c r="XCD3" s="8"/>
      <c r="XCE3" s="8"/>
      <c r="XCF3" s="8"/>
      <c r="XCG3" s="8"/>
      <c r="XCH3" s="8"/>
      <c r="XCI3" s="8"/>
      <c r="XCJ3" s="8"/>
      <c r="XCK3" s="8"/>
      <c r="XCL3" s="8"/>
      <c r="XCM3" s="8"/>
      <c r="XCN3" s="8"/>
      <c r="XCO3" s="8"/>
      <c r="XCP3" s="8"/>
      <c r="XCQ3" s="8"/>
      <c r="XCR3" s="8"/>
      <c r="XCS3" s="8"/>
      <c r="XCT3" s="8"/>
      <c r="XCU3" s="8"/>
      <c r="XCV3" s="8"/>
      <c r="XCW3" s="8"/>
      <c r="XCX3" s="8"/>
      <c r="XCY3" s="8"/>
      <c r="XCZ3" s="8"/>
      <c r="XDA3" s="8"/>
      <c r="XDB3" s="8"/>
      <c r="XDC3" s="8"/>
      <c r="XDD3" s="8"/>
      <c r="XDE3" s="8"/>
      <c r="XDF3" s="8"/>
      <c r="XDG3" s="8"/>
      <c r="XDH3" s="8"/>
      <c r="XDI3" s="8"/>
      <c r="XDJ3" s="8"/>
      <c r="XDK3" s="8"/>
      <c r="XDL3" s="8"/>
      <c r="XDM3" s="8"/>
      <c r="XDN3" s="8"/>
      <c r="XDO3" s="8"/>
      <c r="XDP3" s="8"/>
      <c r="XDQ3" s="8"/>
      <c r="XDR3" s="8"/>
      <c r="XDS3" s="8"/>
      <c r="XDT3" s="8"/>
      <c r="XDU3" s="8"/>
      <c r="XDV3" s="8"/>
      <c r="XDW3" s="8"/>
      <c r="XDX3" s="8"/>
      <c r="XDY3" s="8"/>
      <c r="XDZ3" s="8"/>
      <c r="XEA3" s="8"/>
      <c r="XEB3" s="8"/>
      <c r="XEC3" s="8"/>
      <c r="XED3" s="8"/>
      <c r="XEE3" s="8"/>
      <c r="XEF3" s="8"/>
      <c r="XEG3" s="8"/>
      <c r="XEH3" s="8"/>
      <c r="XEI3" s="8"/>
      <c r="XEJ3" s="8"/>
      <c r="XEK3" s="8"/>
      <c r="XEL3" s="8"/>
      <c r="XEM3" s="8"/>
      <c r="XEN3" s="8"/>
      <c r="XEO3" s="8"/>
      <c r="XEP3" s="8"/>
      <c r="XEQ3" s="8"/>
      <c r="XER3" s="8"/>
      <c r="XES3" s="8"/>
      <c r="XET3" s="8"/>
      <c r="XEU3" s="8"/>
      <c r="XEV3" s="8"/>
      <c r="XEW3" s="8"/>
      <c r="XEX3" s="8"/>
      <c r="XEY3" s="8"/>
      <c r="XEZ3" s="8"/>
      <c r="XFA3" s="8"/>
      <c r="XFB3" s="8"/>
      <c r="XFC3" s="8"/>
      <c r="XFD3" s="8"/>
    </row>
    <row r="4" spans="1:16384" x14ac:dyDescent="0.25">
      <c r="A4" s="1">
        <f>A2+1</f>
        <v>1</v>
      </c>
      <c r="B4" s="8">
        <f>IF(Runners!A3&lt;&gt;"",SMALL(Runners!CW$3:CW$200,A4),"")</f>
        <v>1.9121064814814814E-3</v>
      </c>
      <c r="C4" s="8">
        <f>IF(B4&lt;&gt;"",B4+C$1,"")</f>
        <v>0.77274543981481481</v>
      </c>
      <c r="D4" s="8"/>
      <c r="E4" s="1" t="str">
        <f>VLOOKUP(B4,Runners!CW$3:CZ$200,4,FALSE)</f>
        <v>Paula McCandless</v>
      </c>
    </row>
    <row r="5" spans="1:16384" x14ac:dyDescent="0.25">
      <c r="A5" s="1">
        <f t="shared" ref="A5:A68" si="0">A4+1</f>
        <v>2</v>
      </c>
      <c r="B5" s="8">
        <f>IF(Runners!A4&lt;&gt;"",SMALL(Runners!CW$3:CW$200,A5),"")</f>
        <v>3.4751157407407404E-3</v>
      </c>
      <c r="C5" s="8">
        <f t="shared" ref="C5:C68" si="1">IF(B5&lt;&gt;"",B5+C$1,"")</f>
        <v>0.77430844907407415</v>
      </c>
      <c r="D5" s="8"/>
      <c r="E5" s="1" t="str">
        <f>VLOOKUP(B5,Runners!CW$3:CZ$200,4,FALSE)</f>
        <v>Sylvia Gittins</v>
      </c>
    </row>
    <row r="6" spans="1:16384" x14ac:dyDescent="0.25">
      <c r="A6" s="1">
        <f t="shared" si="0"/>
        <v>3</v>
      </c>
      <c r="B6" s="8">
        <f>IF(Runners!A5&lt;&gt;"",SMALL(Runners!CW$3:CW$200,A6),"")</f>
        <v>3.6468287037037033E-3</v>
      </c>
      <c r="C6" s="8">
        <f t="shared" si="1"/>
        <v>0.77448016203703707</v>
      </c>
      <c r="D6" s="8"/>
      <c r="E6" s="1" t="str">
        <f>VLOOKUP(B6,Runners!CW$3:CZ$200,4,FALSE)</f>
        <v>Graham Young</v>
      </c>
    </row>
    <row r="7" spans="1:16384" x14ac:dyDescent="0.25">
      <c r="A7" s="1">
        <f t="shared" si="0"/>
        <v>4</v>
      </c>
      <c r="B7" s="8">
        <f>IF(Runners!A6&lt;&gt;"",SMALL(Runners!CW$3:CW$200,A7),"")</f>
        <v>4.1692824074074071E-3</v>
      </c>
      <c r="C7" s="8">
        <f t="shared" si="1"/>
        <v>0.77500261574074081</v>
      </c>
      <c r="D7" s="8"/>
      <c r="E7" s="1" t="str">
        <f>VLOOKUP(B7,Runners!CW$3:CZ$200,4,FALSE)</f>
        <v>Ruth Bye</v>
      </c>
    </row>
    <row r="8" spans="1:16384" x14ac:dyDescent="0.25">
      <c r="A8" s="1">
        <f t="shared" si="0"/>
        <v>5</v>
      </c>
      <c r="B8" s="8">
        <f>IF(Runners!A7&lt;&gt;"",SMALL(Runners!CW$3:CW$200,A8),"")</f>
        <v>4.3418750000000002E-3</v>
      </c>
      <c r="C8" s="8">
        <f t="shared" si="1"/>
        <v>0.77517520833333342</v>
      </c>
      <c r="D8" s="8"/>
      <c r="E8" s="1" t="str">
        <f>VLOOKUP(B8,Runners!CW$3:CZ$200,4,FALSE)</f>
        <v>Julie Wiseman</v>
      </c>
    </row>
    <row r="9" spans="1:16384" x14ac:dyDescent="0.25">
      <c r="A9" s="1">
        <f t="shared" si="0"/>
        <v>6</v>
      </c>
      <c r="B9" s="8">
        <f>IF(Runners!A8&lt;&gt;"",SMALL(Runners!CW$3:CW$200,A9),"")</f>
        <v>4.3431249999999998E-3</v>
      </c>
      <c r="C9" s="8">
        <f t="shared" si="1"/>
        <v>0.77517645833333337</v>
      </c>
      <c r="D9" s="8"/>
      <c r="E9" s="1" t="str">
        <f>VLOOKUP(B9,Runners!CW$3:CZ$200,4,FALSE)</f>
        <v>Sue Henry</v>
      </c>
    </row>
    <row r="10" spans="1:16384" x14ac:dyDescent="0.25">
      <c r="A10" s="1">
        <f t="shared" si="0"/>
        <v>7</v>
      </c>
      <c r="B10" s="8">
        <f>IF(Runners!A9&lt;&gt;"",SMALL(Runners!CW$3:CW$200,A10),"")</f>
        <v>4.6896064814814812E-3</v>
      </c>
      <c r="C10" s="8">
        <f t="shared" si="1"/>
        <v>0.7755229398148149</v>
      </c>
      <c r="D10" s="8"/>
      <c r="E10" s="1" t="str">
        <f>VLOOKUP(B10,Runners!CW$3:CZ$200,4,FALSE)</f>
        <v>Michelle Sheridan</v>
      </c>
    </row>
    <row r="11" spans="1:16384" x14ac:dyDescent="0.25">
      <c r="A11" s="1">
        <f t="shared" si="0"/>
        <v>8</v>
      </c>
      <c r="B11" s="8">
        <f>IF(Runners!A10&lt;&gt;"",SMALL(Runners!CW$3:CW$200,A11),"")</f>
        <v>4.8632870370370375E-3</v>
      </c>
      <c r="C11" s="8">
        <f t="shared" si="1"/>
        <v>0.77569662037037046</v>
      </c>
      <c r="D11" s="8"/>
      <c r="E11" s="1" t="str">
        <f>VLOOKUP(B11,Runners!CW$3:CZ$200,4,FALSE)</f>
        <v>Natalie Toft</v>
      </c>
    </row>
    <row r="12" spans="1:16384" x14ac:dyDescent="0.25">
      <c r="A12" s="1">
        <f t="shared" si="0"/>
        <v>9</v>
      </c>
      <c r="B12" s="8">
        <f>IF(Runners!A11&lt;&gt;"",SMALL(Runners!CW$3:CW$200,A12),"")</f>
        <v>5.0356712962962968E-3</v>
      </c>
      <c r="C12" s="8">
        <f t="shared" si="1"/>
        <v>0.77586900462962971</v>
      </c>
      <c r="D12" s="8"/>
      <c r="E12" s="1" t="str">
        <f>VLOOKUP(B12,Runners!CW$3:CZ$200,4,FALSE)</f>
        <v>Gillian Oliver</v>
      </c>
    </row>
    <row r="13" spans="1:16384" x14ac:dyDescent="0.25">
      <c r="A13" s="1">
        <f t="shared" si="0"/>
        <v>10</v>
      </c>
      <c r="B13" s="8">
        <f>IF(Runners!A12&lt;&gt;"",SMALL(Runners!CW$3:CW$200,A13),"")</f>
        <v>5.0361805555555559E-3</v>
      </c>
      <c r="C13" s="8">
        <f t="shared" si="1"/>
        <v>0.77586951388888892</v>
      </c>
      <c r="D13" s="8"/>
      <c r="E13" s="1" t="str">
        <f>VLOOKUP(B13,Runners!CW$3:CZ$200,4,FALSE)</f>
        <v>Jeremy McCandless</v>
      </c>
    </row>
    <row r="14" spans="1:16384" x14ac:dyDescent="0.25">
      <c r="A14" s="1">
        <f t="shared" si="0"/>
        <v>11</v>
      </c>
      <c r="B14" s="8">
        <f>IF(Runners!A13&lt;&gt;"",SMALL(Runners!CW$3:CW$200,A14),"")</f>
        <v>5.5568981481481485E-3</v>
      </c>
      <c r="C14" s="8">
        <f t="shared" si="1"/>
        <v>0.77639023148148156</v>
      </c>
      <c r="D14" s="8"/>
      <c r="E14" s="1" t="str">
        <f>VLOOKUP(B14,Runners!CW$3:CZ$200,4,FALSE)</f>
        <v>Jacqui Murray</v>
      </c>
    </row>
    <row r="15" spans="1:16384" x14ac:dyDescent="0.25">
      <c r="A15" s="1">
        <f t="shared" si="0"/>
        <v>12</v>
      </c>
      <c r="B15" s="8">
        <f>IF(Runners!A14&lt;&gt;"",SMALL(Runners!CW$3:CW$200,A15),"")</f>
        <v>5.5571296296296297E-3</v>
      </c>
      <c r="C15" s="8">
        <f t="shared" si="1"/>
        <v>0.77639046296296299</v>
      </c>
      <c r="D15" s="8"/>
      <c r="E15" s="1" t="str">
        <f>VLOOKUP(B15,Runners!CW$3:CZ$200,4,FALSE)</f>
        <v>Julia Rolfe</v>
      </c>
    </row>
    <row r="16" spans="1:16384" x14ac:dyDescent="0.25">
      <c r="A16" s="1">
        <f t="shared" si="0"/>
        <v>13</v>
      </c>
      <c r="B16" s="8">
        <f>IF(Runners!A15&lt;&gt;"",SMALL(Runners!CW$3:CW$200,A16),"")</f>
        <v>5.5575231481481482E-3</v>
      </c>
      <c r="C16" s="8">
        <f t="shared" si="1"/>
        <v>0.77639085648148154</v>
      </c>
      <c r="D16" s="8"/>
      <c r="E16" s="1" t="str">
        <f>VLOOKUP(B16,Runners!CW$3:CZ$200,4,FALSE)</f>
        <v>Maria Tierney</v>
      </c>
    </row>
    <row r="17" spans="1:5" x14ac:dyDescent="0.25">
      <c r="A17" s="1">
        <f t="shared" si="0"/>
        <v>14</v>
      </c>
      <c r="B17" s="8">
        <f>IF(Runners!A16&lt;&gt;"",SMALL(Runners!CW$3:CW$200,A17),"")</f>
        <v>5.5578472222222227E-3</v>
      </c>
      <c r="C17" s="8">
        <f t="shared" si="1"/>
        <v>0.77639118055555556</v>
      </c>
      <c r="D17" s="8"/>
      <c r="E17" s="1" t="str">
        <f>VLOOKUP(B17,Runners!CW$3:CZ$200,4,FALSE)</f>
        <v>Pam Binns</v>
      </c>
    </row>
    <row r="18" spans="1:5" x14ac:dyDescent="0.25">
      <c r="A18" s="1">
        <f t="shared" si="0"/>
        <v>15</v>
      </c>
      <c r="B18" s="8">
        <f>IF(Runners!A17&lt;&gt;"",SMALL(Runners!CW$3:CW$200,A18),"")</f>
        <v>6.0765972222222219E-3</v>
      </c>
      <c r="C18" s="8">
        <f t="shared" si="1"/>
        <v>0.77690993055555557</v>
      </c>
      <c r="D18" s="8"/>
      <c r="E18" s="1" t="str">
        <f>VLOOKUP(B18,Runners!CW$3:CZ$200,4,FALSE)</f>
        <v>Angela Bremner</v>
      </c>
    </row>
    <row r="19" spans="1:5" x14ac:dyDescent="0.25">
      <c r="A19" s="1">
        <f t="shared" si="0"/>
        <v>16</v>
      </c>
      <c r="B19" s="8">
        <f>IF(Runners!A18&lt;&gt;"",SMALL(Runners!CW$3:CW$200,A19),"")</f>
        <v>6.0767592592592592E-3</v>
      </c>
      <c r="C19" s="8">
        <f t="shared" si="1"/>
        <v>0.77691009259259258</v>
      </c>
      <c r="D19" s="8"/>
      <c r="E19" s="1" t="str">
        <f>VLOOKUP(B19,Runners!CW$3:CZ$200,4,FALSE)</f>
        <v>Carolyn Melvyn</v>
      </c>
    </row>
    <row r="20" spans="1:5" x14ac:dyDescent="0.25">
      <c r="A20" s="1">
        <f t="shared" si="0"/>
        <v>17</v>
      </c>
      <c r="B20" s="8">
        <f>IF(Runners!A19&lt;&gt;"",SMALL(Runners!CW$3:CW$200,A20),"")</f>
        <v>6.0769212962962964E-3</v>
      </c>
      <c r="C20" s="8">
        <f t="shared" si="1"/>
        <v>0.7769102546296297</v>
      </c>
      <c r="D20" s="8"/>
      <c r="E20" s="1" t="str">
        <f>VLOOKUP(B20,Runners!CW$3:CZ$200,4,FALSE)</f>
        <v>Christine Rouse</v>
      </c>
    </row>
    <row r="21" spans="1:5" x14ac:dyDescent="0.25">
      <c r="A21" s="1">
        <f t="shared" si="0"/>
        <v>18</v>
      </c>
      <c r="B21" s="8">
        <f>IF(Runners!A20&lt;&gt;"",SMALL(Runners!CW$3:CW$200,A21),"")</f>
        <v>6.0776157407407411E-3</v>
      </c>
      <c r="C21" s="8">
        <f t="shared" si="1"/>
        <v>0.7769109490740741</v>
      </c>
      <c r="D21" s="8"/>
      <c r="E21" s="1" t="str">
        <f>VLOOKUP(B21,Runners!CW$3:CZ$200,4,FALSE)</f>
        <v>Guest 60</v>
      </c>
    </row>
    <row r="22" spans="1:5" x14ac:dyDescent="0.25">
      <c r="A22" s="1">
        <f t="shared" si="0"/>
        <v>19</v>
      </c>
      <c r="B22" s="8">
        <f>IF(Runners!A21&lt;&gt;"",SMALL(Runners!CW$3:CW$200,A22),"")</f>
        <v>6.0790740740740744E-3</v>
      </c>
      <c r="C22" s="8">
        <f t="shared" si="1"/>
        <v>0.77691240740740741</v>
      </c>
      <c r="D22" s="8"/>
      <c r="E22" s="1" t="str">
        <f>VLOOKUP(B22,Runners!CW$3:CZ$200,4,FALSE)</f>
        <v>Sarah Cook</v>
      </c>
    </row>
    <row r="23" spans="1:5" x14ac:dyDescent="0.25">
      <c r="A23" s="1">
        <f t="shared" si="0"/>
        <v>20</v>
      </c>
      <c r="B23" s="8">
        <f>IF(Runners!A22&lt;&gt;"",SMALL(Runners!CW$3:CW$200,A23),"")</f>
        <v>6.2504166666666663E-3</v>
      </c>
      <c r="C23" s="8">
        <f t="shared" si="1"/>
        <v>0.77708375000000007</v>
      </c>
      <c r="D23" s="8"/>
      <c r="E23" s="1" t="str">
        <f>VLOOKUP(B23,Runners!CW$3:CZ$200,4,FALSE)</f>
        <v>Catherine MacLachlan</v>
      </c>
    </row>
    <row r="24" spans="1:5" x14ac:dyDescent="0.25">
      <c r="A24" s="1">
        <f t="shared" si="0"/>
        <v>21</v>
      </c>
      <c r="B24" s="8">
        <f>IF(Runners!A23&lt;&gt;"",SMALL(Runners!CW$3:CW$200,A24),"")</f>
        <v>6.2514351851851845E-3</v>
      </c>
      <c r="C24" s="8">
        <f t="shared" si="1"/>
        <v>0.7770847685185186</v>
      </c>
      <c r="D24" s="8"/>
      <c r="E24" s="1" t="str">
        <f>VLOOKUP(B24,Runners!CW$3:CZ$200,4,FALSE)</f>
        <v>Jen Trohear</v>
      </c>
    </row>
    <row r="25" spans="1:5" x14ac:dyDescent="0.25">
      <c r="A25" s="1">
        <f t="shared" si="0"/>
        <v>22</v>
      </c>
      <c r="B25" s="8">
        <f>IF(Runners!A24&lt;&gt;"",SMALL(Runners!CW$3:CW$200,A25),"")</f>
        <v>6.4252314814814823E-3</v>
      </c>
      <c r="C25" s="8">
        <f t="shared" si="1"/>
        <v>0.77725856481481481</v>
      </c>
      <c r="D25" s="8"/>
      <c r="E25" s="1" t="str">
        <f>VLOOKUP(B25,Runners!CW$3:CZ$200,4,FALSE)</f>
        <v>Karen Lanigan</v>
      </c>
    </row>
    <row r="26" spans="1:5" x14ac:dyDescent="0.25">
      <c r="A26" s="1">
        <f t="shared" si="0"/>
        <v>23</v>
      </c>
      <c r="B26" s="8">
        <f>IF(Runners!A25&lt;&gt;"",SMALL(Runners!CW$3:CW$200,A26),"")</f>
        <v>6.5989814814814817E-3</v>
      </c>
      <c r="C26" s="8">
        <f t="shared" si="1"/>
        <v>0.7774323148148149</v>
      </c>
      <c r="D26" s="8"/>
      <c r="E26" s="1" t="str">
        <f>VLOOKUP(B26,Runners!CW$3:CZ$200,4,FALSE)</f>
        <v>Laura Byrne</v>
      </c>
    </row>
    <row r="27" spans="1:5" x14ac:dyDescent="0.25">
      <c r="A27" s="1">
        <f t="shared" si="0"/>
        <v>24</v>
      </c>
      <c r="B27" s="8">
        <f>IF(Runners!A26&lt;&gt;"",SMALL(Runners!CW$3:CW$200,A27),"")</f>
        <v>6.7710879629629631E-3</v>
      </c>
      <c r="C27" s="8">
        <f t="shared" si="1"/>
        <v>0.77760442129629637</v>
      </c>
      <c r="D27" s="8"/>
      <c r="E27" s="1" t="str">
        <f>VLOOKUP(B27,Runners!CW$3:CZ$200,4,FALSE)</f>
        <v>Bec Willetts</v>
      </c>
    </row>
    <row r="28" spans="1:5" x14ac:dyDescent="0.25">
      <c r="A28" s="1">
        <f t="shared" si="0"/>
        <v>25</v>
      </c>
      <c r="B28" s="8">
        <f>IF(Runners!A27&lt;&gt;"",SMALL(Runners!CW$3:CW$200,A28),"")</f>
        <v>6.7711111111111114E-3</v>
      </c>
      <c r="C28" s="8">
        <f t="shared" si="1"/>
        <v>0.77760444444444443</v>
      </c>
      <c r="D28" s="8"/>
      <c r="E28" s="1" t="str">
        <f>VLOOKUP(B28,Runners!CW$3:CZ$200,4,FALSE)</f>
        <v>Ben McCabe</v>
      </c>
    </row>
    <row r="29" spans="1:5" x14ac:dyDescent="0.25">
      <c r="A29" s="1">
        <f t="shared" si="0"/>
        <v>26</v>
      </c>
      <c r="B29" s="8">
        <f>IF(Runners!A28&lt;&gt;"",SMALL(Runners!CW$3:CW$200,A29),"")</f>
        <v>6.771574074074074E-3</v>
      </c>
      <c r="C29" s="8">
        <f t="shared" si="1"/>
        <v>0.7776049074074074</v>
      </c>
      <c r="D29" s="8"/>
      <c r="E29" s="1" t="str">
        <f>VLOOKUP(B29,Runners!CW$3:CZ$200,4,FALSE)</f>
        <v>Debbie Francis</v>
      </c>
    </row>
    <row r="30" spans="1:5" x14ac:dyDescent="0.25">
      <c r="A30" s="1">
        <f t="shared" si="0"/>
        <v>27</v>
      </c>
      <c r="B30" s="8">
        <f>IF(Runners!A29&lt;&gt;"",SMALL(Runners!CW$3:CW$200,A30),"")</f>
        <v>6.9447685185185185E-3</v>
      </c>
      <c r="C30" s="8">
        <f t="shared" si="1"/>
        <v>0.77777810185185192</v>
      </c>
      <c r="D30" s="8"/>
      <c r="E30" s="1" t="str">
        <f>VLOOKUP(B30,Runners!CW$3:CZ$200,4,FALSE)</f>
        <v>Bob Clough</v>
      </c>
    </row>
    <row r="31" spans="1:5" x14ac:dyDescent="0.25">
      <c r="A31" s="1">
        <f t="shared" si="0"/>
        <v>28</v>
      </c>
      <c r="B31" s="8">
        <f>IF(Runners!A30&lt;&gt;"",SMALL(Runners!CW$3:CW$200,A31),"")</f>
        <v>6.9454629629629623E-3</v>
      </c>
      <c r="C31" s="8">
        <f t="shared" si="1"/>
        <v>0.77777879629629632</v>
      </c>
      <c r="D31" s="8"/>
      <c r="E31" s="1" t="str">
        <f>VLOOKUP(B31,Runners!CW$3:CZ$200,4,FALSE)</f>
        <v>Greg Oulton</v>
      </c>
    </row>
    <row r="32" spans="1:5" x14ac:dyDescent="0.25">
      <c r="A32" s="1">
        <f t="shared" si="0"/>
        <v>29</v>
      </c>
      <c r="B32" s="8">
        <f>IF(Runners!A31&lt;&gt;"",SMALL(Runners!CW$3:CW$200,A32),"")</f>
        <v>7.1199537037037039E-3</v>
      </c>
      <c r="C32" s="8">
        <f t="shared" si="1"/>
        <v>0.77795328703703703</v>
      </c>
      <c r="D32" s="8"/>
      <c r="E32" s="1" t="str">
        <f>VLOOKUP(B32,Runners!CW$3:CZ$200,4,FALSE)</f>
        <v>Liz Canavan</v>
      </c>
    </row>
    <row r="33" spans="1:5" x14ac:dyDescent="0.25">
      <c r="A33" s="1">
        <f t="shared" si="0"/>
        <v>30</v>
      </c>
      <c r="B33" s="8">
        <f>IF(Runners!A32&lt;&gt;"",SMALL(Runners!CW$3:CW$200,A33),"")</f>
        <v>7.4669907407407411E-3</v>
      </c>
      <c r="C33" s="8">
        <f t="shared" si="1"/>
        <v>0.77830032407407412</v>
      </c>
      <c r="D33" s="8"/>
      <c r="E33" s="1" t="str">
        <f>VLOOKUP(B33,Runners!CW$3:CZ$200,4,FALSE)</f>
        <v>Kirsten Burnett</v>
      </c>
    </row>
    <row r="34" spans="1:5" x14ac:dyDescent="0.25">
      <c r="A34" s="1">
        <f t="shared" si="0"/>
        <v>31</v>
      </c>
      <c r="B34" s="8">
        <f>IF(Runners!A33&lt;&gt;"",SMALL(Runners!CW$3:CW$200,A34),"")</f>
        <v>7.6413425925925919E-3</v>
      </c>
      <c r="C34" s="8">
        <f t="shared" si="1"/>
        <v>0.77847467592592601</v>
      </c>
      <c r="D34" s="8"/>
      <c r="E34" s="1" t="str">
        <f>VLOOKUP(B34,Runners!CW$3:CZ$200,4,FALSE)</f>
        <v>Rachael Wignall</v>
      </c>
    </row>
    <row r="35" spans="1:5" x14ac:dyDescent="0.25">
      <c r="A35" s="1">
        <f t="shared" si="0"/>
        <v>32</v>
      </c>
      <c r="B35" s="8">
        <f>IF(Runners!A34&lt;&gt;"",SMALL(Runners!CW$3:CW$200,A35),"")</f>
        <v>7.641712962962963E-3</v>
      </c>
      <c r="C35" s="8">
        <f t="shared" si="1"/>
        <v>0.77847504629629638</v>
      </c>
      <c r="D35" s="8"/>
      <c r="E35" s="1" t="str">
        <f>VLOOKUP(B35,Runners!CW$3:CZ$200,4,FALSE)</f>
        <v>Sue Hawitt</v>
      </c>
    </row>
    <row r="36" spans="1:5" x14ac:dyDescent="0.25">
      <c r="A36" s="1">
        <f t="shared" si="0"/>
        <v>33</v>
      </c>
      <c r="B36" s="8">
        <f>IF(Runners!A35&lt;&gt;"",SMALL(Runners!CW$3:CW$200,A36),"")</f>
        <v>7.6418287037037036E-3</v>
      </c>
      <c r="C36" s="8">
        <f t="shared" si="1"/>
        <v>0.77847516203703704</v>
      </c>
      <c r="D36" s="8"/>
      <c r="E36" s="1" t="str">
        <f>VLOOKUP(B36,Runners!CW$3:CZ$200,4,FALSE)</f>
        <v>Trevor Roberts</v>
      </c>
    </row>
    <row r="37" spans="1:5" x14ac:dyDescent="0.25">
      <c r="A37" s="1">
        <f t="shared" si="0"/>
        <v>34</v>
      </c>
      <c r="B37" s="8">
        <f>IF(Runners!A36&lt;&gt;"",SMALL(Runners!CW$3:CW$200,A37),"")</f>
        <v>7.9869675925925941E-3</v>
      </c>
      <c r="C37" s="8">
        <f t="shared" si="1"/>
        <v>0.77882030092592591</v>
      </c>
      <c r="D37" s="8"/>
      <c r="E37" s="1" t="str">
        <f>VLOOKUP(B37,Runners!CW$3:CZ$200,4,FALSE)</f>
        <v>Emma Johnston</v>
      </c>
    </row>
    <row r="38" spans="1:5" x14ac:dyDescent="0.25">
      <c r="A38" s="1">
        <f t="shared" si="0"/>
        <v>35</v>
      </c>
      <c r="B38" s="8">
        <f>IF(Runners!A37&lt;&gt;"",SMALL(Runners!CW$3:CW$200,A38),"")</f>
        <v>7.9873148148148151E-3</v>
      </c>
      <c r="C38" s="8">
        <f t="shared" si="1"/>
        <v>0.77882064814814822</v>
      </c>
      <c r="D38" s="8"/>
      <c r="E38" s="1" t="str">
        <f>VLOOKUP(B38,Runners!CW$3:CZ$200,4,FALSE)</f>
        <v>Guest 55</v>
      </c>
    </row>
    <row r="39" spans="1:5" x14ac:dyDescent="0.25">
      <c r="A39" s="1">
        <f t="shared" si="0"/>
        <v>36</v>
      </c>
      <c r="B39" s="8">
        <f>IF(Runners!A38&lt;&gt;"",SMALL(Runners!CW$3:CW$200,A39),"")</f>
        <v>7.9879398148148158E-3</v>
      </c>
      <c r="C39" s="8">
        <f t="shared" si="1"/>
        <v>0.7788212731481482</v>
      </c>
      <c r="D39" s="8"/>
      <c r="E39" s="1" t="str">
        <f>VLOOKUP(B39,Runners!CW$3:CZ$200,4,FALSE)</f>
        <v>Linda Chadderton</v>
      </c>
    </row>
    <row r="40" spans="1:5" x14ac:dyDescent="0.25">
      <c r="A40" s="1">
        <f t="shared" si="0"/>
        <v>37</v>
      </c>
      <c r="B40" s="8">
        <f>IF(Runners!A39&lt;&gt;"",SMALL(Runners!CW$3:CW$200,A40),"")</f>
        <v>7.9884490740740749E-3</v>
      </c>
      <c r="C40" s="8">
        <f t="shared" si="1"/>
        <v>0.7788217824074074</v>
      </c>
      <c r="D40" s="8"/>
      <c r="E40" s="1" t="str">
        <f>VLOOKUP(B40,Runners!CW$3:CZ$200,4,FALSE)</f>
        <v>Paul McAllister</v>
      </c>
    </row>
    <row r="41" spans="1:5" x14ac:dyDescent="0.25">
      <c r="A41" s="1">
        <f t="shared" si="0"/>
        <v>38</v>
      </c>
      <c r="B41" s="8">
        <f>IF(Runners!A40&lt;&gt;"",SMALL(Runners!CW$3:CW$200,A41),"")</f>
        <v>7.9885416666666681E-3</v>
      </c>
      <c r="C41" s="8">
        <f t="shared" si="1"/>
        <v>0.778821875</v>
      </c>
      <c r="D41" s="8"/>
      <c r="E41" s="1" t="str">
        <f>VLOOKUP(B41,Runners!CW$3:CZ$200,4,FALSE)</f>
        <v>Peter Thomson</v>
      </c>
    </row>
    <row r="42" spans="1:5" x14ac:dyDescent="0.25">
      <c r="A42" s="1">
        <f t="shared" si="0"/>
        <v>39</v>
      </c>
      <c r="B42" s="8">
        <f>IF(Runners!A41&lt;&gt;"",SMALL(Runners!CW$3:CW$200,A42),"")</f>
        <v>7.988611111111113E-3</v>
      </c>
      <c r="C42" s="8">
        <f t="shared" si="1"/>
        <v>0.77882194444444452</v>
      </c>
      <c r="D42" s="8"/>
      <c r="E42" s="1" t="str">
        <f>VLOOKUP(B42,Runners!CW$3:CZ$200,4,FALSE)</f>
        <v>Rob Goodall</v>
      </c>
    </row>
    <row r="43" spans="1:5" x14ac:dyDescent="0.25">
      <c r="A43" s="1">
        <f t="shared" si="0"/>
        <v>40</v>
      </c>
      <c r="B43" s="8">
        <f>IF(Runners!A42&lt;&gt;"",SMALL(Runners!CW$3:CW$200,A43),"")</f>
        <v>8.5081944444444432E-3</v>
      </c>
      <c r="C43" s="8">
        <f t="shared" si="1"/>
        <v>0.77934152777777776</v>
      </c>
      <c r="D43" s="8"/>
      <c r="E43" s="1" t="str">
        <f>VLOOKUP(B43,Runners!CW$3:CZ$200,4,FALSE)</f>
        <v>Hannah McCandless</v>
      </c>
    </row>
    <row r="44" spans="1:5" x14ac:dyDescent="0.25">
      <c r="A44" s="1">
        <f t="shared" si="0"/>
        <v>41</v>
      </c>
      <c r="B44" s="8">
        <f>IF(Runners!A43&lt;&gt;"",SMALL(Runners!CW$3:CW$200,A44),"")</f>
        <v>8.5096759259259257E-3</v>
      </c>
      <c r="C44" s="8">
        <f t="shared" si="1"/>
        <v>0.77934300925925926</v>
      </c>
      <c r="D44" s="8"/>
      <c r="E44" s="1" t="str">
        <f>VLOOKUP(B44,Runners!CW$3:CZ$200,4,FALSE)</f>
        <v>Simon Smith</v>
      </c>
    </row>
    <row r="45" spans="1:5" x14ac:dyDescent="0.25">
      <c r="A45" s="1">
        <f t="shared" si="0"/>
        <v>42</v>
      </c>
      <c r="B45" s="8">
        <f>IF(Runners!A44&lt;&gt;"",SMALL(Runners!CW$3:CW$200,A45),"")</f>
        <v>8.6831944444444448E-3</v>
      </c>
      <c r="C45" s="8">
        <f t="shared" si="1"/>
        <v>0.7795165277777778</v>
      </c>
      <c r="D45" s="8"/>
      <c r="E45" s="1" t="str">
        <f>VLOOKUP(B45,Runners!CW$3:CZ$200,4,FALSE)</f>
        <v>Ruth Wheatley</v>
      </c>
    </row>
    <row r="46" spans="1:5" x14ac:dyDescent="0.25">
      <c r="A46" s="1">
        <f t="shared" si="0"/>
        <v>43</v>
      </c>
      <c r="B46" s="8">
        <f>IF(Runners!A45&lt;&gt;"",SMALL(Runners!CW$3:CW$200,A46),"")</f>
        <v>8.6833333333333346E-3</v>
      </c>
      <c r="C46" s="8">
        <f t="shared" si="1"/>
        <v>0.77951666666666675</v>
      </c>
      <c r="D46" s="8"/>
      <c r="E46" s="1" t="str">
        <f>VLOOKUP(B46,Runners!CW$3:CZ$200,4,FALSE)</f>
        <v>Steve Tate</v>
      </c>
    </row>
    <row r="47" spans="1:5" x14ac:dyDescent="0.25">
      <c r="A47" s="1">
        <f t="shared" si="0"/>
        <v>44</v>
      </c>
      <c r="B47" s="8">
        <f>IF(Runners!A46&lt;&gt;"",SMALL(Runners!CW$3:CW$200,A47),"")</f>
        <v>8.854212962962963E-3</v>
      </c>
      <c r="C47" s="8">
        <f t="shared" si="1"/>
        <v>0.77968754629629633</v>
      </c>
      <c r="D47" s="8"/>
      <c r="E47" s="1" t="str">
        <f>VLOOKUP(B47,Runners!CW$3:CZ$200,4,FALSE)</f>
        <v>Adrian Sargent</v>
      </c>
    </row>
    <row r="48" spans="1:5" x14ac:dyDescent="0.25">
      <c r="A48" s="1">
        <f t="shared" si="0"/>
        <v>45</v>
      </c>
      <c r="B48" s="8">
        <f>IF(Runners!A47&lt;&gt;"",SMALL(Runners!CW$3:CW$200,A48),"")</f>
        <v>8.8549305555555551E-3</v>
      </c>
      <c r="C48" s="8">
        <f t="shared" si="1"/>
        <v>0.7796882638888889</v>
      </c>
      <c r="D48" s="8"/>
      <c r="E48" s="1" t="str">
        <f>VLOOKUP(B48,Runners!CW$3:CZ$200,4,FALSE)</f>
        <v>Derek Caborn</v>
      </c>
    </row>
    <row r="49" spans="1:5" x14ac:dyDescent="0.25">
      <c r="A49" s="1">
        <f t="shared" si="0"/>
        <v>46</v>
      </c>
      <c r="B49" s="8">
        <f>IF(Runners!A48&lt;&gt;"",SMALL(Runners!CW$3:CW$200,A49),"")</f>
        <v>8.8560416666666666E-3</v>
      </c>
      <c r="C49" s="8">
        <f t="shared" si="1"/>
        <v>0.77968937500000002</v>
      </c>
      <c r="D49" s="8"/>
      <c r="E49" s="1" t="str">
        <f>VLOOKUP(B49,Runners!CW$3:CZ$200,4,FALSE)</f>
        <v>Liz Boon</v>
      </c>
    </row>
    <row r="50" spans="1:5" x14ac:dyDescent="0.25">
      <c r="A50" s="1">
        <f t="shared" si="0"/>
        <v>47</v>
      </c>
      <c r="B50" s="8">
        <f>IF(Runners!A49&lt;&gt;"",SMALL(Runners!CW$3:CW$200,A50),"")</f>
        <v>8.8561574074074063E-3</v>
      </c>
      <c r="C50" s="8">
        <f t="shared" si="1"/>
        <v>0.77968949074074079</v>
      </c>
      <c r="D50" s="8"/>
      <c r="E50" s="1" t="str">
        <f>VLOOKUP(B50,Runners!CW$3:CZ$200,4,FALSE)</f>
        <v>Mark Hughes</v>
      </c>
    </row>
    <row r="51" spans="1:5" x14ac:dyDescent="0.25">
      <c r="A51" s="1">
        <f t="shared" si="0"/>
        <v>48</v>
      </c>
      <c r="B51" s="8">
        <f>IF(Runners!A50&lt;&gt;"",SMALL(Runners!CW$3:CW$200,A51),"")</f>
        <v>8.8566898148148138E-3</v>
      </c>
      <c r="C51" s="8">
        <f t="shared" si="1"/>
        <v>0.77969002314814817</v>
      </c>
      <c r="D51" s="8"/>
      <c r="E51" s="1" t="str">
        <f>VLOOKUP(B51,Runners!CW$3:CZ$200,4,FALSE)</f>
        <v>Robert Parker</v>
      </c>
    </row>
    <row r="52" spans="1:5" x14ac:dyDescent="0.25">
      <c r="A52" s="1">
        <f t="shared" si="0"/>
        <v>49</v>
      </c>
      <c r="B52" s="8">
        <f>IF(Runners!A51&lt;&gt;"",SMALL(Runners!CW$3:CW$200,A52),"")</f>
        <v>9.0284953703703708E-3</v>
      </c>
      <c r="C52" s="8">
        <f t="shared" si="1"/>
        <v>0.7798618287037038</v>
      </c>
      <c r="D52" s="8"/>
      <c r="E52" s="1" t="str">
        <f>VLOOKUP(B52,Runners!CW$3:CZ$200,4,FALSE)</f>
        <v>Debbie Cooper</v>
      </c>
    </row>
    <row r="53" spans="1:5" x14ac:dyDescent="0.25">
      <c r="A53" s="1">
        <f t="shared" si="0"/>
        <v>50</v>
      </c>
      <c r="B53" s="8">
        <f>IF(Runners!A52&lt;&gt;"",SMALL(Runners!CW$3:CW$200,A53),"")</f>
        <v>9.030092592592593E-3</v>
      </c>
      <c r="C53" s="8">
        <f t="shared" si="1"/>
        <v>0.77986342592592595</v>
      </c>
      <c r="D53" s="8"/>
      <c r="E53" s="1" t="str">
        <f>VLOOKUP(B53,Runners!CW$3:CZ$200,4,FALSE)</f>
        <v>Pam Hardman</v>
      </c>
    </row>
    <row r="54" spans="1:5" x14ac:dyDescent="0.25">
      <c r="A54" s="1">
        <f t="shared" si="0"/>
        <v>51</v>
      </c>
      <c r="B54" s="8">
        <f>IF(Runners!A53&lt;&gt;"",SMALL(Runners!CW$3:CW$200,A54),"")</f>
        <v>9.3751388888888877E-3</v>
      </c>
      <c r="C54" s="8">
        <f t="shared" si="1"/>
        <v>0.78020847222222223</v>
      </c>
      <c r="D54" s="8"/>
      <c r="E54" s="1" t="str">
        <f>VLOOKUP(B54,Runners!CW$3:CZ$200,4,FALSE)</f>
        <v>Als Everest</v>
      </c>
    </row>
    <row r="55" spans="1:5" x14ac:dyDescent="0.25">
      <c r="A55" s="1">
        <f t="shared" si="0"/>
        <v>52</v>
      </c>
      <c r="B55" s="8">
        <f>IF(Runners!A54&lt;&gt;"",SMALL(Runners!CW$3:CW$200,A55),"")</f>
        <v>9.3775694444444436E-3</v>
      </c>
      <c r="C55" s="8">
        <f t="shared" si="1"/>
        <v>0.78021090277777783</v>
      </c>
      <c r="D55" s="8"/>
      <c r="E55" s="1" t="str">
        <f>VLOOKUP(B55,Runners!CW$3:CZ$200,4,FALSE)</f>
        <v>Roy Stevens</v>
      </c>
    </row>
    <row r="56" spans="1:5" x14ac:dyDescent="0.25">
      <c r="A56" s="1">
        <f t="shared" si="0"/>
        <v>53</v>
      </c>
      <c r="B56" s="8">
        <f>IF(Runners!A55&lt;&gt;"",SMALL(Runners!CW$3:CW$200,A56),"")</f>
        <v>9.7234027777777787E-3</v>
      </c>
      <c r="C56" s="8">
        <f t="shared" si="1"/>
        <v>0.7805567361111112</v>
      </c>
      <c r="D56" s="8"/>
      <c r="E56" s="1" t="str">
        <f>VLOOKUP(B56,Runners!CW$3:CZ$200,4,FALSE)</f>
        <v>Guest 50</v>
      </c>
    </row>
    <row r="57" spans="1:5" x14ac:dyDescent="0.25">
      <c r="A57" s="1">
        <f t="shared" si="0"/>
        <v>54</v>
      </c>
      <c r="B57" s="8">
        <f>IF(Runners!A56&lt;&gt;"",SMALL(Runners!CW$3:CW$200,A57),"")</f>
        <v>9.7238657407407413E-3</v>
      </c>
      <c r="C57" s="8">
        <f t="shared" si="1"/>
        <v>0.78055719907407406</v>
      </c>
      <c r="D57" s="8"/>
      <c r="E57" s="1" t="str">
        <f>VLOOKUP(B57,Runners!CW$3:CZ$200,4,FALSE)</f>
        <v>Kathy Gaunt</v>
      </c>
    </row>
    <row r="58" spans="1:5" x14ac:dyDescent="0.25">
      <c r="A58" s="1">
        <f t="shared" si="0"/>
        <v>55</v>
      </c>
      <c r="B58" s="8">
        <f>IF(Runners!A57&lt;&gt;"",SMALL(Runners!CW$3:CW$200,A58),"")</f>
        <v>9.7239120370370379E-3</v>
      </c>
      <c r="C58" s="8">
        <f t="shared" si="1"/>
        <v>0.78055724537037041</v>
      </c>
      <c r="D58" s="8"/>
      <c r="E58" s="1" t="str">
        <f>VLOOKUP(B58,Runners!CW$3:CZ$200,4,FALSE)</f>
        <v>Kevin Murray</v>
      </c>
    </row>
    <row r="59" spans="1:5" x14ac:dyDescent="0.25">
      <c r="A59" s="1">
        <f t="shared" si="0"/>
        <v>56</v>
      </c>
      <c r="B59" s="8">
        <f>IF(Runners!A58&lt;&gt;"",SMALL(Runners!CW$3:CW$200,A59),"")</f>
        <v>9.7250231481481476E-3</v>
      </c>
      <c r="C59" s="8">
        <f t="shared" si="1"/>
        <v>0.78055835648148153</v>
      </c>
      <c r="D59" s="8"/>
      <c r="E59" s="1" t="str">
        <f>VLOOKUP(B59,Runners!CW$3:CZ$200,4,FALSE)</f>
        <v>Steve Wise</v>
      </c>
    </row>
    <row r="60" spans="1:5" x14ac:dyDescent="0.25">
      <c r="A60" s="1">
        <f t="shared" si="0"/>
        <v>57</v>
      </c>
      <c r="B60" s="8">
        <f>IF(Runners!A59&lt;&gt;"",SMALL(Runners!CW$3:CW$200,A60),"")</f>
        <v>9.8975E-3</v>
      </c>
      <c r="C60" s="8">
        <f t="shared" si="1"/>
        <v>0.78073083333333337</v>
      </c>
      <c r="D60" s="8"/>
      <c r="E60" s="1" t="str">
        <f>VLOOKUP(B60,Runners!CW$3:CZ$200,4,FALSE)</f>
        <v>Katy McIntyre</v>
      </c>
    </row>
    <row r="61" spans="1:5" x14ac:dyDescent="0.25">
      <c r="A61" s="1">
        <f t="shared" si="0"/>
        <v>58</v>
      </c>
      <c r="B61" s="8">
        <f>IF(Runners!A60&lt;&gt;"",SMALL(Runners!CW$3:CW$200,A61),"")</f>
        <v>9.8979629629629626E-3</v>
      </c>
      <c r="C61" s="8">
        <f t="shared" si="1"/>
        <v>0.78073129629629634</v>
      </c>
      <c r="D61" s="8"/>
      <c r="E61" s="1" t="str">
        <f>VLOOKUP(B61,Runners!CW$3:CZ$200,4,FALSE)</f>
        <v>Mick Widdup</v>
      </c>
    </row>
    <row r="62" spans="1:5" x14ac:dyDescent="0.25">
      <c r="A62" s="1">
        <f t="shared" si="0"/>
        <v>59</v>
      </c>
      <c r="B62" s="8">
        <f>IF(Runners!A61&lt;&gt;"",SMALL(Runners!CW$3:CW$200,A62),"")</f>
        <v>9.8982407407407404E-3</v>
      </c>
      <c r="C62" s="8">
        <f t="shared" si="1"/>
        <v>0.78073157407407412</v>
      </c>
      <c r="D62" s="8"/>
      <c r="E62" s="1" t="str">
        <f>VLOOKUP(B62,Runners!CW$3:CZ$200,4,FALSE)</f>
        <v>Peter Reid</v>
      </c>
    </row>
    <row r="63" spans="1:5" x14ac:dyDescent="0.25">
      <c r="A63" s="1">
        <f t="shared" si="0"/>
        <v>60</v>
      </c>
      <c r="B63" s="8">
        <f>IF(Runners!A62&lt;&gt;"",SMALL(Runners!CW$3:CW$200,A63),"")</f>
        <v>1.0070023148148149E-2</v>
      </c>
      <c r="C63" s="8">
        <f t="shared" si="1"/>
        <v>0.78090335648148157</v>
      </c>
      <c r="D63" s="8"/>
      <c r="E63" s="1" t="str">
        <f>VLOOKUP(B63,Runners!CW$3:CZ$200,4,FALSE)</f>
        <v>Claire Markham</v>
      </c>
    </row>
    <row r="64" spans="1:5" x14ac:dyDescent="0.25">
      <c r="A64" s="1">
        <f t="shared" si="0"/>
        <v>61</v>
      </c>
      <c r="B64" s="8">
        <f>IF(Runners!A63&lt;&gt;"",SMALL(Runners!CW$3:CW$200,A64),"")</f>
        <v>1.0070717592592593E-2</v>
      </c>
      <c r="C64" s="8">
        <f t="shared" si="1"/>
        <v>0.78090405092592596</v>
      </c>
      <c r="D64" s="8"/>
      <c r="E64" s="1" t="str">
        <f>VLOOKUP(B64,Runners!CW$3:CZ$200,4,FALSE)</f>
        <v>Heidi Haigh</v>
      </c>
    </row>
    <row r="65" spans="1:5" x14ac:dyDescent="0.25">
      <c r="A65" s="1">
        <f t="shared" si="0"/>
        <v>62</v>
      </c>
      <c r="B65" s="8">
        <f>IF(Runners!A64&lt;&gt;"",SMALL(Runners!CW$3:CW$200,A65),"")</f>
        <v>1.0070856481481483E-2</v>
      </c>
      <c r="C65" s="8">
        <f t="shared" si="1"/>
        <v>0.7809041898148148</v>
      </c>
      <c r="D65" s="8"/>
      <c r="E65" s="1" t="str">
        <f>VLOOKUP(B65,Runners!CW$3:CZ$200,4,FALSE)</f>
        <v>Jason Sheridan</v>
      </c>
    </row>
    <row r="66" spans="1:5" x14ac:dyDescent="0.25">
      <c r="A66" s="1">
        <f t="shared" si="0"/>
        <v>63</v>
      </c>
      <c r="B66" s="8">
        <f>IF(Runners!A65&lt;&gt;"",SMALL(Runners!CW$3:CW$200,A66),"")</f>
        <v>1.0071689814814816E-2</v>
      </c>
      <c r="C66" s="8">
        <f t="shared" si="1"/>
        <v>0.78090502314814814</v>
      </c>
      <c r="D66" s="8"/>
      <c r="E66" s="1" t="str">
        <f>VLOOKUP(B66,Runners!CW$3:CZ$200,4,FALSE)</f>
        <v>Nigel Simpkin</v>
      </c>
    </row>
    <row r="67" spans="1:5" x14ac:dyDescent="0.25">
      <c r="A67" s="1">
        <f t="shared" si="0"/>
        <v>64</v>
      </c>
      <c r="B67" s="8">
        <f>IF(Runners!A66&lt;&gt;"",SMALL(Runners!CW$3:CW$200,A67),"")</f>
        <v>1.0072037037037037E-2</v>
      </c>
      <c r="C67" s="8">
        <f t="shared" si="1"/>
        <v>0.78090537037037044</v>
      </c>
      <c r="D67" s="8"/>
      <c r="E67" s="1" t="str">
        <f>VLOOKUP(B67,Runners!CW$3:CZ$200,4,FALSE)</f>
        <v>Roy Upton</v>
      </c>
    </row>
    <row r="68" spans="1:5" x14ac:dyDescent="0.25">
      <c r="A68" s="1">
        <f t="shared" si="0"/>
        <v>65</v>
      </c>
      <c r="B68" s="8">
        <f>IF(Runners!A67&lt;&gt;"",SMALL(Runners!CW$3:CW$200,A68),"")</f>
        <v>1.0072314814814815E-2</v>
      </c>
      <c r="C68" s="8">
        <f t="shared" si="1"/>
        <v>0.78090564814814822</v>
      </c>
      <c r="D68" s="8"/>
      <c r="E68" s="1" t="str">
        <f>VLOOKUP(B68,Runners!CW$3:CZ$200,4,FALSE)</f>
        <v>Sue Samme</v>
      </c>
    </row>
    <row r="69" spans="1:5" x14ac:dyDescent="0.25">
      <c r="A69" s="1">
        <f t="shared" ref="A69:A132" si="2">A68+1</f>
        <v>66</v>
      </c>
      <c r="B69" s="8">
        <f>IF(Runners!A68&lt;&gt;"",SMALL(Runners!CW$3:CW$200,A69),"")</f>
        <v>1.0243287037037037E-2</v>
      </c>
      <c r="C69" s="8">
        <f t="shared" ref="C69:C132" si="3">IF(B69&lt;&gt;"",B69+C$1,"")</f>
        <v>0.7810766203703704</v>
      </c>
      <c r="D69" s="8"/>
      <c r="E69" s="1" t="str">
        <f>VLOOKUP(B69,Runners!CW$3:CZ$200,4,FALSE)</f>
        <v>Barbara Holmes</v>
      </c>
    </row>
    <row r="70" spans="1:5" x14ac:dyDescent="0.25">
      <c r="A70" s="1">
        <f t="shared" si="2"/>
        <v>67</v>
      </c>
      <c r="B70" s="8">
        <f>IF(Runners!A69&lt;&gt;"",SMALL(Runners!CW$3:CW$200,A70),"")</f>
        <v>1.0243356481481482E-2</v>
      </c>
      <c r="C70" s="8">
        <f t="shared" si="3"/>
        <v>0.78107668981481482</v>
      </c>
      <c r="D70" s="8"/>
      <c r="E70" s="1" t="str">
        <f>VLOOKUP(B70,Runners!CW$3:CZ$200,4,FALSE)</f>
        <v>Ben Wrigley</v>
      </c>
    </row>
    <row r="71" spans="1:5" x14ac:dyDescent="0.25">
      <c r="A71" s="1">
        <f t="shared" si="2"/>
        <v>68</v>
      </c>
      <c r="B71" s="8">
        <f>IF(Runners!A70&lt;&gt;"",SMALL(Runners!CW$3:CW$200,A71),"")</f>
        <v>1.0243402777777778E-2</v>
      </c>
      <c r="C71" s="8">
        <f t="shared" si="3"/>
        <v>0.78107673611111117</v>
      </c>
      <c r="D71" s="8"/>
      <c r="E71" s="1" t="str">
        <f>VLOOKUP(B71,Runners!CW$3:CZ$200,4,FALSE)</f>
        <v>Brian Fox</v>
      </c>
    </row>
    <row r="72" spans="1:5" x14ac:dyDescent="0.25">
      <c r="A72" s="1">
        <f t="shared" si="2"/>
        <v>69</v>
      </c>
      <c r="B72" s="8">
        <f>IF(Runners!A71&lt;&gt;"",SMALL(Runners!CW$3:CW$200,A72),"")</f>
        <v>1.0590717592592593E-2</v>
      </c>
      <c r="C72" s="8">
        <f t="shared" si="3"/>
        <v>0.78142405092592593</v>
      </c>
      <c r="D72" s="8"/>
      <c r="E72" s="1" t="str">
        <f>VLOOKUP(B72,Runners!CW$3:CZ$200,4,FALSE)</f>
        <v>Chris Bowker</v>
      </c>
    </row>
    <row r="73" spans="1:5" x14ac:dyDescent="0.25">
      <c r="A73" s="1">
        <f t="shared" si="2"/>
        <v>70</v>
      </c>
      <c r="B73" s="8">
        <f>IF(Runners!A72&lt;&gt;"",SMALL(Runners!CW$3:CW$200,A73),"")</f>
        <v>1.0590763888888887E-2</v>
      </c>
      <c r="C73" s="8">
        <f t="shared" si="3"/>
        <v>0.78142409722222228</v>
      </c>
      <c r="D73" s="8"/>
      <c r="E73" s="1" t="str">
        <f>VLOOKUP(B73,Runners!CW$3:CZ$200,4,FALSE)</f>
        <v>Chris Hastwell</v>
      </c>
    </row>
    <row r="74" spans="1:5" x14ac:dyDescent="0.25">
      <c r="A74" s="1">
        <f t="shared" si="2"/>
        <v>71</v>
      </c>
      <c r="B74" s="8">
        <f>IF(Runners!A73&lt;&gt;"",SMALL(Runners!CW$3:CW$200,A74),"")</f>
        <v>1.0590902777777777E-2</v>
      </c>
      <c r="C74" s="8">
        <f t="shared" si="3"/>
        <v>0.78142423611111111</v>
      </c>
      <c r="D74" s="8"/>
      <c r="E74" s="1" t="str">
        <f>VLOOKUP(B74,Runners!CW$3:CZ$200,4,FALSE)</f>
        <v>Dan Gregson</v>
      </c>
    </row>
    <row r="75" spans="1:5" x14ac:dyDescent="0.25">
      <c r="A75" s="1">
        <f t="shared" si="2"/>
        <v>72</v>
      </c>
      <c r="B75" s="8">
        <f>IF(Runners!A74&lt;&gt;"",SMALL(Runners!CW$3:CW$200,A75),"")</f>
        <v>1.0591435185185185E-2</v>
      </c>
      <c r="C75" s="8">
        <f t="shared" si="3"/>
        <v>0.78142476851851861</v>
      </c>
      <c r="D75" s="8"/>
      <c r="E75" s="1" t="str">
        <f>VLOOKUP(B75,Runners!CW$3:CZ$200,4,FALSE)</f>
        <v>Guest 47:30</v>
      </c>
    </row>
    <row r="76" spans="1:5" x14ac:dyDescent="0.25">
      <c r="A76" s="1">
        <f t="shared" si="2"/>
        <v>73</v>
      </c>
      <c r="B76" s="8">
        <f>IF(Runners!A75&lt;&gt;"",SMALL(Runners!CW$3:CW$200,A76),"")</f>
        <v>1.0592754629629629E-2</v>
      </c>
      <c r="C76" s="8">
        <f t="shared" si="3"/>
        <v>0.78142608796296298</v>
      </c>
      <c r="D76" s="8"/>
      <c r="E76" s="1" t="str">
        <f>VLOOKUP(B76,Runners!CW$3:CZ$200,4,FALSE)</f>
        <v>Richard Storey</v>
      </c>
    </row>
    <row r="77" spans="1:5" x14ac:dyDescent="0.25">
      <c r="A77" s="1">
        <f t="shared" si="2"/>
        <v>74</v>
      </c>
      <c r="B77" s="8">
        <f>IF(Runners!A76&lt;&gt;"",SMALL(Runners!CW$3:CW$200,A77),"")</f>
        <v>1.0764444444444446E-2</v>
      </c>
      <c r="C77" s="8">
        <f t="shared" si="3"/>
        <v>0.78159777777777784</v>
      </c>
      <c r="D77" s="8"/>
      <c r="E77" s="1" t="str">
        <f>VLOOKUP(B77,Runners!CW$3:CZ$200,4,FALSE)</f>
        <v>Claire England</v>
      </c>
    </row>
    <row r="78" spans="1:5" x14ac:dyDescent="0.25">
      <c r="A78" s="1">
        <f t="shared" si="2"/>
        <v>75</v>
      </c>
      <c r="B78" s="8">
        <f>IF(Runners!A77&lt;&gt;"",SMALL(Runners!CW$3:CW$200,A78),"")</f>
        <v>1.0765254629629632E-2</v>
      </c>
      <c r="C78" s="8">
        <f t="shared" si="3"/>
        <v>0.781598587962963</v>
      </c>
      <c r="D78" s="8"/>
      <c r="E78" s="1" t="str">
        <f>VLOOKUP(B78,Runners!CW$3:CZ$200,4,FALSE)</f>
        <v>James Buckley</v>
      </c>
    </row>
    <row r="79" spans="1:5" x14ac:dyDescent="0.25">
      <c r="A79" s="1">
        <f t="shared" si="2"/>
        <v>76</v>
      </c>
      <c r="B79" s="8">
        <f>IF(Runners!A78&lt;&gt;"",SMALL(Runners!CW$3:CW$200,A79),"")</f>
        <v>1.0938287037037038E-2</v>
      </c>
      <c r="C79" s="8">
        <f t="shared" si="3"/>
        <v>0.7817716203703704</v>
      </c>
      <c r="D79" s="8"/>
      <c r="E79" s="1" t="str">
        <f>VLOOKUP(B79,Runners!CW$3:CZ$200,4,FALSE)</f>
        <v>Dez Appleton</v>
      </c>
    </row>
    <row r="80" spans="1:5" x14ac:dyDescent="0.25">
      <c r="A80" s="1">
        <f t="shared" si="2"/>
        <v>77</v>
      </c>
      <c r="B80" s="8">
        <f>IF(Runners!A79&lt;&gt;"",SMALL(Runners!CW$3:CW$200,A80),"")</f>
        <v>1.093840277777778E-2</v>
      </c>
      <c r="C80" s="8">
        <f t="shared" si="3"/>
        <v>0.78177173611111117</v>
      </c>
      <c r="D80" s="8"/>
      <c r="E80" s="1" t="str">
        <f>VLOOKUP(B80,Runners!CW$3:CZ$200,4,FALSE)</f>
        <v>Gerard Browne</v>
      </c>
    </row>
    <row r="81" spans="1:5" x14ac:dyDescent="0.25">
      <c r="A81" s="1">
        <f t="shared" si="2"/>
        <v>78</v>
      </c>
      <c r="B81" s="8">
        <f>IF(Runners!A80&lt;&gt;"",SMALL(Runners!CW$3:CW$200,A81),"")</f>
        <v>1.093900462962963E-2</v>
      </c>
      <c r="C81" s="8">
        <f t="shared" si="3"/>
        <v>0.78177233796296297</v>
      </c>
      <c r="D81" s="8"/>
      <c r="E81" s="1" t="str">
        <f>VLOOKUP(B81,Runners!CW$3:CZ$200,4,FALSE)</f>
        <v>John Bertenshaw</v>
      </c>
    </row>
    <row r="82" spans="1:5" x14ac:dyDescent="0.25">
      <c r="A82" s="1">
        <f t="shared" si="2"/>
        <v>79</v>
      </c>
      <c r="B82" s="8">
        <f>IF(Runners!A81&lt;&gt;"",SMALL(Runners!CW$3:CW$200,A82),"")</f>
        <v>1.0939421296296298E-2</v>
      </c>
      <c r="C82" s="8">
        <f t="shared" si="3"/>
        <v>0.7817727546296297</v>
      </c>
      <c r="D82" s="8"/>
      <c r="E82" s="1" t="str">
        <f>VLOOKUP(B82,Runners!CW$3:CZ$200,4,FALSE)</f>
        <v>Louise Cox</v>
      </c>
    </row>
    <row r="83" spans="1:5" x14ac:dyDescent="0.25">
      <c r="A83" s="1">
        <f t="shared" si="2"/>
        <v>80</v>
      </c>
      <c r="B83" s="8">
        <f>IF(Runners!A82&lt;&gt;"",SMALL(Runners!CW$3:CW$200,A83),"")</f>
        <v>1.1111180555555556E-2</v>
      </c>
      <c r="C83" s="8">
        <f t="shared" si="3"/>
        <v>0.78194451388888897</v>
      </c>
      <c r="D83" s="8"/>
      <c r="E83" s="1" t="str">
        <f>VLOOKUP(B83,Runners!CW$3:CZ$200,4,FALSE)</f>
        <v>Alan Elstone</v>
      </c>
    </row>
    <row r="84" spans="1:5" x14ac:dyDescent="0.25">
      <c r="A84" s="1">
        <f t="shared" si="2"/>
        <v>81</v>
      </c>
      <c r="B84" s="8">
        <f>IF(Runners!A83&lt;&gt;"",SMALL(Runners!CW$3:CW$200,A84),"")</f>
        <v>1.1113194444444445E-2</v>
      </c>
      <c r="C84" s="8">
        <f t="shared" si="3"/>
        <v>0.78194652777777784</v>
      </c>
      <c r="D84" s="8"/>
      <c r="E84" s="1" t="str">
        <f>VLOOKUP(B84,Runners!CW$3:CZ$200,4,FALSE)</f>
        <v>Michelle Hook</v>
      </c>
    </row>
    <row r="85" spans="1:5" x14ac:dyDescent="0.25">
      <c r="A85" s="1">
        <f t="shared" si="2"/>
        <v>82</v>
      </c>
      <c r="B85" s="8">
        <f>IF(Runners!A84&lt;&gt;"",SMALL(Runners!CW$3:CW$200,A85),"")</f>
        <v>1.1285185185185185E-2</v>
      </c>
      <c r="C85" s="8">
        <f t="shared" si="3"/>
        <v>0.78211851851851855</v>
      </c>
      <c r="D85" s="8"/>
      <c r="E85" s="1" t="str">
        <f>VLOOKUP(B85,Runners!CW$3:CZ$200,4,FALSE)</f>
        <v>Chris Cottram</v>
      </c>
    </row>
    <row r="86" spans="1:5" x14ac:dyDescent="0.25">
      <c r="A86" s="1">
        <f t="shared" si="2"/>
        <v>83</v>
      </c>
      <c r="B86" s="8">
        <f>IF(Runners!A85&lt;&gt;"",SMALL(Runners!CW$3:CW$200,A86),"")</f>
        <v>1.1286458333333332E-2</v>
      </c>
      <c r="C86" s="8">
        <f t="shared" si="3"/>
        <v>0.78211979166666667</v>
      </c>
      <c r="D86" s="8"/>
      <c r="E86" s="1" t="str">
        <f>VLOOKUP(B86,Runners!CW$3:CZ$200,4,FALSE)</f>
        <v>Laura Bremner</v>
      </c>
    </row>
    <row r="87" spans="1:5" x14ac:dyDescent="0.25">
      <c r="A87" s="1">
        <f t="shared" si="2"/>
        <v>84</v>
      </c>
      <c r="B87" s="8">
        <f>IF(Runners!A86&lt;&gt;"",SMALL(Runners!CW$3:CW$200,A87),"")</f>
        <v>1.1286527777777777E-2</v>
      </c>
      <c r="C87" s="8">
        <f t="shared" si="3"/>
        <v>0.78211986111111109</v>
      </c>
      <c r="D87" s="8"/>
      <c r="E87" s="1" t="str">
        <f>VLOOKUP(B87,Runners!CW$3:CZ$200,4,FALSE)</f>
        <v>Lewis McAfee</v>
      </c>
    </row>
    <row r="88" spans="1:5" x14ac:dyDescent="0.25">
      <c r="A88" s="1">
        <f t="shared" si="2"/>
        <v>85</v>
      </c>
      <c r="B88" s="8">
        <f>IF(Runners!A87&lt;&gt;"",SMALL(Runners!CW$3:CW$200,A88),"")</f>
        <v>1.1458356481481483E-2</v>
      </c>
      <c r="C88" s="8">
        <f t="shared" si="3"/>
        <v>0.78229168981481489</v>
      </c>
      <c r="D88" s="8"/>
      <c r="E88" s="1" t="str">
        <f>VLOOKUP(B88,Runners!CW$3:CZ$200,4,FALSE)</f>
        <v>Aaron Kirkby</v>
      </c>
    </row>
    <row r="89" spans="1:5" x14ac:dyDescent="0.25">
      <c r="A89" s="1">
        <f t="shared" si="2"/>
        <v>86</v>
      </c>
      <c r="B89" s="8">
        <f>IF(Runners!A88&lt;&gt;"",SMALL(Runners!CW$3:CW$200,A89),"")</f>
        <v>1.1459467592592594E-2</v>
      </c>
      <c r="C89" s="8">
        <f t="shared" si="3"/>
        <v>0.78229280092592601</v>
      </c>
      <c r="D89" s="8"/>
      <c r="E89" s="1" t="str">
        <f>VLOOKUP(B89,Runners!CW$3:CZ$200,4,FALSE)</f>
        <v>Guest 45</v>
      </c>
    </row>
    <row r="90" spans="1:5" x14ac:dyDescent="0.25">
      <c r="A90" s="1">
        <f t="shared" si="2"/>
        <v>87</v>
      </c>
      <c r="B90" s="8">
        <f>IF(Runners!A89&lt;&gt;"",SMALL(Runners!CW$3:CW$200,A90),"")</f>
        <v>1.1460277777777778E-2</v>
      </c>
      <c r="C90" s="8">
        <f t="shared" si="3"/>
        <v>0.78229361111111118</v>
      </c>
      <c r="D90" s="8"/>
      <c r="E90" s="1" t="str">
        <f>VLOOKUP(B90,Runners!CW$3:CZ$200,4,FALSE)</f>
        <v>Maddy Markham</v>
      </c>
    </row>
    <row r="91" spans="1:5" x14ac:dyDescent="0.25">
      <c r="A91" s="1">
        <f t="shared" si="2"/>
        <v>88</v>
      </c>
      <c r="B91" s="8">
        <f>IF(Runners!A90&lt;&gt;"",SMALL(Runners!CW$3:CW$200,A91),"")</f>
        <v>1.146060185185185E-2</v>
      </c>
      <c r="C91" s="8">
        <f t="shared" si="3"/>
        <v>0.7822939351851852</v>
      </c>
      <c r="D91" s="8"/>
      <c r="E91" s="1" t="str">
        <f>VLOOKUP(B91,Runners!CW$3:CZ$200,4,FALSE)</f>
        <v>Oliver Thomson</v>
      </c>
    </row>
    <row r="92" spans="1:5" x14ac:dyDescent="0.25">
      <c r="A92" s="1">
        <f t="shared" si="2"/>
        <v>89</v>
      </c>
      <c r="B92" s="8">
        <f>IF(Runners!A91&lt;&gt;"",SMALL(Runners!CW$3:CW$200,A92),"")</f>
        <v>1.1632870370370372E-2</v>
      </c>
      <c r="C92" s="8">
        <f t="shared" si="3"/>
        <v>0.78246620370370379</v>
      </c>
      <c r="D92" s="8"/>
      <c r="E92" s="1" t="str">
        <f>VLOOKUP(B92,Runners!CW$3:CZ$200,4,FALSE)</f>
        <v>Gill Draper</v>
      </c>
    </row>
    <row r="93" spans="1:5" x14ac:dyDescent="0.25">
      <c r="A93" s="1">
        <f t="shared" si="2"/>
        <v>90</v>
      </c>
      <c r="B93" s="8">
        <f>IF(Runners!A92&lt;&gt;"",SMALL(Runners!CW$3:CW$200,A93),"")</f>
        <v>1.1806203703703704E-2</v>
      </c>
      <c r="C93" s="8">
        <f t="shared" si="3"/>
        <v>0.78263953703703704</v>
      </c>
      <c r="D93" s="8"/>
      <c r="E93" s="1" t="str">
        <f>VLOOKUP(B93,Runners!CW$3:CZ$200,4,FALSE)</f>
        <v>Darran Ames</v>
      </c>
    </row>
    <row r="94" spans="1:5" x14ac:dyDescent="0.25">
      <c r="A94" s="1">
        <f t="shared" si="2"/>
        <v>91</v>
      </c>
      <c r="B94" s="8">
        <f>IF(Runners!A93&lt;&gt;"",SMALL(Runners!CW$3:CW$200,A94),"")</f>
        <v>1.1806875E-2</v>
      </c>
      <c r="C94" s="8">
        <f t="shared" si="3"/>
        <v>0.78264020833333336</v>
      </c>
      <c r="D94" s="8"/>
      <c r="E94" s="1" t="str">
        <f>VLOOKUP(B94,Runners!CW$3:CZ$200,4,FALSE)</f>
        <v>Ian Tate</v>
      </c>
    </row>
    <row r="95" spans="1:5" x14ac:dyDescent="0.25">
      <c r="A95" s="1">
        <f t="shared" si="2"/>
        <v>92</v>
      </c>
      <c r="B95" s="8">
        <f>IF(Runners!A94&lt;&gt;"",SMALL(Runners!CW$3:CW$200,A95),"")</f>
        <v>1.180761574074074E-2</v>
      </c>
      <c r="C95" s="8">
        <f t="shared" si="3"/>
        <v>0.78264094907407411</v>
      </c>
      <c r="D95" s="8"/>
      <c r="E95" s="1" t="str">
        <f>VLOOKUP(B95,Runners!CW$3:CZ$200,4,FALSE)</f>
        <v>Michael Hall</v>
      </c>
    </row>
    <row r="96" spans="1:5" x14ac:dyDescent="0.25">
      <c r="A96" s="1">
        <f t="shared" si="2"/>
        <v>93</v>
      </c>
      <c r="B96" s="8">
        <f>IF(Runners!A95&lt;&gt;"",SMALL(Runners!CW$3:CW$200,A96),"")</f>
        <v>1.1808310185185186E-2</v>
      </c>
      <c r="C96" s="8">
        <f t="shared" si="3"/>
        <v>0.7826416435185185</v>
      </c>
      <c r="D96" s="8"/>
      <c r="E96" s="1" t="str">
        <f>VLOOKUP(B96,Runners!CW$3:CZ$200,4,FALSE)</f>
        <v>Sophie Bohannon</v>
      </c>
    </row>
    <row r="97" spans="1:5" x14ac:dyDescent="0.25">
      <c r="A97" s="1">
        <f t="shared" si="2"/>
        <v>94</v>
      </c>
      <c r="B97" s="8">
        <f>IF(Runners!A96&lt;&gt;"",SMALL(Runners!CW$3:CW$200,A97),"")</f>
        <v>1.1980046296296296E-2</v>
      </c>
      <c r="C97" s="8">
        <f t="shared" si="3"/>
        <v>0.78281337962962971</v>
      </c>
      <c r="D97" s="8"/>
      <c r="E97" s="1" t="str">
        <f>VLOOKUP(B97,Runners!CW$3:CZ$200,4,FALSE)</f>
        <v>George Thomson</v>
      </c>
    </row>
    <row r="98" spans="1:5" x14ac:dyDescent="0.25">
      <c r="A98" s="1">
        <f t="shared" si="2"/>
        <v>95</v>
      </c>
      <c r="B98" s="8">
        <f>IF(Runners!A97&lt;&gt;"",SMALL(Runners!CW$3:CW$200,A98),"")</f>
        <v>1.1980138888888887E-2</v>
      </c>
      <c r="C98" s="8">
        <f t="shared" si="3"/>
        <v>0.78281347222222231</v>
      </c>
      <c r="D98" s="8"/>
      <c r="E98" s="1" t="str">
        <f>VLOOKUP(B98,Runners!CW$3:CZ$200,4,FALSE)</f>
        <v>Graham Webster</v>
      </c>
    </row>
    <row r="99" spans="1:5" x14ac:dyDescent="0.25">
      <c r="A99" s="1">
        <f t="shared" si="2"/>
        <v>96</v>
      </c>
      <c r="B99" s="8">
        <f>IF(Runners!A98&lt;&gt;"",SMALL(Runners!CW$3:CW$200,A99),"")</f>
        <v>1.1980462962962962E-2</v>
      </c>
      <c r="C99" s="8">
        <f t="shared" si="3"/>
        <v>0.78281379629629633</v>
      </c>
      <c r="D99" s="8"/>
      <c r="E99" s="1" t="str">
        <f>VLOOKUP(B99,Runners!CW$3:CZ$200,4,FALSE)</f>
        <v>Hugo Love</v>
      </c>
    </row>
    <row r="100" spans="1:5" x14ac:dyDescent="0.25">
      <c r="A100" s="1">
        <f t="shared" si="2"/>
        <v>97</v>
      </c>
      <c r="B100" s="8">
        <f>IF(Runners!A99&lt;&gt;"",SMALL(Runners!CW$3:CW$200,A100),"")</f>
        <v>1.1981180555555556E-2</v>
      </c>
      <c r="C100" s="8">
        <f t="shared" si="3"/>
        <v>0.7828145138888889</v>
      </c>
      <c r="D100" s="8"/>
      <c r="E100" s="1" t="str">
        <f>VLOOKUP(B100,Runners!CW$3:CZ$200,4,FALSE)</f>
        <v>Mark Selby</v>
      </c>
    </row>
    <row r="101" spans="1:5" x14ac:dyDescent="0.25">
      <c r="A101" s="1">
        <f t="shared" si="2"/>
        <v>98</v>
      </c>
      <c r="B101" s="8">
        <f>IF(Runners!A100&lt;&gt;"",SMALL(Runners!CW$3:CW$200,A101),"")</f>
        <v>1.2328587962962963E-2</v>
      </c>
      <c r="C101" s="8">
        <f t="shared" si="3"/>
        <v>0.78316192129629636</v>
      </c>
      <c r="D101" s="8"/>
      <c r="E101" s="1" t="str">
        <f>VLOOKUP(B101,Runners!CW$3:CZ$200,4,FALSE)</f>
        <v>Neil Bayton-Roberts</v>
      </c>
    </row>
    <row r="102" spans="1:5" x14ac:dyDescent="0.25">
      <c r="A102" s="1">
        <f t="shared" si="2"/>
        <v>99</v>
      </c>
      <c r="B102" s="8">
        <f>IF(Runners!A101&lt;&gt;"",SMALL(Runners!CW$3:CW$200,A102),"")</f>
        <v>1.250111111111111E-2</v>
      </c>
      <c r="C102" s="8">
        <f t="shared" si="3"/>
        <v>0.78333444444444444</v>
      </c>
      <c r="D102" s="8"/>
      <c r="E102" s="1" t="str">
        <f>VLOOKUP(B102,Runners!CW$3:CZ$200,4,FALSE)</f>
        <v>Guest 42:30</v>
      </c>
    </row>
    <row r="103" spans="1:5" x14ac:dyDescent="0.25">
      <c r="A103" s="1">
        <f t="shared" si="2"/>
        <v>100</v>
      </c>
      <c r="B103" s="8">
        <f>IF(Runners!A102&lt;&gt;"",SMALL(Runners!CW$3:CW$200,A103),"")</f>
        <v>1.2501782407407406E-2</v>
      </c>
      <c r="C103" s="8">
        <f t="shared" si="3"/>
        <v>0.78333511574074077</v>
      </c>
      <c r="D103" s="8"/>
      <c r="E103" s="1" t="str">
        <f>VLOOKUP(B103,Runners!CW$3:CZ$200,4,FALSE)</f>
        <v>Lee Vaudrey</v>
      </c>
    </row>
    <row r="104" spans="1:5" x14ac:dyDescent="0.25">
      <c r="A104" s="1">
        <f t="shared" si="2"/>
        <v>101</v>
      </c>
      <c r="B104" s="8">
        <f>IF(Runners!A103&lt;&gt;"",SMALL(Runners!CW$3:CW$200,A104),"")</f>
        <v>1.2502037037037037E-2</v>
      </c>
      <c r="C104" s="8">
        <f t="shared" si="3"/>
        <v>0.78333537037037038</v>
      </c>
      <c r="D104" s="8"/>
      <c r="E104" s="1" t="str">
        <f>VLOOKUP(B104,Runners!CW$3:CZ$200,4,FALSE)</f>
        <v>Matthew Holton</v>
      </c>
    </row>
    <row r="105" spans="1:5" x14ac:dyDescent="0.25">
      <c r="A105" s="1">
        <f t="shared" si="2"/>
        <v>102</v>
      </c>
      <c r="B105" s="8">
        <f>IF(Runners!A104&lt;&gt;"",SMALL(Runners!CW$3:CW$200,A105),"")</f>
        <v>1.2674282407407405E-2</v>
      </c>
      <c r="C105" s="8">
        <f t="shared" si="3"/>
        <v>0.78350761574074079</v>
      </c>
      <c r="D105" s="8"/>
      <c r="E105" s="1" t="str">
        <f>VLOOKUP(B105,Runners!CW$3:CZ$200,4,FALSE)</f>
        <v>Daryl Bentley</v>
      </c>
    </row>
    <row r="106" spans="1:5" x14ac:dyDescent="0.25">
      <c r="A106" s="1">
        <f t="shared" si="2"/>
        <v>103</v>
      </c>
      <c r="B106" s="8">
        <f>IF(Runners!A105&lt;&gt;"",SMALL(Runners!CW$3:CW$200,A106),"")</f>
        <v>1.2674305555555553E-2</v>
      </c>
      <c r="C106" s="8">
        <f t="shared" si="3"/>
        <v>0.78350763888888897</v>
      </c>
      <c r="D106" s="8"/>
      <c r="E106" s="1" t="str">
        <f>VLOOKUP(B106,Runners!CW$3:CZ$200,4,FALSE)</f>
        <v>David Butler</v>
      </c>
    </row>
    <row r="107" spans="1:5" x14ac:dyDescent="0.25">
      <c r="A107" s="1">
        <f t="shared" si="2"/>
        <v>104</v>
      </c>
      <c r="B107" s="8">
        <f>IF(Runners!A106&lt;&gt;"",SMALL(Runners!CW$3:CW$200,A107),"")</f>
        <v>1.2674421296296296E-2</v>
      </c>
      <c r="C107" s="8">
        <f t="shared" si="3"/>
        <v>0.78350775462962963</v>
      </c>
      <c r="D107" s="8"/>
      <c r="E107" s="1" t="str">
        <f>VLOOKUP(B107,Runners!CW$3:CZ$200,4,FALSE)</f>
        <v>Dom Kirkby</v>
      </c>
    </row>
    <row r="108" spans="1:5" x14ac:dyDescent="0.25">
      <c r="A108" s="1">
        <f t="shared" si="2"/>
        <v>105</v>
      </c>
      <c r="B108" s="8">
        <f>IF(Runners!A107&lt;&gt;"",SMALL(Runners!CW$3:CW$200,A108),"")</f>
        <v>1.2675162037037035E-2</v>
      </c>
      <c r="C108" s="8">
        <f t="shared" si="3"/>
        <v>0.78350849537037037</v>
      </c>
      <c r="D108" s="8"/>
      <c r="E108" s="1" t="str">
        <f>VLOOKUP(B108,Runners!CW$3:CZ$200,4,FALSE)</f>
        <v>Jonny Ladd</v>
      </c>
    </row>
    <row r="109" spans="1:5" x14ac:dyDescent="0.25">
      <c r="A109" s="1">
        <f t="shared" si="2"/>
        <v>106</v>
      </c>
      <c r="B109" s="8">
        <f>IF(Runners!A108&lt;&gt;"",SMALL(Runners!CW$3:CW$200,A109),"")</f>
        <v>1.3194837962962964E-2</v>
      </c>
      <c r="C109" s="8">
        <f t="shared" si="3"/>
        <v>0.78402817129629632</v>
      </c>
      <c r="D109" s="8"/>
      <c r="E109" s="1" t="str">
        <f>VLOOKUP(B109,Runners!CW$3:CZ$200,4,FALSE)</f>
        <v>Catherine Carrdus</v>
      </c>
    </row>
    <row r="110" spans="1:5" x14ac:dyDescent="0.25">
      <c r="A110" s="1">
        <f t="shared" si="2"/>
        <v>107</v>
      </c>
      <c r="B110" s="8">
        <f>IF(Runners!A109&lt;&gt;"",SMALL(Runners!CW$3:CW$200,A110),"")</f>
        <v>1.3195277777777778E-2</v>
      </c>
      <c r="C110" s="8">
        <f t="shared" si="3"/>
        <v>0.78402861111111111</v>
      </c>
      <c r="D110" s="8"/>
      <c r="E110" s="1" t="str">
        <f>VLOOKUP(B110,Runners!CW$3:CZ$200,4,FALSE)</f>
        <v>Dominic Garrett</v>
      </c>
    </row>
    <row r="111" spans="1:5" x14ac:dyDescent="0.25">
      <c r="A111" s="1">
        <f t="shared" si="2"/>
        <v>108</v>
      </c>
      <c r="B111" s="8">
        <f>IF(Runners!A110&lt;&gt;"",SMALL(Runners!CW$3:CW$200,A111),"")</f>
        <v>1.3196666666666667E-2</v>
      </c>
      <c r="C111" s="8">
        <f t="shared" si="3"/>
        <v>0.78403</v>
      </c>
      <c r="D111" s="8"/>
      <c r="E111" s="1" t="str">
        <f>VLOOKUP(B111,Runners!CW$3:CZ$200,4,FALSE)</f>
        <v>Neil Tate</v>
      </c>
    </row>
    <row r="112" spans="1:5" x14ac:dyDescent="0.25">
      <c r="A112" s="1">
        <f t="shared" si="2"/>
        <v>109</v>
      </c>
      <c r="B112" s="8">
        <f>IF(Runners!A111&lt;&gt;"",SMALL(Runners!CW$3:CW$200,A112),"")</f>
        <v>1.336914351851852E-2</v>
      </c>
      <c r="C112" s="8">
        <f t="shared" si="3"/>
        <v>0.78420247685185185</v>
      </c>
      <c r="D112" s="8"/>
      <c r="E112" s="1" t="str">
        <f>VLOOKUP(B112,Runners!CW$3:CZ$200,4,FALSE)</f>
        <v>Guest 40</v>
      </c>
    </row>
    <row r="113" spans="1:5" x14ac:dyDescent="0.25">
      <c r="A113" s="1">
        <f t="shared" si="2"/>
        <v>110</v>
      </c>
      <c r="B113" s="8">
        <f>IF(Runners!A112&lt;&gt;"",SMALL(Runners!CW$3:CW$200,A113),"")</f>
        <v>1.3370763888888889E-2</v>
      </c>
      <c r="C113" s="8">
        <f t="shared" si="3"/>
        <v>0.78420409722222228</v>
      </c>
      <c r="D113" s="8"/>
      <c r="E113" s="1" t="str">
        <f>VLOOKUP(B113,Runners!CW$3:CZ$200,4,FALSE)</f>
        <v>Sarah Bagshaw</v>
      </c>
    </row>
    <row r="114" spans="1:5" x14ac:dyDescent="0.25">
      <c r="A114" s="1">
        <f t="shared" si="2"/>
        <v>111</v>
      </c>
      <c r="B114" s="8">
        <f>IF(Runners!A113&lt;&gt;"",SMALL(Runners!CW$3:CW$200,A114),"")</f>
        <v>1.3544027777777778E-2</v>
      </c>
      <c r="C114" s="8">
        <f t="shared" si="3"/>
        <v>0.78437736111111112</v>
      </c>
      <c r="D114" s="8"/>
      <c r="E114" s="1" t="str">
        <f>VLOOKUP(B114,Runners!CW$3:CZ$200,4,FALSE)</f>
        <v>Paul Veevers</v>
      </c>
    </row>
    <row r="115" spans="1:5" x14ac:dyDescent="0.25">
      <c r="A115" s="1">
        <f t="shared" si="2"/>
        <v>112</v>
      </c>
      <c r="B115" s="8">
        <f>IF(Runners!A114&lt;&gt;"",SMALL(Runners!CW$3:CW$200,A115),"")</f>
        <v>1.3544212962962963E-2</v>
      </c>
      <c r="C115" s="8">
        <f t="shared" si="3"/>
        <v>0.7843775462962963</v>
      </c>
      <c r="D115" s="8"/>
      <c r="E115" s="1" t="str">
        <f>VLOOKUP(B115,Runners!CW$3:CZ$200,4,FALSE)</f>
        <v>Ross McKelvie</v>
      </c>
    </row>
    <row r="116" spans="1:5" x14ac:dyDescent="0.25">
      <c r="A116" s="1">
        <f t="shared" si="2"/>
        <v>113</v>
      </c>
      <c r="B116" s="8">
        <f>IF(Runners!A115&lt;&gt;"",SMALL(Runners!CW$3:CW$200,A116),"")</f>
        <v>1.3715370370370371E-2</v>
      </c>
      <c r="C116" s="8">
        <f t="shared" si="3"/>
        <v>0.78454870370370378</v>
      </c>
      <c r="D116" s="8"/>
      <c r="E116" s="1" t="str">
        <f>VLOOKUP(B116,Runners!CW$3:CZ$200,4,FALSE)</f>
        <v>Alex Tate</v>
      </c>
    </row>
    <row r="117" spans="1:5" x14ac:dyDescent="0.25">
      <c r="A117" s="1">
        <f t="shared" si="2"/>
        <v>114</v>
      </c>
      <c r="B117" s="8">
        <f>IF(Runners!A116&lt;&gt;"",SMALL(Runners!CW$3:CW$200,A117),"")</f>
        <v>1.3715462962962962E-2</v>
      </c>
      <c r="C117" s="8">
        <f t="shared" si="3"/>
        <v>0.78454879629629637</v>
      </c>
      <c r="D117" s="8"/>
      <c r="E117" s="1" t="str">
        <f>VLOOKUP(B117,Runners!CW$3:CZ$200,4,FALSE)</f>
        <v>Andy Unsworth</v>
      </c>
    </row>
    <row r="118" spans="1:5" x14ac:dyDescent="0.25">
      <c r="A118" s="1">
        <f t="shared" si="2"/>
        <v>115</v>
      </c>
      <c r="B118" s="8">
        <f>IF(Runners!A117&lt;&gt;"",SMALL(Runners!CW$3:CW$200,A118),"")</f>
        <v>1.3716805555555555E-2</v>
      </c>
      <c r="C118" s="8">
        <f t="shared" si="3"/>
        <v>0.78455013888888891</v>
      </c>
      <c r="D118" s="8"/>
      <c r="E118" s="1" t="str">
        <f>VLOOKUP(B118,Runners!CW$3:CZ$200,4,FALSE)</f>
        <v>Jonathan Tuck</v>
      </c>
    </row>
    <row r="119" spans="1:5" x14ac:dyDescent="0.25">
      <c r="A119" s="1">
        <f t="shared" si="2"/>
        <v>116</v>
      </c>
      <c r="B119" s="8">
        <f>IF(Runners!A118&lt;&gt;"",SMALL(Runners!CW$3:CW$200,A119),"")</f>
        <v>1.388949074074074E-2</v>
      </c>
      <c r="C119" s="8">
        <f t="shared" si="3"/>
        <v>0.78472282407407412</v>
      </c>
      <c r="D119" s="8"/>
      <c r="E119" s="1" t="str">
        <f>VLOOKUP(B119,Runners!CW$3:CZ$200,4,FALSE)</f>
        <v>Colin Laidlaw</v>
      </c>
    </row>
    <row r="120" spans="1:5" x14ac:dyDescent="0.25">
      <c r="A120" s="1">
        <f t="shared" si="2"/>
        <v>117</v>
      </c>
      <c r="B120" s="8">
        <f>IF(Runners!A119&lt;&gt;"",SMALL(Runners!CW$3:CW$200,A120),"")</f>
        <v>1.4236226851851852E-2</v>
      </c>
      <c r="C120" s="8">
        <f t="shared" si="3"/>
        <v>0.78506956018518526</v>
      </c>
      <c r="D120" s="8"/>
      <c r="E120" s="1" t="str">
        <f>VLOOKUP(B120,Runners!CW$3:CZ$200,4,FALSE)</f>
        <v>Alistaire Leivers</v>
      </c>
    </row>
    <row r="121" spans="1:5" x14ac:dyDescent="0.25">
      <c r="A121" s="1">
        <f t="shared" si="2"/>
        <v>118</v>
      </c>
      <c r="B121" s="8">
        <f>IF(Runners!A120&lt;&gt;"",SMALL(Runners!CW$3:CW$200,A121),"")</f>
        <v>1.4237175925925926E-2</v>
      </c>
      <c r="C121" s="8">
        <f t="shared" si="3"/>
        <v>0.78507050925925925</v>
      </c>
      <c r="D121" s="8"/>
      <c r="E121" s="1" t="str">
        <f>VLOOKUP(B121,Runners!CW$3:CZ$200,4,FALSE)</f>
        <v>Guest 37:30</v>
      </c>
    </row>
    <row r="122" spans="1:5" x14ac:dyDescent="0.25">
      <c r="A122" s="1">
        <f t="shared" si="2"/>
        <v>119</v>
      </c>
      <c r="B122" s="8">
        <f>IF(Runners!A121&lt;&gt;"",SMALL(Runners!CW$3:CW$200,A122),"")</f>
        <v>1.4583495370370368E-2</v>
      </c>
      <c r="C122" s="8">
        <f t="shared" si="3"/>
        <v>0.78541682870370377</v>
      </c>
      <c r="D122" s="8"/>
      <c r="E122" s="1" t="str">
        <f>VLOOKUP(B122,Runners!CW$3:CZ$200,4,FALSE)</f>
        <v>Andy Draper</v>
      </c>
    </row>
    <row r="123" spans="1:5" x14ac:dyDescent="0.25">
      <c r="A123" s="1">
        <f t="shared" si="2"/>
        <v>120</v>
      </c>
      <c r="B123" s="8">
        <f>IF(Runners!A122&lt;&gt;"",SMALL(Runners!CW$3:CW$200,A123),"")</f>
        <v>1.4583842592592591E-2</v>
      </c>
      <c r="C123" s="8">
        <f t="shared" si="3"/>
        <v>0.78541717592592597</v>
      </c>
      <c r="D123" s="8"/>
      <c r="E123" s="1" t="str">
        <f>VLOOKUP(B123,Runners!CW$3:CZ$200,4,FALSE)</f>
        <v>Chris McCarthy</v>
      </c>
    </row>
    <row r="124" spans="1:5" x14ac:dyDescent="0.25">
      <c r="A124" s="1">
        <f t="shared" si="2"/>
        <v>121</v>
      </c>
      <c r="B124" s="8">
        <f>IF(Runners!A123&lt;&gt;"",SMALL(Runners!CW$3:CW$200,A124),"")</f>
        <v>1.4584722222222221E-2</v>
      </c>
      <c r="C124" s="8">
        <f t="shared" si="3"/>
        <v>0.78541805555555555</v>
      </c>
      <c r="D124" s="8"/>
      <c r="E124" s="1" t="str">
        <f>VLOOKUP(B124,Runners!CW$3:CZ$200,4,FALSE)</f>
        <v>James Greenaway</v>
      </c>
    </row>
    <row r="125" spans="1:5" x14ac:dyDescent="0.25">
      <c r="A125" s="1">
        <f t="shared" si="2"/>
        <v>122</v>
      </c>
      <c r="B125" s="8">
        <f>IF(Runners!A124&lt;&gt;"",SMALL(Runners!CW$3:CW$200,A125),"")</f>
        <v>1.4586249999999999E-2</v>
      </c>
      <c r="C125" s="8">
        <f t="shared" si="3"/>
        <v>0.78541958333333339</v>
      </c>
      <c r="D125" s="8"/>
      <c r="E125" s="1" t="str">
        <f>VLOOKUP(B125,Runners!CW$3:CZ$200,4,FALSE)</f>
        <v>Tom Howarth</v>
      </c>
    </row>
    <row r="126" spans="1:5" x14ac:dyDescent="0.25">
      <c r="A126" s="1">
        <f t="shared" si="2"/>
        <v>123</v>
      </c>
      <c r="B126" s="8">
        <f>IF(Runners!A125&lt;&gt;"",SMALL(Runners!CW$3:CW$200,A126),"")</f>
        <v>1.4758796296296298E-2</v>
      </c>
      <c r="C126" s="8">
        <f t="shared" si="3"/>
        <v>0.78559212962962965</v>
      </c>
      <c r="D126" s="8"/>
      <c r="E126" s="1" t="str">
        <f>VLOOKUP(B126,Runners!CW$3:CZ$200,4,FALSE)</f>
        <v>Liz Abbott</v>
      </c>
    </row>
    <row r="127" spans="1:5" x14ac:dyDescent="0.25">
      <c r="A127" s="1">
        <f t="shared" si="2"/>
        <v>124</v>
      </c>
      <c r="B127" s="8">
        <f>IF(Runners!A126&lt;&gt;"",SMALL(Runners!CW$3:CW$200,A127),"")</f>
        <v>1.4932037037037037E-2</v>
      </c>
      <c r="C127" s="8">
        <f t="shared" si="3"/>
        <v>0.78576537037037042</v>
      </c>
      <c r="D127" s="8"/>
      <c r="E127" s="1" t="str">
        <f>VLOOKUP(B127,Runners!CW$3:CZ$200,4,FALSE)</f>
        <v>Joe Greenwood</v>
      </c>
    </row>
    <row r="128" spans="1:5" x14ac:dyDescent="0.25">
      <c r="A128" s="1">
        <f t="shared" si="2"/>
        <v>125</v>
      </c>
      <c r="B128" s="8">
        <f>IF(Runners!A127&lt;&gt;"",SMALL(Runners!CW$3:CW$200,A128),"")</f>
        <v>1.5105208333333333E-2</v>
      </c>
      <c r="C128" s="8">
        <f t="shared" si="3"/>
        <v>0.78593854166666666</v>
      </c>
      <c r="D128" s="8"/>
      <c r="E128" s="1" t="str">
        <f>VLOOKUP(B128,Runners!CW$3:CZ$200,4,FALSE)</f>
        <v>Guest 35:00</v>
      </c>
    </row>
    <row r="129" spans="1:5" x14ac:dyDescent="0.25">
      <c r="A129" s="1">
        <f t="shared" si="2"/>
        <v>126</v>
      </c>
      <c r="B129" s="8">
        <f>IF(Runners!A128&lt;&gt;"",SMALL(Runners!CW$3:CW$200,A129),"")</f>
        <v>1.5453541666666668E-2</v>
      </c>
      <c r="C129" s="8">
        <f t="shared" si="3"/>
        <v>0.78628687500000005</v>
      </c>
      <c r="D129" s="8"/>
      <c r="E129" s="1" t="str">
        <f>VLOOKUP(B129,Runners!CW$3:CZ$200,4,FALSE)</f>
        <v>Mike Toft</v>
      </c>
    </row>
    <row r="130" spans="1:5" x14ac:dyDescent="0.25">
      <c r="A130" s="1">
        <f t="shared" si="2"/>
        <v>127</v>
      </c>
      <c r="B130" s="8">
        <f>IF(Runners!A129&lt;&gt;"",SMALL(Runners!CW$3:CW$200,A130),"")</f>
        <v>1.6148495370370372E-2</v>
      </c>
      <c r="C130" s="8">
        <f t="shared" si="3"/>
        <v>0.7869818287037037</v>
      </c>
      <c r="D130" s="8"/>
      <c r="E130" s="1" t="str">
        <f>VLOOKUP(B130,Runners!CW$3:CZ$200,4,FALSE)</f>
        <v>Sam Banner</v>
      </c>
    </row>
    <row r="131" spans="1:5" x14ac:dyDescent="0.25">
      <c r="A131" s="1">
        <f t="shared" si="2"/>
        <v>128</v>
      </c>
      <c r="B131" s="8" t="str">
        <f>IF(Runners!A130&lt;&gt;"",SMALL(Runners!CW$3:CW$200,A131),"")</f>
        <v/>
      </c>
      <c r="C131" s="8" t="str">
        <f t="shared" si="3"/>
        <v/>
      </c>
      <c r="D131" s="8"/>
      <c r="E131" s="1">
        <f>VLOOKUP(B131,Runners!CW$3:CZ$200,4,FALSE)</f>
        <v>0</v>
      </c>
    </row>
    <row r="132" spans="1:5" x14ac:dyDescent="0.25">
      <c r="A132" s="1">
        <f t="shared" si="2"/>
        <v>129</v>
      </c>
      <c r="B132" s="8" t="str">
        <f>IF(Runners!A131&lt;&gt;"",SMALL(Runners!CW$3:CW$200,A132),"")</f>
        <v/>
      </c>
      <c r="C132" s="8" t="str">
        <f t="shared" si="3"/>
        <v/>
      </c>
      <c r="D132" s="8"/>
      <c r="E132" s="1">
        <f>VLOOKUP(B132,Runners!CW$3:CZ$200,4,FALSE)</f>
        <v>0</v>
      </c>
    </row>
    <row r="133" spans="1:5" x14ac:dyDescent="0.25">
      <c r="A133" s="1">
        <f t="shared" ref="A133:A196" si="4">A132+1</f>
        <v>130</v>
      </c>
      <c r="B133" s="8" t="str">
        <f>IF(Runners!A132&lt;&gt;"",SMALL(Runners!CW$3:CW$200,A133),"")</f>
        <v/>
      </c>
      <c r="C133" s="8" t="str">
        <f t="shared" ref="C133:C196" si="5">IF(B133&lt;&gt;"",B133+C$1,"")</f>
        <v/>
      </c>
      <c r="D133" s="8"/>
      <c r="E133" s="1">
        <f>VLOOKUP(B133,Runners!CW$3:CZ$200,4,FALSE)</f>
        <v>0</v>
      </c>
    </row>
    <row r="134" spans="1:5" x14ac:dyDescent="0.25">
      <c r="A134" s="1">
        <f t="shared" si="4"/>
        <v>131</v>
      </c>
      <c r="B134" s="8" t="str">
        <f>IF(Runners!A133&lt;&gt;"",SMALL(Runners!CW$3:CW$200,A134),"")</f>
        <v/>
      </c>
      <c r="C134" s="8" t="str">
        <f t="shared" si="5"/>
        <v/>
      </c>
      <c r="D134" s="8"/>
      <c r="E134" s="1">
        <f>VLOOKUP(B134,Runners!CW$3:CZ$200,4,FALSE)</f>
        <v>0</v>
      </c>
    </row>
    <row r="135" spans="1:5" x14ac:dyDescent="0.25">
      <c r="A135" s="1">
        <f t="shared" si="4"/>
        <v>132</v>
      </c>
      <c r="B135" s="8" t="str">
        <f>IF(Runners!A134&lt;&gt;"",SMALL(Runners!CW$3:CW$200,A135),"")</f>
        <v/>
      </c>
      <c r="C135" s="8" t="str">
        <f t="shared" si="5"/>
        <v/>
      </c>
      <c r="D135" s="8"/>
      <c r="E135" s="1">
        <f>VLOOKUP(B135,Runners!CW$3:CZ$200,4,FALSE)</f>
        <v>0</v>
      </c>
    </row>
    <row r="136" spans="1:5" x14ac:dyDescent="0.25">
      <c r="A136" s="1">
        <f t="shared" si="4"/>
        <v>133</v>
      </c>
      <c r="B136" s="8" t="str">
        <f>IF(Runners!A135&lt;&gt;"",SMALL(Runners!CW$3:CW$200,A136),"")</f>
        <v/>
      </c>
      <c r="C136" s="8" t="str">
        <f t="shared" si="5"/>
        <v/>
      </c>
      <c r="D136" s="8"/>
      <c r="E136" s="1">
        <f>VLOOKUP(B136,Runners!CW$3:CZ$200,4,FALSE)</f>
        <v>0</v>
      </c>
    </row>
    <row r="137" spans="1:5" x14ac:dyDescent="0.25">
      <c r="A137" s="1">
        <f t="shared" si="4"/>
        <v>134</v>
      </c>
      <c r="B137" s="8" t="str">
        <f>IF(Runners!A136&lt;&gt;"",SMALL(Runners!CW$3:CW$200,A137),"")</f>
        <v/>
      </c>
      <c r="C137" s="8" t="str">
        <f t="shared" si="5"/>
        <v/>
      </c>
      <c r="D137" s="8"/>
      <c r="E137" s="1">
        <f>VLOOKUP(B137,Runners!CW$3:CZ$200,4,FALSE)</f>
        <v>0</v>
      </c>
    </row>
    <row r="138" spans="1:5" x14ac:dyDescent="0.25">
      <c r="A138" s="1">
        <f t="shared" si="4"/>
        <v>135</v>
      </c>
      <c r="B138" s="8" t="str">
        <f>IF(Runners!A137&lt;&gt;"",SMALL(Runners!CW$3:CW$200,A138),"")</f>
        <v/>
      </c>
      <c r="C138" s="8" t="str">
        <f t="shared" si="5"/>
        <v/>
      </c>
      <c r="D138" s="8"/>
      <c r="E138" s="1">
        <f>VLOOKUP(B138,Runners!CW$3:CZ$200,4,FALSE)</f>
        <v>0</v>
      </c>
    </row>
    <row r="139" spans="1:5" x14ac:dyDescent="0.25">
      <c r="A139" s="1">
        <f t="shared" si="4"/>
        <v>136</v>
      </c>
      <c r="B139" s="8" t="str">
        <f>IF(Runners!A138&lt;&gt;"",SMALL(Runners!CW$3:CW$200,A139),"")</f>
        <v/>
      </c>
      <c r="C139" s="8" t="str">
        <f t="shared" si="5"/>
        <v/>
      </c>
      <c r="D139" s="8"/>
      <c r="E139" s="1">
        <f>VLOOKUP(B139,Runners!CW$3:CZ$200,4,FALSE)</f>
        <v>0</v>
      </c>
    </row>
    <row r="140" spans="1:5" x14ac:dyDescent="0.25">
      <c r="A140" s="1">
        <f t="shared" si="4"/>
        <v>137</v>
      </c>
      <c r="B140" s="8" t="str">
        <f>IF(Runners!A139&lt;&gt;"",SMALL(Runners!CW$3:CW$200,A140),"")</f>
        <v/>
      </c>
      <c r="C140" s="8" t="str">
        <f t="shared" si="5"/>
        <v/>
      </c>
      <c r="D140" s="8"/>
      <c r="E140" s="1">
        <f>VLOOKUP(B140,Runners!CW$3:CZ$200,4,FALSE)</f>
        <v>0</v>
      </c>
    </row>
    <row r="141" spans="1:5" x14ac:dyDescent="0.25">
      <c r="A141" s="1">
        <f t="shared" si="4"/>
        <v>138</v>
      </c>
      <c r="B141" s="8" t="str">
        <f>IF(Runners!A140&lt;&gt;"",SMALL(Runners!CW$3:CW$200,A141),"")</f>
        <v/>
      </c>
      <c r="C141" s="8" t="str">
        <f t="shared" si="5"/>
        <v/>
      </c>
      <c r="D141" s="8"/>
      <c r="E141" s="1">
        <f>VLOOKUP(B141,Runners!CW$3:CZ$200,4,FALSE)</f>
        <v>0</v>
      </c>
    </row>
    <row r="142" spans="1:5" x14ac:dyDescent="0.25">
      <c r="A142" s="1">
        <f t="shared" si="4"/>
        <v>139</v>
      </c>
      <c r="B142" s="8" t="str">
        <f>IF(Runners!A141&lt;&gt;"",SMALL(Runners!CW$3:CW$200,A142),"")</f>
        <v/>
      </c>
      <c r="C142" s="8" t="str">
        <f t="shared" si="5"/>
        <v/>
      </c>
      <c r="D142" s="8"/>
      <c r="E142" s="1">
        <f>VLOOKUP(B142,Runners!CW$3:CZ$200,4,FALSE)</f>
        <v>0</v>
      </c>
    </row>
    <row r="143" spans="1:5" x14ac:dyDescent="0.25">
      <c r="A143" s="1">
        <f t="shared" si="4"/>
        <v>140</v>
      </c>
      <c r="B143" s="8" t="str">
        <f>IF(Runners!A142&lt;&gt;"",SMALL(Runners!CW$3:CW$200,A143),"")</f>
        <v/>
      </c>
      <c r="C143" s="8" t="str">
        <f t="shared" si="5"/>
        <v/>
      </c>
      <c r="D143" s="8"/>
      <c r="E143" s="1">
        <f>VLOOKUP(B143,Runners!CW$3:CZ$200,4,FALSE)</f>
        <v>0</v>
      </c>
    </row>
    <row r="144" spans="1:5" x14ac:dyDescent="0.25">
      <c r="A144" s="1">
        <f t="shared" si="4"/>
        <v>141</v>
      </c>
      <c r="B144" s="8" t="str">
        <f>IF(Runners!A143&lt;&gt;"",SMALL(Runners!CW$3:CW$200,A144),"")</f>
        <v/>
      </c>
      <c r="C144" s="8" t="str">
        <f t="shared" si="5"/>
        <v/>
      </c>
      <c r="D144" s="8"/>
      <c r="E144" s="1">
        <f>VLOOKUP(B144,Runners!CW$3:CZ$200,4,FALSE)</f>
        <v>0</v>
      </c>
    </row>
    <row r="145" spans="1:5" x14ac:dyDescent="0.25">
      <c r="A145" s="1">
        <f t="shared" si="4"/>
        <v>142</v>
      </c>
      <c r="B145" s="8" t="str">
        <f>IF(Runners!A144&lt;&gt;"",SMALL(Runners!CW$3:CW$200,A145),"")</f>
        <v/>
      </c>
      <c r="C145" s="8" t="str">
        <f t="shared" si="5"/>
        <v/>
      </c>
      <c r="D145" s="8"/>
      <c r="E145" s="1">
        <f>VLOOKUP(B145,Runners!CW$3:CZ$200,4,FALSE)</f>
        <v>0</v>
      </c>
    </row>
    <row r="146" spans="1:5" x14ac:dyDescent="0.25">
      <c r="A146" s="1">
        <f t="shared" si="4"/>
        <v>143</v>
      </c>
      <c r="B146" s="8" t="str">
        <f>IF(Runners!A145&lt;&gt;"",SMALL(Runners!CW$3:CW$200,A146),"")</f>
        <v/>
      </c>
      <c r="C146" s="8" t="str">
        <f t="shared" si="5"/>
        <v/>
      </c>
      <c r="D146" s="8"/>
      <c r="E146" s="1">
        <f>VLOOKUP(B146,Runners!CW$3:CZ$200,4,FALSE)</f>
        <v>0</v>
      </c>
    </row>
    <row r="147" spans="1:5" x14ac:dyDescent="0.25">
      <c r="A147" s="1">
        <f t="shared" si="4"/>
        <v>144</v>
      </c>
      <c r="B147" s="8" t="str">
        <f>IF(Runners!A146&lt;&gt;"",SMALL(Runners!CW$3:CW$200,A147),"")</f>
        <v/>
      </c>
      <c r="C147" s="8" t="str">
        <f t="shared" si="5"/>
        <v/>
      </c>
      <c r="D147" s="8"/>
      <c r="E147" s="1">
        <f>VLOOKUP(B147,Runners!CW$3:CZ$200,4,FALSE)</f>
        <v>0</v>
      </c>
    </row>
    <row r="148" spans="1:5" x14ac:dyDescent="0.25">
      <c r="A148" s="1">
        <f t="shared" si="4"/>
        <v>145</v>
      </c>
      <c r="B148" s="8" t="str">
        <f>IF(Runners!A147&lt;&gt;"",SMALL(Runners!CW$3:CW$200,A148),"")</f>
        <v/>
      </c>
      <c r="C148" s="8" t="str">
        <f t="shared" si="5"/>
        <v/>
      </c>
      <c r="D148" s="8"/>
      <c r="E148" s="1">
        <f>VLOOKUP(B148,Runners!CW$3:CZ$200,4,FALSE)</f>
        <v>0</v>
      </c>
    </row>
    <row r="149" spans="1:5" x14ac:dyDescent="0.25">
      <c r="A149" s="1">
        <f t="shared" si="4"/>
        <v>146</v>
      </c>
      <c r="B149" s="8" t="str">
        <f>IF(Runners!A148&lt;&gt;"",SMALL(Runners!CW$3:CW$200,A149),"")</f>
        <v/>
      </c>
      <c r="C149" s="8" t="str">
        <f t="shared" si="5"/>
        <v/>
      </c>
      <c r="D149" s="8"/>
      <c r="E149" s="1">
        <f>VLOOKUP(B149,Runners!CW$3:CZ$200,4,FALSE)</f>
        <v>0</v>
      </c>
    </row>
    <row r="150" spans="1:5" x14ac:dyDescent="0.25">
      <c r="A150" s="1">
        <f t="shared" si="4"/>
        <v>147</v>
      </c>
      <c r="B150" s="8" t="str">
        <f>IF(Runners!A149&lt;&gt;"",SMALL(Runners!CW$3:CW$200,A150),"")</f>
        <v/>
      </c>
      <c r="C150" s="8" t="str">
        <f t="shared" si="5"/>
        <v/>
      </c>
      <c r="D150" s="8"/>
      <c r="E150" s="1">
        <f>VLOOKUP(B150,Runners!CW$3:CZ$200,4,FALSE)</f>
        <v>0</v>
      </c>
    </row>
    <row r="151" spans="1:5" x14ac:dyDescent="0.25">
      <c r="A151" s="1">
        <f t="shared" si="4"/>
        <v>148</v>
      </c>
      <c r="B151" s="8" t="str">
        <f>IF(Runners!A150&lt;&gt;"",SMALL(Runners!CW$3:CW$200,A151),"")</f>
        <v/>
      </c>
      <c r="C151" s="8" t="str">
        <f t="shared" si="5"/>
        <v/>
      </c>
      <c r="D151" s="8"/>
      <c r="E151" s="1">
        <f>VLOOKUP(B151,Runners!CW$3:CZ$200,4,FALSE)</f>
        <v>0</v>
      </c>
    </row>
    <row r="152" spans="1:5" x14ac:dyDescent="0.25">
      <c r="A152" s="1">
        <f t="shared" si="4"/>
        <v>149</v>
      </c>
      <c r="B152" s="8" t="str">
        <f>IF(Runners!A151&lt;&gt;"",SMALL(Runners!CW$3:CW$200,A152),"")</f>
        <v/>
      </c>
      <c r="C152" s="8" t="str">
        <f t="shared" si="5"/>
        <v/>
      </c>
      <c r="D152" s="8"/>
      <c r="E152" s="1">
        <f>VLOOKUP(B152,Runners!CW$3:CZ$200,4,FALSE)</f>
        <v>0</v>
      </c>
    </row>
    <row r="153" spans="1:5" x14ac:dyDescent="0.25">
      <c r="A153" s="1">
        <f t="shared" si="4"/>
        <v>150</v>
      </c>
      <c r="B153" s="8" t="str">
        <f>IF(Runners!A152&lt;&gt;"",SMALL(Runners!CW$3:CW$200,A153),"")</f>
        <v/>
      </c>
      <c r="C153" s="8" t="str">
        <f t="shared" si="5"/>
        <v/>
      </c>
      <c r="D153" s="8"/>
      <c r="E153" s="1">
        <f>VLOOKUP(B153,Runners!CW$3:CZ$200,4,FALSE)</f>
        <v>0</v>
      </c>
    </row>
    <row r="154" spans="1:5" x14ac:dyDescent="0.25">
      <c r="A154" s="1">
        <f t="shared" si="4"/>
        <v>151</v>
      </c>
      <c r="B154" s="8" t="str">
        <f>IF(Runners!A153&lt;&gt;"",SMALL(Runners!CW$3:CW$200,A154),"")</f>
        <v/>
      </c>
      <c r="C154" s="8" t="str">
        <f t="shared" si="5"/>
        <v/>
      </c>
      <c r="D154" s="8"/>
      <c r="E154" s="1">
        <f>VLOOKUP(B154,Runners!CW$3:CZ$200,4,FALSE)</f>
        <v>0</v>
      </c>
    </row>
    <row r="155" spans="1:5" x14ac:dyDescent="0.25">
      <c r="A155" s="1">
        <f t="shared" si="4"/>
        <v>152</v>
      </c>
      <c r="B155" s="8" t="str">
        <f>IF(Runners!A154&lt;&gt;"",SMALL(Runners!CW$3:CW$200,A155),"")</f>
        <v/>
      </c>
      <c r="C155" s="8" t="str">
        <f t="shared" si="5"/>
        <v/>
      </c>
      <c r="D155" s="8"/>
      <c r="E155" s="1">
        <f>VLOOKUP(B155,Runners!CW$3:CZ$200,4,FALSE)</f>
        <v>0</v>
      </c>
    </row>
    <row r="156" spans="1:5" x14ac:dyDescent="0.25">
      <c r="A156" s="1">
        <f t="shared" si="4"/>
        <v>153</v>
      </c>
      <c r="B156" s="8" t="str">
        <f>IF(Runners!A155&lt;&gt;"",SMALL(Runners!CW$3:CW$200,A156),"")</f>
        <v/>
      </c>
      <c r="C156" s="8" t="str">
        <f t="shared" si="5"/>
        <v/>
      </c>
      <c r="D156" s="8"/>
      <c r="E156" s="1">
        <f>VLOOKUP(B156,Runners!CW$3:CZ$200,4,FALSE)</f>
        <v>0</v>
      </c>
    </row>
    <row r="157" spans="1:5" x14ac:dyDescent="0.25">
      <c r="A157" s="1">
        <f t="shared" si="4"/>
        <v>154</v>
      </c>
      <c r="B157" s="8" t="str">
        <f>IF(Runners!A156&lt;&gt;"",SMALL(Runners!CW$3:CW$200,A157),"")</f>
        <v/>
      </c>
      <c r="C157" s="8" t="str">
        <f t="shared" si="5"/>
        <v/>
      </c>
      <c r="D157" s="8"/>
      <c r="E157" s="1">
        <f>VLOOKUP(B157,Runners!CW$3:CZ$200,4,FALSE)</f>
        <v>0</v>
      </c>
    </row>
    <row r="158" spans="1:5" x14ac:dyDescent="0.25">
      <c r="A158" s="1">
        <f t="shared" si="4"/>
        <v>155</v>
      </c>
      <c r="B158" s="8" t="str">
        <f>IF(Runners!A157&lt;&gt;"",SMALL(Runners!CW$3:CW$200,A158),"")</f>
        <v/>
      </c>
      <c r="C158" s="8" t="str">
        <f t="shared" si="5"/>
        <v/>
      </c>
      <c r="D158" s="8"/>
      <c r="E158" s="1">
        <f>VLOOKUP(B158,Runners!CW$3:CZ$200,4,FALSE)</f>
        <v>0</v>
      </c>
    </row>
    <row r="159" spans="1:5" x14ac:dyDescent="0.25">
      <c r="A159" s="1">
        <f t="shared" si="4"/>
        <v>156</v>
      </c>
      <c r="B159" s="8" t="str">
        <f>IF(Runners!A158&lt;&gt;"",SMALL(Runners!CW$3:CW$200,A159),"")</f>
        <v/>
      </c>
      <c r="C159" s="8" t="str">
        <f t="shared" si="5"/>
        <v/>
      </c>
      <c r="D159" s="8"/>
      <c r="E159" s="1">
        <f>VLOOKUP(B159,Runners!CW$3:CZ$200,4,FALSE)</f>
        <v>0</v>
      </c>
    </row>
    <row r="160" spans="1:5" x14ac:dyDescent="0.25">
      <c r="A160" s="1">
        <f t="shared" si="4"/>
        <v>157</v>
      </c>
      <c r="B160" s="8" t="str">
        <f>IF(Runners!A159&lt;&gt;"",SMALL(Runners!CW$3:CW$200,A160),"")</f>
        <v/>
      </c>
      <c r="C160" s="8" t="str">
        <f t="shared" si="5"/>
        <v/>
      </c>
      <c r="D160" s="8"/>
      <c r="E160" s="1">
        <f>VLOOKUP(B160,Runners!CW$3:CZ$200,4,FALSE)</f>
        <v>0</v>
      </c>
    </row>
    <row r="161" spans="1:5" x14ac:dyDescent="0.25">
      <c r="A161" s="1">
        <f t="shared" si="4"/>
        <v>158</v>
      </c>
      <c r="B161" s="8" t="str">
        <f>IF(Runners!A160&lt;&gt;"",SMALL(Runners!CW$3:CW$200,A161),"")</f>
        <v/>
      </c>
      <c r="C161" s="8" t="str">
        <f t="shared" si="5"/>
        <v/>
      </c>
      <c r="D161" s="8"/>
      <c r="E161" s="1">
        <f>VLOOKUP(B161,Runners!CW$3:CZ$200,4,FALSE)</f>
        <v>0</v>
      </c>
    </row>
    <row r="162" spans="1:5" x14ac:dyDescent="0.25">
      <c r="A162" s="1">
        <f t="shared" si="4"/>
        <v>159</v>
      </c>
      <c r="B162" s="8" t="str">
        <f>IF(Runners!A161&lt;&gt;"",SMALL(Runners!CW$3:CW$200,A162),"")</f>
        <v/>
      </c>
      <c r="C162" s="8" t="str">
        <f t="shared" si="5"/>
        <v/>
      </c>
      <c r="D162" s="8"/>
      <c r="E162" s="1">
        <f>VLOOKUP(B162,Runners!CW$3:CZ$200,4,FALSE)</f>
        <v>0</v>
      </c>
    </row>
    <row r="163" spans="1:5" x14ac:dyDescent="0.25">
      <c r="A163" s="1">
        <f t="shared" si="4"/>
        <v>160</v>
      </c>
      <c r="B163" s="8" t="str">
        <f>IF(Runners!A162&lt;&gt;"",SMALL(Runners!CW$3:CW$200,A163),"")</f>
        <v/>
      </c>
      <c r="C163" s="8" t="str">
        <f t="shared" si="5"/>
        <v/>
      </c>
      <c r="D163" s="8"/>
      <c r="E163" s="1">
        <f>VLOOKUP(B163,Runners!CW$3:CZ$200,4,FALSE)</f>
        <v>0</v>
      </c>
    </row>
    <row r="164" spans="1:5" x14ac:dyDescent="0.25">
      <c r="A164" s="1">
        <f t="shared" si="4"/>
        <v>161</v>
      </c>
      <c r="B164" s="8" t="str">
        <f>IF(Runners!A163&lt;&gt;"",SMALL(Runners!CW$3:CW$200,A164),"")</f>
        <v/>
      </c>
      <c r="C164" s="8" t="str">
        <f t="shared" si="5"/>
        <v/>
      </c>
      <c r="D164" s="8"/>
      <c r="E164" s="1">
        <f>VLOOKUP(B164,Runners!CW$3:CZ$200,4,FALSE)</f>
        <v>0</v>
      </c>
    </row>
    <row r="165" spans="1:5" x14ac:dyDescent="0.25">
      <c r="A165" s="1">
        <f t="shared" si="4"/>
        <v>162</v>
      </c>
      <c r="B165" s="8" t="str">
        <f>IF(Runners!A164&lt;&gt;"",SMALL(Runners!CW$3:CW$200,A165),"")</f>
        <v/>
      </c>
      <c r="C165" s="8" t="str">
        <f t="shared" si="5"/>
        <v/>
      </c>
      <c r="D165" s="8"/>
      <c r="E165" s="1">
        <f>VLOOKUP(B165,Runners!CW$3:CZ$200,4,FALSE)</f>
        <v>0</v>
      </c>
    </row>
    <row r="166" spans="1:5" x14ac:dyDescent="0.25">
      <c r="A166" s="1">
        <f t="shared" si="4"/>
        <v>163</v>
      </c>
      <c r="B166" s="8" t="str">
        <f>IF(Runners!A165&lt;&gt;"",SMALL(Runners!CW$3:CW$200,A166),"")</f>
        <v/>
      </c>
      <c r="C166" s="8" t="str">
        <f t="shared" si="5"/>
        <v/>
      </c>
      <c r="D166" s="8"/>
      <c r="E166" s="1">
        <f>VLOOKUP(B166,Runners!CW$3:CZ$200,4,FALSE)</f>
        <v>0</v>
      </c>
    </row>
    <row r="167" spans="1:5" x14ac:dyDescent="0.25">
      <c r="A167" s="1">
        <f t="shared" si="4"/>
        <v>164</v>
      </c>
      <c r="B167" s="8" t="str">
        <f>IF(Runners!A166&lt;&gt;"",SMALL(Runners!CW$3:CW$200,A167),"")</f>
        <v/>
      </c>
      <c r="C167" s="8" t="str">
        <f t="shared" si="5"/>
        <v/>
      </c>
      <c r="D167" s="8"/>
      <c r="E167" s="1">
        <f>VLOOKUP(B167,Runners!CW$3:CZ$200,4,FALSE)</f>
        <v>0</v>
      </c>
    </row>
    <row r="168" spans="1:5" x14ac:dyDescent="0.25">
      <c r="A168" s="1">
        <f t="shared" si="4"/>
        <v>165</v>
      </c>
      <c r="B168" s="8" t="str">
        <f>IF(Runners!A167&lt;&gt;"",SMALL(Runners!CW$3:CW$200,A168),"")</f>
        <v/>
      </c>
      <c r="C168" s="8" t="str">
        <f t="shared" si="5"/>
        <v/>
      </c>
      <c r="D168" s="8"/>
      <c r="E168" s="1">
        <f>VLOOKUP(B168,Runners!CW$3:CZ$200,4,FALSE)</f>
        <v>0</v>
      </c>
    </row>
    <row r="169" spans="1:5" x14ac:dyDescent="0.25">
      <c r="A169" s="1">
        <f t="shared" si="4"/>
        <v>166</v>
      </c>
      <c r="B169" s="8" t="str">
        <f>IF(Runners!A168&lt;&gt;"",SMALL(Runners!CW$3:CW$200,A169),"")</f>
        <v/>
      </c>
      <c r="C169" s="8" t="str">
        <f t="shared" si="5"/>
        <v/>
      </c>
      <c r="D169" s="8"/>
      <c r="E169" s="1">
        <f>VLOOKUP(B169,Runners!CW$3:CZ$200,4,FALSE)</f>
        <v>0</v>
      </c>
    </row>
    <row r="170" spans="1:5" x14ac:dyDescent="0.25">
      <c r="A170" s="1">
        <f t="shared" si="4"/>
        <v>167</v>
      </c>
      <c r="B170" s="8" t="str">
        <f>IF(Runners!A169&lt;&gt;"",SMALL(Runners!CW$3:CW$200,A170),"")</f>
        <v/>
      </c>
      <c r="C170" s="8" t="str">
        <f t="shared" si="5"/>
        <v/>
      </c>
      <c r="D170" s="8"/>
      <c r="E170" s="1">
        <f>VLOOKUP(B170,Runners!CW$3:CZ$200,4,FALSE)</f>
        <v>0</v>
      </c>
    </row>
    <row r="171" spans="1:5" x14ac:dyDescent="0.25">
      <c r="A171" s="1">
        <f t="shared" si="4"/>
        <v>168</v>
      </c>
      <c r="B171" s="8" t="str">
        <f>IF(Runners!A170&lt;&gt;"",SMALL(Runners!CW$3:CW$200,A171),"")</f>
        <v/>
      </c>
      <c r="C171" s="8" t="str">
        <f t="shared" si="5"/>
        <v/>
      </c>
      <c r="D171" s="8"/>
      <c r="E171" s="1">
        <f>VLOOKUP(B171,Runners!CW$3:CZ$200,4,FALSE)</f>
        <v>0</v>
      </c>
    </row>
    <row r="172" spans="1:5" x14ac:dyDescent="0.25">
      <c r="A172" s="1">
        <f t="shared" si="4"/>
        <v>169</v>
      </c>
      <c r="B172" s="8" t="str">
        <f>IF(Runners!A171&lt;&gt;"",SMALL(Runners!CW$3:CW$200,A172),"")</f>
        <v/>
      </c>
      <c r="C172" s="8" t="str">
        <f t="shared" si="5"/>
        <v/>
      </c>
      <c r="D172" s="8"/>
      <c r="E172" s="1">
        <f>VLOOKUP(B172,Runners!CW$3:CZ$200,4,FALSE)</f>
        <v>0</v>
      </c>
    </row>
    <row r="173" spans="1:5" x14ac:dyDescent="0.25">
      <c r="A173" s="1">
        <f t="shared" si="4"/>
        <v>170</v>
      </c>
      <c r="B173" s="8" t="str">
        <f>IF(Runners!A172&lt;&gt;"",SMALL(Runners!CW$3:CW$200,A173),"")</f>
        <v/>
      </c>
      <c r="C173" s="8" t="str">
        <f t="shared" si="5"/>
        <v/>
      </c>
      <c r="D173" s="8"/>
      <c r="E173" s="1">
        <f>VLOOKUP(B173,Runners!CW$3:CZ$200,4,FALSE)</f>
        <v>0</v>
      </c>
    </row>
    <row r="174" spans="1:5" x14ac:dyDescent="0.25">
      <c r="A174" s="1">
        <f t="shared" si="4"/>
        <v>171</v>
      </c>
      <c r="B174" s="8" t="str">
        <f>IF(Runners!A173&lt;&gt;"",SMALL(Runners!CW$3:CW$200,A174),"")</f>
        <v/>
      </c>
      <c r="C174" s="8" t="str">
        <f t="shared" si="5"/>
        <v/>
      </c>
      <c r="D174" s="8"/>
      <c r="E174" s="1">
        <f>VLOOKUP(B174,Runners!CW$3:CZ$200,4,FALSE)</f>
        <v>0</v>
      </c>
    </row>
    <row r="175" spans="1:5" x14ac:dyDescent="0.25">
      <c r="A175" s="1">
        <f t="shared" si="4"/>
        <v>172</v>
      </c>
      <c r="B175" s="8" t="str">
        <f>IF(Runners!A174&lt;&gt;"",SMALL(Runners!CW$3:CW$200,A175),"")</f>
        <v/>
      </c>
      <c r="C175" s="8" t="str">
        <f t="shared" si="5"/>
        <v/>
      </c>
      <c r="D175" s="8"/>
      <c r="E175" s="1">
        <f>VLOOKUP(B175,Runners!CW$3:CZ$200,4,FALSE)</f>
        <v>0</v>
      </c>
    </row>
    <row r="176" spans="1:5" x14ac:dyDescent="0.25">
      <c r="A176" s="1">
        <f t="shared" si="4"/>
        <v>173</v>
      </c>
      <c r="B176" s="8" t="str">
        <f>IF(Runners!A175&lt;&gt;"",SMALL(Runners!CW$3:CW$200,A176),"")</f>
        <v/>
      </c>
      <c r="C176" s="8" t="str">
        <f t="shared" si="5"/>
        <v/>
      </c>
      <c r="D176" s="8"/>
      <c r="E176" s="1">
        <f>VLOOKUP(B176,Runners!CW$3:CZ$200,4,FALSE)</f>
        <v>0</v>
      </c>
    </row>
    <row r="177" spans="1:5" x14ac:dyDescent="0.25">
      <c r="A177" s="1">
        <f t="shared" si="4"/>
        <v>174</v>
      </c>
      <c r="B177" s="8" t="str">
        <f>IF(Runners!A176&lt;&gt;"",SMALL(Runners!CW$3:CW$200,A177),"")</f>
        <v/>
      </c>
      <c r="C177" s="8" t="str">
        <f t="shared" si="5"/>
        <v/>
      </c>
      <c r="D177" s="8"/>
      <c r="E177" s="1">
        <f>VLOOKUP(B177,Runners!CW$3:CZ$200,4,FALSE)</f>
        <v>0</v>
      </c>
    </row>
    <row r="178" spans="1:5" x14ac:dyDescent="0.25">
      <c r="A178" s="1">
        <f t="shared" si="4"/>
        <v>175</v>
      </c>
      <c r="B178" s="8" t="str">
        <f>IF(Runners!A177&lt;&gt;"",SMALL(Runners!CW$3:CW$200,A178),"")</f>
        <v/>
      </c>
      <c r="C178" s="8" t="str">
        <f t="shared" si="5"/>
        <v/>
      </c>
      <c r="D178" s="8"/>
      <c r="E178" s="1">
        <f>VLOOKUP(B178,Runners!CW$3:CZ$200,4,FALSE)</f>
        <v>0</v>
      </c>
    </row>
    <row r="179" spans="1:5" x14ac:dyDescent="0.25">
      <c r="A179" s="1">
        <f t="shared" si="4"/>
        <v>176</v>
      </c>
      <c r="B179" s="8" t="str">
        <f>IF(Runners!A178&lt;&gt;"",SMALL(Runners!CW$3:CW$200,A179),"")</f>
        <v/>
      </c>
      <c r="C179" s="8" t="str">
        <f t="shared" si="5"/>
        <v/>
      </c>
      <c r="D179" s="8"/>
      <c r="E179" s="1">
        <f>VLOOKUP(B179,Runners!CW$3:CZ$200,4,FALSE)</f>
        <v>0</v>
      </c>
    </row>
    <row r="180" spans="1:5" x14ac:dyDescent="0.25">
      <c r="A180" s="1">
        <f t="shared" si="4"/>
        <v>177</v>
      </c>
      <c r="B180" s="8" t="str">
        <f>IF(Runners!A179&lt;&gt;"",SMALL(Runners!CW$3:CW$200,A180),"")</f>
        <v/>
      </c>
      <c r="C180" s="8" t="str">
        <f t="shared" si="5"/>
        <v/>
      </c>
      <c r="D180" s="8"/>
      <c r="E180" s="1">
        <f>VLOOKUP(B180,Runners!CW$3:CZ$200,4,FALSE)</f>
        <v>0</v>
      </c>
    </row>
    <row r="181" spans="1:5" x14ac:dyDescent="0.25">
      <c r="A181" s="1">
        <f t="shared" si="4"/>
        <v>178</v>
      </c>
      <c r="B181" s="8" t="str">
        <f>IF(Runners!A180&lt;&gt;"",SMALL(Runners!CW$3:CW$200,A181),"")</f>
        <v/>
      </c>
      <c r="C181" s="8" t="str">
        <f t="shared" si="5"/>
        <v/>
      </c>
      <c r="D181" s="8"/>
      <c r="E181" s="1">
        <f>VLOOKUP(B181,Runners!CW$3:CZ$200,4,FALSE)</f>
        <v>0</v>
      </c>
    </row>
    <row r="182" spans="1:5" x14ac:dyDescent="0.25">
      <c r="A182" s="1">
        <f t="shared" si="4"/>
        <v>179</v>
      </c>
      <c r="B182" s="8" t="str">
        <f>IF(Runners!A181&lt;&gt;"",SMALL(Runners!CW$3:CW$200,A182),"")</f>
        <v/>
      </c>
      <c r="C182" s="8" t="str">
        <f t="shared" si="5"/>
        <v/>
      </c>
      <c r="D182" s="8"/>
      <c r="E182" s="1">
        <f>VLOOKUP(B182,Runners!CW$3:CZ$200,4,FALSE)</f>
        <v>0</v>
      </c>
    </row>
    <row r="183" spans="1:5" x14ac:dyDescent="0.25">
      <c r="A183" s="1">
        <f t="shared" si="4"/>
        <v>180</v>
      </c>
      <c r="B183" s="8" t="str">
        <f>IF(Runners!A182&lt;&gt;"",SMALL(Runners!CW$3:CW$200,A183),"")</f>
        <v/>
      </c>
      <c r="C183" s="8" t="str">
        <f t="shared" si="5"/>
        <v/>
      </c>
      <c r="D183" s="8"/>
      <c r="E183" s="1">
        <f>VLOOKUP(B183,Runners!CW$3:CZ$200,4,FALSE)</f>
        <v>0</v>
      </c>
    </row>
    <row r="184" spans="1:5" x14ac:dyDescent="0.25">
      <c r="A184" s="1">
        <f t="shared" si="4"/>
        <v>181</v>
      </c>
      <c r="B184" s="8" t="str">
        <f>IF(Runners!A183&lt;&gt;"",SMALL(Runners!CW$3:CW$200,A184),"")</f>
        <v/>
      </c>
      <c r="C184" s="8" t="str">
        <f t="shared" si="5"/>
        <v/>
      </c>
      <c r="D184" s="8"/>
      <c r="E184" s="1">
        <f>VLOOKUP(B184,Runners!CW$3:CZ$200,4,FALSE)</f>
        <v>0</v>
      </c>
    </row>
    <row r="185" spans="1:5" x14ac:dyDescent="0.25">
      <c r="A185" s="1">
        <f t="shared" si="4"/>
        <v>182</v>
      </c>
      <c r="B185" s="8" t="str">
        <f>IF(Runners!A184&lt;&gt;"",SMALL(Runners!CW$3:CW$200,A185),"")</f>
        <v/>
      </c>
      <c r="C185" s="8" t="str">
        <f t="shared" si="5"/>
        <v/>
      </c>
      <c r="D185" s="8"/>
      <c r="E185" s="1">
        <f>VLOOKUP(B185,Runners!CW$3:CZ$200,4,FALSE)</f>
        <v>0</v>
      </c>
    </row>
    <row r="186" spans="1:5" x14ac:dyDescent="0.25">
      <c r="A186" s="1">
        <f t="shared" si="4"/>
        <v>183</v>
      </c>
      <c r="B186" s="8" t="str">
        <f>IF(Runners!A185&lt;&gt;"",SMALL(Runners!CW$3:CW$200,A186),"")</f>
        <v/>
      </c>
      <c r="C186" s="8" t="str">
        <f t="shared" si="5"/>
        <v/>
      </c>
      <c r="D186" s="8"/>
      <c r="E186" s="1">
        <f>VLOOKUP(B186,Runners!CW$3:CZ$200,4,FALSE)</f>
        <v>0</v>
      </c>
    </row>
    <row r="187" spans="1:5" x14ac:dyDescent="0.25">
      <c r="A187" s="1">
        <f t="shared" si="4"/>
        <v>184</v>
      </c>
      <c r="B187" s="8" t="str">
        <f>IF(Runners!A186&lt;&gt;"",SMALL(Runners!CW$3:CW$200,A187),"")</f>
        <v/>
      </c>
      <c r="C187" s="8" t="str">
        <f t="shared" si="5"/>
        <v/>
      </c>
      <c r="D187" s="8"/>
      <c r="E187" s="1">
        <f>VLOOKUP(B187,Runners!CW$3:CZ$200,4,FALSE)</f>
        <v>0</v>
      </c>
    </row>
    <row r="188" spans="1:5" x14ac:dyDescent="0.25">
      <c r="A188" s="1">
        <f t="shared" si="4"/>
        <v>185</v>
      </c>
      <c r="B188" s="8" t="str">
        <f>IF(Runners!A187&lt;&gt;"",SMALL(Runners!CW$3:CW$200,A188),"")</f>
        <v/>
      </c>
      <c r="C188" s="8" t="str">
        <f t="shared" si="5"/>
        <v/>
      </c>
      <c r="D188" s="8"/>
      <c r="E188" s="1">
        <f>VLOOKUP(B188,Runners!CW$3:CZ$200,4,FALSE)</f>
        <v>0</v>
      </c>
    </row>
    <row r="189" spans="1:5" x14ac:dyDescent="0.25">
      <c r="A189" s="1">
        <f t="shared" si="4"/>
        <v>186</v>
      </c>
      <c r="B189" s="8" t="str">
        <f>IF(Runners!A188&lt;&gt;"",SMALL(Runners!CW$3:CW$200,A189),"")</f>
        <v/>
      </c>
      <c r="C189" s="8" t="str">
        <f t="shared" si="5"/>
        <v/>
      </c>
      <c r="D189" s="8"/>
      <c r="E189" s="1">
        <f>VLOOKUP(B189,Runners!CW$3:CZ$200,4,FALSE)</f>
        <v>0</v>
      </c>
    </row>
    <row r="190" spans="1:5" x14ac:dyDescent="0.25">
      <c r="A190" s="1">
        <f t="shared" si="4"/>
        <v>187</v>
      </c>
      <c r="B190" s="8" t="str">
        <f>IF(Runners!A189&lt;&gt;"",SMALL(Runners!CW$3:CW$200,A190),"")</f>
        <v/>
      </c>
      <c r="C190" s="8" t="str">
        <f t="shared" si="5"/>
        <v/>
      </c>
      <c r="D190" s="8"/>
      <c r="E190" s="1">
        <f>VLOOKUP(B190,Runners!CW$3:CZ$200,4,FALSE)</f>
        <v>0</v>
      </c>
    </row>
    <row r="191" spans="1:5" x14ac:dyDescent="0.25">
      <c r="A191" s="1">
        <f t="shared" si="4"/>
        <v>188</v>
      </c>
      <c r="B191" s="8" t="str">
        <f>IF(Runners!A190&lt;&gt;"",SMALL(Runners!CW$3:CW$200,A191),"")</f>
        <v/>
      </c>
      <c r="C191" s="8" t="str">
        <f t="shared" si="5"/>
        <v/>
      </c>
      <c r="D191" s="8"/>
      <c r="E191" s="1">
        <f>VLOOKUP(B191,Runners!CW$3:CZ$200,4,FALSE)</f>
        <v>0</v>
      </c>
    </row>
    <row r="192" spans="1:5" x14ac:dyDescent="0.25">
      <c r="A192" s="1">
        <f t="shared" si="4"/>
        <v>189</v>
      </c>
      <c r="B192" s="8" t="str">
        <f>IF(Runners!A191&lt;&gt;"",SMALL(Runners!CW$3:CW$200,A192),"")</f>
        <v/>
      </c>
      <c r="C192" s="8" t="str">
        <f t="shared" si="5"/>
        <v/>
      </c>
      <c r="D192" s="8"/>
      <c r="E192" s="1">
        <f>VLOOKUP(B192,Runners!CW$3:CZ$200,4,FALSE)</f>
        <v>0</v>
      </c>
    </row>
    <row r="193" spans="1:5" x14ac:dyDescent="0.25">
      <c r="A193" s="1">
        <f t="shared" si="4"/>
        <v>190</v>
      </c>
      <c r="B193" s="8" t="str">
        <f>IF(Runners!A192&lt;&gt;"",SMALL(Runners!CW$3:CW$200,A193),"")</f>
        <v/>
      </c>
      <c r="C193" s="8" t="str">
        <f t="shared" si="5"/>
        <v/>
      </c>
      <c r="D193" s="8"/>
      <c r="E193" s="1">
        <f>VLOOKUP(B193,Runners!CW$3:CZ$200,4,FALSE)</f>
        <v>0</v>
      </c>
    </row>
    <row r="194" spans="1:5" x14ac:dyDescent="0.25">
      <c r="A194" s="1">
        <f t="shared" si="4"/>
        <v>191</v>
      </c>
      <c r="B194" s="8" t="str">
        <f>IF(Runners!A193&lt;&gt;"",SMALL(Runners!CW$3:CW$200,A194),"")</f>
        <v/>
      </c>
      <c r="C194" s="8" t="str">
        <f t="shared" si="5"/>
        <v/>
      </c>
      <c r="D194" s="8"/>
      <c r="E194" s="1">
        <f>VLOOKUP(B194,Runners!CW$3:CZ$200,4,FALSE)</f>
        <v>0</v>
      </c>
    </row>
    <row r="195" spans="1:5" x14ac:dyDescent="0.25">
      <c r="A195" s="1">
        <f t="shared" si="4"/>
        <v>192</v>
      </c>
      <c r="B195" s="8" t="str">
        <f>IF(Runners!A194&lt;&gt;"",SMALL(Runners!CW$3:CW$200,A195),"")</f>
        <v/>
      </c>
      <c r="C195" s="8" t="str">
        <f t="shared" si="5"/>
        <v/>
      </c>
      <c r="D195" s="8"/>
      <c r="E195" s="1">
        <f>VLOOKUP(B195,Runners!CW$3:CZ$200,4,FALSE)</f>
        <v>0</v>
      </c>
    </row>
    <row r="196" spans="1:5" x14ac:dyDescent="0.25">
      <c r="A196" s="1">
        <f t="shared" si="4"/>
        <v>193</v>
      </c>
      <c r="B196" s="8" t="str">
        <f>IF(Runners!A195&lt;&gt;"",SMALL(Runners!CW$3:CW$200,A196),"")</f>
        <v/>
      </c>
      <c r="C196" s="8" t="str">
        <f t="shared" si="5"/>
        <v/>
      </c>
      <c r="D196" s="8"/>
      <c r="E196" s="1">
        <f>VLOOKUP(B196,Runners!CW$3:CZ$200,4,FALSE)</f>
        <v>0</v>
      </c>
    </row>
    <row r="197" spans="1:5" x14ac:dyDescent="0.25">
      <c r="A197" s="1">
        <f t="shared" ref="A197:A201" si="6">A196+1</f>
        <v>194</v>
      </c>
      <c r="B197" s="8" t="str">
        <f>IF(Runners!A196&lt;&gt;"",SMALL(Runners!CW$3:CW$200,A197),"")</f>
        <v/>
      </c>
      <c r="C197" s="8" t="str">
        <f t="shared" ref="C197:C201" si="7">IF(B197&lt;&gt;"",B197+C$1,"")</f>
        <v/>
      </c>
      <c r="D197" s="8"/>
      <c r="E197" s="1">
        <f>VLOOKUP(B197,Runners!CW$3:CZ$200,4,FALSE)</f>
        <v>0</v>
      </c>
    </row>
    <row r="198" spans="1:5" x14ac:dyDescent="0.25">
      <c r="A198" s="1">
        <f t="shared" si="6"/>
        <v>195</v>
      </c>
      <c r="B198" s="8" t="str">
        <f>IF(Runners!A197&lt;&gt;"",SMALL(Runners!CW$3:CW$200,A198),"")</f>
        <v/>
      </c>
      <c r="C198" s="8" t="str">
        <f t="shared" si="7"/>
        <v/>
      </c>
      <c r="D198" s="8"/>
      <c r="E198" s="1">
        <f>VLOOKUP(B198,Runners!CW$3:CZ$200,4,FALSE)</f>
        <v>0</v>
      </c>
    </row>
    <row r="199" spans="1:5" x14ac:dyDescent="0.25">
      <c r="A199" s="1">
        <f t="shared" si="6"/>
        <v>196</v>
      </c>
      <c r="B199" s="8" t="str">
        <f>IF(Runners!A198&lt;&gt;"",SMALL(Runners!CW$3:CW$200,A199),"")</f>
        <v/>
      </c>
      <c r="C199" s="8" t="str">
        <f t="shared" si="7"/>
        <v/>
      </c>
      <c r="D199" s="8"/>
      <c r="E199" s="1">
        <f>VLOOKUP(B199,Runners!CW$3:CZ$200,4,FALSE)</f>
        <v>0</v>
      </c>
    </row>
    <row r="200" spans="1:5" x14ac:dyDescent="0.25">
      <c r="A200" s="1">
        <f t="shared" si="6"/>
        <v>197</v>
      </c>
      <c r="B200" s="8" t="str">
        <f>IF(Runners!A199&lt;&gt;"",SMALL(Runners!CW$3:CW$200,A200),"")</f>
        <v/>
      </c>
      <c r="C200" s="8" t="str">
        <f t="shared" si="7"/>
        <v/>
      </c>
      <c r="D200" s="8"/>
      <c r="E200" s="1">
        <f>VLOOKUP(B200,Runners!CW$3:CZ$200,4,FALSE)</f>
        <v>0</v>
      </c>
    </row>
    <row r="201" spans="1:5" x14ac:dyDescent="0.25">
      <c r="A201" s="1">
        <f t="shared" si="6"/>
        <v>198</v>
      </c>
      <c r="B201" s="8" t="str">
        <f>IF(Runners!A200&lt;&gt;"",SMALL(Runners!CW$3:CW$200,A201),"")</f>
        <v/>
      </c>
      <c r="C201" s="8" t="str">
        <f t="shared" si="7"/>
        <v/>
      </c>
      <c r="D201" s="8"/>
      <c r="E201" s="1">
        <f>VLOOKUP(B201,Runners!CW$3:CZ$200,4,FALSE)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E201"/>
  <sheetViews>
    <sheetView showZeros="0" topLeftCell="A2" workbookViewId="0">
      <selection activeCell="A4" sqref="A4"/>
    </sheetView>
  </sheetViews>
  <sheetFormatPr defaultRowHeight="12" x14ac:dyDescent="0.25"/>
  <cols>
    <col min="1" max="1" width="16.21875" style="1" customWidth="1"/>
    <col min="2" max="2" width="5.5546875" style="1" customWidth="1"/>
    <col min="3" max="3" width="7.33203125" style="1" customWidth="1"/>
    <col min="4" max="4" width="6.77734375" style="6" hidden="1" customWidth="1"/>
    <col min="5" max="5" width="7.77734375" style="1" customWidth="1"/>
    <col min="6" max="6" width="8.6640625" style="1" customWidth="1"/>
    <col min="7" max="7" width="8.6640625" style="6" customWidth="1"/>
    <col min="8" max="8" width="8.6640625" style="6" hidden="1" customWidth="1"/>
    <col min="9" max="9" width="8.109375" style="1" hidden="1" customWidth="1"/>
    <col min="10" max="10" width="5.77734375" style="1" hidden="1" customWidth="1"/>
    <col min="11" max="11" width="8.6640625" style="8" hidden="1" customWidth="1"/>
    <col min="12" max="12" width="11.109375" style="1" customWidth="1"/>
    <col min="13" max="13" width="8.88671875" style="1" customWidth="1"/>
    <col min="14" max="14" width="8.88671875" style="8" customWidth="1"/>
    <col min="15" max="15" width="16.6640625" style="1" customWidth="1"/>
    <col min="16" max="16" width="5.5546875" style="40" customWidth="1"/>
    <col min="17" max="17" width="5.6640625" style="40" hidden="1" customWidth="1"/>
    <col min="18" max="20" width="5.5546875" style="6" customWidth="1"/>
    <col min="21" max="21" width="5.44140625" style="1" customWidth="1"/>
    <col min="22" max="22" width="6.21875" style="1" hidden="1" customWidth="1"/>
    <col min="23" max="23" width="6.109375" style="1" customWidth="1"/>
    <col min="24" max="24" width="8.88671875" style="1" customWidth="1"/>
    <col min="25" max="16384" width="8.88671875" style="1"/>
  </cols>
  <sheetData>
    <row r="1" spans="1:83" s="7" customFormat="1" ht="12" hidden="1" customHeight="1" x14ac:dyDescent="0.3">
      <c r="C1" s="7">
        <v>15</v>
      </c>
      <c r="D1" s="5"/>
      <c r="E1" s="4" t="s">
        <v>57</v>
      </c>
      <c r="F1" s="4" t="s">
        <v>45</v>
      </c>
      <c r="G1" s="5"/>
      <c r="H1" s="5"/>
      <c r="K1" s="10"/>
      <c r="N1" s="10"/>
      <c r="P1" s="39"/>
      <c r="Q1" s="39"/>
      <c r="R1" s="5"/>
      <c r="S1" s="5">
        <v>87</v>
      </c>
      <c r="T1" s="5"/>
      <c r="V1" s="7">
        <v>3</v>
      </c>
    </row>
    <row r="2" spans="1:83" s="7" customFormat="1" ht="12" customHeight="1" x14ac:dyDescent="0.3">
      <c r="A2" s="7" t="s">
        <v>27</v>
      </c>
      <c r="B2" s="7" t="s">
        <v>77</v>
      </c>
      <c r="C2" s="7" t="s">
        <v>71</v>
      </c>
      <c r="D2" s="5">
        <v>0</v>
      </c>
      <c r="E2" s="4"/>
      <c r="F2" s="4"/>
      <c r="G2" s="5"/>
      <c r="H2" s="5"/>
      <c r="K2" s="10"/>
      <c r="L2" s="14" t="s">
        <v>151</v>
      </c>
      <c r="M2" s="14" t="s">
        <v>152</v>
      </c>
      <c r="N2" s="24" t="s">
        <v>153</v>
      </c>
      <c r="P2" s="39" t="s">
        <v>77</v>
      </c>
      <c r="Q2" s="39"/>
      <c r="R2" s="5" t="s">
        <v>44</v>
      </c>
      <c r="S2" s="5" t="s">
        <v>131</v>
      </c>
      <c r="T2" s="5" t="s">
        <v>136</v>
      </c>
    </row>
    <row r="3" spans="1:83" s="7" customFormat="1" ht="12" hidden="1" customHeight="1" x14ac:dyDescent="0.3">
      <c r="D3" s="5">
        <v>0</v>
      </c>
      <c r="E3" s="4"/>
      <c r="F3" s="4"/>
      <c r="G3" s="5"/>
      <c r="H3" s="5"/>
      <c r="K3" s="10"/>
      <c r="L3" s="14"/>
      <c r="M3" s="14"/>
      <c r="N3" s="24"/>
      <c r="P3" s="39"/>
      <c r="Q3" s="39">
        <v>41</v>
      </c>
      <c r="R3" s="5">
        <v>41</v>
      </c>
      <c r="S3" s="5"/>
      <c r="T3" s="5"/>
    </row>
    <row r="4" spans="1:83" ht="12" customHeight="1" x14ac:dyDescent="0.25">
      <c r="A4" s="1" t="s">
        <v>231</v>
      </c>
      <c r="C4" s="3">
        <f>IF(A4&lt;&gt;"",VLOOKUP(A4,Runners!A$3:AS$200,C$1,FALSE),0)</f>
        <v>1.4930555555555556E-2</v>
      </c>
      <c r="D4" s="6">
        <f t="shared" ref="D4:D35" si="0">D3+1</f>
        <v>1</v>
      </c>
      <c r="E4" s="2"/>
      <c r="F4" s="2">
        <f t="shared" ref="F4:F35" si="1">IF(E4&gt;0,E4-C4,0)</f>
        <v>0</v>
      </c>
      <c r="J4" s="1" t="str">
        <f t="shared" ref="J4:J35" si="2">A4</f>
        <v>Aaron Kirkby</v>
      </c>
      <c r="L4" s="7">
        <f>COUNT(E4:E201)</f>
        <v>21</v>
      </c>
      <c r="M4" s="8">
        <f t="shared" ref="M4:M35" si="3">IF(D4&lt;=L$4,SMALL(E$4:E$201,D4),"")</f>
        <v>3.0624999999999999E-2</v>
      </c>
      <c r="N4" s="8">
        <f t="shared" ref="N4:N35" si="4">IF(D4&lt;=L$4,VLOOKUP(M4,E$4:F$201,2,FALSE),"")</f>
        <v>2.7152777777777776E-2</v>
      </c>
      <c r="O4" s="1" t="str">
        <f t="shared" ref="O4:O35" si="5">IF(D4&lt;=L$4,VLOOKUP(M4,E$4:J$201,6,FALSE),"")</f>
        <v>Bob Clough</v>
      </c>
      <c r="P4" s="40">
        <f t="shared" ref="P4:P35" si="6">IF(D4&lt;=L$4,VLOOKUP(O4,A$4:B$201,2,FALSE),"")</f>
        <v>0</v>
      </c>
      <c r="Q4" s="40">
        <f t="shared" ref="Q4:Q35" si="7">IF(D4&lt;=L$4,IF(P4="Y",Q3,Q3-1),"")</f>
        <v>40</v>
      </c>
      <c r="R4" s="6">
        <f t="shared" ref="R4:R35" si="8">IF(Q4=Q3,0,Q4)</f>
        <v>40</v>
      </c>
      <c r="S4" s="6">
        <f>IF(AND(D4&lt;=L$4,P4&lt;&gt;"Y"),IF(N4&lt;VLOOKUP(O4,Runners!A$3:CT$200,S$1,FALSE),2,0),0)</f>
        <v>2</v>
      </c>
      <c r="T4" s="6">
        <f t="shared" ref="T4:T35" si="9">IF(AND(D4&lt;=L$4,P4&lt;&gt;"Y"),S4+R4,0)</f>
        <v>42</v>
      </c>
      <c r="U4" s="2"/>
      <c r="V4" s="2">
        <f>IF(O4&lt;&gt;"",VLOOKUP(O4,Runners!CZ$3:DM$200,V$1,FALSE),"")</f>
        <v>3.2732991143317229E-2</v>
      </c>
      <c r="W4" s="19">
        <f t="shared" ref="W4:W35" si="10">IF(O4&lt;&gt;"",(V4-N4)/V4,"")</f>
        <v>0.17047673220901813</v>
      </c>
    </row>
    <row r="5" spans="1:83" ht="12" customHeight="1" x14ac:dyDescent="0.25">
      <c r="A5" s="1" t="s">
        <v>159</v>
      </c>
      <c r="C5" s="3">
        <f>IF(A5&lt;&gt;"",VLOOKUP(A5,Runners!A$3:AS$200,C$1,FALSE),0)</f>
        <v>1.1631944444444445E-2</v>
      </c>
      <c r="D5" s="6">
        <f t="shared" si="0"/>
        <v>2</v>
      </c>
      <c r="E5" s="2"/>
      <c r="F5" s="2">
        <f t="shared" si="1"/>
        <v>0</v>
      </c>
      <c r="J5" s="1" t="str">
        <f t="shared" si="2"/>
        <v>Adrian Sargent</v>
      </c>
      <c r="L5" s="7"/>
      <c r="M5" s="8">
        <f t="shared" si="3"/>
        <v>3.5231481481481482E-2</v>
      </c>
      <c r="N5" s="8">
        <f t="shared" si="4"/>
        <v>2.7418981481481482E-2</v>
      </c>
      <c r="O5" s="1" t="str">
        <f t="shared" si="5"/>
        <v>Debbie Francis</v>
      </c>
      <c r="P5" s="40">
        <f t="shared" si="6"/>
        <v>0</v>
      </c>
      <c r="Q5" s="40">
        <f t="shared" si="7"/>
        <v>39</v>
      </c>
      <c r="R5" s="6">
        <f t="shared" si="8"/>
        <v>39</v>
      </c>
      <c r="S5" s="6">
        <f>IF(AND(D5&lt;=L$4,P5&lt;&gt;"Y"),IF(N5&lt;VLOOKUP(O5,Runners!A$3:CT$200,S$1,FALSE),2,0),0)</f>
        <v>0</v>
      </c>
      <c r="T5" s="6">
        <f t="shared" si="9"/>
        <v>39</v>
      </c>
      <c r="U5" s="2"/>
      <c r="V5" s="2">
        <f>IF(O5&lt;&gt;"",VLOOKUP(O5,Runners!CZ$3:DM$200,V$1,FALSE),"")</f>
        <v>2.8457125603864729E-2</v>
      </c>
      <c r="W5" s="19">
        <f t="shared" si="10"/>
        <v>3.648099027409353E-2</v>
      </c>
      <c r="X5" s="2" t="s">
        <v>148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</row>
    <row r="6" spans="1:83" x14ac:dyDescent="0.25">
      <c r="A6" s="1" t="s">
        <v>8</v>
      </c>
      <c r="B6" s="3"/>
      <c r="C6" s="3">
        <f>IF(A6&lt;&gt;"",VLOOKUP(A6,Runners!A$3:AS$200,C$1,FALSE),0)</f>
        <v>1.4409722222222223E-2</v>
      </c>
      <c r="D6" s="6">
        <f t="shared" si="0"/>
        <v>3</v>
      </c>
      <c r="E6" s="2"/>
      <c r="F6" s="2">
        <f t="shared" si="1"/>
        <v>0</v>
      </c>
      <c r="J6" s="1" t="str">
        <f t="shared" si="2"/>
        <v>Alan Elstone</v>
      </c>
      <c r="M6" s="8">
        <f t="shared" si="3"/>
        <v>3.5821759259259262E-2</v>
      </c>
      <c r="N6" s="8">
        <f t="shared" si="4"/>
        <v>1.9675925925925927E-2</v>
      </c>
      <c r="O6" s="1" t="str">
        <f t="shared" si="5"/>
        <v>David Butler</v>
      </c>
      <c r="P6" s="40" t="str">
        <f t="shared" si="6"/>
        <v>Y</v>
      </c>
      <c r="Q6" s="40">
        <f t="shared" si="7"/>
        <v>39</v>
      </c>
      <c r="R6" s="6">
        <f t="shared" si="8"/>
        <v>0</v>
      </c>
      <c r="S6" s="6">
        <f>IF(AND(D6&lt;=L$4,P6&lt;&gt;"Y"),IF(N6&lt;VLOOKUP(O6,Runners!A$3:CT$200,S$1,FALSE),2,0),0)</f>
        <v>0</v>
      </c>
      <c r="T6" s="6">
        <f t="shared" si="9"/>
        <v>0</v>
      </c>
      <c r="U6" s="2"/>
      <c r="V6" s="2">
        <f>IF(O6&lt;&gt;"",VLOOKUP(O6,Runners!CZ$3:DM$200,V$1,FALSE),"")</f>
        <v>2.0032926491821562E-2</v>
      </c>
      <c r="W6" s="19">
        <f t="shared" si="10"/>
        <v>1.7820689655172497E-2</v>
      </c>
    </row>
    <row r="7" spans="1:83" x14ac:dyDescent="0.25">
      <c r="A7" s="1" t="s">
        <v>1</v>
      </c>
      <c r="C7" s="3">
        <f>IF(A7&lt;&gt;"",VLOOKUP(A7,Runners!A$3:AS$200,C$1,FALSE),0)</f>
        <v>1.7708333333333333E-2</v>
      </c>
      <c r="D7" s="6">
        <f t="shared" si="0"/>
        <v>4</v>
      </c>
      <c r="E7" s="2"/>
      <c r="F7" s="2">
        <f t="shared" si="1"/>
        <v>0</v>
      </c>
      <c r="J7" s="1" t="str">
        <f t="shared" si="2"/>
        <v>Alex Tate</v>
      </c>
      <c r="M7" s="8">
        <f t="shared" si="3"/>
        <v>3.6064814814814813E-2</v>
      </c>
      <c r="N7" s="8">
        <f t="shared" si="4"/>
        <v>1.6793981481481479E-2</v>
      </c>
      <c r="O7" s="1" t="str">
        <f t="shared" si="5"/>
        <v>Joe Greenwood</v>
      </c>
      <c r="P7" s="40">
        <f t="shared" si="6"/>
        <v>0</v>
      </c>
      <c r="Q7" s="40">
        <f t="shared" si="7"/>
        <v>38</v>
      </c>
      <c r="R7" s="6">
        <f t="shared" si="8"/>
        <v>38</v>
      </c>
      <c r="S7" s="6">
        <f>IF(AND(D7&lt;=L$4,P7&lt;&gt;"Y"),IF(N7&lt;VLOOKUP(O7,Runners!A$3:CT$200,S$1,FALSE),2,0),0)</f>
        <v>0</v>
      </c>
      <c r="T7" s="6">
        <f t="shared" si="9"/>
        <v>38</v>
      </c>
      <c r="U7" s="2"/>
      <c r="V7" s="2">
        <f>IF(O7&lt;&gt;"",VLOOKUP(O7,Runners!CZ$3:DM$200,V$1,FALSE),"")</f>
        <v>1.6986714975845401E-2</v>
      </c>
      <c r="W7" s="19">
        <f t="shared" si="10"/>
        <v>1.1346131058181825E-2</v>
      </c>
    </row>
    <row r="8" spans="1:83" x14ac:dyDescent="0.25">
      <c r="A8" s="1" t="s">
        <v>186</v>
      </c>
      <c r="B8" s="3"/>
      <c r="C8" s="3">
        <f>IF(A8&lt;&gt;"",VLOOKUP(A8,Runners!A$3:AS$200,C$1,FALSE),0)</f>
        <v>1.6666666666666666E-2</v>
      </c>
      <c r="D8" s="6">
        <f t="shared" si="0"/>
        <v>5</v>
      </c>
      <c r="E8" s="2"/>
      <c r="F8" s="2">
        <f t="shared" si="1"/>
        <v>0</v>
      </c>
      <c r="J8" s="1" t="str">
        <f t="shared" si="2"/>
        <v>Alistaire Leivers</v>
      </c>
      <c r="M8" s="8">
        <f t="shared" si="3"/>
        <v>3.6087962962962968E-2</v>
      </c>
      <c r="N8" s="8">
        <f t="shared" si="4"/>
        <v>2.3067129629629632E-2</v>
      </c>
      <c r="O8" s="1" t="str">
        <f t="shared" si="5"/>
        <v>Jason Sheridan</v>
      </c>
      <c r="P8" s="40">
        <f t="shared" si="6"/>
        <v>0</v>
      </c>
      <c r="Q8" s="40">
        <f t="shared" si="7"/>
        <v>37</v>
      </c>
      <c r="R8" s="6">
        <f t="shared" si="8"/>
        <v>37</v>
      </c>
      <c r="S8" s="6">
        <f>IF(AND(D8&lt;=L$4,P8&lt;&gt;"Y"),IF(N8&lt;VLOOKUP(O8,Runners!A$3:CT$200,S$1,FALSE),2,0),0)</f>
        <v>2</v>
      </c>
      <c r="T8" s="6">
        <f t="shared" si="9"/>
        <v>39</v>
      </c>
      <c r="U8" s="2"/>
      <c r="V8" s="2">
        <f>IF(O8&lt;&gt;"",VLOOKUP(O8,Runners!CZ$3:DM$200,V$1,FALSE),"")</f>
        <v>2.3218095813204512E-2</v>
      </c>
      <c r="W8" s="19">
        <f t="shared" si="10"/>
        <v>6.5020915061011573E-3</v>
      </c>
    </row>
    <row r="9" spans="1:83" x14ac:dyDescent="0.25">
      <c r="A9" s="1" t="s">
        <v>40</v>
      </c>
      <c r="C9" s="3">
        <f>IF(A9&lt;&gt;"",VLOOKUP(A9,Runners!A$3:AS$200,C$1,FALSE),0)</f>
        <v>1.2152777777777778E-2</v>
      </c>
      <c r="D9" s="6">
        <f t="shared" si="0"/>
        <v>6</v>
      </c>
      <c r="E9" s="2"/>
      <c r="F9" s="2">
        <f t="shared" si="1"/>
        <v>0</v>
      </c>
      <c r="J9" s="1" t="str">
        <f t="shared" si="2"/>
        <v>Als Everest</v>
      </c>
      <c r="M9" s="8">
        <f t="shared" si="3"/>
        <v>3.619212962962963E-2</v>
      </c>
      <c r="N9" s="8">
        <f t="shared" si="4"/>
        <v>1.6921296296296295E-2</v>
      </c>
      <c r="O9" s="1" t="str">
        <f t="shared" si="5"/>
        <v>Liz Abbott</v>
      </c>
      <c r="P9" s="40">
        <f t="shared" si="6"/>
        <v>0</v>
      </c>
      <c r="Q9" s="40">
        <f t="shared" si="7"/>
        <v>36</v>
      </c>
      <c r="R9" s="6">
        <f t="shared" si="8"/>
        <v>36</v>
      </c>
      <c r="S9" s="6">
        <f>IF(AND(D9&lt;=L$4,P9&lt;&gt;"Y"),IF(N9&lt;VLOOKUP(O9,Runners!A$3:CT$200,S$1,FALSE),2,0),0)</f>
        <v>2</v>
      </c>
      <c r="T9" s="6">
        <f t="shared" si="9"/>
        <v>38</v>
      </c>
      <c r="U9" s="2"/>
      <c r="V9" s="2">
        <f>IF(O9&lt;&gt;"",VLOOKUP(O9,Runners!CZ$3:DM$200,V$1,FALSE),"")</f>
        <v>1.6869967793880839E-2</v>
      </c>
      <c r="W9" s="19">
        <f t="shared" si="10"/>
        <v>-3.0425963488842217E-3</v>
      </c>
    </row>
    <row r="10" spans="1:83" x14ac:dyDescent="0.25">
      <c r="A10" s="1" t="s">
        <v>60</v>
      </c>
      <c r="C10" s="3">
        <f>IF(A10&lt;&gt;"",VLOOKUP(A10,Runners!A$3:AS$200,C$1,FALSE),0)</f>
        <v>1.892361111111111E-2</v>
      </c>
      <c r="D10" s="6">
        <f t="shared" si="0"/>
        <v>7</v>
      </c>
      <c r="E10" s="2"/>
      <c r="F10" s="2">
        <f t="shared" si="1"/>
        <v>0</v>
      </c>
      <c r="J10" s="1" t="str">
        <f t="shared" si="2"/>
        <v>Andy Draper</v>
      </c>
      <c r="M10" s="8">
        <f t="shared" si="3"/>
        <v>3.6249999999999998E-2</v>
      </c>
      <c r="N10" s="8">
        <f t="shared" si="4"/>
        <v>3.1215277777777776E-2</v>
      </c>
      <c r="O10" s="1" t="str">
        <f t="shared" si="5"/>
        <v>Pam Binns</v>
      </c>
      <c r="P10" s="40">
        <f t="shared" si="6"/>
        <v>0</v>
      </c>
      <c r="Q10" s="40">
        <f t="shared" si="7"/>
        <v>35</v>
      </c>
      <c r="R10" s="6">
        <f t="shared" si="8"/>
        <v>35</v>
      </c>
      <c r="S10" s="6">
        <f>IF(AND(D10&lt;=L$4,P10&lt;&gt;"Y"),IF(N10&lt;VLOOKUP(O10,Runners!A$3:CT$200,S$1,FALSE),2,0),0)</f>
        <v>0</v>
      </c>
      <c r="T10" s="6">
        <f t="shared" si="9"/>
        <v>35</v>
      </c>
      <c r="U10" s="2"/>
      <c r="V10" s="2">
        <f>IF(O10&lt;&gt;"",VLOOKUP(O10,Runners!CZ$3:DM$200,V$1,FALSE),"")</f>
        <v>3.1244464573268915E-2</v>
      </c>
      <c r="W10" s="19">
        <f t="shared" si="10"/>
        <v>9.3414292386720507E-4</v>
      </c>
    </row>
    <row r="11" spans="1:83" x14ac:dyDescent="0.25">
      <c r="A11" s="1" t="s">
        <v>34</v>
      </c>
      <c r="C11" s="3">
        <f>IF(A11&lt;&gt;"",VLOOKUP(A11,Runners!A$3:AS$200,C$1,FALSE),0)</f>
        <v>1.7881944444444443E-2</v>
      </c>
      <c r="D11" s="6">
        <f t="shared" si="0"/>
        <v>8</v>
      </c>
      <c r="E11" s="2"/>
      <c r="F11" s="2">
        <f t="shared" si="1"/>
        <v>0</v>
      </c>
      <c r="J11" s="1" t="str">
        <f t="shared" si="2"/>
        <v>Andy Unsworth</v>
      </c>
      <c r="M11" s="8">
        <f t="shared" si="3"/>
        <v>3.6284722222222225E-2</v>
      </c>
      <c r="N11" s="8">
        <f t="shared" si="4"/>
        <v>2.326388888888889E-2</v>
      </c>
      <c r="O11" s="1" t="str">
        <f t="shared" si="5"/>
        <v>Peter Reid</v>
      </c>
      <c r="P11" s="40">
        <f t="shared" si="6"/>
        <v>0</v>
      </c>
      <c r="Q11" s="40">
        <f t="shared" si="7"/>
        <v>34</v>
      </c>
      <c r="R11" s="6">
        <f t="shared" si="8"/>
        <v>34</v>
      </c>
      <c r="S11" s="6">
        <f>IF(AND(D11&lt;=L$4,P11&lt;&gt;"Y"),IF(N11&lt;VLOOKUP(O11,Runners!A$3:CT$200,S$1,FALSE),2,0),0)</f>
        <v>0</v>
      </c>
      <c r="T11" s="6">
        <f t="shared" si="9"/>
        <v>34</v>
      </c>
      <c r="U11" s="2"/>
      <c r="V11" s="2">
        <f>IF(O11&lt;&gt;"",VLOOKUP(O11,Runners!CZ$3:DM$200,V$1,FALSE),"")</f>
        <v>2.3188909017713366E-2</v>
      </c>
      <c r="W11" s="19">
        <f t="shared" si="10"/>
        <v>-3.2334367743755586E-3</v>
      </c>
    </row>
    <row r="12" spans="1:83" x14ac:dyDescent="0.25">
      <c r="A12" s="1" t="s">
        <v>216</v>
      </c>
      <c r="C12" s="3">
        <f>IF(A12&lt;&gt;"",VLOOKUP(A12,Runners!A$3:AS$200,C$1,FALSE),0)</f>
        <v>7.9861111111111105E-3</v>
      </c>
      <c r="D12" s="6">
        <f t="shared" si="0"/>
        <v>9</v>
      </c>
      <c r="E12" s="2"/>
      <c r="F12" s="2">
        <f t="shared" si="1"/>
        <v>0</v>
      </c>
      <c r="J12" s="1" t="str">
        <f t="shared" si="2"/>
        <v>Angela Bremner</v>
      </c>
      <c r="M12" s="8">
        <f t="shared" si="3"/>
        <v>3.6331018518518519E-2</v>
      </c>
      <c r="N12" s="8">
        <f t="shared" si="4"/>
        <v>2.3310185185185184E-2</v>
      </c>
      <c r="O12" s="1" t="str">
        <f t="shared" si="5"/>
        <v>Katy McIntyre</v>
      </c>
      <c r="P12" s="40">
        <f t="shared" si="6"/>
        <v>0</v>
      </c>
      <c r="Q12" s="40">
        <f t="shared" si="7"/>
        <v>33</v>
      </c>
      <c r="R12" s="6">
        <f t="shared" si="8"/>
        <v>33</v>
      </c>
      <c r="S12" s="6">
        <f>IF(AND(D12&lt;=L$4,P12&lt;&gt;"Y"),IF(N12&lt;VLOOKUP(O12,Runners!A$3:CT$200,S$1,FALSE),2,0),0)</f>
        <v>0</v>
      </c>
      <c r="T12" s="6">
        <f t="shared" si="9"/>
        <v>33</v>
      </c>
      <c r="U12" s="2"/>
      <c r="V12" s="2">
        <f>IF(O12&lt;&gt;"",VLOOKUP(O12,Runners!CZ$3:DM$200,V$1,FALSE),"")</f>
        <v>2.3203502415458935E-2</v>
      </c>
      <c r="W12" s="19">
        <f t="shared" si="10"/>
        <v>-4.597701149425302E-3</v>
      </c>
    </row>
    <row r="13" spans="1:83" x14ac:dyDescent="0.25">
      <c r="A13" s="1" t="s">
        <v>26</v>
      </c>
      <c r="C13" s="3">
        <f>IF(A13&lt;&gt;"",VLOOKUP(A13,Runners!A$3:AS$200,C$1,FALSE),0)</f>
        <v>1.3368055555555555E-2</v>
      </c>
      <c r="D13" s="6">
        <f t="shared" si="0"/>
        <v>10</v>
      </c>
      <c r="E13" s="2"/>
      <c r="F13" s="2">
        <f t="shared" si="1"/>
        <v>0</v>
      </c>
      <c r="J13" s="1" t="str">
        <f t="shared" si="2"/>
        <v>Barbara Holmes</v>
      </c>
      <c r="M13" s="8">
        <f t="shared" si="3"/>
        <v>3.6342592592592593E-2</v>
      </c>
      <c r="N13" s="8">
        <f t="shared" si="4"/>
        <v>2.1412037037037035E-2</v>
      </c>
      <c r="O13" s="1" t="str">
        <f t="shared" si="5"/>
        <v>Dom Kirkby</v>
      </c>
      <c r="P13" s="40" t="str">
        <f t="shared" si="6"/>
        <v>Y</v>
      </c>
      <c r="Q13" s="40">
        <f t="shared" si="7"/>
        <v>33</v>
      </c>
      <c r="R13" s="6">
        <f t="shared" si="8"/>
        <v>0</v>
      </c>
      <c r="S13" s="6">
        <f>IF(AND(D13&lt;=L$4,P13&lt;&gt;"Y"),IF(N13&lt;VLOOKUP(O13,Runners!A$3:CT$200,S$1,FALSE),2,0),0)</f>
        <v>0</v>
      </c>
      <c r="T13" s="6">
        <f t="shared" si="9"/>
        <v>0</v>
      </c>
      <c r="U13" s="2"/>
      <c r="V13" s="2">
        <f>IF(O13&lt;&gt;"",VLOOKUP(O13,Runners!CZ$3:DM$200,V$1,FALSE),"")</f>
        <v>2.1211333932516941E-2</v>
      </c>
      <c r="W13" s="19">
        <f t="shared" si="10"/>
        <v>-9.4620689655173645E-3</v>
      </c>
    </row>
    <row r="14" spans="1:83" x14ac:dyDescent="0.25">
      <c r="A14" s="1" t="s">
        <v>41</v>
      </c>
      <c r="C14" s="3">
        <f>IF(A14&lt;&gt;"",VLOOKUP(A14,Runners!A$3:AS$200,C$1,FALSE),0)</f>
        <v>8.8541666666666664E-3</v>
      </c>
      <c r="D14" s="6">
        <f t="shared" si="0"/>
        <v>11</v>
      </c>
      <c r="E14" s="2"/>
      <c r="F14" s="2">
        <f t="shared" si="1"/>
        <v>0</v>
      </c>
      <c r="J14" s="1" t="str">
        <f t="shared" si="2"/>
        <v>Bec Willetts</v>
      </c>
      <c r="M14" s="8">
        <f t="shared" si="3"/>
        <v>3.6354166666666667E-2</v>
      </c>
      <c r="N14" s="8">
        <f t="shared" si="4"/>
        <v>1.7951388888888888E-2</v>
      </c>
      <c r="O14" s="1" t="str">
        <f t="shared" si="5"/>
        <v>Tom Howarth</v>
      </c>
      <c r="P14" s="40">
        <f t="shared" si="6"/>
        <v>0</v>
      </c>
      <c r="Q14" s="40">
        <f t="shared" si="7"/>
        <v>32</v>
      </c>
      <c r="R14" s="6">
        <f t="shared" si="8"/>
        <v>32</v>
      </c>
      <c r="S14" s="6">
        <f>IF(AND(D14&lt;=L$4,P14&lt;&gt;"Y"),IF(N14&lt;VLOOKUP(O14,Runners!A$3:CT$200,S$1,FALSE),2,0),0)</f>
        <v>0</v>
      </c>
      <c r="T14" s="6">
        <f t="shared" si="9"/>
        <v>32</v>
      </c>
      <c r="U14" s="2"/>
      <c r="V14" s="2">
        <f>IF(O14&lt;&gt;"",VLOOKUP(O14,Runners!CZ$3:DM$200,V$1,FALSE),"")</f>
        <v>1.7876912238325278E-2</v>
      </c>
      <c r="W14" s="19">
        <f t="shared" si="10"/>
        <v>-4.1660802251937083E-3</v>
      </c>
    </row>
    <row r="15" spans="1:83" x14ac:dyDescent="0.25">
      <c r="A15" s="1" t="s">
        <v>174</v>
      </c>
      <c r="C15" s="3">
        <f>IF(A15&lt;&gt;"",VLOOKUP(A15,Runners!A$3:AS$200,C$1,FALSE),0)</f>
        <v>8.6805555555555559E-3</v>
      </c>
      <c r="D15" s="6">
        <f t="shared" si="0"/>
        <v>12</v>
      </c>
      <c r="E15" s="2"/>
      <c r="F15" s="2">
        <f t="shared" si="1"/>
        <v>0</v>
      </c>
      <c r="J15" s="1" t="str">
        <f t="shared" si="2"/>
        <v>Ben McCabe</v>
      </c>
      <c r="M15" s="8">
        <f t="shared" si="3"/>
        <v>3.6435185185185189E-2</v>
      </c>
      <c r="N15" s="8">
        <f t="shared" si="4"/>
        <v>2.3067129629629632E-2</v>
      </c>
      <c r="O15" s="1" t="str">
        <f t="shared" si="5"/>
        <v>Claire Markham</v>
      </c>
      <c r="P15" s="40">
        <f t="shared" si="6"/>
        <v>0</v>
      </c>
      <c r="Q15" s="40">
        <f t="shared" si="7"/>
        <v>31</v>
      </c>
      <c r="R15" s="6">
        <f t="shared" si="8"/>
        <v>31</v>
      </c>
      <c r="S15" s="6">
        <f>IF(AND(D15&lt;=L$4,P15&lt;&gt;"Y"),IF(N15&lt;VLOOKUP(O15,Runners!A$3:CT$200,S$1,FALSE),2,0),0)</f>
        <v>2</v>
      </c>
      <c r="T15" s="6">
        <f t="shared" si="9"/>
        <v>33</v>
      </c>
      <c r="U15" s="2"/>
      <c r="V15" s="2">
        <f>IF(O15&lt;&gt;"",VLOOKUP(O15,Runners!CZ$3:DM$200,V$1,FALSE),"")</f>
        <v>2.2940821256038652E-2</v>
      </c>
      <c r="W15" s="19">
        <f t="shared" si="10"/>
        <v>-5.5058348688250139E-3</v>
      </c>
    </row>
    <row r="16" spans="1:83" x14ac:dyDescent="0.25">
      <c r="A16" s="1" t="s">
        <v>164</v>
      </c>
      <c r="B16" s="1" t="s">
        <v>185</v>
      </c>
      <c r="C16" s="3">
        <f>IF(A16&lt;&gt;"",VLOOKUP(A16,Runners!A$3:AS$200,C$1,FALSE),0)</f>
        <v>1.3888888888888888E-2</v>
      </c>
      <c r="D16" s="6">
        <f t="shared" si="0"/>
        <v>13</v>
      </c>
      <c r="E16" s="2"/>
      <c r="F16" s="2">
        <f t="shared" si="1"/>
        <v>0</v>
      </c>
      <c r="J16" s="1" t="str">
        <f t="shared" si="2"/>
        <v>Ben Wrigley</v>
      </c>
      <c r="M16" s="8">
        <f t="shared" si="3"/>
        <v>3.6481481481481483E-2</v>
      </c>
      <c r="N16" s="8">
        <f t="shared" si="4"/>
        <v>1.9641203703703706E-2</v>
      </c>
      <c r="O16" s="1" t="str">
        <f t="shared" si="5"/>
        <v>Catherine Carrdus</v>
      </c>
      <c r="P16" s="40">
        <f t="shared" si="6"/>
        <v>0</v>
      </c>
      <c r="Q16" s="40">
        <f t="shared" si="7"/>
        <v>30</v>
      </c>
      <c r="R16" s="6">
        <f t="shared" si="8"/>
        <v>30</v>
      </c>
      <c r="S16" s="6">
        <f>IF(AND(D16&lt;=L$4,P16&lt;&gt;"Y"),IF(N16&lt;VLOOKUP(O16,Runners!A$3:CT$200,S$1,FALSE),2,0),0)</f>
        <v>0</v>
      </c>
      <c r="T16" s="6">
        <f t="shared" si="9"/>
        <v>30</v>
      </c>
      <c r="U16" s="2"/>
      <c r="V16" s="2">
        <f>IF(O16&lt;&gt;"",VLOOKUP(O16,Runners!CZ$3:DM$200,V$1,FALSE),"")</f>
        <v>1.9380032206119165E-2</v>
      </c>
      <c r="W16" s="19">
        <f t="shared" si="10"/>
        <v>-1.3476319069380944E-2</v>
      </c>
    </row>
    <row r="17" spans="1:23" x14ac:dyDescent="0.25">
      <c r="A17" s="1" t="s">
        <v>25</v>
      </c>
      <c r="C17" s="3">
        <f>IF(A17&lt;&gt;"",VLOOKUP(A17,Runners!A$3:AS$200,C$1,FALSE),0)</f>
        <v>3.472222222222222E-3</v>
      </c>
      <c r="D17" s="6">
        <f t="shared" si="0"/>
        <v>14</v>
      </c>
      <c r="E17" s="2">
        <v>3.0624999999999999E-2</v>
      </c>
      <c r="F17" s="2">
        <f t="shared" si="1"/>
        <v>2.7152777777777776E-2</v>
      </c>
      <c r="J17" s="1" t="str">
        <f t="shared" si="2"/>
        <v>Bob Clough</v>
      </c>
      <c r="M17" s="8">
        <f t="shared" si="3"/>
        <v>3.650462962962963E-2</v>
      </c>
      <c r="N17" s="8">
        <f t="shared" si="4"/>
        <v>2.6435185185185187E-2</v>
      </c>
      <c r="O17" s="1" t="str">
        <f t="shared" si="5"/>
        <v>Peter Thomson</v>
      </c>
      <c r="P17" s="40">
        <f t="shared" si="6"/>
        <v>0</v>
      </c>
      <c r="Q17" s="40">
        <f t="shared" si="7"/>
        <v>29</v>
      </c>
      <c r="R17" s="6">
        <f t="shared" si="8"/>
        <v>29</v>
      </c>
      <c r="S17" s="6">
        <f>IF(AND(D17&lt;=L$4,P17&lt;&gt;"Y"),IF(N17&lt;VLOOKUP(O17,Runners!A$3:CT$200,S$1,FALSE),2,0),0)</f>
        <v>0</v>
      </c>
      <c r="T17" s="6">
        <f t="shared" si="9"/>
        <v>29</v>
      </c>
      <c r="U17" s="2"/>
      <c r="V17" s="2">
        <f>IF(O17&lt;&gt;"",VLOOKUP(O17,Runners!CZ$3:DM$200,V$1,FALSE),"")</f>
        <v>2.6224335748792266E-2</v>
      </c>
      <c r="W17" s="19">
        <f t="shared" si="10"/>
        <v>-8.0402202905227559E-3</v>
      </c>
    </row>
    <row r="18" spans="1:23" x14ac:dyDescent="0.25">
      <c r="A18" s="1" t="s">
        <v>201</v>
      </c>
      <c r="C18" s="3">
        <f>IF(A18&lt;&gt;"",VLOOKUP(A18,Runners!A$3:AS$200,C$1,FALSE),0)</f>
        <v>1.3368055555555555E-2</v>
      </c>
      <c r="D18" s="6">
        <f t="shared" si="0"/>
        <v>15</v>
      </c>
      <c r="E18" s="2"/>
      <c r="F18" s="2">
        <f t="shared" si="1"/>
        <v>0</v>
      </c>
      <c r="J18" s="1" t="str">
        <f t="shared" si="2"/>
        <v>Brian Fox</v>
      </c>
      <c r="M18" s="8">
        <f t="shared" si="3"/>
        <v>3.6608796296296299E-2</v>
      </c>
      <c r="N18" s="8">
        <f t="shared" si="4"/>
        <v>2.25462962962963E-2</v>
      </c>
      <c r="O18" s="1" t="str">
        <f t="shared" si="5"/>
        <v>Dan Gregson</v>
      </c>
      <c r="P18" s="40">
        <f t="shared" si="6"/>
        <v>0</v>
      </c>
      <c r="Q18" s="40">
        <f t="shared" si="7"/>
        <v>28</v>
      </c>
      <c r="R18" s="6">
        <f t="shared" si="8"/>
        <v>28</v>
      </c>
      <c r="S18" s="6">
        <f>IF(AND(D18&lt;=L$4,P18&lt;&gt;"Y"),IF(N18&lt;VLOOKUP(O18,Runners!A$3:CT$200,S$1,FALSE),2,0),0)</f>
        <v>0</v>
      </c>
      <c r="T18" s="6">
        <f t="shared" si="9"/>
        <v>28</v>
      </c>
      <c r="U18" s="2"/>
      <c r="V18" s="2">
        <f>IF(O18&lt;&gt;"",VLOOKUP(O18,Runners!CZ$3:DM$200,V$1,FALSE),"")</f>
        <v>2.2079810789049914E-2</v>
      </c>
      <c r="W18" s="19">
        <f t="shared" si="10"/>
        <v>-2.11272420630403E-2</v>
      </c>
    </row>
    <row r="19" spans="1:23" x14ac:dyDescent="0.25">
      <c r="A19" s="1" t="s">
        <v>222</v>
      </c>
      <c r="C19" s="3">
        <f>IF(A19&lt;&gt;"",VLOOKUP(A19,Runners!A$3:AS$200,C$1,FALSE),0)</f>
        <v>7.9861111111111105E-3</v>
      </c>
      <c r="D19" s="6">
        <f t="shared" si="0"/>
        <v>16</v>
      </c>
      <c r="E19" s="2"/>
      <c r="F19" s="2">
        <f t="shared" si="1"/>
        <v>0</v>
      </c>
      <c r="J19" s="1" t="str">
        <f t="shared" si="2"/>
        <v>Carolyn Melvyn</v>
      </c>
      <c r="M19" s="8">
        <f t="shared" si="3"/>
        <v>3.6967592592592594E-2</v>
      </c>
      <c r="N19" s="8">
        <f t="shared" si="4"/>
        <v>2.6550925925925929E-2</v>
      </c>
      <c r="O19" s="1" t="str">
        <f t="shared" si="5"/>
        <v>Kirsten Burnett</v>
      </c>
      <c r="P19" s="40">
        <f t="shared" si="6"/>
        <v>0</v>
      </c>
      <c r="Q19" s="40">
        <f t="shared" si="7"/>
        <v>27</v>
      </c>
      <c r="R19" s="6">
        <f t="shared" si="8"/>
        <v>27</v>
      </c>
      <c r="S19" s="6">
        <f>IF(AND(D19&lt;=L$4,P19&lt;&gt;"Y"),IF(N19&lt;VLOOKUP(O19,Runners!A$3:CT$200,S$1,FALSE),2,0),0)</f>
        <v>0</v>
      </c>
      <c r="T19" s="6">
        <f t="shared" si="9"/>
        <v>27</v>
      </c>
      <c r="U19" s="2"/>
      <c r="V19" s="2">
        <f>IF(O19&lt;&gt;"",VLOOKUP(O19,Runners!CZ$3:DM$200,V$1,FALSE),"")</f>
        <v>2.5874094202898545E-2</v>
      </c>
      <c r="W19" s="19">
        <f t="shared" si="10"/>
        <v>-2.6158663477060452E-2</v>
      </c>
    </row>
    <row r="20" spans="1:23" x14ac:dyDescent="0.25">
      <c r="A20" s="1" t="s">
        <v>147</v>
      </c>
      <c r="B20" s="3"/>
      <c r="C20" s="3">
        <f>IF(A20&lt;&gt;"",VLOOKUP(A20,Runners!A$3:AS$200,C$1,FALSE),0)</f>
        <v>1.6840277777777777E-2</v>
      </c>
      <c r="D20" s="6">
        <f t="shared" si="0"/>
        <v>17</v>
      </c>
      <c r="E20" s="2">
        <v>3.6481481481481483E-2</v>
      </c>
      <c r="F20" s="2">
        <f t="shared" si="1"/>
        <v>1.9641203703703706E-2</v>
      </c>
      <c r="J20" s="1" t="str">
        <f t="shared" si="2"/>
        <v>Catherine Carrdus</v>
      </c>
      <c r="M20" s="8">
        <f t="shared" si="3"/>
        <v>3.7152777777777778E-2</v>
      </c>
      <c r="N20" s="8">
        <f t="shared" si="4"/>
        <v>3.4375000000000003E-2</v>
      </c>
      <c r="O20" s="1" t="str">
        <f t="shared" si="5"/>
        <v>Jeremy McCandless</v>
      </c>
      <c r="P20" s="40">
        <f t="shared" si="6"/>
        <v>0</v>
      </c>
      <c r="Q20" s="40">
        <f t="shared" si="7"/>
        <v>26</v>
      </c>
      <c r="R20" s="6">
        <f t="shared" si="8"/>
        <v>26</v>
      </c>
      <c r="S20" s="6">
        <f>IF(AND(D20&lt;=L$4,P20&lt;&gt;"Y"),IF(N20&lt;VLOOKUP(O20,Runners!A$3:CT$200,S$1,FALSE),2,0),0)</f>
        <v>0</v>
      </c>
      <c r="T20" s="6">
        <f t="shared" si="9"/>
        <v>26</v>
      </c>
      <c r="U20" s="2"/>
      <c r="V20" s="2">
        <f>IF(O20&lt;&gt;"",VLOOKUP(O20,Runners!CZ$3:DM$200,V$1,FALSE),"")</f>
        <v>3.3433474235104663E-2</v>
      </c>
      <c r="W20" s="19">
        <f t="shared" si="10"/>
        <v>-2.8161170396905737E-2</v>
      </c>
    </row>
    <row r="21" spans="1:23" x14ac:dyDescent="0.25">
      <c r="A21" s="1" t="s">
        <v>208</v>
      </c>
      <c r="B21" s="1" t="s">
        <v>185</v>
      </c>
      <c r="C21" s="3">
        <f>IF(A21&lt;&gt;"",VLOOKUP(A21,Runners!A$3:AS$200,C$1,FALSE),0)</f>
        <v>7.9861111111111105E-3</v>
      </c>
      <c r="D21" s="6">
        <f t="shared" si="0"/>
        <v>18</v>
      </c>
      <c r="E21" s="2"/>
      <c r="F21" s="2">
        <f t="shared" si="1"/>
        <v>0</v>
      </c>
      <c r="J21" s="1" t="str">
        <f t="shared" si="2"/>
        <v>Catherine MacLachlan</v>
      </c>
      <c r="M21" s="8">
        <f t="shared" si="3"/>
        <v>3.7939814814814815E-2</v>
      </c>
      <c r="N21" s="8">
        <f t="shared" si="4"/>
        <v>2.5092592592592593E-2</v>
      </c>
      <c r="O21" s="1" t="str">
        <f t="shared" si="5"/>
        <v>Steve Tate</v>
      </c>
      <c r="P21" s="40">
        <f t="shared" si="6"/>
        <v>0</v>
      </c>
      <c r="Q21" s="40">
        <f t="shared" si="7"/>
        <v>25</v>
      </c>
      <c r="R21" s="6">
        <f t="shared" si="8"/>
        <v>25</v>
      </c>
      <c r="S21" s="6">
        <f>IF(AND(D21&lt;=L$4,P21&lt;&gt;"Y"),IF(N21&lt;VLOOKUP(O21,Runners!A$3:CT$200,S$1,FALSE),2,0),0)</f>
        <v>0</v>
      </c>
      <c r="T21" s="6">
        <f t="shared" si="9"/>
        <v>25</v>
      </c>
      <c r="U21" s="2"/>
      <c r="V21" s="2">
        <f>IF(O21&lt;&gt;"",VLOOKUP(O21,Runners!CZ$3:DM$200,V$1,FALSE),"")</f>
        <v>2.3305656199677938E-2</v>
      </c>
      <c r="W21" s="19">
        <f t="shared" si="10"/>
        <v>-7.6673936043875429E-2</v>
      </c>
    </row>
    <row r="22" spans="1:23" x14ac:dyDescent="0.25">
      <c r="A22" s="1" t="s">
        <v>161</v>
      </c>
      <c r="C22" s="3">
        <f>IF(A22&lt;&gt;"",VLOOKUP(A22,Runners!A$3:AS$200,C$1,FALSE),0)</f>
        <v>1.1111111111111112E-2</v>
      </c>
      <c r="D22" s="6">
        <f t="shared" si="0"/>
        <v>19</v>
      </c>
      <c r="E22" s="2"/>
      <c r="F22" s="2">
        <f t="shared" si="1"/>
        <v>0</v>
      </c>
      <c r="J22" s="1" t="str">
        <f t="shared" si="2"/>
        <v>Chris Bowker</v>
      </c>
      <c r="M22" s="8">
        <f t="shared" si="3"/>
        <v>3.8194444444444441E-2</v>
      </c>
      <c r="N22" s="8">
        <f t="shared" si="4"/>
        <v>3.0555555555555551E-2</v>
      </c>
      <c r="O22" s="1" t="str">
        <f t="shared" si="5"/>
        <v>Julie Wiseman</v>
      </c>
      <c r="P22" s="40">
        <f t="shared" si="6"/>
        <v>0</v>
      </c>
      <c r="Q22" s="40">
        <f t="shared" si="7"/>
        <v>24</v>
      </c>
      <c r="R22" s="6">
        <f t="shared" si="8"/>
        <v>24</v>
      </c>
      <c r="S22" s="6">
        <f>IF(AND(D22&lt;=L$4,P22&lt;&gt;"Y"),IF(N22&lt;VLOOKUP(O22,Runners!A$3:CT$200,S$1,FALSE),2,0),0)</f>
        <v>2</v>
      </c>
      <c r="T22" s="6">
        <f t="shared" si="9"/>
        <v>26</v>
      </c>
      <c r="U22" s="2"/>
      <c r="V22" s="2">
        <f>IF(O22&lt;&gt;"",VLOOKUP(O22,Runners!CZ$3:DM$200,V$1,FALSE),"")</f>
        <v>2.8588466183574877E-2</v>
      </c>
      <c r="W22" s="19">
        <f t="shared" si="10"/>
        <v>-6.8807097217088151E-2</v>
      </c>
    </row>
    <row r="23" spans="1:23" x14ac:dyDescent="0.25">
      <c r="A23" s="1" t="s">
        <v>229</v>
      </c>
      <c r="C23" s="3">
        <f>IF(A23&lt;&gt;"",VLOOKUP(A23,Runners!A$3:AS$200,C$1,FALSE),0)</f>
        <v>1.4756944444444444E-2</v>
      </c>
      <c r="D23" s="6">
        <f t="shared" si="0"/>
        <v>20</v>
      </c>
      <c r="E23" s="2"/>
      <c r="F23" s="2">
        <f t="shared" si="1"/>
        <v>0</v>
      </c>
      <c r="J23" s="1" t="str">
        <f t="shared" si="2"/>
        <v>Chris Cottram</v>
      </c>
      <c r="M23" s="8">
        <f t="shared" si="3"/>
        <v>3.8287037037037036E-2</v>
      </c>
      <c r="N23" s="8">
        <f t="shared" si="4"/>
        <v>3.0648148148148147E-2</v>
      </c>
      <c r="O23" s="1" t="str">
        <f t="shared" si="5"/>
        <v>Sue Henry</v>
      </c>
      <c r="P23" s="40">
        <f t="shared" si="6"/>
        <v>0</v>
      </c>
      <c r="Q23" s="40">
        <f t="shared" si="7"/>
        <v>23</v>
      </c>
      <c r="R23" s="6">
        <f t="shared" si="8"/>
        <v>23</v>
      </c>
      <c r="S23" s="6">
        <f>IF(AND(D23&lt;=L$4,P23&lt;&gt;"Y"),IF(N23&lt;VLOOKUP(O23,Runners!A$3:CT$200,S$1,FALSE),2,0),0)</f>
        <v>0</v>
      </c>
      <c r="T23" s="6">
        <f t="shared" si="9"/>
        <v>23</v>
      </c>
      <c r="U23" s="2"/>
      <c r="V23" s="2">
        <f>IF(O23&lt;&gt;"",VLOOKUP(O23,Runners!CZ$3:DM$200,V$1,FALSE),"")</f>
        <v>2.8603059581320447E-2</v>
      </c>
      <c r="W23" s="19">
        <f t="shared" si="10"/>
        <v>-7.1498944405348444E-2</v>
      </c>
    </row>
    <row r="24" spans="1:23" x14ac:dyDescent="0.25">
      <c r="A24" s="1" t="s">
        <v>200</v>
      </c>
      <c r="B24" s="3"/>
      <c r="C24" s="3">
        <f>IF(A24&lt;&gt;"",VLOOKUP(A24,Runners!A$3:AS$200,C$1,FALSE),0)</f>
        <v>1.3888888888888888E-2</v>
      </c>
      <c r="D24" s="6">
        <f t="shared" si="0"/>
        <v>21</v>
      </c>
      <c r="E24" s="2"/>
      <c r="F24" s="2">
        <f t="shared" si="1"/>
        <v>0</v>
      </c>
      <c r="J24" s="1" t="str">
        <f t="shared" si="2"/>
        <v>Chris Hastwell</v>
      </c>
      <c r="M24" s="8">
        <f t="shared" si="3"/>
        <v>3.8599537037037036E-2</v>
      </c>
      <c r="N24" s="8">
        <f t="shared" si="4"/>
        <v>2.9398148148148145E-2</v>
      </c>
      <c r="O24" s="1" t="str">
        <f t="shared" si="5"/>
        <v>Greg Oulton</v>
      </c>
      <c r="P24" s="40">
        <f t="shared" si="6"/>
        <v>0</v>
      </c>
      <c r="Q24" s="40">
        <f t="shared" si="7"/>
        <v>22</v>
      </c>
      <c r="R24" s="6">
        <f t="shared" si="8"/>
        <v>22</v>
      </c>
      <c r="S24" s="6">
        <f>IF(AND(D24&lt;=L$4,P24&lt;&gt;"Y"),IF(N24&lt;VLOOKUP(O24,Runners!A$3:CT$200,S$1,FALSE),2,0),0)</f>
        <v>0</v>
      </c>
      <c r="T24" s="6">
        <f t="shared" si="9"/>
        <v>22</v>
      </c>
      <c r="U24" s="2"/>
      <c r="V24" s="2">
        <f>IF(O24&lt;&gt;"",VLOOKUP(O24,Runners!CZ$3:DM$200,V$1,FALSE),"")</f>
        <v>2.6968599033816414E-2</v>
      </c>
      <c r="W24" s="19">
        <f t="shared" si="10"/>
        <v>-9.0088072846693873E-2</v>
      </c>
    </row>
    <row r="25" spans="1:23" x14ac:dyDescent="0.25">
      <c r="A25" s="1" t="s">
        <v>228</v>
      </c>
      <c r="C25" s="3">
        <f>IF(A25&lt;&gt;"",VLOOKUP(A25,Runners!A$3:AS$200,C$1,FALSE),0)</f>
        <v>1.9097222222222224E-2</v>
      </c>
      <c r="D25" s="6">
        <f t="shared" si="0"/>
        <v>22</v>
      </c>
      <c r="E25" s="2"/>
      <c r="F25" s="2">
        <f t="shared" si="1"/>
        <v>0</v>
      </c>
      <c r="J25" s="1" t="str">
        <f t="shared" si="2"/>
        <v>Chris McCarthy</v>
      </c>
      <c r="M25" s="8" t="str">
        <f t="shared" si="3"/>
        <v/>
      </c>
      <c r="N25" s="8" t="str">
        <f t="shared" si="4"/>
        <v/>
      </c>
      <c r="O25" s="1" t="str">
        <f t="shared" si="5"/>
        <v/>
      </c>
      <c r="P25" s="40" t="str">
        <f t="shared" si="6"/>
        <v/>
      </c>
      <c r="Q25" s="40" t="str">
        <f t="shared" si="7"/>
        <v/>
      </c>
      <c r="R25" s="6" t="str">
        <f t="shared" si="8"/>
        <v/>
      </c>
      <c r="S25" s="6">
        <f>IF(AND(D25&lt;=L$4,P25&lt;&gt;"Y"),IF(N25&lt;VLOOKUP(O25,Runners!A$3:CT$200,S$1,FALSE),2,0),0)</f>
        <v>0</v>
      </c>
      <c r="T25" s="6">
        <f t="shared" si="9"/>
        <v>0</v>
      </c>
      <c r="U25" s="2"/>
      <c r="V25" s="2" t="str">
        <f>IF(O25&lt;&gt;"",VLOOKUP(O25,Runners!CZ$3:DM$200,V$1,FALSE),"")</f>
        <v/>
      </c>
      <c r="W25" s="19" t="str">
        <f t="shared" si="10"/>
        <v/>
      </c>
    </row>
    <row r="26" spans="1:23" x14ac:dyDescent="0.25">
      <c r="A26" s="1" t="s">
        <v>223</v>
      </c>
      <c r="C26" s="3">
        <f>IF(A26&lt;&gt;"",VLOOKUP(A26,Runners!A$3:AS$200,C$1,FALSE),0)</f>
        <v>7.9861111111111105E-3</v>
      </c>
      <c r="D26" s="6">
        <f t="shared" si="0"/>
        <v>23</v>
      </c>
      <c r="E26" s="2"/>
      <c r="F26" s="2">
        <f t="shared" si="1"/>
        <v>0</v>
      </c>
      <c r="J26" s="1" t="str">
        <f t="shared" si="2"/>
        <v>Christine Rouse</v>
      </c>
      <c r="M26" s="8" t="str">
        <f t="shared" si="3"/>
        <v/>
      </c>
      <c r="N26" s="8" t="str">
        <f t="shared" si="4"/>
        <v/>
      </c>
      <c r="O26" s="1" t="str">
        <f t="shared" si="5"/>
        <v/>
      </c>
      <c r="P26" s="40" t="str">
        <f t="shared" si="6"/>
        <v/>
      </c>
      <c r="Q26" s="40" t="str">
        <f t="shared" si="7"/>
        <v/>
      </c>
      <c r="R26" s="6">
        <f t="shared" si="8"/>
        <v>0</v>
      </c>
      <c r="S26" s="6">
        <f>IF(AND(D26&lt;=L$4,P26&lt;&gt;"Y"),IF(N26&lt;VLOOKUP(O26,Runners!A$3:CT$200,S$1,FALSE),2,0),0)</f>
        <v>0</v>
      </c>
      <c r="T26" s="6">
        <f t="shared" si="9"/>
        <v>0</v>
      </c>
      <c r="U26" s="2"/>
      <c r="V26" s="2" t="str">
        <f>IF(O26&lt;&gt;"",VLOOKUP(O26,Runners!CZ$3:DM$200,V$1,FALSE),"")</f>
        <v/>
      </c>
      <c r="W26" s="19" t="str">
        <f t="shared" si="10"/>
        <v/>
      </c>
    </row>
    <row r="27" spans="1:23" x14ac:dyDescent="0.25">
      <c r="A27" s="1" t="s">
        <v>17</v>
      </c>
      <c r="C27" s="3">
        <f>IF(A27&lt;&gt;"",VLOOKUP(A27,Runners!A$3:AS$200,C$1,FALSE),0)</f>
        <v>1.40625E-2</v>
      </c>
      <c r="D27" s="6">
        <f t="shared" si="0"/>
        <v>24</v>
      </c>
      <c r="E27" s="2"/>
      <c r="F27" s="2">
        <f t="shared" si="1"/>
        <v>0</v>
      </c>
      <c r="J27" s="1" t="str">
        <f t="shared" si="2"/>
        <v>Claire England</v>
      </c>
      <c r="M27" s="8" t="str">
        <f t="shared" si="3"/>
        <v/>
      </c>
      <c r="N27" s="8" t="str">
        <f t="shared" si="4"/>
        <v/>
      </c>
      <c r="O27" s="1" t="str">
        <f t="shared" si="5"/>
        <v/>
      </c>
      <c r="P27" s="40" t="str">
        <f t="shared" si="6"/>
        <v/>
      </c>
      <c r="Q27" s="40" t="str">
        <f t="shared" si="7"/>
        <v/>
      </c>
      <c r="R27" s="6">
        <f t="shared" si="8"/>
        <v>0</v>
      </c>
      <c r="S27" s="6">
        <f>IF(AND(D27&lt;=L$4,P27&lt;&gt;"Y"),IF(N27&lt;VLOOKUP(O27,Runners!A$3:CT$200,S$1,FALSE),2,0),0)</f>
        <v>0</v>
      </c>
      <c r="T27" s="6">
        <f t="shared" si="9"/>
        <v>0</v>
      </c>
      <c r="U27" s="2"/>
      <c r="V27" s="2" t="str">
        <f>IF(O27&lt;&gt;"",VLOOKUP(O27,Runners!CZ$3:DM$200,V$1,FALSE),"")</f>
        <v/>
      </c>
      <c r="W27" s="19" t="str">
        <f t="shared" si="10"/>
        <v/>
      </c>
    </row>
    <row r="28" spans="1:23" x14ac:dyDescent="0.25">
      <c r="A28" s="1" t="s">
        <v>190</v>
      </c>
      <c r="C28" s="3">
        <f>IF(A28&lt;&gt;"",VLOOKUP(A28,Runners!A$3:AS$200,C$1,FALSE),0)</f>
        <v>1.3368055555555555E-2</v>
      </c>
      <c r="D28" s="6">
        <f t="shared" si="0"/>
        <v>25</v>
      </c>
      <c r="E28" s="2">
        <v>3.6435185185185189E-2</v>
      </c>
      <c r="F28" s="2">
        <f t="shared" si="1"/>
        <v>2.3067129629629632E-2</v>
      </c>
      <c r="J28" s="1" t="str">
        <f t="shared" si="2"/>
        <v>Claire Markham</v>
      </c>
      <c r="M28" s="8" t="str">
        <f t="shared" si="3"/>
        <v/>
      </c>
      <c r="N28" s="8" t="str">
        <f t="shared" si="4"/>
        <v/>
      </c>
      <c r="O28" s="1" t="str">
        <f t="shared" si="5"/>
        <v/>
      </c>
      <c r="P28" s="40" t="str">
        <f t="shared" si="6"/>
        <v/>
      </c>
      <c r="Q28" s="40" t="str">
        <f t="shared" si="7"/>
        <v/>
      </c>
      <c r="R28" s="6">
        <f t="shared" si="8"/>
        <v>0</v>
      </c>
      <c r="S28" s="6">
        <f>IF(AND(D28&lt;=L$4,P28&lt;&gt;"Y"),IF(N28&lt;VLOOKUP(O28,Runners!A$3:CT$200,S$1,FALSE),2,0),0)</f>
        <v>0</v>
      </c>
      <c r="T28" s="6">
        <f t="shared" si="9"/>
        <v>0</v>
      </c>
      <c r="U28" s="2"/>
      <c r="V28" s="2" t="str">
        <f>IF(O28&lt;&gt;"",VLOOKUP(O28,Runners!CZ$3:DM$200,V$1,FALSE),"")</f>
        <v/>
      </c>
      <c r="W28" s="19" t="str">
        <f t="shared" si="10"/>
        <v/>
      </c>
    </row>
    <row r="29" spans="1:23" x14ac:dyDescent="0.25">
      <c r="A29" s="1" t="s">
        <v>2</v>
      </c>
      <c r="B29" s="3"/>
      <c r="C29" s="3">
        <f>IF(A29&lt;&gt;"",VLOOKUP(A29,Runners!A$3:AS$200,C$1,FALSE),0)</f>
        <v>1.8229166666666668E-2</v>
      </c>
      <c r="D29" s="6">
        <f t="shared" si="0"/>
        <v>26</v>
      </c>
      <c r="E29" s="2"/>
      <c r="F29" s="2">
        <f t="shared" si="1"/>
        <v>0</v>
      </c>
      <c r="J29" s="1" t="str">
        <f t="shared" si="2"/>
        <v>Colin Laidlaw</v>
      </c>
      <c r="M29" s="8" t="str">
        <f t="shared" si="3"/>
        <v/>
      </c>
      <c r="N29" s="8" t="str">
        <f t="shared" si="4"/>
        <v/>
      </c>
      <c r="O29" s="1" t="str">
        <f t="shared" si="5"/>
        <v/>
      </c>
      <c r="P29" s="40" t="str">
        <f t="shared" si="6"/>
        <v/>
      </c>
      <c r="Q29" s="40" t="str">
        <f t="shared" si="7"/>
        <v/>
      </c>
      <c r="R29" s="6">
        <f t="shared" si="8"/>
        <v>0</v>
      </c>
      <c r="S29" s="6">
        <f>IF(AND(D29&lt;=L$4,P29&lt;&gt;"Y"),IF(N29&lt;VLOOKUP(O29,Runners!A$3:CT$200,S$1,FALSE),2,0),0)</f>
        <v>0</v>
      </c>
      <c r="T29" s="6">
        <f t="shared" si="9"/>
        <v>0</v>
      </c>
      <c r="U29" s="2"/>
      <c r="V29" s="2" t="str">
        <f>IF(O29&lt;&gt;"",VLOOKUP(O29,Runners!CZ$3:DM$200,V$1,FALSE),"")</f>
        <v/>
      </c>
      <c r="W29" s="19" t="str">
        <f t="shared" si="10"/>
        <v/>
      </c>
    </row>
    <row r="30" spans="1:23" x14ac:dyDescent="0.25">
      <c r="A30" s="1" t="s">
        <v>193</v>
      </c>
      <c r="C30" s="3">
        <f>IF(A30&lt;&gt;"",VLOOKUP(A30,Runners!A$3:AS$200,C$1,FALSE),0)</f>
        <v>1.40625E-2</v>
      </c>
      <c r="D30" s="6">
        <f t="shared" si="0"/>
        <v>27</v>
      </c>
      <c r="E30" s="2">
        <v>3.6608796296296299E-2</v>
      </c>
      <c r="F30" s="2">
        <f t="shared" si="1"/>
        <v>2.25462962962963E-2</v>
      </c>
      <c r="J30" s="1" t="str">
        <f t="shared" si="2"/>
        <v>Dan Gregson</v>
      </c>
      <c r="M30" s="8" t="str">
        <f t="shared" si="3"/>
        <v/>
      </c>
      <c r="N30" s="8" t="str">
        <f t="shared" si="4"/>
        <v/>
      </c>
      <c r="O30" s="1" t="str">
        <f t="shared" si="5"/>
        <v/>
      </c>
      <c r="P30" s="40" t="str">
        <f t="shared" si="6"/>
        <v/>
      </c>
      <c r="Q30" s="40" t="str">
        <f t="shared" si="7"/>
        <v/>
      </c>
      <c r="R30" s="6">
        <f t="shared" si="8"/>
        <v>0</v>
      </c>
      <c r="S30" s="6">
        <f>IF(AND(D30&lt;=L$4,P30&lt;&gt;"Y"),IF(N30&lt;VLOOKUP(O30,Runners!A$3:CT$200,S$1,FALSE),2,0),0)</f>
        <v>0</v>
      </c>
      <c r="T30" s="6">
        <f t="shared" si="9"/>
        <v>0</v>
      </c>
      <c r="U30" s="2"/>
      <c r="V30" s="2" t="str">
        <f>IF(O30&lt;&gt;"",VLOOKUP(O30,Runners!CZ$3:DM$200,V$1,FALSE),"")</f>
        <v/>
      </c>
      <c r="W30" s="19" t="str">
        <f t="shared" si="10"/>
        <v/>
      </c>
    </row>
    <row r="31" spans="1:23" x14ac:dyDescent="0.25">
      <c r="A31" s="1" t="s">
        <v>158</v>
      </c>
      <c r="C31" s="3">
        <f>IF(A31&lt;&gt;"",VLOOKUP(A31,Runners!A$3:AS$200,C$1,FALSE),0)</f>
        <v>1.5277777777777777E-2</v>
      </c>
      <c r="D31" s="6">
        <f t="shared" si="0"/>
        <v>28</v>
      </c>
      <c r="E31" s="2"/>
      <c r="F31" s="2">
        <f t="shared" si="1"/>
        <v>0</v>
      </c>
      <c r="J31" s="1" t="str">
        <f t="shared" si="2"/>
        <v>Darran Ames</v>
      </c>
      <c r="M31" s="8" t="str">
        <f t="shared" si="3"/>
        <v/>
      </c>
      <c r="N31" s="8" t="str">
        <f t="shared" si="4"/>
        <v/>
      </c>
      <c r="O31" s="1" t="str">
        <f t="shared" si="5"/>
        <v/>
      </c>
      <c r="P31" s="40" t="str">
        <f t="shared" si="6"/>
        <v/>
      </c>
      <c r="Q31" s="40" t="str">
        <f t="shared" si="7"/>
        <v/>
      </c>
      <c r="R31" s="6">
        <f t="shared" si="8"/>
        <v>0</v>
      </c>
      <c r="S31" s="6">
        <f>IF(AND(D31&lt;=L$4,P31&lt;&gt;"Y"),IF(N31&lt;VLOOKUP(O31,Runners!A$3:CT$200,S$1,FALSE),2,0),0)</f>
        <v>0</v>
      </c>
      <c r="T31" s="6">
        <f t="shared" si="9"/>
        <v>0</v>
      </c>
      <c r="U31" s="2"/>
      <c r="V31" s="2" t="str">
        <f>IF(O31&lt;&gt;"",VLOOKUP(O31,Runners!CZ$3:DM$200,V$1,FALSE),"")</f>
        <v/>
      </c>
      <c r="W31" s="19" t="str">
        <f t="shared" si="10"/>
        <v/>
      </c>
    </row>
    <row r="32" spans="1:23" x14ac:dyDescent="0.25">
      <c r="A32" s="1" t="s">
        <v>192</v>
      </c>
      <c r="C32" s="3">
        <f>IF(A32&lt;&gt;"",VLOOKUP(A32,Runners!A$3:AS$200,C$1,FALSE),0)</f>
        <v>1.5277777777777777E-2</v>
      </c>
      <c r="D32" s="6">
        <f t="shared" si="0"/>
        <v>29</v>
      </c>
      <c r="E32" s="2"/>
      <c r="F32" s="2">
        <f t="shared" si="1"/>
        <v>0</v>
      </c>
      <c r="J32" s="1" t="str">
        <f t="shared" si="2"/>
        <v>Daryl Bentley</v>
      </c>
      <c r="M32" s="8" t="str">
        <f t="shared" si="3"/>
        <v/>
      </c>
      <c r="N32" s="8" t="str">
        <f t="shared" si="4"/>
        <v/>
      </c>
      <c r="O32" s="1" t="str">
        <f t="shared" si="5"/>
        <v/>
      </c>
      <c r="P32" s="40" t="str">
        <f t="shared" si="6"/>
        <v/>
      </c>
      <c r="Q32" s="40" t="str">
        <f t="shared" si="7"/>
        <v/>
      </c>
      <c r="R32" s="6">
        <f t="shared" si="8"/>
        <v>0</v>
      </c>
      <c r="S32" s="6">
        <f>IF(AND(D32&lt;=L$4,P32&lt;&gt;"Y"),IF(N32&lt;VLOOKUP(O32,Runners!A$3:CT$200,S$1,FALSE),2,0),0)</f>
        <v>0</v>
      </c>
      <c r="T32" s="6">
        <f t="shared" si="9"/>
        <v>0</v>
      </c>
      <c r="U32" s="2"/>
      <c r="V32" s="2" t="str">
        <f>IF(O32&lt;&gt;"",VLOOKUP(O32,Runners!CZ$3:DM$200,V$1,FALSE),"")</f>
        <v/>
      </c>
      <c r="W32" s="19" t="str">
        <f t="shared" si="10"/>
        <v/>
      </c>
    </row>
    <row r="33" spans="1:23" x14ac:dyDescent="0.25">
      <c r="A33" s="1" t="s">
        <v>206</v>
      </c>
      <c r="B33" s="1" t="s">
        <v>185</v>
      </c>
      <c r="C33" s="3">
        <f>IF(A33&lt;&gt;"",VLOOKUP(A33,Runners!A$3:AS$200,C$1,FALSE),0)</f>
        <v>1.6145833333333335E-2</v>
      </c>
      <c r="D33" s="6">
        <f t="shared" si="0"/>
        <v>30</v>
      </c>
      <c r="E33" s="2">
        <v>3.5821759259259262E-2</v>
      </c>
      <c r="F33" s="2">
        <f t="shared" si="1"/>
        <v>1.9675925925925927E-2</v>
      </c>
      <c r="J33" s="1" t="str">
        <f t="shared" si="2"/>
        <v>David Butler</v>
      </c>
      <c r="M33" s="8" t="str">
        <f t="shared" si="3"/>
        <v/>
      </c>
      <c r="N33" s="8" t="str">
        <f t="shared" si="4"/>
        <v/>
      </c>
      <c r="O33" s="1" t="str">
        <f t="shared" si="5"/>
        <v/>
      </c>
      <c r="P33" s="40" t="str">
        <f t="shared" si="6"/>
        <v/>
      </c>
      <c r="Q33" s="40" t="str">
        <f t="shared" si="7"/>
        <v/>
      </c>
      <c r="R33" s="6">
        <f t="shared" si="8"/>
        <v>0</v>
      </c>
      <c r="S33" s="6">
        <f>IF(AND(D33&lt;=L$4,P33&lt;&gt;"Y"),IF(N33&lt;VLOOKUP(O33,Runners!A$3:CT$200,S$1,FALSE),2,0),0)</f>
        <v>0</v>
      </c>
      <c r="T33" s="6">
        <f t="shared" si="9"/>
        <v>0</v>
      </c>
      <c r="U33" s="2"/>
      <c r="V33" s="2" t="str">
        <f>IF(O33&lt;&gt;"",VLOOKUP(O33,Runners!CZ$3:DM$200,V$1,FALSE),"")</f>
        <v/>
      </c>
      <c r="W33" s="19" t="str">
        <f t="shared" si="10"/>
        <v/>
      </c>
    </row>
    <row r="34" spans="1:23" x14ac:dyDescent="0.25">
      <c r="A34" s="1" t="s">
        <v>13</v>
      </c>
      <c r="C34" s="3">
        <f>IF(A34&lt;&gt;"",VLOOKUP(A34,Runners!A$3:AS$200,C$1,FALSE),0)</f>
        <v>1.1979166666666667E-2</v>
      </c>
      <c r="D34" s="6">
        <f t="shared" si="0"/>
        <v>31</v>
      </c>
      <c r="E34" s="2"/>
      <c r="F34" s="2">
        <f t="shared" si="1"/>
        <v>0</v>
      </c>
      <c r="J34" s="1" t="str">
        <f t="shared" si="2"/>
        <v>Debbie Cooper</v>
      </c>
      <c r="M34" s="8" t="str">
        <f t="shared" si="3"/>
        <v/>
      </c>
      <c r="N34" s="8" t="str">
        <f t="shared" si="4"/>
        <v/>
      </c>
      <c r="O34" s="1" t="str">
        <f t="shared" si="5"/>
        <v/>
      </c>
      <c r="P34" s="40" t="str">
        <f t="shared" si="6"/>
        <v/>
      </c>
      <c r="Q34" s="40" t="str">
        <f t="shared" si="7"/>
        <v/>
      </c>
      <c r="R34" s="6">
        <f t="shared" si="8"/>
        <v>0</v>
      </c>
      <c r="S34" s="6">
        <f>IF(AND(D34&lt;=L$4,P34&lt;&gt;"Y"),IF(N34&lt;VLOOKUP(O34,Runners!A$3:CT$200,S$1,FALSE),2,0),0)</f>
        <v>0</v>
      </c>
      <c r="T34" s="6">
        <f t="shared" si="9"/>
        <v>0</v>
      </c>
      <c r="U34" s="2"/>
      <c r="V34" s="2" t="str">
        <f>IF(O34&lt;&gt;"",VLOOKUP(O34,Runners!CZ$3:DM$200,V$1,FALSE),"")</f>
        <v/>
      </c>
      <c r="W34" s="19" t="str">
        <f t="shared" si="10"/>
        <v/>
      </c>
    </row>
    <row r="35" spans="1:23" x14ac:dyDescent="0.25">
      <c r="A35" s="1" t="s">
        <v>202</v>
      </c>
      <c r="C35" s="3">
        <f>IF(A35&lt;&gt;"",VLOOKUP(A35,Runners!A$3:AS$200,C$1,FALSE),0)</f>
        <v>7.8125E-3</v>
      </c>
      <c r="D35" s="6">
        <f t="shared" si="0"/>
        <v>32</v>
      </c>
      <c r="E35" s="2">
        <v>3.5231481481481482E-2</v>
      </c>
      <c r="F35" s="2">
        <f t="shared" si="1"/>
        <v>2.7418981481481482E-2</v>
      </c>
      <c r="J35" s="1" t="str">
        <f t="shared" si="2"/>
        <v>Debbie Francis</v>
      </c>
      <c r="M35" s="8" t="str">
        <f t="shared" si="3"/>
        <v/>
      </c>
      <c r="N35" s="8" t="str">
        <f t="shared" si="4"/>
        <v/>
      </c>
      <c r="O35" s="1" t="str">
        <f t="shared" si="5"/>
        <v/>
      </c>
      <c r="P35" s="40" t="str">
        <f t="shared" si="6"/>
        <v/>
      </c>
      <c r="Q35" s="40" t="str">
        <f t="shared" si="7"/>
        <v/>
      </c>
      <c r="R35" s="6">
        <f t="shared" si="8"/>
        <v>0</v>
      </c>
      <c r="S35" s="6">
        <f>IF(AND(D35&lt;=L$4,P35&lt;&gt;"Y"),IF(N35&lt;VLOOKUP(O35,Runners!A$3:CT$200,S$1,FALSE),2,0),0)</f>
        <v>0</v>
      </c>
      <c r="T35" s="6">
        <f t="shared" si="9"/>
        <v>0</v>
      </c>
      <c r="U35" s="2"/>
      <c r="V35" s="2" t="str">
        <f>IF(O35&lt;&gt;"",VLOOKUP(O35,Runners!CZ$3:DM$200,V$1,FALSE),"")</f>
        <v/>
      </c>
      <c r="W35" s="19" t="str">
        <f t="shared" si="10"/>
        <v/>
      </c>
    </row>
    <row r="36" spans="1:23" x14ac:dyDescent="0.25">
      <c r="A36" s="1" t="s">
        <v>35</v>
      </c>
      <c r="C36" s="3">
        <f>IF(A36&lt;&gt;"",VLOOKUP(A36,Runners!A$3:AS$200,C$1,FALSE),0)</f>
        <v>1.1631944444444445E-2</v>
      </c>
      <c r="D36" s="6">
        <f t="shared" ref="D36:D67" si="11">D35+1</f>
        <v>33</v>
      </c>
      <c r="E36" s="2"/>
      <c r="F36" s="2">
        <f t="shared" ref="F36:F67" si="12">IF(E36&gt;0,E36-C36,0)</f>
        <v>0</v>
      </c>
      <c r="J36" s="1" t="str">
        <f t="shared" ref="J36:J67" si="13">A36</f>
        <v>Derek Caborn</v>
      </c>
      <c r="M36" s="8" t="str">
        <f t="shared" ref="M36:M67" si="14">IF(D36&lt;=L$4,SMALL(E$4:E$201,D36),"")</f>
        <v/>
      </c>
      <c r="N36" s="8" t="str">
        <f t="shared" ref="N36:N67" si="15">IF(D36&lt;=L$4,VLOOKUP(M36,E$4:F$201,2,FALSE),"")</f>
        <v/>
      </c>
      <c r="O36" s="1" t="str">
        <f t="shared" ref="O36:O67" si="16">IF(D36&lt;=L$4,VLOOKUP(M36,E$4:J$201,6,FALSE),"")</f>
        <v/>
      </c>
      <c r="P36" s="40" t="str">
        <f t="shared" ref="P36:P67" si="17">IF(D36&lt;=L$4,VLOOKUP(O36,A$4:B$201,2,FALSE),"")</f>
        <v/>
      </c>
      <c r="Q36" s="40" t="str">
        <f t="shared" ref="Q36:Q67" si="18">IF(D36&lt;=L$4,IF(P36="Y",Q35,Q35-1),"")</f>
        <v/>
      </c>
      <c r="R36" s="6">
        <f t="shared" ref="R36:R67" si="19">IF(Q36=Q35,0,Q36)</f>
        <v>0</v>
      </c>
      <c r="S36" s="6">
        <f>IF(AND(D36&lt;=L$4,P36&lt;&gt;"Y"),IF(N36&lt;VLOOKUP(O36,Runners!A$3:CT$200,S$1,FALSE),2,0),0)</f>
        <v>0</v>
      </c>
      <c r="T36" s="6">
        <f t="shared" ref="T36:T67" si="20">IF(AND(D36&lt;=L$4,P36&lt;&gt;"Y"),S36+R36,0)</f>
        <v>0</v>
      </c>
      <c r="U36" s="2"/>
      <c r="V36" s="2" t="str">
        <f>IF(O36&lt;&gt;"",VLOOKUP(O36,Runners!CZ$3:DM$200,V$1,FALSE),"")</f>
        <v/>
      </c>
      <c r="W36" s="19" t="str">
        <f t="shared" ref="W36:W67" si="21">IF(O36&lt;&gt;"",(V36-N36)/V36,"")</f>
        <v/>
      </c>
    </row>
    <row r="37" spans="1:23" x14ac:dyDescent="0.25">
      <c r="A37" s="1" t="s">
        <v>184</v>
      </c>
      <c r="B37" s="3"/>
      <c r="C37" s="3">
        <f>IF(A37&lt;&gt;"",VLOOKUP(A37,Runners!A$3:AS$200,C$1,FALSE),0)</f>
        <v>1.40625E-2</v>
      </c>
      <c r="D37" s="6">
        <f t="shared" si="11"/>
        <v>34</v>
      </c>
      <c r="E37" s="2"/>
      <c r="F37" s="2">
        <f t="shared" si="12"/>
        <v>0</v>
      </c>
      <c r="J37" s="1" t="str">
        <f t="shared" si="13"/>
        <v>Dez Appleton</v>
      </c>
      <c r="M37" s="8" t="str">
        <f t="shared" si="14"/>
        <v/>
      </c>
      <c r="N37" s="8" t="str">
        <f t="shared" si="15"/>
        <v/>
      </c>
      <c r="O37" s="1" t="str">
        <f t="shared" si="16"/>
        <v/>
      </c>
      <c r="P37" s="40" t="str">
        <f t="shared" si="17"/>
        <v/>
      </c>
      <c r="Q37" s="40" t="str">
        <f t="shared" si="18"/>
        <v/>
      </c>
      <c r="R37" s="6">
        <f t="shared" si="19"/>
        <v>0</v>
      </c>
      <c r="S37" s="6">
        <f>IF(AND(D37&lt;=L$4,P37&lt;&gt;"Y"),IF(N37&lt;VLOOKUP(O37,Runners!A$3:CT$200,S$1,FALSE),2,0),0)</f>
        <v>0</v>
      </c>
      <c r="T37" s="6">
        <f t="shared" si="20"/>
        <v>0</v>
      </c>
      <c r="U37" s="2"/>
      <c r="V37" s="2" t="str">
        <f>IF(O37&lt;&gt;"",VLOOKUP(O37,Runners!CZ$3:DM$200,V$1,FALSE),"")</f>
        <v/>
      </c>
      <c r="W37" s="19" t="str">
        <f t="shared" si="21"/>
        <v/>
      </c>
    </row>
    <row r="38" spans="1:23" x14ac:dyDescent="0.25">
      <c r="A38" s="1" t="s">
        <v>205</v>
      </c>
      <c r="B38" s="3" t="s">
        <v>185</v>
      </c>
      <c r="C38" s="3">
        <f>IF(A38&lt;&gt;"",VLOOKUP(A38,Runners!A$3:AS$200,C$1,FALSE),0)</f>
        <v>1.4930555555555556E-2</v>
      </c>
      <c r="D38" s="6">
        <f t="shared" si="11"/>
        <v>35</v>
      </c>
      <c r="E38" s="2">
        <v>3.6342592592592593E-2</v>
      </c>
      <c r="F38" s="2">
        <f t="shared" si="12"/>
        <v>2.1412037037037035E-2</v>
      </c>
      <c r="J38" s="1" t="str">
        <f t="shared" si="13"/>
        <v>Dom Kirkby</v>
      </c>
      <c r="M38" s="8" t="str">
        <f t="shared" si="14"/>
        <v/>
      </c>
      <c r="N38" s="8" t="str">
        <f t="shared" si="15"/>
        <v/>
      </c>
      <c r="O38" s="1" t="str">
        <f t="shared" si="16"/>
        <v/>
      </c>
      <c r="P38" s="40" t="str">
        <f t="shared" si="17"/>
        <v/>
      </c>
      <c r="Q38" s="40" t="str">
        <f t="shared" si="18"/>
        <v/>
      </c>
      <c r="R38" s="6">
        <f t="shared" si="19"/>
        <v>0</v>
      </c>
      <c r="S38" s="6">
        <f>IF(AND(D38&lt;=L$4,P38&lt;&gt;"Y"),IF(N38&lt;VLOOKUP(O38,Runners!A$3:CT$200,S$1,FALSE),2,0),0)</f>
        <v>0</v>
      </c>
      <c r="T38" s="6">
        <f t="shared" si="20"/>
        <v>0</v>
      </c>
      <c r="U38" s="2"/>
      <c r="V38" s="2" t="str">
        <f>IF(O38&lt;&gt;"",VLOOKUP(O38,Runners!CZ$3:DM$200,V$1,FALSE),"")</f>
        <v/>
      </c>
      <c r="W38" s="19" t="str">
        <f t="shared" si="21"/>
        <v/>
      </c>
    </row>
    <row r="39" spans="1:23" x14ac:dyDescent="0.25">
      <c r="A39" s="1" t="s">
        <v>191</v>
      </c>
      <c r="C39" s="3">
        <f>IF(A39&lt;&gt;"",VLOOKUP(A39,Runners!A$3:AS$200,C$1,FALSE),0)</f>
        <v>1.8576388888888889E-2</v>
      </c>
      <c r="D39" s="6">
        <f t="shared" si="11"/>
        <v>36</v>
      </c>
      <c r="E39" s="2"/>
      <c r="F39" s="2">
        <f t="shared" si="12"/>
        <v>0</v>
      </c>
      <c r="J39" s="1" t="str">
        <f t="shared" si="13"/>
        <v>Dominic Garrett</v>
      </c>
      <c r="M39" s="8" t="str">
        <f t="shared" si="14"/>
        <v/>
      </c>
      <c r="N39" s="8" t="str">
        <f t="shared" si="15"/>
        <v/>
      </c>
      <c r="O39" s="1" t="str">
        <f t="shared" si="16"/>
        <v/>
      </c>
      <c r="P39" s="40" t="str">
        <f t="shared" si="17"/>
        <v/>
      </c>
      <c r="Q39" s="40" t="str">
        <f t="shared" si="18"/>
        <v/>
      </c>
      <c r="R39" s="6">
        <f t="shared" si="19"/>
        <v>0</v>
      </c>
      <c r="S39" s="6">
        <f>IF(AND(D39&lt;=L$4,P39&lt;&gt;"Y"),IF(N39&lt;VLOOKUP(O39,Runners!A$3:CT$200,S$1,FALSE),2,0),0)</f>
        <v>0</v>
      </c>
      <c r="T39" s="6">
        <f t="shared" si="20"/>
        <v>0</v>
      </c>
      <c r="U39" s="2"/>
      <c r="V39" s="2" t="str">
        <f>IF(O39&lt;&gt;"",VLOOKUP(O39,Runners!CZ$3:DM$200,V$1,FALSE),"")</f>
        <v/>
      </c>
      <c r="W39" s="19" t="str">
        <f t="shared" si="21"/>
        <v/>
      </c>
    </row>
    <row r="40" spans="1:23" x14ac:dyDescent="0.25">
      <c r="A40" s="1" t="s">
        <v>215</v>
      </c>
      <c r="C40" s="3">
        <f>IF(A40&lt;&gt;"",VLOOKUP(A40,Runners!A$3:AS$200,C$1,FALSE),0)</f>
        <v>1.0243055555555556E-2</v>
      </c>
      <c r="D40" s="6">
        <f t="shared" si="11"/>
        <v>37</v>
      </c>
      <c r="E40" s="2"/>
      <c r="F40" s="2">
        <f t="shared" si="12"/>
        <v>0</v>
      </c>
      <c r="J40" s="1" t="str">
        <f t="shared" si="13"/>
        <v>Emma Johnston</v>
      </c>
      <c r="M40" s="8" t="str">
        <f t="shared" si="14"/>
        <v/>
      </c>
      <c r="N40" s="8" t="str">
        <f t="shared" si="15"/>
        <v/>
      </c>
      <c r="O40" s="1" t="str">
        <f t="shared" si="16"/>
        <v/>
      </c>
      <c r="P40" s="40" t="str">
        <f t="shared" si="17"/>
        <v/>
      </c>
      <c r="Q40" s="40" t="str">
        <f t="shared" si="18"/>
        <v/>
      </c>
      <c r="R40" s="6">
        <f t="shared" si="19"/>
        <v>0</v>
      </c>
      <c r="S40" s="6">
        <f>IF(AND(D40&lt;=L$4,P40&lt;&gt;"Y"),IF(N40&lt;VLOOKUP(O40,Runners!A$3:CT$200,S$1,FALSE),2,0),0)</f>
        <v>0</v>
      </c>
      <c r="T40" s="6">
        <f t="shared" si="20"/>
        <v>0</v>
      </c>
      <c r="U40" s="2"/>
      <c r="V40" s="2" t="str">
        <f>IF(O40&lt;&gt;"",VLOOKUP(O40,Runners!CZ$3:DM$200,V$1,FALSE),"")</f>
        <v/>
      </c>
      <c r="W40" s="19" t="str">
        <f t="shared" si="21"/>
        <v/>
      </c>
    </row>
    <row r="41" spans="1:23" x14ac:dyDescent="0.25">
      <c r="A41" s="1" t="s">
        <v>232</v>
      </c>
      <c r="C41" s="3">
        <f>IF(A41&lt;&gt;"",VLOOKUP(A41,Runners!A$3:AS$200,C$1,FALSE),0)</f>
        <v>1.545138888888889E-2</v>
      </c>
      <c r="D41" s="6">
        <f t="shared" si="11"/>
        <v>38</v>
      </c>
      <c r="E41" s="2"/>
      <c r="F41" s="2">
        <f t="shared" si="12"/>
        <v>0</v>
      </c>
      <c r="J41" s="1" t="str">
        <f t="shared" si="13"/>
        <v>George Thomson</v>
      </c>
      <c r="M41" s="8" t="str">
        <f t="shared" si="14"/>
        <v/>
      </c>
      <c r="N41" s="8" t="str">
        <f t="shared" si="15"/>
        <v/>
      </c>
      <c r="O41" s="1" t="str">
        <f t="shared" si="16"/>
        <v/>
      </c>
      <c r="P41" s="40" t="str">
        <f t="shared" si="17"/>
        <v/>
      </c>
      <c r="Q41" s="40" t="str">
        <f t="shared" si="18"/>
        <v/>
      </c>
      <c r="R41" s="6">
        <f t="shared" si="19"/>
        <v>0</v>
      </c>
      <c r="S41" s="6">
        <f>IF(AND(D41&lt;=L$4,P41&lt;&gt;"Y"),IF(N41&lt;VLOOKUP(O41,Runners!A$3:CT$200,S$1,FALSE),2,0),0)</f>
        <v>0</v>
      </c>
      <c r="T41" s="6">
        <f t="shared" si="20"/>
        <v>0</v>
      </c>
      <c r="U41" s="2"/>
      <c r="V41" s="2" t="str">
        <f>IF(O41&lt;&gt;"",VLOOKUP(O41,Runners!CZ$3:DM$200,V$1,FALSE),"")</f>
        <v/>
      </c>
      <c r="W41" s="19" t="str">
        <f t="shared" si="21"/>
        <v/>
      </c>
    </row>
    <row r="42" spans="1:23" x14ac:dyDescent="0.25">
      <c r="A42" s="1" t="s">
        <v>59</v>
      </c>
      <c r="C42" s="3">
        <f>IF(A42&lt;&gt;"",VLOOKUP(A42,Runners!A$3:AS$200,C$1,FALSE),0)</f>
        <v>1.4236111111111111E-2</v>
      </c>
      <c r="D42" s="6">
        <f t="shared" si="11"/>
        <v>39</v>
      </c>
      <c r="E42" s="2"/>
      <c r="F42" s="2">
        <f t="shared" si="12"/>
        <v>0</v>
      </c>
      <c r="J42" s="1" t="str">
        <f t="shared" si="13"/>
        <v>Gerard Browne</v>
      </c>
      <c r="M42" s="8" t="str">
        <f t="shared" si="14"/>
        <v/>
      </c>
      <c r="N42" s="8" t="str">
        <f t="shared" si="15"/>
        <v/>
      </c>
      <c r="O42" s="1" t="str">
        <f t="shared" si="16"/>
        <v/>
      </c>
      <c r="P42" s="40" t="str">
        <f t="shared" si="17"/>
        <v/>
      </c>
      <c r="Q42" s="40" t="str">
        <f t="shared" si="18"/>
        <v/>
      </c>
      <c r="R42" s="6">
        <f t="shared" si="19"/>
        <v>0</v>
      </c>
      <c r="S42" s="6">
        <f>IF(AND(D42&lt;=L$4,P42&lt;&gt;"Y"),IF(N42&lt;VLOOKUP(O42,Runners!A$3:CT$200,S$1,FALSE),2,0),0)</f>
        <v>0</v>
      </c>
      <c r="T42" s="6">
        <f t="shared" si="20"/>
        <v>0</v>
      </c>
      <c r="U42" s="2"/>
      <c r="V42" s="2" t="str">
        <f>IF(O42&lt;&gt;"",VLOOKUP(O42,Runners!CZ$3:DM$200,V$1,FALSE),"")</f>
        <v/>
      </c>
      <c r="W42" s="19" t="str">
        <f t="shared" si="21"/>
        <v/>
      </c>
    </row>
    <row r="43" spans="1:23" x14ac:dyDescent="0.25">
      <c r="A43" s="1" t="s">
        <v>66</v>
      </c>
      <c r="C43" s="3">
        <f>IF(A43&lt;&gt;"",VLOOKUP(A43,Runners!A$3:AS$200,C$1,FALSE),0)</f>
        <v>1.5277777777777777E-2</v>
      </c>
      <c r="D43" s="6">
        <f t="shared" si="11"/>
        <v>40</v>
      </c>
      <c r="E43" s="2"/>
      <c r="F43" s="2">
        <f t="shared" si="12"/>
        <v>0</v>
      </c>
      <c r="J43" s="1" t="str">
        <f t="shared" si="13"/>
        <v>Gill Draper</v>
      </c>
      <c r="M43" s="8" t="str">
        <f t="shared" si="14"/>
        <v/>
      </c>
      <c r="N43" s="8" t="str">
        <f t="shared" si="15"/>
        <v/>
      </c>
      <c r="O43" s="1" t="str">
        <f t="shared" si="16"/>
        <v/>
      </c>
      <c r="P43" s="40" t="str">
        <f t="shared" si="17"/>
        <v/>
      </c>
      <c r="Q43" s="40" t="str">
        <f t="shared" si="18"/>
        <v/>
      </c>
      <c r="R43" s="6">
        <f t="shared" si="19"/>
        <v>0</v>
      </c>
      <c r="S43" s="6">
        <f>IF(AND(D43&lt;=L$4,P43&lt;&gt;"Y"),IF(N43&lt;VLOOKUP(O43,Runners!A$3:CT$200,S$1,FALSE),2,0),0)</f>
        <v>0</v>
      </c>
      <c r="T43" s="6">
        <f t="shared" si="20"/>
        <v>0</v>
      </c>
      <c r="U43" s="2"/>
      <c r="V43" s="2" t="str">
        <f>IF(O43&lt;&gt;"",VLOOKUP(O43,Runners!CZ$3:DM$200,V$1,FALSE),"")</f>
        <v/>
      </c>
      <c r="W43" s="19" t="str">
        <f t="shared" si="21"/>
        <v/>
      </c>
    </row>
    <row r="44" spans="1:23" x14ac:dyDescent="0.25">
      <c r="A44" s="1" t="s">
        <v>4</v>
      </c>
      <c r="C44" s="3">
        <f>IF(A44&lt;&gt;"",VLOOKUP(A44,Runners!A$3:AS$200,C$1,FALSE),0)</f>
        <v>4.1666666666666666E-3</v>
      </c>
      <c r="D44" s="6">
        <f t="shared" si="11"/>
        <v>41</v>
      </c>
      <c r="E44" s="2"/>
      <c r="F44" s="2">
        <f t="shared" si="12"/>
        <v>0</v>
      </c>
      <c r="J44" s="1" t="str">
        <f t="shared" si="13"/>
        <v>Gillian Oliver</v>
      </c>
      <c r="M44" s="8" t="str">
        <f t="shared" si="14"/>
        <v/>
      </c>
      <c r="N44" s="8" t="str">
        <f t="shared" si="15"/>
        <v/>
      </c>
      <c r="O44" s="1" t="str">
        <f t="shared" si="16"/>
        <v/>
      </c>
      <c r="P44" s="40" t="str">
        <f t="shared" si="17"/>
        <v/>
      </c>
      <c r="Q44" s="40" t="str">
        <f t="shared" si="18"/>
        <v/>
      </c>
      <c r="R44" s="6">
        <f t="shared" si="19"/>
        <v>0</v>
      </c>
      <c r="S44" s="6">
        <f>IF(AND(D44&lt;=L$4,P44&lt;&gt;"Y"),IF(N44&lt;VLOOKUP(O44,Runners!A$3:CT$200,S$1,FALSE),2,0),0)</f>
        <v>0</v>
      </c>
      <c r="T44" s="6">
        <f t="shared" si="20"/>
        <v>0</v>
      </c>
      <c r="U44" s="2"/>
      <c r="V44" s="2" t="str">
        <f>IF(O44&lt;&gt;"",VLOOKUP(O44,Runners!CZ$3:DM$200,V$1,FALSE),"")</f>
        <v/>
      </c>
      <c r="W44" s="19" t="str">
        <f t="shared" si="21"/>
        <v/>
      </c>
    </row>
    <row r="45" spans="1:23" x14ac:dyDescent="0.25">
      <c r="A45" s="1" t="s">
        <v>5</v>
      </c>
      <c r="C45" s="3">
        <f>IF(A45&lt;&gt;"",VLOOKUP(A45,Runners!A$3:AS$200,C$1,FALSE),0)</f>
        <v>1.545138888888889E-2</v>
      </c>
      <c r="D45" s="6">
        <f t="shared" si="11"/>
        <v>42</v>
      </c>
      <c r="E45" s="2"/>
      <c r="F45" s="2">
        <f t="shared" si="12"/>
        <v>0</v>
      </c>
      <c r="J45" s="1" t="str">
        <f t="shared" si="13"/>
        <v>Graham Webster</v>
      </c>
      <c r="M45" s="8" t="str">
        <f t="shared" si="14"/>
        <v/>
      </c>
      <c r="N45" s="8" t="str">
        <f t="shared" si="15"/>
        <v/>
      </c>
      <c r="O45" s="1" t="str">
        <f t="shared" si="16"/>
        <v/>
      </c>
      <c r="P45" s="40" t="str">
        <f t="shared" si="17"/>
        <v/>
      </c>
      <c r="Q45" s="40" t="str">
        <f t="shared" si="18"/>
        <v/>
      </c>
      <c r="R45" s="6">
        <f t="shared" si="19"/>
        <v>0</v>
      </c>
      <c r="S45" s="6">
        <f>IF(AND(D45&lt;=L$4,P45&lt;&gt;"Y"),IF(N45&lt;VLOOKUP(O45,Runners!A$3:CT$200,S$1,FALSE),2,0),0)</f>
        <v>0</v>
      </c>
      <c r="T45" s="6">
        <f t="shared" si="20"/>
        <v>0</v>
      </c>
      <c r="U45" s="2"/>
      <c r="V45" s="2" t="str">
        <f>IF(O45&lt;&gt;"",VLOOKUP(O45,Runners!CZ$3:DM$200,V$1,FALSE),"")</f>
        <v/>
      </c>
      <c r="W45" s="19" t="str">
        <f t="shared" si="21"/>
        <v/>
      </c>
    </row>
    <row r="46" spans="1:23" x14ac:dyDescent="0.25">
      <c r="A46" s="1" t="s">
        <v>195</v>
      </c>
      <c r="C46" s="3">
        <f>IF(A46&lt;&gt;"",VLOOKUP(A46,Runners!A$3:AS$200,C$1,FALSE),0)</f>
        <v>4.6874999999999998E-3</v>
      </c>
      <c r="D46" s="6">
        <f t="shared" si="11"/>
        <v>43</v>
      </c>
      <c r="E46" s="2"/>
      <c r="F46" s="2">
        <f t="shared" si="12"/>
        <v>0</v>
      </c>
      <c r="J46" s="1" t="str">
        <f t="shared" si="13"/>
        <v>Graham Young</v>
      </c>
      <c r="M46" s="8" t="str">
        <f t="shared" si="14"/>
        <v/>
      </c>
      <c r="N46" s="8" t="str">
        <f t="shared" si="15"/>
        <v/>
      </c>
      <c r="O46" s="1" t="str">
        <f t="shared" si="16"/>
        <v/>
      </c>
      <c r="P46" s="40" t="str">
        <f t="shared" si="17"/>
        <v/>
      </c>
      <c r="Q46" s="40" t="str">
        <f t="shared" si="18"/>
        <v/>
      </c>
      <c r="R46" s="6">
        <f t="shared" si="19"/>
        <v>0</v>
      </c>
      <c r="S46" s="6">
        <f>IF(AND(D46&lt;=L$4,P46&lt;&gt;"Y"),IF(N46&lt;VLOOKUP(O46,Runners!A$3:CT$200,S$1,FALSE),2,0),0)</f>
        <v>0</v>
      </c>
      <c r="T46" s="6">
        <f t="shared" si="20"/>
        <v>0</v>
      </c>
      <c r="U46" s="2"/>
      <c r="V46" s="2" t="str">
        <f>IF(O46&lt;&gt;"",VLOOKUP(O46,Runners!CZ$3:DM$200,V$1,FALSE),"")</f>
        <v/>
      </c>
      <c r="W46" s="19" t="str">
        <f t="shared" si="21"/>
        <v/>
      </c>
    </row>
    <row r="47" spans="1:23" x14ac:dyDescent="0.25">
      <c r="A47" s="1" t="s">
        <v>10</v>
      </c>
      <c r="C47" s="3">
        <f>IF(A47&lt;&gt;"",VLOOKUP(A47,Runners!A$3:AS$200,C$1,FALSE),0)</f>
        <v>9.2013888888888892E-3</v>
      </c>
      <c r="D47" s="6">
        <f t="shared" si="11"/>
        <v>44</v>
      </c>
      <c r="E47" s="2">
        <v>3.8599537037037036E-2</v>
      </c>
      <c r="F47" s="2">
        <f t="shared" si="12"/>
        <v>2.9398148148148145E-2</v>
      </c>
      <c r="J47" s="1" t="str">
        <f t="shared" si="13"/>
        <v>Greg Oulton</v>
      </c>
      <c r="M47" s="8" t="str">
        <f t="shared" si="14"/>
        <v/>
      </c>
      <c r="N47" s="8" t="str">
        <f t="shared" si="15"/>
        <v/>
      </c>
      <c r="O47" s="1" t="str">
        <f t="shared" si="16"/>
        <v/>
      </c>
      <c r="P47" s="40" t="str">
        <f t="shared" si="17"/>
        <v/>
      </c>
      <c r="Q47" s="40" t="str">
        <f t="shared" si="18"/>
        <v/>
      </c>
      <c r="R47" s="6">
        <f t="shared" si="19"/>
        <v>0</v>
      </c>
      <c r="S47" s="6">
        <f>IF(AND(D47&lt;=L$4,P47&lt;&gt;"Y"),IF(N47&lt;VLOOKUP(O47,Runners!A$3:CT$200,S$1,FALSE),2,0),0)</f>
        <v>0</v>
      </c>
      <c r="T47" s="6">
        <f t="shared" si="20"/>
        <v>0</v>
      </c>
      <c r="U47" s="2"/>
      <c r="V47" s="2" t="str">
        <f>IF(O47&lt;&gt;"",VLOOKUP(O47,Runners!CZ$3:DM$200,V$1,FALSE),"")</f>
        <v/>
      </c>
      <c r="W47" s="19" t="str">
        <f t="shared" si="21"/>
        <v/>
      </c>
    </row>
    <row r="48" spans="1:23" x14ac:dyDescent="0.25">
      <c r="A48" s="1" t="s">
        <v>197</v>
      </c>
      <c r="C48" s="3">
        <f>IF(A48&lt;&gt;"",VLOOKUP(A48,Runners!A$3:AS$200,C$1,FALSE),0)</f>
        <v>1.9791666666666666E-2</v>
      </c>
      <c r="D48" s="6">
        <f t="shared" si="11"/>
        <v>45</v>
      </c>
      <c r="E48" s="2"/>
      <c r="F48" s="2">
        <f t="shared" si="12"/>
        <v>0</v>
      </c>
      <c r="J48" s="1" t="str">
        <f t="shared" si="13"/>
        <v>Guest 35:00</v>
      </c>
      <c r="M48" s="8" t="str">
        <f t="shared" si="14"/>
        <v/>
      </c>
      <c r="N48" s="8" t="str">
        <f t="shared" si="15"/>
        <v/>
      </c>
      <c r="O48" s="1" t="str">
        <f t="shared" si="16"/>
        <v/>
      </c>
      <c r="P48" s="40" t="str">
        <f t="shared" si="17"/>
        <v/>
      </c>
      <c r="Q48" s="40" t="str">
        <f t="shared" si="18"/>
        <v/>
      </c>
      <c r="R48" s="6">
        <f t="shared" si="19"/>
        <v>0</v>
      </c>
      <c r="S48" s="6">
        <f>IF(AND(D48&lt;=L$4,P48&lt;&gt;"Y"),IF(N48&lt;VLOOKUP(O48,Runners!A$3:CT$200,S$1,FALSE),2,0),0)</f>
        <v>0</v>
      </c>
      <c r="T48" s="6">
        <f t="shared" si="20"/>
        <v>0</v>
      </c>
      <c r="U48" s="2"/>
      <c r="V48" s="2" t="str">
        <f>IF(O48&lt;&gt;"",VLOOKUP(O48,Runners!CZ$3:DM$200,V$1,FALSE),"")</f>
        <v/>
      </c>
      <c r="W48" s="19" t="str">
        <f t="shared" si="21"/>
        <v/>
      </c>
    </row>
    <row r="49" spans="1:23" x14ac:dyDescent="0.25">
      <c r="A49" s="1" t="s">
        <v>196</v>
      </c>
      <c r="B49" s="3"/>
      <c r="C49" s="3">
        <f>IF(A49&lt;&gt;"",VLOOKUP(A49,Runners!A$3:AS$200,C$1,FALSE),0)</f>
        <v>1.8576388888888889E-2</v>
      </c>
      <c r="D49" s="6">
        <f t="shared" si="11"/>
        <v>46</v>
      </c>
      <c r="E49" s="2"/>
      <c r="F49" s="2">
        <f t="shared" si="12"/>
        <v>0</v>
      </c>
      <c r="J49" s="1" t="str">
        <f t="shared" si="13"/>
        <v>Guest 37:30</v>
      </c>
      <c r="M49" s="8" t="str">
        <f t="shared" si="14"/>
        <v/>
      </c>
      <c r="N49" s="8" t="str">
        <f t="shared" si="15"/>
        <v/>
      </c>
      <c r="O49" s="1" t="str">
        <f t="shared" si="16"/>
        <v/>
      </c>
      <c r="P49" s="40" t="str">
        <f t="shared" si="17"/>
        <v/>
      </c>
      <c r="Q49" s="40" t="str">
        <f t="shared" si="18"/>
        <v/>
      </c>
      <c r="R49" s="6">
        <f t="shared" si="19"/>
        <v>0</v>
      </c>
      <c r="S49" s="6">
        <f>IF(AND(D49&lt;=L$4,P49&lt;&gt;"Y"),IF(N49&lt;VLOOKUP(O49,Runners!A$3:CT$200,S$1,FALSE),2,0),0)</f>
        <v>0</v>
      </c>
      <c r="T49" s="6">
        <f t="shared" si="20"/>
        <v>0</v>
      </c>
      <c r="U49" s="2"/>
      <c r="V49" s="2" t="str">
        <f>IF(O49&lt;&gt;"",VLOOKUP(O49,Runners!CZ$3:DM$200,V$1,FALSE),"")</f>
        <v/>
      </c>
      <c r="W49" s="19" t="str">
        <f t="shared" si="21"/>
        <v/>
      </c>
    </row>
    <row r="50" spans="1:23" x14ac:dyDescent="0.25">
      <c r="A50" s="1" t="s">
        <v>176</v>
      </c>
      <c r="C50" s="3">
        <f>IF(A50&lt;&gt;"",VLOOKUP(A50,Runners!A$3:AS$200,C$1,FALSE),0)</f>
        <v>1.7361111111111112E-2</v>
      </c>
      <c r="D50" s="6">
        <f t="shared" si="11"/>
        <v>47</v>
      </c>
      <c r="E50" s="2"/>
      <c r="F50" s="2">
        <f t="shared" si="12"/>
        <v>0</v>
      </c>
      <c r="J50" s="1" t="str">
        <f t="shared" si="13"/>
        <v>Guest 40</v>
      </c>
      <c r="M50" s="8" t="str">
        <f t="shared" si="14"/>
        <v/>
      </c>
      <c r="N50" s="8" t="str">
        <f t="shared" si="15"/>
        <v/>
      </c>
      <c r="O50" s="1" t="str">
        <f t="shared" si="16"/>
        <v/>
      </c>
      <c r="P50" s="40" t="str">
        <f t="shared" si="17"/>
        <v/>
      </c>
      <c r="Q50" s="40" t="str">
        <f t="shared" si="18"/>
        <v/>
      </c>
      <c r="R50" s="6">
        <f t="shared" si="19"/>
        <v>0</v>
      </c>
      <c r="S50" s="6">
        <f>IF(AND(D50&lt;=L$4,P50&lt;&gt;"Y"),IF(N50&lt;VLOOKUP(O50,Runners!A$3:CT$200,S$1,FALSE),2,0),0)</f>
        <v>0</v>
      </c>
      <c r="T50" s="6">
        <f t="shared" si="20"/>
        <v>0</v>
      </c>
      <c r="U50" s="2"/>
      <c r="V50" s="2" t="str">
        <f>IF(O50&lt;&gt;"",VLOOKUP(O50,Runners!CZ$3:DM$200,V$1,FALSE),"")</f>
        <v/>
      </c>
      <c r="W50" s="19" t="str">
        <f t="shared" si="21"/>
        <v/>
      </c>
    </row>
    <row r="51" spans="1:23" x14ac:dyDescent="0.25">
      <c r="A51" s="1" t="s">
        <v>177</v>
      </c>
      <c r="C51" s="3">
        <f>IF(A51&lt;&gt;"",VLOOKUP(A51,Runners!A$3:AS$200,C$1,FALSE),0)</f>
        <v>1.6145833333333335E-2</v>
      </c>
      <c r="D51" s="6">
        <f t="shared" si="11"/>
        <v>48</v>
      </c>
      <c r="E51" s="2"/>
      <c r="F51" s="2">
        <f t="shared" si="12"/>
        <v>0</v>
      </c>
      <c r="J51" s="1" t="str">
        <f t="shared" si="13"/>
        <v>Guest 42:30</v>
      </c>
      <c r="M51" s="8" t="str">
        <f t="shared" si="14"/>
        <v/>
      </c>
      <c r="N51" s="8" t="str">
        <f t="shared" si="15"/>
        <v/>
      </c>
      <c r="O51" s="1" t="str">
        <f t="shared" si="16"/>
        <v/>
      </c>
      <c r="P51" s="40" t="str">
        <f t="shared" si="17"/>
        <v/>
      </c>
      <c r="Q51" s="40" t="str">
        <f t="shared" si="18"/>
        <v/>
      </c>
      <c r="R51" s="6">
        <f t="shared" si="19"/>
        <v>0</v>
      </c>
      <c r="S51" s="6">
        <f>IF(AND(D51&lt;=L$4,P51&lt;&gt;"Y"),IF(N51&lt;VLOOKUP(O51,Runners!A$3:CT$200,S$1,FALSE),2,0),0)</f>
        <v>0</v>
      </c>
      <c r="T51" s="6">
        <f t="shared" si="20"/>
        <v>0</v>
      </c>
      <c r="U51" s="2"/>
      <c r="V51" s="2" t="str">
        <f>IF(O51&lt;&gt;"",VLOOKUP(O51,Runners!CZ$3:DM$200,V$1,FALSE),"")</f>
        <v/>
      </c>
      <c r="W51" s="19" t="str">
        <f t="shared" si="21"/>
        <v/>
      </c>
    </row>
    <row r="52" spans="1:23" x14ac:dyDescent="0.25">
      <c r="A52" s="1" t="s">
        <v>178</v>
      </c>
      <c r="C52" s="3">
        <f>IF(A52&lt;&gt;"",VLOOKUP(A52,Runners!A$3:AS$200,C$1,FALSE),0)</f>
        <v>1.4930555555555556E-2</v>
      </c>
      <c r="D52" s="6">
        <f t="shared" si="11"/>
        <v>49</v>
      </c>
      <c r="E52" s="2"/>
      <c r="F52" s="2">
        <f t="shared" si="12"/>
        <v>0</v>
      </c>
      <c r="J52" s="1" t="str">
        <f t="shared" si="13"/>
        <v>Guest 45</v>
      </c>
      <c r="M52" s="8" t="str">
        <f t="shared" si="14"/>
        <v/>
      </c>
      <c r="N52" s="8" t="str">
        <f t="shared" si="15"/>
        <v/>
      </c>
      <c r="O52" s="1" t="str">
        <f t="shared" si="16"/>
        <v/>
      </c>
      <c r="P52" s="40" t="str">
        <f t="shared" si="17"/>
        <v/>
      </c>
      <c r="Q52" s="40" t="str">
        <f t="shared" si="18"/>
        <v/>
      </c>
      <c r="R52" s="6">
        <f t="shared" si="19"/>
        <v>0</v>
      </c>
      <c r="S52" s="6">
        <f>IF(AND(D52&lt;=L$4,P52&lt;&gt;"Y"),IF(N52&lt;VLOOKUP(O52,Runners!A$3:CT$200,S$1,FALSE),2,0),0)</f>
        <v>0</v>
      </c>
      <c r="T52" s="6">
        <f t="shared" si="20"/>
        <v>0</v>
      </c>
      <c r="U52" s="2"/>
      <c r="V52" s="2" t="str">
        <f>IF(O52&lt;&gt;"",VLOOKUP(O52,Runners!CZ$3:DM$200,V$1,FALSE),"")</f>
        <v/>
      </c>
      <c r="W52" s="19" t="str">
        <f t="shared" si="21"/>
        <v/>
      </c>
    </row>
    <row r="53" spans="1:23" x14ac:dyDescent="0.25">
      <c r="A53" s="1" t="s">
        <v>179</v>
      </c>
      <c r="B53" s="3"/>
      <c r="C53" s="3">
        <f>IF(A53&lt;&gt;"",VLOOKUP(A53,Runners!A$3:AS$200,C$1,FALSE),0)</f>
        <v>1.3888888888888888E-2</v>
      </c>
      <c r="D53" s="6">
        <f t="shared" si="11"/>
        <v>50</v>
      </c>
      <c r="E53" s="2"/>
      <c r="F53" s="2">
        <f t="shared" si="12"/>
        <v>0</v>
      </c>
      <c r="J53" s="1" t="str">
        <f t="shared" si="13"/>
        <v>Guest 47:30</v>
      </c>
      <c r="M53" s="8" t="str">
        <f t="shared" si="14"/>
        <v/>
      </c>
      <c r="N53" s="8" t="str">
        <f t="shared" si="15"/>
        <v/>
      </c>
      <c r="O53" s="1" t="str">
        <f t="shared" si="16"/>
        <v/>
      </c>
      <c r="P53" s="40" t="str">
        <f t="shared" si="17"/>
        <v/>
      </c>
      <c r="Q53" s="40" t="str">
        <f t="shared" si="18"/>
        <v/>
      </c>
      <c r="R53" s="6">
        <f t="shared" si="19"/>
        <v>0</v>
      </c>
      <c r="S53" s="6">
        <f>IF(AND(D53&lt;=L$4,P53&lt;&gt;"Y"),IF(N53&lt;VLOOKUP(O53,Runners!A$3:CT$200,S$1,FALSE),2,0),0)</f>
        <v>0</v>
      </c>
      <c r="T53" s="6">
        <f t="shared" si="20"/>
        <v>0</v>
      </c>
      <c r="U53" s="2"/>
      <c r="V53" s="2" t="str">
        <f>IF(O53&lt;&gt;"",VLOOKUP(O53,Runners!CZ$3:DM$200,V$1,FALSE),"")</f>
        <v/>
      </c>
      <c r="W53" s="19" t="str">
        <f t="shared" si="21"/>
        <v/>
      </c>
    </row>
    <row r="54" spans="1:23" x14ac:dyDescent="0.25">
      <c r="A54" s="1" t="s">
        <v>180</v>
      </c>
      <c r="B54" s="3"/>
      <c r="C54" s="3">
        <f>IF(A54&lt;&gt;"",VLOOKUP(A54,Runners!A$3:AS$200,C$1,FALSE),0)</f>
        <v>1.2673611111111111E-2</v>
      </c>
      <c r="D54" s="6">
        <f t="shared" si="11"/>
        <v>51</v>
      </c>
      <c r="E54" s="2"/>
      <c r="F54" s="2">
        <f t="shared" si="12"/>
        <v>0</v>
      </c>
      <c r="J54" s="1" t="str">
        <f t="shared" si="13"/>
        <v>Guest 50</v>
      </c>
      <c r="M54" s="8" t="str">
        <f t="shared" si="14"/>
        <v/>
      </c>
      <c r="N54" s="8" t="str">
        <f t="shared" si="15"/>
        <v/>
      </c>
      <c r="O54" s="1" t="str">
        <f t="shared" si="16"/>
        <v/>
      </c>
      <c r="P54" s="40" t="str">
        <f t="shared" si="17"/>
        <v/>
      </c>
      <c r="Q54" s="40" t="str">
        <f t="shared" si="18"/>
        <v/>
      </c>
      <c r="R54" s="6">
        <f t="shared" si="19"/>
        <v>0</v>
      </c>
      <c r="S54" s="6">
        <f>IF(AND(D54&lt;=L$4,P54&lt;&gt;"Y"),IF(N54&lt;VLOOKUP(O54,Runners!A$3:CT$200,S$1,FALSE),2,0),0)</f>
        <v>0</v>
      </c>
      <c r="T54" s="6">
        <f t="shared" si="20"/>
        <v>0</v>
      </c>
      <c r="U54" s="2"/>
      <c r="V54" s="2" t="str">
        <f>IF(O54&lt;&gt;"",VLOOKUP(O54,Runners!CZ$3:DM$200,V$1,FALSE),"")</f>
        <v/>
      </c>
      <c r="W54" s="19" t="str">
        <f t="shared" si="21"/>
        <v/>
      </c>
    </row>
    <row r="55" spans="1:23" x14ac:dyDescent="0.25">
      <c r="A55" s="1" t="s">
        <v>181</v>
      </c>
      <c r="C55" s="3">
        <f>IF(A55&lt;&gt;"",VLOOKUP(A55,Runners!A$3:AS$200,C$1,FALSE),0)</f>
        <v>1.0243055555555556E-2</v>
      </c>
      <c r="D55" s="6">
        <f t="shared" si="11"/>
        <v>52</v>
      </c>
      <c r="E55" s="2"/>
      <c r="F55" s="2">
        <f t="shared" si="12"/>
        <v>0</v>
      </c>
      <c r="J55" s="1" t="str">
        <f t="shared" si="13"/>
        <v>Guest 55</v>
      </c>
      <c r="M55" s="8" t="str">
        <f t="shared" si="14"/>
        <v/>
      </c>
      <c r="N55" s="8" t="str">
        <f t="shared" si="15"/>
        <v/>
      </c>
      <c r="O55" s="1" t="str">
        <f t="shared" si="16"/>
        <v/>
      </c>
      <c r="P55" s="40" t="str">
        <f t="shared" si="17"/>
        <v/>
      </c>
      <c r="Q55" s="40" t="str">
        <f t="shared" si="18"/>
        <v/>
      </c>
      <c r="R55" s="6">
        <f t="shared" si="19"/>
        <v>0</v>
      </c>
      <c r="S55" s="6">
        <f>IF(AND(D55&lt;=L$4,P55&lt;&gt;"Y"),IF(N55&lt;VLOOKUP(O55,Runners!A$3:CT$200,S$1,FALSE),2,0),0)</f>
        <v>0</v>
      </c>
      <c r="T55" s="6">
        <f t="shared" si="20"/>
        <v>0</v>
      </c>
      <c r="U55" s="2"/>
      <c r="V55" s="2" t="str">
        <f>IF(O55&lt;&gt;"",VLOOKUP(O55,Runners!CZ$3:DM$200,V$1,FALSE),"")</f>
        <v/>
      </c>
      <c r="W55" s="19" t="str">
        <f t="shared" si="21"/>
        <v/>
      </c>
    </row>
    <row r="56" spans="1:23" x14ac:dyDescent="0.25">
      <c r="A56" s="1" t="s">
        <v>182</v>
      </c>
      <c r="C56" s="3">
        <f>IF(A56&lt;&gt;"",VLOOKUP(A56,Runners!A$3:AS$200,C$1,FALSE),0)</f>
        <v>7.9861111111111105E-3</v>
      </c>
      <c r="D56" s="6">
        <f t="shared" si="11"/>
        <v>53</v>
      </c>
      <c r="E56" s="2"/>
      <c r="F56" s="2">
        <f t="shared" si="12"/>
        <v>0</v>
      </c>
      <c r="J56" s="1" t="str">
        <f t="shared" si="13"/>
        <v>Guest 60</v>
      </c>
      <c r="M56" s="8" t="str">
        <f t="shared" si="14"/>
        <v/>
      </c>
      <c r="N56" s="8" t="str">
        <f t="shared" si="15"/>
        <v/>
      </c>
      <c r="O56" s="1" t="str">
        <f t="shared" si="16"/>
        <v/>
      </c>
      <c r="P56" s="40" t="str">
        <f t="shared" si="17"/>
        <v/>
      </c>
      <c r="Q56" s="40" t="str">
        <f t="shared" si="18"/>
        <v/>
      </c>
      <c r="R56" s="6">
        <f t="shared" si="19"/>
        <v>0</v>
      </c>
      <c r="S56" s="6">
        <f>IF(AND(D56&lt;=L$4,P56&lt;&gt;"Y"),IF(N56&lt;VLOOKUP(O56,Runners!A$3:CT$200,S$1,FALSE),2,0),0)</f>
        <v>0</v>
      </c>
      <c r="T56" s="6">
        <f t="shared" si="20"/>
        <v>0</v>
      </c>
      <c r="U56" s="2"/>
      <c r="V56" s="2" t="str">
        <f>IF(O56&lt;&gt;"",VLOOKUP(O56,Runners!CZ$3:DM$200,V$1,FALSE),"")</f>
        <v/>
      </c>
      <c r="W56" s="19" t="str">
        <f t="shared" si="21"/>
        <v/>
      </c>
    </row>
    <row r="57" spans="1:23" x14ac:dyDescent="0.25">
      <c r="A57" s="1" t="s">
        <v>199</v>
      </c>
      <c r="B57" s="3" t="s">
        <v>185</v>
      </c>
      <c r="C57" s="3">
        <f>IF(A57&lt;&gt;"",VLOOKUP(A57,Runners!A$3:AS$200,C$1,FALSE),0)</f>
        <v>1.0763888888888889E-2</v>
      </c>
      <c r="D57" s="6">
        <f t="shared" si="11"/>
        <v>54</v>
      </c>
      <c r="E57" s="2"/>
      <c r="F57" s="2">
        <f t="shared" si="12"/>
        <v>0</v>
      </c>
      <c r="J57" s="1" t="str">
        <f t="shared" si="13"/>
        <v>Hannah McCandless</v>
      </c>
      <c r="M57" s="8" t="str">
        <f t="shared" si="14"/>
        <v/>
      </c>
      <c r="N57" s="8" t="str">
        <f t="shared" si="15"/>
        <v/>
      </c>
      <c r="O57" s="1" t="str">
        <f t="shared" si="16"/>
        <v/>
      </c>
      <c r="P57" s="40" t="str">
        <f t="shared" si="17"/>
        <v/>
      </c>
      <c r="Q57" s="40" t="str">
        <f t="shared" si="18"/>
        <v/>
      </c>
      <c r="R57" s="6">
        <f t="shared" si="19"/>
        <v>0</v>
      </c>
      <c r="S57" s="6">
        <f>IF(AND(D57&lt;=L$4,P57&lt;&gt;"Y"),IF(N57&lt;VLOOKUP(O57,Runners!A$3:CT$200,S$1,FALSE),2,0),0)</f>
        <v>0</v>
      </c>
      <c r="T57" s="6">
        <f t="shared" si="20"/>
        <v>0</v>
      </c>
      <c r="U57" s="2"/>
      <c r="V57" s="2" t="str">
        <f>IF(O57&lt;&gt;"",VLOOKUP(O57,Runners!CZ$3:DM$200,V$1,FALSE),"")</f>
        <v/>
      </c>
      <c r="W57" s="19" t="str">
        <f t="shared" si="21"/>
        <v/>
      </c>
    </row>
    <row r="58" spans="1:23" x14ac:dyDescent="0.25">
      <c r="A58" s="1" t="s">
        <v>172</v>
      </c>
      <c r="C58" s="3">
        <f>IF(A58&lt;&gt;"",VLOOKUP(A58,Runners!A$3:AS$200,C$1,FALSE),0)</f>
        <v>1.3194444444444444E-2</v>
      </c>
      <c r="D58" s="6">
        <f t="shared" si="11"/>
        <v>55</v>
      </c>
      <c r="E58" s="2"/>
      <c r="F58" s="2">
        <f t="shared" si="12"/>
        <v>0</v>
      </c>
      <c r="J58" s="1" t="str">
        <f t="shared" si="13"/>
        <v>Heidi Haigh</v>
      </c>
      <c r="M58" s="8" t="str">
        <f t="shared" si="14"/>
        <v/>
      </c>
      <c r="N58" s="8" t="str">
        <f t="shared" si="15"/>
        <v/>
      </c>
      <c r="O58" s="1" t="str">
        <f t="shared" si="16"/>
        <v/>
      </c>
      <c r="P58" s="40" t="str">
        <f t="shared" si="17"/>
        <v/>
      </c>
      <c r="Q58" s="40" t="str">
        <f t="shared" si="18"/>
        <v/>
      </c>
      <c r="R58" s="6">
        <f t="shared" si="19"/>
        <v>0</v>
      </c>
      <c r="S58" s="6">
        <f>IF(AND(D58&lt;=L$4,P58&lt;&gt;"Y"),IF(N58&lt;VLOOKUP(O58,Runners!A$3:CT$200,S$1,FALSE),2,0),0)</f>
        <v>0</v>
      </c>
      <c r="T58" s="6">
        <f t="shared" si="20"/>
        <v>0</v>
      </c>
      <c r="U58" s="2"/>
      <c r="V58" s="2" t="str">
        <f>IF(O58&lt;&gt;"",VLOOKUP(O58,Runners!CZ$3:DM$200,V$1,FALSE),"")</f>
        <v/>
      </c>
      <c r="W58" s="19" t="str">
        <f t="shared" si="21"/>
        <v/>
      </c>
    </row>
    <row r="59" spans="1:23" x14ac:dyDescent="0.25">
      <c r="A59" s="1" t="s">
        <v>233</v>
      </c>
      <c r="C59" s="3">
        <f>IF(A59&lt;&gt;"",VLOOKUP(A59,Runners!A$3:AS$200,C$1,FALSE),0)</f>
        <v>1.545138888888889E-2</v>
      </c>
      <c r="D59" s="6">
        <f t="shared" si="11"/>
        <v>56</v>
      </c>
      <c r="E59" s="2"/>
      <c r="F59" s="2">
        <f t="shared" si="12"/>
        <v>0</v>
      </c>
      <c r="J59" s="1" t="str">
        <f t="shared" si="13"/>
        <v>Hugo Love</v>
      </c>
      <c r="M59" s="8" t="str">
        <f t="shared" si="14"/>
        <v/>
      </c>
      <c r="N59" s="8" t="str">
        <f t="shared" si="15"/>
        <v/>
      </c>
      <c r="O59" s="1" t="str">
        <f t="shared" si="16"/>
        <v/>
      </c>
      <c r="P59" s="40" t="str">
        <f t="shared" si="17"/>
        <v/>
      </c>
      <c r="Q59" s="40" t="str">
        <f t="shared" si="18"/>
        <v/>
      </c>
      <c r="R59" s="6">
        <f t="shared" si="19"/>
        <v>0</v>
      </c>
      <c r="S59" s="6">
        <f>IF(AND(D59&lt;=L$4,P59&lt;&gt;"Y"),IF(N59&lt;VLOOKUP(O59,Runners!A$3:CT$200,S$1,FALSE),2,0),0)</f>
        <v>0</v>
      </c>
      <c r="T59" s="6">
        <f t="shared" si="20"/>
        <v>0</v>
      </c>
      <c r="U59" s="2"/>
      <c r="V59" s="2" t="str">
        <f>IF(O59&lt;&gt;"",VLOOKUP(O59,Runners!CZ$3:DM$200,V$1,FALSE),"")</f>
        <v/>
      </c>
      <c r="W59" s="19" t="str">
        <f t="shared" si="21"/>
        <v/>
      </c>
    </row>
    <row r="60" spans="1:23" x14ac:dyDescent="0.25">
      <c r="A60" s="1" t="s">
        <v>165</v>
      </c>
      <c r="C60" s="3">
        <f>IF(A60&lt;&gt;"",VLOOKUP(A60,Runners!A$3:AS$200,C$1,FALSE),0)</f>
        <v>1.545138888888889E-2</v>
      </c>
      <c r="D60" s="6">
        <f t="shared" si="11"/>
        <v>57</v>
      </c>
      <c r="E60" s="2"/>
      <c r="F60" s="2">
        <f t="shared" si="12"/>
        <v>0</v>
      </c>
      <c r="J60" s="1" t="str">
        <f t="shared" si="13"/>
        <v>Ian Tate</v>
      </c>
      <c r="M60" s="8" t="str">
        <f t="shared" si="14"/>
        <v/>
      </c>
      <c r="N60" s="8" t="str">
        <f t="shared" si="15"/>
        <v/>
      </c>
      <c r="O60" s="1" t="str">
        <f t="shared" si="16"/>
        <v/>
      </c>
      <c r="P60" s="40" t="str">
        <f t="shared" si="17"/>
        <v/>
      </c>
      <c r="Q60" s="40" t="str">
        <f t="shared" si="18"/>
        <v/>
      </c>
      <c r="R60" s="6">
        <f t="shared" si="19"/>
        <v>0</v>
      </c>
      <c r="S60" s="6">
        <f>IF(AND(D60&lt;=L$4,P60&lt;&gt;"Y"),IF(N60&lt;VLOOKUP(O60,Runners!A$3:CT$200,S$1,FALSE),2,0),0)</f>
        <v>0</v>
      </c>
      <c r="T60" s="6">
        <f t="shared" si="20"/>
        <v>0</v>
      </c>
      <c r="U60" s="2"/>
      <c r="V60" s="2" t="str">
        <f>IF(O60&lt;&gt;"",VLOOKUP(O60,Runners!CZ$3:DM$200,V$1,FALSE),"")</f>
        <v/>
      </c>
      <c r="W60" s="19" t="str">
        <f t="shared" si="21"/>
        <v/>
      </c>
    </row>
    <row r="61" spans="1:23" x14ac:dyDescent="0.25">
      <c r="A61" s="1" t="s">
        <v>11</v>
      </c>
      <c r="B61" s="3"/>
      <c r="C61" s="3">
        <f>IF(A61&lt;&gt;"",VLOOKUP(A61,Runners!A$3:AS$200,C$1,FALSE),0)</f>
        <v>9.3749999999999997E-3</v>
      </c>
      <c r="D61" s="6">
        <f t="shared" si="11"/>
        <v>58</v>
      </c>
      <c r="E61" s="2"/>
      <c r="F61" s="2">
        <f t="shared" si="12"/>
        <v>0</v>
      </c>
      <c r="J61" s="1" t="str">
        <f t="shared" si="13"/>
        <v>Jacqui Murray</v>
      </c>
      <c r="M61" s="8" t="str">
        <f t="shared" si="14"/>
        <v/>
      </c>
      <c r="N61" s="8" t="str">
        <f t="shared" si="15"/>
        <v/>
      </c>
      <c r="O61" s="1" t="str">
        <f t="shared" si="16"/>
        <v/>
      </c>
      <c r="P61" s="40" t="str">
        <f t="shared" si="17"/>
        <v/>
      </c>
      <c r="Q61" s="40" t="str">
        <f t="shared" si="18"/>
        <v/>
      </c>
      <c r="R61" s="6">
        <f t="shared" si="19"/>
        <v>0</v>
      </c>
      <c r="S61" s="6">
        <f>IF(AND(D61&lt;=L$4,P61&lt;&gt;"Y"),IF(N61&lt;VLOOKUP(O61,Runners!A$3:CT$200,S$1,FALSE),2,0),0)</f>
        <v>0</v>
      </c>
      <c r="T61" s="6">
        <f t="shared" si="20"/>
        <v>0</v>
      </c>
      <c r="U61" s="2"/>
      <c r="V61" s="2" t="str">
        <f>IF(O61&lt;&gt;"",VLOOKUP(O61,Runners!CZ$3:DM$200,V$1,FALSE),"")</f>
        <v/>
      </c>
      <c r="W61" s="19" t="str">
        <f t="shared" si="21"/>
        <v/>
      </c>
    </row>
    <row r="62" spans="1:23" x14ac:dyDescent="0.25">
      <c r="A62" s="1" t="s">
        <v>157</v>
      </c>
      <c r="C62" s="3">
        <f>IF(A62&lt;&gt;"",VLOOKUP(A62,Runners!A$3:AS$200,C$1,FALSE),0)</f>
        <v>1.40625E-2</v>
      </c>
      <c r="D62" s="6">
        <f t="shared" si="11"/>
        <v>59</v>
      </c>
      <c r="E62" s="2"/>
      <c r="F62" s="2">
        <f t="shared" si="12"/>
        <v>0</v>
      </c>
      <c r="J62" s="1" t="str">
        <f t="shared" si="13"/>
        <v>James Buckley</v>
      </c>
      <c r="M62" s="8" t="str">
        <f t="shared" si="14"/>
        <v/>
      </c>
      <c r="N62" s="8" t="str">
        <f t="shared" si="15"/>
        <v/>
      </c>
      <c r="O62" s="1" t="str">
        <f t="shared" si="16"/>
        <v/>
      </c>
      <c r="P62" s="40" t="str">
        <f t="shared" si="17"/>
        <v/>
      </c>
      <c r="Q62" s="40" t="str">
        <f t="shared" si="18"/>
        <v/>
      </c>
      <c r="R62" s="6">
        <f t="shared" si="19"/>
        <v>0</v>
      </c>
      <c r="S62" s="6">
        <f>IF(AND(D62&lt;=L$4,P62&lt;&gt;"Y"),IF(N62&lt;VLOOKUP(O62,Runners!A$3:CT$200,S$1,FALSE),2,0),0)</f>
        <v>0</v>
      </c>
      <c r="T62" s="6">
        <f t="shared" si="20"/>
        <v>0</v>
      </c>
      <c r="U62" s="2"/>
      <c r="V62" s="2" t="str">
        <f>IF(O62&lt;&gt;"",VLOOKUP(O62,Runners!CZ$3:DM$200,V$1,FALSE),"")</f>
        <v/>
      </c>
      <c r="W62" s="19" t="str">
        <f t="shared" si="21"/>
        <v/>
      </c>
    </row>
    <row r="63" spans="1:23" x14ac:dyDescent="0.25">
      <c r="A63" s="1" t="s">
        <v>219</v>
      </c>
      <c r="B63" s="3"/>
      <c r="C63" s="3">
        <f>IF(A63&lt;&gt;"",VLOOKUP(A63,Runners!A$3:AS$200,C$1,FALSE),0)</f>
        <v>1.892361111111111E-2</v>
      </c>
      <c r="D63" s="6">
        <f t="shared" si="11"/>
        <v>60</v>
      </c>
      <c r="E63" s="2"/>
      <c r="F63" s="2">
        <f t="shared" si="12"/>
        <v>0</v>
      </c>
      <c r="J63" s="1" t="str">
        <f t="shared" si="13"/>
        <v>James greenaway</v>
      </c>
      <c r="M63" s="8" t="str">
        <f t="shared" si="14"/>
        <v/>
      </c>
      <c r="N63" s="8" t="str">
        <f t="shared" si="15"/>
        <v/>
      </c>
      <c r="O63" s="1" t="str">
        <f t="shared" si="16"/>
        <v/>
      </c>
      <c r="P63" s="40" t="str">
        <f t="shared" si="17"/>
        <v/>
      </c>
      <c r="Q63" s="40" t="str">
        <f t="shared" si="18"/>
        <v/>
      </c>
      <c r="R63" s="6">
        <f t="shared" si="19"/>
        <v>0</v>
      </c>
      <c r="S63" s="6">
        <f>IF(AND(D63&lt;=L$4,P63&lt;&gt;"Y"),IF(N63&lt;VLOOKUP(O63,Runners!A$3:CT$200,S$1,FALSE),2,0),0)</f>
        <v>0</v>
      </c>
      <c r="T63" s="6">
        <f t="shared" si="20"/>
        <v>0</v>
      </c>
      <c r="U63" s="2"/>
      <c r="V63" s="2" t="str">
        <f>IF(O63&lt;&gt;"",VLOOKUP(O63,Runners!CZ$3:DM$200,V$1,FALSE),"")</f>
        <v/>
      </c>
      <c r="W63" s="19" t="str">
        <f t="shared" si="21"/>
        <v/>
      </c>
    </row>
    <row r="64" spans="1:23" x14ac:dyDescent="0.25">
      <c r="A64" s="1" t="s">
        <v>169</v>
      </c>
      <c r="C64" s="3">
        <f>IF(A64&lt;&gt;"",VLOOKUP(A64,Runners!A$3:AS$200,C$1,FALSE),0)</f>
        <v>1.3020833333333334E-2</v>
      </c>
      <c r="D64" s="6">
        <f t="shared" si="11"/>
        <v>61</v>
      </c>
      <c r="E64" s="2">
        <v>3.6087962962962968E-2</v>
      </c>
      <c r="F64" s="2">
        <f t="shared" si="12"/>
        <v>2.3067129629629632E-2</v>
      </c>
      <c r="J64" s="1" t="str">
        <f t="shared" si="13"/>
        <v>Jason Sheridan</v>
      </c>
      <c r="M64" s="8" t="str">
        <f t="shared" si="14"/>
        <v/>
      </c>
      <c r="N64" s="8" t="str">
        <f t="shared" si="15"/>
        <v/>
      </c>
      <c r="O64" s="1" t="str">
        <f t="shared" si="16"/>
        <v/>
      </c>
      <c r="P64" s="40" t="str">
        <f t="shared" si="17"/>
        <v/>
      </c>
      <c r="Q64" s="40" t="str">
        <f t="shared" si="18"/>
        <v/>
      </c>
      <c r="R64" s="6">
        <f t="shared" si="19"/>
        <v>0</v>
      </c>
      <c r="S64" s="6">
        <f>IF(AND(D64&lt;=L$4,P64&lt;&gt;"Y"),IF(N64&lt;VLOOKUP(O64,Runners!A$3:CT$200,S$1,FALSE),2,0),0)</f>
        <v>0</v>
      </c>
      <c r="T64" s="6">
        <f t="shared" si="20"/>
        <v>0</v>
      </c>
      <c r="U64" s="2"/>
      <c r="V64" s="2" t="str">
        <f>IF(O64&lt;&gt;"",VLOOKUP(O64,Runners!CZ$3:DM$200,V$1,FALSE),"")</f>
        <v/>
      </c>
      <c r="W64" s="19" t="str">
        <f t="shared" si="21"/>
        <v/>
      </c>
    </row>
    <row r="65" spans="1:23" x14ac:dyDescent="0.25">
      <c r="A65" s="1" t="s">
        <v>203</v>
      </c>
      <c r="C65" s="3">
        <f>IF(A65&lt;&gt;"",VLOOKUP(A65,Runners!A$3:AS$200,C$1,FALSE),0)</f>
        <v>1.0763888888888889E-2</v>
      </c>
      <c r="D65" s="6">
        <f t="shared" si="11"/>
        <v>62</v>
      </c>
      <c r="E65" s="2"/>
      <c r="F65" s="2">
        <f t="shared" si="12"/>
        <v>0</v>
      </c>
      <c r="J65" s="1" t="str">
        <f t="shared" si="13"/>
        <v>Jen Trohear</v>
      </c>
      <c r="M65" s="8" t="str">
        <f t="shared" si="14"/>
        <v/>
      </c>
      <c r="N65" s="8" t="str">
        <f t="shared" si="15"/>
        <v/>
      </c>
      <c r="O65" s="1" t="str">
        <f t="shared" si="16"/>
        <v/>
      </c>
      <c r="P65" s="40" t="str">
        <f t="shared" si="17"/>
        <v/>
      </c>
      <c r="Q65" s="40" t="str">
        <f t="shared" si="18"/>
        <v/>
      </c>
      <c r="R65" s="6">
        <f t="shared" si="19"/>
        <v>0</v>
      </c>
      <c r="S65" s="6">
        <f>IF(AND(D65&lt;=L$4,P65&lt;&gt;"Y"),IF(N65&lt;VLOOKUP(O65,Runners!A$3:CT$200,S$1,FALSE),2,0),0)</f>
        <v>0</v>
      </c>
      <c r="T65" s="6">
        <f t="shared" si="20"/>
        <v>0</v>
      </c>
      <c r="U65" s="2"/>
      <c r="V65" s="2" t="str">
        <f>IF(O65&lt;&gt;"",VLOOKUP(O65,Runners!CZ$3:DM$200,V$1,FALSE),"")</f>
        <v/>
      </c>
      <c r="W65" s="19" t="str">
        <f t="shared" si="21"/>
        <v/>
      </c>
    </row>
    <row r="66" spans="1:23" x14ac:dyDescent="0.25">
      <c r="A66" s="1" t="s">
        <v>9</v>
      </c>
      <c r="C66" s="3">
        <f>IF(A66&lt;&gt;"",VLOOKUP(A66,Runners!A$3:AS$200,C$1,FALSE),0)</f>
        <v>2.7777777777777779E-3</v>
      </c>
      <c r="D66" s="6">
        <f t="shared" si="11"/>
        <v>63</v>
      </c>
      <c r="E66" s="2">
        <v>3.7152777777777778E-2</v>
      </c>
      <c r="F66" s="2">
        <f t="shared" si="12"/>
        <v>3.4375000000000003E-2</v>
      </c>
      <c r="J66" s="1" t="str">
        <f t="shared" si="13"/>
        <v>Jeremy McCandless</v>
      </c>
      <c r="M66" s="8" t="str">
        <f t="shared" si="14"/>
        <v/>
      </c>
      <c r="N66" s="8" t="str">
        <f t="shared" si="15"/>
        <v/>
      </c>
      <c r="O66" s="1" t="str">
        <f t="shared" si="16"/>
        <v/>
      </c>
      <c r="P66" s="40" t="str">
        <f t="shared" si="17"/>
        <v/>
      </c>
      <c r="Q66" s="40" t="str">
        <f t="shared" si="18"/>
        <v/>
      </c>
      <c r="R66" s="6">
        <f t="shared" si="19"/>
        <v>0</v>
      </c>
      <c r="S66" s="6">
        <f>IF(AND(D66&lt;=L$4,P66&lt;&gt;"Y"),IF(N66&lt;VLOOKUP(O66,Runners!A$3:CT$200,S$1,FALSE),2,0),0)</f>
        <v>0</v>
      </c>
      <c r="T66" s="6">
        <f t="shared" si="20"/>
        <v>0</v>
      </c>
      <c r="U66" s="2"/>
      <c r="V66" s="2" t="str">
        <f>IF(O66&lt;&gt;"",VLOOKUP(O66,Runners!CZ$3:DM$200,V$1,FALSE),"")</f>
        <v/>
      </c>
      <c r="W66" s="19" t="str">
        <f t="shared" si="21"/>
        <v/>
      </c>
    </row>
    <row r="67" spans="1:23" x14ac:dyDescent="0.25">
      <c r="A67" s="1" t="s">
        <v>24</v>
      </c>
      <c r="B67" s="3"/>
      <c r="C67" s="3">
        <f>IF(A67&lt;&gt;"",VLOOKUP(A67,Runners!A$3:AS$200,C$1,FALSE),0)</f>
        <v>1.9270833333333334E-2</v>
      </c>
      <c r="D67" s="6">
        <f t="shared" si="11"/>
        <v>64</v>
      </c>
      <c r="E67" s="2">
        <v>3.6064814814814813E-2</v>
      </c>
      <c r="F67" s="2">
        <f t="shared" si="12"/>
        <v>1.6793981481481479E-2</v>
      </c>
      <c r="J67" s="1" t="str">
        <f t="shared" si="13"/>
        <v>Joe Greenwood</v>
      </c>
      <c r="M67" s="8" t="str">
        <f t="shared" si="14"/>
        <v/>
      </c>
      <c r="N67" s="8" t="str">
        <f t="shared" si="15"/>
        <v/>
      </c>
      <c r="O67" s="1" t="str">
        <f t="shared" si="16"/>
        <v/>
      </c>
      <c r="P67" s="40" t="str">
        <f t="shared" si="17"/>
        <v/>
      </c>
      <c r="Q67" s="40" t="str">
        <f t="shared" si="18"/>
        <v/>
      </c>
      <c r="R67" s="6">
        <f t="shared" si="19"/>
        <v>0</v>
      </c>
      <c r="S67" s="6">
        <f>IF(AND(D67&lt;=L$4,P67&lt;&gt;"Y"),IF(N67&lt;VLOOKUP(O67,Runners!A$3:CT$200,S$1,FALSE),2,0),0)</f>
        <v>0</v>
      </c>
      <c r="T67" s="6">
        <f t="shared" si="20"/>
        <v>0</v>
      </c>
      <c r="U67" s="2"/>
      <c r="V67" s="2" t="str">
        <f>IF(O67&lt;&gt;"",VLOOKUP(O67,Runners!CZ$3:DM$200,V$1,FALSE),"")</f>
        <v/>
      </c>
      <c r="W67" s="19" t="str">
        <f t="shared" si="21"/>
        <v/>
      </c>
    </row>
    <row r="68" spans="1:23" x14ac:dyDescent="0.25">
      <c r="A68" s="1" t="s">
        <v>146</v>
      </c>
      <c r="C68" s="3">
        <f>IF(A68&lt;&gt;"",VLOOKUP(A68,Runners!A$3:AS$200,C$1,FALSE),0)</f>
        <v>1.5625E-2</v>
      </c>
      <c r="D68" s="6">
        <f t="shared" ref="D68:D99" si="22">D67+1</f>
        <v>65</v>
      </c>
      <c r="E68" s="2"/>
      <c r="F68" s="2">
        <f t="shared" ref="F68:F99" si="23">IF(E68&gt;0,E68-C68,0)</f>
        <v>0</v>
      </c>
      <c r="J68" s="1" t="str">
        <f t="shared" ref="J68:J99" si="24">A68</f>
        <v>John Bertenshaw</v>
      </c>
      <c r="M68" s="8" t="str">
        <f t="shared" ref="M68:M99" si="25">IF(D68&lt;=L$4,SMALL(E$4:E$201,D68),"")</f>
        <v/>
      </c>
      <c r="N68" s="8" t="str">
        <f t="shared" ref="N68:N99" si="26">IF(D68&lt;=L$4,VLOOKUP(M68,E$4:F$201,2,FALSE),"")</f>
        <v/>
      </c>
      <c r="O68" s="1" t="str">
        <f t="shared" ref="O68:O99" si="27">IF(D68&lt;=L$4,VLOOKUP(M68,E$4:J$201,6,FALSE),"")</f>
        <v/>
      </c>
      <c r="P68" s="40" t="str">
        <f t="shared" ref="P68:P99" si="28">IF(D68&lt;=L$4,VLOOKUP(O68,A$4:B$201,2,FALSE),"")</f>
        <v/>
      </c>
      <c r="Q68" s="40" t="str">
        <f t="shared" ref="Q68:Q99" si="29">IF(D68&lt;=L$4,IF(P68="Y",Q67,Q67-1),"")</f>
        <v/>
      </c>
      <c r="R68" s="6">
        <f t="shared" ref="R68:R99" si="30">IF(Q68=Q67,0,Q68)</f>
        <v>0</v>
      </c>
      <c r="S68" s="6">
        <f>IF(AND(D68&lt;=L$4,P68&lt;&gt;"Y"),IF(N68&lt;VLOOKUP(O68,Runners!A$3:CT$200,S$1,FALSE),2,0),0)</f>
        <v>0</v>
      </c>
      <c r="T68" s="6">
        <f t="shared" ref="T68:T99" si="31">IF(AND(D68&lt;=L$4,P68&lt;&gt;"Y"),S68+R68,0)</f>
        <v>0</v>
      </c>
      <c r="U68" s="2"/>
      <c r="V68" s="2" t="str">
        <f>IF(O68&lt;&gt;"",VLOOKUP(O68,Runners!CZ$3:DM$200,V$1,FALSE),"")</f>
        <v/>
      </c>
      <c r="W68" s="19" t="str">
        <f t="shared" ref="W68:W99" si="32">IF(O68&lt;&gt;"",(V68-N68)/V68,"")</f>
        <v/>
      </c>
    </row>
    <row r="69" spans="1:23" x14ac:dyDescent="0.25">
      <c r="A69" s="1" t="s">
        <v>168</v>
      </c>
      <c r="C69" s="3">
        <f>IF(A69&lt;&gt;"",VLOOKUP(A69,Runners!A$3:AS$200,C$1,FALSE),0)</f>
        <v>1.7534722222222222E-2</v>
      </c>
      <c r="D69" s="6">
        <f t="shared" si="22"/>
        <v>66</v>
      </c>
      <c r="E69" s="2"/>
      <c r="F69" s="2">
        <f t="shared" si="23"/>
        <v>0</v>
      </c>
      <c r="J69" s="1" t="str">
        <f t="shared" si="24"/>
        <v>Jonathan Tuck</v>
      </c>
      <c r="M69" s="8" t="str">
        <f t="shared" si="25"/>
        <v/>
      </c>
      <c r="N69" s="8" t="str">
        <f t="shared" si="26"/>
        <v/>
      </c>
      <c r="O69" s="1" t="str">
        <f t="shared" si="27"/>
        <v/>
      </c>
      <c r="P69" s="40" t="str">
        <f t="shared" si="28"/>
        <v/>
      </c>
      <c r="Q69" s="40" t="str">
        <f t="shared" si="29"/>
        <v/>
      </c>
      <c r="R69" s="6">
        <f t="shared" si="30"/>
        <v>0</v>
      </c>
      <c r="S69" s="6">
        <f>IF(AND(D69&lt;=L$4,P69&lt;&gt;"Y"),IF(N69&lt;VLOOKUP(O69,Runners!A$3:CT$200,S$1,FALSE),2,0),0)</f>
        <v>0</v>
      </c>
      <c r="T69" s="6">
        <f t="shared" si="31"/>
        <v>0</v>
      </c>
      <c r="U69" s="2"/>
      <c r="V69" s="2" t="str">
        <f>IF(O69&lt;&gt;"",VLOOKUP(O69,Runners!CZ$3:DM$200,V$1,FALSE),"")</f>
        <v/>
      </c>
      <c r="W69" s="19" t="str">
        <f t="shared" si="32"/>
        <v/>
      </c>
    </row>
    <row r="70" spans="1:23" x14ac:dyDescent="0.25">
      <c r="A70" s="41" t="s">
        <v>212</v>
      </c>
      <c r="B70" s="1" t="s">
        <v>185</v>
      </c>
      <c r="C70" s="3">
        <f>IF(A70&lt;&gt;"",VLOOKUP(A70,Runners!A$3:AS$200,C$1,FALSE),0)</f>
        <v>1.6145833333333335E-2</v>
      </c>
      <c r="D70" s="6">
        <f t="shared" si="22"/>
        <v>67</v>
      </c>
      <c r="E70" s="2"/>
      <c r="F70" s="2">
        <f t="shared" si="23"/>
        <v>0</v>
      </c>
      <c r="J70" s="1" t="str">
        <f t="shared" si="24"/>
        <v>Jonny Ladd</v>
      </c>
      <c r="M70" s="8" t="str">
        <f t="shared" si="25"/>
        <v/>
      </c>
      <c r="N70" s="8" t="str">
        <f t="shared" si="26"/>
        <v/>
      </c>
      <c r="O70" s="1" t="str">
        <f t="shared" si="27"/>
        <v/>
      </c>
      <c r="P70" s="40" t="str">
        <f t="shared" si="28"/>
        <v/>
      </c>
      <c r="Q70" s="40" t="str">
        <f t="shared" si="29"/>
        <v/>
      </c>
      <c r="R70" s="6">
        <f t="shared" si="30"/>
        <v>0</v>
      </c>
      <c r="S70" s="6">
        <f>IF(AND(D70&lt;=L$4,P70&lt;&gt;"Y"),IF(N70&lt;VLOOKUP(O70,Runners!A$3:CT$200,S$1,FALSE),2,0),0)</f>
        <v>0</v>
      </c>
      <c r="T70" s="6">
        <f t="shared" si="31"/>
        <v>0</v>
      </c>
      <c r="U70" s="2"/>
      <c r="V70" s="2" t="str">
        <f>IF(O70&lt;&gt;"",VLOOKUP(O70,Runners!CZ$3:DM$200,V$1,FALSE),"")</f>
        <v/>
      </c>
      <c r="W70" s="19" t="str">
        <f t="shared" si="32"/>
        <v/>
      </c>
    </row>
    <row r="71" spans="1:23" x14ac:dyDescent="0.25">
      <c r="A71" s="1" t="s">
        <v>22</v>
      </c>
      <c r="C71" s="3">
        <f>IF(A71&lt;&gt;"",VLOOKUP(A71,Runners!A$3:AS$200,C$1,FALSE),0)</f>
        <v>1.0590277777777778E-2</v>
      </c>
      <c r="D71" s="6">
        <f t="shared" si="22"/>
        <v>68</v>
      </c>
      <c r="E71" s="2"/>
      <c r="F71" s="2">
        <f t="shared" si="23"/>
        <v>0</v>
      </c>
      <c r="J71" s="1" t="str">
        <f t="shared" si="24"/>
        <v>Julia Rolfe</v>
      </c>
      <c r="M71" s="8" t="str">
        <f t="shared" si="25"/>
        <v/>
      </c>
      <c r="N71" s="8" t="str">
        <f t="shared" si="26"/>
        <v/>
      </c>
      <c r="O71" s="1" t="str">
        <f t="shared" si="27"/>
        <v/>
      </c>
      <c r="P71" s="40" t="str">
        <f t="shared" si="28"/>
        <v/>
      </c>
      <c r="Q71" s="40" t="str">
        <f t="shared" si="29"/>
        <v/>
      </c>
      <c r="R71" s="6">
        <f t="shared" si="30"/>
        <v>0</v>
      </c>
      <c r="S71" s="6">
        <f>IF(AND(D71&lt;=L$4,P71&lt;&gt;"Y"),IF(N71&lt;VLOOKUP(O71,Runners!A$3:CT$200,S$1,FALSE),2,0),0)</f>
        <v>0</v>
      </c>
      <c r="T71" s="6">
        <f t="shared" si="31"/>
        <v>0</v>
      </c>
      <c r="U71" s="2"/>
      <c r="V71" s="2" t="str">
        <f>IF(O71&lt;&gt;"",VLOOKUP(O71,Runners!CZ$3:DM$200,V$1,FALSE),"")</f>
        <v/>
      </c>
      <c r="W71" s="19" t="str">
        <f t="shared" si="32"/>
        <v/>
      </c>
    </row>
    <row r="72" spans="1:23" x14ac:dyDescent="0.25">
      <c r="A72" s="1" t="s">
        <v>166</v>
      </c>
      <c r="C72" s="3">
        <f>IF(A72&lt;&gt;"",VLOOKUP(A72,Runners!A$3:AS$200,C$1,FALSE),0)</f>
        <v>7.6388888888888886E-3</v>
      </c>
      <c r="D72" s="6">
        <f t="shared" si="22"/>
        <v>69</v>
      </c>
      <c r="E72" s="2">
        <v>3.8194444444444441E-2</v>
      </c>
      <c r="F72" s="2">
        <f t="shared" si="23"/>
        <v>3.0555555555555551E-2</v>
      </c>
      <c r="J72" s="1" t="str">
        <f t="shared" si="24"/>
        <v>Julie Wiseman</v>
      </c>
      <c r="M72" s="8" t="str">
        <f t="shared" si="25"/>
        <v/>
      </c>
      <c r="N72" s="8" t="str">
        <f t="shared" si="26"/>
        <v/>
      </c>
      <c r="O72" s="1" t="str">
        <f t="shared" si="27"/>
        <v/>
      </c>
      <c r="P72" s="40" t="str">
        <f t="shared" si="28"/>
        <v/>
      </c>
      <c r="Q72" s="40" t="str">
        <f t="shared" si="29"/>
        <v/>
      </c>
      <c r="R72" s="6">
        <f t="shared" si="30"/>
        <v>0</v>
      </c>
      <c r="S72" s="6">
        <f>IF(AND(D72&lt;=L$4,P72&lt;&gt;"Y"),IF(N72&lt;VLOOKUP(O72,Runners!A$3:CT$200,S$1,FALSE),2,0),0)</f>
        <v>0</v>
      </c>
      <c r="T72" s="6">
        <f t="shared" si="31"/>
        <v>0</v>
      </c>
      <c r="U72" s="2"/>
      <c r="V72" s="2" t="str">
        <f>IF(O72&lt;&gt;"",VLOOKUP(O72,Runners!CZ$3:DM$200,V$1,FALSE),"")</f>
        <v/>
      </c>
      <c r="W72" s="19" t="str">
        <f t="shared" si="32"/>
        <v/>
      </c>
    </row>
    <row r="73" spans="1:23" x14ac:dyDescent="0.25">
      <c r="A73" s="1" t="s">
        <v>20</v>
      </c>
      <c r="B73" s="3"/>
      <c r="C73" s="3">
        <f>IF(A73&lt;&gt;"",VLOOKUP(A73,Runners!A$3:AS$200,C$1,FALSE),0)</f>
        <v>8.3333333333333332E-3</v>
      </c>
      <c r="D73" s="6">
        <f t="shared" si="22"/>
        <v>70</v>
      </c>
      <c r="E73" s="2"/>
      <c r="F73" s="2">
        <f t="shared" si="23"/>
        <v>0</v>
      </c>
      <c r="J73" s="1" t="str">
        <f t="shared" si="24"/>
        <v>Karen Lanigan</v>
      </c>
      <c r="M73" s="8" t="str">
        <f t="shared" si="25"/>
        <v/>
      </c>
      <c r="N73" s="8" t="str">
        <f t="shared" si="26"/>
        <v/>
      </c>
      <c r="O73" s="1" t="str">
        <f t="shared" si="27"/>
        <v/>
      </c>
      <c r="P73" s="40" t="str">
        <f t="shared" si="28"/>
        <v/>
      </c>
      <c r="Q73" s="40" t="str">
        <f t="shared" si="29"/>
        <v/>
      </c>
      <c r="R73" s="6">
        <f t="shared" si="30"/>
        <v>0</v>
      </c>
      <c r="S73" s="6">
        <f>IF(AND(D73&lt;=L$4,P73&lt;&gt;"Y"),IF(N73&lt;VLOOKUP(O73,Runners!A$3:CT$200,S$1,FALSE),2,0),0)</f>
        <v>0</v>
      </c>
      <c r="T73" s="6">
        <f t="shared" si="31"/>
        <v>0</v>
      </c>
      <c r="U73" s="2"/>
      <c r="V73" s="2" t="str">
        <f>IF(O73&lt;&gt;"",VLOOKUP(O73,Runners!CZ$3:DM$200,V$1,FALSE),"")</f>
        <v/>
      </c>
      <c r="W73" s="19" t="str">
        <f t="shared" si="32"/>
        <v/>
      </c>
    </row>
    <row r="74" spans="1:23" x14ac:dyDescent="0.25">
      <c r="A74" s="1" t="s">
        <v>21</v>
      </c>
      <c r="B74" s="3"/>
      <c r="C74" s="3">
        <f>IF(A74&lt;&gt;"",VLOOKUP(A74,Runners!A$3:AS$200,C$1,FALSE),0)</f>
        <v>1.2673611111111111E-2</v>
      </c>
      <c r="D74" s="6">
        <f t="shared" si="22"/>
        <v>71</v>
      </c>
      <c r="E74" s="2"/>
      <c r="F74" s="2">
        <f t="shared" si="23"/>
        <v>0</v>
      </c>
      <c r="J74" s="1" t="str">
        <f t="shared" si="24"/>
        <v>Kathy Gaunt</v>
      </c>
      <c r="M74" s="8" t="str">
        <f t="shared" si="25"/>
        <v/>
      </c>
      <c r="N74" s="8" t="str">
        <f t="shared" si="26"/>
        <v/>
      </c>
      <c r="O74" s="1" t="str">
        <f t="shared" si="27"/>
        <v/>
      </c>
      <c r="P74" s="40" t="str">
        <f t="shared" si="28"/>
        <v/>
      </c>
      <c r="Q74" s="40" t="str">
        <f t="shared" si="29"/>
        <v/>
      </c>
      <c r="R74" s="6">
        <f t="shared" si="30"/>
        <v>0</v>
      </c>
      <c r="S74" s="6">
        <f>IF(AND(D74&lt;=L$4,P74&lt;&gt;"Y"),IF(N74&lt;VLOOKUP(O74,Runners!A$3:CT$200,S$1,FALSE),2,0),0)</f>
        <v>0</v>
      </c>
      <c r="T74" s="6">
        <f t="shared" si="31"/>
        <v>0</v>
      </c>
      <c r="U74" s="2"/>
      <c r="V74" s="2" t="str">
        <f>IF(O74&lt;&gt;"",VLOOKUP(O74,Runners!CZ$3:DM$200,V$1,FALSE),"")</f>
        <v/>
      </c>
      <c r="W74" s="19" t="str">
        <f t="shared" si="32"/>
        <v/>
      </c>
    </row>
    <row r="75" spans="1:23" x14ac:dyDescent="0.25">
      <c r="A75" s="1" t="s">
        <v>204</v>
      </c>
      <c r="B75" s="3"/>
      <c r="C75" s="3">
        <f>IF(A75&lt;&gt;"",VLOOKUP(A75,Runners!A$3:AS$200,C$1,FALSE),0)</f>
        <v>1.3020833333333334E-2</v>
      </c>
      <c r="D75" s="6">
        <f t="shared" si="22"/>
        <v>72</v>
      </c>
      <c r="E75" s="2">
        <v>3.6331018518518519E-2</v>
      </c>
      <c r="F75" s="2">
        <f t="shared" si="23"/>
        <v>2.3310185185185184E-2</v>
      </c>
      <c r="J75" s="1" t="str">
        <f t="shared" si="24"/>
        <v>Katy McIntyre</v>
      </c>
      <c r="M75" s="8" t="str">
        <f t="shared" si="25"/>
        <v/>
      </c>
      <c r="N75" s="8" t="str">
        <f t="shared" si="26"/>
        <v/>
      </c>
      <c r="O75" s="1" t="str">
        <f t="shared" si="27"/>
        <v/>
      </c>
      <c r="P75" s="40" t="str">
        <f t="shared" si="28"/>
        <v/>
      </c>
      <c r="Q75" s="40" t="str">
        <f t="shared" si="29"/>
        <v/>
      </c>
      <c r="R75" s="6">
        <f t="shared" si="30"/>
        <v>0</v>
      </c>
      <c r="S75" s="6">
        <f>IF(AND(D75&lt;=L$4,P75&lt;&gt;"Y"),IF(N75&lt;VLOOKUP(O75,Runners!A$3:CT$200,S$1,FALSE),2,0),0)</f>
        <v>0</v>
      </c>
      <c r="T75" s="6">
        <f t="shared" si="31"/>
        <v>0</v>
      </c>
      <c r="U75" s="2"/>
      <c r="V75" s="2" t="str">
        <f>IF(O75&lt;&gt;"",VLOOKUP(O75,Runners!CZ$3:DM$200,V$1,FALSE),"")</f>
        <v/>
      </c>
      <c r="W75" s="19" t="str">
        <f t="shared" si="32"/>
        <v/>
      </c>
    </row>
    <row r="76" spans="1:23" x14ac:dyDescent="0.25">
      <c r="A76" s="1" t="s">
        <v>167</v>
      </c>
      <c r="B76" s="3"/>
      <c r="C76" s="3">
        <f>IF(A76&lt;&gt;"",VLOOKUP(A76,Runners!A$3:AS$200,C$1,FALSE),0)</f>
        <v>1.4583333333333334E-2</v>
      </c>
      <c r="D76" s="6">
        <f t="shared" si="22"/>
        <v>73</v>
      </c>
      <c r="E76" s="2"/>
      <c r="F76" s="2">
        <f t="shared" si="23"/>
        <v>0</v>
      </c>
      <c r="J76" s="1" t="str">
        <f t="shared" si="24"/>
        <v>Kevin Murray</v>
      </c>
      <c r="M76" s="8" t="str">
        <f t="shared" si="25"/>
        <v/>
      </c>
      <c r="N76" s="8" t="str">
        <f t="shared" si="26"/>
        <v/>
      </c>
      <c r="O76" s="1" t="str">
        <f t="shared" si="27"/>
        <v/>
      </c>
      <c r="P76" s="40" t="str">
        <f t="shared" si="28"/>
        <v/>
      </c>
      <c r="Q76" s="40" t="str">
        <f t="shared" si="29"/>
        <v/>
      </c>
      <c r="R76" s="6">
        <f t="shared" si="30"/>
        <v>0</v>
      </c>
      <c r="S76" s="6">
        <f>IF(AND(D76&lt;=L$4,P76&lt;&gt;"Y"),IF(N76&lt;VLOOKUP(O76,Runners!A$3:CT$200,S$1,FALSE),2,0),0)</f>
        <v>0</v>
      </c>
      <c r="T76" s="6">
        <f t="shared" si="31"/>
        <v>0</v>
      </c>
      <c r="U76" s="2"/>
      <c r="V76" s="2" t="str">
        <f>IF(O76&lt;&gt;"",VLOOKUP(O76,Runners!CZ$3:DM$200,V$1,FALSE),"")</f>
        <v/>
      </c>
      <c r="W76" s="19" t="str">
        <f t="shared" si="32"/>
        <v/>
      </c>
    </row>
    <row r="77" spans="1:23" x14ac:dyDescent="0.25">
      <c r="A77" s="1" t="s">
        <v>16</v>
      </c>
      <c r="C77" s="3">
        <f>IF(A77&lt;&gt;"",VLOOKUP(A77,Runners!A$3:AS$200,C$1,FALSE),0)</f>
        <v>1.0416666666666666E-2</v>
      </c>
      <c r="D77" s="6">
        <f t="shared" si="22"/>
        <v>74</v>
      </c>
      <c r="E77" s="2">
        <v>3.6967592592592594E-2</v>
      </c>
      <c r="F77" s="2">
        <f t="shared" si="23"/>
        <v>2.6550925925925929E-2</v>
      </c>
      <c r="J77" s="1" t="str">
        <f t="shared" si="24"/>
        <v>Kirsten Burnett</v>
      </c>
      <c r="M77" s="8" t="str">
        <f t="shared" si="25"/>
        <v/>
      </c>
      <c r="N77" s="8" t="str">
        <f t="shared" si="26"/>
        <v/>
      </c>
      <c r="O77" s="1" t="str">
        <f t="shared" si="27"/>
        <v/>
      </c>
      <c r="P77" s="40" t="str">
        <f t="shared" si="28"/>
        <v/>
      </c>
      <c r="Q77" s="40" t="str">
        <f t="shared" si="29"/>
        <v/>
      </c>
      <c r="R77" s="6">
        <f t="shared" si="30"/>
        <v>0</v>
      </c>
      <c r="S77" s="6">
        <f>IF(AND(D77&lt;=L$4,P77&lt;&gt;"Y"),IF(N77&lt;VLOOKUP(O77,Runners!A$3:CT$200,S$1,FALSE),2,0),0)</f>
        <v>0</v>
      </c>
      <c r="T77" s="6">
        <f t="shared" si="31"/>
        <v>0</v>
      </c>
      <c r="U77" s="2"/>
      <c r="V77" s="2" t="str">
        <f>IF(O77&lt;&gt;"",VLOOKUP(O77,Runners!CZ$3:DM$200,V$1,FALSE),"")</f>
        <v/>
      </c>
      <c r="W77" s="19" t="str">
        <f t="shared" si="32"/>
        <v/>
      </c>
    </row>
    <row r="78" spans="1:23" x14ac:dyDescent="0.25">
      <c r="A78" s="1" t="s">
        <v>226</v>
      </c>
      <c r="C78" s="3">
        <f>IF(A78&lt;&gt;"",VLOOKUP(A78,Runners!A$3:AS$200,C$1,FALSE),0)</f>
        <v>1.4756944444444444E-2</v>
      </c>
      <c r="D78" s="6">
        <f t="shared" si="22"/>
        <v>75</v>
      </c>
      <c r="E78" s="2"/>
      <c r="F78" s="2">
        <f t="shared" si="23"/>
        <v>0</v>
      </c>
      <c r="J78" s="1" t="str">
        <f t="shared" si="24"/>
        <v>Laura Bremner</v>
      </c>
      <c r="M78" s="8" t="str">
        <f t="shared" si="25"/>
        <v/>
      </c>
      <c r="N78" s="8" t="str">
        <f t="shared" si="26"/>
        <v/>
      </c>
      <c r="O78" s="1" t="str">
        <f t="shared" si="27"/>
        <v/>
      </c>
      <c r="P78" s="40" t="str">
        <f t="shared" si="28"/>
        <v/>
      </c>
      <c r="Q78" s="40" t="str">
        <f t="shared" si="29"/>
        <v/>
      </c>
      <c r="R78" s="6">
        <f t="shared" si="30"/>
        <v>0</v>
      </c>
      <c r="S78" s="6">
        <f>IF(AND(D78&lt;=L$4,P78&lt;&gt;"Y"),IF(N78&lt;VLOOKUP(O78,Runners!A$3:CT$200,S$1,FALSE),2,0),0)</f>
        <v>0</v>
      </c>
      <c r="T78" s="6">
        <f t="shared" si="31"/>
        <v>0</v>
      </c>
      <c r="U78" s="2"/>
      <c r="V78" s="2" t="str">
        <f>IF(O78&lt;&gt;"",VLOOKUP(O78,Runners!CZ$3:DM$200,V$1,FALSE),"")</f>
        <v/>
      </c>
      <c r="W78" s="19" t="str">
        <f t="shared" si="32"/>
        <v/>
      </c>
    </row>
    <row r="79" spans="1:23" x14ac:dyDescent="0.25">
      <c r="A79" s="1" t="s">
        <v>14</v>
      </c>
      <c r="C79" s="3">
        <f>IF(A79&lt;&gt;"",VLOOKUP(A79,Runners!A$3:AS$200,C$1,FALSE),0)</f>
        <v>9.2013888888888892E-3</v>
      </c>
      <c r="D79" s="6">
        <f t="shared" si="22"/>
        <v>76</v>
      </c>
      <c r="E79" s="2"/>
      <c r="F79" s="2">
        <f t="shared" si="23"/>
        <v>0</v>
      </c>
      <c r="J79" s="1" t="str">
        <f t="shared" si="24"/>
        <v>Laura Byrne</v>
      </c>
      <c r="M79" s="8" t="str">
        <f t="shared" si="25"/>
        <v/>
      </c>
      <c r="N79" s="8" t="str">
        <f t="shared" si="26"/>
        <v/>
      </c>
      <c r="O79" s="1" t="str">
        <f t="shared" si="27"/>
        <v/>
      </c>
      <c r="P79" s="40" t="str">
        <f t="shared" si="28"/>
        <v/>
      </c>
      <c r="Q79" s="40" t="str">
        <f t="shared" si="29"/>
        <v/>
      </c>
      <c r="R79" s="6">
        <f t="shared" si="30"/>
        <v>0</v>
      </c>
      <c r="S79" s="6">
        <f>IF(AND(D79&lt;=L$4,P79&lt;&gt;"Y"),IF(N79&lt;VLOOKUP(O79,Runners!A$3:CT$200,S$1,FALSE),2,0),0)</f>
        <v>0</v>
      </c>
      <c r="T79" s="6">
        <f t="shared" si="31"/>
        <v>0</v>
      </c>
      <c r="U79" s="2"/>
      <c r="V79" s="2" t="str">
        <f>IF(O79&lt;&gt;"",VLOOKUP(O79,Runners!CZ$3:DM$200,V$1,FALSE),"")</f>
        <v/>
      </c>
      <c r="W79" s="19" t="str">
        <f t="shared" si="32"/>
        <v/>
      </c>
    </row>
    <row r="80" spans="1:23" x14ac:dyDescent="0.25">
      <c r="A80" s="1" t="s">
        <v>189</v>
      </c>
      <c r="C80" s="3">
        <f>IF(A80&lt;&gt;"",VLOOKUP(A80,Runners!A$3:AS$200,C$1,FALSE),0)</f>
        <v>1.6319444444444445E-2</v>
      </c>
      <c r="D80" s="6">
        <f t="shared" si="22"/>
        <v>77</v>
      </c>
      <c r="E80" s="2"/>
      <c r="F80" s="2">
        <f t="shared" si="23"/>
        <v>0</v>
      </c>
      <c r="J80" s="1" t="str">
        <f t="shared" si="24"/>
        <v>Lee Vaudrey</v>
      </c>
      <c r="M80" s="8" t="str">
        <f t="shared" si="25"/>
        <v/>
      </c>
      <c r="N80" s="8" t="str">
        <f t="shared" si="26"/>
        <v/>
      </c>
      <c r="O80" s="1" t="str">
        <f t="shared" si="27"/>
        <v/>
      </c>
      <c r="P80" s="40" t="str">
        <f t="shared" si="28"/>
        <v/>
      </c>
      <c r="Q80" s="40" t="str">
        <f t="shared" si="29"/>
        <v/>
      </c>
      <c r="R80" s="6">
        <f t="shared" si="30"/>
        <v>0</v>
      </c>
      <c r="S80" s="6">
        <f>IF(AND(D80&lt;=L$4,P80&lt;&gt;"Y"),IF(N80&lt;VLOOKUP(O80,Runners!A$3:CT$200,S$1,FALSE),2,0),0)</f>
        <v>0</v>
      </c>
      <c r="T80" s="6">
        <f t="shared" si="31"/>
        <v>0</v>
      </c>
      <c r="U80" s="2"/>
      <c r="V80" s="2" t="str">
        <f>IF(O80&lt;&gt;"",VLOOKUP(O80,Runners!CZ$3:DM$200,V$1,FALSE),"")</f>
        <v/>
      </c>
      <c r="W80" s="19" t="str">
        <f t="shared" si="32"/>
        <v/>
      </c>
    </row>
    <row r="81" spans="1:23" x14ac:dyDescent="0.25">
      <c r="A81" s="1" t="s">
        <v>187</v>
      </c>
      <c r="C81" s="3">
        <f>IF(A81&lt;&gt;"",VLOOKUP(A81,Runners!A$3:AS$200,C$1,FALSE),0)</f>
        <v>1.4583333333333334E-2</v>
      </c>
      <c r="D81" s="6">
        <f t="shared" si="22"/>
        <v>78</v>
      </c>
      <c r="E81" s="2"/>
      <c r="F81" s="2">
        <f t="shared" si="23"/>
        <v>0</v>
      </c>
      <c r="J81" s="1" t="str">
        <f t="shared" si="24"/>
        <v>Lewis McAfee</v>
      </c>
      <c r="M81" s="8" t="str">
        <f t="shared" si="25"/>
        <v/>
      </c>
      <c r="N81" s="8" t="str">
        <f t="shared" si="26"/>
        <v/>
      </c>
      <c r="O81" s="1" t="str">
        <f t="shared" si="27"/>
        <v/>
      </c>
      <c r="P81" s="40" t="str">
        <f t="shared" si="28"/>
        <v/>
      </c>
      <c r="Q81" s="40" t="str">
        <f t="shared" si="29"/>
        <v/>
      </c>
      <c r="R81" s="6">
        <f t="shared" si="30"/>
        <v>0</v>
      </c>
      <c r="S81" s="6">
        <f>IF(AND(D81&lt;=L$4,P81&lt;&gt;"Y"),IF(N81&lt;VLOOKUP(O81,Runners!A$3:CT$200,S$1,FALSE),2,0),0)</f>
        <v>0</v>
      </c>
      <c r="T81" s="6">
        <f t="shared" si="31"/>
        <v>0</v>
      </c>
      <c r="U81" s="2"/>
      <c r="V81" s="2" t="str">
        <f>IF(O81&lt;&gt;"",VLOOKUP(O81,Runners!CZ$3:DM$200,V$1,FALSE),"")</f>
        <v/>
      </c>
      <c r="W81" s="19" t="str">
        <f t="shared" si="32"/>
        <v/>
      </c>
    </row>
    <row r="82" spans="1:23" x14ac:dyDescent="0.25">
      <c r="A82" s="1" t="s">
        <v>224</v>
      </c>
      <c r="C82" s="3">
        <f>IF(A82&lt;&gt;"",VLOOKUP(A82,Runners!A$3:AS$200,C$1,FALSE),0)</f>
        <v>1.0243055555555556E-2</v>
      </c>
      <c r="D82" s="6">
        <f t="shared" si="22"/>
        <v>79</v>
      </c>
      <c r="E82" s="2"/>
      <c r="F82" s="2">
        <f t="shared" si="23"/>
        <v>0</v>
      </c>
      <c r="J82" s="1" t="str">
        <f t="shared" si="24"/>
        <v>Linda Chadderton</v>
      </c>
      <c r="M82" s="8" t="str">
        <f t="shared" si="25"/>
        <v/>
      </c>
      <c r="N82" s="8" t="str">
        <f t="shared" si="26"/>
        <v/>
      </c>
      <c r="O82" s="1" t="str">
        <f t="shared" si="27"/>
        <v/>
      </c>
      <c r="P82" s="40" t="str">
        <f t="shared" si="28"/>
        <v/>
      </c>
      <c r="Q82" s="40" t="str">
        <f t="shared" si="29"/>
        <v/>
      </c>
      <c r="R82" s="6">
        <f t="shared" si="30"/>
        <v>0</v>
      </c>
      <c r="S82" s="6">
        <f>IF(AND(D82&lt;=L$4,P82&lt;&gt;"Y"),IF(N82&lt;VLOOKUP(O82,Runners!A$3:CT$200,S$1,FALSE),2,0),0)</f>
        <v>0</v>
      </c>
      <c r="T82" s="6">
        <f t="shared" si="31"/>
        <v>0</v>
      </c>
      <c r="U82" s="2"/>
      <c r="V82" s="2" t="str">
        <f>IF(O82&lt;&gt;"",VLOOKUP(O82,Runners!CZ$3:DM$200,V$1,FALSE),"")</f>
        <v/>
      </c>
      <c r="W82" s="19" t="str">
        <f t="shared" si="32"/>
        <v/>
      </c>
    </row>
    <row r="83" spans="1:23" x14ac:dyDescent="0.25">
      <c r="A83" s="1" t="s">
        <v>183</v>
      </c>
      <c r="C83" s="3">
        <f>IF(A83&lt;&gt;"",VLOOKUP(A83,Runners!A$3:AS$200,C$1,FALSE),0)</f>
        <v>1.9270833333333334E-2</v>
      </c>
      <c r="D83" s="6">
        <f t="shared" si="22"/>
        <v>80</v>
      </c>
      <c r="E83" s="2">
        <v>3.619212962962963E-2</v>
      </c>
      <c r="F83" s="2">
        <f t="shared" si="23"/>
        <v>1.6921296296296295E-2</v>
      </c>
      <c r="J83" s="1" t="str">
        <f t="shared" si="24"/>
        <v>Liz Abbott</v>
      </c>
      <c r="M83" s="8" t="str">
        <f t="shared" si="25"/>
        <v/>
      </c>
      <c r="N83" s="8" t="str">
        <f t="shared" si="26"/>
        <v/>
      </c>
      <c r="O83" s="1" t="str">
        <f t="shared" si="27"/>
        <v/>
      </c>
      <c r="P83" s="40" t="str">
        <f t="shared" si="28"/>
        <v/>
      </c>
      <c r="Q83" s="40" t="str">
        <f t="shared" si="29"/>
        <v/>
      </c>
      <c r="R83" s="6">
        <f t="shared" si="30"/>
        <v>0</v>
      </c>
      <c r="S83" s="6">
        <f>IF(AND(D83&lt;=L$4,P83&lt;&gt;"Y"),IF(N83&lt;VLOOKUP(O83,Runners!A$3:CT$200,S$1,FALSE),2,0),0)</f>
        <v>0</v>
      </c>
      <c r="T83" s="6">
        <f t="shared" si="31"/>
        <v>0</v>
      </c>
      <c r="U83" s="2"/>
      <c r="V83" s="2" t="str">
        <f>IF(O83&lt;&gt;"",VLOOKUP(O83,Runners!CZ$3:DM$200,V$1,FALSE),"")</f>
        <v/>
      </c>
      <c r="W83" s="19" t="str">
        <f t="shared" si="32"/>
        <v/>
      </c>
    </row>
    <row r="84" spans="1:23" x14ac:dyDescent="0.25">
      <c r="A84" s="1" t="s">
        <v>58</v>
      </c>
      <c r="C84" s="3">
        <f>IF(A84&lt;&gt;"",VLOOKUP(A84,Runners!A$3:AS$200,C$1,FALSE),0)</f>
        <v>1.1458333333333333E-2</v>
      </c>
      <c r="D84" s="6">
        <f t="shared" si="22"/>
        <v>81</v>
      </c>
      <c r="E84" s="2"/>
      <c r="F84" s="2">
        <f t="shared" si="23"/>
        <v>0</v>
      </c>
      <c r="J84" s="1" t="str">
        <f t="shared" si="24"/>
        <v>Liz Boon</v>
      </c>
      <c r="M84" s="8" t="str">
        <f t="shared" si="25"/>
        <v/>
      </c>
      <c r="N84" s="8" t="str">
        <f t="shared" si="26"/>
        <v/>
      </c>
      <c r="O84" s="1" t="str">
        <f t="shared" si="27"/>
        <v/>
      </c>
      <c r="P84" s="40" t="str">
        <f t="shared" si="28"/>
        <v/>
      </c>
      <c r="Q84" s="40" t="str">
        <f t="shared" si="29"/>
        <v/>
      </c>
      <c r="R84" s="6">
        <f t="shared" si="30"/>
        <v>0</v>
      </c>
      <c r="S84" s="6">
        <f>IF(AND(D84&lt;=L$4,P84&lt;&gt;"Y"),IF(N84&lt;VLOOKUP(O84,Runners!A$3:CT$200,S$1,FALSE),2,0),0)</f>
        <v>0</v>
      </c>
      <c r="T84" s="6">
        <f t="shared" si="31"/>
        <v>0</v>
      </c>
      <c r="U84" s="2"/>
      <c r="V84" s="2" t="str">
        <f>IF(O84&lt;&gt;"",VLOOKUP(O84,Runners!CZ$3:DM$200,V$1,FALSE),"")</f>
        <v/>
      </c>
      <c r="W84" s="19" t="str">
        <f t="shared" si="32"/>
        <v/>
      </c>
    </row>
    <row r="85" spans="1:23" x14ac:dyDescent="0.25">
      <c r="A85" s="1" t="s">
        <v>175</v>
      </c>
      <c r="C85" s="3">
        <f>IF(A85&lt;&gt;"",VLOOKUP(A85,Runners!A$3:AS$200,C$1,FALSE),0)</f>
        <v>9.2013888888888892E-3</v>
      </c>
      <c r="D85" s="6">
        <f t="shared" si="22"/>
        <v>82</v>
      </c>
      <c r="E85" s="2"/>
      <c r="F85" s="2">
        <f t="shared" si="23"/>
        <v>0</v>
      </c>
      <c r="J85" s="1" t="str">
        <f t="shared" si="24"/>
        <v>Liz Canavan</v>
      </c>
      <c r="M85" s="8" t="str">
        <f t="shared" si="25"/>
        <v/>
      </c>
      <c r="N85" s="8" t="str">
        <f t="shared" si="26"/>
        <v/>
      </c>
      <c r="O85" s="1" t="str">
        <f t="shared" si="27"/>
        <v/>
      </c>
      <c r="P85" s="40" t="str">
        <f t="shared" si="28"/>
        <v/>
      </c>
      <c r="Q85" s="40" t="str">
        <f t="shared" si="29"/>
        <v/>
      </c>
      <c r="R85" s="6">
        <f t="shared" si="30"/>
        <v>0</v>
      </c>
      <c r="S85" s="6">
        <f>IF(AND(D85&lt;=L$4,P85&lt;&gt;"Y"),IF(N85&lt;VLOOKUP(O85,Runners!A$3:CT$200,S$1,FALSE),2,0),0)</f>
        <v>0</v>
      </c>
      <c r="T85" s="6">
        <f t="shared" si="31"/>
        <v>0</v>
      </c>
      <c r="U85" s="2"/>
      <c r="V85" s="2" t="str">
        <f>IF(O85&lt;&gt;"",VLOOKUP(O85,Runners!CZ$3:DM$200,V$1,FALSE),"")</f>
        <v/>
      </c>
      <c r="W85" s="19" t="str">
        <f t="shared" si="32"/>
        <v/>
      </c>
    </row>
    <row r="86" spans="1:23" x14ac:dyDescent="0.25">
      <c r="A86" s="1" t="s">
        <v>207</v>
      </c>
      <c r="C86" s="3">
        <f>IF(A86&lt;&gt;"",VLOOKUP(A86,Runners!A$3:AS$200,C$1,FALSE),0)</f>
        <v>1.3888888888888888E-2</v>
      </c>
      <c r="D86" s="6">
        <f t="shared" si="22"/>
        <v>83</v>
      </c>
      <c r="E86" s="2"/>
      <c r="F86" s="2">
        <f t="shared" si="23"/>
        <v>0</v>
      </c>
      <c r="J86" s="1" t="str">
        <f t="shared" si="24"/>
        <v>Louise Cox</v>
      </c>
      <c r="M86" s="8" t="str">
        <f t="shared" si="25"/>
        <v/>
      </c>
      <c r="N86" s="8" t="str">
        <f t="shared" si="26"/>
        <v/>
      </c>
      <c r="O86" s="1" t="str">
        <f t="shared" si="27"/>
        <v/>
      </c>
      <c r="P86" s="40" t="str">
        <f t="shared" si="28"/>
        <v/>
      </c>
      <c r="Q86" s="40" t="str">
        <f t="shared" si="29"/>
        <v/>
      </c>
      <c r="R86" s="6">
        <f t="shared" si="30"/>
        <v>0</v>
      </c>
      <c r="S86" s="6">
        <f>IF(AND(D86&lt;=L$4,P86&lt;&gt;"Y"),IF(N86&lt;VLOOKUP(O86,Runners!A$3:CT$200,S$1,FALSE),2,0),0)</f>
        <v>0</v>
      </c>
      <c r="T86" s="6">
        <f t="shared" si="31"/>
        <v>0</v>
      </c>
      <c r="U86" s="2"/>
      <c r="V86" s="2" t="str">
        <f>IF(O86&lt;&gt;"",VLOOKUP(O86,Runners!CZ$3:DM$200,V$1,FALSE),"")</f>
        <v/>
      </c>
      <c r="W86" s="19" t="str">
        <f t="shared" si="32"/>
        <v/>
      </c>
    </row>
    <row r="87" spans="1:23" x14ac:dyDescent="0.25">
      <c r="A87" s="41" t="s">
        <v>209</v>
      </c>
      <c r="C87" s="3">
        <f>IF(A87&lt;&gt;"",VLOOKUP(A87,Runners!A$3:AS$200,C$1,FALSE),0)</f>
        <v>1.6145833333333335E-2</v>
      </c>
      <c r="D87" s="6">
        <f t="shared" si="22"/>
        <v>84</v>
      </c>
      <c r="E87" s="2"/>
      <c r="F87" s="2">
        <f t="shared" si="23"/>
        <v>0</v>
      </c>
      <c r="J87" s="1" t="str">
        <f t="shared" si="24"/>
        <v>Maddy Markham</v>
      </c>
      <c r="M87" s="8" t="str">
        <f t="shared" si="25"/>
        <v/>
      </c>
      <c r="N87" s="8" t="str">
        <f t="shared" si="26"/>
        <v/>
      </c>
      <c r="O87" s="1" t="str">
        <f t="shared" si="27"/>
        <v/>
      </c>
      <c r="P87" s="40" t="str">
        <f t="shared" si="28"/>
        <v/>
      </c>
      <c r="Q87" s="40" t="str">
        <f t="shared" si="29"/>
        <v/>
      </c>
      <c r="R87" s="6">
        <f t="shared" si="30"/>
        <v>0</v>
      </c>
      <c r="S87" s="6">
        <f>IF(AND(D87&lt;=L$4,P87&lt;&gt;"Y"),IF(N87&lt;VLOOKUP(O87,Runners!A$3:CT$200,S$1,FALSE),2,0),0)</f>
        <v>0</v>
      </c>
      <c r="T87" s="6">
        <f t="shared" si="31"/>
        <v>0</v>
      </c>
      <c r="U87" s="2"/>
      <c r="V87" s="2" t="str">
        <f>IF(O87&lt;&gt;"",VLOOKUP(O87,Runners!CZ$3:DM$200,V$1,FALSE),"")</f>
        <v/>
      </c>
      <c r="W87" s="19" t="str">
        <f t="shared" si="32"/>
        <v/>
      </c>
    </row>
    <row r="88" spans="1:23" x14ac:dyDescent="0.25">
      <c r="A88" s="1" t="s">
        <v>144</v>
      </c>
      <c r="B88" s="3"/>
      <c r="C88" s="3">
        <f>IF(A88&lt;&gt;"",VLOOKUP(A88,Runners!A$3:AS$200,C$1,FALSE),0)</f>
        <v>7.2916666666666668E-3</v>
      </c>
      <c r="D88" s="6">
        <f t="shared" si="22"/>
        <v>85</v>
      </c>
      <c r="E88" s="2"/>
      <c r="F88" s="2">
        <f t="shared" si="23"/>
        <v>0</v>
      </c>
      <c r="J88" s="1" t="str">
        <f t="shared" si="24"/>
        <v>Maria Tierney</v>
      </c>
      <c r="M88" s="8" t="str">
        <f t="shared" si="25"/>
        <v/>
      </c>
      <c r="N88" s="8" t="str">
        <f t="shared" si="26"/>
        <v/>
      </c>
      <c r="O88" s="1" t="str">
        <f t="shared" si="27"/>
        <v/>
      </c>
      <c r="P88" s="40" t="str">
        <f t="shared" si="28"/>
        <v/>
      </c>
      <c r="Q88" s="40" t="str">
        <f t="shared" si="29"/>
        <v/>
      </c>
      <c r="R88" s="6">
        <f t="shared" si="30"/>
        <v>0</v>
      </c>
      <c r="S88" s="6">
        <f>IF(AND(D88&lt;=L$4,P88&lt;&gt;"Y"),IF(N88&lt;VLOOKUP(O88,Runners!A$3:CT$200,S$1,FALSE),2,0),0)</f>
        <v>0</v>
      </c>
      <c r="T88" s="6">
        <f t="shared" si="31"/>
        <v>0</v>
      </c>
      <c r="U88" s="2"/>
      <c r="V88" s="2" t="str">
        <f>IF(O88&lt;&gt;"",VLOOKUP(O88,Runners!CZ$3:DM$200,V$1,FALSE),"")</f>
        <v/>
      </c>
      <c r="W88" s="19" t="str">
        <f t="shared" si="32"/>
        <v/>
      </c>
    </row>
    <row r="89" spans="1:23" x14ac:dyDescent="0.25">
      <c r="A89" s="1" t="s">
        <v>160</v>
      </c>
      <c r="C89" s="3">
        <f>IF(A89&lt;&gt;"",VLOOKUP(A89,Runners!A$3:AS$200,C$1,FALSE),0)</f>
        <v>1.5625E-2</v>
      </c>
      <c r="D89" s="6">
        <f t="shared" si="22"/>
        <v>86</v>
      </c>
      <c r="E89" s="2"/>
      <c r="F89" s="2">
        <f t="shared" si="23"/>
        <v>0</v>
      </c>
      <c r="J89" s="1" t="str">
        <f t="shared" si="24"/>
        <v>Mark Hughes</v>
      </c>
      <c r="M89" s="8" t="str">
        <f t="shared" si="25"/>
        <v/>
      </c>
      <c r="N89" s="8" t="str">
        <f t="shared" si="26"/>
        <v/>
      </c>
      <c r="O89" s="1" t="str">
        <f t="shared" si="27"/>
        <v/>
      </c>
      <c r="P89" s="40" t="str">
        <f t="shared" si="28"/>
        <v/>
      </c>
      <c r="Q89" s="40" t="str">
        <f t="shared" si="29"/>
        <v/>
      </c>
      <c r="R89" s="6">
        <f t="shared" si="30"/>
        <v>0</v>
      </c>
      <c r="S89" s="6">
        <f>IF(AND(D89&lt;=L$4,P89&lt;&gt;"Y"),IF(N89&lt;VLOOKUP(O89,Runners!A$3:CT$200,S$1,FALSE),2,0),0)</f>
        <v>0</v>
      </c>
      <c r="T89" s="6">
        <f t="shared" si="31"/>
        <v>0</v>
      </c>
      <c r="U89" s="2"/>
      <c r="V89" s="2" t="str">
        <f>IF(O89&lt;&gt;"",VLOOKUP(O89,Runners!CZ$3:DM$200,V$1,FALSE),"")</f>
        <v/>
      </c>
      <c r="W89" s="19" t="str">
        <f t="shared" si="32"/>
        <v/>
      </c>
    </row>
    <row r="90" spans="1:23" x14ac:dyDescent="0.25">
      <c r="A90" s="1" t="s">
        <v>33</v>
      </c>
      <c r="C90" s="3">
        <f>IF(A90&lt;&gt;"",VLOOKUP(A90,Runners!A$3:AS$200,C$1,FALSE),0)</f>
        <v>1.4930555555555556E-2</v>
      </c>
      <c r="D90" s="6">
        <f t="shared" si="22"/>
        <v>87</v>
      </c>
      <c r="E90" s="2"/>
      <c r="F90" s="2">
        <f t="shared" si="23"/>
        <v>0</v>
      </c>
      <c r="J90" s="1" t="str">
        <f t="shared" si="24"/>
        <v>Mark Selby</v>
      </c>
      <c r="M90" s="8" t="str">
        <f t="shared" si="25"/>
        <v/>
      </c>
      <c r="N90" s="8" t="str">
        <f t="shared" si="26"/>
        <v/>
      </c>
      <c r="O90" s="1" t="str">
        <f t="shared" si="27"/>
        <v/>
      </c>
      <c r="P90" s="40" t="str">
        <f t="shared" si="28"/>
        <v/>
      </c>
      <c r="Q90" s="40" t="str">
        <f t="shared" si="29"/>
        <v/>
      </c>
      <c r="R90" s="6">
        <f t="shared" si="30"/>
        <v>0</v>
      </c>
      <c r="S90" s="6">
        <f>IF(AND(D90&lt;=L$4,P90&lt;&gt;"Y"),IF(N90&lt;VLOOKUP(O90,Runners!A$3:CT$200,S$1,FALSE),2,0),0)</f>
        <v>0</v>
      </c>
      <c r="T90" s="6">
        <f t="shared" si="31"/>
        <v>0</v>
      </c>
      <c r="U90" s="2"/>
      <c r="V90" s="2" t="str">
        <f>IF(O90&lt;&gt;"",VLOOKUP(O90,Runners!CZ$3:DM$200,V$1,FALSE),"")</f>
        <v/>
      </c>
      <c r="W90" s="19" t="str">
        <f t="shared" si="32"/>
        <v/>
      </c>
    </row>
    <row r="91" spans="1:23" x14ac:dyDescent="0.25">
      <c r="A91" s="1" t="s">
        <v>225</v>
      </c>
      <c r="C91" s="3">
        <f>IF(A91&lt;&gt;"",VLOOKUP(A91,Runners!A$3:AS$200,C$1,FALSE),0)</f>
        <v>1.5625E-2</v>
      </c>
      <c r="D91" s="6">
        <f t="shared" si="22"/>
        <v>88</v>
      </c>
      <c r="E91" s="2"/>
      <c r="F91" s="2">
        <f t="shared" si="23"/>
        <v>0</v>
      </c>
      <c r="J91" s="1" t="str">
        <f t="shared" si="24"/>
        <v>Matthew Holton</v>
      </c>
      <c r="M91" s="8" t="str">
        <f t="shared" si="25"/>
        <v/>
      </c>
      <c r="N91" s="8" t="str">
        <f t="shared" si="26"/>
        <v/>
      </c>
      <c r="O91" s="1" t="str">
        <f t="shared" si="27"/>
        <v/>
      </c>
      <c r="P91" s="40" t="str">
        <f t="shared" si="28"/>
        <v/>
      </c>
      <c r="Q91" s="40" t="str">
        <f t="shared" si="29"/>
        <v/>
      </c>
      <c r="R91" s="6">
        <f t="shared" si="30"/>
        <v>0</v>
      </c>
      <c r="S91" s="6">
        <f>IF(AND(D91&lt;=L$4,P91&lt;&gt;"Y"),IF(N91&lt;VLOOKUP(O91,Runners!A$3:CT$200,S$1,FALSE),2,0),0)</f>
        <v>0</v>
      </c>
      <c r="T91" s="6">
        <f t="shared" si="31"/>
        <v>0</v>
      </c>
      <c r="U91" s="2"/>
      <c r="V91" s="2" t="str">
        <f>IF(O91&lt;&gt;"",VLOOKUP(O91,Runners!CZ$3:DM$200,V$1,FALSE),"")</f>
        <v/>
      </c>
      <c r="W91" s="19" t="str">
        <f t="shared" si="32"/>
        <v/>
      </c>
    </row>
    <row r="92" spans="1:23" x14ac:dyDescent="0.25">
      <c r="A92" s="1" t="s">
        <v>211</v>
      </c>
      <c r="C92" s="3">
        <f>IF(A92&lt;&gt;"",VLOOKUP(A92,Runners!A$3:AS$200,C$1,FALSE),0)</f>
        <v>1.4930555555555556E-2</v>
      </c>
      <c r="D92" s="6">
        <f t="shared" si="22"/>
        <v>89</v>
      </c>
      <c r="E92" s="2"/>
      <c r="F92" s="2">
        <f t="shared" si="23"/>
        <v>0</v>
      </c>
      <c r="J92" s="1" t="str">
        <f t="shared" si="24"/>
        <v>Michael Hall</v>
      </c>
      <c r="M92" s="8" t="str">
        <f t="shared" si="25"/>
        <v/>
      </c>
      <c r="N92" s="8" t="str">
        <f t="shared" si="26"/>
        <v/>
      </c>
      <c r="O92" s="1" t="str">
        <f t="shared" si="27"/>
        <v/>
      </c>
      <c r="P92" s="40" t="str">
        <f t="shared" si="28"/>
        <v/>
      </c>
      <c r="Q92" s="40" t="str">
        <f t="shared" si="29"/>
        <v/>
      </c>
      <c r="R92" s="6">
        <f t="shared" si="30"/>
        <v>0</v>
      </c>
      <c r="S92" s="6">
        <f>IF(AND(D92&lt;=L$4,P92&lt;&gt;"Y"),IF(N92&lt;VLOOKUP(O92,Runners!A$3:CT$200,S$1,FALSE),2,0),0)</f>
        <v>0</v>
      </c>
      <c r="T92" s="6">
        <f t="shared" si="31"/>
        <v>0</v>
      </c>
      <c r="U92" s="2"/>
      <c r="V92" s="2" t="str">
        <f>IF(O92&lt;&gt;"",VLOOKUP(O92,Runners!CZ$3:DM$200,V$1,FALSE),"")</f>
        <v/>
      </c>
      <c r="W92" s="19" t="str">
        <f t="shared" si="32"/>
        <v/>
      </c>
    </row>
    <row r="93" spans="1:23" x14ac:dyDescent="0.25">
      <c r="A93" s="1" t="s">
        <v>32</v>
      </c>
      <c r="C93" s="3">
        <f>IF(A93&lt;&gt;"",VLOOKUP(A93,Runners!A$3:AS$200,C$1,FALSE),0)</f>
        <v>1.4409722222222223E-2</v>
      </c>
      <c r="D93" s="6">
        <f t="shared" si="22"/>
        <v>90</v>
      </c>
      <c r="E93" s="2"/>
      <c r="F93" s="2">
        <f t="shared" si="23"/>
        <v>0</v>
      </c>
      <c r="J93" s="1" t="str">
        <f t="shared" si="24"/>
        <v>Michelle Hook</v>
      </c>
      <c r="M93" s="8" t="str">
        <f t="shared" si="25"/>
        <v/>
      </c>
      <c r="N93" s="8" t="str">
        <f t="shared" si="26"/>
        <v/>
      </c>
      <c r="O93" s="1" t="str">
        <f t="shared" si="27"/>
        <v/>
      </c>
      <c r="P93" s="40" t="str">
        <f t="shared" si="28"/>
        <v/>
      </c>
      <c r="Q93" s="40" t="str">
        <f t="shared" si="29"/>
        <v/>
      </c>
      <c r="R93" s="6">
        <f t="shared" si="30"/>
        <v>0</v>
      </c>
      <c r="S93" s="6">
        <f>IF(AND(D93&lt;=L$4,P93&lt;&gt;"Y"),IF(N93&lt;VLOOKUP(O93,Runners!A$3:CT$200,S$1,FALSE),2,0),0)</f>
        <v>0</v>
      </c>
      <c r="T93" s="6">
        <f t="shared" si="31"/>
        <v>0</v>
      </c>
      <c r="U93" s="2"/>
      <c r="V93" s="2" t="str">
        <f>IF(O93&lt;&gt;"",VLOOKUP(O93,Runners!CZ$3:DM$200,V$1,FALSE),"")</f>
        <v/>
      </c>
      <c r="W93" s="19" t="str">
        <f t="shared" si="32"/>
        <v/>
      </c>
    </row>
    <row r="94" spans="1:23" x14ac:dyDescent="0.25">
      <c r="A94" s="1" t="s">
        <v>19</v>
      </c>
      <c r="B94" s="3"/>
      <c r="C94" s="3">
        <f>IF(A94&lt;&gt;"",VLOOKUP(A94,Runners!A$3:AS$200,C$1,FALSE),0)</f>
        <v>6.076388888888889E-3</v>
      </c>
      <c r="D94" s="6">
        <f t="shared" si="22"/>
        <v>91</v>
      </c>
      <c r="E94" s="2"/>
      <c r="F94" s="2">
        <f t="shared" si="23"/>
        <v>0</v>
      </c>
      <c r="J94" s="1" t="str">
        <f t="shared" si="24"/>
        <v>Michelle Sheridan</v>
      </c>
      <c r="M94" s="8" t="str">
        <f t="shared" si="25"/>
        <v/>
      </c>
      <c r="N94" s="8" t="str">
        <f t="shared" si="26"/>
        <v/>
      </c>
      <c r="O94" s="1" t="str">
        <f t="shared" si="27"/>
        <v/>
      </c>
      <c r="P94" s="40" t="str">
        <f t="shared" si="28"/>
        <v/>
      </c>
      <c r="Q94" s="40" t="str">
        <f t="shared" si="29"/>
        <v/>
      </c>
      <c r="R94" s="6">
        <f t="shared" si="30"/>
        <v>0</v>
      </c>
      <c r="S94" s="6">
        <f>IF(AND(D94&lt;=L$4,P94&lt;&gt;"Y"),IF(N94&lt;VLOOKUP(O94,Runners!A$3:CT$200,S$1,FALSE),2,0),0)</f>
        <v>0</v>
      </c>
      <c r="T94" s="6">
        <f t="shared" si="31"/>
        <v>0</v>
      </c>
      <c r="U94" s="2"/>
      <c r="V94" s="2" t="str">
        <f>IF(O94&lt;&gt;"",VLOOKUP(O94,Runners!CZ$3:DM$200,V$1,FALSE),"")</f>
        <v/>
      </c>
      <c r="W94" s="19" t="str">
        <f t="shared" si="32"/>
        <v/>
      </c>
    </row>
    <row r="95" spans="1:23" x14ac:dyDescent="0.25">
      <c r="A95" s="41" t="s">
        <v>210</v>
      </c>
      <c r="C95" s="3">
        <f>IF(A95&lt;&gt;"",VLOOKUP(A95,Runners!A$3:AS$200,C$1,FALSE),0)</f>
        <v>1.2673611111111111E-2</v>
      </c>
      <c r="D95" s="6">
        <f t="shared" si="22"/>
        <v>92</v>
      </c>
      <c r="E95" s="2"/>
      <c r="F95" s="2">
        <f t="shared" si="23"/>
        <v>0</v>
      </c>
      <c r="J95" s="1" t="str">
        <f t="shared" si="24"/>
        <v>Mick Widdup</v>
      </c>
      <c r="M95" s="8" t="str">
        <f t="shared" si="25"/>
        <v/>
      </c>
      <c r="N95" s="8" t="str">
        <f t="shared" si="26"/>
        <v/>
      </c>
      <c r="O95" s="1" t="str">
        <f t="shared" si="27"/>
        <v/>
      </c>
      <c r="P95" s="40" t="str">
        <f t="shared" si="28"/>
        <v/>
      </c>
      <c r="Q95" s="40" t="str">
        <f t="shared" si="29"/>
        <v/>
      </c>
      <c r="R95" s="6">
        <f t="shared" si="30"/>
        <v>0</v>
      </c>
      <c r="S95" s="6">
        <f>IF(AND(D95&lt;=L$4,P95&lt;&gt;"Y"),IF(N95&lt;VLOOKUP(O95,Runners!A$3:CT$200,S$1,FALSE),2,0),0)</f>
        <v>0</v>
      </c>
      <c r="T95" s="6">
        <f t="shared" si="31"/>
        <v>0</v>
      </c>
      <c r="U95" s="2"/>
      <c r="V95" s="2" t="str">
        <f>IF(O95&lt;&gt;"",VLOOKUP(O95,Runners!CZ$3:DM$200,V$1,FALSE),"")</f>
        <v/>
      </c>
      <c r="W95" s="19" t="str">
        <f t="shared" si="32"/>
        <v/>
      </c>
    </row>
    <row r="96" spans="1:23" x14ac:dyDescent="0.25">
      <c r="A96" s="1" t="s">
        <v>65</v>
      </c>
      <c r="C96" s="3">
        <f>IF(A96&lt;&gt;"",VLOOKUP(A96,Runners!A$3:AS$200,C$1,FALSE),0)</f>
        <v>2.0312500000000001E-2</v>
      </c>
      <c r="D96" s="6">
        <f t="shared" si="22"/>
        <v>93</v>
      </c>
      <c r="E96" s="2"/>
      <c r="F96" s="2">
        <f t="shared" si="23"/>
        <v>0</v>
      </c>
      <c r="J96" s="1" t="str">
        <f t="shared" si="24"/>
        <v>Mike Toft</v>
      </c>
      <c r="M96" s="8" t="str">
        <f t="shared" si="25"/>
        <v/>
      </c>
      <c r="N96" s="8" t="str">
        <f t="shared" si="26"/>
        <v/>
      </c>
      <c r="O96" s="1" t="str">
        <f t="shared" si="27"/>
        <v/>
      </c>
      <c r="P96" s="40" t="str">
        <f t="shared" si="28"/>
        <v/>
      </c>
      <c r="Q96" s="40" t="str">
        <f t="shared" si="29"/>
        <v/>
      </c>
      <c r="R96" s="6">
        <f t="shared" si="30"/>
        <v>0</v>
      </c>
      <c r="S96" s="6">
        <f>IF(AND(D96&lt;=L$4,P96&lt;&gt;"Y"),IF(N96&lt;VLOOKUP(O96,Runners!A$3:CT$200,S$1,FALSE),2,0),0)</f>
        <v>0</v>
      </c>
      <c r="T96" s="6">
        <f t="shared" si="31"/>
        <v>0</v>
      </c>
      <c r="U96" s="2"/>
      <c r="V96" s="2" t="str">
        <f>IF(O96&lt;&gt;"",VLOOKUP(O96,Runners!CZ$3:DM$200,V$1,FALSE),"")</f>
        <v/>
      </c>
      <c r="W96" s="19" t="str">
        <f t="shared" si="32"/>
        <v/>
      </c>
    </row>
    <row r="97" spans="1:23" x14ac:dyDescent="0.25">
      <c r="A97" s="1" t="s">
        <v>78</v>
      </c>
      <c r="C97" s="3">
        <f>IF(A97&lt;&gt;"",VLOOKUP(A97,Runners!A$3:AS$200,C$1,FALSE),0)</f>
        <v>6.2500000000000003E-3</v>
      </c>
      <c r="D97" s="6">
        <f t="shared" si="22"/>
        <v>94</v>
      </c>
      <c r="E97" s="2"/>
      <c r="F97" s="2">
        <f t="shared" si="23"/>
        <v>0</v>
      </c>
      <c r="J97" s="1" t="str">
        <f t="shared" si="24"/>
        <v>Natalie Toft</v>
      </c>
      <c r="M97" s="8" t="str">
        <f t="shared" si="25"/>
        <v/>
      </c>
      <c r="N97" s="8" t="str">
        <f t="shared" si="26"/>
        <v/>
      </c>
      <c r="O97" s="1" t="str">
        <f t="shared" si="27"/>
        <v/>
      </c>
      <c r="P97" s="40" t="str">
        <f t="shared" si="28"/>
        <v/>
      </c>
      <c r="Q97" s="40" t="str">
        <f t="shared" si="29"/>
        <v/>
      </c>
      <c r="R97" s="6">
        <f t="shared" si="30"/>
        <v>0</v>
      </c>
      <c r="S97" s="6">
        <f>IF(AND(D97&lt;=L$4,P97&lt;&gt;"Y"),IF(N97&lt;VLOOKUP(O97,Runners!A$3:CT$200,S$1,FALSE),2,0),0)</f>
        <v>0</v>
      </c>
      <c r="T97" s="6">
        <f t="shared" si="31"/>
        <v>0</v>
      </c>
      <c r="U97" s="2"/>
      <c r="V97" s="2" t="str">
        <f>IF(O97&lt;&gt;"",VLOOKUP(O97,Runners!CZ$3:DM$200,V$1,FALSE),"")</f>
        <v/>
      </c>
      <c r="W97" s="19" t="str">
        <f t="shared" si="32"/>
        <v/>
      </c>
    </row>
    <row r="98" spans="1:23" x14ac:dyDescent="0.25">
      <c r="A98" s="1" t="s">
        <v>171</v>
      </c>
      <c r="C98" s="3">
        <f>IF(A98&lt;&gt;"",VLOOKUP(A98,Runners!A$3:AS$200,C$1,FALSE),0)</f>
        <v>1.6145833333333335E-2</v>
      </c>
      <c r="D98" s="6">
        <f t="shared" si="22"/>
        <v>95</v>
      </c>
      <c r="E98" s="2"/>
      <c r="F98" s="2">
        <f t="shared" si="23"/>
        <v>0</v>
      </c>
      <c r="J98" s="1" t="str">
        <f t="shared" si="24"/>
        <v>Neil Bayton-Roberts</v>
      </c>
      <c r="M98" s="8" t="str">
        <f t="shared" si="25"/>
        <v/>
      </c>
      <c r="N98" s="8" t="str">
        <f t="shared" si="26"/>
        <v/>
      </c>
      <c r="O98" s="1" t="str">
        <f t="shared" si="27"/>
        <v/>
      </c>
      <c r="P98" s="40" t="str">
        <f t="shared" si="28"/>
        <v/>
      </c>
      <c r="Q98" s="40" t="str">
        <f t="shared" si="29"/>
        <v/>
      </c>
      <c r="R98" s="6">
        <f t="shared" si="30"/>
        <v>0</v>
      </c>
      <c r="S98" s="6">
        <f>IF(AND(D98&lt;=L$4,P98&lt;&gt;"Y"),IF(N98&lt;VLOOKUP(O98,Runners!A$3:CT$200,S$1,FALSE),2,0),0)</f>
        <v>0</v>
      </c>
      <c r="T98" s="6">
        <f t="shared" si="31"/>
        <v>0</v>
      </c>
      <c r="U98" s="2"/>
      <c r="V98" s="2" t="str">
        <f>IF(O98&lt;&gt;"",VLOOKUP(O98,Runners!CZ$3:DM$200,V$1,FALSE),"")</f>
        <v/>
      </c>
      <c r="W98" s="19" t="str">
        <f t="shared" si="32"/>
        <v/>
      </c>
    </row>
    <row r="99" spans="1:23" x14ac:dyDescent="0.25">
      <c r="A99" s="1" t="s">
        <v>12</v>
      </c>
      <c r="C99" s="3">
        <f>IF(A99&lt;&gt;"",VLOOKUP(A99,Runners!A$3:AS$200,C$1,FALSE),0)</f>
        <v>1.7534722222222222E-2</v>
      </c>
      <c r="D99" s="6">
        <f t="shared" si="22"/>
        <v>96</v>
      </c>
      <c r="E99" s="2"/>
      <c r="F99" s="2">
        <f t="shared" si="23"/>
        <v>0</v>
      </c>
      <c r="J99" s="1" t="str">
        <f t="shared" si="24"/>
        <v>Neil Tate</v>
      </c>
      <c r="M99" s="8" t="str">
        <f t="shared" si="25"/>
        <v/>
      </c>
      <c r="N99" s="8" t="str">
        <f t="shared" si="26"/>
        <v/>
      </c>
      <c r="O99" s="1" t="str">
        <f t="shared" si="27"/>
        <v/>
      </c>
      <c r="P99" s="40" t="str">
        <f t="shared" si="28"/>
        <v/>
      </c>
      <c r="Q99" s="40" t="str">
        <f t="shared" si="29"/>
        <v/>
      </c>
      <c r="R99" s="6">
        <f t="shared" si="30"/>
        <v>0</v>
      </c>
      <c r="S99" s="6">
        <f>IF(AND(D99&lt;=L$4,P99&lt;&gt;"Y"),IF(N99&lt;VLOOKUP(O99,Runners!A$3:CT$200,S$1,FALSE),2,0),0)</f>
        <v>0</v>
      </c>
      <c r="T99" s="6">
        <f t="shared" si="31"/>
        <v>0</v>
      </c>
      <c r="U99" s="2"/>
      <c r="V99" s="2" t="str">
        <f>IF(O99&lt;&gt;"",VLOOKUP(O99,Runners!CZ$3:DM$200,V$1,FALSE),"")</f>
        <v/>
      </c>
      <c r="W99" s="19" t="str">
        <f t="shared" si="32"/>
        <v/>
      </c>
    </row>
    <row r="100" spans="1:23" x14ac:dyDescent="0.25">
      <c r="A100" s="1" t="s">
        <v>42</v>
      </c>
      <c r="C100" s="3">
        <f>IF(A100&lt;&gt;"",VLOOKUP(A100,Runners!A$3:AS$200,C$1,FALSE),0)</f>
        <v>1.3020833333333334E-2</v>
      </c>
      <c r="D100" s="6">
        <f t="shared" ref="D100:D130" si="33">D99+1</f>
        <v>97</v>
      </c>
      <c r="E100" s="2"/>
      <c r="F100" s="2">
        <f t="shared" ref="F100:F130" si="34">IF(E100&gt;0,E100-C100,0)</f>
        <v>0</v>
      </c>
      <c r="J100" s="1" t="str">
        <f t="shared" ref="J100:J130" si="35">A100</f>
        <v>Nigel Simpkin</v>
      </c>
      <c r="M100" s="8" t="str">
        <f t="shared" ref="M100:M131" si="36">IF(D100&lt;=L$4,SMALL(E$4:E$201,D100),"")</f>
        <v/>
      </c>
      <c r="N100" s="8" t="str">
        <f t="shared" ref="N100:N131" si="37">IF(D100&lt;=L$4,VLOOKUP(M100,E$4:F$201,2,FALSE),"")</f>
        <v/>
      </c>
      <c r="O100" s="1" t="str">
        <f t="shared" ref="O100:O131" si="38">IF(D100&lt;=L$4,VLOOKUP(M100,E$4:J$201,6,FALSE),"")</f>
        <v/>
      </c>
      <c r="P100" s="40" t="str">
        <f t="shared" ref="P100:P131" si="39">IF(D100&lt;=L$4,VLOOKUP(O100,A$4:B$201,2,FALSE),"")</f>
        <v/>
      </c>
      <c r="Q100" s="40" t="str">
        <f t="shared" ref="Q100:Q131" si="40">IF(D100&lt;=L$4,IF(P100="Y",Q99,Q99-1),"")</f>
        <v/>
      </c>
      <c r="R100" s="6">
        <f t="shared" ref="R100:R130" si="41">IF(Q100=Q99,0,Q100)</f>
        <v>0</v>
      </c>
      <c r="S100" s="6">
        <f>IF(AND(D100&lt;=L$4,P100&lt;&gt;"Y"),IF(N100&lt;VLOOKUP(O100,Runners!A$3:CT$200,S$1,FALSE),2,0),0)</f>
        <v>0</v>
      </c>
      <c r="T100" s="6">
        <f t="shared" ref="T100:T131" si="42">IF(AND(D100&lt;=L$4,P100&lt;&gt;"Y"),S100+R100,0)</f>
        <v>0</v>
      </c>
      <c r="U100" s="2"/>
      <c r="V100" s="2" t="str">
        <f>IF(O100&lt;&gt;"",VLOOKUP(O100,Runners!CZ$3:DM$200,V$1,FALSE),"")</f>
        <v/>
      </c>
      <c r="W100" s="19" t="str">
        <f t="shared" ref="W100:W130" si="43">IF(O100&lt;&gt;"",(V100-N100)/V100,"")</f>
        <v/>
      </c>
    </row>
    <row r="101" spans="1:23" x14ac:dyDescent="0.25">
      <c r="A101" s="1" t="s">
        <v>218</v>
      </c>
      <c r="C101" s="3">
        <f>IF(A101&lt;&gt;"",VLOOKUP(A101,Runners!A$3:AS$200,C$1,FALSE),0)</f>
        <v>1.4756944444444444E-2</v>
      </c>
      <c r="D101" s="6">
        <f t="shared" si="33"/>
        <v>98</v>
      </c>
      <c r="E101" s="2"/>
      <c r="F101" s="2">
        <f t="shared" si="34"/>
        <v>0</v>
      </c>
      <c r="J101" s="1" t="str">
        <f t="shared" si="35"/>
        <v>Oliver Thomson</v>
      </c>
      <c r="M101" s="8" t="str">
        <f t="shared" si="36"/>
        <v/>
      </c>
      <c r="N101" s="8" t="str">
        <f t="shared" si="37"/>
        <v/>
      </c>
      <c r="O101" s="1" t="str">
        <f t="shared" si="38"/>
        <v/>
      </c>
      <c r="P101" s="40" t="str">
        <f t="shared" si="39"/>
        <v/>
      </c>
      <c r="Q101" s="40" t="str">
        <f t="shared" si="40"/>
        <v/>
      </c>
      <c r="R101" s="6">
        <f t="shared" si="41"/>
        <v>0</v>
      </c>
      <c r="S101" s="6">
        <f>IF(AND(D101&lt;=L$4,P101&lt;&gt;"Y"),IF(N101&lt;VLOOKUP(O101,Runners!A$3:CT$200,S$1,FALSE),2,0),0)</f>
        <v>0</v>
      </c>
      <c r="T101" s="6">
        <f t="shared" si="42"/>
        <v>0</v>
      </c>
      <c r="U101" s="2"/>
      <c r="V101" s="2" t="str">
        <f>IF(O101&lt;&gt;"",VLOOKUP(O101,Runners!CZ$3:DM$200,V$1,FALSE),"")</f>
        <v/>
      </c>
      <c r="W101" s="19" t="str">
        <f t="shared" si="43"/>
        <v/>
      </c>
    </row>
    <row r="102" spans="1:23" x14ac:dyDescent="0.25">
      <c r="A102" s="1" t="s">
        <v>18</v>
      </c>
      <c r="C102" s="3">
        <f>IF(A102&lt;&gt;"",VLOOKUP(A102,Runners!A$3:AS$200,C$1,FALSE),0)</f>
        <v>5.0347222222222225E-3</v>
      </c>
      <c r="D102" s="6">
        <f t="shared" si="33"/>
        <v>99</v>
      </c>
      <c r="E102" s="2">
        <v>3.6249999999999998E-2</v>
      </c>
      <c r="F102" s="2">
        <f t="shared" si="34"/>
        <v>3.1215277777777776E-2</v>
      </c>
      <c r="J102" s="1" t="str">
        <f t="shared" si="35"/>
        <v>Pam Binns</v>
      </c>
      <c r="M102" s="8" t="str">
        <f t="shared" si="36"/>
        <v/>
      </c>
      <c r="N102" s="8" t="str">
        <f t="shared" si="37"/>
        <v/>
      </c>
      <c r="O102" s="1" t="str">
        <f t="shared" si="38"/>
        <v/>
      </c>
      <c r="P102" s="40" t="str">
        <f t="shared" si="39"/>
        <v/>
      </c>
      <c r="Q102" s="40" t="str">
        <f t="shared" si="40"/>
        <v/>
      </c>
      <c r="R102" s="6">
        <f t="shared" si="41"/>
        <v>0</v>
      </c>
      <c r="S102" s="6">
        <f>IF(AND(D102&lt;=L$4,P102&lt;&gt;"Y"),IF(N102&lt;VLOOKUP(O102,Runners!A$3:CT$200,S$1,FALSE),2,0),0)</f>
        <v>0</v>
      </c>
      <c r="T102" s="6">
        <f t="shared" si="42"/>
        <v>0</v>
      </c>
      <c r="U102" s="2"/>
      <c r="V102" s="2" t="str">
        <f>IF(O102&lt;&gt;"",VLOOKUP(O102,Runners!CZ$3:DM$200,V$1,FALSE),"")</f>
        <v/>
      </c>
      <c r="W102" s="19" t="str">
        <f t="shared" si="43"/>
        <v/>
      </c>
    </row>
    <row r="103" spans="1:23" x14ac:dyDescent="0.25">
      <c r="A103" s="1" t="s">
        <v>37</v>
      </c>
      <c r="B103" s="3"/>
      <c r="C103" s="3">
        <f>IF(A103&lt;&gt;"",VLOOKUP(A103,Runners!A$3:AS$200,C$1,FALSE),0)</f>
        <v>1.1805555555555555E-2</v>
      </c>
      <c r="D103" s="6">
        <f t="shared" si="33"/>
        <v>100</v>
      </c>
      <c r="E103" s="2"/>
      <c r="F103" s="2">
        <f t="shared" si="34"/>
        <v>0</v>
      </c>
      <c r="J103" s="1" t="str">
        <f t="shared" si="35"/>
        <v>Pam Hardman</v>
      </c>
      <c r="M103" s="8" t="str">
        <f t="shared" si="36"/>
        <v/>
      </c>
      <c r="N103" s="8" t="str">
        <f t="shared" si="37"/>
        <v/>
      </c>
      <c r="O103" s="1" t="str">
        <f t="shared" si="38"/>
        <v/>
      </c>
      <c r="P103" s="40" t="str">
        <f t="shared" si="39"/>
        <v/>
      </c>
      <c r="Q103" s="40" t="str">
        <f t="shared" si="40"/>
        <v/>
      </c>
      <c r="R103" s="6">
        <f t="shared" si="41"/>
        <v>0</v>
      </c>
      <c r="S103" s="6">
        <f>IF(AND(D103&lt;=L$4,P103&lt;&gt;"Y"),IF(N103&lt;VLOOKUP(O103,Runners!A$3:CT$200,S$1,FALSE),2,0),0)</f>
        <v>0</v>
      </c>
      <c r="T103" s="6">
        <f t="shared" si="42"/>
        <v>0</v>
      </c>
      <c r="U103" s="2"/>
      <c r="V103" s="2" t="str">
        <f>IF(O103&lt;&gt;"",VLOOKUP(O103,Runners!CZ$3:DM$200,V$1,FALSE),"")</f>
        <v/>
      </c>
      <c r="W103" s="19" t="str">
        <f t="shared" si="43"/>
        <v/>
      </c>
    </row>
    <row r="104" spans="1:23" x14ac:dyDescent="0.25">
      <c r="A104" s="1" t="s">
        <v>230</v>
      </c>
      <c r="C104" s="3">
        <f>IF(A104&lt;&gt;"",VLOOKUP(A104,Runners!A$3:AS$200,C$1,FALSE),0)</f>
        <v>1.0243055555555556E-2</v>
      </c>
      <c r="D104" s="6">
        <f t="shared" si="33"/>
        <v>101</v>
      </c>
      <c r="E104" s="2"/>
      <c r="F104" s="2">
        <f t="shared" si="34"/>
        <v>0</v>
      </c>
      <c r="J104" s="1" t="str">
        <f t="shared" si="35"/>
        <v>Paul McAllister</v>
      </c>
      <c r="M104" s="8" t="str">
        <f t="shared" si="36"/>
        <v/>
      </c>
      <c r="N104" s="8" t="str">
        <f t="shared" si="37"/>
        <v/>
      </c>
      <c r="O104" s="1" t="str">
        <f t="shared" si="38"/>
        <v/>
      </c>
      <c r="P104" s="40" t="str">
        <f t="shared" si="39"/>
        <v/>
      </c>
      <c r="Q104" s="40" t="str">
        <f t="shared" si="40"/>
        <v/>
      </c>
      <c r="R104" s="6">
        <f t="shared" si="41"/>
        <v>0</v>
      </c>
      <c r="S104" s="6">
        <f>IF(AND(D104&lt;=L$4,P104&lt;&gt;"Y"),IF(N104&lt;VLOOKUP(O104,Runners!A$3:CT$200,S$1,FALSE),2,0),0)</f>
        <v>0</v>
      </c>
      <c r="T104" s="6">
        <f t="shared" si="42"/>
        <v>0</v>
      </c>
      <c r="U104" s="2"/>
      <c r="V104" s="2" t="str">
        <f>IF(O104&lt;&gt;"",VLOOKUP(O104,Runners!CZ$3:DM$200,V$1,FALSE),"")</f>
        <v/>
      </c>
      <c r="W104" s="19" t="str">
        <f t="shared" si="43"/>
        <v/>
      </c>
    </row>
    <row r="105" spans="1:23" x14ac:dyDescent="0.25">
      <c r="A105" s="1" t="s">
        <v>62</v>
      </c>
      <c r="C105" s="3">
        <f>IF(A105&lt;&gt;"",VLOOKUP(A105,Runners!A$3:AS$200,C$1,FALSE),0)</f>
        <v>1.7708333333333333E-2</v>
      </c>
      <c r="D105" s="6">
        <f t="shared" si="33"/>
        <v>102</v>
      </c>
      <c r="E105" s="2"/>
      <c r="F105" s="2">
        <f t="shared" si="34"/>
        <v>0</v>
      </c>
      <c r="J105" s="1" t="str">
        <f t="shared" si="35"/>
        <v>Paul Veevers</v>
      </c>
      <c r="M105" s="8" t="str">
        <f t="shared" si="36"/>
        <v/>
      </c>
      <c r="N105" s="8" t="str">
        <f t="shared" si="37"/>
        <v/>
      </c>
      <c r="O105" s="1" t="str">
        <f t="shared" si="38"/>
        <v/>
      </c>
      <c r="P105" s="40" t="str">
        <f t="shared" si="39"/>
        <v/>
      </c>
      <c r="Q105" s="40" t="str">
        <f t="shared" si="40"/>
        <v/>
      </c>
      <c r="R105" s="6">
        <f t="shared" si="41"/>
        <v>0</v>
      </c>
      <c r="S105" s="6">
        <f>IF(AND(D105&lt;=L$4,P105&lt;&gt;"Y"),IF(N105&lt;VLOOKUP(O105,Runners!A$3:CT$200,S$1,FALSE),2,0),0)</f>
        <v>0</v>
      </c>
      <c r="T105" s="6">
        <f t="shared" si="42"/>
        <v>0</v>
      </c>
      <c r="U105" s="2"/>
      <c r="V105" s="2" t="str">
        <f>IF(O105&lt;&gt;"",VLOOKUP(O105,Runners!CZ$3:DM$200,V$1,FALSE),"")</f>
        <v/>
      </c>
      <c r="W105" s="19" t="str">
        <f t="shared" si="43"/>
        <v/>
      </c>
    </row>
    <row r="106" spans="1:23" x14ac:dyDescent="0.25">
      <c r="A106" s="41" t="s">
        <v>28</v>
      </c>
      <c r="B106" s="3"/>
      <c r="C106" s="3">
        <f>IF(A106&lt;&gt;"",VLOOKUP(A106,Runners!A$3:AS$200,C$1,FALSE),0)</f>
        <v>2.6041666666666665E-3</v>
      </c>
      <c r="D106" s="6">
        <f t="shared" si="33"/>
        <v>103</v>
      </c>
      <c r="E106" s="2"/>
      <c r="F106" s="2">
        <f t="shared" si="34"/>
        <v>0</v>
      </c>
      <c r="J106" s="1" t="str">
        <f t="shared" si="35"/>
        <v>Paula McCandless</v>
      </c>
      <c r="M106" s="8" t="str">
        <f t="shared" si="36"/>
        <v/>
      </c>
      <c r="N106" s="8" t="str">
        <f t="shared" si="37"/>
        <v/>
      </c>
      <c r="O106" s="1" t="str">
        <f t="shared" si="38"/>
        <v/>
      </c>
      <c r="P106" s="40" t="str">
        <f t="shared" si="39"/>
        <v/>
      </c>
      <c r="Q106" s="40" t="str">
        <f t="shared" si="40"/>
        <v/>
      </c>
      <c r="R106" s="6">
        <f t="shared" si="41"/>
        <v>0</v>
      </c>
      <c r="S106" s="6">
        <f>IF(AND(D106&lt;=L$4,P106&lt;&gt;"Y"),IF(N106&lt;VLOOKUP(O106,Runners!A$3:CT$200,S$1,FALSE),2,0),0)</f>
        <v>0</v>
      </c>
      <c r="T106" s="6">
        <f t="shared" si="42"/>
        <v>0</v>
      </c>
      <c r="U106" s="2"/>
      <c r="V106" s="2" t="str">
        <f>IF(O106&lt;&gt;"",VLOOKUP(O106,Runners!CZ$3:DM$200,V$1,FALSE),"")</f>
        <v/>
      </c>
      <c r="W106" s="19" t="str">
        <f t="shared" si="43"/>
        <v/>
      </c>
    </row>
    <row r="107" spans="1:23" x14ac:dyDescent="0.25">
      <c r="A107" s="1" t="s">
        <v>3</v>
      </c>
      <c r="B107" s="3"/>
      <c r="C107" s="3">
        <f>IF(A107&lt;&gt;"",VLOOKUP(A107,Runners!A$3:AS$200,C$1,FALSE),0)</f>
        <v>1.3020833333333334E-2</v>
      </c>
      <c r="D107" s="6">
        <f t="shared" si="33"/>
        <v>104</v>
      </c>
      <c r="E107" s="2">
        <v>3.6284722222222225E-2</v>
      </c>
      <c r="F107" s="2">
        <f t="shared" si="34"/>
        <v>2.326388888888889E-2</v>
      </c>
      <c r="J107" s="1" t="str">
        <f t="shared" si="35"/>
        <v>Peter Reid</v>
      </c>
      <c r="M107" s="8" t="str">
        <f t="shared" si="36"/>
        <v/>
      </c>
      <c r="N107" s="8" t="str">
        <f t="shared" si="37"/>
        <v/>
      </c>
      <c r="O107" s="1" t="str">
        <f t="shared" si="38"/>
        <v/>
      </c>
      <c r="P107" s="40" t="str">
        <f t="shared" si="39"/>
        <v/>
      </c>
      <c r="Q107" s="40" t="str">
        <f t="shared" si="40"/>
        <v/>
      </c>
      <c r="R107" s="6">
        <f t="shared" si="41"/>
        <v>0</v>
      </c>
      <c r="S107" s="6">
        <f>IF(AND(D107&lt;=L$4,P107&lt;&gt;"Y"),IF(N107&lt;VLOOKUP(O107,Runners!A$3:CT$200,S$1,FALSE),2,0),0)</f>
        <v>0</v>
      </c>
      <c r="T107" s="6">
        <f t="shared" si="42"/>
        <v>0</v>
      </c>
      <c r="U107" s="2"/>
      <c r="V107" s="2" t="str">
        <f>IF(O107&lt;&gt;"",VLOOKUP(O107,Runners!CZ$3:DM$200,V$1,FALSE),"")</f>
        <v/>
      </c>
      <c r="W107" s="19" t="str">
        <f t="shared" si="43"/>
        <v/>
      </c>
    </row>
    <row r="108" spans="1:23" x14ac:dyDescent="0.25">
      <c r="A108" s="1" t="s">
        <v>198</v>
      </c>
      <c r="C108" s="3">
        <f>IF(A108&lt;&gt;"",VLOOKUP(A108,Runners!A$3:AS$200,C$1,FALSE),0)</f>
        <v>1.0069444444444445E-2</v>
      </c>
      <c r="D108" s="6">
        <f t="shared" si="33"/>
        <v>105</v>
      </c>
      <c r="E108" s="2">
        <v>3.650462962962963E-2</v>
      </c>
      <c r="F108" s="2">
        <f t="shared" si="34"/>
        <v>2.6435185185185187E-2</v>
      </c>
      <c r="J108" s="1" t="str">
        <f t="shared" si="35"/>
        <v>Peter Thomson</v>
      </c>
      <c r="M108" s="8" t="str">
        <f t="shared" si="36"/>
        <v/>
      </c>
      <c r="N108" s="8" t="str">
        <f t="shared" si="37"/>
        <v/>
      </c>
      <c r="O108" s="1" t="str">
        <f t="shared" si="38"/>
        <v/>
      </c>
      <c r="P108" s="40" t="str">
        <f t="shared" si="39"/>
        <v/>
      </c>
      <c r="Q108" s="40" t="str">
        <f t="shared" si="40"/>
        <v/>
      </c>
      <c r="R108" s="6">
        <f t="shared" si="41"/>
        <v>0</v>
      </c>
      <c r="S108" s="6">
        <f>IF(AND(D108&lt;=L$4,P108&lt;&gt;"Y"),IF(N108&lt;VLOOKUP(O108,Runners!A$3:CT$200,S$1,FALSE),2,0),0)</f>
        <v>0</v>
      </c>
      <c r="T108" s="6">
        <f t="shared" si="42"/>
        <v>0</v>
      </c>
      <c r="U108" s="2"/>
      <c r="V108" s="2" t="str">
        <f>IF(O108&lt;&gt;"",VLOOKUP(O108,Runners!CZ$3:DM$200,V$1,FALSE),"")</f>
        <v/>
      </c>
      <c r="W108" s="19" t="str">
        <f t="shared" si="43"/>
        <v/>
      </c>
    </row>
    <row r="109" spans="1:23" x14ac:dyDescent="0.25">
      <c r="A109" s="1" t="s">
        <v>30</v>
      </c>
      <c r="C109" s="3">
        <f>IF(A109&lt;&gt;"",VLOOKUP(A109,Runners!A$3:AS$200,C$1,FALSE),0)</f>
        <v>9.8958333333333329E-3</v>
      </c>
      <c r="D109" s="6">
        <f t="shared" si="33"/>
        <v>106</v>
      </c>
      <c r="E109" s="2"/>
      <c r="F109" s="2">
        <f t="shared" si="34"/>
        <v>0</v>
      </c>
      <c r="J109" s="1" t="str">
        <f t="shared" si="35"/>
        <v>Rachael Wignall</v>
      </c>
      <c r="M109" s="8" t="str">
        <f t="shared" si="36"/>
        <v/>
      </c>
      <c r="N109" s="8" t="str">
        <f t="shared" si="37"/>
        <v/>
      </c>
      <c r="O109" s="1" t="str">
        <f t="shared" si="38"/>
        <v/>
      </c>
      <c r="P109" s="40" t="str">
        <f t="shared" si="39"/>
        <v/>
      </c>
      <c r="Q109" s="40" t="str">
        <f t="shared" si="40"/>
        <v/>
      </c>
      <c r="R109" s="6">
        <f t="shared" si="41"/>
        <v>0</v>
      </c>
      <c r="S109" s="6">
        <f>IF(AND(D109&lt;=L$4,P109&lt;&gt;"Y"),IF(N109&lt;VLOOKUP(O109,Runners!A$3:CT$200,S$1,FALSE),2,0),0)</f>
        <v>0</v>
      </c>
      <c r="T109" s="6">
        <f t="shared" si="42"/>
        <v>0</v>
      </c>
      <c r="U109" s="2"/>
      <c r="V109" s="2" t="str">
        <f>IF(O109&lt;&gt;"",VLOOKUP(O109,Runners!CZ$3:DM$200,V$1,FALSE),"")</f>
        <v/>
      </c>
      <c r="W109" s="19" t="str">
        <f t="shared" si="43"/>
        <v/>
      </c>
    </row>
    <row r="110" spans="1:23" x14ac:dyDescent="0.25">
      <c r="A110" s="1" t="s">
        <v>31</v>
      </c>
      <c r="B110" s="3"/>
      <c r="C110" s="3">
        <f>IF(A110&lt;&gt;"",VLOOKUP(A110,Runners!A$3:AS$200,C$1,FALSE),0)</f>
        <v>1.3715277777777778E-2</v>
      </c>
      <c r="D110" s="6">
        <f t="shared" si="33"/>
        <v>107</v>
      </c>
      <c r="E110" s="2"/>
      <c r="F110" s="2">
        <f t="shared" si="34"/>
        <v>0</v>
      </c>
      <c r="J110" s="1" t="str">
        <f t="shared" si="35"/>
        <v>Richard Storey</v>
      </c>
      <c r="M110" s="8" t="str">
        <f t="shared" si="36"/>
        <v/>
      </c>
      <c r="N110" s="8" t="str">
        <f t="shared" si="37"/>
        <v/>
      </c>
      <c r="O110" s="1" t="str">
        <f t="shared" si="38"/>
        <v/>
      </c>
      <c r="P110" s="40" t="str">
        <f t="shared" si="39"/>
        <v/>
      </c>
      <c r="Q110" s="40" t="str">
        <f t="shared" si="40"/>
        <v/>
      </c>
      <c r="R110" s="6">
        <f t="shared" si="41"/>
        <v>0</v>
      </c>
      <c r="S110" s="6">
        <f>IF(AND(D110&lt;=L$4,P110&lt;&gt;"Y"),IF(N110&lt;VLOOKUP(O110,Runners!A$3:CT$200,S$1,FALSE),2,0),0)</f>
        <v>0</v>
      </c>
      <c r="T110" s="6">
        <f t="shared" si="42"/>
        <v>0</v>
      </c>
      <c r="U110" s="2"/>
      <c r="V110" s="2" t="str">
        <f>IF(O110&lt;&gt;"",VLOOKUP(O110,Runners!CZ$3:DM$200,V$1,FALSE),"")</f>
        <v/>
      </c>
      <c r="W110" s="19" t="str">
        <f t="shared" si="43"/>
        <v/>
      </c>
    </row>
    <row r="111" spans="1:23" x14ac:dyDescent="0.25">
      <c r="A111" s="1" t="s">
        <v>213</v>
      </c>
      <c r="B111" s="1" t="s">
        <v>185</v>
      </c>
      <c r="C111" s="3">
        <f>IF(A111&lt;&gt;"",VLOOKUP(A111,Runners!A$3:AS$200,C$1,FALSE),0)</f>
        <v>1.0243055555555556E-2</v>
      </c>
      <c r="D111" s="6">
        <f t="shared" si="33"/>
        <v>108</v>
      </c>
      <c r="E111" s="2"/>
      <c r="F111" s="2">
        <f t="shared" si="34"/>
        <v>0</v>
      </c>
      <c r="J111" s="1" t="str">
        <f t="shared" si="35"/>
        <v>Rob Goodall</v>
      </c>
      <c r="M111" s="8" t="str">
        <f t="shared" si="36"/>
        <v/>
      </c>
      <c r="N111" s="8" t="str">
        <f t="shared" si="37"/>
        <v/>
      </c>
      <c r="O111" s="1" t="str">
        <f t="shared" si="38"/>
        <v/>
      </c>
      <c r="P111" s="40" t="str">
        <f t="shared" si="39"/>
        <v/>
      </c>
      <c r="Q111" s="40" t="str">
        <f t="shared" si="40"/>
        <v/>
      </c>
      <c r="R111" s="6">
        <f t="shared" si="41"/>
        <v>0</v>
      </c>
      <c r="S111" s="6">
        <f>IF(AND(D111&lt;=L$4,P111&lt;&gt;"Y"),IF(N111&lt;VLOOKUP(O111,Runners!A$3:CT$200,S$1,FALSE),2,0),0)</f>
        <v>0</v>
      </c>
      <c r="T111" s="6">
        <f t="shared" si="42"/>
        <v>0</v>
      </c>
      <c r="U111" s="2"/>
      <c r="V111" s="2" t="str">
        <f>IF(O111&lt;&gt;"",VLOOKUP(O111,Runners!CZ$3:DM$200,V$1,FALSE),"")</f>
        <v/>
      </c>
      <c r="W111" s="19" t="str">
        <f t="shared" si="43"/>
        <v/>
      </c>
    </row>
    <row r="112" spans="1:23" x14ac:dyDescent="0.25">
      <c r="A112" s="1" t="s">
        <v>64</v>
      </c>
      <c r="B112" s="3"/>
      <c r="C112" s="3">
        <f>IF(A112&lt;&gt;"",VLOOKUP(A112,Runners!A$3:AS$200,C$1,FALSE),0)</f>
        <v>1.1458333333333333E-2</v>
      </c>
      <c r="D112" s="6">
        <f t="shared" si="33"/>
        <v>109</v>
      </c>
      <c r="E112" s="2"/>
      <c r="F112" s="2">
        <f t="shared" si="34"/>
        <v>0</v>
      </c>
      <c r="J112" s="1" t="str">
        <f t="shared" si="35"/>
        <v>Robert Parker</v>
      </c>
      <c r="M112" s="8" t="str">
        <f t="shared" si="36"/>
        <v/>
      </c>
      <c r="N112" s="8" t="str">
        <f t="shared" si="37"/>
        <v/>
      </c>
      <c r="O112" s="1" t="str">
        <f t="shared" si="38"/>
        <v/>
      </c>
      <c r="P112" s="40" t="str">
        <f t="shared" si="39"/>
        <v/>
      </c>
      <c r="Q112" s="40" t="str">
        <f t="shared" si="40"/>
        <v/>
      </c>
      <c r="R112" s="6">
        <f t="shared" si="41"/>
        <v>0</v>
      </c>
      <c r="S112" s="6">
        <f>IF(AND(D112&lt;=L$4,P112&lt;&gt;"Y"),IF(N112&lt;VLOOKUP(O112,Runners!A$3:CT$200,S$1,FALSE),2,0),0)</f>
        <v>0</v>
      </c>
      <c r="T112" s="6">
        <f t="shared" si="42"/>
        <v>0</v>
      </c>
      <c r="U112" s="2"/>
      <c r="V112" s="2" t="str">
        <f>IF(O112&lt;&gt;"",VLOOKUP(O112,Runners!CZ$3:DM$200,V$1,FALSE),"")</f>
        <v/>
      </c>
      <c r="W112" s="19" t="str">
        <f t="shared" si="43"/>
        <v/>
      </c>
    </row>
    <row r="113" spans="1:23" x14ac:dyDescent="0.25">
      <c r="A113" s="1" t="s">
        <v>23</v>
      </c>
      <c r="C113" s="3">
        <f>IF(A113&lt;&gt;"",VLOOKUP(A113,Runners!A$3:AS$200,C$1,FALSE),0)</f>
        <v>1.7708333333333333E-2</v>
      </c>
      <c r="D113" s="6">
        <f t="shared" si="33"/>
        <v>110</v>
      </c>
      <c r="E113" s="2"/>
      <c r="F113" s="2">
        <f t="shared" si="34"/>
        <v>0</v>
      </c>
      <c r="J113" s="1" t="str">
        <f t="shared" si="35"/>
        <v>Ross McKelvie</v>
      </c>
      <c r="M113" s="8" t="str">
        <f t="shared" si="36"/>
        <v/>
      </c>
      <c r="N113" s="8" t="str">
        <f t="shared" si="37"/>
        <v/>
      </c>
      <c r="O113" s="1" t="str">
        <f t="shared" si="38"/>
        <v/>
      </c>
      <c r="P113" s="40" t="str">
        <f t="shared" si="39"/>
        <v/>
      </c>
      <c r="Q113" s="40" t="str">
        <f t="shared" si="40"/>
        <v/>
      </c>
      <c r="R113" s="6">
        <f t="shared" si="41"/>
        <v>0</v>
      </c>
      <c r="S113" s="6">
        <f>IF(AND(D113&lt;=L$4,P113&lt;&gt;"Y"),IF(N113&lt;VLOOKUP(O113,Runners!A$3:CT$200,S$1,FALSE),2,0),0)</f>
        <v>0</v>
      </c>
      <c r="T113" s="6">
        <f t="shared" si="42"/>
        <v>0</v>
      </c>
      <c r="U113" s="2"/>
      <c r="V113" s="2" t="str">
        <f>IF(O113&lt;&gt;"",VLOOKUP(O113,Runners!CZ$3:DM$200,V$1,FALSE),"")</f>
        <v/>
      </c>
      <c r="W113" s="19" t="str">
        <f t="shared" si="43"/>
        <v/>
      </c>
    </row>
    <row r="114" spans="1:23" x14ac:dyDescent="0.25">
      <c r="A114" s="1" t="s">
        <v>36</v>
      </c>
      <c r="B114" s="3"/>
      <c r="C114" s="3">
        <f>IF(A114&lt;&gt;"",VLOOKUP(A114,Runners!A$3:AS$200,C$1,FALSE),0)</f>
        <v>1.2326388888888888E-2</v>
      </c>
      <c r="D114" s="6">
        <f t="shared" si="33"/>
        <v>111</v>
      </c>
      <c r="E114" s="2"/>
      <c r="F114" s="2">
        <f t="shared" si="34"/>
        <v>0</v>
      </c>
      <c r="J114" s="1" t="str">
        <f t="shared" si="35"/>
        <v>Roy Stevens</v>
      </c>
      <c r="M114" s="8" t="str">
        <f t="shared" si="36"/>
        <v/>
      </c>
      <c r="N114" s="8" t="str">
        <f t="shared" si="37"/>
        <v/>
      </c>
      <c r="O114" s="1" t="str">
        <f t="shared" si="38"/>
        <v/>
      </c>
      <c r="P114" s="40" t="str">
        <f t="shared" si="39"/>
        <v/>
      </c>
      <c r="Q114" s="40" t="str">
        <f t="shared" si="40"/>
        <v/>
      </c>
      <c r="R114" s="6">
        <f t="shared" si="41"/>
        <v>0</v>
      </c>
      <c r="S114" s="6">
        <f>IF(AND(D114&lt;=L$4,P114&lt;&gt;"Y"),IF(N114&lt;VLOOKUP(O114,Runners!A$3:CT$200,S$1,FALSE),2,0),0)</f>
        <v>0</v>
      </c>
      <c r="T114" s="6">
        <f t="shared" si="42"/>
        <v>0</v>
      </c>
      <c r="U114" s="2"/>
      <c r="V114" s="2" t="str">
        <f>IF(O114&lt;&gt;"",VLOOKUP(O114,Runners!CZ$3:DM$200,V$1,FALSE),"")</f>
        <v/>
      </c>
      <c r="W114" s="19" t="str">
        <f t="shared" si="43"/>
        <v/>
      </c>
    </row>
    <row r="115" spans="1:23" x14ac:dyDescent="0.25">
      <c r="A115" s="1" t="s">
        <v>43</v>
      </c>
      <c r="C115" s="3">
        <f>IF(A115&lt;&gt;"",VLOOKUP(A115,Runners!A$3:AS$200,C$1,FALSE),0)</f>
        <v>1.3194444444444444E-2</v>
      </c>
      <c r="D115" s="6">
        <f t="shared" si="33"/>
        <v>112</v>
      </c>
      <c r="E115" s="2"/>
      <c r="F115" s="2">
        <f t="shared" si="34"/>
        <v>0</v>
      </c>
      <c r="J115" s="1" t="str">
        <f t="shared" si="35"/>
        <v>Roy Upton</v>
      </c>
      <c r="M115" s="8" t="str">
        <f t="shared" si="36"/>
        <v/>
      </c>
      <c r="N115" s="8" t="str">
        <f t="shared" si="37"/>
        <v/>
      </c>
      <c r="O115" s="1" t="str">
        <f t="shared" si="38"/>
        <v/>
      </c>
      <c r="P115" s="40" t="str">
        <f t="shared" si="39"/>
        <v/>
      </c>
      <c r="Q115" s="40" t="str">
        <f t="shared" si="40"/>
        <v/>
      </c>
      <c r="R115" s="6">
        <f t="shared" si="41"/>
        <v>0</v>
      </c>
      <c r="S115" s="6">
        <f>IF(AND(D115&lt;=L$4,P115&lt;&gt;"Y"),IF(N115&lt;VLOOKUP(O115,Runners!A$3:CT$200,S$1,FALSE),2,0),0)</f>
        <v>0</v>
      </c>
      <c r="T115" s="6">
        <f t="shared" si="42"/>
        <v>0</v>
      </c>
      <c r="U115" s="2"/>
      <c r="V115" s="2" t="str">
        <f>IF(O115&lt;&gt;"",VLOOKUP(O115,Runners!CZ$3:DM$200,V$1,FALSE),"")</f>
        <v/>
      </c>
      <c r="W115" s="19" t="str">
        <f t="shared" si="43"/>
        <v/>
      </c>
    </row>
    <row r="116" spans="1:23" x14ac:dyDescent="0.25">
      <c r="A116" s="1" t="s">
        <v>63</v>
      </c>
      <c r="C116" s="3">
        <f>IF(A116&lt;&gt;"",VLOOKUP(A116,Runners!A$3:AS$200,C$1,FALSE),0)</f>
        <v>5.5555555555555558E-3</v>
      </c>
      <c r="D116" s="6">
        <f t="shared" si="33"/>
        <v>113</v>
      </c>
      <c r="E116" s="2"/>
      <c r="F116" s="2">
        <f t="shared" si="34"/>
        <v>0</v>
      </c>
      <c r="J116" s="1" t="str">
        <f t="shared" si="35"/>
        <v>Ruth Bye</v>
      </c>
      <c r="M116" s="8" t="str">
        <f t="shared" si="36"/>
        <v/>
      </c>
      <c r="N116" s="8" t="str">
        <f t="shared" si="37"/>
        <v/>
      </c>
      <c r="O116" s="1" t="str">
        <f t="shared" si="38"/>
        <v/>
      </c>
      <c r="P116" s="40" t="str">
        <f t="shared" si="39"/>
        <v/>
      </c>
      <c r="Q116" s="40" t="str">
        <f t="shared" si="40"/>
        <v/>
      </c>
      <c r="R116" s="6">
        <f t="shared" si="41"/>
        <v>0</v>
      </c>
      <c r="S116" s="6">
        <f>IF(AND(D116&lt;=L$4,P116&lt;&gt;"Y"),IF(N116&lt;VLOOKUP(O116,Runners!A$3:CT$200,S$1,FALSE),2,0),0)</f>
        <v>0</v>
      </c>
      <c r="T116" s="6">
        <f t="shared" si="42"/>
        <v>0</v>
      </c>
      <c r="U116" s="2"/>
      <c r="V116" s="2" t="str">
        <f>IF(O116&lt;&gt;"",VLOOKUP(O116,Runners!CZ$3:DM$200,V$1,FALSE),"")</f>
        <v/>
      </c>
      <c r="W116" s="19" t="str">
        <f t="shared" si="43"/>
        <v/>
      </c>
    </row>
    <row r="117" spans="1:23" x14ac:dyDescent="0.25">
      <c r="A117" s="1" t="s">
        <v>61</v>
      </c>
      <c r="C117" s="3">
        <f>IF(A117&lt;&gt;"",VLOOKUP(A117,Runners!A$3:AS$200,C$1,FALSE),0)</f>
        <v>1.1284722222222222E-2</v>
      </c>
      <c r="D117" s="6">
        <f t="shared" si="33"/>
        <v>114</v>
      </c>
      <c r="E117" s="2"/>
      <c r="F117" s="2">
        <f t="shared" si="34"/>
        <v>0</v>
      </c>
      <c r="J117" s="1" t="str">
        <f t="shared" si="35"/>
        <v>Ruth Wheatley</v>
      </c>
      <c r="M117" s="8" t="str">
        <f t="shared" si="36"/>
        <v/>
      </c>
      <c r="N117" s="8" t="str">
        <f t="shared" si="37"/>
        <v/>
      </c>
      <c r="O117" s="1" t="str">
        <f t="shared" si="38"/>
        <v/>
      </c>
      <c r="P117" s="40" t="str">
        <f t="shared" si="39"/>
        <v/>
      </c>
      <c r="Q117" s="40" t="str">
        <f t="shared" si="40"/>
        <v/>
      </c>
      <c r="R117" s="6">
        <f t="shared" si="41"/>
        <v>0</v>
      </c>
      <c r="S117" s="6">
        <f>IF(AND(D117&lt;=L$4,P117&lt;&gt;"Y"),IF(N117&lt;VLOOKUP(O117,Runners!A$3:CT$200,S$1,FALSE),2,0),0)</f>
        <v>0</v>
      </c>
      <c r="T117" s="6">
        <f t="shared" si="42"/>
        <v>0</v>
      </c>
      <c r="U117" s="2"/>
      <c r="V117" s="2" t="str">
        <f>IF(O117&lt;&gt;"",VLOOKUP(O117,Runners!CZ$3:DM$200,V$1,FALSE),"")</f>
        <v/>
      </c>
      <c r="W117" s="19" t="str">
        <f t="shared" si="43"/>
        <v/>
      </c>
    </row>
    <row r="118" spans="1:23" x14ac:dyDescent="0.25">
      <c r="A118" s="1" t="s">
        <v>220</v>
      </c>
      <c r="C118" s="3">
        <f>IF(A118&lt;&gt;"",VLOOKUP(A118,Runners!A$3:AS$200,C$1,FALSE),0)</f>
        <v>2.1006944444444446E-2</v>
      </c>
      <c r="D118" s="6">
        <f t="shared" si="33"/>
        <v>115</v>
      </c>
      <c r="E118" s="2"/>
      <c r="F118" s="2">
        <f t="shared" si="34"/>
        <v>0</v>
      </c>
      <c r="G118" s="46"/>
      <c r="J118" s="1" t="str">
        <f t="shared" si="35"/>
        <v>Sam Banner</v>
      </c>
      <c r="M118" s="8" t="str">
        <f t="shared" si="36"/>
        <v/>
      </c>
      <c r="N118" s="8" t="str">
        <f t="shared" si="37"/>
        <v/>
      </c>
      <c r="O118" s="1" t="str">
        <f t="shared" si="38"/>
        <v/>
      </c>
      <c r="P118" s="40" t="str">
        <f t="shared" si="39"/>
        <v/>
      </c>
      <c r="Q118" s="40" t="str">
        <f t="shared" si="40"/>
        <v/>
      </c>
      <c r="R118" s="6">
        <f t="shared" si="41"/>
        <v>0</v>
      </c>
      <c r="S118" s="6">
        <f>IF(AND(D118&lt;=L$4,P118&lt;&gt;"Y"),IF(N118&lt;VLOOKUP(O118,Runners!A$3:CT$200,S$1,FALSE),2,0),0)</f>
        <v>0</v>
      </c>
      <c r="T118" s="6">
        <f t="shared" si="42"/>
        <v>0</v>
      </c>
      <c r="U118" s="2"/>
      <c r="V118" s="2" t="str">
        <f>IF(O118&lt;&gt;"",VLOOKUP(O118,Runners!CZ$3:DM$200,V$1,FALSE),"")</f>
        <v/>
      </c>
      <c r="W118" s="19" t="str">
        <f t="shared" si="43"/>
        <v/>
      </c>
    </row>
    <row r="119" spans="1:23" x14ac:dyDescent="0.25">
      <c r="A119" s="1" t="s">
        <v>234</v>
      </c>
      <c r="C119" s="3">
        <f>IF(A119&lt;&gt;"",VLOOKUP(A119,Runners!A$3:AS$200,C$1,FALSE),0)</f>
        <v>7.9861111111111105E-3</v>
      </c>
      <c r="D119" s="6">
        <f t="shared" si="33"/>
        <v>116</v>
      </c>
      <c r="E119" s="2"/>
      <c r="F119" s="2">
        <f t="shared" si="34"/>
        <v>0</v>
      </c>
      <c r="J119" s="1" t="str">
        <f t="shared" si="35"/>
        <v>Sarah Cook</v>
      </c>
      <c r="M119" s="8" t="str">
        <f t="shared" si="36"/>
        <v/>
      </c>
      <c r="N119" s="8" t="str">
        <f t="shared" si="37"/>
        <v/>
      </c>
      <c r="O119" s="1" t="str">
        <f t="shared" si="38"/>
        <v/>
      </c>
      <c r="P119" s="40" t="str">
        <f t="shared" si="39"/>
        <v/>
      </c>
      <c r="Q119" s="40" t="str">
        <f t="shared" si="40"/>
        <v/>
      </c>
      <c r="R119" s="6">
        <f t="shared" si="41"/>
        <v>0</v>
      </c>
      <c r="S119" s="6">
        <f>IF(AND(D119&lt;=L$4,P119&lt;&gt;"Y"),IF(N119&lt;VLOOKUP(O119,Runners!A$3:CT$200,S$1,FALSE),2,0),0)</f>
        <v>0</v>
      </c>
      <c r="T119" s="6">
        <f t="shared" si="42"/>
        <v>0</v>
      </c>
      <c r="U119" s="2"/>
      <c r="V119" s="2" t="str">
        <f>IF(O119&lt;&gt;"",VLOOKUP(O119,Runners!CZ$3:DM$200,V$1,FALSE),"")</f>
        <v/>
      </c>
      <c r="W119" s="19" t="str">
        <f t="shared" si="43"/>
        <v/>
      </c>
    </row>
    <row r="120" spans="1:23" x14ac:dyDescent="0.25">
      <c r="A120" s="1" t="s">
        <v>7</v>
      </c>
      <c r="C120" s="3">
        <f>IF(A120&lt;&gt;"",VLOOKUP(A120,Runners!A$3:AS$200,C$1,FALSE),0)</f>
        <v>2.0833333333333333E-3</v>
      </c>
      <c r="D120" s="6">
        <f t="shared" si="33"/>
        <v>117</v>
      </c>
      <c r="E120" s="2"/>
      <c r="F120" s="2">
        <f t="shared" si="34"/>
        <v>0</v>
      </c>
      <c r="J120" s="1" t="str">
        <f t="shared" si="35"/>
        <v>Sarah Bagshaw</v>
      </c>
      <c r="M120" s="8" t="str">
        <f t="shared" si="36"/>
        <v/>
      </c>
      <c r="N120" s="8" t="str">
        <f t="shared" si="37"/>
        <v/>
      </c>
      <c r="O120" s="1" t="str">
        <f t="shared" si="38"/>
        <v/>
      </c>
      <c r="P120" s="40" t="str">
        <f t="shared" si="39"/>
        <v/>
      </c>
      <c r="Q120" s="40" t="str">
        <f t="shared" si="40"/>
        <v/>
      </c>
      <c r="R120" s="6">
        <f t="shared" si="41"/>
        <v>0</v>
      </c>
      <c r="S120" s="6">
        <f>IF(AND(D120&lt;=L$4,P120&lt;&gt;"Y"),IF(N120&lt;VLOOKUP(O120,Runners!A$3:CT$200,S$1,FALSE),2,0),0)</f>
        <v>0</v>
      </c>
      <c r="T120" s="6">
        <f t="shared" si="42"/>
        <v>0</v>
      </c>
      <c r="U120" s="2"/>
      <c r="V120" s="2" t="str">
        <f>IF(O120&lt;&gt;"",VLOOKUP(O120,Runners!CZ$3:DM$200,V$1,FALSE),"")</f>
        <v/>
      </c>
      <c r="W120" s="19" t="str">
        <f t="shared" si="43"/>
        <v/>
      </c>
    </row>
    <row r="121" spans="1:23" x14ac:dyDescent="0.25">
      <c r="A121" s="1" t="s">
        <v>214</v>
      </c>
      <c r="C121" s="3">
        <f>IF(A121&lt;&gt;"",VLOOKUP(A121,Runners!A$3:AS$200,C$1,FALSE),0)</f>
        <v>1.0243055555555556E-2</v>
      </c>
      <c r="D121" s="6">
        <f t="shared" si="33"/>
        <v>118</v>
      </c>
      <c r="E121" s="2"/>
      <c r="F121" s="2">
        <f t="shared" si="34"/>
        <v>0</v>
      </c>
      <c r="J121" s="1" t="str">
        <f t="shared" si="35"/>
        <v>Simon Smith</v>
      </c>
      <c r="M121" s="8" t="str">
        <f t="shared" si="36"/>
        <v/>
      </c>
      <c r="N121" s="8" t="str">
        <f t="shared" si="37"/>
        <v/>
      </c>
      <c r="O121" s="1" t="str">
        <f t="shared" si="38"/>
        <v/>
      </c>
      <c r="P121" s="40" t="str">
        <f t="shared" si="39"/>
        <v/>
      </c>
      <c r="Q121" s="40" t="str">
        <f t="shared" si="40"/>
        <v/>
      </c>
      <c r="R121" s="6">
        <f t="shared" si="41"/>
        <v>0</v>
      </c>
      <c r="S121" s="6">
        <f>IF(AND(D121&lt;=L$4,P121&lt;&gt;"Y"),IF(N121&lt;VLOOKUP(O121,Runners!A$3:CT$200,S$1,FALSE),2,0),0)</f>
        <v>0</v>
      </c>
      <c r="T121" s="6">
        <f t="shared" si="42"/>
        <v>0</v>
      </c>
      <c r="U121" s="2"/>
      <c r="V121" s="2" t="str">
        <f>IF(O121&lt;&gt;"",VLOOKUP(O121,Runners!CZ$3:DM$200,V$1,FALSE),"")</f>
        <v/>
      </c>
      <c r="W121" s="19" t="str">
        <f t="shared" si="43"/>
        <v/>
      </c>
    </row>
    <row r="122" spans="1:23" x14ac:dyDescent="0.25">
      <c r="A122" s="1" t="s">
        <v>217</v>
      </c>
      <c r="C122" s="3">
        <f>IF(A122&lt;&gt;"",VLOOKUP(A122,Runners!A$3:AS$200,C$1,FALSE),0)</f>
        <v>1.4930555555555556E-2</v>
      </c>
      <c r="D122" s="6">
        <f t="shared" si="33"/>
        <v>119</v>
      </c>
      <c r="E122" s="2"/>
      <c r="F122" s="2">
        <f t="shared" si="34"/>
        <v>0</v>
      </c>
      <c r="J122" s="1" t="str">
        <f t="shared" si="35"/>
        <v>Sophie Bohannon</v>
      </c>
      <c r="M122" s="8" t="str">
        <f t="shared" si="36"/>
        <v/>
      </c>
      <c r="N122" s="8" t="str">
        <f t="shared" si="37"/>
        <v/>
      </c>
      <c r="O122" s="1" t="str">
        <f t="shared" si="38"/>
        <v/>
      </c>
      <c r="P122" s="40" t="str">
        <f t="shared" si="39"/>
        <v/>
      </c>
      <c r="Q122" s="40" t="str">
        <f t="shared" si="40"/>
        <v/>
      </c>
      <c r="R122" s="6">
        <f t="shared" si="41"/>
        <v>0</v>
      </c>
      <c r="S122" s="6">
        <f>IF(AND(D122&lt;=L$4,P122&lt;&gt;"Y"),IF(N122&lt;VLOOKUP(O122,Runners!A$3:CT$200,S$1,FALSE),2,0),0)</f>
        <v>0</v>
      </c>
      <c r="T122" s="6">
        <f t="shared" si="42"/>
        <v>0</v>
      </c>
      <c r="U122" s="2"/>
      <c r="V122" s="2" t="str">
        <f>IF(O122&lt;&gt;"",VLOOKUP(O122,Runners!CZ$3:DM$200,V$1,FALSE),"")</f>
        <v/>
      </c>
      <c r="W122" s="19" t="str">
        <f t="shared" si="43"/>
        <v/>
      </c>
    </row>
    <row r="123" spans="1:23" x14ac:dyDescent="0.25">
      <c r="A123" s="1" t="s">
        <v>15</v>
      </c>
      <c r="C123" s="3">
        <f>IF(A123&lt;&gt;"",VLOOKUP(A123,Runners!A$3:AS$200,C$1,FALSE),0)</f>
        <v>1.2847222222222222E-2</v>
      </c>
      <c r="D123" s="6">
        <f t="shared" si="33"/>
        <v>120</v>
      </c>
      <c r="E123" s="2">
        <v>3.7939814814814815E-2</v>
      </c>
      <c r="F123" s="2">
        <f t="shared" si="34"/>
        <v>2.5092592592592593E-2</v>
      </c>
      <c r="J123" s="1" t="str">
        <f t="shared" si="35"/>
        <v>Steve Tate</v>
      </c>
      <c r="M123" s="8" t="str">
        <f t="shared" si="36"/>
        <v/>
      </c>
      <c r="N123" s="8" t="str">
        <f t="shared" si="37"/>
        <v/>
      </c>
      <c r="O123" s="1" t="str">
        <f t="shared" si="38"/>
        <v/>
      </c>
      <c r="P123" s="40" t="str">
        <f t="shared" si="39"/>
        <v/>
      </c>
      <c r="Q123" s="40" t="str">
        <f t="shared" si="40"/>
        <v/>
      </c>
      <c r="R123" s="6">
        <f t="shared" si="41"/>
        <v>0</v>
      </c>
      <c r="S123" s="6">
        <f>IF(AND(D123&lt;=L$4,P123&lt;&gt;"Y"),IF(N123&lt;VLOOKUP(O123,Runners!A$3:CT$200,S$1,FALSE),2,0),0)</f>
        <v>0</v>
      </c>
      <c r="T123" s="6">
        <f t="shared" si="42"/>
        <v>0</v>
      </c>
      <c r="U123" s="2"/>
      <c r="V123" s="2" t="str">
        <f>IF(O123&lt;&gt;"",VLOOKUP(O123,Runners!CZ$3:DM$200,V$1,FALSE),"")</f>
        <v/>
      </c>
      <c r="W123" s="19" t="str">
        <f t="shared" si="43"/>
        <v/>
      </c>
    </row>
    <row r="124" spans="1:23" x14ac:dyDescent="0.25">
      <c r="A124" s="1" t="s">
        <v>227</v>
      </c>
      <c r="C124" s="3">
        <f>IF(A124&lt;&gt;"",VLOOKUP(A124,Runners!A$3:AS$200,C$1,FALSE),0)</f>
        <v>1.2673611111111111E-2</v>
      </c>
      <c r="D124" s="6">
        <f t="shared" si="33"/>
        <v>121</v>
      </c>
      <c r="E124" s="2"/>
      <c r="F124" s="2">
        <f t="shared" si="34"/>
        <v>0</v>
      </c>
      <c r="J124" s="1" t="str">
        <f t="shared" si="35"/>
        <v>Steve Wise</v>
      </c>
      <c r="M124" s="8" t="str">
        <f t="shared" si="36"/>
        <v/>
      </c>
      <c r="N124" s="8" t="str">
        <f t="shared" si="37"/>
        <v/>
      </c>
      <c r="O124" s="1" t="str">
        <f t="shared" si="38"/>
        <v/>
      </c>
      <c r="P124" s="40" t="str">
        <f t="shared" si="39"/>
        <v/>
      </c>
      <c r="Q124" s="40" t="str">
        <f t="shared" si="40"/>
        <v/>
      </c>
      <c r="R124" s="6">
        <f t="shared" si="41"/>
        <v>0</v>
      </c>
      <c r="S124" s="6">
        <f>IF(AND(D124&lt;=L$4,P124&lt;&gt;"Y"),IF(N124&lt;VLOOKUP(O124,Runners!A$3:CT$200,S$1,FALSE),2,0),0)</f>
        <v>0</v>
      </c>
      <c r="T124" s="6">
        <f t="shared" si="42"/>
        <v>0</v>
      </c>
      <c r="U124" s="2"/>
      <c r="V124" s="2" t="str">
        <f>IF(O124&lt;&gt;"",VLOOKUP(O124,Runners!CZ$3:DM$200,V$1,FALSE),"")</f>
        <v/>
      </c>
      <c r="W124" s="19" t="str">
        <f t="shared" si="43"/>
        <v/>
      </c>
    </row>
    <row r="125" spans="1:23" x14ac:dyDescent="0.25">
      <c r="A125" s="1" t="s">
        <v>6</v>
      </c>
      <c r="B125" s="3"/>
      <c r="C125" s="3">
        <f>IF(A125&lt;&gt;"",VLOOKUP(A125,Runners!A$3:AS$200,C$1,FALSE),0)</f>
        <v>1.1631944444444445E-2</v>
      </c>
      <c r="D125" s="6">
        <f t="shared" si="33"/>
        <v>122</v>
      </c>
      <c r="E125" s="2"/>
      <c r="F125" s="2">
        <f t="shared" si="34"/>
        <v>0</v>
      </c>
      <c r="J125" s="1" t="str">
        <f t="shared" si="35"/>
        <v>Sue Hawitt</v>
      </c>
      <c r="M125" s="8" t="str">
        <f t="shared" si="36"/>
        <v/>
      </c>
      <c r="N125" s="8" t="str">
        <f t="shared" si="37"/>
        <v/>
      </c>
      <c r="O125" s="1" t="str">
        <f t="shared" si="38"/>
        <v/>
      </c>
      <c r="P125" s="40" t="str">
        <f t="shared" si="39"/>
        <v/>
      </c>
      <c r="Q125" s="40" t="str">
        <f t="shared" si="40"/>
        <v/>
      </c>
      <c r="R125" s="6">
        <f t="shared" si="41"/>
        <v>0</v>
      </c>
      <c r="S125" s="6">
        <f>IF(AND(D125&lt;=L$4,P125&lt;&gt;"Y"),IF(N125&lt;VLOOKUP(O125,Runners!A$3:CT$200,S$1,FALSE),2,0),0)</f>
        <v>0</v>
      </c>
      <c r="T125" s="6">
        <f t="shared" si="42"/>
        <v>0</v>
      </c>
      <c r="U125" s="2"/>
      <c r="V125" s="2" t="str">
        <f>IF(O125&lt;&gt;"",VLOOKUP(O125,Runners!CZ$3:DM$200,V$1,FALSE),"")</f>
        <v/>
      </c>
      <c r="W125" s="19" t="str">
        <f t="shared" si="43"/>
        <v/>
      </c>
    </row>
    <row r="126" spans="1:23" x14ac:dyDescent="0.25">
      <c r="A126" s="1" t="s">
        <v>194</v>
      </c>
      <c r="C126" s="3">
        <f>IF(A126&lt;&gt;"",VLOOKUP(A126,Runners!A$3:AS$200,C$1,FALSE),0)</f>
        <v>7.6388888888888886E-3</v>
      </c>
      <c r="D126" s="6">
        <f t="shared" si="33"/>
        <v>123</v>
      </c>
      <c r="E126" s="2">
        <v>3.8287037037037036E-2</v>
      </c>
      <c r="F126" s="2">
        <f t="shared" si="34"/>
        <v>3.0648148148148147E-2</v>
      </c>
      <c r="J126" s="1" t="str">
        <f t="shared" si="35"/>
        <v>Sue Henry</v>
      </c>
      <c r="M126" s="8" t="str">
        <f t="shared" si="36"/>
        <v/>
      </c>
      <c r="N126" s="8" t="str">
        <f t="shared" si="37"/>
        <v/>
      </c>
      <c r="O126" s="1" t="str">
        <f t="shared" si="38"/>
        <v/>
      </c>
      <c r="P126" s="40" t="str">
        <f t="shared" si="39"/>
        <v/>
      </c>
      <c r="Q126" s="40" t="str">
        <f t="shared" si="40"/>
        <v/>
      </c>
      <c r="R126" s="6">
        <f t="shared" si="41"/>
        <v>0</v>
      </c>
      <c r="S126" s="6">
        <f>IF(AND(D126&lt;=L$4,P126&lt;&gt;"Y"),IF(N126&lt;VLOOKUP(O126,Runners!A$3:CT$200,S$1,FALSE),2,0),0)</f>
        <v>0</v>
      </c>
      <c r="T126" s="6">
        <f t="shared" si="42"/>
        <v>0</v>
      </c>
      <c r="U126" s="2"/>
      <c r="V126" s="2" t="str">
        <f>IF(O126&lt;&gt;"",VLOOKUP(O126,Runners!CZ$3:DM$200,V$1,FALSE),"")</f>
        <v/>
      </c>
      <c r="W126" s="19" t="str">
        <f t="shared" si="43"/>
        <v/>
      </c>
    </row>
    <row r="127" spans="1:23" x14ac:dyDescent="0.25">
      <c r="A127" s="1" t="s">
        <v>173</v>
      </c>
      <c r="C127" s="3">
        <f>IF(A127&lt;&gt;"",VLOOKUP(A127,Runners!A$3:AS$200,C$1,FALSE),0)</f>
        <v>1.3194444444444444E-2</v>
      </c>
      <c r="D127" s="6">
        <f t="shared" si="33"/>
        <v>124</v>
      </c>
      <c r="E127" s="2"/>
      <c r="F127" s="2">
        <f t="shared" si="34"/>
        <v>0</v>
      </c>
      <c r="J127" s="1" t="str">
        <f t="shared" si="35"/>
        <v>Sue Samme</v>
      </c>
      <c r="M127" s="8" t="str">
        <f t="shared" si="36"/>
        <v/>
      </c>
      <c r="N127" s="8" t="str">
        <f t="shared" si="37"/>
        <v/>
      </c>
      <c r="O127" s="1" t="str">
        <f t="shared" si="38"/>
        <v/>
      </c>
      <c r="P127" s="40" t="str">
        <f t="shared" si="39"/>
        <v/>
      </c>
      <c r="Q127" s="40" t="str">
        <f t="shared" si="40"/>
        <v/>
      </c>
      <c r="R127" s="6">
        <f t="shared" si="41"/>
        <v>0</v>
      </c>
      <c r="S127" s="6">
        <f>IF(AND(D127&lt;=L$4,P127&lt;&gt;"Y"),IF(N127&lt;VLOOKUP(O127,Runners!A$3:CT$200,S$1,FALSE),2,0),0)</f>
        <v>0</v>
      </c>
      <c r="T127" s="6">
        <f t="shared" si="42"/>
        <v>0</v>
      </c>
      <c r="U127" s="2"/>
      <c r="V127" s="2" t="str">
        <f>IF(O127&lt;&gt;"",VLOOKUP(O127,Runners!CZ$3:DM$200,V$1,FALSE),"")</f>
        <v/>
      </c>
      <c r="W127" s="19" t="str">
        <f t="shared" si="43"/>
        <v/>
      </c>
    </row>
    <row r="128" spans="1:23" x14ac:dyDescent="0.25">
      <c r="A128" s="1" t="s">
        <v>29</v>
      </c>
      <c r="C128" s="3">
        <f>IF(A128&lt;&gt;"",VLOOKUP(A128,Runners!A$3:AS$200,C$1,FALSE),0)</f>
        <v>2.6041666666666665E-3</v>
      </c>
      <c r="D128" s="6">
        <f t="shared" si="33"/>
        <v>125</v>
      </c>
      <c r="E128" s="2"/>
      <c r="F128" s="2">
        <f t="shared" si="34"/>
        <v>0</v>
      </c>
      <c r="J128" s="1" t="str">
        <f t="shared" si="35"/>
        <v>Sylvia Gittins</v>
      </c>
      <c r="M128" s="8" t="str">
        <f t="shared" si="36"/>
        <v/>
      </c>
      <c r="N128" s="8" t="str">
        <f t="shared" si="37"/>
        <v/>
      </c>
      <c r="O128" s="1" t="str">
        <f t="shared" si="38"/>
        <v/>
      </c>
      <c r="P128" s="40" t="str">
        <f t="shared" si="39"/>
        <v/>
      </c>
      <c r="Q128" s="40" t="str">
        <f t="shared" si="40"/>
        <v/>
      </c>
      <c r="R128" s="6">
        <f t="shared" si="41"/>
        <v>0</v>
      </c>
      <c r="S128" s="6">
        <f>IF(AND(D128&lt;=L$4,P128&lt;&gt;"Y"),IF(N128&lt;VLOOKUP(O128,Runners!A$3:CT$200,S$1,FALSE),2,0),0)</f>
        <v>0</v>
      </c>
      <c r="T128" s="6">
        <f t="shared" si="42"/>
        <v>0</v>
      </c>
      <c r="U128" s="2"/>
      <c r="V128" s="2" t="str">
        <f>IF(O128&lt;&gt;"",VLOOKUP(O128,Runners!CZ$3:DM$200,V$1,FALSE),"")</f>
        <v/>
      </c>
      <c r="W128" s="19" t="str">
        <f t="shared" si="43"/>
        <v/>
      </c>
    </row>
    <row r="129" spans="1:23" x14ac:dyDescent="0.25">
      <c r="A129" s="1" t="s">
        <v>0</v>
      </c>
      <c r="B129" s="3"/>
      <c r="C129" s="3">
        <f>IF(A129&lt;&gt;"",VLOOKUP(A129,Runners!A$3:AS$200,C$1,FALSE),0)</f>
        <v>1.8402777777777778E-2</v>
      </c>
      <c r="D129" s="6">
        <f t="shared" si="33"/>
        <v>126</v>
      </c>
      <c r="E129" s="2">
        <v>3.6354166666666667E-2</v>
      </c>
      <c r="F129" s="2">
        <f t="shared" si="34"/>
        <v>1.7951388888888888E-2</v>
      </c>
      <c r="J129" s="1" t="str">
        <f t="shared" si="35"/>
        <v>Tom Howarth</v>
      </c>
      <c r="M129" s="8" t="str">
        <f t="shared" si="36"/>
        <v/>
      </c>
      <c r="N129" s="8" t="str">
        <f t="shared" si="37"/>
        <v/>
      </c>
      <c r="O129" s="1" t="str">
        <f t="shared" si="38"/>
        <v/>
      </c>
      <c r="P129" s="40" t="str">
        <f t="shared" si="39"/>
        <v/>
      </c>
      <c r="Q129" s="40" t="str">
        <f t="shared" si="40"/>
        <v/>
      </c>
      <c r="R129" s="6">
        <f t="shared" si="41"/>
        <v>0</v>
      </c>
      <c r="S129" s="6">
        <f>IF(AND(D129&lt;=L$4,P129&lt;&gt;"Y"),IF(N129&lt;VLOOKUP(O129,Runners!A$3:CT$200,S$1,FALSE),2,0),0)</f>
        <v>0</v>
      </c>
      <c r="T129" s="6">
        <f t="shared" si="42"/>
        <v>0</v>
      </c>
      <c r="U129" s="2"/>
      <c r="V129" s="2" t="str">
        <f>IF(O129&lt;&gt;"",VLOOKUP(O129,Runners!CZ$3:DM$200,V$1,FALSE),"")</f>
        <v/>
      </c>
      <c r="W129" s="19" t="str">
        <f t="shared" si="43"/>
        <v/>
      </c>
    </row>
    <row r="130" spans="1:23" x14ac:dyDescent="0.25">
      <c r="A130" s="1" t="s">
        <v>188</v>
      </c>
      <c r="C130" s="3">
        <f>IF(A130&lt;&gt;"",VLOOKUP(A130,Runners!A$3:AS$200,C$1,FALSE),0)</f>
        <v>9.8958333333333329E-3</v>
      </c>
      <c r="D130" s="6">
        <f t="shared" si="33"/>
        <v>127</v>
      </c>
      <c r="E130" s="2"/>
      <c r="F130" s="2">
        <f t="shared" si="34"/>
        <v>0</v>
      </c>
      <c r="J130" s="1" t="str">
        <f t="shared" si="35"/>
        <v>Trevor Roberts</v>
      </c>
      <c r="M130" s="8" t="str">
        <f t="shared" si="36"/>
        <v/>
      </c>
      <c r="N130" s="8" t="str">
        <f t="shared" si="37"/>
        <v/>
      </c>
      <c r="O130" s="1" t="str">
        <f t="shared" si="38"/>
        <v/>
      </c>
      <c r="P130" s="40" t="str">
        <f t="shared" si="39"/>
        <v/>
      </c>
      <c r="Q130" s="40" t="str">
        <f t="shared" si="40"/>
        <v/>
      </c>
      <c r="R130" s="6">
        <f t="shared" si="41"/>
        <v>0</v>
      </c>
      <c r="S130" s="6">
        <f>IF(AND(D130&lt;=L$4,P130&lt;&gt;"Y"),IF(N130&lt;VLOOKUP(O130,Runners!A$3:CT$200,S$1,FALSE),2,0),0)</f>
        <v>0</v>
      </c>
      <c r="T130" s="6">
        <f t="shared" si="42"/>
        <v>0</v>
      </c>
      <c r="U130" s="2"/>
      <c r="V130" s="2" t="str">
        <f>IF(O130&lt;&gt;"",VLOOKUP(O130,Runners!CZ$3:DM$200,V$1,FALSE),"")</f>
        <v/>
      </c>
      <c r="W130" s="19" t="str">
        <f t="shared" si="43"/>
        <v/>
      </c>
    </row>
    <row r="131" spans="1:23" x14ac:dyDescent="0.25">
      <c r="C131" s="3">
        <f>IF(A131&lt;&gt;"",VLOOKUP(A131,Runners!A$3:AS$200,C$1,FALSE),0)</f>
        <v>0</v>
      </c>
      <c r="D131" s="6">
        <f t="shared" ref="D131:D132" si="44">D130+1</f>
        <v>128</v>
      </c>
      <c r="E131" s="2"/>
      <c r="F131" s="2">
        <f t="shared" ref="F131:F132" si="45">IF(E131&gt;0,E131-C131,0)</f>
        <v>0</v>
      </c>
      <c r="J131" s="1">
        <f t="shared" ref="J131:J132" si="46">A131</f>
        <v>0</v>
      </c>
      <c r="M131" s="8" t="str">
        <f t="shared" si="36"/>
        <v/>
      </c>
      <c r="N131" s="8" t="str">
        <f t="shared" si="37"/>
        <v/>
      </c>
      <c r="O131" s="1" t="str">
        <f t="shared" si="38"/>
        <v/>
      </c>
      <c r="P131" s="40" t="str">
        <f t="shared" si="39"/>
        <v/>
      </c>
      <c r="Q131" s="40" t="str">
        <f t="shared" si="40"/>
        <v/>
      </c>
      <c r="R131" s="6">
        <f t="shared" ref="R131:R132" si="47">IF(Q131=Q130,0,Q131)</f>
        <v>0</v>
      </c>
      <c r="S131" s="6">
        <f>IF(AND(D131&lt;=L$4,P131&lt;&gt;"Y"),IF(N131&lt;VLOOKUP(O131,Runners!A$3:CT$200,S$1,FALSE),2,0),0)</f>
        <v>0</v>
      </c>
      <c r="T131" s="6">
        <f t="shared" si="42"/>
        <v>0</v>
      </c>
      <c r="U131" s="2"/>
      <c r="V131" s="2" t="str">
        <f>IF(O131&lt;&gt;"",VLOOKUP(O131,Runners!CZ$3:DM$200,V$1,FALSE),"")</f>
        <v/>
      </c>
      <c r="W131" s="19" t="str">
        <f t="shared" ref="W131:W132" si="48">IF(O131&lt;&gt;"",(V131-N131)/V131,"")</f>
        <v/>
      </c>
    </row>
    <row r="132" spans="1:23" x14ac:dyDescent="0.25">
      <c r="C132" s="3">
        <f>IF(A132&lt;&gt;"",VLOOKUP(A132,Runners!A$3:AS$200,C$1,FALSE),0)</f>
        <v>0</v>
      </c>
      <c r="D132" s="6">
        <f t="shared" si="44"/>
        <v>129</v>
      </c>
      <c r="E132" s="2"/>
      <c r="F132" s="2">
        <f t="shared" si="45"/>
        <v>0</v>
      </c>
      <c r="J132" s="1">
        <f t="shared" si="46"/>
        <v>0</v>
      </c>
      <c r="M132" s="8" t="str">
        <f t="shared" ref="M132:M163" si="49">IF(D132&lt;=L$4,SMALL(E$4:E$201,D132),"")</f>
        <v/>
      </c>
      <c r="N132" s="8" t="str">
        <f t="shared" ref="N132:N163" si="50">IF(D132&lt;=L$4,VLOOKUP(M132,E$4:F$201,2,FALSE),"")</f>
        <v/>
      </c>
      <c r="O132" s="1" t="str">
        <f t="shared" ref="O132:O163" si="51">IF(D132&lt;=L$4,VLOOKUP(M132,E$4:J$201,6,FALSE),"")</f>
        <v/>
      </c>
      <c r="P132" s="40" t="str">
        <f t="shared" ref="P132:P163" si="52">IF(D132&lt;=L$4,VLOOKUP(O132,A$4:B$201,2,FALSE),"")</f>
        <v/>
      </c>
      <c r="Q132" s="40" t="str">
        <f t="shared" ref="Q132:Q163" si="53">IF(D132&lt;=L$4,IF(P132="Y",Q131,Q131-1),"")</f>
        <v/>
      </c>
      <c r="R132" s="6">
        <f t="shared" si="47"/>
        <v>0</v>
      </c>
      <c r="S132" s="6">
        <f>IF(AND(D132&lt;=L$4,P132&lt;&gt;"Y"),IF(N132&lt;VLOOKUP(O132,Runners!A$3:CT$200,S$1,FALSE),2,0),0)</f>
        <v>0</v>
      </c>
      <c r="T132" s="6">
        <f t="shared" ref="T132:T163" si="54">IF(AND(D132&lt;=L$4,P132&lt;&gt;"Y"),S132+R132,0)</f>
        <v>0</v>
      </c>
      <c r="U132" s="2"/>
      <c r="V132" s="2" t="str">
        <f>IF(O132&lt;&gt;"",VLOOKUP(O132,Runners!CZ$3:DM$200,V$1,FALSE),"")</f>
        <v/>
      </c>
      <c r="W132" s="19" t="str">
        <f t="shared" si="48"/>
        <v/>
      </c>
    </row>
    <row r="133" spans="1:23" x14ac:dyDescent="0.25">
      <c r="C133" s="3">
        <f>IF(A133&lt;&gt;"",VLOOKUP(A133,Runners!A$3:AS$200,C$1,FALSE),0)</f>
        <v>0</v>
      </c>
      <c r="D133" s="6">
        <f t="shared" ref="D133:D196" si="55">D132+1</f>
        <v>130</v>
      </c>
      <c r="E133" s="2"/>
      <c r="F133" s="2">
        <f t="shared" ref="F133:F196" si="56">IF(E133&gt;0,E133-C133,0)</f>
        <v>0</v>
      </c>
      <c r="J133" s="1">
        <f t="shared" ref="J133:J196" si="57">A133</f>
        <v>0</v>
      </c>
      <c r="M133" s="8" t="str">
        <f t="shared" si="49"/>
        <v/>
      </c>
      <c r="N133" s="8" t="str">
        <f t="shared" si="50"/>
        <v/>
      </c>
      <c r="O133" s="1" t="str">
        <f t="shared" si="51"/>
        <v/>
      </c>
      <c r="P133" s="40" t="str">
        <f t="shared" si="52"/>
        <v/>
      </c>
      <c r="Q133" s="40" t="str">
        <f t="shared" si="53"/>
        <v/>
      </c>
      <c r="R133" s="6">
        <f t="shared" ref="R133:R196" si="58">IF(Q133=Q132,0,Q133)</f>
        <v>0</v>
      </c>
      <c r="S133" s="6">
        <f>IF(AND(D133&lt;=L$4,P133&lt;&gt;"Y"),IF(N133&lt;VLOOKUP(O133,Runners!A$3:CT$200,S$1,FALSE),2,0),0)</f>
        <v>0</v>
      </c>
      <c r="T133" s="6">
        <f t="shared" si="54"/>
        <v>0</v>
      </c>
      <c r="U133" s="2"/>
      <c r="V133" s="2" t="str">
        <f>IF(O133&lt;&gt;"",VLOOKUP(O133,Runners!CZ$3:DM$200,V$1,FALSE),"")</f>
        <v/>
      </c>
      <c r="W133" s="19" t="str">
        <f t="shared" ref="W133:W196" si="59">IF(O133&lt;&gt;"",(V133-N133)/V133,"")</f>
        <v/>
      </c>
    </row>
    <row r="134" spans="1:23" x14ac:dyDescent="0.25">
      <c r="C134" s="3">
        <f>IF(A134&lt;&gt;"",VLOOKUP(A134,Runners!A$3:AS$200,C$1,FALSE),0)</f>
        <v>0</v>
      </c>
      <c r="D134" s="6">
        <f t="shared" si="55"/>
        <v>131</v>
      </c>
      <c r="E134" s="2"/>
      <c r="F134" s="2">
        <f t="shared" si="56"/>
        <v>0</v>
      </c>
      <c r="J134" s="1">
        <f t="shared" si="57"/>
        <v>0</v>
      </c>
      <c r="M134" s="8" t="str">
        <f t="shared" si="49"/>
        <v/>
      </c>
      <c r="N134" s="8" t="str">
        <f t="shared" si="50"/>
        <v/>
      </c>
      <c r="O134" s="1" t="str">
        <f t="shared" si="51"/>
        <v/>
      </c>
      <c r="P134" s="40" t="str">
        <f t="shared" si="52"/>
        <v/>
      </c>
      <c r="Q134" s="40" t="str">
        <f t="shared" si="53"/>
        <v/>
      </c>
      <c r="R134" s="6">
        <f t="shared" si="58"/>
        <v>0</v>
      </c>
      <c r="S134" s="6">
        <f>IF(AND(D134&lt;=L$4,P134&lt;&gt;"Y"),IF(N134&lt;VLOOKUP(O134,Runners!A$3:CT$200,S$1,FALSE),2,0),0)</f>
        <v>0</v>
      </c>
      <c r="T134" s="6">
        <f t="shared" si="54"/>
        <v>0</v>
      </c>
      <c r="U134" s="2"/>
      <c r="V134" s="2" t="str">
        <f>IF(O134&lt;&gt;"",VLOOKUP(O134,Runners!CZ$3:DM$200,V$1,FALSE),"")</f>
        <v/>
      </c>
      <c r="W134" s="19" t="str">
        <f t="shared" si="59"/>
        <v/>
      </c>
    </row>
    <row r="135" spans="1:23" x14ac:dyDescent="0.25">
      <c r="C135" s="3">
        <f>IF(A135&lt;&gt;"",VLOOKUP(A135,Runners!A$3:AS$200,C$1,FALSE),0)</f>
        <v>0</v>
      </c>
      <c r="D135" s="6">
        <f t="shared" si="55"/>
        <v>132</v>
      </c>
      <c r="E135" s="2"/>
      <c r="F135" s="2">
        <f t="shared" si="56"/>
        <v>0</v>
      </c>
      <c r="J135" s="1">
        <f t="shared" si="57"/>
        <v>0</v>
      </c>
      <c r="M135" s="8" t="str">
        <f t="shared" si="49"/>
        <v/>
      </c>
      <c r="N135" s="8" t="str">
        <f t="shared" si="50"/>
        <v/>
      </c>
      <c r="O135" s="1" t="str">
        <f t="shared" si="51"/>
        <v/>
      </c>
      <c r="P135" s="40" t="str">
        <f t="shared" si="52"/>
        <v/>
      </c>
      <c r="Q135" s="40" t="str">
        <f t="shared" si="53"/>
        <v/>
      </c>
      <c r="R135" s="6">
        <f t="shared" si="58"/>
        <v>0</v>
      </c>
      <c r="S135" s="6">
        <f>IF(AND(D135&lt;=L$4,P135&lt;&gt;"Y"),IF(N135&lt;VLOOKUP(O135,Runners!A$3:CT$200,S$1,FALSE),2,0),0)</f>
        <v>0</v>
      </c>
      <c r="T135" s="6">
        <f t="shared" si="54"/>
        <v>0</v>
      </c>
      <c r="U135" s="2"/>
      <c r="V135" s="2" t="str">
        <f>IF(O135&lt;&gt;"",VLOOKUP(O135,Runners!CZ$3:DM$200,V$1,FALSE),"")</f>
        <v/>
      </c>
      <c r="W135" s="19" t="str">
        <f t="shared" si="59"/>
        <v/>
      </c>
    </row>
    <row r="136" spans="1:23" x14ac:dyDescent="0.25">
      <c r="C136" s="3">
        <f>IF(A136&lt;&gt;"",VLOOKUP(A136,Runners!A$3:AS$200,C$1,FALSE),0)</f>
        <v>0</v>
      </c>
      <c r="D136" s="6">
        <f t="shared" si="55"/>
        <v>133</v>
      </c>
      <c r="E136" s="2"/>
      <c r="F136" s="2">
        <f t="shared" si="56"/>
        <v>0</v>
      </c>
      <c r="J136" s="1">
        <f t="shared" si="57"/>
        <v>0</v>
      </c>
      <c r="M136" s="8" t="str">
        <f t="shared" si="49"/>
        <v/>
      </c>
      <c r="N136" s="8" t="str">
        <f t="shared" si="50"/>
        <v/>
      </c>
      <c r="O136" s="1" t="str">
        <f t="shared" si="51"/>
        <v/>
      </c>
      <c r="P136" s="40" t="str">
        <f t="shared" si="52"/>
        <v/>
      </c>
      <c r="Q136" s="40" t="str">
        <f t="shared" si="53"/>
        <v/>
      </c>
      <c r="R136" s="6">
        <f t="shared" si="58"/>
        <v>0</v>
      </c>
      <c r="S136" s="6">
        <f>IF(AND(D136&lt;=L$4,P136&lt;&gt;"Y"),IF(N136&lt;VLOOKUP(O136,Runners!A$3:CT$200,S$1,FALSE),2,0),0)</f>
        <v>0</v>
      </c>
      <c r="T136" s="6">
        <f t="shared" si="54"/>
        <v>0</v>
      </c>
      <c r="U136" s="2"/>
      <c r="V136" s="2" t="str">
        <f>IF(O136&lt;&gt;"",VLOOKUP(O136,Runners!CZ$3:DM$200,V$1,FALSE),"")</f>
        <v/>
      </c>
      <c r="W136" s="19" t="str">
        <f t="shared" si="59"/>
        <v/>
      </c>
    </row>
    <row r="137" spans="1:23" x14ac:dyDescent="0.25">
      <c r="C137" s="3">
        <f>IF(A137&lt;&gt;"",VLOOKUP(A137,Runners!A$3:AS$200,C$1,FALSE),0)</f>
        <v>0</v>
      </c>
      <c r="D137" s="6">
        <f t="shared" si="55"/>
        <v>134</v>
      </c>
      <c r="E137" s="2"/>
      <c r="F137" s="2">
        <f t="shared" si="56"/>
        <v>0</v>
      </c>
      <c r="J137" s="1">
        <f t="shared" si="57"/>
        <v>0</v>
      </c>
      <c r="M137" s="8" t="str">
        <f t="shared" si="49"/>
        <v/>
      </c>
      <c r="N137" s="8" t="str">
        <f t="shared" si="50"/>
        <v/>
      </c>
      <c r="O137" s="1" t="str">
        <f t="shared" si="51"/>
        <v/>
      </c>
      <c r="P137" s="40" t="str">
        <f t="shared" si="52"/>
        <v/>
      </c>
      <c r="Q137" s="40" t="str">
        <f t="shared" si="53"/>
        <v/>
      </c>
      <c r="R137" s="6">
        <f t="shared" si="58"/>
        <v>0</v>
      </c>
      <c r="S137" s="6">
        <f>IF(AND(D137&lt;=L$4,P137&lt;&gt;"Y"),IF(N137&lt;VLOOKUP(O137,Runners!A$3:CT$200,S$1,FALSE),2,0),0)</f>
        <v>0</v>
      </c>
      <c r="T137" s="6">
        <f t="shared" si="54"/>
        <v>0</v>
      </c>
      <c r="U137" s="2"/>
      <c r="V137" s="2" t="str">
        <f>IF(O137&lt;&gt;"",VLOOKUP(O137,Runners!CZ$3:DM$200,V$1,FALSE),"")</f>
        <v/>
      </c>
      <c r="W137" s="19" t="str">
        <f t="shared" si="59"/>
        <v/>
      </c>
    </row>
    <row r="138" spans="1:23" x14ac:dyDescent="0.25">
      <c r="C138" s="3">
        <f>IF(A138&lt;&gt;"",VLOOKUP(A138,Runners!A$3:AS$200,C$1,FALSE),0)</f>
        <v>0</v>
      </c>
      <c r="D138" s="6">
        <f t="shared" si="55"/>
        <v>135</v>
      </c>
      <c r="E138" s="2"/>
      <c r="F138" s="2">
        <f t="shared" si="56"/>
        <v>0</v>
      </c>
      <c r="J138" s="1">
        <f t="shared" si="57"/>
        <v>0</v>
      </c>
      <c r="M138" s="8" t="str">
        <f t="shared" si="49"/>
        <v/>
      </c>
      <c r="N138" s="8" t="str">
        <f t="shared" si="50"/>
        <v/>
      </c>
      <c r="O138" s="1" t="str">
        <f t="shared" si="51"/>
        <v/>
      </c>
      <c r="P138" s="40" t="str">
        <f t="shared" si="52"/>
        <v/>
      </c>
      <c r="Q138" s="40" t="str">
        <f t="shared" si="53"/>
        <v/>
      </c>
      <c r="R138" s="6">
        <f t="shared" si="58"/>
        <v>0</v>
      </c>
      <c r="S138" s="6">
        <f>IF(AND(D138&lt;=L$4,P138&lt;&gt;"Y"),IF(N138&lt;VLOOKUP(O138,Runners!A$3:CT$200,S$1,FALSE),2,0),0)</f>
        <v>0</v>
      </c>
      <c r="T138" s="6">
        <f t="shared" si="54"/>
        <v>0</v>
      </c>
      <c r="U138" s="2"/>
      <c r="V138" s="2" t="str">
        <f>IF(O138&lt;&gt;"",VLOOKUP(O138,Runners!CZ$3:DM$200,V$1,FALSE),"")</f>
        <v/>
      </c>
      <c r="W138" s="19" t="str">
        <f t="shared" si="59"/>
        <v/>
      </c>
    </row>
    <row r="139" spans="1:23" x14ac:dyDescent="0.25">
      <c r="C139" s="3">
        <f>IF(A139&lt;&gt;"",VLOOKUP(A139,Runners!A$3:AS$200,C$1,FALSE),0)</f>
        <v>0</v>
      </c>
      <c r="D139" s="6">
        <f t="shared" si="55"/>
        <v>136</v>
      </c>
      <c r="E139" s="2"/>
      <c r="F139" s="2">
        <f t="shared" si="56"/>
        <v>0</v>
      </c>
      <c r="J139" s="1">
        <f t="shared" si="57"/>
        <v>0</v>
      </c>
      <c r="M139" s="8" t="str">
        <f t="shared" si="49"/>
        <v/>
      </c>
      <c r="N139" s="8" t="str">
        <f t="shared" si="50"/>
        <v/>
      </c>
      <c r="O139" s="1" t="str">
        <f t="shared" si="51"/>
        <v/>
      </c>
      <c r="P139" s="40" t="str">
        <f t="shared" si="52"/>
        <v/>
      </c>
      <c r="Q139" s="40" t="str">
        <f t="shared" si="53"/>
        <v/>
      </c>
      <c r="R139" s="6">
        <f t="shared" si="58"/>
        <v>0</v>
      </c>
      <c r="S139" s="6">
        <f>IF(AND(D139&lt;=L$4,P139&lt;&gt;"Y"),IF(N139&lt;VLOOKUP(O139,Runners!A$3:CT$200,S$1,FALSE),2,0),0)</f>
        <v>0</v>
      </c>
      <c r="T139" s="6">
        <f t="shared" si="54"/>
        <v>0</v>
      </c>
      <c r="U139" s="2"/>
      <c r="V139" s="2" t="str">
        <f>IF(O139&lt;&gt;"",VLOOKUP(O139,Runners!CZ$3:DM$200,V$1,FALSE),"")</f>
        <v/>
      </c>
      <c r="W139" s="19" t="str">
        <f t="shared" si="59"/>
        <v/>
      </c>
    </row>
    <row r="140" spans="1:23" x14ac:dyDescent="0.25">
      <c r="C140" s="3">
        <f>IF(A140&lt;&gt;"",VLOOKUP(A140,Runners!A$3:AS$200,C$1,FALSE),0)</f>
        <v>0</v>
      </c>
      <c r="D140" s="6">
        <f t="shared" si="55"/>
        <v>137</v>
      </c>
      <c r="E140" s="2"/>
      <c r="F140" s="2">
        <f t="shared" si="56"/>
        <v>0</v>
      </c>
      <c r="J140" s="1">
        <f t="shared" si="57"/>
        <v>0</v>
      </c>
      <c r="M140" s="8" t="str">
        <f t="shared" si="49"/>
        <v/>
      </c>
      <c r="N140" s="8" t="str">
        <f t="shared" si="50"/>
        <v/>
      </c>
      <c r="O140" s="1" t="str">
        <f t="shared" si="51"/>
        <v/>
      </c>
      <c r="P140" s="40" t="str">
        <f t="shared" si="52"/>
        <v/>
      </c>
      <c r="Q140" s="40" t="str">
        <f t="shared" si="53"/>
        <v/>
      </c>
      <c r="R140" s="6">
        <f t="shared" si="58"/>
        <v>0</v>
      </c>
      <c r="S140" s="6">
        <f>IF(AND(D140&lt;=L$4,P140&lt;&gt;"Y"),IF(N140&lt;VLOOKUP(O140,Runners!A$3:CT$200,S$1,FALSE),2,0),0)</f>
        <v>0</v>
      </c>
      <c r="T140" s="6">
        <f t="shared" si="54"/>
        <v>0</v>
      </c>
      <c r="U140" s="2"/>
      <c r="V140" s="2" t="str">
        <f>IF(O140&lt;&gt;"",VLOOKUP(O140,Runners!CZ$3:DM$200,V$1,FALSE),"")</f>
        <v/>
      </c>
      <c r="W140" s="19" t="str">
        <f t="shared" si="59"/>
        <v/>
      </c>
    </row>
    <row r="141" spans="1:23" x14ac:dyDescent="0.25">
      <c r="C141" s="3">
        <f>IF(A141&lt;&gt;"",VLOOKUP(A141,Runners!A$3:AS$200,C$1,FALSE),0)</f>
        <v>0</v>
      </c>
      <c r="D141" s="6">
        <f t="shared" si="55"/>
        <v>138</v>
      </c>
      <c r="E141" s="2"/>
      <c r="F141" s="2">
        <f t="shared" si="56"/>
        <v>0</v>
      </c>
      <c r="J141" s="1">
        <f t="shared" si="57"/>
        <v>0</v>
      </c>
      <c r="M141" s="8" t="str">
        <f t="shared" si="49"/>
        <v/>
      </c>
      <c r="N141" s="8" t="str">
        <f t="shared" si="50"/>
        <v/>
      </c>
      <c r="O141" s="1" t="str">
        <f t="shared" si="51"/>
        <v/>
      </c>
      <c r="P141" s="40" t="str">
        <f t="shared" si="52"/>
        <v/>
      </c>
      <c r="Q141" s="40" t="str">
        <f t="shared" si="53"/>
        <v/>
      </c>
      <c r="R141" s="6">
        <f t="shared" si="58"/>
        <v>0</v>
      </c>
      <c r="S141" s="6">
        <f>IF(AND(D141&lt;=L$4,P141&lt;&gt;"Y"),IF(N141&lt;VLOOKUP(O141,Runners!A$3:CT$200,S$1,FALSE),2,0),0)</f>
        <v>0</v>
      </c>
      <c r="T141" s="6">
        <f t="shared" si="54"/>
        <v>0</v>
      </c>
      <c r="U141" s="2"/>
      <c r="V141" s="2" t="str">
        <f>IF(O141&lt;&gt;"",VLOOKUP(O141,Runners!CZ$3:DM$200,V$1,FALSE),"")</f>
        <v/>
      </c>
      <c r="W141" s="19" t="str">
        <f t="shared" si="59"/>
        <v/>
      </c>
    </row>
    <row r="142" spans="1:23" x14ac:dyDescent="0.25">
      <c r="C142" s="3">
        <f>IF(A142&lt;&gt;"",VLOOKUP(A142,Runners!A$3:AS$200,C$1,FALSE),0)</f>
        <v>0</v>
      </c>
      <c r="D142" s="6">
        <f t="shared" si="55"/>
        <v>139</v>
      </c>
      <c r="E142" s="2"/>
      <c r="F142" s="2">
        <f t="shared" si="56"/>
        <v>0</v>
      </c>
      <c r="J142" s="1">
        <f t="shared" si="57"/>
        <v>0</v>
      </c>
      <c r="M142" s="8" t="str">
        <f t="shared" si="49"/>
        <v/>
      </c>
      <c r="N142" s="8" t="str">
        <f t="shared" si="50"/>
        <v/>
      </c>
      <c r="O142" s="1" t="str">
        <f t="shared" si="51"/>
        <v/>
      </c>
      <c r="P142" s="40" t="str">
        <f t="shared" si="52"/>
        <v/>
      </c>
      <c r="Q142" s="40" t="str">
        <f t="shared" si="53"/>
        <v/>
      </c>
      <c r="R142" s="6">
        <f t="shared" si="58"/>
        <v>0</v>
      </c>
      <c r="S142" s="6">
        <f>IF(AND(D142&lt;=L$4,P142&lt;&gt;"Y"),IF(N142&lt;VLOOKUP(O142,Runners!A$3:CT$200,S$1,FALSE),2,0),0)</f>
        <v>0</v>
      </c>
      <c r="T142" s="6">
        <f t="shared" si="54"/>
        <v>0</v>
      </c>
      <c r="U142" s="2"/>
      <c r="V142" s="2" t="str">
        <f>IF(O142&lt;&gt;"",VLOOKUP(O142,Runners!CZ$3:DM$200,V$1,FALSE),"")</f>
        <v/>
      </c>
      <c r="W142" s="19" t="str">
        <f t="shared" si="59"/>
        <v/>
      </c>
    </row>
    <row r="143" spans="1:23" x14ac:dyDescent="0.25">
      <c r="C143" s="3">
        <f>IF(A143&lt;&gt;"",VLOOKUP(A143,Runners!A$3:AS$200,C$1,FALSE),0)</f>
        <v>0</v>
      </c>
      <c r="D143" s="6">
        <f t="shared" si="55"/>
        <v>140</v>
      </c>
      <c r="E143" s="2"/>
      <c r="F143" s="2">
        <f t="shared" si="56"/>
        <v>0</v>
      </c>
      <c r="J143" s="1">
        <f t="shared" si="57"/>
        <v>0</v>
      </c>
      <c r="M143" s="8" t="str">
        <f t="shared" si="49"/>
        <v/>
      </c>
      <c r="N143" s="8" t="str">
        <f t="shared" si="50"/>
        <v/>
      </c>
      <c r="O143" s="1" t="str">
        <f t="shared" si="51"/>
        <v/>
      </c>
      <c r="P143" s="40" t="str">
        <f t="shared" si="52"/>
        <v/>
      </c>
      <c r="Q143" s="40" t="str">
        <f t="shared" si="53"/>
        <v/>
      </c>
      <c r="R143" s="6">
        <f t="shared" si="58"/>
        <v>0</v>
      </c>
      <c r="S143" s="6">
        <f>IF(AND(D143&lt;=L$4,P143&lt;&gt;"Y"),IF(N143&lt;VLOOKUP(O143,Runners!A$3:CT$200,S$1,FALSE),2,0),0)</f>
        <v>0</v>
      </c>
      <c r="T143" s="6">
        <f t="shared" si="54"/>
        <v>0</v>
      </c>
      <c r="U143" s="2"/>
      <c r="V143" s="2" t="str">
        <f>IF(O143&lt;&gt;"",VLOOKUP(O143,Runners!CZ$3:DM$200,V$1,FALSE),"")</f>
        <v/>
      </c>
      <c r="W143" s="19" t="str">
        <f t="shared" si="59"/>
        <v/>
      </c>
    </row>
    <row r="144" spans="1:23" x14ac:dyDescent="0.25">
      <c r="C144" s="3">
        <f>IF(A144&lt;&gt;"",VLOOKUP(A144,Runners!A$3:AS$200,C$1,FALSE),0)</f>
        <v>0</v>
      </c>
      <c r="D144" s="6">
        <f t="shared" si="55"/>
        <v>141</v>
      </c>
      <c r="E144" s="2"/>
      <c r="F144" s="2">
        <f t="shared" si="56"/>
        <v>0</v>
      </c>
      <c r="J144" s="1">
        <f t="shared" si="57"/>
        <v>0</v>
      </c>
      <c r="M144" s="8" t="str">
        <f t="shared" si="49"/>
        <v/>
      </c>
      <c r="N144" s="8" t="str">
        <f t="shared" si="50"/>
        <v/>
      </c>
      <c r="O144" s="1" t="str">
        <f t="shared" si="51"/>
        <v/>
      </c>
      <c r="P144" s="40" t="str">
        <f t="shared" si="52"/>
        <v/>
      </c>
      <c r="Q144" s="40" t="str">
        <f t="shared" si="53"/>
        <v/>
      </c>
      <c r="R144" s="6">
        <f t="shared" si="58"/>
        <v>0</v>
      </c>
      <c r="S144" s="6">
        <f>IF(AND(D144&lt;=L$4,P144&lt;&gt;"Y"),IF(N144&lt;VLOOKUP(O144,Runners!A$3:CT$200,S$1,FALSE),2,0),0)</f>
        <v>0</v>
      </c>
      <c r="T144" s="6">
        <f t="shared" si="54"/>
        <v>0</v>
      </c>
      <c r="U144" s="2"/>
      <c r="V144" s="2" t="str">
        <f>IF(O144&lt;&gt;"",VLOOKUP(O144,Runners!CZ$3:DM$200,V$1,FALSE),"")</f>
        <v/>
      </c>
      <c r="W144" s="19" t="str">
        <f t="shared" si="59"/>
        <v/>
      </c>
    </row>
    <row r="145" spans="3:23" x14ac:dyDescent="0.25">
      <c r="C145" s="3">
        <f>IF(A145&lt;&gt;"",VLOOKUP(A145,Runners!A$3:AS$200,C$1,FALSE),0)</f>
        <v>0</v>
      </c>
      <c r="D145" s="6">
        <f t="shared" si="55"/>
        <v>142</v>
      </c>
      <c r="E145" s="2"/>
      <c r="F145" s="2">
        <f t="shared" si="56"/>
        <v>0</v>
      </c>
      <c r="J145" s="1">
        <f t="shared" si="57"/>
        <v>0</v>
      </c>
      <c r="M145" s="8" t="str">
        <f t="shared" si="49"/>
        <v/>
      </c>
      <c r="N145" s="8" t="str">
        <f t="shared" si="50"/>
        <v/>
      </c>
      <c r="O145" s="1" t="str">
        <f t="shared" si="51"/>
        <v/>
      </c>
      <c r="P145" s="40" t="str">
        <f t="shared" si="52"/>
        <v/>
      </c>
      <c r="Q145" s="40" t="str">
        <f t="shared" si="53"/>
        <v/>
      </c>
      <c r="R145" s="6">
        <f t="shared" si="58"/>
        <v>0</v>
      </c>
      <c r="S145" s="6">
        <f>IF(AND(D145&lt;=L$4,P145&lt;&gt;"Y"),IF(N145&lt;VLOOKUP(O145,Runners!A$3:CT$200,S$1,FALSE),2,0),0)</f>
        <v>0</v>
      </c>
      <c r="T145" s="6">
        <f t="shared" si="54"/>
        <v>0</v>
      </c>
      <c r="U145" s="2"/>
      <c r="V145" s="2" t="str">
        <f>IF(O145&lt;&gt;"",VLOOKUP(O145,Runners!CZ$3:DM$200,V$1,FALSE),"")</f>
        <v/>
      </c>
      <c r="W145" s="19" t="str">
        <f t="shared" si="59"/>
        <v/>
      </c>
    </row>
    <row r="146" spans="3:23" x14ac:dyDescent="0.25">
      <c r="C146" s="3">
        <f>IF(A146&lt;&gt;"",VLOOKUP(A146,Runners!A$3:AS$200,C$1,FALSE),0)</f>
        <v>0</v>
      </c>
      <c r="D146" s="6">
        <f t="shared" si="55"/>
        <v>143</v>
      </c>
      <c r="E146" s="2"/>
      <c r="F146" s="2">
        <f t="shared" si="56"/>
        <v>0</v>
      </c>
      <c r="J146" s="1">
        <f t="shared" si="57"/>
        <v>0</v>
      </c>
      <c r="M146" s="8" t="str">
        <f t="shared" si="49"/>
        <v/>
      </c>
      <c r="N146" s="8" t="str">
        <f t="shared" si="50"/>
        <v/>
      </c>
      <c r="O146" s="1" t="str">
        <f t="shared" si="51"/>
        <v/>
      </c>
      <c r="P146" s="40" t="str">
        <f t="shared" si="52"/>
        <v/>
      </c>
      <c r="Q146" s="40" t="str">
        <f t="shared" si="53"/>
        <v/>
      </c>
      <c r="R146" s="6">
        <f t="shared" si="58"/>
        <v>0</v>
      </c>
      <c r="S146" s="6">
        <f>IF(AND(D146&lt;=L$4,P146&lt;&gt;"Y"),IF(N146&lt;VLOOKUP(O146,Runners!A$3:CT$200,S$1,FALSE),2,0),0)</f>
        <v>0</v>
      </c>
      <c r="T146" s="6">
        <f t="shared" si="54"/>
        <v>0</v>
      </c>
      <c r="U146" s="2"/>
      <c r="V146" s="2" t="str">
        <f>IF(O146&lt;&gt;"",VLOOKUP(O146,Runners!CZ$3:DM$200,V$1,FALSE),"")</f>
        <v/>
      </c>
      <c r="W146" s="19" t="str">
        <f t="shared" si="59"/>
        <v/>
      </c>
    </row>
    <row r="147" spans="3:23" x14ac:dyDescent="0.25">
      <c r="C147" s="3">
        <f>IF(A147&lt;&gt;"",VLOOKUP(A147,Runners!A$3:AS$200,C$1,FALSE),0)</f>
        <v>0</v>
      </c>
      <c r="D147" s="6">
        <f t="shared" si="55"/>
        <v>144</v>
      </c>
      <c r="E147" s="2"/>
      <c r="F147" s="2">
        <f t="shared" si="56"/>
        <v>0</v>
      </c>
      <c r="J147" s="1">
        <f t="shared" si="57"/>
        <v>0</v>
      </c>
      <c r="M147" s="8" t="str">
        <f t="shared" si="49"/>
        <v/>
      </c>
      <c r="N147" s="8" t="str">
        <f t="shared" si="50"/>
        <v/>
      </c>
      <c r="O147" s="1" t="str">
        <f t="shared" si="51"/>
        <v/>
      </c>
      <c r="P147" s="40" t="str">
        <f t="shared" si="52"/>
        <v/>
      </c>
      <c r="Q147" s="40" t="str">
        <f t="shared" si="53"/>
        <v/>
      </c>
      <c r="R147" s="6">
        <f t="shared" si="58"/>
        <v>0</v>
      </c>
      <c r="S147" s="6">
        <f>IF(AND(D147&lt;=L$4,P147&lt;&gt;"Y"),IF(N147&lt;VLOOKUP(O147,Runners!A$3:CT$200,S$1,FALSE),2,0),0)</f>
        <v>0</v>
      </c>
      <c r="T147" s="6">
        <f t="shared" si="54"/>
        <v>0</v>
      </c>
      <c r="U147" s="2"/>
      <c r="V147" s="2" t="str">
        <f>IF(O147&lt;&gt;"",VLOOKUP(O147,Runners!CZ$3:DM$200,V$1,FALSE),"")</f>
        <v/>
      </c>
      <c r="W147" s="19" t="str">
        <f t="shared" si="59"/>
        <v/>
      </c>
    </row>
    <row r="148" spans="3:23" x14ac:dyDescent="0.25">
      <c r="C148" s="3">
        <f>IF(A148&lt;&gt;"",VLOOKUP(A148,Runners!A$3:AS$200,C$1,FALSE),0)</f>
        <v>0</v>
      </c>
      <c r="D148" s="6">
        <f t="shared" si="55"/>
        <v>145</v>
      </c>
      <c r="E148" s="2"/>
      <c r="F148" s="2">
        <f t="shared" si="56"/>
        <v>0</v>
      </c>
      <c r="J148" s="1">
        <f t="shared" si="57"/>
        <v>0</v>
      </c>
      <c r="M148" s="8" t="str">
        <f t="shared" si="49"/>
        <v/>
      </c>
      <c r="N148" s="8" t="str">
        <f t="shared" si="50"/>
        <v/>
      </c>
      <c r="O148" s="1" t="str">
        <f t="shared" si="51"/>
        <v/>
      </c>
      <c r="P148" s="40" t="str">
        <f t="shared" si="52"/>
        <v/>
      </c>
      <c r="Q148" s="40" t="str">
        <f t="shared" si="53"/>
        <v/>
      </c>
      <c r="R148" s="6">
        <f t="shared" si="58"/>
        <v>0</v>
      </c>
      <c r="S148" s="6">
        <f>IF(AND(D148&lt;=L$4,P148&lt;&gt;"Y"),IF(N148&lt;VLOOKUP(O148,Runners!A$3:CT$200,S$1,FALSE),2,0),0)</f>
        <v>0</v>
      </c>
      <c r="T148" s="6">
        <f t="shared" si="54"/>
        <v>0</v>
      </c>
      <c r="U148" s="2"/>
      <c r="V148" s="2" t="str">
        <f>IF(O148&lt;&gt;"",VLOOKUP(O148,Runners!CZ$3:DM$200,V$1,FALSE),"")</f>
        <v/>
      </c>
      <c r="W148" s="19" t="str">
        <f t="shared" si="59"/>
        <v/>
      </c>
    </row>
    <row r="149" spans="3:23" x14ac:dyDescent="0.25">
      <c r="C149" s="3">
        <f>IF(A149&lt;&gt;"",VLOOKUP(A149,Runners!A$3:AS$200,C$1,FALSE),0)</f>
        <v>0</v>
      </c>
      <c r="D149" s="6">
        <f t="shared" si="55"/>
        <v>146</v>
      </c>
      <c r="E149" s="2"/>
      <c r="F149" s="2">
        <f t="shared" si="56"/>
        <v>0</v>
      </c>
      <c r="J149" s="1">
        <f t="shared" si="57"/>
        <v>0</v>
      </c>
      <c r="M149" s="8" t="str">
        <f t="shared" si="49"/>
        <v/>
      </c>
      <c r="N149" s="8" t="str">
        <f t="shared" si="50"/>
        <v/>
      </c>
      <c r="O149" s="1" t="str">
        <f t="shared" si="51"/>
        <v/>
      </c>
      <c r="P149" s="40" t="str">
        <f t="shared" si="52"/>
        <v/>
      </c>
      <c r="Q149" s="40" t="str">
        <f t="shared" si="53"/>
        <v/>
      </c>
      <c r="R149" s="6">
        <f t="shared" si="58"/>
        <v>0</v>
      </c>
      <c r="S149" s="6">
        <f>IF(AND(D149&lt;=L$4,P149&lt;&gt;"Y"),IF(N149&lt;VLOOKUP(O149,Runners!A$3:CT$200,S$1,FALSE),2,0),0)</f>
        <v>0</v>
      </c>
      <c r="T149" s="6">
        <f t="shared" si="54"/>
        <v>0</v>
      </c>
      <c r="U149" s="2"/>
      <c r="V149" s="2" t="str">
        <f>IF(O149&lt;&gt;"",VLOOKUP(O149,Runners!CZ$3:DM$200,V$1,FALSE),"")</f>
        <v/>
      </c>
      <c r="W149" s="19" t="str">
        <f t="shared" si="59"/>
        <v/>
      </c>
    </row>
    <row r="150" spans="3:23" x14ac:dyDescent="0.25">
      <c r="C150" s="3">
        <f>IF(A150&lt;&gt;"",VLOOKUP(A150,Runners!A$3:AS$200,C$1,FALSE),0)</f>
        <v>0</v>
      </c>
      <c r="D150" s="6">
        <f t="shared" si="55"/>
        <v>147</v>
      </c>
      <c r="E150" s="2"/>
      <c r="F150" s="2">
        <f t="shared" si="56"/>
        <v>0</v>
      </c>
      <c r="J150" s="1">
        <f t="shared" si="57"/>
        <v>0</v>
      </c>
      <c r="M150" s="8" t="str">
        <f t="shared" si="49"/>
        <v/>
      </c>
      <c r="N150" s="8" t="str">
        <f t="shared" si="50"/>
        <v/>
      </c>
      <c r="O150" s="1" t="str">
        <f t="shared" si="51"/>
        <v/>
      </c>
      <c r="P150" s="40" t="str">
        <f t="shared" si="52"/>
        <v/>
      </c>
      <c r="Q150" s="40" t="str">
        <f t="shared" si="53"/>
        <v/>
      </c>
      <c r="R150" s="6">
        <f t="shared" si="58"/>
        <v>0</v>
      </c>
      <c r="S150" s="6">
        <f>IF(AND(D150&lt;=L$4,P150&lt;&gt;"Y"),IF(N150&lt;VLOOKUP(O150,Runners!A$3:CT$200,S$1,FALSE),2,0),0)</f>
        <v>0</v>
      </c>
      <c r="T150" s="6">
        <f t="shared" si="54"/>
        <v>0</v>
      </c>
      <c r="U150" s="2"/>
      <c r="V150" s="2" t="str">
        <f>IF(O150&lt;&gt;"",VLOOKUP(O150,Runners!CZ$3:DM$200,V$1,FALSE),"")</f>
        <v/>
      </c>
      <c r="W150" s="19" t="str">
        <f t="shared" si="59"/>
        <v/>
      </c>
    </row>
    <row r="151" spans="3:23" x14ac:dyDescent="0.25">
      <c r="C151" s="3">
        <f>IF(A151&lt;&gt;"",VLOOKUP(A151,Runners!A$3:AS$200,C$1,FALSE),0)</f>
        <v>0</v>
      </c>
      <c r="D151" s="6">
        <f t="shared" si="55"/>
        <v>148</v>
      </c>
      <c r="E151" s="2"/>
      <c r="F151" s="2">
        <f t="shared" si="56"/>
        <v>0</v>
      </c>
      <c r="J151" s="1">
        <f t="shared" si="57"/>
        <v>0</v>
      </c>
      <c r="M151" s="8" t="str">
        <f t="shared" si="49"/>
        <v/>
      </c>
      <c r="N151" s="8" t="str">
        <f t="shared" si="50"/>
        <v/>
      </c>
      <c r="O151" s="1" t="str">
        <f t="shared" si="51"/>
        <v/>
      </c>
      <c r="P151" s="40" t="str">
        <f t="shared" si="52"/>
        <v/>
      </c>
      <c r="Q151" s="40" t="str">
        <f t="shared" si="53"/>
        <v/>
      </c>
      <c r="R151" s="6">
        <f t="shared" si="58"/>
        <v>0</v>
      </c>
      <c r="S151" s="6">
        <f>IF(AND(D151&lt;=L$4,P151&lt;&gt;"Y"),IF(N151&lt;VLOOKUP(O151,Runners!A$3:CT$200,S$1,FALSE),2,0),0)</f>
        <v>0</v>
      </c>
      <c r="T151" s="6">
        <f t="shared" si="54"/>
        <v>0</v>
      </c>
      <c r="U151" s="2"/>
      <c r="V151" s="2" t="str">
        <f>IF(O151&lt;&gt;"",VLOOKUP(O151,Runners!CZ$3:DM$200,V$1,FALSE),"")</f>
        <v/>
      </c>
      <c r="W151" s="19" t="str">
        <f t="shared" si="59"/>
        <v/>
      </c>
    </row>
    <row r="152" spans="3:23" x14ac:dyDescent="0.25">
      <c r="C152" s="3">
        <f>IF(A152&lt;&gt;"",VLOOKUP(A152,Runners!A$3:AS$200,C$1,FALSE),0)</f>
        <v>0</v>
      </c>
      <c r="D152" s="6">
        <f t="shared" si="55"/>
        <v>149</v>
      </c>
      <c r="E152" s="2"/>
      <c r="F152" s="2">
        <f t="shared" si="56"/>
        <v>0</v>
      </c>
      <c r="J152" s="1">
        <f t="shared" si="57"/>
        <v>0</v>
      </c>
      <c r="M152" s="8" t="str">
        <f t="shared" si="49"/>
        <v/>
      </c>
      <c r="N152" s="8" t="str">
        <f t="shared" si="50"/>
        <v/>
      </c>
      <c r="O152" s="1" t="str">
        <f t="shared" si="51"/>
        <v/>
      </c>
      <c r="P152" s="40" t="str">
        <f t="shared" si="52"/>
        <v/>
      </c>
      <c r="Q152" s="40" t="str">
        <f t="shared" si="53"/>
        <v/>
      </c>
      <c r="R152" s="6">
        <f t="shared" si="58"/>
        <v>0</v>
      </c>
      <c r="S152" s="6">
        <f>IF(AND(D152&lt;=L$4,P152&lt;&gt;"Y"),IF(N152&lt;VLOOKUP(O152,Runners!A$3:CT$200,S$1,FALSE),2,0),0)</f>
        <v>0</v>
      </c>
      <c r="T152" s="6">
        <f t="shared" si="54"/>
        <v>0</v>
      </c>
      <c r="U152" s="2"/>
      <c r="V152" s="2" t="str">
        <f>IF(O152&lt;&gt;"",VLOOKUP(O152,Runners!CZ$3:DM$200,V$1,FALSE),"")</f>
        <v/>
      </c>
      <c r="W152" s="19" t="str">
        <f t="shared" si="59"/>
        <v/>
      </c>
    </row>
    <row r="153" spans="3:23" x14ac:dyDescent="0.25">
      <c r="C153" s="3">
        <f>IF(A153&lt;&gt;"",VLOOKUP(A153,Runners!A$3:AS$200,C$1,FALSE),0)</f>
        <v>0</v>
      </c>
      <c r="D153" s="6">
        <f t="shared" si="55"/>
        <v>150</v>
      </c>
      <c r="E153" s="2"/>
      <c r="F153" s="2">
        <f t="shared" si="56"/>
        <v>0</v>
      </c>
      <c r="J153" s="1">
        <f t="shared" si="57"/>
        <v>0</v>
      </c>
      <c r="M153" s="8" t="str">
        <f t="shared" si="49"/>
        <v/>
      </c>
      <c r="N153" s="8" t="str">
        <f t="shared" si="50"/>
        <v/>
      </c>
      <c r="O153" s="1" t="str">
        <f t="shared" si="51"/>
        <v/>
      </c>
      <c r="P153" s="40" t="str">
        <f t="shared" si="52"/>
        <v/>
      </c>
      <c r="Q153" s="40" t="str">
        <f t="shared" si="53"/>
        <v/>
      </c>
      <c r="R153" s="6">
        <f t="shared" si="58"/>
        <v>0</v>
      </c>
      <c r="S153" s="6">
        <f>IF(AND(D153&lt;=L$4,P153&lt;&gt;"Y"),IF(N153&lt;VLOOKUP(O153,Runners!A$3:CT$200,S$1,FALSE),2,0),0)</f>
        <v>0</v>
      </c>
      <c r="T153" s="6">
        <f t="shared" si="54"/>
        <v>0</v>
      </c>
      <c r="U153" s="2"/>
      <c r="V153" s="2" t="str">
        <f>IF(O153&lt;&gt;"",VLOOKUP(O153,Runners!CZ$3:DM$200,V$1,FALSE),"")</f>
        <v/>
      </c>
      <c r="W153" s="19" t="str">
        <f t="shared" si="59"/>
        <v/>
      </c>
    </row>
    <row r="154" spans="3:23" x14ac:dyDescent="0.25">
      <c r="C154" s="3">
        <f>IF(A154&lt;&gt;"",VLOOKUP(A154,Runners!A$3:AS$200,C$1,FALSE),0)</f>
        <v>0</v>
      </c>
      <c r="D154" s="6">
        <f t="shared" si="55"/>
        <v>151</v>
      </c>
      <c r="E154" s="2"/>
      <c r="F154" s="2">
        <f t="shared" si="56"/>
        <v>0</v>
      </c>
      <c r="J154" s="1">
        <f t="shared" si="57"/>
        <v>0</v>
      </c>
      <c r="M154" s="8" t="str">
        <f t="shared" si="49"/>
        <v/>
      </c>
      <c r="N154" s="8" t="str">
        <f t="shared" si="50"/>
        <v/>
      </c>
      <c r="O154" s="1" t="str">
        <f t="shared" si="51"/>
        <v/>
      </c>
      <c r="P154" s="40" t="str">
        <f t="shared" si="52"/>
        <v/>
      </c>
      <c r="Q154" s="40" t="str">
        <f t="shared" si="53"/>
        <v/>
      </c>
      <c r="R154" s="6">
        <f t="shared" si="58"/>
        <v>0</v>
      </c>
      <c r="S154" s="6">
        <f>IF(AND(D154&lt;=L$4,P154&lt;&gt;"Y"),IF(N154&lt;VLOOKUP(O154,Runners!A$3:CT$200,S$1,FALSE),2,0),0)</f>
        <v>0</v>
      </c>
      <c r="T154" s="6">
        <f t="shared" si="54"/>
        <v>0</v>
      </c>
      <c r="U154" s="2"/>
      <c r="V154" s="2" t="str">
        <f>IF(O154&lt;&gt;"",VLOOKUP(O154,Runners!CZ$3:DM$200,V$1,FALSE),"")</f>
        <v/>
      </c>
      <c r="W154" s="19" t="str">
        <f t="shared" si="59"/>
        <v/>
      </c>
    </row>
    <row r="155" spans="3:23" x14ac:dyDescent="0.25">
      <c r="C155" s="3">
        <f>IF(A155&lt;&gt;"",VLOOKUP(A155,Runners!A$3:AS$200,C$1,FALSE),0)</f>
        <v>0</v>
      </c>
      <c r="D155" s="6">
        <f t="shared" si="55"/>
        <v>152</v>
      </c>
      <c r="E155" s="2"/>
      <c r="F155" s="2">
        <f t="shared" si="56"/>
        <v>0</v>
      </c>
      <c r="J155" s="1">
        <f t="shared" si="57"/>
        <v>0</v>
      </c>
      <c r="M155" s="8" t="str">
        <f t="shared" si="49"/>
        <v/>
      </c>
      <c r="N155" s="8" t="str">
        <f t="shared" si="50"/>
        <v/>
      </c>
      <c r="O155" s="1" t="str">
        <f t="shared" si="51"/>
        <v/>
      </c>
      <c r="P155" s="40" t="str">
        <f t="shared" si="52"/>
        <v/>
      </c>
      <c r="Q155" s="40" t="str">
        <f t="shared" si="53"/>
        <v/>
      </c>
      <c r="R155" s="6">
        <f t="shared" si="58"/>
        <v>0</v>
      </c>
      <c r="S155" s="6">
        <f>IF(AND(D155&lt;=L$4,P155&lt;&gt;"Y"),IF(N155&lt;VLOOKUP(O155,Runners!A$3:CT$200,S$1,FALSE),2,0),0)</f>
        <v>0</v>
      </c>
      <c r="T155" s="6">
        <f t="shared" si="54"/>
        <v>0</v>
      </c>
      <c r="U155" s="2"/>
      <c r="V155" s="2" t="str">
        <f>IF(O155&lt;&gt;"",VLOOKUP(O155,Runners!CZ$3:DM$200,V$1,FALSE),"")</f>
        <v/>
      </c>
      <c r="W155" s="19" t="str">
        <f t="shared" si="59"/>
        <v/>
      </c>
    </row>
    <row r="156" spans="3:23" x14ac:dyDescent="0.25">
      <c r="C156" s="3">
        <f>IF(A156&lt;&gt;"",VLOOKUP(A156,Runners!A$3:AS$200,C$1,FALSE),0)</f>
        <v>0</v>
      </c>
      <c r="D156" s="6">
        <f t="shared" si="55"/>
        <v>153</v>
      </c>
      <c r="E156" s="2"/>
      <c r="F156" s="2">
        <f t="shared" si="56"/>
        <v>0</v>
      </c>
      <c r="J156" s="1">
        <f t="shared" si="57"/>
        <v>0</v>
      </c>
      <c r="M156" s="8" t="str">
        <f t="shared" si="49"/>
        <v/>
      </c>
      <c r="N156" s="8" t="str">
        <f t="shared" si="50"/>
        <v/>
      </c>
      <c r="O156" s="1" t="str">
        <f t="shared" si="51"/>
        <v/>
      </c>
      <c r="P156" s="40" t="str">
        <f t="shared" si="52"/>
        <v/>
      </c>
      <c r="Q156" s="40" t="str">
        <f t="shared" si="53"/>
        <v/>
      </c>
      <c r="R156" s="6">
        <f t="shared" si="58"/>
        <v>0</v>
      </c>
      <c r="S156" s="6">
        <f>IF(AND(D156&lt;=L$4,P156&lt;&gt;"Y"),IF(N156&lt;VLOOKUP(O156,Runners!A$3:CT$200,S$1,FALSE),2,0),0)</f>
        <v>0</v>
      </c>
      <c r="T156" s="6">
        <f t="shared" si="54"/>
        <v>0</v>
      </c>
      <c r="U156" s="2"/>
      <c r="V156" s="2" t="str">
        <f>IF(O156&lt;&gt;"",VLOOKUP(O156,Runners!CZ$3:DM$200,V$1,FALSE),"")</f>
        <v/>
      </c>
      <c r="W156" s="19" t="str">
        <f t="shared" si="59"/>
        <v/>
      </c>
    </row>
    <row r="157" spans="3:23" x14ac:dyDescent="0.25">
      <c r="C157" s="3">
        <f>IF(A157&lt;&gt;"",VLOOKUP(A157,Runners!A$3:AS$200,C$1,FALSE),0)</f>
        <v>0</v>
      </c>
      <c r="D157" s="6">
        <f t="shared" si="55"/>
        <v>154</v>
      </c>
      <c r="E157" s="2"/>
      <c r="F157" s="2">
        <f t="shared" si="56"/>
        <v>0</v>
      </c>
      <c r="J157" s="1">
        <f t="shared" si="57"/>
        <v>0</v>
      </c>
      <c r="M157" s="8" t="str">
        <f t="shared" si="49"/>
        <v/>
      </c>
      <c r="N157" s="8" t="str">
        <f t="shared" si="50"/>
        <v/>
      </c>
      <c r="O157" s="1" t="str">
        <f t="shared" si="51"/>
        <v/>
      </c>
      <c r="P157" s="40" t="str">
        <f t="shared" si="52"/>
        <v/>
      </c>
      <c r="Q157" s="40" t="str">
        <f t="shared" si="53"/>
        <v/>
      </c>
      <c r="R157" s="6">
        <f t="shared" si="58"/>
        <v>0</v>
      </c>
      <c r="S157" s="6">
        <f>IF(AND(D157&lt;=L$4,P157&lt;&gt;"Y"),IF(N157&lt;VLOOKUP(O157,Runners!A$3:CT$200,S$1,FALSE),2,0),0)</f>
        <v>0</v>
      </c>
      <c r="T157" s="6">
        <f t="shared" si="54"/>
        <v>0</v>
      </c>
      <c r="U157" s="2"/>
      <c r="V157" s="2" t="str">
        <f>IF(O157&lt;&gt;"",VLOOKUP(O157,Runners!CZ$3:DM$200,V$1,FALSE),"")</f>
        <v/>
      </c>
      <c r="W157" s="19" t="str">
        <f t="shared" si="59"/>
        <v/>
      </c>
    </row>
    <row r="158" spans="3:23" x14ac:dyDescent="0.25">
      <c r="C158" s="3">
        <f>IF(A158&lt;&gt;"",VLOOKUP(A158,Runners!A$3:AS$200,C$1,FALSE),0)</f>
        <v>0</v>
      </c>
      <c r="D158" s="6">
        <f t="shared" si="55"/>
        <v>155</v>
      </c>
      <c r="E158" s="2"/>
      <c r="F158" s="2">
        <f t="shared" si="56"/>
        <v>0</v>
      </c>
      <c r="J158" s="1">
        <f t="shared" si="57"/>
        <v>0</v>
      </c>
      <c r="M158" s="8" t="str">
        <f t="shared" si="49"/>
        <v/>
      </c>
      <c r="N158" s="8" t="str">
        <f t="shared" si="50"/>
        <v/>
      </c>
      <c r="O158" s="1" t="str">
        <f t="shared" si="51"/>
        <v/>
      </c>
      <c r="P158" s="40" t="str">
        <f t="shared" si="52"/>
        <v/>
      </c>
      <c r="Q158" s="40" t="str">
        <f t="shared" si="53"/>
        <v/>
      </c>
      <c r="R158" s="6">
        <f t="shared" si="58"/>
        <v>0</v>
      </c>
      <c r="S158" s="6">
        <f>IF(AND(D158&lt;=L$4,P158&lt;&gt;"Y"),IF(N158&lt;VLOOKUP(O158,Runners!A$3:CT$200,S$1,FALSE),2,0),0)</f>
        <v>0</v>
      </c>
      <c r="T158" s="6">
        <f t="shared" si="54"/>
        <v>0</v>
      </c>
      <c r="U158" s="2"/>
      <c r="V158" s="2" t="str">
        <f>IF(O158&lt;&gt;"",VLOOKUP(O158,Runners!CZ$3:DM$200,V$1,FALSE),"")</f>
        <v/>
      </c>
      <c r="W158" s="19" t="str">
        <f t="shared" si="59"/>
        <v/>
      </c>
    </row>
    <row r="159" spans="3:23" x14ac:dyDescent="0.25">
      <c r="C159" s="3">
        <f>IF(A159&lt;&gt;"",VLOOKUP(A159,Runners!A$3:AS$200,C$1,FALSE),0)</f>
        <v>0</v>
      </c>
      <c r="D159" s="6">
        <f t="shared" si="55"/>
        <v>156</v>
      </c>
      <c r="E159" s="2"/>
      <c r="F159" s="2">
        <f t="shared" si="56"/>
        <v>0</v>
      </c>
      <c r="J159" s="1">
        <f t="shared" si="57"/>
        <v>0</v>
      </c>
      <c r="M159" s="8" t="str">
        <f t="shared" si="49"/>
        <v/>
      </c>
      <c r="N159" s="8" t="str">
        <f t="shared" si="50"/>
        <v/>
      </c>
      <c r="O159" s="1" t="str">
        <f t="shared" si="51"/>
        <v/>
      </c>
      <c r="P159" s="40" t="str">
        <f t="shared" si="52"/>
        <v/>
      </c>
      <c r="Q159" s="40" t="str">
        <f t="shared" si="53"/>
        <v/>
      </c>
      <c r="R159" s="6">
        <f t="shared" si="58"/>
        <v>0</v>
      </c>
      <c r="S159" s="6">
        <f>IF(AND(D159&lt;=L$4,P159&lt;&gt;"Y"),IF(N159&lt;VLOOKUP(O159,Runners!A$3:CT$200,S$1,FALSE),2,0),0)</f>
        <v>0</v>
      </c>
      <c r="T159" s="6">
        <f t="shared" si="54"/>
        <v>0</v>
      </c>
      <c r="U159" s="2"/>
      <c r="V159" s="2" t="str">
        <f>IF(O159&lt;&gt;"",VLOOKUP(O159,Runners!CZ$3:DM$200,V$1,FALSE),"")</f>
        <v/>
      </c>
      <c r="W159" s="19" t="str">
        <f t="shared" si="59"/>
        <v/>
      </c>
    </row>
    <row r="160" spans="3:23" x14ac:dyDescent="0.25">
      <c r="C160" s="3">
        <f>IF(A160&lt;&gt;"",VLOOKUP(A160,Runners!A$3:AS$200,C$1,FALSE),0)</f>
        <v>0</v>
      </c>
      <c r="D160" s="6">
        <f t="shared" si="55"/>
        <v>157</v>
      </c>
      <c r="E160" s="2"/>
      <c r="F160" s="2">
        <f t="shared" si="56"/>
        <v>0</v>
      </c>
      <c r="J160" s="1">
        <f t="shared" si="57"/>
        <v>0</v>
      </c>
      <c r="M160" s="8" t="str">
        <f t="shared" si="49"/>
        <v/>
      </c>
      <c r="N160" s="8" t="str">
        <f t="shared" si="50"/>
        <v/>
      </c>
      <c r="O160" s="1" t="str">
        <f t="shared" si="51"/>
        <v/>
      </c>
      <c r="P160" s="40" t="str">
        <f t="shared" si="52"/>
        <v/>
      </c>
      <c r="Q160" s="40" t="str">
        <f t="shared" si="53"/>
        <v/>
      </c>
      <c r="R160" s="6">
        <f t="shared" si="58"/>
        <v>0</v>
      </c>
      <c r="S160" s="6">
        <f>IF(AND(D160&lt;=L$4,P160&lt;&gt;"Y"),IF(N160&lt;VLOOKUP(O160,Runners!A$3:CT$200,S$1,FALSE),2,0),0)</f>
        <v>0</v>
      </c>
      <c r="T160" s="6">
        <f t="shared" si="54"/>
        <v>0</v>
      </c>
      <c r="U160" s="2"/>
      <c r="V160" s="2" t="str">
        <f>IF(O160&lt;&gt;"",VLOOKUP(O160,Runners!CZ$3:DM$200,V$1,FALSE),"")</f>
        <v/>
      </c>
      <c r="W160" s="19" t="str">
        <f t="shared" si="59"/>
        <v/>
      </c>
    </row>
    <row r="161" spans="3:23" x14ac:dyDescent="0.25">
      <c r="C161" s="3">
        <f>IF(A161&lt;&gt;"",VLOOKUP(A161,Runners!A$3:AS$200,C$1,FALSE),0)</f>
        <v>0</v>
      </c>
      <c r="D161" s="6">
        <f t="shared" si="55"/>
        <v>158</v>
      </c>
      <c r="E161" s="2"/>
      <c r="F161" s="2">
        <f t="shared" si="56"/>
        <v>0</v>
      </c>
      <c r="J161" s="1">
        <f t="shared" si="57"/>
        <v>0</v>
      </c>
      <c r="M161" s="8" t="str">
        <f t="shared" si="49"/>
        <v/>
      </c>
      <c r="N161" s="8" t="str">
        <f t="shared" si="50"/>
        <v/>
      </c>
      <c r="O161" s="1" t="str">
        <f t="shared" si="51"/>
        <v/>
      </c>
      <c r="P161" s="40" t="str">
        <f t="shared" si="52"/>
        <v/>
      </c>
      <c r="Q161" s="40" t="str">
        <f t="shared" si="53"/>
        <v/>
      </c>
      <c r="R161" s="6">
        <f t="shared" si="58"/>
        <v>0</v>
      </c>
      <c r="S161" s="6">
        <f>IF(AND(D161&lt;=L$4,P161&lt;&gt;"Y"),IF(N161&lt;VLOOKUP(O161,Runners!A$3:CT$200,S$1,FALSE),2,0),0)</f>
        <v>0</v>
      </c>
      <c r="T161" s="6">
        <f t="shared" si="54"/>
        <v>0</v>
      </c>
      <c r="U161" s="2"/>
      <c r="V161" s="2" t="str">
        <f>IF(O161&lt;&gt;"",VLOOKUP(O161,Runners!CZ$3:DM$200,V$1,FALSE),"")</f>
        <v/>
      </c>
      <c r="W161" s="19" t="str">
        <f t="shared" si="59"/>
        <v/>
      </c>
    </row>
    <row r="162" spans="3:23" x14ac:dyDescent="0.25">
      <c r="C162" s="3">
        <f>IF(A162&lt;&gt;"",VLOOKUP(A162,Runners!A$3:AS$200,C$1,FALSE),0)</f>
        <v>0</v>
      </c>
      <c r="D162" s="6">
        <f t="shared" si="55"/>
        <v>159</v>
      </c>
      <c r="E162" s="2"/>
      <c r="F162" s="2">
        <f t="shared" si="56"/>
        <v>0</v>
      </c>
      <c r="J162" s="1">
        <f t="shared" si="57"/>
        <v>0</v>
      </c>
      <c r="M162" s="8" t="str">
        <f t="shared" si="49"/>
        <v/>
      </c>
      <c r="N162" s="8" t="str">
        <f t="shared" si="50"/>
        <v/>
      </c>
      <c r="O162" s="1" t="str">
        <f t="shared" si="51"/>
        <v/>
      </c>
      <c r="P162" s="40" t="str">
        <f t="shared" si="52"/>
        <v/>
      </c>
      <c r="Q162" s="40" t="str">
        <f t="shared" si="53"/>
        <v/>
      </c>
      <c r="R162" s="6">
        <f t="shared" si="58"/>
        <v>0</v>
      </c>
      <c r="S162" s="6">
        <f>IF(AND(D162&lt;=L$4,P162&lt;&gt;"Y"),IF(N162&lt;VLOOKUP(O162,Runners!A$3:CT$200,S$1,FALSE),2,0),0)</f>
        <v>0</v>
      </c>
      <c r="T162" s="6">
        <f t="shared" si="54"/>
        <v>0</v>
      </c>
      <c r="U162" s="2"/>
      <c r="V162" s="2" t="str">
        <f>IF(O162&lt;&gt;"",VLOOKUP(O162,Runners!CZ$3:DM$200,V$1,FALSE),"")</f>
        <v/>
      </c>
      <c r="W162" s="19" t="str">
        <f t="shared" si="59"/>
        <v/>
      </c>
    </row>
    <row r="163" spans="3:23" x14ac:dyDescent="0.25">
      <c r="C163" s="3">
        <f>IF(A163&lt;&gt;"",VLOOKUP(A163,Runners!A$3:AS$200,C$1,FALSE),0)</f>
        <v>0</v>
      </c>
      <c r="D163" s="6">
        <f t="shared" si="55"/>
        <v>160</v>
      </c>
      <c r="E163" s="2"/>
      <c r="F163" s="2">
        <f t="shared" si="56"/>
        <v>0</v>
      </c>
      <c r="J163" s="1">
        <f t="shared" si="57"/>
        <v>0</v>
      </c>
      <c r="M163" s="8" t="str">
        <f t="shared" si="49"/>
        <v/>
      </c>
      <c r="N163" s="8" t="str">
        <f t="shared" si="50"/>
        <v/>
      </c>
      <c r="O163" s="1" t="str">
        <f t="shared" si="51"/>
        <v/>
      </c>
      <c r="P163" s="40" t="str">
        <f t="shared" si="52"/>
        <v/>
      </c>
      <c r="Q163" s="40" t="str">
        <f t="shared" si="53"/>
        <v/>
      </c>
      <c r="R163" s="6">
        <f t="shared" si="58"/>
        <v>0</v>
      </c>
      <c r="S163" s="6">
        <f>IF(AND(D163&lt;=L$4,P163&lt;&gt;"Y"),IF(N163&lt;VLOOKUP(O163,Runners!A$3:CT$200,S$1,FALSE),2,0),0)</f>
        <v>0</v>
      </c>
      <c r="T163" s="6">
        <f t="shared" si="54"/>
        <v>0</v>
      </c>
      <c r="U163" s="2"/>
      <c r="V163" s="2" t="str">
        <f>IF(O163&lt;&gt;"",VLOOKUP(O163,Runners!CZ$3:DM$200,V$1,FALSE),"")</f>
        <v/>
      </c>
      <c r="W163" s="19" t="str">
        <f t="shared" si="59"/>
        <v/>
      </c>
    </row>
    <row r="164" spans="3:23" x14ac:dyDescent="0.25">
      <c r="C164" s="3">
        <f>IF(A164&lt;&gt;"",VLOOKUP(A164,Runners!A$3:AS$200,C$1,FALSE),0)</f>
        <v>0</v>
      </c>
      <c r="D164" s="6">
        <f t="shared" si="55"/>
        <v>161</v>
      </c>
      <c r="E164" s="2"/>
      <c r="F164" s="2">
        <f t="shared" si="56"/>
        <v>0</v>
      </c>
      <c r="J164" s="1">
        <f t="shared" si="57"/>
        <v>0</v>
      </c>
      <c r="M164" s="8" t="str">
        <f t="shared" ref="M164:M195" si="60">IF(D164&lt;=L$4,SMALL(E$4:E$201,D164),"")</f>
        <v/>
      </c>
      <c r="N164" s="8" t="str">
        <f t="shared" ref="N164:N195" si="61">IF(D164&lt;=L$4,VLOOKUP(M164,E$4:F$201,2,FALSE),"")</f>
        <v/>
      </c>
      <c r="O164" s="1" t="str">
        <f t="shared" ref="O164:O195" si="62">IF(D164&lt;=L$4,VLOOKUP(M164,E$4:J$201,6,FALSE),"")</f>
        <v/>
      </c>
      <c r="P164" s="40" t="str">
        <f t="shared" ref="P164:P195" si="63">IF(D164&lt;=L$4,VLOOKUP(O164,A$4:B$201,2,FALSE),"")</f>
        <v/>
      </c>
      <c r="Q164" s="40" t="str">
        <f t="shared" ref="Q164:Q195" si="64">IF(D164&lt;=L$4,IF(P164="Y",Q163,Q163-1),"")</f>
        <v/>
      </c>
      <c r="R164" s="6">
        <f t="shared" si="58"/>
        <v>0</v>
      </c>
      <c r="S164" s="6">
        <f>IF(AND(D164&lt;=L$4,P164&lt;&gt;"Y"),IF(N164&lt;VLOOKUP(O164,Runners!A$3:CT$200,S$1,FALSE),2,0),0)</f>
        <v>0</v>
      </c>
      <c r="T164" s="6">
        <f t="shared" ref="T164:T195" si="65">IF(AND(D164&lt;=L$4,P164&lt;&gt;"Y"),S164+R164,0)</f>
        <v>0</v>
      </c>
      <c r="U164" s="2"/>
      <c r="V164" s="2" t="str">
        <f>IF(O164&lt;&gt;"",VLOOKUP(O164,Runners!CZ$3:DM$200,V$1,FALSE),"")</f>
        <v/>
      </c>
      <c r="W164" s="19" t="str">
        <f t="shared" si="59"/>
        <v/>
      </c>
    </row>
    <row r="165" spans="3:23" x14ac:dyDescent="0.25">
      <c r="C165" s="3">
        <f>IF(A165&lt;&gt;"",VLOOKUP(A165,Runners!A$3:AS$200,C$1,FALSE),0)</f>
        <v>0</v>
      </c>
      <c r="D165" s="6">
        <f t="shared" si="55"/>
        <v>162</v>
      </c>
      <c r="E165" s="2"/>
      <c r="F165" s="2">
        <f t="shared" si="56"/>
        <v>0</v>
      </c>
      <c r="J165" s="1">
        <f t="shared" si="57"/>
        <v>0</v>
      </c>
      <c r="M165" s="8" t="str">
        <f t="shared" si="60"/>
        <v/>
      </c>
      <c r="N165" s="8" t="str">
        <f t="shared" si="61"/>
        <v/>
      </c>
      <c r="O165" s="1" t="str">
        <f t="shared" si="62"/>
        <v/>
      </c>
      <c r="P165" s="40" t="str">
        <f t="shared" si="63"/>
        <v/>
      </c>
      <c r="Q165" s="40" t="str">
        <f t="shared" si="64"/>
        <v/>
      </c>
      <c r="R165" s="6">
        <f t="shared" si="58"/>
        <v>0</v>
      </c>
      <c r="S165" s="6">
        <f>IF(AND(D165&lt;=L$4,P165&lt;&gt;"Y"),IF(N165&lt;VLOOKUP(O165,Runners!A$3:CT$200,S$1,FALSE),2,0),0)</f>
        <v>0</v>
      </c>
      <c r="T165" s="6">
        <f t="shared" si="65"/>
        <v>0</v>
      </c>
      <c r="U165" s="2"/>
      <c r="V165" s="2" t="str">
        <f>IF(O165&lt;&gt;"",VLOOKUP(O165,Runners!CZ$3:DM$200,V$1,FALSE),"")</f>
        <v/>
      </c>
      <c r="W165" s="19" t="str">
        <f t="shared" si="59"/>
        <v/>
      </c>
    </row>
    <row r="166" spans="3:23" x14ac:dyDescent="0.25">
      <c r="C166" s="3">
        <f>IF(A166&lt;&gt;"",VLOOKUP(A166,Runners!A$3:AS$200,C$1,FALSE),0)</f>
        <v>0</v>
      </c>
      <c r="D166" s="6">
        <f t="shared" si="55"/>
        <v>163</v>
      </c>
      <c r="E166" s="2"/>
      <c r="F166" s="2">
        <f t="shared" si="56"/>
        <v>0</v>
      </c>
      <c r="J166" s="1">
        <f t="shared" si="57"/>
        <v>0</v>
      </c>
      <c r="M166" s="8" t="str">
        <f t="shared" si="60"/>
        <v/>
      </c>
      <c r="N166" s="8" t="str">
        <f t="shared" si="61"/>
        <v/>
      </c>
      <c r="O166" s="1" t="str">
        <f t="shared" si="62"/>
        <v/>
      </c>
      <c r="P166" s="40" t="str">
        <f t="shared" si="63"/>
        <v/>
      </c>
      <c r="Q166" s="40" t="str">
        <f t="shared" si="64"/>
        <v/>
      </c>
      <c r="R166" s="6">
        <f t="shared" si="58"/>
        <v>0</v>
      </c>
      <c r="S166" s="6">
        <f>IF(AND(D166&lt;=L$4,P166&lt;&gt;"Y"),IF(N166&lt;VLOOKUP(O166,Runners!A$3:CT$200,S$1,FALSE),2,0),0)</f>
        <v>0</v>
      </c>
      <c r="T166" s="6">
        <f t="shared" si="65"/>
        <v>0</v>
      </c>
      <c r="U166" s="2"/>
      <c r="V166" s="2" t="str">
        <f>IF(O166&lt;&gt;"",VLOOKUP(O166,Runners!CZ$3:DM$200,V$1,FALSE),"")</f>
        <v/>
      </c>
      <c r="W166" s="19" t="str">
        <f t="shared" si="59"/>
        <v/>
      </c>
    </row>
    <row r="167" spans="3:23" x14ac:dyDescent="0.25">
      <c r="C167" s="3">
        <f>IF(A167&lt;&gt;"",VLOOKUP(A167,Runners!A$3:AS$200,C$1,FALSE),0)</f>
        <v>0</v>
      </c>
      <c r="D167" s="6">
        <f t="shared" si="55"/>
        <v>164</v>
      </c>
      <c r="E167" s="2"/>
      <c r="F167" s="2">
        <f t="shared" si="56"/>
        <v>0</v>
      </c>
      <c r="J167" s="1">
        <f t="shared" si="57"/>
        <v>0</v>
      </c>
      <c r="M167" s="8" t="str">
        <f t="shared" si="60"/>
        <v/>
      </c>
      <c r="N167" s="8" t="str">
        <f t="shared" si="61"/>
        <v/>
      </c>
      <c r="O167" s="1" t="str">
        <f t="shared" si="62"/>
        <v/>
      </c>
      <c r="P167" s="40" t="str">
        <f t="shared" si="63"/>
        <v/>
      </c>
      <c r="Q167" s="40" t="str">
        <f t="shared" si="64"/>
        <v/>
      </c>
      <c r="R167" s="6">
        <f t="shared" si="58"/>
        <v>0</v>
      </c>
      <c r="S167" s="6">
        <f>IF(AND(D167&lt;=L$4,P167&lt;&gt;"Y"),IF(N167&lt;VLOOKUP(O167,Runners!A$3:CT$200,S$1,FALSE),2,0),0)</f>
        <v>0</v>
      </c>
      <c r="T167" s="6">
        <f t="shared" si="65"/>
        <v>0</v>
      </c>
      <c r="U167" s="2"/>
      <c r="V167" s="2" t="str">
        <f>IF(O167&lt;&gt;"",VLOOKUP(O167,Runners!CZ$3:DM$200,V$1,FALSE),"")</f>
        <v/>
      </c>
      <c r="W167" s="19" t="str">
        <f t="shared" si="59"/>
        <v/>
      </c>
    </row>
    <row r="168" spans="3:23" x14ac:dyDescent="0.25">
      <c r="C168" s="3">
        <f>IF(A168&lt;&gt;"",VLOOKUP(A168,Runners!A$3:AS$200,C$1,FALSE),0)</f>
        <v>0</v>
      </c>
      <c r="D168" s="6">
        <f t="shared" si="55"/>
        <v>165</v>
      </c>
      <c r="E168" s="2"/>
      <c r="F168" s="2">
        <f t="shared" si="56"/>
        <v>0</v>
      </c>
      <c r="J168" s="1">
        <f t="shared" si="57"/>
        <v>0</v>
      </c>
      <c r="M168" s="8" t="str">
        <f t="shared" si="60"/>
        <v/>
      </c>
      <c r="N168" s="8" t="str">
        <f t="shared" si="61"/>
        <v/>
      </c>
      <c r="O168" s="1" t="str">
        <f t="shared" si="62"/>
        <v/>
      </c>
      <c r="P168" s="40" t="str">
        <f t="shared" si="63"/>
        <v/>
      </c>
      <c r="Q168" s="40" t="str">
        <f t="shared" si="64"/>
        <v/>
      </c>
      <c r="R168" s="6">
        <f t="shared" si="58"/>
        <v>0</v>
      </c>
      <c r="S168" s="6">
        <f>IF(AND(D168&lt;=L$4,P168&lt;&gt;"Y"),IF(N168&lt;VLOOKUP(O168,Runners!A$3:CT$200,S$1,FALSE),2,0),0)</f>
        <v>0</v>
      </c>
      <c r="T168" s="6">
        <f t="shared" si="65"/>
        <v>0</v>
      </c>
      <c r="U168" s="2"/>
      <c r="V168" s="2" t="str">
        <f>IF(O168&lt;&gt;"",VLOOKUP(O168,Runners!CZ$3:DM$200,V$1,FALSE),"")</f>
        <v/>
      </c>
      <c r="W168" s="19" t="str">
        <f t="shared" si="59"/>
        <v/>
      </c>
    </row>
    <row r="169" spans="3:23" x14ac:dyDescent="0.25">
      <c r="C169" s="3">
        <f>IF(A169&lt;&gt;"",VLOOKUP(A169,Runners!A$3:AS$200,C$1,FALSE),0)</f>
        <v>0</v>
      </c>
      <c r="D169" s="6">
        <f t="shared" si="55"/>
        <v>166</v>
      </c>
      <c r="E169" s="2"/>
      <c r="F169" s="2">
        <f t="shared" si="56"/>
        <v>0</v>
      </c>
      <c r="J169" s="1">
        <f t="shared" si="57"/>
        <v>0</v>
      </c>
      <c r="M169" s="8" t="str">
        <f t="shared" si="60"/>
        <v/>
      </c>
      <c r="N169" s="8" t="str">
        <f t="shared" si="61"/>
        <v/>
      </c>
      <c r="O169" s="1" t="str">
        <f t="shared" si="62"/>
        <v/>
      </c>
      <c r="P169" s="40" t="str">
        <f t="shared" si="63"/>
        <v/>
      </c>
      <c r="Q169" s="40" t="str">
        <f t="shared" si="64"/>
        <v/>
      </c>
      <c r="R169" s="6">
        <f t="shared" si="58"/>
        <v>0</v>
      </c>
      <c r="S169" s="6">
        <f>IF(AND(D169&lt;=L$4,P169&lt;&gt;"Y"),IF(N169&lt;VLOOKUP(O169,Runners!A$3:CT$200,S$1,FALSE),2,0),0)</f>
        <v>0</v>
      </c>
      <c r="T169" s="6">
        <f t="shared" si="65"/>
        <v>0</v>
      </c>
      <c r="U169" s="2"/>
      <c r="V169" s="2" t="str">
        <f>IF(O169&lt;&gt;"",VLOOKUP(O169,Runners!CZ$3:DM$200,V$1,FALSE),"")</f>
        <v/>
      </c>
      <c r="W169" s="19" t="str">
        <f t="shared" si="59"/>
        <v/>
      </c>
    </row>
    <row r="170" spans="3:23" x14ac:dyDescent="0.25">
      <c r="C170" s="3">
        <f>IF(A170&lt;&gt;"",VLOOKUP(A170,Runners!A$3:AS$200,C$1,FALSE),0)</f>
        <v>0</v>
      </c>
      <c r="D170" s="6">
        <f t="shared" si="55"/>
        <v>167</v>
      </c>
      <c r="E170" s="2"/>
      <c r="F170" s="2">
        <f t="shared" si="56"/>
        <v>0</v>
      </c>
      <c r="J170" s="1">
        <f t="shared" si="57"/>
        <v>0</v>
      </c>
      <c r="M170" s="8" t="str">
        <f t="shared" si="60"/>
        <v/>
      </c>
      <c r="N170" s="8" t="str">
        <f t="shared" si="61"/>
        <v/>
      </c>
      <c r="O170" s="1" t="str">
        <f t="shared" si="62"/>
        <v/>
      </c>
      <c r="P170" s="40" t="str">
        <f t="shared" si="63"/>
        <v/>
      </c>
      <c r="Q170" s="40" t="str">
        <f t="shared" si="64"/>
        <v/>
      </c>
      <c r="R170" s="6">
        <f t="shared" si="58"/>
        <v>0</v>
      </c>
      <c r="S170" s="6">
        <f>IF(AND(D170&lt;=L$4,P170&lt;&gt;"Y"),IF(N170&lt;VLOOKUP(O170,Runners!A$3:CT$200,S$1,FALSE),2,0),0)</f>
        <v>0</v>
      </c>
      <c r="T170" s="6">
        <f t="shared" si="65"/>
        <v>0</v>
      </c>
      <c r="U170" s="2"/>
      <c r="V170" s="2" t="str">
        <f>IF(O170&lt;&gt;"",VLOOKUP(O170,Runners!CZ$3:DM$200,V$1,FALSE),"")</f>
        <v/>
      </c>
      <c r="W170" s="19" t="str">
        <f t="shared" si="59"/>
        <v/>
      </c>
    </row>
    <row r="171" spans="3:23" x14ac:dyDescent="0.25">
      <c r="C171" s="3">
        <f>IF(A171&lt;&gt;"",VLOOKUP(A171,Runners!A$3:AS$200,C$1,FALSE),0)</f>
        <v>0</v>
      </c>
      <c r="D171" s="6">
        <f t="shared" si="55"/>
        <v>168</v>
      </c>
      <c r="E171" s="2"/>
      <c r="F171" s="2">
        <f t="shared" si="56"/>
        <v>0</v>
      </c>
      <c r="J171" s="1">
        <f t="shared" si="57"/>
        <v>0</v>
      </c>
      <c r="M171" s="8" t="str">
        <f t="shared" si="60"/>
        <v/>
      </c>
      <c r="N171" s="8" t="str">
        <f t="shared" si="61"/>
        <v/>
      </c>
      <c r="O171" s="1" t="str">
        <f t="shared" si="62"/>
        <v/>
      </c>
      <c r="P171" s="40" t="str">
        <f t="shared" si="63"/>
        <v/>
      </c>
      <c r="Q171" s="40" t="str">
        <f t="shared" si="64"/>
        <v/>
      </c>
      <c r="R171" s="6">
        <f t="shared" si="58"/>
        <v>0</v>
      </c>
      <c r="S171" s="6">
        <f>IF(AND(D171&lt;=L$4,P171&lt;&gt;"Y"),IF(N171&lt;VLOOKUP(O171,Runners!A$3:CT$200,S$1,FALSE),2,0),0)</f>
        <v>0</v>
      </c>
      <c r="T171" s="6">
        <f t="shared" si="65"/>
        <v>0</v>
      </c>
      <c r="U171" s="2"/>
      <c r="V171" s="2" t="str">
        <f>IF(O171&lt;&gt;"",VLOOKUP(O171,Runners!CZ$3:DM$200,V$1,FALSE),"")</f>
        <v/>
      </c>
      <c r="W171" s="19" t="str">
        <f t="shared" si="59"/>
        <v/>
      </c>
    </row>
    <row r="172" spans="3:23" x14ac:dyDescent="0.25">
      <c r="C172" s="3">
        <f>IF(A172&lt;&gt;"",VLOOKUP(A172,Runners!A$3:AS$200,C$1,FALSE),0)</f>
        <v>0</v>
      </c>
      <c r="D172" s="6">
        <f t="shared" si="55"/>
        <v>169</v>
      </c>
      <c r="E172" s="2"/>
      <c r="F172" s="2">
        <f t="shared" si="56"/>
        <v>0</v>
      </c>
      <c r="J172" s="1">
        <f t="shared" si="57"/>
        <v>0</v>
      </c>
      <c r="M172" s="8" t="str">
        <f t="shared" si="60"/>
        <v/>
      </c>
      <c r="N172" s="8" t="str">
        <f t="shared" si="61"/>
        <v/>
      </c>
      <c r="O172" s="1" t="str">
        <f t="shared" si="62"/>
        <v/>
      </c>
      <c r="P172" s="40" t="str">
        <f t="shared" si="63"/>
        <v/>
      </c>
      <c r="Q172" s="40" t="str">
        <f t="shared" si="64"/>
        <v/>
      </c>
      <c r="R172" s="6">
        <f t="shared" si="58"/>
        <v>0</v>
      </c>
      <c r="S172" s="6">
        <f>IF(AND(D172&lt;=L$4,P172&lt;&gt;"Y"),IF(N172&lt;VLOOKUP(O172,Runners!A$3:CT$200,S$1,FALSE),2,0),0)</f>
        <v>0</v>
      </c>
      <c r="T172" s="6">
        <f t="shared" si="65"/>
        <v>0</v>
      </c>
      <c r="U172" s="2"/>
      <c r="V172" s="2" t="str">
        <f>IF(O172&lt;&gt;"",VLOOKUP(O172,Runners!CZ$3:DM$200,V$1,FALSE),"")</f>
        <v/>
      </c>
      <c r="W172" s="19" t="str">
        <f t="shared" si="59"/>
        <v/>
      </c>
    </row>
    <row r="173" spans="3:23" x14ac:dyDescent="0.25">
      <c r="C173" s="3">
        <f>IF(A173&lt;&gt;"",VLOOKUP(A173,Runners!A$3:AS$200,C$1,FALSE),0)</f>
        <v>0</v>
      </c>
      <c r="D173" s="6">
        <f t="shared" si="55"/>
        <v>170</v>
      </c>
      <c r="E173" s="2"/>
      <c r="F173" s="2">
        <f t="shared" si="56"/>
        <v>0</v>
      </c>
      <c r="J173" s="1">
        <f t="shared" si="57"/>
        <v>0</v>
      </c>
      <c r="M173" s="8" t="str">
        <f t="shared" si="60"/>
        <v/>
      </c>
      <c r="N173" s="8" t="str">
        <f t="shared" si="61"/>
        <v/>
      </c>
      <c r="O173" s="1" t="str">
        <f t="shared" si="62"/>
        <v/>
      </c>
      <c r="P173" s="40" t="str">
        <f t="shared" si="63"/>
        <v/>
      </c>
      <c r="Q173" s="40" t="str">
        <f t="shared" si="64"/>
        <v/>
      </c>
      <c r="R173" s="6">
        <f t="shared" si="58"/>
        <v>0</v>
      </c>
      <c r="S173" s="6">
        <f>IF(AND(D173&lt;=L$4,P173&lt;&gt;"Y"),IF(N173&lt;VLOOKUP(O173,Runners!A$3:CT$200,S$1,FALSE),2,0),0)</f>
        <v>0</v>
      </c>
      <c r="T173" s="6">
        <f t="shared" si="65"/>
        <v>0</v>
      </c>
      <c r="U173" s="2"/>
      <c r="V173" s="2" t="str">
        <f>IF(O173&lt;&gt;"",VLOOKUP(O173,Runners!CZ$3:DM$200,V$1,FALSE),"")</f>
        <v/>
      </c>
      <c r="W173" s="19" t="str">
        <f t="shared" si="59"/>
        <v/>
      </c>
    </row>
    <row r="174" spans="3:23" x14ac:dyDescent="0.25">
      <c r="C174" s="3">
        <f>IF(A174&lt;&gt;"",VLOOKUP(A174,Runners!A$3:AS$200,C$1,FALSE),0)</f>
        <v>0</v>
      </c>
      <c r="D174" s="6">
        <f t="shared" si="55"/>
        <v>171</v>
      </c>
      <c r="E174" s="2"/>
      <c r="F174" s="2">
        <f t="shared" si="56"/>
        <v>0</v>
      </c>
      <c r="J174" s="1">
        <f t="shared" si="57"/>
        <v>0</v>
      </c>
      <c r="M174" s="8" t="str">
        <f t="shared" si="60"/>
        <v/>
      </c>
      <c r="N174" s="8" t="str">
        <f t="shared" si="61"/>
        <v/>
      </c>
      <c r="O174" s="1" t="str">
        <f t="shared" si="62"/>
        <v/>
      </c>
      <c r="P174" s="40" t="str">
        <f t="shared" si="63"/>
        <v/>
      </c>
      <c r="Q174" s="40" t="str">
        <f t="shared" si="64"/>
        <v/>
      </c>
      <c r="R174" s="6">
        <f t="shared" si="58"/>
        <v>0</v>
      </c>
      <c r="S174" s="6">
        <f>IF(AND(D174&lt;=L$4,P174&lt;&gt;"Y"),IF(N174&lt;VLOOKUP(O174,Runners!A$3:CT$200,S$1,FALSE),2,0),0)</f>
        <v>0</v>
      </c>
      <c r="T174" s="6">
        <f t="shared" si="65"/>
        <v>0</v>
      </c>
      <c r="U174" s="2"/>
      <c r="V174" s="2" t="str">
        <f>IF(O174&lt;&gt;"",VLOOKUP(O174,Runners!CZ$3:DM$200,V$1,FALSE),"")</f>
        <v/>
      </c>
      <c r="W174" s="19" t="str">
        <f t="shared" si="59"/>
        <v/>
      </c>
    </row>
    <row r="175" spans="3:23" x14ac:dyDescent="0.25">
      <c r="C175" s="3">
        <f>IF(A175&lt;&gt;"",VLOOKUP(A175,Runners!A$3:AS$200,C$1,FALSE),0)</f>
        <v>0</v>
      </c>
      <c r="D175" s="6">
        <f t="shared" si="55"/>
        <v>172</v>
      </c>
      <c r="E175" s="2"/>
      <c r="F175" s="2">
        <f t="shared" si="56"/>
        <v>0</v>
      </c>
      <c r="J175" s="1">
        <f t="shared" si="57"/>
        <v>0</v>
      </c>
      <c r="M175" s="8" t="str">
        <f t="shared" si="60"/>
        <v/>
      </c>
      <c r="N175" s="8" t="str">
        <f t="shared" si="61"/>
        <v/>
      </c>
      <c r="O175" s="1" t="str">
        <f t="shared" si="62"/>
        <v/>
      </c>
      <c r="P175" s="40" t="str">
        <f t="shared" si="63"/>
        <v/>
      </c>
      <c r="Q175" s="40" t="str">
        <f t="shared" si="64"/>
        <v/>
      </c>
      <c r="R175" s="6">
        <f t="shared" si="58"/>
        <v>0</v>
      </c>
      <c r="S175" s="6">
        <f>IF(AND(D175&lt;=L$4,P175&lt;&gt;"Y"),IF(N175&lt;VLOOKUP(O175,Runners!A$3:CT$200,S$1,FALSE),2,0),0)</f>
        <v>0</v>
      </c>
      <c r="T175" s="6">
        <f t="shared" si="65"/>
        <v>0</v>
      </c>
      <c r="U175" s="2"/>
      <c r="V175" s="2" t="str">
        <f>IF(O175&lt;&gt;"",VLOOKUP(O175,Runners!CZ$3:DM$200,V$1,FALSE),"")</f>
        <v/>
      </c>
      <c r="W175" s="19" t="str">
        <f t="shared" si="59"/>
        <v/>
      </c>
    </row>
    <row r="176" spans="3:23" x14ac:dyDescent="0.25">
      <c r="C176" s="3">
        <f>IF(A176&lt;&gt;"",VLOOKUP(A176,Runners!A$3:AS$200,C$1,FALSE),0)</f>
        <v>0</v>
      </c>
      <c r="D176" s="6">
        <f t="shared" si="55"/>
        <v>173</v>
      </c>
      <c r="E176" s="2"/>
      <c r="F176" s="2">
        <f t="shared" si="56"/>
        <v>0</v>
      </c>
      <c r="J176" s="1">
        <f t="shared" si="57"/>
        <v>0</v>
      </c>
      <c r="M176" s="8" t="str">
        <f t="shared" si="60"/>
        <v/>
      </c>
      <c r="N176" s="8" t="str">
        <f t="shared" si="61"/>
        <v/>
      </c>
      <c r="O176" s="1" t="str">
        <f t="shared" si="62"/>
        <v/>
      </c>
      <c r="P176" s="40" t="str">
        <f t="shared" si="63"/>
        <v/>
      </c>
      <c r="Q176" s="40" t="str">
        <f t="shared" si="64"/>
        <v/>
      </c>
      <c r="R176" s="6">
        <f t="shared" si="58"/>
        <v>0</v>
      </c>
      <c r="S176" s="6">
        <f>IF(AND(D176&lt;=L$4,P176&lt;&gt;"Y"),IF(N176&lt;VLOOKUP(O176,Runners!A$3:CT$200,S$1,FALSE),2,0),0)</f>
        <v>0</v>
      </c>
      <c r="T176" s="6">
        <f t="shared" si="65"/>
        <v>0</v>
      </c>
      <c r="U176" s="2"/>
      <c r="V176" s="2" t="str">
        <f>IF(O176&lt;&gt;"",VLOOKUP(O176,Runners!CZ$3:DM$200,V$1,FALSE),"")</f>
        <v/>
      </c>
      <c r="W176" s="19" t="str">
        <f t="shared" si="59"/>
        <v/>
      </c>
    </row>
    <row r="177" spans="3:23" x14ac:dyDescent="0.25">
      <c r="C177" s="3">
        <f>IF(A177&lt;&gt;"",VLOOKUP(A177,Runners!A$3:AS$200,C$1,FALSE),0)</f>
        <v>0</v>
      </c>
      <c r="D177" s="6">
        <f t="shared" si="55"/>
        <v>174</v>
      </c>
      <c r="E177" s="2"/>
      <c r="F177" s="2">
        <f t="shared" si="56"/>
        <v>0</v>
      </c>
      <c r="J177" s="1">
        <f t="shared" si="57"/>
        <v>0</v>
      </c>
      <c r="M177" s="8" t="str">
        <f t="shared" si="60"/>
        <v/>
      </c>
      <c r="N177" s="8" t="str">
        <f t="shared" si="61"/>
        <v/>
      </c>
      <c r="O177" s="1" t="str">
        <f t="shared" si="62"/>
        <v/>
      </c>
      <c r="P177" s="40" t="str">
        <f t="shared" si="63"/>
        <v/>
      </c>
      <c r="Q177" s="40" t="str">
        <f t="shared" si="64"/>
        <v/>
      </c>
      <c r="R177" s="6">
        <f t="shared" si="58"/>
        <v>0</v>
      </c>
      <c r="S177" s="6">
        <f>IF(AND(D177&lt;=L$4,P177&lt;&gt;"Y"),IF(N177&lt;VLOOKUP(O177,Runners!A$3:CT$200,S$1,FALSE),2,0),0)</f>
        <v>0</v>
      </c>
      <c r="T177" s="6">
        <f t="shared" si="65"/>
        <v>0</v>
      </c>
      <c r="U177" s="2"/>
      <c r="V177" s="2" t="str">
        <f>IF(O177&lt;&gt;"",VLOOKUP(O177,Runners!CZ$3:DM$200,V$1,FALSE),"")</f>
        <v/>
      </c>
      <c r="W177" s="19" t="str">
        <f t="shared" si="59"/>
        <v/>
      </c>
    </row>
    <row r="178" spans="3:23" x14ac:dyDescent="0.25">
      <c r="C178" s="3">
        <f>IF(A178&lt;&gt;"",VLOOKUP(A178,Runners!A$3:AS$200,C$1,FALSE),0)</f>
        <v>0</v>
      </c>
      <c r="D178" s="6">
        <f t="shared" si="55"/>
        <v>175</v>
      </c>
      <c r="E178" s="2"/>
      <c r="F178" s="2">
        <f t="shared" si="56"/>
        <v>0</v>
      </c>
      <c r="J178" s="1">
        <f t="shared" si="57"/>
        <v>0</v>
      </c>
      <c r="M178" s="8" t="str">
        <f t="shared" si="60"/>
        <v/>
      </c>
      <c r="N178" s="8" t="str">
        <f t="shared" si="61"/>
        <v/>
      </c>
      <c r="O178" s="1" t="str">
        <f t="shared" si="62"/>
        <v/>
      </c>
      <c r="P178" s="40" t="str">
        <f t="shared" si="63"/>
        <v/>
      </c>
      <c r="Q178" s="40" t="str">
        <f t="shared" si="64"/>
        <v/>
      </c>
      <c r="R178" s="6">
        <f t="shared" si="58"/>
        <v>0</v>
      </c>
      <c r="S178" s="6">
        <f>IF(AND(D178&lt;=L$4,P178&lt;&gt;"Y"),IF(N178&lt;VLOOKUP(O178,Runners!A$3:CT$200,S$1,FALSE),2,0),0)</f>
        <v>0</v>
      </c>
      <c r="T178" s="6">
        <f t="shared" si="65"/>
        <v>0</v>
      </c>
      <c r="U178" s="2"/>
      <c r="V178" s="2" t="str">
        <f>IF(O178&lt;&gt;"",VLOOKUP(O178,Runners!CZ$3:DM$200,V$1,FALSE),"")</f>
        <v/>
      </c>
      <c r="W178" s="19" t="str">
        <f t="shared" si="59"/>
        <v/>
      </c>
    </row>
    <row r="179" spans="3:23" x14ac:dyDescent="0.25">
      <c r="C179" s="3">
        <f>IF(A179&lt;&gt;"",VLOOKUP(A179,Runners!A$3:AS$200,C$1,FALSE),0)</f>
        <v>0</v>
      </c>
      <c r="D179" s="6">
        <f t="shared" si="55"/>
        <v>176</v>
      </c>
      <c r="E179" s="2"/>
      <c r="F179" s="2">
        <f t="shared" si="56"/>
        <v>0</v>
      </c>
      <c r="J179" s="1">
        <f t="shared" si="57"/>
        <v>0</v>
      </c>
      <c r="M179" s="8" t="str">
        <f t="shared" si="60"/>
        <v/>
      </c>
      <c r="N179" s="8" t="str">
        <f t="shared" si="61"/>
        <v/>
      </c>
      <c r="O179" s="1" t="str">
        <f t="shared" si="62"/>
        <v/>
      </c>
      <c r="P179" s="40" t="str">
        <f t="shared" si="63"/>
        <v/>
      </c>
      <c r="Q179" s="40" t="str">
        <f t="shared" si="64"/>
        <v/>
      </c>
      <c r="R179" s="6">
        <f t="shared" si="58"/>
        <v>0</v>
      </c>
      <c r="S179" s="6">
        <f>IF(AND(D179&lt;=L$4,P179&lt;&gt;"Y"),IF(N179&lt;VLOOKUP(O179,Runners!A$3:CT$200,S$1,FALSE),2,0),0)</f>
        <v>0</v>
      </c>
      <c r="T179" s="6">
        <f t="shared" si="65"/>
        <v>0</v>
      </c>
      <c r="U179" s="2"/>
      <c r="V179" s="2" t="str">
        <f>IF(O179&lt;&gt;"",VLOOKUP(O179,Runners!CZ$3:DM$200,V$1,FALSE),"")</f>
        <v/>
      </c>
      <c r="W179" s="19" t="str">
        <f t="shared" si="59"/>
        <v/>
      </c>
    </row>
    <row r="180" spans="3:23" x14ac:dyDescent="0.25">
      <c r="C180" s="3">
        <f>IF(A180&lt;&gt;"",VLOOKUP(A180,Runners!A$3:AS$200,C$1,FALSE),0)</f>
        <v>0</v>
      </c>
      <c r="D180" s="6">
        <f t="shared" si="55"/>
        <v>177</v>
      </c>
      <c r="E180" s="2"/>
      <c r="F180" s="2">
        <f t="shared" si="56"/>
        <v>0</v>
      </c>
      <c r="J180" s="1">
        <f t="shared" si="57"/>
        <v>0</v>
      </c>
      <c r="M180" s="8" t="str">
        <f t="shared" si="60"/>
        <v/>
      </c>
      <c r="N180" s="8" t="str">
        <f t="shared" si="61"/>
        <v/>
      </c>
      <c r="O180" s="1" t="str">
        <f t="shared" si="62"/>
        <v/>
      </c>
      <c r="P180" s="40" t="str">
        <f t="shared" si="63"/>
        <v/>
      </c>
      <c r="Q180" s="40" t="str">
        <f t="shared" si="64"/>
        <v/>
      </c>
      <c r="R180" s="6">
        <f t="shared" si="58"/>
        <v>0</v>
      </c>
      <c r="S180" s="6">
        <f>IF(AND(D180&lt;=L$4,P180&lt;&gt;"Y"),IF(N180&lt;VLOOKUP(O180,Runners!A$3:CT$200,S$1,FALSE),2,0),0)</f>
        <v>0</v>
      </c>
      <c r="T180" s="6">
        <f t="shared" si="65"/>
        <v>0</v>
      </c>
      <c r="U180" s="2"/>
      <c r="V180" s="2" t="str">
        <f>IF(O180&lt;&gt;"",VLOOKUP(O180,Runners!CZ$3:DM$200,V$1,FALSE),"")</f>
        <v/>
      </c>
      <c r="W180" s="19" t="str">
        <f t="shared" si="59"/>
        <v/>
      </c>
    </row>
    <row r="181" spans="3:23" x14ac:dyDescent="0.25">
      <c r="C181" s="3">
        <f>IF(A181&lt;&gt;"",VLOOKUP(A181,Runners!A$3:AS$200,C$1,FALSE),0)</f>
        <v>0</v>
      </c>
      <c r="D181" s="6">
        <f t="shared" si="55"/>
        <v>178</v>
      </c>
      <c r="E181" s="2"/>
      <c r="F181" s="2">
        <f t="shared" si="56"/>
        <v>0</v>
      </c>
      <c r="J181" s="1">
        <f t="shared" si="57"/>
        <v>0</v>
      </c>
      <c r="M181" s="8" t="str">
        <f t="shared" si="60"/>
        <v/>
      </c>
      <c r="N181" s="8" t="str">
        <f t="shared" si="61"/>
        <v/>
      </c>
      <c r="O181" s="1" t="str">
        <f t="shared" si="62"/>
        <v/>
      </c>
      <c r="P181" s="40" t="str">
        <f t="shared" si="63"/>
        <v/>
      </c>
      <c r="Q181" s="40" t="str">
        <f t="shared" si="64"/>
        <v/>
      </c>
      <c r="R181" s="6">
        <f t="shared" si="58"/>
        <v>0</v>
      </c>
      <c r="S181" s="6">
        <f>IF(AND(D181&lt;=L$4,P181&lt;&gt;"Y"),IF(N181&lt;VLOOKUP(O181,Runners!A$3:CT$200,S$1,FALSE),2,0),0)</f>
        <v>0</v>
      </c>
      <c r="T181" s="6">
        <f t="shared" si="65"/>
        <v>0</v>
      </c>
      <c r="U181" s="2"/>
      <c r="V181" s="2" t="str">
        <f>IF(O181&lt;&gt;"",VLOOKUP(O181,Runners!CZ$3:DM$200,V$1,FALSE),"")</f>
        <v/>
      </c>
      <c r="W181" s="19" t="str">
        <f t="shared" si="59"/>
        <v/>
      </c>
    </row>
    <row r="182" spans="3:23" x14ac:dyDescent="0.25">
      <c r="C182" s="3">
        <f>IF(A182&lt;&gt;"",VLOOKUP(A182,Runners!A$3:AS$200,C$1,FALSE),0)</f>
        <v>0</v>
      </c>
      <c r="D182" s="6">
        <f t="shared" si="55"/>
        <v>179</v>
      </c>
      <c r="E182" s="2"/>
      <c r="F182" s="2">
        <f t="shared" si="56"/>
        <v>0</v>
      </c>
      <c r="J182" s="1">
        <f t="shared" si="57"/>
        <v>0</v>
      </c>
      <c r="M182" s="8" t="str">
        <f t="shared" si="60"/>
        <v/>
      </c>
      <c r="N182" s="8" t="str">
        <f t="shared" si="61"/>
        <v/>
      </c>
      <c r="O182" s="1" t="str">
        <f t="shared" si="62"/>
        <v/>
      </c>
      <c r="P182" s="40" t="str">
        <f t="shared" si="63"/>
        <v/>
      </c>
      <c r="Q182" s="40" t="str">
        <f t="shared" si="64"/>
        <v/>
      </c>
      <c r="R182" s="6">
        <f t="shared" si="58"/>
        <v>0</v>
      </c>
      <c r="S182" s="6">
        <f>IF(AND(D182&lt;=L$4,P182&lt;&gt;"Y"),IF(N182&lt;VLOOKUP(O182,Runners!A$3:CT$200,S$1,FALSE),2,0),0)</f>
        <v>0</v>
      </c>
      <c r="T182" s="6">
        <f t="shared" si="65"/>
        <v>0</v>
      </c>
      <c r="U182" s="2"/>
      <c r="V182" s="2" t="str">
        <f>IF(O182&lt;&gt;"",VLOOKUP(O182,Runners!CZ$3:DM$200,V$1,FALSE),"")</f>
        <v/>
      </c>
      <c r="W182" s="19" t="str">
        <f t="shared" si="59"/>
        <v/>
      </c>
    </row>
    <row r="183" spans="3:23" x14ac:dyDescent="0.25">
      <c r="C183" s="3">
        <f>IF(A183&lt;&gt;"",VLOOKUP(A183,Runners!A$3:AS$200,C$1,FALSE),0)</f>
        <v>0</v>
      </c>
      <c r="D183" s="6">
        <f t="shared" si="55"/>
        <v>180</v>
      </c>
      <c r="E183" s="2"/>
      <c r="F183" s="2">
        <f t="shared" si="56"/>
        <v>0</v>
      </c>
      <c r="J183" s="1">
        <f t="shared" si="57"/>
        <v>0</v>
      </c>
      <c r="M183" s="8" t="str">
        <f t="shared" si="60"/>
        <v/>
      </c>
      <c r="N183" s="8" t="str">
        <f t="shared" si="61"/>
        <v/>
      </c>
      <c r="O183" s="1" t="str">
        <f t="shared" si="62"/>
        <v/>
      </c>
      <c r="P183" s="40" t="str">
        <f t="shared" si="63"/>
        <v/>
      </c>
      <c r="Q183" s="40" t="str">
        <f t="shared" si="64"/>
        <v/>
      </c>
      <c r="R183" s="6">
        <f t="shared" si="58"/>
        <v>0</v>
      </c>
      <c r="S183" s="6">
        <f>IF(AND(D183&lt;=L$4,P183&lt;&gt;"Y"),IF(N183&lt;VLOOKUP(O183,Runners!A$3:CT$200,S$1,FALSE),2,0),0)</f>
        <v>0</v>
      </c>
      <c r="T183" s="6">
        <f t="shared" si="65"/>
        <v>0</v>
      </c>
      <c r="U183" s="2"/>
      <c r="V183" s="2" t="str">
        <f>IF(O183&lt;&gt;"",VLOOKUP(O183,Runners!CZ$3:DM$200,V$1,FALSE),"")</f>
        <v/>
      </c>
      <c r="W183" s="19" t="str">
        <f t="shared" si="59"/>
        <v/>
      </c>
    </row>
    <row r="184" spans="3:23" x14ac:dyDescent="0.25">
      <c r="C184" s="3">
        <f>IF(A184&lt;&gt;"",VLOOKUP(A184,Runners!A$3:AS$200,C$1,FALSE),0)</f>
        <v>0</v>
      </c>
      <c r="D184" s="6">
        <f t="shared" si="55"/>
        <v>181</v>
      </c>
      <c r="E184" s="2"/>
      <c r="F184" s="2">
        <f t="shared" si="56"/>
        <v>0</v>
      </c>
      <c r="J184" s="1">
        <f t="shared" si="57"/>
        <v>0</v>
      </c>
      <c r="M184" s="8" t="str">
        <f t="shared" si="60"/>
        <v/>
      </c>
      <c r="N184" s="8" t="str">
        <f t="shared" si="61"/>
        <v/>
      </c>
      <c r="O184" s="1" t="str">
        <f t="shared" si="62"/>
        <v/>
      </c>
      <c r="P184" s="40" t="str">
        <f t="shared" si="63"/>
        <v/>
      </c>
      <c r="Q184" s="40" t="str">
        <f t="shared" si="64"/>
        <v/>
      </c>
      <c r="R184" s="6">
        <f t="shared" si="58"/>
        <v>0</v>
      </c>
      <c r="S184" s="6">
        <f>IF(AND(D184&lt;=L$4,P184&lt;&gt;"Y"),IF(N184&lt;VLOOKUP(O184,Runners!A$3:CT$200,S$1,FALSE),2,0),0)</f>
        <v>0</v>
      </c>
      <c r="T184" s="6">
        <f t="shared" si="65"/>
        <v>0</v>
      </c>
      <c r="U184" s="2"/>
      <c r="V184" s="2" t="str">
        <f>IF(O184&lt;&gt;"",VLOOKUP(O184,Runners!CZ$3:DM$200,V$1,FALSE),"")</f>
        <v/>
      </c>
      <c r="W184" s="19" t="str">
        <f t="shared" si="59"/>
        <v/>
      </c>
    </row>
    <row r="185" spans="3:23" x14ac:dyDescent="0.25">
      <c r="C185" s="3">
        <f>IF(A185&lt;&gt;"",VLOOKUP(A185,Runners!A$3:AS$200,C$1,FALSE),0)</f>
        <v>0</v>
      </c>
      <c r="D185" s="6">
        <f t="shared" si="55"/>
        <v>182</v>
      </c>
      <c r="E185" s="2"/>
      <c r="F185" s="2">
        <f t="shared" si="56"/>
        <v>0</v>
      </c>
      <c r="J185" s="1">
        <f t="shared" si="57"/>
        <v>0</v>
      </c>
      <c r="M185" s="8" t="str">
        <f t="shared" si="60"/>
        <v/>
      </c>
      <c r="N185" s="8" t="str">
        <f t="shared" si="61"/>
        <v/>
      </c>
      <c r="O185" s="1" t="str">
        <f t="shared" si="62"/>
        <v/>
      </c>
      <c r="P185" s="40" t="str">
        <f t="shared" si="63"/>
        <v/>
      </c>
      <c r="Q185" s="40" t="str">
        <f t="shared" si="64"/>
        <v/>
      </c>
      <c r="R185" s="6">
        <f t="shared" si="58"/>
        <v>0</v>
      </c>
      <c r="S185" s="6">
        <f>IF(AND(D185&lt;=L$4,P185&lt;&gt;"Y"),IF(N185&lt;VLOOKUP(O185,Runners!A$3:CT$200,S$1,FALSE),2,0),0)</f>
        <v>0</v>
      </c>
      <c r="T185" s="6">
        <f t="shared" si="65"/>
        <v>0</v>
      </c>
      <c r="U185" s="2"/>
      <c r="V185" s="2" t="str">
        <f>IF(O185&lt;&gt;"",VLOOKUP(O185,Runners!CZ$3:DM$200,V$1,FALSE),"")</f>
        <v/>
      </c>
      <c r="W185" s="19" t="str">
        <f t="shared" si="59"/>
        <v/>
      </c>
    </row>
    <row r="186" spans="3:23" x14ac:dyDescent="0.25">
      <c r="C186" s="3">
        <f>IF(A186&lt;&gt;"",VLOOKUP(A186,Runners!A$3:AS$200,C$1,FALSE),0)</f>
        <v>0</v>
      </c>
      <c r="D186" s="6">
        <f t="shared" si="55"/>
        <v>183</v>
      </c>
      <c r="E186" s="2"/>
      <c r="F186" s="2">
        <f t="shared" si="56"/>
        <v>0</v>
      </c>
      <c r="J186" s="1">
        <f t="shared" si="57"/>
        <v>0</v>
      </c>
      <c r="M186" s="8" t="str">
        <f t="shared" si="60"/>
        <v/>
      </c>
      <c r="N186" s="8" t="str">
        <f t="shared" si="61"/>
        <v/>
      </c>
      <c r="O186" s="1" t="str">
        <f t="shared" si="62"/>
        <v/>
      </c>
      <c r="P186" s="40" t="str">
        <f t="shared" si="63"/>
        <v/>
      </c>
      <c r="Q186" s="40" t="str">
        <f t="shared" si="64"/>
        <v/>
      </c>
      <c r="R186" s="6">
        <f t="shared" si="58"/>
        <v>0</v>
      </c>
      <c r="S186" s="6">
        <f>IF(AND(D186&lt;=L$4,P186&lt;&gt;"Y"),IF(N186&lt;VLOOKUP(O186,Runners!A$3:CT$200,S$1,FALSE),2,0),0)</f>
        <v>0</v>
      </c>
      <c r="T186" s="6">
        <f t="shared" si="65"/>
        <v>0</v>
      </c>
      <c r="U186" s="2"/>
      <c r="V186" s="2" t="str">
        <f>IF(O186&lt;&gt;"",VLOOKUP(O186,Runners!CZ$3:DM$200,V$1,FALSE),"")</f>
        <v/>
      </c>
      <c r="W186" s="19" t="str">
        <f t="shared" si="59"/>
        <v/>
      </c>
    </row>
    <row r="187" spans="3:23" x14ac:dyDescent="0.25">
      <c r="C187" s="3">
        <f>IF(A187&lt;&gt;"",VLOOKUP(A187,Runners!A$3:AS$200,C$1,FALSE),0)</f>
        <v>0</v>
      </c>
      <c r="D187" s="6">
        <f t="shared" si="55"/>
        <v>184</v>
      </c>
      <c r="E187" s="2"/>
      <c r="F187" s="2">
        <f t="shared" si="56"/>
        <v>0</v>
      </c>
      <c r="J187" s="1">
        <f t="shared" si="57"/>
        <v>0</v>
      </c>
      <c r="M187" s="8" t="str">
        <f t="shared" si="60"/>
        <v/>
      </c>
      <c r="N187" s="8" t="str">
        <f t="shared" si="61"/>
        <v/>
      </c>
      <c r="O187" s="1" t="str">
        <f t="shared" si="62"/>
        <v/>
      </c>
      <c r="P187" s="40" t="str">
        <f t="shared" si="63"/>
        <v/>
      </c>
      <c r="Q187" s="40" t="str">
        <f t="shared" si="64"/>
        <v/>
      </c>
      <c r="R187" s="6">
        <f t="shared" si="58"/>
        <v>0</v>
      </c>
      <c r="S187" s="6">
        <f>IF(AND(D187&lt;=L$4,P187&lt;&gt;"Y"),IF(N187&lt;VLOOKUP(O187,Runners!A$3:CT$200,S$1,FALSE),2,0),0)</f>
        <v>0</v>
      </c>
      <c r="T187" s="6">
        <f t="shared" si="65"/>
        <v>0</v>
      </c>
      <c r="U187" s="2"/>
      <c r="V187" s="2" t="str">
        <f>IF(O187&lt;&gt;"",VLOOKUP(O187,Runners!CZ$3:DM$200,V$1,FALSE),"")</f>
        <v/>
      </c>
      <c r="W187" s="19" t="str">
        <f t="shared" si="59"/>
        <v/>
      </c>
    </row>
    <row r="188" spans="3:23" x14ac:dyDescent="0.25">
      <c r="C188" s="3">
        <f>IF(A188&lt;&gt;"",VLOOKUP(A188,Runners!A$3:AS$200,C$1,FALSE),0)</f>
        <v>0</v>
      </c>
      <c r="D188" s="6">
        <f t="shared" si="55"/>
        <v>185</v>
      </c>
      <c r="E188" s="2"/>
      <c r="F188" s="2">
        <f t="shared" si="56"/>
        <v>0</v>
      </c>
      <c r="J188" s="1">
        <f t="shared" si="57"/>
        <v>0</v>
      </c>
      <c r="M188" s="8" t="str">
        <f t="shared" si="60"/>
        <v/>
      </c>
      <c r="N188" s="8" t="str">
        <f t="shared" si="61"/>
        <v/>
      </c>
      <c r="O188" s="1" t="str">
        <f t="shared" si="62"/>
        <v/>
      </c>
      <c r="P188" s="40" t="str">
        <f t="shared" si="63"/>
        <v/>
      </c>
      <c r="Q188" s="40" t="str">
        <f t="shared" si="64"/>
        <v/>
      </c>
      <c r="R188" s="6">
        <f t="shared" si="58"/>
        <v>0</v>
      </c>
      <c r="S188" s="6">
        <f>IF(AND(D188&lt;=L$4,P188&lt;&gt;"Y"),IF(N188&lt;VLOOKUP(O188,Runners!A$3:CT$200,S$1,FALSE),2,0),0)</f>
        <v>0</v>
      </c>
      <c r="T188" s="6">
        <f t="shared" si="65"/>
        <v>0</v>
      </c>
      <c r="U188" s="2"/>
      <c r="V188" s="2" t="str">
        <f>IF(O188&lt;&gt;"",VLOOKUP(O188,Runners!CZ$3:DM$200,V$1,FALSE),"")</f>
        <v/>
      </c>
      <c r="W188" s="19" t="str">
        <f t="shared" si="59"/>
        <v/>
      </c>
    </row>
    <row r="189" spans="3:23" x14ac:dyDescent="0.25">
      <c r="C189" s="3">
        <f>IF(A189&lt;&gt;"",VLOOKUP(A189,Runners!A$3:AS$200,C$1,FALSE),0)</f>
        <v>0</v>
      </c>
      <c r="D189" s="6">
        <f t="shared" si="55"/>
        <v>186</v>
      </c>
      <c r="E189" s="2"/>
      <c r="F189" s="2">
        <f t="shared" si="56"/>
        <v>0</v>
      </c>
      <c r="J189" s="1">
        <f t="shared" si="57"/>
        <v>0</v>
      </c>
      <c r="M189" s="8" t="str">
        <f t="shared" si="60"/>
        <v/>
      </c>
      <c r="N189" s="8" t="str">
        <f t="shared" si="61"/>
        <v/>
      </c>
      <c r="O189" s="1" t="str">
        <f t="shared" si="62"/>
        <v/>
      </c>
      <c r="P189" s="40" t="str">
        <f t="shared" si="63"/>
        <v/>
      </c>
      <c r="Q189" s="40" t="str">
        <f t="shared" si="64"/>
        <v/>
      </c>
      <c r="R189" s="6">
        <f t="shared" si="58"/>
        <v>0</v>
      </c>
      <c r="S189" s="6">
        <f>IF(AND(D189&lt;=L$4,P189&lt;&gt;"Y"),IF(N189&lt;VLOOKUP(O189,Runners!A$3:CT$200,S$1,FALSE),2,0),0)</f>
        <v>0</v>
      </c>
      <c r="T189" s="6">
        <f t="shared" si="65"/>
        <v>0</v>
      </c>
      <c r="U189" s="2"/>
      <c r="V189" s="2" t="str">
        <f>IF(O189&lt;&gt;"",VLOOKUP(O189,Runners!CZ$3:DM$200,V$1,FALSE),"")</f>
        <v/>
      </c>
      <c r="W189" s="19" t="str">
        <f t="shared" si="59"/>
        <v/>
      </c>
    </row>
    <row r="190" spans="3:23" x14ac:dyDescent="0.25">
      <c r="C190" s="3">
        <f>IF(A190&lt;&gt;"",VLOOKUP(A190,Runners!A$3:AS$200,C$1,FALSE),0)</f>
        <v>0</v>
      </c>
      <c r="D190" s="6">
        <f t="shared" si="55"/>
        <v>187</v>
      </c>
      <c r="E190" s="2"/>
      <c r="F190" s="2">
        <f t="shared" si="56"/>
        <v>0</v>
      </c>
      <c r="J190" s="1">
        <f t="shared" si="57"/>
        <v>0</v>
      </c>
      <c r="M190" s="8" t="str">
        <f t="shared" si="60"/>
        <v/>
      </c>
      <c r="N190" s="8" t="str">
        <f t="shared" si="61"/>
        <v/>
      </c>
      <c r="O190" s="1" t="str">
        <f t="shared" si="62"/>
        <v/>
      </c>
      <c r="P190" s="40" t="str">
        <f t="shared" si="63"/>
        <v/>
      </c>
      <c r="Q190" s="40" t="str">
        <f t="shared" si="64"/>
        <v/>
      </c>
      <c r="R190" s="6">
        <f t="shared" si="58"/>
        <v>0</v>
      </c>
      <c r="S190" s="6">
        <f>IF(AND(D190&lt;=L$4,P190&lt;&gt;"Y"),IF(N190&lt;VLOOKUP(O190,Runners!A$3:CT$200,S$1,FALSE),2,0),0)</f>
        <v>0</v>
      </c>
      <c r="T190" s="6">
        <f t="shared" si="65"/>
        <v>0</v>
      </c>
      <c r="U190" s="2"/>
      <c r="V190" s="2" t="str">
        <f>IF(O190&lt;&gt;"",VLOOKUP(O190,Runners!CZ$3:DM$200,V$1,FALSE),"")</f>
        <v/>
      </c>
      <c r="W190" s="19" t="str">
        <f t="shared" si="59"/>
        <v/>
      </c>
    </row>
    <row r="191" spans="3:23" x14ac:dyDescent="0.25">
      <c r="C191" s="3">
        <f>IF(A191&lt;&gt;"",VLOOKUP(A191,Runners!A$3:AS$200,C$1,FALSE),0)</f>
        <v>0</v>
      </c>
      <c r="D191" s="6">
        <f t="shared" si="55"/>
        <v>188</v>
      </c>
      <c r="E191" s="2"/>
      <c r="F191" s="2">
        <f t="shared" si="56"/>
        <v>0</v>
      </c>
      <c r="J191" s="1">
        <f t="shared" si="57"/>
        <v>0</v>
      </c>
      <c r="M191" s="8" t="str">
        <f t="shared" si="60"/>
        <v/>
      </c>
      <c r="N191" s="8" t="str">
        <f t="shared" si="61"/>
        <v/>
      </c>
      <c r="O191" s="1" t="str">
        <f t="shared" si="62"/>
        <v/>
      </c>
      <c r="P191" s="40" t="str">
        <f t="shared" si="63"/>
        <v/>
      </c>
      <c r="Q191" s="40" t="str">
        <f t="shared" si="64"/>
        <v/>
      </c>
      <c r="R191" s="6">
        <f t="shared" si="58"/>
        <v>0</v>
      </c>
      <c r="S191" s="6">
        <f>IF(AND(D191&lt;=L$4,P191&lt;&gt;"Y"),IF(N191&lt;VLOOKUP(O191,Runners!A$3:CT$200,S$1,FALSE),2,0),0)</f>
        <v>0</v>
      </c>
      <c r="T191" s="6">
        <f t="shared" si="65"/>
        <v>0</v>
      </c>
      <c r="U191" s="2"/>
      <c r="V191" s="2" t="str">
        <f>IF(O191&lt;&gt;"",VLOOKUP(O191,Runners!CZ$3:DM$200,V$1,FALSE),"")</f>
        <v/>
      </c>
      <c r="W191" s="19" t="str">
        <f t="shared" si="59"/>
        <v/>
      </c>
    </row>
    <row r="192" spans="3:23" x14ac:dyDescent="0.25">
      <c r="C192" s="3">
        <f>IF(A192&lt;&gt;"",VLOOKUP(A192,Runners!A$3:AS$200,C$1,FALSE),0)</f>
        <v>0</v>
      </c>
      <c r="D192" s="6">
        <f t="shared" si="55"/>
        <v>189</v>
      </c>
      <c r="E192" s="2"/>
      <c r="F192" s="2">
        <f t="shared" si="56"/>
        <v>0</v>
      </c>
      <c r="J192" s="1">
        <f t="shared" si="57"/>
        <v>0</v>
      </c>
      <c r="M192" s="8" t="str">
        <f t="shared" si="60"/>
        <v/>
      </c>
      <c r="N192" s="8" t="str">
        <f t="shared" si="61"/>
        <v/>
      </c>
      <c r="O192" s="1" t="str">
        <f t="shared" si="62"/>
        <v/>
      </c>
      <c r="P192" s="40" t="str">
        <f t="shared" si="63"/>
        <v/>
      </c>
      <c r="Q192" s="40" t="str">
        <f t="shared" si="64"/>
        <v/>
      </c>
      <c r="R192" s="6">
        <f t="shared" si="58"/>
        <v>0</v>
      </c>
      <c r="S192" s="6">
        <f>IF(AND(D192&lt;=L$4,P192&lt;&gt;"Y"),IF(N192&lt;VLOOKUP(O192,Runners!A$3:CT$200,S$1,FALSE),2,0),0)</f>
        <v>0</v>
      </c>
      <c r="T192" s="6">
        <f t="shared" si="65"/>
        <v>0</v>
      </c>
      <c r="U192" s="2"/>
      <c r="V192" s="2" t="str">
        <f>IF(O192&lt;&gt;"",VLOOKUP(O192,Runners!CZ$3:DM$200,V$1,FALSE),"")</f>
        <v/>
      </c>
      <c r="W192" s="19" t="str">
        <f t="shared" si="59"/>
        <v/>
      </c>
    </row>
    <row r="193" spans="3:23" x14ac:dyDescent="0.25">
      <c r="C193" s="3">
        <f>IF(A193&lt;&gt;"",VLOOKUP(A193,Runners!A$3:AS$200,C$1,FALSE),0)</f>
        <v>0</v>
      </c>
      <c r="D193" s="6">
        <f t="shared" si="55"/>
        <v>190</v>
      </c>
      <c r="E193" s="2"/>
      <c r="F193" s="2">
        <f t="shared" si="56"/>
        <v>0</v>
      </c>
      <c r="J193" s="1">
        <f t="shared" si="57"/>
        <v>0</v>
      </c>
      <c r="M193" s="8" t="str">
        <f t="shared" si="60"/>
        <v/>
      </c>
      <c r="N193" s="8" t="str">
        <f t="shared" si="61"/>
        <v/>
      </c>
      <c r="O193" s="1" t="str">
        <f t="shared" si="62"/>
        <v/>
      </c>
      <c r="P193" s="40" t="str">
        <f t="shared" si="63"/>
        <v/>
      </c>
      <c r="Q193" s="40" t="str">
        <f t="shared" si="64"/>
        <v/>
      </c>
      <c r="R193" s="6">
        <f t="shared" si="58"/>
        <v>0</v>
      </c>
      <c r="S193" s="6">
        <f>IF(AND(D193&lt;=L$4,P193&lt;&gt;"Y"),IF(N193&lt;VLOOKUP(O193,Runners!A$3:CT$200,S$1,FALSE),2,0),0)</f>
        <v>0</v>
      </c>
      <c r="T193" s="6">
        <f t="shared" si="65"/>
        <v>0</v>
      </c>
      <c r="U193" s="2"/>
      <c r="V193" s="2" t="str">
        <f>IF(O193&lt;&gt;"",VLOOKUP(O193,Runners!CZ$3:DM$200,V$1,FALSE),"")</f>
        <v/>
      </c>
      <c r="W193" s="19" t="str">
        <f t="shared" si="59"/>
        <v/>
      </c>
    </row>
    <row r="194" spans="3:23" x14ac:dyDescent="0.25">
      <c r="C194" s="3">
        <f>IF(A194&lt;&gt;"",VLOOKUP(A194,Runners!A$3:AS$200,C$1,FALSE),0)</f>
        <v>0</v>
      </c>
      <c r="D194" s="6">
        <f t="shared" si="55"/>
        <v>191</v>
      </c>
      <c r="E194" s="2"/>
      <c r="F194" s="2">
        <f t="shared" si="56"/>
        <v>0</v>
      </c>
      <c r="J194" s="1">
        <f t="shared" si="57"/>
        <v>0</v>
      </c>
      <c r="M194" s="8" t="str">
        <f t="shared" si="60"/>
        <v/>
      </c>
      <c r="N194" s="8" t="str">
        <f t="shared" si="61"/>
        <v/>
      </c>
      <c r="O194" s="1" t="str">
        <f t="shared" si="62"/>
        <v/>
      </c>
      <c r="P194" s="40" t="str">
        <f t="shared" si="63"/>
        <v/>
      </c>
      <c r="Q194" s="40" t="str">
        <f t="shared" si="64"/>
        <v/>
      </c>
      <c r="R194" s="6">
        <f t="shared" si="58"/>
        <v>0</v>
      </c>
      <c r="S194" s="6">
        <f>IF(AND(D194&lt;=L$4,P194&lt;&gt;"Y"),IF(N194&lt;VLOOKUP(O194,Runners!A$3:CT$200,S$1,FALSE),2,0),0)</f>
        <v>0</v>
      </c>
      <c r="T194" s="6">
        <f t="shared" si="65"/>
        <v>0</v>
      </c>
      <c r="U194" s="2"/>
      <c r="V194" s="2" t="str">
        <f>IF(O194&lt;&gt;"",VLOOKUP(O194,Runners!CZ$3:DM$200,V$1,FALSE),"")</f>
        <v/>
      </c>
      <c r="W194" s="19" t="str">
        <f t="shared" si="59"/>
        <v/>
      </c>
    </row>
    <row r="195" spans="3:23" x14ac:dyDescent="0.25">
      <c r="C195" s="3">
        <f>IF(A195&lt;&gt;"",VLOOKUP(A195,Runners!A$3:AS$200,C$1,FALSE),0)</f>
        <v>0</v>
      </c>
      <c r="D195" s="6">
        <f t="shared" si="55"/>
        <v>192</v>
      </c>
      <c r="E195" s="2"/>
      <c r="F195" s="2">
        <f t="shared" si="56"/>
        <v>0</v>
      </c>
      <c r="J195" s="1">
        <f t="shared" si="57"/>
        <v>0</v>
      </c>
      <c r="M195" s="8" t="str">
        <f t="shared" si="60"/>
        <v/>
      </c>
      <c r="N195" s="8" t="str">
        <f t="shared" si="61"/>
        <v/>
      </c>
      <c r="O195" s="1" t="str">
        <f t="shared" si="62"/>
        <v/>
      </c>
      <c r="P195" s="40" t="str">
        <f t="shared" si="63"/>
        <v/>
      </c>
      <c r="Q195" s="40" t="str">
        <f t="shared" si="64"/>
        <v/>
      </c>
      <c r="R195" s="6">
        <f t="shared" si="58"/>
        <v>0</v>
      </c>
      <c r="S195" s="6">
        <f>IF(AND(D195&lt;=L$4,P195&lt;&gt;"Y"),IF(N195&lt;VLOOKUP(O195,Runners!A$3:CT$200,S$1,FALSE),2,0),0)</f>
        <v>0</v>
      </c>
      <c r="T195" s="6">
        <f t="shared" si="65"/>
        <v>0</v>
      </c>
      <c r="U195" s="2"/>
      <c r="V195" s="2" t="str">
        <f>IF(O195&lt;&gt;"",VLOOKUP(O195,Runners!CZ$3:DM$200,V$1,FALSE),"")</f>
        <v/>
      </c>
      <c r="W195" s="19" t="str">
        <f t="shared" si="59"/>
        <v/>
      </c>
    </row>
    <row r="196" spans="3:23" x14ac:dyDescent="0.25">
      <c r="C196" s="3">
        <f>IF(A196&lt;&gt;"",VLOOKUP(A196,Runners!A$3:AS$200,C$1,FALSE),0)</f>
        <v>0</v>
      </c>
      <c r="D196" s="6">
        <f t="shared" si="55"/>
        <v>193</v>
      </c>
      <c r="E196" s="2"/>
      <c r="F196" s="2">
        <f t="shared" si="56"/>
        <v>0</v>
      </c>
      <c r="J196" s="1">
        <f t="shared" si="57"/>
        <v>0</v>
      </c>
      <c r="M196" s="8" t="str">
        <f t="shared" ref="M196:M201" si="66">IF(D196&lt;=L$4,SMALL(E$4:E$201,D196),"")</f>
        <v/>
      </c>
      <c r="N196" s="8" t="str">
        <f t="shared" ref="N196:N201" si="67">IF(D196&lt;=L$4,VLOOKUP(M196,E$4:F$201,2,FALSE),"")</f>
        <v/>
      </c>
      <c r="O196" s="1" t="str">
        <f t="shared" ref="O196:O201" si="68">IF(D196&lt;=L$4,VLOOKUP(M196,E$4:J$201,6,FALSE),"")</f>
        <v/>
      </c>
      <c r="P196" s="40" t="str">
        <f t="shared" ref="P196:P200" si="69">IF(D196&lt;=L$4,VLOOKUP(O196,A$4:B$201,2,FALSE),"")</f>
        <v/>
      </c>
      <c r="Q196" s="40" t="str">
        <f t="shared" ref="Q196:Q200" si="70">IF(D196&lt;=L$4,IF(P196="Y",Q195,Q195-1),"")</f>
        <v/>
      </c>
      <c r="R196" s="6">
        <f t="shared" si="58"/>
        <v>0</v>
      </c>
      <c r="S196" s="6">
        <f>IF(AND(D196&lt;=L$4,P196&lt;&gt;"Y"),IF(N196&lt;VLOOKUP(O196,Runners!A$3:CT$200,S$1,FALSE),2,0),0)</f>
        <v>0</v>
      </c>
      <c r="T196" s="6">
        <f t="shared" ref="T196:T200" si="71">IF(AND(D196&lt;=L$4,P196&lt;&gt;"Y"),S196+R196,0)</f>
        <v>0</v>
      </c>
      <c r="U196" s="2"/>
      <c r="V196" s="2" t="str">
        <f>IF(O196&lt;&gt;"",VLOOKUP(O196,Runners!CZ$3:DM$200,V$1,FALSE),"")</f>
        <v/>
      </c>
      <c r="W196" s="19" t="str">
        <f t="shared" si="59"/>
        <v/>
      </c>
    </row>
    <row r="197" spans="3:23" x14ac:dyDescent="0.25">
      <c r="C197" s="3">
        <f>IF(A197&lt;&gt;"",VLOOKUP(A197,Runners!A$3:AS$200,C$1,FALSE),0)</f>
        <v>0</v>
      </c>
      <c r="D197" s="6">
        <f t="shared" ref="D197:D201" si="72">D196+1</f>
        <v>194</v>
      </c>
      <c r="E197" s="2"/>
      <c r="F197" s="2">
        <f t="shared" ref="F197:F201" si="73">IF(E197&gt;0,E197-C197,0)</f>
        <v>0</v>
      </c>
      <c r="J197" s="1">
        <f t="shared" ref="J197:J201" si="74">A197</f>
        <v>0</v>
      </c>
      <c r="M197" s="8" t="str">
        <f t="shared" si="66"/>
        <v/>
      </c>
      <c r="N197" s="8" t="str">
        <f t="shared" si="67"/>
        <v/>
      </c>
      <c r="O197" s="1" t="str">
        <f t="shared" si="68"/>
        <v/>
      </c>
      <c r="P197" s="40" t="str">
        <f t="shared" si="69"/>
        <v/>
      </c>
      <c r="Q197" s="40" t="str">
        <f t="shared" si="70"/>
        <v/>
      </c>
      <c r="R197" s="6">
        <f t="shared" ref="R197:R200" si="75">IF(Q197=Q196,0,Q197)</f>
        <v>0</v>
      </c>
      <c r="S197" s="6">
        <f>IF(AND(D197&lt;=L$4,P197&lt;&gt;"Y"),IF(N197&lt;VLOOKUP(O197,Runners!A$3:CT$200,S$1,FALSE),2,0),0)</f>
        <v>0</v>
      </c>
      <c r="T197" s="6">
        <f t="shared" si="71"/>
        <v>0</v>
      </c>
      <c r="U197" s="2"/>
      <c r="V197" s="2" t="str">
        <f>IF(O197&lt;&gt;"",VLOOKUP(O197,Runners!CZ$3:DM$200,V$1,FALSE),"")</f>
        <v/>
      </c>
      <c r="W197" s="19" t="str">
        <f t="shared" ref="W197:W200" si="76">IF(O197&lt;&gt;"",(V197-N197)/V197,"")</f>
        <v/>
      </c>
    </row>
    <row r="198" spans="3:23" x14ac:dyDescent="0.25">
      <c r="C198" s="3">
        <f>IF(A198&lt;&gt;"",VLOOKUP(A198,Runners!A$3:AS$200,C$1,FALSE),0)</f>
        <v>0</v>
      </c>
      <c r="D198" s="6">
        <f t="shared" si="72"/>
        <v>195</v>
      </c>
      <c r="E198" s="2"/>
      <c r="F198" s="2">
        <f t="shared" si="73"/>
        <v>0</v>
      </c>
      <c r="J198" s="1">
        <f t="shared" si="74"/>
        <v>0</v>
      </c>
      <c r="M198" s="8" t="str">
        <f t="shared" si="66"/>
        <v/>
      </c>
      <c r="N198" s="8" t="str">
        <f t="shared" si="67"/>
        <v/>
      </c>
      <c r="O198" s="1" t="str">
        <f t="shared" si="68"/>
        <v/>
      </c>
      <c r="P198" s="40" t="str">
        <f t="shared" si="69"/>
        <v/>
      </c>
      <c r="Q198" s="40" t="str">
        <f t="shared" si="70"/>
        <v/>
      </c>
      <c r="R198" s="6">
        <f t="shared" si="75"/>
        <v>0</v>
      </c>
      <c r="S198" s="6">
        <f>IF(AND(D198&lt;=L$4,P198&lt;&gt;"Y"),IF(N198&lt;VLOOKUP(O198,Runners!A$3:CT$200,S$1,FALSE),2,0),0)</f>
        <v>0</v>
      </c>
      <c r="T198" s="6">
        <f t="shared" si="71"/>
        <v>0</v>
      </c>
      <c r="U198" s="2"/>
      <c r="V198" s="2" t="str">
        <f>IF(O198&lt;&gt;"",VLOOKUP(O198,Runners!CZ$3:DM$200,V$1,FALSE),"")</f>
        <v/>
      </c>
      <c r="W198" s="19" t="str">
        <f t="shared" si="76"/>
        <v/>
      </c>
    </row>
    <row r="199" spans="3:23" x14ac:dyDescent="0.25">
      <c r="C199" s="3">
        <f>IF(A199&lt;&gt;"",VLOOKUP(A199,Runners!A$3:AS$200,C$1,FALSE),0)</f>
        <v>0</v>
      </c>
      <c r="D199" s="6">
        <f t="shared" si="72"/>
        <v>196</v>
      </c>
      <c r="E199" s="2"/>
      <c r="F199" s="2">
        <f t="shared" si="73"/>
        <v>0</v>
      </c>
      <c r="J199" s="1">
        <f t="shared" si="74"/>
        <v>0</v>
      </c>
      <c r="M199" s="8" t="str">
        <f t="shared" si="66"/>
        <v/>
      </c>
      <c r="N199" s="8" t="str">
        <f t="shared" si="67"/>
        <v/>
      </c>
      <c r="O199" s="1" t="str">
        <f t="shared" si="68"/>
        <v/>
      </c>
      <c r="P199" s="40" t="str">
        <f t="shared" si="69"/>
        <v/>
      </c>
      <c r="Q199" s="40" t="str">
        <f t="shared" si="70"/>
        <v/>
      </c>
      <c r="R199" s="6">
        <f t="shared" si="75"/>
        <v>0</v>
      </c>
      <c r="S199" s="6">
        <f>IF(AND(D199&lt;=L$4,P199&lt;&gt;"Y"),IF(N199&lt;VLOOKUP(O199,Runners!A$3:CT$200,S$1,FALSE),2,0),0)</f>
        <v>0</v>
      </c>
      <c r="T199" s="6">
        <f t="shared" si="71"/>
        <v>0</v>
      </c>
      <c r="U199" s="2"/>
      <c r="V199" s="2" t="str">
        <f>IF(O199&lt;&gt;"",VLOOKUP(O199,Runners!CZ$3:DM$200,V$1,FALSE),"")</f>
        <v/>
      </c>
      <c r="W199" s="19" t="str">
        <f t="shared" si="76"/>
        <v/>
      </c>
    </row>
    <row r="200" spans="3:23" x14ac:dyDescent="0.25">
      <c r="C200" s="3">
        <f>IF(A200&lt;&gt;"",VLOOKUP(A200,Runners!A$3:AS$200,C$1,FALSE),0)</f>
        <v>0</v>
      </c>
      <c r="D200" s="6">
        <f t="shared" si="72"/>
        <v>197</v>
      </c>
      <c r="E200" s="2"/>
      <c r="F200" s="2">
        <f t="shared" si="73"/>
        <v>0</v>
      </c>
      <c r="J200" s="1">
        <f t="shared" si="74"/>
        <v>0</v>
      </c>
      <c r="M200" s="8" t="str">
        <f t="shared" si="66"/>
        <v/>
      </c>
      <c r="N200" s="8" t="str">
        <f t="shared" si="67"/>
        <v/>
      </c>
      <c r="O200" s="1" t="str">
        <f t="shared" si="68"/>
        <v/>
      </c>
      <c r="P200" s="40" t="str">
        <f t="shared" si="69"/>
        <v/>
      </c>
      <c r="Q200" s="40" t="str">
        <f t="shared" si="70"/>
        <v/>
      </c>
      <c r="R200" s="6">
        <f t="shared" si="75"/>
        <v>0</v>
      </c>
      <c r="S200" s="6">
        <f>IF(AND(D200&lt;=L$4,P200&lt;&gt;"Y"),IF(N200&lt;VLOOKUP(O200,Runners!A$3:CT$200,S$1,FALSE),2,0),0)</f>
        <v>0</v>
      </c>
      <c r="T200" s="6">
        <f t="shared" si="71"/>
        <v>0</v>
      </c>
      <c r="U200" s="2"/>
      <c r="V200" s="2" t="str">
        <f>IF(O200&lt;&gt;"",VLOOKUP(O200,Runners!CZ$3:DM$200,V$1,FALSE),"")</f>
        <v/>
      </c>
      <c r="W200" s="19" t="str">
        <f t="shared" si="76"/>
        <v/>
      </c>
    </row>
    <row r="201" spans="3:23" x14ac:dyDescent="0.25">
      <c r="C201" s="3">
        <f>IF(A201&lt;&gt;"",VLOOKUP(A201,Runners!A$3:AS$200,C$1,FALSE),0)</f>
        <v>0</v>
      </c>
      <c r="D201" s="6">
        <f t="shared" si="72"/>
        <v>198</v>
      </c>
      <c r="F201" s="2">
        <f t="shared" si="73"/>
        <v>0</v>
      </c>
      <c r="J201" s="1">
        <f t="shared" si="74"/>
        <v>0</v>
      </c>
      <c r="M201" s="8" t="str">
        <f t="shared" si="66"/>
        <v/>
      </c>
      <c r="N201" s="8" t="str">
        <f t="shared" si="67"/>
        <v/>
      </c>
      <c r="O201" s="1" t="str">
        <f t="shared" si="68"/>
        <v/>
      </c>
      <c r="R201" s="6" t="str">
        <f>IF(D201&lt;=L$4,41-D201,"")</f>
        <v/>
      </c>
      <c r="S201" s="6">
        <f>IF(D201&lt;=L$4,IF(N201&lt;VLOOKUP(O201,Runners!A$3:CT$200,S$1,FALSE),2,0),0)</f>
        <v>0</v>
      </c>
      <c r="T201" s="6" t="str">
        <f>IF(D201&lt;=L$4,S201+R201,"")</f>
        <v/>
      </c>
      <c r="V201" s="2" t="str">
        <f>IF(O201&lt;&gt;"",VLOOKUP(O201,Runners!CZ$3:DM$200,V$1,FALSE),"")</f>
        <v/>
      </c>
      <c r="W201" s="19" t="str">
        <f t="shared" ref="W201" si="77">IF(O201&lt;&gt;"",(V201-N201)/V201,"")</f>
        <v/>
      </c>
    </row>
  </sheetData>
  <sortState ref="A4:CE130">
    <sortCondition ref="A130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E201"/>
  <sheetViews>
    <sheetView showZeros="0" workbookViewId="0">
      <pane xSplit="3" ySplit="2" topLeftCell="D4" activePane="bottomRight" state="frozen"/>
      <selection pane="topRight" activeCell="D1" sqref="D1"/>
      <selection pane="bottomLeft" activeCell="A3" sqref="A3"/>
      <selection pane="bottomRight" activeCell="L5" sqref="L5"/>
    </sheetView>
  </sheetViews>
  <sheetFormatPr defaultRowHeight="12" x14ac:dyDescent="0.25"/>
  <cols>
    <col min="1" max="1" width="16.21875" style="1" customWidth="1"/>
    <col min="2" max="2" width="5.5546875" style="1" customWidth="1"/>
    <col min="3" max="3" width="7.33203125" style="1" customWidth="1"/>
    <col min="4" max="4" width="5" style="6" hidden="1" customWidth="1"/>
    <col min="5" max="5" width="7.77734375" style="1" customWidth="1"/>
    <col min="6" max="6" width="8.6640625" style="1" customWidth="1"/>
    <col min="7" max="7" width="8.6640625" style="6" customWidth="1"/>
    <col min="8" max="8" width="8.6640625" style="6" hidden="1" customWidth="1"/>
    <col min="9" max="9" width="8.109375" style="1" hidden="1" customWidth="1"/>
    <col min="10" max="10" width="5.77734375" style="1" hidden="1" customWidth="1"/>
    <col min="11" max="11" width="8.6640625" style="8" hidden="1" customWidth="1"/>
    <col min="12" max="12" width="11.109375" style="1" customWidth="1"/>
    <col min="13" max="13" width="8.88671875" style="1" customWidth="1"/>
    <col min="14" max="14" width="8.88671875" style="8" customWidth="1"/>
    <col min="15" max="15" width="16.6640625" style="1" customWidth="1"/>
    <col min="16" max="16" width="5.5546875" style="6" customWidth="1"/>
    <col min="17" max="17" width="0.109375" style="6" hidden="1" customWidth="1"/>
    <col min="18" max="19" width="5.5546875" style="6" customWidth="1"/>
    <col min="20" max="20" width="5.5546875" style="1" customWidth="1"/>
    <col min="21" max="21" width="5.109375" style="1" customWidth="1"/>
    <col min="22" max="22" width="6.33203125" style="1" hidden="1" customWidth="1"/>
    <col min="23" max="23" width="6.109375" style="1" customWidth="1"/>
    <col min="24" max="16384" width="8.88671875" style="1"/>
  </cols>
  <sheetData>
    <row r="1" spans="1:83" s="7" customFormat="1" ht="25.8" hidden="1" customHeight="1" x14ac:dyDescent="0.3">
      <c r="C1" s="7">
        <v>36</v>
      </c>
      <c r="D1" s="5"/>
      <c r="E1" s="4" t="s">
        <v>57</v>
      </c>
      <c r="F1" s="4" t="s">
        <v>45</v>
      </c>
      <c r="G1" s="5"/>
      <c r="H1" s="5"/>
      <c r="K1" s="10"/>
      <c r="N1" s="10"/>
      <c r="P1" s="5"/>
      <c r="Q1" s="5">
        <v>88</v>
      </c>
      <c r="R1" s="5"/>
      <c r="S1" s="5">
        <v>88</v>
      </c>
      <c r="T1" s="7">
        <v>3</v>
      </c>
      <c r="V1" s="7">
        <v>4</v>
      </c>
    </row>
    <row r="2" spans="1:83" s="7" customFormat="1" ht="12" customHeight="1" x14ac:dyDescent="0.3">
      <c r="A2" s="7" t="s">
        <v>27</v>
      </c>
      <c r="B2" s="7" t="s">
        <v>77</v>
      </c>
      <c r="C2" s="7" t="s">
        <v>71</v>
      </c>
      <c r="D2" s="5">
        <v>0</v>
      </c>
      <c r="E2" s="4"/>
      <c r="F2" s="4"/>
      <c r="G2" s="5"/>
      <c r="H2" s="5"/>
      <c r="K2" s="10"/>
      <c r="L2" s="14" t="s">
        <v>151</v>
      </c>
      <c r="M2" s="14" t="s">
        <v>152</v>
      </c>
      <c r="N2" s="24" t="s">
        <v>153</v>
      </c>
      <c r="P2" s="39" t="s">
        <v>77</v>
      </c>
      <c r="Q2" s="39"/>
      <c r="R2" s="5" t="s">
        <v>44</v>
      </c>
      <c r="S2" s="5" t="s">
        <v>131</v>
      </c>
      <c r="T2" s="5" t="s">
        <v>136</v>
      </c>
    </row>
    <row r="3" spans="1:83" s="7" customFormat="1" ht="16.2" hidden="1" customHeight="1" x14ac:dyDescent="0.3">
      <c r="D3" s="5">
        <v>0</v>
      </c>
      <c r="E3" s="4"/>
      <c r="F3" s="4"/>
      <c r="G3" s="5"/>
      <c r="H3" s="5"/>
      <c r="K3" s="10"/>
      <c r="L3" s="14"/>
      <c r="M3" s="14"/>
      <c r="N3" s="24"/>
      <c r="P3" s="39"/>
      <c r="Q3" s="39">
        <v>41</v>
      </c>
      <c r="R3" s="5">
        <v>41</v>
      </c>
      <c r="S3" s="5"/>
      <c r="T3" s="5"/>
    </row>
    <row r="4" spans="1:83" ht="12" customHeight="1" x14ac:dyDescent="0.25">
      <c r="A4" s="1" t="s">
        <v>231</v>
      </c>
      <c r="C4" s="3">
        <f>IF(A4&lt;&gt;"",VLOOKUP(A4,Runners!A$3:AS$200,C$1,FALSE),0)</f>
        <v>1.4930555555555556E-2</v>
      </c>
      <c r="D4" s="6">
        <f t="shared" ref="D4:D35" si="0">D3+1</f>
        <v>1</v>
      </c>
      <c r="E4" s="2"/>
      <c r="F4" s="2">
        <f t="shared" ref="F4:F35" si="1">IF(E4&gt;0,E4-C4,0)</f>
        <v>0</v>
      </c>
      <c r="J4" s="1" t="str">
        <f t="shared" ref="J4:J35" si="2">A4</f>
        <v>Aaron Kirkby</v>
      </c>
      <c r="L4" s="7">
        <f>COUNT(E4:E201)</f>
        <v>21</v>
      </c>
      <c r="M4" s="8">
        <f t="shared" ref="M4:M35" si="3">IF(D4&lt;=L$4,SMALL(E$4:E$201,D4),"")</f>
        <v>3.3750000000000002E-2</v>
      </c>
      <c r="N4" s="8">
        <f t="shared" ref="N4:N35" si="4">IF(D4&lt;=L$4,VLOOKUP(M4,E$4:F$201,2,FALSE),"")</f>
        <v>2.9583333333333336E-2</v>
      </c>
      <c r="O4" s="1" t="str">
        <f t="shared" ref="O4:O35" si="5">IF(D4&lt;=L$4,VLOOKUP(M4,E$4:J$201,6,FALSE),"")</f>
        <v>Gillian Oliver</v>
      </c>
      <c r="P4" s="40">
        <f t="shared" ref="P4:P35" si="6">IF(D4&lt;=L$4,VLOOKUP(O4,A$4:B$201,2,FALSE),"")</f>
        <v>0</v>
      </c>
      <c r="Q4" s="40">
        <f t="shared" ref="Q4:Q35" si="7">IF(D4&lt;=L$4,IF(P4="Y",Q3,Q3-1),"")</f>
        <v>40</v>
      </c>
      <c r="R4" s="6">
        <f t="shared" ref="R4:R35" si="8">IF(Q4=Q3,0,Q4)</f>
        <v>40</v>
      </c>
      <c r="S4" s="6">
        <f>IF(AND(D4&lt;=L$4,P4&lt;&gt;"Y"),IF(N4&lt;VLOOKUP(O4,Runners!A$3:CT$200,S$1,FALSE),2,0),0)</f>
        <v>0</v>
      </c>
      <c r="T4" s="6">
        <f t="shared" ref="T4:T35" si="9">IF(AND(D4&lt;=L$4,P4&lt;&gt;"Y"),S4+R4,0)</f>
        <v>40</v>
      </c>
      <c r="U4" s="2"/>
      <c r="V4" s="2">
        <f>IF(O4&lt;&gt;"",VLOOKUP(O4,Runners!CZ$3:DM$200,V$1,FALSE),"")</f>
        <v>3.200231481481481E-2</v>
      </c>
      <c r="W4" s="19">
        <f t="shared" ref="W4:W35" si="10">IF(O4&lt;&gt;"",(V4-N4)/V4,"")</f>
        <v>7.5587703435804454E-2</v>
      </c>
    </row>
    <row r="5" spans="1:83" x14ac:dyDescent="0.25">
      <c r="A5" s="1" t="s">
        <v>159</v>
      </c>
      <c r="C5" s="3">
        <f>IF(A5&lt;&gt;"",VLOOKUP(A5,Runners!A$3:AS$200,C$1,FALSE),0)</f>
        <v>1.1631944444444445E-2</v>
      </c>
      <c r="D5" s="6">
        <f t="shared" si="0"/>
        <v>2</v>
      </c>
      <c r="E5" s="2"/>
      <c r="F5" s="2">
        <f t="shared" si="1"/>
        <v>0</v>
      </c>
      <c r="J5" s="1" t="str">
        <f t="shared" si="2"/>
        <v>Adrian Sargent</v>
      </c>
      <c r="L5" s="7"/>
      <c r="M5" s="8">
        <f t="shared" si="3"/>
        <v>3.4444444444444444E-2</v>
      </c>
      <c r="N5" s="8">
        <f t="shared" si="4"/>
        <v>3.1666666666666669E-2</v>
      </c>
      <c r="O5" s="1" t="str">
        <f t="shared" si="5"/>
        <v>Jeremy McCandless</v>
      </c>
      <c r="P5" s="40">
        <f t="shared" si="6"/>
        <v>0</v>
      </c>
      <c r="Q5" s="40">
        <f t="shared" si="7"/>
        <v>39</v>
      </c>
      <c r="R5" s="6">
        <f t="shared" si="8"/>
        <v>39</v>
      </c>
      <c r="S5" s="6">
        <f>IF(AND(D5&lt;=L$4,P5&lt;&gt;"Y"),IF(N5&lt;VLOOKUP(O5,Runners!A$3:CT$200,S$1,FALSE),2,0),0)</f>
        <v>2</v>
      </c>
      <c r="T5" s="6">
        <f t="shared" si="9"/>
        <v>41</v>
      </c>
      <c r="U5" s="2"/>
      <c r="V5" s="2">
        <f>IF(O5&lt;&gt;"",VLOOKUP(O5,Runners!CZ$3:DM$200,V$1,FALSE),"")</f>
        <v>3.3433474235104663E-2</v>
      </c>
      <c r="W5" s="19">
        <f t="shared" si="10"/>
        <v>5.2845467270729259E-2</v>
      </c>
      <c r="X5" s="2" t="s">
        <v>148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</row>
    <row r="6" spans="1:83" x14ac:dyDescent="0.25">
      <c r="A6" s="1" t="s">
        <v>8</v>
      </c>
      <c r="B6" s="3"/>
      <c r="C6" s="3">
        <f>IF(A6&lt;&gt;"",VLOOKUP(A6,Runners!A$3:AS$200,C$1,FALSE),0)</f>
        <v>1.4409722222222223E-2</v>
      </c>
      <c r="D6" s="6">
        <f t="shared" si="0"/>
        <v>3</v>
      </c>
      <c r="E6" s="2"/>
      <c r="F6" s="2">
        <f t="shared" si="1"/>
        <v>0</v>
      </c>
      <c r="J6" s="1" t="str">
        <f t="shared" si="2"/>
        <v>Alan Elstone</v>
      </c>
      <c r="M6" s="8">
        <f t="shared" si="3"/>
        <v>3.498842592592593E-2</v>
      </c>
      <c r="N6" s="8">
        <f t="shared" si="4"/>
        <v>1.9710648148148151E-2</v>
      </c>
      <c r="O6" s="1" t="str">
        <f t="shared" si="5"/>
        <v>Daryl Bentley</v>
      </c>
      <c r="P6" s="40">
        <f t="shared" si="6"/>
        <v>0</v>
      </c>
      <c r="Q6" s="40">
        <f t="shared" si="7"/>
        <v>38</v>
      </c>
      <c r="R6" s="6">
        <f t="shared" si="8"/>
        <v>38</v>
      </c>
      <c r="S6" s="6">
        <f>IF(AND(D6&lt;=L$4,P6&lt;&gt;"Y"),IF(N6&lt;VLOOKUP(O6,Runners!A$3:CT$200,S$1,FALSE),2,0),0)</f>
        <v>0</v>
      </c>
      <c r="T6" s="6">
        <f t="shared" si="9"/>
        <v>38</v>
      </c>
      <c r="U6" s="2"/>
      <c r="V6" s="2">
        <f>IF(O6&lt;&gt;"",VLOOKUP(O6,Runners!CZ$3:DM$200,V$1,FALSE),"")</f>
        <v>2.0999899355877615E-2</v>
      </c>
      <c r="W6" s="19">
        <f t="shared" si="10"/>
        <v>6.1393208885480596E-2</v>
      </c>
    </row>
    <row r="7" spans="1:83" x14ac:dyDescent="0.25">
      <c r="A7" s="1" t="s">
        <v>1</v>
      </c>
      <c r="C7" s="3">
        <f>IF(A7&lt;&gt;"",VLOOKUP(A7,Runners!A$3:AS$200,C$1,FALSE),0)</f>
        <v>1.7708333333333333E-2</v>
      </c>
      <c r="D7" s="6">
        <f t="shared" si="0"/>
        <v>4</v>
      </c>
      <c r="E7" s="2"/>
      <c r="F7" s="2">
        <f t="shared" si="1"/>
        <v>0</v>
      </c>
      <c r="J7" s="1" t="str">
        <f t="shared" si="2"/>
        <v>Alex Tate</v>
      </c>
      <c r="M7" s="8">
        <f t="shared" si="3"/>
        <v>3.5879629629629629E-2</v>
      </c>
      <c r="N7" s="8">
        <f t="shared" si="4"/>
        <v>1.9039351851851852E-2</v>
      </c>
      <c r="O7" s="1" t="str">
        <f t="shared" si="5"/>
        <v>Catherine Carrdus</v>
      </c>
      <c r="P7" s="40">
        <f t="shared" si="6"/>
        <v>0</v>
      </c>
      <c r="Q7" s="40">
        <f t="shared" si="7"/>
        <v>37</v>
      </c>
      <c r="R7" s="6">
        <f t="shared" si="8"/>
        <v>37</v>
      </c>
      <c r="S7" s="6">
        <f>IF(AND(D7&lt;=L$4,P7&lt;&gt;"Y"),IF(N7&lt;VLOOKUP(O7,Runners!A$3:CT$200,S$1,FALSE),2,0),0)</f>
        <v>2</v>
      </c>
      <c r="T7" s="6">
        <f t="shared" si="9"/>
        <v>39</v>
      </c>
      <c r="U7" s="2"/>
      <c r="V7" s="2">
        <f>IF(O7&lt;&gt;"",VLOOKUP(O7,Runners!CZ$3:DM$200,V$1,FALSE),"")</f>
        <v>1.9380032206119165E-2</v>
      </c>
      <c r="W7" s="19">
        <f t="shared" si="10"/>
        <v>1.7578936435396864E-2</v>
      </c>
    </row>
    <row r="8" spans="1:83" x14ac:dyDescent="0.25">
      <c r="A8" s="1" t="s">
        <v>186</v>
      </c>
      <c r="B8" s="3"/>
      <c r="C8" s="3">
        <f>IF(A8&lt;&gt;"",VLOOKUP(A8,Runners!A$3:AS$200,C$1,FALSE),0)</f>
        <v>1.6666666666666666E-2</v>
      </c>
      <c r="D8" s="6">
        <f t="shared" si="0"/>
        <v>5</v>
      </c>
      <c r="E8" s="2"/>
      <c r="F8" s="2">
        <f t="shared" si="1"/>
        <v>0</v>
      </c>
      <c r="J8" s="1" t="str">
        <f t="shared" si="2"/>
        <v>Alistaire Leivers</v>
      </c>
      <c r="M8" s="8">
        <f t="shared" si="3"/>
        <v>3.5925925925925924E-2</v>
      </c>
      <c r="N8" s="8">
        <f t="shared" si="4"/>
        <v>2.585648148148148E-2</v>
      </c>
      <c r="O8" s="1" t="str">
        <f t="shared" si="5"/>
        <v>Peter Thomson</v>
      </c>
      <c r="P8" s="40">
        <f t="shared" si="6"/>
        <v>0</v>
      </c>
      <c r="Q8" s="40">
        <f t="shared" si="7"/>
        <v>36</v>
      </c>
      <c r="R8" s="6">
        <f t="shared" si="8"/>
        <v>36</v>
      </c>
      <c r="S8" s="6">
        <f>IF(AND(D8&lt;=L$4,P8&lt;&gt;"Y"),IF(N8&lt;VLOOKUP(O8,Runners!A$3:CT$200,S$1,FALSE),2,0),0)</f>
        <v>2</v>
      </c>
      <c r="T8" s="6">
        <f t="shared" si="9"/>
        <v>38</v>
      </c>
      <c r="U8" s="2"/>
      <c r="V8" s="2">
        <f>IF(O8&lt;&gt;"",VLOOKUP(O8,Runners!CZ$3:DM$200,V$1,FALSE),"")</f>
        <v>2.6224335748792269E-2</v>
      </c>
      <c r="W8" s="19">
        <f t="shared" si="10"/>
        <v>1.4027210101126392E-2</v>
      </c>
    </row>
    <row r="9" spans="1:83" x14ac:dyDescent="0.25">
      <c r="A9" s="1" t="s">
        <v>40</v>
      </c>
      <c r="C9" s="3">
        <f>IF(A9&lt;&gt;"",VLOOKUP(A9,Runners!A$3:AS$200,C$1,FALSE),0)</f>
        <v>1.2152777777777778E-2</v>
      </c>
      <c r="D9" s="6">
        <f t="shared" si="0"/>
        <v>6</v>
      </c>
      <c r="E9" s="2"/>
      <c r="F9" s="2">
        <f t="shared" si="1"/>
        <v>0</v>
      </c>
      <c r="J9" s="1" t="str">
        <f t="shared" si="2"/>
        <v>Als Everest</v>
      </c>
      <c r="M9" s="8">
        <f t="shared" si="3"/>
        <v>3.5960648148148151E-2</v>
      </c>
      <c r="N9" s="8">
        <f t="shared" si="4"/>
        <v>2.2071759259259263E-2</v>
      </c>
      <c r="O9" s="1" t="str">
        <f t="shared" si="5"/>
        <v>Louise Cox</v>
      </c>
      <c r="P9" s="40">
        <f t="shared" si="6"/>
        <v>0</v>
      </c>
      <c r="Q9" s="40">
        <f t="shared" si="7"/>
        <v>35</v>
      </c>
      <c r="R9" s="6">
        <f t="shared" si="8"/>
        <v>35</v>
      </c>
      <c r="S9" s="6">
        <f>IF(AND(D9&lt;=L$4,P9&lt;&gt;"Y"),IF(N9&lt;VLOOKUP(O9,Runners!A$3:CT$200,S$1,FALSE),2,0),0)</f>
        <v>2</v>
      </c>
      <c r="T9" s="6">
        <f t="shared" si="9"/>
        <v>37</v>
      </c>
      <c r="U9" s="2"/>
      <c r="V9" s="2">
        <f>IF(O9&lt;&gt;"",VLOOKUP(O9,Runners!CZ$3:DM$200,V$1,FALSE),"")</f>
        <v>2.2389741373212334E-2</v>
      </c>
      <c r="W9" s="19">
        <f t="shared" si="10"/>
        <v>1.420213430127034E-2</v>
      </c>
    </row>
    <row r="10" spans="1:83" x14ac:dyDescent="0.25">
      <c r="A10" s="1" t="s">
        <v>60</v>
      </c>
      <c r="C10" s="3">
        <f>IF(A10&lt;&gt;"",VLOOKUP(A10,Runners!A$3:AS$200,C$1,FALSE),0)</f>
        <v>1.892361111111111E-2</v>
      </c>
      <c r="D10" s="6">
        <f t="shared" si="0"/>
        <v>7</v>
      </c>
      <c r="E10" s="2"/>
      <c r="F10" s="2">
        <f t="shared" si="1"/>
        <v>0</v>
      </c>
      <c r="J10" s="1" t="str">
        <f t="shared" si="2"/>
        <v>Andy Draper</v>
      </c>
      <c r="M10" s="8">
        <f t="shared" si="3"/>
        <v>3.605324074074074E-2</v>
      </c>
      <c r="N10" s="8">
        <f t="shared" si="4"/>
        <v>1.7650462962962962E-2</v>
      </c>
      <c r="O10" s="1" t="str">
        <f t="shared" si="5"/>
        <v>Tom Howarth</v>
      </c>
      <c r="P10" s="40">
        <f t="shared" si="6"/>
        <v>0</v>
      </c>
      <c r="Q10" s="40">
        <f t="shared" si="7"/>
        <v>34</v>
      </c>
      <c r="R10" s="6">
        <f t="shared" si="8"/>
        <v>34</v>
      </c>
      <c r="S10" s="6">
        <f>IF(AND(D10&lt;=L$4,P10&lt;&gt;"Y"),IF(N10&lt;VLOOKUP(O10,Runners!A$3:CT$200,S$1,FALSE),2,0),0)</f>
        <v>2</v>
      </c>
      <c r="T10" s="6">
        <f t="shared" si="9"/>
        <v>36</v>
      </c>
      <c r="U10" s="2"/>
      <c r="V10" s="2">
        <f>IF(O10&lt;&gt;"",VLOOKUP(O10,Runners!CZ$3:DM$200,V$1,FALSE),"")</f>
        <v>1.7876912238325278E-2</v>
      </c>
      <c r="W10" s="19">
        <f t="shared" si="10"/>
        <v>1.2667135819845044E-2</v>
      </c>
    </row>
    <row r="11" spans="1:83" x14ac:dyDescent="0.25">
      <c r="A11" s="1" t="s">
        <v>34</v>
      </c>
      <c r="C11" s="3">
        <f>IF(A11&lt;&gt;"",VLOOKUP(A11,Runners!A$3:AS$200,C$1,FALSE),0)</f>
        <v>1.7881944444444443E-2</v>
      </c>
      <c r="D11" s="6">
        <f t="shared" si="0"/>
        <v>8</v>
      </c>
      <c r="E11" s="2"/>
      <c r="F11" s="2">
        <f t="shared" si="1"/>
        <v>0</v>
      </c>
      <c r="J11" s="1" t="str">
        <f t="shared" si="2"/>
        <v>Andy Unsworth</v>
      </c>
      <c r="M11" s="8">
        <f t="shared" si="3"/>
        <v>3.6180555555555556E-2</v>
      </c>
      <c r="N11" s="8">
        <f t="shared" si="4"/>
        <v>2.8194444444444446E-2</v>
      </c>
      <c r="O11" s="1" t="str">
        <f t="shared" si="5"/>
        <v>Catherine MacLachlan</v>
      </c>
      <c r="P11" s="40" t="str">
        <f t="shared" si="6"/>
        <v>Y</v>
      </c>
      <c r="Q11" s="40">
        <f t="shared" si="7"/>
        <v>34</v>
      </c>
      <c r="R11" s="6">
        <f t="shared" si="8"/>
        <v>0</v>
      </c>
      <c r="S11" s="6">
        <f>IF(AND(D11&lt;=L$4,P11&lt;&gt;"Y"),IF(N11&lt;VLOOKUP(O11,Runners!A$3:CT$200,S$1,FALSE),2,0),0)</f>
        <v>0</v>
      </c>
      <c r="T11" s="6">
        <f t="shared" si="9"/>
        <v>0</v>
      </c>
      <c r="U11" s="2"/>
      <c r="V11" s="2">
        <f>IF(O11&lt;&gt;"",VLOOKUP(O11,Runners!CZ$3:DM$200,V$1,FALSE),"")</f>
        <v>2.8281778576689259E-2</v>
      </c>
      <c r="W11" s="19">
        <f t="shared" si="10"/>
        <v>3.0879999999999046E-3</v>
      </c>
    </row>
    <row r="12" spans="1:83" x14ac:dyDescent="0.25">
      <c r="A12" s="1" t="s">
        <v>216</v>
      </c>
      <c r="C12" s="3">
        <f>IF(A12&lt;&gt;"",VLOOKUP(A12,Runners!A$3:AS$200,C$1,FALSE),0)</f>
        <v>7.9861111111111105E-3</v>
      </c>
      <c r="D12" s="6">
        <f t="shared" si="0"/>
        <v>9</v>
      </c>
      <c r="E12" s="2"/>
      <c r="F12" s="2">
        <f t="shared" si="1"/>
        <v>0</v>
      </c>
      <c r="J12" s="1" t="str">
        <f t="shared" si="2"/>
        <v>Angela Bremner</v>
      </c>
      <c r="M12" s="8">
        <f t="shared" si="3"/>
        <v>3.6400462962962961E-2</v>
      </c>
      <c r="N12" s="8">
        <f t="shared" si="4"/>
        <v>2.7372685185185184E-2</v>
      </c>
      <c r="O12" s="1" t="str">
        <f t="shared" si="5"/>
        <v>Bob Clough</v>
      </c>
      <c r="P12" s="40">
        <f t="shared" si="6"/>
        <v>0</v>
      </c>
      <c r="Q12" s="40">
        <f t="shared" si="7"/>
        <v>33</v>
      </c>
      <c r="R12" s="6">
        <f t="shared" si="8"/>
        <v>33</v>
      </c>
      <c r="S12" s="6">
        <f>IF(AND(D12&lt;=L$4,P12&lt;&gt;"Y"),IF(N12&lt;VLOOKUP(O12,Runners!A$3:CT$200,S$1,FALSE),2,0),0)</f>
        <v>0</v>
      </c>
      <c r="T12" s="6">
        <f t="shared" si="9"/>
        <v>33</v>
      </c>
      <c r="U12" s="2"/>
      <c r="V12" s="2">
        <f>IF(O12&lt;&gt;"",VLOOKUP(O12,Runners!CZ$3:DM$200,V$1,FALSE),"")</f>
        <v>2.7152777777777772E-2</v>
      </c>
      <c r="W12" s="19">
        <f t="shared" si="10"/>
        <v>-8.0988917306054464E-3</v>
      </c>
    </row>
    <row r="13" spans="1:83" x14ac:dyDescent="0.25">
      <c r="A13" s="1" t="s">
        <v>26</v>
      </c>
      <c r="C13" s="3">
        <f>IF(A13&lt;&gt;"",VLOOKUP(A13,Runners!A$3:AS$200,C$1,FALSE),0)</f>
        <v>1.3368055555555555E-2</v>
      </c>
      <c r="D13" s="6">
        <f t="shared" si="0"/>
        <v>10</v>
      </c>
      <c r="E13" s="2"/>
      <c r="F13" s="2">
        <f t="shared" si="1"/>
        <v>0</v>
      </c>
      <c r="J13" s="1" t="str">
        <f t="shared" si="2"/>
        <v>Barbara Holmes</v>
      </c>
      <c r="M13" s="8">
        <f t="shared" si="3"/>
        <v>3.6458333333333336E-2</v>
      </c>
      <c r="N13" s="8">
        <f t="shared" si="4"/>
        <v>2.34375E-2</v>
      </c>
      <c r="O13" s="1" t="str">
        <f t="shared" si="5"/>
        <v>Katy McIntyre</v>
      </c>
      <c r="P13" s="40">
        <f t="shared" si="6"/>
        <v>0</v>
      </c>
      <c r="Q13" s="40">
        <f t="shared" si="7"/>
        <v>32</v>
      </c>
      <c r="R13" s="6">
        <f t="shared" si="8"/>
        <v>32</v>
      </c>
      <c r="S13" s="6">
        <f>IF(AND(D13&lt;=L$4,P13&lt;&gt;"Y"),IF(N13&lt;VLOOKUP(O13,Runners!A$3:CT$200,S$1,FALSE),2,0),0)</f>
        <v>0</v>
      </c>
      <c r="T13" s="6">
        <f t="shared" si="9"/>
        <v>32</v>
      </c>
      <c r="U13" s="2"/>
      <c r="V13" s="2">
        <f>IF(O13&lt;&gt;"",VLOOKUP(O13,Runners!CZ$3:DM$200,V$1,FALSE),"")</f>
        <v>2.3203502415458935E-2</v>
      </c>
      <c r="W13" s="19">
        <f t="shared" si="10"/>
        <v>-1.0084580351333843E-2</v>
      </c>
    </row>
    <row r="14" spans="1:83" x14ac:dyDescent="0.25">
      <c r="A14" s="1" t="s">
        <v>41</v>
      </c>
      <c r="C14" s="3">
        <f>IF(A14&lt;&gt;"",VLOOKUP(A14,Runners!A$3:AS$200,C$1,FALSE),0)</f>
        <v>8.8541666666666664E-3</v>
      </c>
      <c r="D14" s="6">
        <f t="shared" si="0"/>
        <v>11</v>
      </c>
      <c r="E14" s="2"/>
      <c r="F14" s="2">
        <f t="shared" si="1"/>
        <v>0</v>
      </c>
      <c r="J14" s="1" t="str">
        <f t="shared" si="2"/>
        <v>Bec Willetts</v>
      </c>
      <c r="M14" s="8">
        <f t="shared" si="3"/>
        <v>3.6539351851851851E-2</v>
      </c>
      <c r="N14" s="8">
        <f t="shared" si="4"/>
        <v>2.4560185185185185E-2</v>
      </c>
      <c r="O14" s="1" t="str">
        <f t="shared" si="5"/>
        <v>Debbie Cooper</v>
      </c>
      <c r="P14" s="40">
        <f t="shared" si="6"/>
        <v>0</v>
      </c>
      <c r="Q14" s="40">
        <f t="shared" si="7"/>
        <v>31</v>
      </c>
      <c r="R14" s="6">
        <f t="shared" si="8"/>
        <v>31</v>
      </c>
      <c r="S14" s="6">
        <f>IF(AND(D14&lt;=L$4,P14&lt;&gt;"Y"),IF(N14&lt;VLOOKUP(O14,Runners!A$3:CT$200,S$1,FALSE),2,0),0)</f>
        <v>0</v>
      </c>
      <c r="T14" s="6">
        <f t="shared" si="9"/>
        <v>31</v>
      </c>
      <c r="U14" s="2"/>
      <c r="V14" s="2">
        <f>IF(O14&lt;&gt;"",VLOOKUP(O14,Runners!CZ$3:DM$200,V$1,FALSE),"")</f>
        <v>2.4327194041867947E-2</v>
      </c>
      <c r="W14" s="19">
        <f t="shared" si="10"/>
        <v>-9.577394865854752E-3</v>
      </c>
    </row>
    <row r="15" spans="1:83" x14ac:dyDescent="0.25">
      <c r="A15" s="1" t="s">
        <v>174</v>
      </c>
      <c r="C15" s="3">
        <f>IF(A15&lt;&gt;"",VLOOKUP(A15,Runners!A$3:AS$200,C$1,FALSE),0)</f>
        <v>8.6805555555555559E-3</v>
      </c>
      <c r="D15" s="6">
        <f t="shared" si="0"/>
        <v>12</v>
      </c>
      <c r="E15" s="2"/>
      <c r="F15" s="2">
        <f t="shared" si="1"/>
        <v>0</v>
      </c>
      <c r="J15" s="1" t="str">
        <f t="shared" si="2"/>
        <v>Ben McCabe</v>
      </c>
      <c r="M15" s="8">
        <f t="shared" si="3"/>
        <v>3.6886574074074079E-2</v>
      </c>
      <c r="N15" s="8">
        <f t="shared" si="4"/>
        <v>2.299768518518519E-2</v>
      </c>
      <c r="O15" s="1" t="str">
        <f t="shared" si="5"/>
        <v>Ben Wrigley</v>
      </c>
      <c r="P15" s="40" t="str">
        <f t="shared" si="6"/>
        <v>Y</v>
      </c>
      <c r="Q15" s="40">
        <f t="shared" si="7"/>
        <v>31</v>
      </c>
      <c r="R15" s="6">
        <f t="shared" si="8"/>
        <v>0</v>
      </c>
      <c r="S15" s="6">
        <f>IF(AND(D15&lt;=L$4,P15&lt;&gt;"Y"),IF(N15&lt;VLOOKUP(O15,Runners!A$3:CT$200,S$1,FALSE),2,0),0)</f>
        <v>0</v>
      </c>
      <c r="T15" s="6">
        <f t="shared" si="9"/>
        <v>0</v>
      </c>
      <c r="U15" s="2"/>
      <c r="V15" s="2">
        <f>IF(O15&lt;&gt;"",VLOOKUP(O15,Runners!CZ$3:DM$200,V$1,FALSE),"")</f>
        <v>2.2357085346215781E-2</v>
      </c>
      <c r="W15" s="19">
        <f t="shared" si="10"/>
        <v>-2.8653101647609872E-2</v>
      </c>
    </row>
    <row r="16" spans="1:83" x14ac:dyDescent="0.25">
      <c r="A16" s="1" t="s">
        <v>164</v>
      </c>
      <c r="B16" s="1" t="s">
        <v>185</v>
      </c>
      <c r="C16" s="3">
        <f>IF(A16&lt;&gt;"",VLOOKUP(A16,Runners!A$3:AS$200,C$1,FALSE),0)</f>
        <v>1.3888888888888888E-2</v>
      </c>
      <c r="D16" s="6">
        <f t="shared" si="0"/>
        <v>13</v>
      </c>
      <c r="E16" s="2">
        <v>3.6886574074074079E-2</v>
      </c>
      <c r="F16" s="2">
        <f t="shared" si="1"/>
        <v>2.299768518518519E-2</v>
      </c>
      <c r="J16" s="1" t="str">
        <f t="shared" si="2"/>
        <v>Ben Wrigley</v>
      </c>
      <c r="M16" s="8">
        <f t="shared" si="3"/>
        <v>3.6944444444444446E-2</v>
      </c>
      <c r="N16" s="8">
        <f t="shared" si="4"/>
        <v>2.357638888888889E-2</v>
      </c>
      <c r="O16" s="1" t="str">
        <f t="shared" si="5"/>
        <v>Claire Markham</v>
      </c>
      <c r="P16" s="40">
        <f t="shared" si="6"/>
        <v>0</v>
      </c>
      <c r="Q16" s="40">
        <f t="shared" si="7"/>
        <v>30</v>
      </c>
      <c r="R16" s="6">
        <f t="shared" si="8"/>
        <v>30</v>
      </c>
      <c r="S16" s="6">
        <f>IF(AND(D16&lt;=L$4,P16&lt;&gt;"Y"),IF(N16&lt;VLOOKUP(O16,Runners!A$3:CT$200,S$1,FALSE),2,0),0)</f>
        <v>0</v>
      </c>
      <c r="T16" s="6">
        <f t="shared" si="9"/>
        <v>30</v>
      </c>
      <c r="U16" s="2"/>
      <c r="V16" s="2">
        <f>IF(O16&lt;&gt;"",VLOOKUP(O16,Runners!CZ$3:DM$200,V$1,FALSE),"")</f>
        <v>2.2940821256038652E-2</v>
      </c>
      <c r="W16" s="19">
        <f t="shared" si="10"/>
        <v>-2.7704659120821089E-2</v>
      </c>
    </row>
    <row r="17" spans="1:23" x14ac:dyDescent="0.25">
      <c r="A17" s="1" t="s">
        <v>25</v>
      </c>
      <c r="C17" s="3">
        <f>IF(A17&lt;&gt;"",VLOOKUP(A17,Runners!A$3:AS$200,C$1,FALSE),0)</f>
        <v>9.0277777777777769E-3</v>
      </c>
      <c r="D17" s="6">
        <f t="shared" si="0"/>
        <v>14</v>
      </c>
      <c r="E17" s="2">
        <v>3.6400462962962961E-2</v>
      </c>
      <c r="F17" s="2">
        <f t="shared" si="1"/>
        <v>2.7372685185185184E-2</v>
      </c>
      <c r="J17" s="1" t="str">
        <f t="shared" si="2"/>
        <v>Bob Clough</v>
      </c>
      <c r="M17" s="8">
        <f t="shared" si="3"/>
        <v>3.6979166666666667E-2</v>
      </c>
      <c r="N17" s="8">
        <f t="shared" si="4"/>
        <v>2.7777777777777776E-2</v>
      </c>
      <c r="O17" s="1" t="str">
        <f t="shared" si="5"/>
        <v>Greg Oulton</v>
      </c>
      <c r="P17" s="40">
        <f t="shared" si="6"/>
        <v>0</v>
      </c>
      <c r="Q17" s="40">
        <f t="shared" si="7"/>
        <v>29</v>
      </c>
      <c r="R17" s="6">
        <f t="shared" si="8"/>
        <v>29</v>
      </c>
      <c r="S17" s="6">
        <f>IF(AND(D17&lt;=L$4,P17&lt;&gt;"Y"),IF(N17&lt;VLOOKUP(O17,Runners!A$3:CT$200,S$1,FALSE),2,0),0)</f>
        <v>2</v>
      </c>
      <c r="T17" s="6">
        <f t="shared" si="9"/>
        <v>31</v>
      </c>
      <c r="U17" s="2"/>
      <c r="V17" s="2">
        <f>IF(O17&lt;&gt;"",VLOOKUP(O17,Runners!CZ$3:DM$200,V$1,FALSE),"")</f>
        <v>2.6968599033816414E-2</v>
      </c>
      <c r="W17" s="19">
        <f t="shared" si="10"/>
        <v>-3.0004478280340707E-2</v>
      </c>
    </row>
    <row r="18" spans="1:23" x14ac:dyDescent="0.25">
      <c r="A18" s="1" t="s">
        <v>201</v>
      </c>
      <c r="C18" s="3">
        <f>IF(A18&lt;&gt;"",VLOOKUP(A18,Runners!A$3:AS$200,C$1,FALSE),0)</f>
        <v>1.3368055555555555E-2</v>
      </c>
      <c r="D18" s="6">
        <f t="shared" si="0"/>
        <v>15</v>
      </c>
      <c r="E18" s="2"/>
      <c r="F18" s="2">
        <f t="shared" si="1"/>
        <v>0</v>
      </c>
      <c r="J18" s="1" t="str">
        <f t="shared" si="2"/>
        <v>Brian Fox</v>
      </c>
      <c r="M18" s="8">
        <f t="shared" si="3"/>
        <v>3.7106481481481483E-2</v>
      </c>
      <c r="N18" s="8">
        <f t="shared" si="4"/>
        <v>2.7905092592592592E-2</v>
      </c>
      <c r="O18" s="1" t="str">
        <f t="shared" si="5"/>
        <v>Laura Byrne</v>
      </c>
      <c r="P18" s="40">
        <f t="shared" si="6"/>
        <v>0</v>
      </c>
      <c r="Q18" s="40">
        <f t="shared" si="7"/>
        <v>28</v>
      </c>
      <c r="R18" s="6">
        <f t="shared" si="8"/>
        <v>28</v>
      </c>
      <c r="S18" s="6">
        <f>IF(AND(D18&lt;=L$4,P18&lt;&gt;"Y"),IF(N18&lt;VLOOKUP(O18,Runners!A$3:CT$200,S$1,FALSE),2,0),0)</f>
        <v>2</v>
      </c>
      <c r="T18" s="6">
        <f t="shared" si="9"/>
        <v>30</v>
      </c>
      <c r="U18" s="2"/>
      <c r="V18" s="2">
        <f>IF(O18&lt;&gt;"",VLOOKUP(O18,Runners!CZ$3:DM$200,V$1,FALSE),"")</f>
        <v>2.7041566022544282E-2</v>
      </c>
      <c r="W18" s="19">
        <f t="shared" si="10"/>
        <v>-3.1933304799300344E-2</v>
      </c>
    </row>
    <row r="19" spans="1:23" x14ac:dyDescent="0.25">
      <c r="A19" s="1" t="s">
        <v>222</v>
      </c>
      <c r="C19" s="3">
        <f>IF(A19&lt;&gt;"",VLOOKUP(A19,Runners!A$3:AS$200,C$1,FALSE),0)</f>
        <v>7.9861111111111105E-3</v>
      </c>
      <c r="D19" s="6">
        <f t="shared" si="0"/>
        <v>16</v>
      </c>
      <c r="E19" s="2"/>
      <c r="F19" s="2">
        <f t="shared" si="1"/>
        <v>0</v>
      </c>
      <c r="J19" s="1" t="str">
        <f t="shared" si="2"/>
        <v>Carolyn Melvyn</v>
      </c>
      <c r="M19" s="8">
        <f t="shared" si="3"/>
        <v>3.7280092592592594E-2</v>
      </c>
      <c r="N19" s="8">
        <f t="shared" si="4"/>
        <v>2.269675925925926E-2</v>
      </c>
      <c r="O19" s="1" t="str">
        <f t="shared" si="5"/>
        <v>Lewis McAfee</v>
      </c>
      <c r="P19" s="40">
        <f t="shared" si="6"/>
        <v>0</v>
      </c>
      <c r="Q19" s="40">
        <f t="shared" si="7"/>
        <v>27</v>
      </c>
      <c r="R19" s="6">
        <f t="shared" si="8"/>
        <v>27</v>
      </c>
      <c r="S19" s="6">
        <f>IF(AND(D19&lt;=L$4,P19&lt;&gt;"Y"),IF(N19&lt;VLOOKUP(O19,Runners!A$3:CT$200,S$1,FALSE),2,0),0)</f>
        <v>2</v>
      </c>
      <c r="T19" s="6">
        <f t="shared" si="9"/>
        <v>29</v>
      </c>
      <c r="U19" s="2"/>
      <c r="V19" s="2">
        <f>IF(O19&lt;&gt;"",VLOOKUP(O19,Runners!CZ$3:DM$200,V$1,FALSE),"")</f>
        <v>2.1685789049919489E-2</v>
      </c>
      <c r="W19" s="19">
        <f t="shared" si="10"/>
        <v>-4.6619018888940288E-2</v>
      </c>
    </row>
    <row r="20" spans="1:23" x14ac:dyDescent="0.25">
      <c r="A20" s="1" t="s">
        <v>147</v>
      </c>
      <c r="B20" s="3"/>
      <c r="C20" s="3">
        <f>IF(A20&lt;&gt;"",VLOOKUP(A20,Runners!A$3:AS$200,C$1,FALSE),0)</f>
        <v>1.6840277777777777E-2</v>
      </c>
      <c r="D20" s="6">
        <f t="shared" si="0"/>
        <v>17</v>
      </c>
      <c r="E20" s="2">
        <v>3.5879629629629629E-2</v>
      </c>
      <c r="F20" s="2">
        <f t="shared" si="1"/>
        <v>1.9039351851851852E-2</v>
      </c>
      <c r="J20" s="1" t="str">
        <f t="shared" si="2"/>
        <v>Catherine Carrdus</v>
      </c>
      <c r="M20" s="8">
        <f t="shared" si="3"/>
        <v>3.7384259259259263E-2</v>
      </c>
      <c r="N20" s="8">
        <f t="shared" si="4"/>
        <v>1.9849537037037041E-2</v>
      </c>
      <c r="O20" s="1" t="str">
        <f t="shared" si="5"/>
        <v>Neil Tate</v>
      </c>
      <c r="P20" s="40">
        <f t="shared" si="6"/>
        <v>0</v>
      </c>
      <c r="Q20" s="40">
        <f t="shared" si="7"/>
        <v>26</v>
      </c>
      <c r="R20" s="6">
        <f t="shared" si="8"/>
        <v>26</v>
      </c>
      <c r="S20" s="6">
        <f>IF(AND(D20&lt;=L$4,P20&lt;&gt;"Y"),IF(N20&lt;VLOOKUP(O20,Runners!A$3:CT$200,S$1,FALSE),2,0),0)</f>
        <v>0</v>
      </c>
      <c r="T20" s="6">
        <f t="shared" si="9"/>
        <v>26</v>
      </c>
      <c r="U20" s="2"/>
      <c r="V20" s="2">
        <f>IF(O20&lt;&gt;"",VLOOKUP(O20,Runners!CZ$3:DM$200,V$1,FALSE),"")</f>
        <v>1.8606582125603864E-2</v>
      </c>
      <c r="W20" s="19">
        <f t="shared" si="10"/>
        <v>-6.6801893171061749E-2</v>
      </c>
    </row>
    <row r="21" spans="1:23" x14ac:dyDescent="0.25">
      <c r="A21" s="1" t="s">
        <v>208</v>
      </c>
      <c r="B21" s="1" t="s">
        <v>185</v>
      </c>
      <c r="C21" s="3">
        <f>IF(A21&lt;&gt;"",VLOOKUP(A21,Runners!A$3:AS$200,C$1,FALSE),0)</f>
        <v>7.9861111111111105E-3</v>
      </c>
      <c r="D21" s="6">
        <f t="shared" si="0"/>
        <v>18</v>
      </c>
      <c r="E21" s="2">
        <v>3.6180555555555556E-2</v>
      </c>
      <c r="F21" s="2">
        <f t="shared" si="1"/>
        <v>2.8194444444444446E-2</v>
      </c>
      <c r="J21" s="1" t="str">
        <f t="shared" si="2"/>
        <v>Catherine MacLachlan</v>
      </c>
      <c r="M21" s="8">
        <f t="shared" si="3"/>
        <v>3.7453703703703704E-2</v>
      </c>
      <c r="N21" s="8">
        <f t="shared" si="4"/>
        <v>1.9918981481481482E-2</v>
      </c>
      <c r="O21" s="1" t="str">
        <f t="shared" si="5"/>
        <v>Jonathan Tuck</v>
      </c>
      <c r="P21" s="40">
        <f t="shared" si="6"/>
        <v>0</v>
      </c>
      <c r="Q21" s="40">
        <f t="shared" si="7"/>
        <v>25</v>
      </c>
      <c r="R21" s="6">
        <f t="shared" si="8"/>
        <v>25</v>
      </c>
      <c r="S21" s="6">
        <f>IF(AND(D21&lt;=L$4,P21&lt;&gt;"Y"),IF(N21&lt;VLOOKUP(O21,Runners!A$3:CT$200,S$1,FALSE),2,0),0)</f>
        <v>0</v>
      </c>
      <c r="T21" s="6">
        <f t="shared" si="9"/>
        <v>25</v>
      </c>
      <c r="U21" s="2"/>
      <c r="V21" s="2">
        <f>IF(O21&lt;&gt;"",VLOOKUP(O21,Runners!CZ$3:DM$200,V$1,FALSE),"")</f>
        <v>1.8723329307568443E-2</v>
      </c>
      <c r="W21" s="19">
        <f t="shared" si="10"/>
        <v>-6.3858951272609724E-2</v>
      </c>
    </row>
    <row r="22" spans="1:23" x14ac:dyDescent="0.25">
      <c r="A22" s="1" t="s">
        <v>161</v>
      </c>
      <c r="C22" s="3">
        <f>IF(A22&lt;&gt;"",VLOOKUP(A22,Runners!A$3:AS$200,C$1,FALSE),0)</f>
        <v>1.1111111111111112E-2</v>
      </c>
      <c r="D22" s="6">
        <f t="shared" si="0"/>
        <v>19</v>
      </c>
      <c r="E22" s="2"/>
      <c r="F22" s="2">
        <f t="shared" si="1"/>
        <v>0</v>
      </c>
      <c r="J22" s="1" t="str">
        <f t="shared" si="2"/>
        <v>Chris Bowker</v>
      </c>
      <c r="M22" s="8">
        <f t="shared" si="3"/>
        <v>3.7476851851851851E-2</v>
      </c>
      <c r="N22" s="8">
        <f t="shared" si="4"/>
        <v>2.7060185185185187E-2</v>
      </c>
      <c r="O22" s="1" t="str">
        <f t="shared" si="5"/>
        <v>Kirsten Burnett</v>
      </c>
      <c r="P22" s="40">
        <f t="shared" si="6"/>
        <v>0</v>
      </c>
      <c r="Q22" s="40">
        <f t="shared" si="7"/>
        <v>24</v>
      </c>
      <c r="R22" s="6">
        <f t="shared" si="8"/>
        <v>24</v>
      </c>
      <c r="S22" s="6">
        <f>IF(AND(D22&lt;=L$4,P22&lt;&gt;"Y"),IF(N22&lt;VLOOKUP(O22,Runners!A$3:CT$200,S$1,FALSE),2,0),0)</f>
        <v>0</v>
      </c>
      <c r="T22" s="6">
        <f t="shared" si="9"/>
        <v>24</v>
      </c>
      <c r="U22" s="2"/>
      <c r="V22" s="2">
        <f>IF(O22&lt;&gt;"",VLOOKUP(O22,Runners!CZ$3:DM$200,V$1,FALSE),"")</f>
        <v>2.5874094202898549E-2</v>
      </c>
      <c r="W22" s="19">
        <f t="shared" si="10"/>
        <v>-4.5840869751249735E-2</v>
      </c>
    </row>
    <row r="23" spans="1:23" x14ac:dyDescent="0.25">
      <c r="A23" s="1" t="s">
        <v>229</v>
      </c>
      <c r="C23" s="3">
        <f>IF(A23&lt;&gt;"",VLOOKUP(A23,Runners!A$3:AS$200,C$1,FALSE),0)</f>
        <v>1.4756944444444444E-2</v>
      </c>
      <c r="D23" s="6">
        <f t="shared" si="0"/>
        <v>20</v>
      </c>
      <c r="E23" s="2"/>
      <c r="F23" s="2">
        <f t="shared" si="1"/>
        <v>0</v>
      </c>
      <c r="J23" s="1" t="str">
        <f t="shared" si="2"/>
        <v>Chris Cottram</v>
      </c>
      <c r="M23" s="8">
        <f t="shared" si="3"/>
        <v>3.7743055555555557E-2</v>
      </c>
      <c r="N23" s="8">
        <f t="shared" si="4"/>
        <v>2.4895833333333336E-2</v>
      </c>
      <c r="O23" s="1" t="str">
        <f t="shared" si="5"/>
        <v>Steve Tate</v>
      </c>
      <c r="P23" s="40">
        <f t="shared" si="6"/>
        <v>0</v>
      </c>
      <c r="Q23" s="40">
        <f t="shared" si="7"/>
        <v>23</v>
      </c>
      <c r="R23" s="6">
        <f t="shared" si="8"/>
        <v>23</v>
      </c>
      <c r="S23" s="6">
        <f>IF(AND(D23&lt;=L$4,P23&lt;&gt;"Y"),IF(N23&lt;VLOOKUP(O23,Runners!A$3:CT$200,S$1,FALSE),2,0),0)</f>
        <v>2</v>
      </c>
      <c r="T23" s="6">
        <f t="shared" si="9"/>
        <v>25</v>
      </c>
      <c r="U23" s="2"/>
      <c r="V23" s="2">
        <f>IF(O23&lt;&gt;"",VLOOKUP(O23,Runners!CZ$3:DM$200,V$1,FALSE),"")</f>
        <v>2.3305656199677938E-2</v>
      </c>
      <c r="W23" s="19">
        <f t="shared" si="10"/>
        <v>-6.8231382117332193E-2</v>
      </c>
    </row>
    <row r="24" spans="1:23" x14ac:dyDescent="0.25">
      <c r="A24" s="1" t="s">
        <v>200</v>
      </c>
      <c r="B24" s="3"/>
      <c r="C24" s="3">
        <f>IF(A24&lt;&gt;"",VLOOKUP(A24,Runners!A$3:AS$200,C$1,FALSE),0)</f>
        <v>1.3888888888888888E-2</v>
      </c>
      <c r="D24" s="6">
        <f t="shared" si="0"/>
        <v>21</v>
      </c>
      <c r="E24" s="2"/>
      <c r="F24" s="2">
        <f t="shared" si="1"/>
        <v>0</v>
      </c>
      <c r="J24" s="1" t="str">
        <f t="shared" si="2"/>
        <v>Chris Hastwell</v>
      </c>
      <c r="M24" s="8">
        <f t="shared" si="3"/>
        <v>3.8831018518518515E-2</v>
      </c>
      <c r="N24" s="8">
        <f t="shared" si="4"/>
        <v>2.8067129629629626E-2</v>
      </c>
      <c r="O24" s="1" t="str">
        <f t="shared" si="5"/>
        <v>Jen Trohear</v>
      </c>
      <c r="P24" s="40">
        <f t="shared" si="6"/>
        <v>0</v>
      </c>
      <c r="Q24" s="40">
        <f t="shared" si="7"/>
        <v>22</v>
      </c>
      <c r="R24" s="6">
        <f t="shared" si="8"/>
        <v>22</v>
      </c>
      <c r="S24" s="6">
        <f>IF(AND(D24&lt;=L$4,P24&lt;&gt;"Y"),IF(N24&lt;VLOOKUP(O24,Runners!A$3:CT$200,S$1,FALSE),2,0),0)</f>
        <v>0</v>
      </c>
      <c r="T24" s="6">
        <f t="shared" si="9"/>
        <v>22</v>
      </c>
      <c r="U24" s="2"/>
      <c r="V24" s="2">
        <f>IF(O24&lt;&gt;"",VLOOKUP(O24,Runners!CZ$3:DM$200,V$1,FALSE),"")</f>
        <v>2.5523852657004822E-2</v>
      </c>
      <c r="W24" s="19">
        <f t="shared" si="10"/>
        <v>-9.9643145837030281E-2</v>
      </c>
    </row>
    <row r="25" spans="1:23" x14ac:dyDescent="0.25">
      <c r="A25" s="1" t="s">
        <v>228</v>
      </c>
      <c r="C25" s="3">
        <f>IF(A25&lt;&gt;"",VLOOKUP(A25,Runners!A$3:AS$200,C$1,FALSE),0)</f>
        <v>1.9097222222222224E-2</v>
      </c>
      <c r="D25" s="6">
        <f t="shared" si="0"/>
        <v>22</v>
      </c>
      <c r="E25" s="2"/>
      <c r="F25" s="2">
        <f t="shared" si="1"/>
        <v>0</v>
      </c>
      <c r="J25" s="1" t="str">
        <f t="shared" si="2"/>
        <v>Chris McCarthy</v>
      </c>
      <c r="M25" s="8" t="str">
        <f t="shared" si="3"/>
        <v/>
      </c>
      <c r="N25" s="8" t="str">
        <f t="shared" si="4"/>
        <v/>
      </c>
      <c r="O25" s="1" t="str">
        <f t="shared" si="5"/>
        <v/>
      </c>
      <c r="P25" s="40" t="str">
        <f t="shared" si="6"/>
        <v/>
      </c>
      <c r="Q25" s="40" t="str">
        <f t="shared" si="7"/>
        <v/>
      </c>
      <c r="R25" s="6" t="str">
        <f t="shared" si="8"/>
        <v/>
      </c>
      <c r="S25" s="6">
        <f>IF(AND(D25&lt;=L$4,P25&lt;&gt;"Y"),IF(N25&lt;VLOOKUP(O25,Runners!A$3:CT$200,S$1,FALSE),2,0),0)</f>
        <v>0</v>
      </c>
      <c r="T25" s="6">
        <f t="shared" si="9"/>
        <v>0</v>
      </c>
      <c r="U25" s="2"/>
      <c r="V25" s="2" t="str">
        <f>IF(O25&lt;&gt;"",VLOOKUP(O25,Runners!CZ$3:DM$200,V$1,FALSE),"")</f>
        <v/>
      </c>
      <c r="W25" s="19" t="str">
        <f t="shared" si="10"/>
        <v/>
      </c>
    </row>
    <row r="26" spans="1:23" x14ac:dyDescent="0.25">
      <c r="A26" s="1" t="s">
        <v>223</v>
      </c>
      <c r="C26" s="3">
        <f>IF(A26&lt;&gt;"",VLOOKUP(A26,Runners!A$3:AS$200,C$1,FALSE),0)</f>
        <v>7.9861111111111105E-3</v>
      </c>
      <c r="D26" s="6">
        <f t="shared" si="0"/>
        <v>23</v>
      </c>
      <c r="E26" s="2"/>
      <c r="F26" s="2">
        <f t="shared" si="1"/>
        <v>0</v>
      </c>
      <c r="J26" s="1" t="str">
        <f t="shared" si="2"/>
        <v>Christine Rouse</v>
      </c>
      <c r="M26" s="8" t="str">
        <f t="shared" si="3"/>
        <v/>
      </c>
      <c r="N26" s="8" t="str">
        <f t="shared" si="4"/>
        <v/>
      </c>
      <c r="O26" s="1" t="str">
        <f t="shared" si="5"/>
        <v/>
      </c>
      <c r="P26" s="40" t="str">
        <f t="shared" si="6"/>
        <v/>
      </c>
      <c r="Q26" s="40" t="str">
        <f t="shared" si="7"/>
        <v/>
      </c>
      <c r="R26" s="6">
        <f t="shared" si="8"/>
        <v>0</v>
      </c>
      <c r="S26" s="6">
        <f>IF(AND(D26&lt;=L$4,P26&lt;&gt;"Y"),IF(N26&lt;VLOOKUP(O26,Runners!A$3:CT$200,S$1,FALSE),2,0),0)</f>
        <v>0</v>
      </c>
      <c r="T26" s="6">
        <f t="shared" si="9"/>
        <v>0</v>
      </c>
      <c r="U26" s="2"/>
      <c r="V26" s="2" t="str">
        <f>IF(O26&lt;&gt;"",VLOOKUP(O26,Runners!CZ$3:DM$200,V$1,FALSE),"")</f>
        <v/>
      </c>
      <c r="W26" s="19" t="str">
        <f t="shared" si="10"/>
        <v/>
      </c>
    </row>
    <row r="27" spans="1:23" x14ac:dyDescent="0.25">
      <c r="A27" s="1" t="s">
        <v>17</v>
      </c>
      <c r="C27" s="3">
        <f>IF(A27&lt;&gt;"",VLOOKUP(A27,Runners!A$3:AS$200,C$1,FALSE),0)</f>
        <v>1.40625E-2</v>
      </c>
      <c r="D27" s="6">
        <f t="shared" si="0"/>
        <v>24</v>
      </c>
      <c r="E27" s="2"/>
      <c r="F27" s="2">
        <f t="shared" si="1"/>
        <v>0</v>
      </c>
      <c r="J27" s="1" t="str">
        <f t="shared" si="2"/>
        <v>Claire England</v>
      </c>
      <c r="M27" s="8" t="str">
        <f t="shared" si="3"/>
        <v/>
      </c>
      <c r="N27" s="8" t="str">
        <f t="shared" si="4"/>
        <v/>
      </c>
      <c r="O27" s="1" t="str">
        <f t="shared" si="5"/>
        <v/>
      </c>
      <c r="P27" s="40" t="str">
        <f t="shared" si="6"/>
        <v/>
      </c>
      <c r="Q27" s="40" t="str">
        <f t="shared" si="7"/>
        <v/>
      </c>
      <c r="R27" s="6">
        <f t="shared" si="8"/>
        <v>0</v>
      </c>
      <c r="S27" s="6">
        <f>IF(AND(D27&lt;=L$4,P27&lt;&gt;"Y"),IF(N27&lt;VLOOKUP(O27,Runners!A$3:CT$200,S$1,FALSE),2,0),0)</f>
        <v>0</v>
      </c>
      <c r="T27" s="6">
        <f t="shared" si="9"/>
        <v>0</v>
      </c>
      <c r="U27" s="2"/>
      <c r="V27" s="2" t="str">
        <f>IF(O27&lt;&gt;"",VLOOKUP(O27,Runners!CZ$3:DM$200,V$1,FALSE),"")</f>
        <v/>
      </c>
      <c r="W27" s="19" t="str">
        <f t="shared" si="10"/>
        <v/>
      </c>
    </row>
    <row r="28" spans="1:23" x14ac:dyDescent="0.25">
      <c r="A28" s="1" t="s">
        <v>190</v>
      </c>
      <c r="C28" s="3">
        <f>IF(A28&lt;&gt;"",VLOOKUP(A28,Runners!A$3:AS$200,C$1,FALSE),0)</f>
        <v>1.3368055555555555E-2</v>
      </c>
      <c r="D28" s="6">
        <f t="shared" si="0"/>
        <v>25</v>
      </c>
      <c r="E28" s="2">
        <v>3.6944444444444446E-2</v>
      </c>
      <c r="F28" s="2">
        <f t="shared" si="1"/>
        <v>2.357638888888889E-2</v>
      </c>
      <c r="J28" s="1" t="str">
        <f t="shared" si="2"/>
        <v>Claire Markham</v>
      </c>
      <c r="M28" s="8" t="str">
        <f t="shared" si="3"/>
        <v/>
      </c>
      <c r="N28" s="8" t="str">
        <f t="shared" si="4"/>
        <v/>
      </c>
      <c r="O28" s="1" t="str">
        <f t="shared" si="5"/>
        <v/>
      </c>
      <c r="P28" s="40" t="str">
        <f t="shared" si="6"/>
        <v/>
      </c>
      <c r="Q28" s="40" t="str">
        <f t="shared" si="7"/>
        <v/>
      </c>
      <c r="R28" s="6">
        <f t="shared" si="8"/>
        <v>0</v>
      </c>
      <c r="S28" s="6">
        <f>IF(AND(D28&lt;=L$4,P28&lt;&gt;"Y"),IF(N28&lt;VLOOKUP(O28,Runners!A$3:CT$200,S$1,FALSE),2,0),0)</f>
        <v>0</v>
      </c>
      <c r="T28" s="6">
        <f t="shared" si="9"/>
        <v>0</v>
      </c>
      <c r="U28" s="2"/>
      <c r="V28" s="2" t="str">
        <f>IF(O28&lt;&gt;"",VLOOKUP(O28,Runners!CZ$3:DM$200,V$1,FALSE),"")</f>
        <v/>
      </c>
      <c r="W28" s="19" t="str">
        <f t="shared" si="10"/>
        <v/>
      </c>
    </row>
    <row r="29" spans="1:23" x14ac:dyDescent="0.25">
      <c r="A29" s="1" t="s">
        <v>2</v>
      </c>
      <c r="B29" s="3"/>
      <c r="C29" s="3">
        <f>IF(A29&lt;&gt;"",VLOOKUP(A29,Runners!A$3:AS$200,C$1,FALSE),0)</f>
        <v>1.8229166666666668E-2</v>
      </c>
      <c r="D29" s="6">
        <f t="shared" si="0"/>
        <v>26</v>
      </c>
      <c r="E29" s="2"/>
      <c r="F29" s="2">
        <f t="shared" si="1"/>
        <v>0</v>
      </c>
      <c r="J29" s="1" t="str">
        <f t="shared" si="2"/>
        <v>Colin Laidlaw</v>
      </c>
      <c r="M29" s="8" t="str">
        <f t="shared" si="3"/>
        <v/>
      </c>
      <c r="N29" s="8" t="str">
        <f t="shared" si="4"/>
        <v/>
      </c>
      <c r="O29" s="1" t="str">
        <f t="shared" si="5"/>
        <v/>
      </c>
      <c r="P29" s="40" t="str">
        <f t="shared" si="6"/>
        <v/>
      </c>
      <c r="Q29" s="40" t="str">
        <f t="shared" si="7"/>
        <v/>
      </c>
      <c r="R29" s="6">
        <f t="shared" si="8"/>
        <v>0</v>
      </c>
      <c r="S29" s="6">
        <f>IF(AND(D29&lt;=L$4,P29&lt;&gt;"Y"),IF(N29&lt;VLOOKUP(O29,Runners!A$3:CT$200,S$1,FALSE),2,0),0)</f>
        <v>0</v>
      </c>
      <c r="T29" s="6">
        <f t="shared" si="9"/>
        <v>0</v>
      </c>
      <c r="U29" s="2"/>
      <c r="V29" s="2" t="str">
        <f>IF(O29&lt;&gt;"",VLOOKUP(O29,Runners!CZ$3:DM$200,V$1,FALSE),"")</f>
        <v/>
      </c>
      <c r="W29" s="19" t="str">
        <f t="shared" si="10"/>
        <v/>
      </c>
    </row>
    <row r="30" spans="1:23" x14ac:dyDescent="0.25">
      <c r="A30" s="1" t="s">
        <v>193</v>
      </c>
      <c r="C30" s="3">
        <f>IF(A30&lt;&gt;"",VLOOKUP(A30,Runners!A$3:AS$200,C$1,FALSE),0)</f>
        <v>1.40625E-2</v>
      </c>
      <c r="D30" s="6">
        <f t="shared" si="0"/>
        <v>27</v>
      </c>
      <c r="E30" s="2"/>
      <c r="F30" s="2">
        <f t="shared" si="1"/>
        <v>0</v>
      </c>
      <c r="J30" s="1" t="str">
        <f t="shared" si="2"/>
        <v>Dan Gregson</v>
      </c>
      <c r="M30" s="8" t="str">
        <f t="shared" si="3"/>
        <v/>
      </c>
      <c r="N30" s="8" t="str">
        <f t="shared" si="4"/>
        <v/>
      </c>
      <c r="O30" s="1" t="str">
        <f t="shared" si="5"/>
        <v/>
      </c>
      <c r="P30" s="40" t="str">
        <f t="shared" si="6"/>
        <v/>
      </c>
      <c r="Q30" s="40" t="str">
        <f t="shared" si="7"/>
        <v/>
      </c>
      <c r="R30" s="6">
        <f t="shared" si="8"/>
        <v>0</v>
      </c>
      <c r="S30" s="6">
        <f>IF(AND(D30&lt;=L$4,P30&lt;&gt;"Y"),IF(N30&lt;VLOOKUP(O30,Runners!A$3:CT$200,S$1,FALSE),2,0),0)</f>
        <v>0</v>
      </c>
      <c r="T30" s="6">
        <f t="shared" si="9"/>
        <v>0</v>
      </c>
      <c r="U30" s="2"/>
      <c r="V30" s="2" t="str">
        <f>IF(O30&lt;&gt;"",VLOOKUP(O30,Runners!CZ$3:DM$200,V$1,FALSE),"")</f>
        <v/>
      </c>
      <c r="W30" s="19" t="str">
        <f t="shared" si="10"/>
        <v/>
      </c>
    </row>
    <row r="31" spans="1:23" x14ac:dyDescent="0.25">
      <c r="A31" s="1" t="s">
        <v>158</v>
      </c>
      <c r="C31" s="3">
        <f>IF(A31&lt;&gt;"",VLOOKUP(A31,Runners!A$3:AS$200,C$1,FALSE),0)</f>
        <v>1.5277777777777777E-2</v>
      </c>
      <c r="D31" s="6">
        <f t="shared" si="0"/>
        <v>28</v>
      </c>
      <c r="E31" s="2"/>
      <c r="F31" s="2">
        <f t="shared" si="1"/>
        <v>0</v>
      </c>
      <c r="J31" s="1" t="str">
        <f t="shared" si="2"/>
        <v>Darran Ames</v>
      </c>
      <c r="M31" s="8" t="str">
        <f t="shared" si="3"/>
        <v/>
      </c>
      <c r="N31" s="8" t="str">
        <f t="shared" si="4"/>
        <v/>
      </c>
      <c r="O31" s="1" t="str">
        <f t="shared" si="5"/>
        <v/>
      </c>
      <c r="P31" s="40" t="str">
        <f t="shared" si="6"/>
        <v/>
      </c>
      <c r="Q31" s="40" t="str">
        <f t="shared" si="7"/>
        <v/>
      </c>
      <c r="R31" s="6">
        <f t="shared" si="8"/>
        <v>0</v>
      </c>
      <c r="S31" s="6">
        <f>IF(AND(D31&lt;=L$4,P31&lt;&gt;"Y"),IF(N31&lt;VLOOKUP(O31,Runners!A$3:CT$200,S$1,FALSE),2,0),0)</f>
        <v>0</v>
      </c>
      <c r="T31" s="6">
        <f t="shared" si="9"/>
        <v>0</v>
      </c>
      <c r="U31" s="2"/>
      <c r="V31" s="2" t="str">
        <f>IF(O31&lt;&gt;"",VLOOKUP(O31,Runners!CZ$3:DM$200,V$1,FALSE),"")</f>
        <v/>
      </c>
      <c r="W31" s="19" t="str">
        <f t="shared" si="10"/>
        <v/>
      </c>
    </row>
    <row r="32" spans="1:23" x14ac:dyDescent="0.25">
      <c r="A32" s="1" t="s">
        <v>192</v>
      </c>
      <c r="C32" s="3">
        <f>IF(A32&lt;&gt;"",VLOOKUP(A32,Runners!A$3:AS$200,C$1,FALSE),0)</f>
        <v>1.5277777777777777E-2</v>
      </c>
      <c r="D32" s="6">
        <f t="shared" si="0"/>
        <v>29</v>
      </c>
      <c r="E32" s="2">
        <v>3.498842592592593E-2</v>
      </c>
      <c r="F32" s="2">
        <f t="shared" si="1"/>
        <v>1.9710648148148151E-2</v>
      </c>
      <c r="J32" s="1" t="str">
        <f t="shared" si="2"/>
        <v>Daryl Bentley</v>
      </c>
      <c r="M32" s="8" t="str">
        <f t="shared" si="3"/>
        <v/>
      </c>
      <c r="N32" s="8" t="str">
        <f t="shared" si="4"/>
        <v/>
      </c>
      <c r="O32" s="1" t="str">
        <f t="shared" si="5"/>
        <v/>
      </c>
      <c r="P32" s="40" t="str">
        <f t="shared" si="6"/>
        <v/>
      </c>
      <c r="Q32" s="40" t="str">
        <f t="shared" si="7"/>
        <v/>
      </c>
      <c r="R32" s="6">
        <f t="shared" si="8"/>
        <v>0</v>
      </c>
      <c r="S32" s="6">
        <f>IF(AND(D32&lt;=L$4,P32&lt;&gt;"Y"),IF(N32&lt;VLOOKUP(O32,Runners!A$3:CT$200,S$1,FALSE),2,0),0)</f>
        <v>0</v>
      </c>
      <c r="T32" s="6">
        <f t="shared" si="9"/>
        <v>0</v>
      </c>
      <c r="U32" s="2"/>
      <c r="V32" s="2" t="str">
        <f>IF(O32&lt;&gt;"",VLOOKUP(O32,Runners!CZ$3:DM$200,V$1,FALSE),"")</f>
        <v/>
      </c>
      <c r="W32" s="19" t="str">
        <f t="shared" si="10"/>
        <v/>
      </c>
    </row>
    <row r="33" spans="1:23" x14ac:dyDescent="0.25">
      <c r="A33" s="1" t="s">
        <v>206</v>
      </c>
      <c r="B33" s="1" t="s">
        <v>185</v>
      </c>
      <c r="C33" s="3">
        <f>IF(A33&lt;&gt;"",VLOOKUP(A33,Runners!A$3:AS$200,C$1,FALSE),0)</f>
        <v>1.6493055555555556E-2</v>
      </c>
      <c r="D33" s="6">
        <f t="shared" si="0"/>
        <v>30</v>
      </c>
      <c r="E33" s="2"/>
      <c r="F33" s="2">
        <f t="shared" si="1"/>
        <v>0</v>
      </c>
      <c r="J33" s="1" t="str">
        <f t="shared" si="2"/>
        <v>David Butler</v>
      </c>
      <c r="M33" s="8" t="str">
        <f t="shared" si="3"/>
        <v/>
      </c>
      <c r="N33" s="8" t="str">
        <f t="shared" si="4"/>
        <v/>
      </c>
      <c r="O33" s="1" t="str">
        <f t="shared" si="5"/>
        <v/>
      </c>
      <c r="P33" s="40" t="str">
        <f t="shared" si="6"/>
        <v/>
      </c>
      <c r="Q33" s="40" t="str">
        <f t="shared" si="7"/>
        <v/>
      </c>
      <c r="R33" s="6">
        <f t="shared" si="8"/>
        <v>0</v>
      </c>
      <c r="S33" s="6">
        <f>IF(AND(D33&lt;=L$4,P33&lt;&gt;"Y"),IF(N33&lt;VLOOKUP(O33,Runners!A$3:CT$200,S$1,FALSE),2,0),0)</f>
        <v>0</v>
      </c>
      <c r="T33" s="6">
        <f t="shared" si="9"/>
        <v>0</v>
      </c>
      <c r="U33" s="2"/>
      <c r="V33" s="2" t="str">
        <f>IF(O33&lt;&gt;"",VLOOKUP(O33,Runners!CZ$3:DM$200,V$1,FALSE),"")</f>
        <v/>
      </c>
      <c r="W33" s="19" t="str">
        <f t="shared" si="10"/>
        <v/>
      </c>
    </row>
    <row r="34" spans="1:23" x14ac:dyDescent="0.25">
      <c r="A34" s="1" t="s">
        <v>13</v>
      </c>
      <c r="C34" s="3">
        <f>IF(A34&lt;&gt;"",VLOOKUP(A34,Runners!A$3:AS$200,C$1,FALSE),0)</f>
        <v>1.1979166666666667E-2</v>
      </c>
      <c r="D34" s="6">
        <f t="shared" si="0"/>
        <v>31</v>
      </c>
      <c r="E34" s="2">
        <v>3.6539351851851851E-2</v>
      </c>
      <c r="F34" s="2">
        <f t="shared" si="1"/>
        <v>2.4560185185185185E-2</v>
      </c>
      <c r="J34" s="1" t="str">
        <f t="shared" si="2"/>
        <v>Debbie Cooper</v>
      </c>
      <c r="M34" s="8" t="str">
        <f t="shared" si="3"/>
        <v/>
      </c>
      <c r="N34" s="8" t="str">
        <f t="shared" si="4"/>
        <v/>
      </c>
      <c r="O34" s="1" t="str">
        <f t="shared" si="5"/>
        <v/>
      </c>
      <c r="P34" s="40" t="str">
        <f t="shared" si="6"/>
        <v/>
      </c>
      <c r="Q34" s="40" t="str">
        <f t="shared" si="7"/>
        <v/>
      </c>
      <c r="R34" s="6">
        <f t="shared" si="8"/>
        <v>0</v>
      </c>
      <c r="S34" s="6">
        <f>IF(AND(D34&lt;=L$4,P34&lt;&gt;"Y"),IF(N34&lt;VLOOKUP(O34,Runners!A$3:CT$200,S$1,FALSE),2,0),0)</f>
        <v>0</v>
      </c>
      <c r="T34" s="6">
        <f t="shared" si="9"/>
        <v>0</v>
      </c>
      <c r="U34" s="2"/>
      <c r="V34" s="2" t="str">
        <f>IF(O34&lt;&gt;"",VLOOKUP(O34,Runners!CZ$3:DM$200,V$1,FALSE),"")</f>
        <v/>
      </c>
      <c r="W34" s="19" t="str">
        <f t="shared" si="10"/>
        <v/>
      </c>
    </row>
    <row r="35" spans="1:23" x14ac:dyDescent="0.25">
      <c r="A35" s="1" t="s">
        <v>202</v>
      </c>
      <c r="C35" s="3">
        <f>IF(A35&lt;&gt;"",VLOOKUP(A35,Runners!A$3:AS$200,C$1,FALSE),0)</f>
        <v>8.8541666666666664E-3</v>
      </c>
      <c r="D35" s="6">
        <f t="shared" si="0"/>
        <v>32</v>
      </c>
      <c r="E35" s="2"/>
      <c r="F35" s="2">
        <f t="shared" si="1"/>
        <v>0</v>
      </c>
      <c r="J35" s="1" t="str">
        <f t="shared" si="2"/>
        <v>Debbie Francis</v>
      </c>
      <c r="M35" s="8" t="str">
        <f t="shared" si="3"/>
        <v/>
      </c>
      <c r="N35" s="8" t="str">
        <f t="shared" si="4"/>
        <v/>
      </c>
      <c r="O35" s="1" t="str">
        <f t="shared" si="5"/>
        <v/>
      </c>
      <c r="P35" s="40" t="str">
        <f t="shared" si="6"/>
        <v/>
      </c>
      <c r="Q35" s="40" t="str">
        <f t="shared" si="7"/>
        <v/>
      </c>
      <c r="R35" s="6">
        <f t="shared" si="8"/>
        <v>0</v>
      </c>
      <c r="S35" s="6">
        <f>IF(AND(D35&lt;=L$4,P35&lt;&gt;"Y"),IF(N35&lt;VLOOKUP(O35,Runners!A$3:CT$200,S$1,FALSE),2,0),0)</f>
        <v>0</v>
      </c>
      <c r="T35" s="6">
        <f t="shared" si="9"/>
        <v>0</v>
      </c>
      <c r="U35" s="2"/>
      <c r="V35" s="2" t="str">
        <f>IF(O35&lt;&gt;"",VLOOKUP(O35,Runners!CZ$3:DM$200,V$1,FALSE),"")</f>
        <v/>
      </c>
      <c r="W35" s="19" t="str">
        <f t="shared" si="10"/>
        <v/>
      </c>
    </row>
    <row r="36" spans="1:23" x14ac:dyDescent="0.25">
      <c r="A36" s="1" t="s">
        <v>35</v>
      </c>
      <c r="C36" s="3">
        <f>IF(A36&lt;&gt;"",VLOOKUP(A36,Runners!A$3:AS$200,C$1,FALSE),0)</f>
        <v>1.1631944444444445E-2</v>
      </c>
      <c r="D36" s="6">
        <f t="shared" ref="D36:D67" si="11">D35+1</f>
        <v>33</v>
      </c>
      <c r="E36" s="2"/>
      <c r="F36" s="2">
        <f t="shared" ref="F36:F67" si="12">IF(E36&gt;0,E36-C36,0)</f>
        <v>0</v>
      </c>
      <c r="J36" s="1" t="str">
        <f t="shared" ref="J36:J67" si="13">A36</f>
        <v>Derek Caborn</v>
      </c>
      <c r="M36" s="8" t="str">
        <f t="shared" ref="M36:M67" si="14">IF(D36&lt;=L$4,SMALL(E$4:E$201,D36),"")</f>
        <v/>
      </c>
      <c r="N36" s="8" t="str">
        <f t="shared" ref="N36:N67" si="15">IF(D36&lt;=L$4,VLOOKUP(M36,E$4:F$201,2,FALSE),"")</f>
        <v/>
      </c>
      <c r="O36" s="1" t="str">
        <f t="shared" ref="O36:O67" si="16">IF(D36&lt;=L$4,VLOOKUP(M36,E$4:J$201,6,FALSE),"")</f>
        <v/>
      </c>
      <c r="P36" s="40" t="str">
        <f t="shared" ref="P36:P67" si="17">IF(D36&lt;=L$4,VLOOKUP(O36,A$4:B$201,2,FALSE),"")</f>
        <v/>
      </c>
      <c r="Q36" s="40" t="str">
        <f t="shared" ref="Q36:Q67" si="18">IF(D36&lt;=L$4,IF(P36="Y",Q35,Q35-1),"")</f>
        <v/>
      </c>
      <c r="R36" s="6">
        <f t="shared" ref="R36:R67" si="19">IF(Q36=Q35,0,Q36)</f>
        <v>0</v>
      </c>
      <c r="S36" s="6">
        <f>IF(AND(D36&lt;=L$4,P36&lt;&gt;"Y"),IF(N36&lt;VLOOKUP(O36,Runners!A$3:CT$200,S$1,FALSE),2,0),0)</f>
        <v>0</v>
      </c>
      <c r="T36" s="6">
        <f t="shared" ref="T36:T67" si="20">IF(AND(D36&lt;=L$4,P36&lt;&gt;"Y"),S36+R36,0)</f>
        <v>0</v>
      </c>
      <c r="U36" s="2"/>
      <c r="V36" s="2" t="str">
        <f>IF(O36&lt;&gt;"",VLOOKUP(O36,Runners!CZ$3:DM$200,V$1,FALSE),"")</f>
        <v/>
      </c>
      <c r="W36" s="19" t="str">
        <f t="shared" ref="W36:W67" si="21">IF(O36&lt;&gt;"",(V36-N36)/V36,"")</f>
        <v/>
      </c>
    </row>
    <row r="37" spans="1:23" x14ac:dyDescent="0.25">
      <c r="A37" s="1" t="s">
        <v>184</v>
      </c>
      <c r="B37" s="3"/>
      <c r="C37" s="3">
        <f>IF(A37&lt;&gt;"",VLOOKUP(A37,Runners!A$3:AS$200,C$1,FALSE),0)</f>
        <v>1.40625E-2</v>
      </c>
      <c r="D37" s="6">
        <f t="shared" si="11"/>
        <v>34</v>
      </c>
      <c r="E37" s="2"/>
      <c r="F37" s="2">
        <f t="shared" si="12"/>
        <v>0</v>
      </c>
      <c r="J37" s="1" t="str">
        <f t="shared" si="13"/>
        <v>Dez Appleton</v>
      </c>
      <c r="M37" s="8" t="str">
        <f t="shared" si="14"/>
        <v/>
      </c>
      <c r="N37" s="8" t="str">
        <f t="shared" si="15"/>
        <v/>
      </c>
      <c r="O37" s="1" t="str">
        <f t="shared" si="16"/>
        <v/>
      </c>
      <c r="P37" s="40" t="str">
        <f t="shared" si="17"/>
        <v/>
      </c>
      <c r="Q37" s="40" t="str">
        <f t="shared" si="18"/>
        <v/>
      </c>
      <c r="R37" s="6">
        <f t="shared" si="19"/>
        <v>0</v>
      </c>
      <c r="S37" s="6">
        <f>IF(AND(D37&lt;=L$4,P37&lt;&gt;"Y"),IF(N37&lt;VLOOKUP(O37,Runners!A$3:CT$200,S$1,FALSE),2,0),0)</f>
        <v>0</v>
      </c>
      <c r="T37" s="6">
        <f t="shared" si="20"/>
        <v>0</v>
      </c>
      <c r="U37" s="2"/>
      <c r="V37" s="2" t="str">
        <f>IF(O37&lt;&gt;"",VLOOKUP(O37,Runners!CZ$3:DM$200,V$1,FALSE),"")</f>
        <v/>
      </c>
      <c r="W37" s="19" t="str">
        <f t="shared" si="21"/>
        <v/>
      </c>
    </row>
    <row r="38" spans="1:23" x14ac:dyDescent="0.25">
      <c r="A38" s="1" t="s">
        <v>205</v>
      </c>
      <c r="B38" s="3" t="s">
        <v>185</v>
      </c>
      <c r="C38" s="3">
        <f>IF(A38&lt;&gt;"",VLOOKUP(A38,Runners!A$3:AS$200,C$1,FALSE),0)</f>
        <v>1.4930555555555556E-2</v>
      </c>
      <c r="D38" s="6">
        <f t="shared" si="11"/>
        <v>35</v>
      </c>
      <c r="E38" s="2"/>
      <c r="F38" s="2">
        <f t="shared" si="12"/>
        <v>0</v>
      </c>
      <c r="J38" s="1" t="str">
        <f t="shared" si="13"/>
        <v>Dom Kirkby</v>
      </c>
      <c r="M38" s="8" t="str">
        <f t="shared" si="14"/>
        <v/>
      </c>
      <c r="N38" s="8" t="str">
        <f t="shared" si="15"/>
        <v/>
      </c>
      <c r="O38" s="1" t="str">
        <f t="shared" si="16"/>
        <v/>
      </c>
      <c r="P38" s="40" t="str">
        <f t="shared" si="17"/>
        <v/>
      </c>
      <c r="Q38" s="40" t="str">
        <f t="shared" si="18"/>
        <v/>
      </c>
      <c r="R38" s="6">
        <f t="shared" si="19"/>
        <v>0</v>
      </c>
      <c r="S38" s="6">
        <f>IF(AND(D38&lt;=L$4,P38&lt;&gt;"Y"),IF(N38&lt;VLOOKUP(O38,Runners!A$3:CT$200,S$1,FALSE),2,0),0)</f>
        <v>0</v>
      </c>
      <c r="T38" s="6">
        <f t="shared" si="20"/>
        <v>0</v>
      </c>
      <c r="U38" s="2"/>
      <c r="V38" s="2" t="str">
        <f>IF(O38&lt;&gt;"",VLOOKUP(O38,Runners!CZ$3:DM$200,V$1,FALSE),"")</f>
        <v/>
      </c>
      <c r="W38" s="19" t="str">
        <f t="shared" si="21"/>
        <v/>
      </c>
    </row>
    <row r="39" spans="1:23" x14ac:dyDescent="0.25">
      <c r="A39" s="1" t="s">
        <v>191</v>
      </c>
      <c r="C39" s="3">
        <f>IF(A39&lt;&gt;"",VLOOKUP(A39,Runners!A$3:AS$200,C$1,FALSE),0)</f>
        <v>1.8576388888888889E-2</v>
      </c>
      <c r="D39" s="6">
        <f t="shared" si="11"/>
        <v>36</v>
      </c>
      <c r="E39" s="2"/>
      <c r="F39" s="2">
        <f t="shared" si="12"/>
        <v>0</v>
      </c>
      <c r="J39" s="1" t="str">
        <f t="shared" si="13"/>
        <v>Dominic Garrett</v>
      </c>
      <c r="M39" s="8" t="str">
        <f t="shared" si="14"/>
        <v/>
      </c>
      <c r="N39" s="8" t="str">
        <f t="shared" si="15"/>
        <v/>
      </c>
      <c r="O39" s="1" t="str">
        <f t="shared" si="16"/>
        <v/>
      </c>
      <c r="P39" s="40" t="str">
        <f t="shared" si="17"/>
        <v/>
      </c>
      <c r="Q39" s="40" t="str">
        <f t="shared" si="18"/>
        <v/>
      </c>
      <c r="R39" s="6">
        <f t="shared" si="19"/>
        <v>0</v>
      </c>
      <c r="S39" s="6">
        <f>IF(AND(D39&lt;=L$4,P39&lt;&gt;"Y"),IF(N39&lt;VLOOKUP(O39,Runners!A$3:CT$200,S$1,FALSE),2,0),0)</f>
        <v>0</v>
      </c>
      <c r="T39" s="6">
        <f t="shared" si="20"/>
        <v>0</v>
      </c>
      <c r="U39" s="2"/>
      <c r="V39" s="2" t="str">
        <f>IF(O39&lt;&gt;"",VLOOKUP(O39,Runners!CZ$3:DM$200,V$1,FALSE),"")</f>
        <v/>
      </c>
      <c r="W39" s="19" t="str">
        <f t="shared" si="21"/>
        <v/>
      </c>
    </row>
    <row r="40" spans="1:23" x14ac:dyDescent="0.25">
      <c r="A40" s="1" t="s">
        <v>215</v>
      </c>
      <c r="C40" s="3">
        <f>IF(A40&lt;&gt;"",VLOOKUP(A40,Runners!A$3:AS$200,C$1,FALSE),0)</f>
        <v>1.0243055555555556E-2</v>
      </c>
      <c r="D40" s="6">
        <f t="shared" si="11"/>
        <v>37</v>
      </c>
      <c r="E40" s="2"/>
      <c r="F40" s="2">
        <f t="shared" si="12"/>
        <v>0</v>
      </c>
      <c r="J40" s="1" t="str">
        <f t="shared" si="13"/>
        <v>Emma Johnston</v>
      </c>
      <c r="M40" s="8" t="str">
        <f t="shared" si="14"/>
        <v/>
      </c>
      <c r="N40" s="8" t="str">
        <f t="shared" si="15"/>
        <v/>
      </c>
      <c r="O40" s="1" t="str">
        <f t="shared" si="16"/>
        <v/>
      </c>
      <c r="P40" s="40" t="str">
        <f t="shared" si="17"/>
        <v/>
      </c>
      <c r="Q40" s="40" t="str">
        <f t="shared" si="18"/>
        <v/>
      </c>
      <c r="R40" s="6">
        <f t="shared" si="19"/>
        <v>0</v>
      </c>
      <c r="S40" s="6">
        <f>IF(AND(D40&lt;=L$4,P40&lt;&gt;"Y"),IF(N40&lt;VLOOKUP(O40,Runners!A$3:CT$200,S$1,FALSE),2,0),0)</f>
        <v>0</v>
      </c>
      <c r="T40" s="6">
        <f t="shared" si="20"/>
        <v>0</v>
      </c>
      <c r="U40" s="2"/>
      <c r="V40" s="2" t="str">
        <f>IF(O40&lt;&gt;"",VLOOKUP(O40,Runners!CZ$3:DM$200,V$1,FALSE),"")</f>
        <v/>
      </c>
      <c r="W40" s="19" t="str">
        <f t="shared" si="21"/>
        <v/>
      </c>
    </row>
    <row r="41" spans="1:23" x14ac:dyDescent="0.25">
      <c r="A41" s="1" t="s">
        <v>232</v>
      </c>
      <c r="C41" s="3">
        <f>IF(A41&lt;&gt;"",VLOOKUP(A41,Runners!A$3:AS$200,C$1,FALSE),0)</f>
        <v>1.545138888888889E-2</v>
      </c>
      <c r="D41" s="6">
        <f t="shared" si="11"/>
        <v>38</v>
      </c>
      <c r="E41" s="2"/>
      <c r="F41" s="2">
        <f t="shared" si="12"/>
        <v>0</v>
      </c>
      <c r="J41" s="1" t="str">
        <f t="shared" si="13"/>
        <v>George Thomson</v>
      </c>
      <c r="M41" s="8" t="str">
        <f t="shared" si="14"/>
        <v/>
      </c>
      <c r="N41" s="8" t="str">
        <f t="shared" si="15"/>
        <v/>
      </c>
      <c r="O41" s="1" t="str">
        <f t="shared" si="16"/>
        <v/>
      </c>
      <c r="P41" s="40" t="str">
        <f t="shared" si="17"/>
        <v/>
      </c>
      <c r="Q41" s="40" t="str">
        <f t="shared" si="18"/>
        <v/>
      </c>
      <c r="R41" s="6">
        <f t="shared" si="19"/>
        <v>0</v>
      </c>
      <c r="S41" s="6">
        <f>IF(AND(D41&lt;=L$4,P41&lt;&gt;"Y"),IF(N41&lt;VLOOKUP(O41,Runners!A$3:CT$200,S$1,FALSE),2,0),0)</f>
        <v>0</v>
      </c>
      <c r="T41" s="6">
        <f t="shared" si="20"/>
        <v>0</v>
      </c>
      <c r="U41" s="2"/>
      <c r="V41" s="2" t="str">
        <f>IF(O41&lt;&gt;"",VLOOKUP(O41,Runners!CZ$3:DM$200,V$1,FALSE),"")</f>
        <v/>
      </c>
      <c r="W41" s="19" t="str">
        <f t="shared" si="21"/>
        <v/>
      </c>
    </row>
    <row r="42" spans="1:23" x14ac:dyDescent="0.25">
      <c r="A42" s="1" t="s">
        <v>59</v>
      </c>
      <c r="C42" s="3">
        <f>IF(A42&lt;&gt;"",VLOOKUP(A42,Runners!A$3:AS$200,C$1,FALSE),0)</f>
        <v>1.4236111111111111E-2</v>
      </c>
      <c r="D42" s="6">
        <f t="shared" si="11"/>
        <v>39</v>
      </c>
      <c r="E42" s="2"/>
      <c r="F42" s="2">
        <f t="shared" si="12"/>
        <v>0</v>
      </c>
      <c r="J42" s="1" t="str">
        <f t="shared" si="13"/>
        <v>Gerard Browne</v>
      </c>
      <c r="M42" s="8" t="str">
        <f t="shared" si="14"/>
        <v/>
      </c>
      <c r="N42" s="8" t="str">
        <f t="shared" si="15"/>
        <v/>
      </c>
      <c r="O42" s="1" t="str">
        <f t="shared" si="16"/>
        <v/>
      </c>
      <c r="P42" s="40" t="str">
        <f t="shared" si="17"/>
        <v/>
      </c>
      <c r="Q42" s="40" t="str">
        <f t="shared" si="18"/>
        <v/>
      </c>
      <c r="R42" s="6">
        <f t="shared" si="19"/>
        <v>0</v>
      </c>
      <c r="S42" s="6">
        <f>IF(AND(D42&lt;=L$4,P42&lt;&gt;"Y"),IF(N42&lt;VLOOKUP(O42,Runners!A$3:CT$200,S$1,FALSE),2,0),0)</f>
        <v>0</v>
      </c>
      <c r="T42" s="6">
        <f t="shared" si="20"/>
        <v>0</v>
      </c>
      <c r="U42" s="2"/>
      <c r="V42" s="2" t="str">
        <f>IF(O42&lt;&gt;"",VLOOKUP(O42,Runners!CZ$3:DM$200,V$1,FALSE),"")</f>
        <v/>
      </c>
      <c r="W42" s="19" t="str">
        <f t="shared" si="21"/>
        <v/>
      </c>
    </row>
    <row r="43" spans="1:23" x14ac:dyDescent="0.25">
      <c r="A43" s="1" t="s">
        <v>66</v>
      </c>
      <c r="C43" s="3">
        <f>IF(A43&lt;&gt;"",VLOOKUP(A43,Runners!A$3:AS$200,C$1,FALSE),0)</f>
        <v>1.5277777777777777E-2</v>
      </c>
      <c r="D43" s="6">
        <f t="shared" si="11"/>
        <v>40</v>
      </c>
      <c r="E43" s="2"/>
      <c r="F43" s="2">
        <f t="shared" si="12"/>
        <v>0</v>
      </c>
      <c r="J43" s="1" t="str">
        <f t="shared" si="13"/>
        <v>Gill Draper</v>
      </c>
      <c r="M43" s="8" t="str">
        <f t="shared" si="14"/>
        <v/>
      </c>
      <c r="N43" s="8" t="str">
        <f t="shared" si="15"/>
        <v/>
      </c>
      <c r="O43" s="1" t="str">
        <f t="shared" si="16"/>
        <v/>
      </c>
      <c r="P43" s="40" t="str">
        <f t="shared" si="17"/>
        <v/>
      </c>
      <c r="Q43" s="40" t="str">
        <f t="shared" si="18"/>
        <v/>
      </c>
      <c r="R43" s="6">
        <f t="shared" si="19"/>
        <v>0</v>
      </c>
      <c r="S43" s="6">
        <f>IF(AND(D43&lt;=L$4,P43&lt;&gt;"Y"),IF(N43&lt;VLOOKUP(O43,Runners!A$3:CT$200,S$1,FALSE),2,0),0)</f>
        <v>0</v>
      </c>
      <c r="T43" s="6">
        <f t="shared" si="20"/>
        <v>0</v>
      </c>
      <c r="U43" s="2"/>
      <c r="V43" s="2" t="str">
        <f>IF(O43&lt;&gt;"",VLOOKUP(O43,Runners!CZ$3:DM$200,V$1,FALSE),"")</f>
        <v/>
      </c>
      <c r="W43" s="19" t="str">
        <f t="shared" si="21"/>
        <v/>
      </c>
    </row>
    <row r="44" spans="1:23" x14ac:dyDescent="0.25">
      <c r="A44" s="1" t="s">
        <v>4</v>
      </c>
      <c r="C44" s="3">
        <f>IF(A44&lt;&gt;"",VLOOKUP(A44,Runners!A$3:AS$200,C$1,FALSE),0)</f>
        <v>4.1666666666666666E-3</v>
      </c>
      <c r="D44" s="6">
        <f t="shared" si="11"/>
        <v>41</v>
      </c>
      <c r="E44" s="2">
        <v>3.3750000000000002E-2</v>
      </c>
      <c r="F44" s="2">
        <f t="shared" si="12"/>
        <v>2.9583333333333336E-2</v>
      </c>
      <c r="J44" s="1" t="str">
        <f t="shared" si="13"/>
        <v>Gillian Oliver</v>
      </c>
      <c r="M44" s="8" t="str">
        <f t="shared" si="14"/>
        <v/>
      </c>
      <c r="N44" s="8" t="str">
        <f t="shared" si="15"/>
        <v/>
      </c>
      <c r="O44" s="1" t="str">
        <f t="shared" si="16"/>
        <v/>
      </c>
      <c r="P44" s="40" t="str">
        <f t="shared" si="17"/>
        <v/>
      </c>
      <c r="Q44" s="40" t="str">
        <f t="shared" si="18"/>
        <v/>
      </c>
      <c r="R44" s="6">
        <f t="shared" si="19"/>
        <v>0</v>
      </c>
      <c r="S44" s="6">
        <f>IF(AND(D44&lt;=L$4,P44&lt;&gt;"Y"),IF(N44&lt;VLOOKUP(O44,Runners!A$3:CT$200,S$1,FALSE),2,0),0)</f>
        <v>0</v>
      </c>
      <c r="T44" s="6">
        <f t="shared" si="20"/>
        <v>0</v>
      </c>
      <c r="U44" s="2"/>
      <c r="V44" s="2" t="str">
        <f>IF(O44&lt;&gt;"",VLOOKUP(O44,Runners!CZ$3:DM$200,V$1,FALSE),"")</f>
        <v/>
      </c>
      <c r="W44" s="19" t="str">
        <f t="shared" si="21"/>
        <v/>
      </c>
    </row>
    <row r="45" spans="1:23" x14ac:dyDescent="0.25">
      <c r="A45" s="1" t="s">
        <v>5</v>
      </c>
      <c r="C45" s="3">
        <f>IF(A45&lt;&gt;"",VLOOKUP(A45,Runners!A$3:AS$200,C$1,FALSE),0)</f>
        <v>1.545138888888889E-2</v>
      </c>
      <c r="D45" s="6">
        <f t="shared" si="11"/>
        <v>42</v>
      </c>
      <c r="E45" s="2"/>
      <c r="F45" s="2">
        <f t="shared" si="12"/>
        <v>0</v>
      </c>
      <c r="J45" s="1" t="str">
        <f t="shared" si="13"/>
        <v>Graham Webster</v>
      </c>
      <c r="M45" s="8" t="str">
        <f t="shared" si="14"/>
        <v/>
      </c>
      <c r="N45" s="8" t="str">
        <f t="shared" si="15"/>
        <v/>
      </c>
      <c r="O45" s="1" t="str">
        <f t="shared" si="16"/>
        <v/>
      </c>
      <c r="P45" s="40" t="str">
        <f t="shared" si="17"/>
        <v/>
      </c>
      <c r="Q45" s="40" t="str">
        <f t="shared" si="18"/>
        <v/>
      </c>
      <c r="R45" s="6">
        <f t="shared" si="19"/>
        <v>0</v>
      </c>
      <c r="S45" s="6">
        <f>IF(AND(D45&lt;=L$4,P45&lt;&gt;"Y"),IF(N45&lt;VLOOKUP(O45,Runners!A$3:CT$200,S$1,FALSE),2,0),0)</f>
        <v>0</v>
      </c>
      <c r="T45" s="6">
        <f t="shared" si="20"/>
        <v>0</v>
      </c>
      <c r="U45" s="2"/>
      <c r="V45" s="2" t="str">
        <f>IF(O45&lt;&gt;"",VLOOKUP(O45,Runners!CZ$3:DM$200,V$1,FALSE),"")</f>
        <v/>
      </c>
      <c r="W45" s="19" t="str">
        <f t="shared" si="21"/>
        <v/>
      </c>
    </row>
    <row r="46" spans="1:23" x14ac:dyDescent="0.25">
      <c r="A46" s="1" t="s">
        <v>195</v>
      </c>
      <c r="C46" s="3">
        <f>IF(A46&lt;&gt;"",VLOOKUP(A46,Runners!A$3:AS$200,C$1,FALSE),0)</f>
        <v>4.6874999999999998E-3</v>
      </c>
      <c r="D46" s="6">
        <f t="shared" si="11"/>
        <v>43</v>
      </c>
      <c r="E46" s="2"/>
      <c r="F46" s="2">
        <f t="shared" si="12"/>
        <v>0</v>
      </c>
      <c r="J46" s="1" t="str">
        <f t="shared" si="13"/>
        <v>Graham Young</v>
      </c>
      <c r="M46" s="8" t="str">
        <f t="shared" si="14"/>
        <v/>
      </c>
      <c r="N46" s="8" t="str">
        <f t="shared" si="15"/>
        <v/>
      </c>
      <c r="O46" s="1" t="str">
        <f t="shared" si="16"/>
        <v/>
      </c>
      <c r="P46" s="40" t="str">
        <f t="shared" si="17"/>
        <v/>
      </c>
      <c r="Q46" s="40" t="str">
        <f t="shared" si="18"/>
        <v/>
      </c>
      <c r="R46" s="6">
        <f t="shared" si="19"/>
        <v>0</v>
      </c>
      <c r="S46" s="6">
        <f>IF(AND(D46&lt;=L$4,P46&lt;&gt;"Y"),IF(N46&lt;VLOOKUP(O46,Runners!A$3:CT$200,S$1,FALSE),2,0),0)</f>
        <v>0</v>
      </c>
      <c r="T46" s="6">
        <f t="shared" si="20"/>
        <v>0</v>
      </c>
      <c r="U46" s="2"/>
      <c r="V46" s="2" t="str">
        <f>IF(O46&lt;&gt;"",VLOOKUP(O46,Runners!CZ$3:DM$200,V$1,FALSE),"")</f>
        <v/>
      </c>
      <c r="W46" s="19" t="str">
        <f t="shared" si="21"/>
        <v/>
      </c>
    </row>
    <row r="47" spans="1:23" x14ac:dyDescent="0.25">
      <c r="A47" s="1" t="s">
        <v>10</v>
      </c>
      <c r="C47" s="3">
        <f>IF(A47&lt;&gt;"",VLOOKUP(A47,Runners!A$3:AS$200,C$1,FALSE),0)</f>
        <v>9.2013888888888892E-3</v>
      </c>
      <c r="D47" s="6">
        <f t="shared" si="11"/>
        <v>44</v>
      </c>
      <c r="E47" s="2">
        <v>3.6979166666666667E-2</v>
      </c>
      <c r="F47" s="2">
        <f t="shared" si="12"/>
        <v>2.7777777777777776E-2</v>
      </c>
      <c r="J47" s="1" t="str">
        <f t="shared" si="13"/>
        <v>Greg Oulton</v>
      </c>
      <c r="M47" s="8" t="str">
        <f t="shared" si="14"/>
        <v/>
      </c>
      <c r="N47" s="8" t="str">
        <f t="shared" si="15"/>
        <v/>
      </c>
      <c r="O47" s="1" t="str">
        <f t="shared" si="16"/>
        <v/>
      </c>
      <c r="P47" s="40" t="str">
        <f t="shared" si="17"/>
        <v/>
      </c>
      <c r="Q47" s="40" t="str">
        <f t="shared" si="18"/>
        <v/>
      </c>
      <c r="R47" s="6">
        <f t="shared" si="19"/>
        <v>0</v>
      </c>
      <c r="S47" s="6">
        <f>IF(AND(D47&lt;=L$4,P47&lt;&gt;"Y"),IF(N47&lt;VLOOKUP(O47,Runners!A$3:CT$200,S$1,FALSE),2,0),0)</f>
        <v>0</v>
      </c>
      <c r="T47" s="6">
        <f t="shared" si="20"/>
        <v>0</v>
      </c>
      <c r="U47" s="2"/>
      <c r="V47" s="2" t="str">
        <f>IF(O47&lt;&gt;"",VLOOKUP(O47,Runners!CZ$3:DM$200,V$1,FALSE),"")</f>
        <v/>
      </c>
      <c r="W47" s="19" t="str">
        <f t="shared" si="21"/>
        <v/>
      </c>
    </row>
    <row r="48" spans="1:23" x14ac:dyDescent="0.25">
      <c r="A48" s="1" t="s">
        <v>197</v>
      </c>
      <c r="C48" s="3">
        <f>IF(A48&lt;&gt;"",VLOOKUP(A48,Runners!A$3:AS$200,C$1,FALSE),0)</f>
        <v>1.9791666666666666E-2</v>
      </c>
      <c r="D48" s="6">
        <f t="shared" si="11"/>
        <v>45</v>
      </c>
      <c r="E48" s="2"/>
      <c r="F48" s="2">
        <f t="shared" si="12"/>
        <v>0</v>
      </c>
      <c r="J48" s="1" t="str">
        <f t="shared" si="13"/>
        <v>Guest 35:00</v>
      </c>
      <c r="M48" s="8" t="str">
        <f t="shared" si="14"/>
        <v/>
      </c>
      <c r="N48" s="8" t="str">
        <f t="shared" si="15"/>
        <v/>
      </c>
      <c r="O48" s="1" t="str">
        <f t="shared" si="16"/>
        <v/>
      </c>
      <c r="P48" s="40" t="str">
        <f t="shared" si="17"/>
        <v/>
      </c>
      <c r="Q48" s="40" t="str">
        <f t="shared" si="18"/>
        <v/>
      </c>
      <c r="R48" s="6">
        <f t="shared" si="19"/>
        <v>0</v>
      </c>
      <c r="S48" s="6">
        <f>IF(AND(D48&lt;=L$4,P48&lt;&gt;"Y"),IF(N48&lt;VLOOKUP(O48,Runners!A$3:CT$200,S$1,FALSE),2,0),0)</f>
        <v>0</v>
      </c>
      <c r="T48" s="6">
        <f t="shared" si="20"/>
        <v>0</v>
      </c>
      <c r="U48" s="2"/>
      <c r="V48" s="2" t="str">
        <f>IF(O48&lt;&gt;"",VLOOKUP(O48,Runners!CZ$3:DM$200,V$1,FALSE),"")</f>
        <v/>
      </c>
      <c r="W48" s="19" t="str">
        <f t="shared" si="21"/>
        <v/>
      </c>
    </row>
    <row r="49" spans="1:23" x14ac:dyDescent="0.25">
      <c r="A49" s="1" t="s">
        <v>196</v>
      </c>
      <c r="B49" s="3"/>
      <c r="C49" s="3">
        <f>IF(A49&lt;&gt;"",VLOOKUP(A49,Runners!A$3:AS$200,C$1,FALSE),0)</f>
        <v>1.8576388888888889E-2</v>
      </c>
      <c r="D49" s="6">
        <f t="shared" si="11"/>
        <v>46</v>
      </c>
      <c r="E49" s="2"/>
      <c r="F49" s="2">
        <f t="shared" si="12"/>
        <v>0</v>
      </c>
      <c r="J49" s="1" t="str">
        <f t="shared" si="13"/>
        <v>Guest 37:30</v>
      </c>
      <c r="M49" s="8" t="str">
        <f t="shared" si="14"/>
        <v/>
      </c>
      <c r="N49" s="8" t="str">
        <f t="shared" si="15"/>
        <v/>
      </c>
      <c r="O49" s="1" t="str">
        <f t="shared" si="16"/>
        <v/>
      </c>
      <c r="P49" s="40" t="str">
        <f t="shared" si="17"/>
        <v/>
      </c>
      <c r="Q49" s="40" t="str">
        <f t="shared" si="18"/>
        <v/>
      </c>
      <c r="R49" s="6">
        <f t="shared" si="19"/>
        <v>0</v>
      </c>
      <c r="S49" s="6">
        <f>IF(AND(D49&lt;=L$4,P49&lt;&gt;"Y"),IF(N49&lt;VLOOKUP(O49,Runners!A$3:CT$200,S$1,FALSE),2,0),0)</f>
        <v>0</v>
      </c>
      <c r="T49" s="6">
        <f t="shared" si="20"/>
        <v>0</v>
      </c>
      <c r="U49" s="2"/>
      <c r="V49" s="2" t="str">
        <f>IF(O49&lt;&gt;"",VLOOKUP(O49,Runners!CZ$3:DM$200,V$1,FALSE),"")</f>
        <v/>
      </c>
      <c r="W49" s="19" t="str">
        <f t="shared" si="21"/>
        <v/>
      </c>
    </row>
    <row r="50" spans="1:23" x14ac:dyDescent="0.25">
      <c r="A50" s="1" t="s">
        <v>176</v>
      </c>
      <c r="C50" s="3">
        <f>IF(A50&lt;&gt;"",VLOOKUP(A50,Runners!A$3:AS$200,C$1,FALSE),0)</f>
        <v>1.7361111111111112E-2</v>
      </c>
      <c r="D50" s="6">
        <f t="shared" si="11"/>
        <v>47</v>
      </c>
      <c r="E50" s="2"/>
      <c r="F50" s="2">
        <f t="shared" si="12"/>
        <v>0</v>
      </c>
      <c r="J50" s="1" t="str">
        <f t="shared" si="13"/>
        <v>Guest 40</v>
      </c>
      <c r="M50" s="8" t="str">
        <f t="shared" si="14"/>
        <v/>
      </c>
      <c r="N50" s="8" t="str">
        <f t="shared" si="15"/>
        <v/>
      </c>
      <c r="O50" s="1" t="str">
        <f t="shared" si="16"/>
        <v/>
      </c>
      <c r="P50" s="40" t="str">
        <f t="shared" si="17"/>
        <v/>
      </c>
      <c r="Q50" s="40" t="str">
        <f t="shared" si="18"/>
        <v/>
      </c>
      <c r="R50" s="6">
        <f t="shared" si="19"/>
        <v>0</v>
      </c>
      <c r="S50" s="6">
        <f>IF(AND(D50&lt;=L$4,P50&lt;&gt;"Y"),IF(N50&lt;VLOOKUP(O50,Runners!A$3:CT$200,S$1,FALSE),2,0),0)</f>
        <v>0</v>
      </c>
      <c r="T50" s="6">
        <f t="shared" si="20"/>
        <v>0</v>
      </c>
      <c r="U50" s="2"/>
      <c r="V50" s="2" t="str">
        <f>IF(O50&lt;&gt;"",VLOOKUP(O50,Runners!CZ$3:DM$200,V$1,FALSE),"")</f>
        <v/>
      </c>
      <c r="W50" s="19" t="str">
        <f t="shared" si="21"/>
        <v/>
      </c>
    </row>
    <row r="51" spans="1:23" x14ac:dyDescent="0.25">
      <c r="A51" s="1" t="s">
        <v>177</v>
      </c>
      <c r="C51" s="3">
        <f>IF(A51&lt;&gt;"",VLOOKUP(A51,Runners!A$3:AS$200,C$1,FALSE),0)</f>
        <v>1.6145833333333335E-2</v>
      </c>
      <c r="D51" s="6">
        <f t="shared" si="11"/>
        <v>48</v>
      </c>
      <c r="E51" s="2"/>
      <c r="F51" s="2">
        <f t="shared" si="12"/>
        <v>0</v>
      </c>
      <c r="J51" s="1" t="str">
        <f t="shared" si="13"/>
        <v>Guest 42:30</v>
      </c>
      <c r="M51" s="8" t="str">
        <f t="shared" si="14"/>
        <v/>
      </c>
      <c r="N51" s="8" t="str">
        <f t="shared" si="15"/>
        <v/>
      </c>
      <c r="O51" s="1" t="str">
        <f t="shared" si="16"/>
        <v/>
      </c>
      <c r="P51" s="40" t="str">
        <f t="shared" si="17"/>
        <v/>
      </c>
      <c r="Q51" s="40" t="str">
        <f t="shared" si="18"/>
        <v/>
      </c>
      <c r="R51" s="6">
        <f t="shared" si="19"/>
        <v>0</v>
      </c>
      <c r="S51" s="6">
        <f>IF(AND(D51&lt;=L$4,P51&lt;&gt;"Y"),IF(N51&lt;VLOOKUP(O51,Runners!A$3:CT$200,S$1,FALSE),2,0),0)</f>
        <v>0</v>
      </c>
      <c r="T51" s="6">
        <f t="shared" si="20"/>
        <v>0</v>
      </c>
      <c r="U51" s="2"/>
      <c r="V51" s="2" t="str">
        <f>IF(O51&lt;&gt;"",VLOOKUP(O51,Runners!CZ$3:DM$200,V$1,FALSE),"")</f>
        <v/>
      </c>
      <c r="W51" s="19" t="str">
        <f t="shared" si="21"/>
        <v/>
      </c>
    </row>
    <row r="52" spans="1:23" x14ac:dyDescent="0.25">
      <c r="A52" s="1" t="s">
        <v>178</v>
      </c>
      <c r="C52" s="3">
        <f>IF(A52&lt;&gt;"",VLOOKUP(A52,Runners!A$3:AS$200,C$1,FALSE),0)</f>
        <v>1.4930555555555556E-2</v>
      </c>
      <c r="D52" s="6">
        <f t="shared" si="11"/>
        <v>49</v>
      </c>
      <c r="E52" s="2"/>
      <c r="F52" s="2">
        <f t="shared" si="12"/>
        <v>0</v>
      </c>
      <c r="J52" s="1" t="str">
        <f t="shared" si="13"/>
        <v>Guest 45</v>
      </c>
      <c r="M52" s="8" t="str">
        <f t="shared" si="14"/>
        <v/>
      </c>
      <c r="N52" s="8" t="str">
        <f t="shared" si="15"/>
        <v/>
      </c>
      <c r="O52" s="1" t="str">
        <f t="shared" si="16"/>
        <v/>
      </c>
      <c r="P52" s="40" t="str">
        <f t="shared" si="17"/>
        <v/>
      </c>
      <c r="Q52" s="40" t="str">
        <f t="shared" si="18"/>
        <v/>
      </c>
      <c r="R52" s="6">
        <f t="shared" si="19"/>
        <v>0</v>
      </c>
      <c r="S52" s="6">
        <f>IF(AND(D52&lt;=L$4,P52&lt;&gt;"Y"),IF(N52&lt;VLOOKUP(O52,Runners!A$3:CT$200,S$1,FALSE),2,0),0)</f>
        <v>0</v>
      </c>
      <c r="T52" s="6">
        <f t="shared" si="20"/>
        <v>0</v>
      </c>
      <c r="U52" s="2"/>
      <c r="V52" s="2" t="str">
        <f>IF(O52&lt;&gt;"",VLOOKUP(O52,Runners!CZ$3:DM$200,V$1,FALSE),"")</f>
        <v/>
      </c>
      <c r="W52" s="19" t="str">
        <f t="shared" si="21"/>
        <v/>
      </c>
    </row>
    <row r="53" spans="1:23" x14ac:dyDescent="0.25">
      <c r="A53" s="1" t="s">
        <v>179</v>
      </c>
      <c r="B53" s="3"/>
      <c r="C53" s="3">
        <f>IF(A53&lt;&gt;"",VLOOKUP(A53,Runners!A$3:AS$200,C$1,FALSE),0)</f>
        <v>1.3888888888888888E-2</v>
      </c>
      <c r="D53" s="6">
        <f t="shared" si="11"/>
        <v>50</v>
      </c>
      <c r="E53" s="2"/>
      <c r="F53" s="2">
        <f t="shared" si="12"/>
        <v>0</v>
      </c>
      <c r="J53" s="1" t="str">
        <f t="shared" si="13"/>
        <v>Guest 47:30</v>
      </c>
      <c r="M53" s="8" t="str">
        <f t="shared" si="14"/>
        <v/>
      </c>
      <c r="N53" s="8" t="str">
        <f t="shared" si="15"/>
        <v/>
      </c>
      <c r="O53" s="1" t="str">
        <f t="shared" si="16"/>
        <v/>
      </c>
      <c r="P53" s="40" t="str">
        <f t="shared" si="17"/>
        <v/>
      </c>
      <c r="Q53" s="40" t="str">
        <f t="shared" si="18"/>
        <v/>
      </c>
      <c r="R53" s="6">
        <f t="shared" si="19"/>
        <v>0</v>
      </c>
      <c r="S53" s="6">
        <f>IF(AND(D53&lt;=L$4,P53&lt;&gt;"Y"),IF(N53&lt;VLOOKUP(O53,Runners!A$3:CT$200,S$1,FALSE),2,0),0)</f>
        <v>0</v>
      </c>
      <c r="T53" s="6">
        <f t="shared" si="20"/>
        <v>0</v>
      </c>
      <c r="U53" s="2"/>
      <c r="V53" s="2" t="str">
        <f>IF(O53&lt;&gt;"",VLOOKUP(O53,Runners!CZ$3:DM$200,V$1,FALSE),"")</f>
        <v/>
      </c>
      <c r="W53" s="19" t="str">
        <f t="shared" si="21"/>
        <v/>
      </c>
    </row>
    <row r="54" spans="1:23" x14ac:dyDescent="0.25">
      <c r="A54" s="1" t="s">
        <v>180</v>
      </c>
      <c r="B54" s="3"/>
      <c r="C54" s="3">
        <f>IF(A54&lt;&gt;"",VLOOKUP(A54,Runners!A$3:AS$200,C$1,FALSE),0)</f>
        <v>1.2673611111111111E-2</v>
      </c>
      <c r="D54" s="6">
        <f t="shared" si="11"/>
        <v>51</v>
      </c>
      <c r="E54" s="2"/>
      <c r="F54" s="2">
        <f t="shared" si="12"/>
        <v>0</v>
      </c>
      <c r="J54" s="1" t="str">
        <f t="shared" si="13"/>
        <v>Guest 50</v>
      </c>
      <c r="M54" s="8" t="str">
        <f t="shared" si="14"/>
        <v/>
      </c>
      <c r="N54" s="8" t="str">
        <f t="shared" si="15"/>
        <v/>
      </c>
      <c r="O54" s="1" t="str">
        <f t="shared" si="16"/>
        <v/>
      </c>
      <c r="P54" s="40" t="str">
        <f t="shared" si="17"/>
        <v/>
      </c>
      <c r="Q54" s="40" t="str">
        <f t="shared" si="18"/>
        <v/>
      </c>
      <c r="R54" s="6">
        <f t="shared" si="19"/>
        <v>0</v>
      </c>
      <c r="S54" s="6">
        <f>IF(AND(D54&lt;=L$4,P54&lt;&gt;"Y"),IF(N54&lt;VLOOKUP(O54,Runners!A$3:CT$200,S$1,FALSE),2,0),0)</f>
        <v>0</v>
      </c>
      <c r="T54" s="6">
        <f t="shared" si="20"/>
        <v>0</v>
      </c>
      <c r="U54" s="2"/>
      <c r="V54" s="2" t="str">
        <f>IF(O54&lt;&gt;"",VLOOKUP(O54,Runners!CZ$3:DM$200,V$1,FALSE),"")</f>
        <v/>
      </c>
      <c r="W54" s="19" t="str">
        <f t="shared" si="21"/>
        <v/>
      </c>
    </row>
    <row r="55" spans="1:23" x14ac:dyDescent="0.25">
      <c r="A55" s="1" t="s">
        <v>181</v>
      </c>
      <c r="C55" s="3">
        <f>IF(A55&lt;&gt;"",VLOOKUP(A55,Runners!A$3:AS$200,C$1,FALSE),0)</f>
        <v>1.0243055555555556E-2</v>
      </c>
      <c r="D55" s="6">
        <f t="shared" si="11"/>
        <v>52</v>
      </c>
      <c r="E55" s="2"/>
      <c r="F55" s="2">
        <f t="shared" si="12"/>
        <v>0</v>
      </c>
      <c r="J55" s="1" t="str">
        <f t="shared" si="13"/>
        <v>Guest 55</v>
      </c>
      <c r="M55" s="8" t="str">
        <f t="shared" si="14"/>
        <v/>
      </c>
      <c r="N55" s="8" t="str">
        <f t="shared" si="15"/>
        <v/>
      </c>
      <c r="O55" s="1" t="str">
        <f t="shared" si="16"/>
        <v/>
      </c>
      <c r="P55" s="40" t="str">
        <f t="shared" si="17"/>
        <v/>
      </c>
      <c r="Q55" s="40" t="str">
        <f t="shared" si="18"/>
        <v/>
      </c>
      <c r="R55" s="6">
        <f t="shared" si="19"/>
        <v>0</v>
      </c>
      <c r="S55" s="6">
        <f>IF(AND(D55&lt;=L$4,P55&lt;&gt;"Y"),IF(N55&lt;VLOOKUP(O55,Runners!A$3:CT$200,S$1,FALSE),2,0),0)</f>
        <v>0</v>
      </c>
      <c r="T55" s="6">
        <f t="shared" si="20"/>
        <v>0</v>
      </c>
      <c r="U55" s="2"/>
      <c r="V55" s="2" t="str">
        <f>IF(O55&lt;&gt;"",VLOOKUP(O55,Runners!CZ$3:DM$200,V$1,FALSE),"")</f>
        <v/>
      </c>
      <c r="W55" s="19" t="str">
        <f t="shared" si="21"/>
        <v/>
      </c>
    </row>
    <row r="56" spans="1:23" x14ac:dyDescent="0.25">
      <c r="A56" s="1" t="s">
        <v>182</v>
      </c>
      <c r="C56" s="3">
        <f>IF(A56&lt;&gt;"",VLOOKUP(A56,Runners!A$3:AS$200,C$1,FALSE),0)</f>
        <v>7.9861111111111105E-3</v>
      </c>
      <c r="D56" s="6">
        <f t="shared" si="11"/>
        <v>53</v>
      </c>
      <c r="E56" s="2"/>
      <c r="F56" s="2">
        <f t="shared" si="12"/>
        <v>0</v>
      </c>
      <c r="J56" s="1" t="str">
        <f t="shared" si="13"/>
        <v>Guest 60</v>
      </c>
      <c r="M56" s="8" t="str">
        <f t="shared" si="14"/>
        <v/>
      </c>
      <c r="N56" s="8" t="str">
        <f t="shared" si="15"/>
        <v/>
      </c>
      <c r="O56" s="1" t="str">
        <f t="shared" si="16"/>
        <v/>
      </c>
      <c r="P56" s="40" t="str">
        <f t="shared" si="17"/>
        <v/>
      </c>
      <c r="Q56" s="40" t="str">
        <f t="shared" si="18"/>
        <v/>
      </c>
      <c r="R56" s="6">
        <f t="shared" si="19"/>
        <v>0</v>
      </c>
      <c r="S56" s="6">
        <f>IF(AND(D56&lt;=L$4,P56&lt;&gt;"Y"),IF(N56&lt;VLOOKUP(O56,Runners!A$3:CT$200,S$1,FALSE),2,0),0)</f>
        <v>0</v>
      </c>
      <c r="T56" s="6">
        <f t="shared" si="20"/>
        <v>0</v>
      </c>
      <c r="U56" s="2"/>
      <c r="V56" s="2" t="str">
        <f>IF(O56&lt;&gt;"",VLOOKUP(O56,Runners!CZ$3:DM$200,V$1,FALSE),"")</f>
        <v/>
      </c>
      <c r="W56" s="19" t="str">
        <f t="shared" si="21"/>
        <v/>
      </c>
    </row>
    <row r="57" spans="1:23" x14ac:dyDescent="0.25">
      <c r="A57" s="1" t="s">
        <v>199</v>
      </c>
      <c r="B57" s="3" t="s">
        <v>185</v>
      </c>
      <c r="C57" s="3">
        <f>IF(A57&lt;&gt;"",VLOOKUP(A57,Runners!A$3:AS$200,C$1,FALSE),0)</f>
        <v>1.0763888888888889E-2</v>
      </c>
      <c r="D57" s="6">
        <f t="shared" si="11"/>
        <v>54</v>
      </c>
      <c r="E57" s="2"/>
      <c r="F57" s="2">
        <f t="shared" si="12"/>
        <v>0</v>
      </c>
      <c r="J57" s="1" t="str">
        <f t="shared" si="13"/>
        <v>Hannah McCandless</v>
      </c>
      <c r="M57" s="8" t="str">
        <f t="shared" si="14"/>
        <v/>
      </c>
      <c r="N57" s="8" t="str">
        <f t="shared" si="15"/>
        <v/>
      </c>
      <c r="O57" s="1" t="str">
        <f t="shared" si="16"/>
        <v/>
      </c>
      <c r="P57" s="40" t="str">
        <f t="shared" si="17"/>
        <v/>
      </c>
      <c r="Q57" s="40" t="str">
        <f t="shared" si="18"/>
        <v/>
      </c>
      <c r="R57" s="6">
        <f t="shared" si="19"/>
        <v>0</v>
      </c>
      <c r="S57" s="6">
        <f>IF(AND(D57&lt;=L$4,P57&lt;&gt;"Y"),IF(N57&lt;VLOOKUP(O57,Runners!A$3:CT$200,S$1,FALSE),2,0),0)</f>
        <v>0</v>
      </c>
      <c r="T57" s="6">
        <f t="shared" si="20"/>
        <v>0</v>
      </c>
      <c r="U57" s="2"/>
      <c r="V57" s="2" t="str">
        <f>IF(O57&lt;&gt;"",VLOOKUP(O57,Runners!CZ$3:DM$200,V$1,FALSE),"")</f>
        <v/>
      </c>
      <c r="W57" s="19" t="str">
        <f t="shared" si="21"/>
        <v/>
      </c>
    </row>
    <row r="58" spans="1:23" x14ac:dyDescent="0.25">
      <c r="A58" s="1" t="s">
        <v>172</v>
      </c>
      <c r="C58" s="3">
        <f>IF(A58&lt;&gt;"",VLOOKUP(A58,Runners!A$3:AS$200,C$1,FALSE),0)</f>
        <v>1.3194444444444444E-2</v>
      </c>
      <c r="D58" s="6">
        <f t="shared" si="11"/>
        <v>55</v>
      </c>
      <c r="E58" s="2"/>
      <c r="F58" s="2">
        <f t="shared" si="12"/>
        <v>0</v>
      </c>
      <c r="J58" s="1" t="str">
        <f t="shared" si="13"/>
        <v>Heidi Haigh</v>
      </c>
      <c r="M58" s="8" t="str">
        <f t="shared" si="14"/>
        <v/>
      </c>
      <c r="N58" s="8" t="str">
        <f t="shared" si="15"/>
        <v/>
      </c>
      <c r="O58" s="1" t="str">
        <f t="shared" si="16"/>
        <v/>
      </c>
      <c r="P58" s="40" t="str">
        <f t="shared" si="17"/>
        <v/>
      </c>
      <c r="Q58" s="40" t="str">
        <f t="shared" si="18"/>
        <v/>
      </c>
      <c r="R58" s="6">
        <f t="shared" si="19"/>
        <v>0</v>
      </c>
      <c r="S58" s="6">
        <f>IF(AND(D58&lt;=L$4,P58&lt;&gt;"Y"),IF(N58&lt;VLOOKUP(O58,Runners!A$3:CT$200,S$1,FALSE),2,0),0)</f>
        <v>0</v>
      </c>
      <c r="T58" s="6">
        <f t="shared" si="20"/>
        <v>0</v>
      </c>
      <c r="U58" s="2"/>
      <c r="V58" s="2" t="str">
        <f>IF(O58&lt;&gt;"",VLOOKUP(O58,Runners!CZ$3:DM$200,V$1,FALSE),"")</f>
        <v/>
      </c>
      <c r="W58" s="19" t="str">
        <f t="shared" si="21"/>
        <v/>
      </c>
    </row>
    <row r="59" spans="1:23" x14ac:dyDescent="0.25">
      <c r="A59" s="1" t="s">
        <v>233</v>
      </c>
      <c r="C59" s="3">
        <f>IF(A59&lt;&gt;"",VLOOKUP(A59,Runners!A$3:AS$200,C$1,FALSE),0)</f>
        <v>1.545138888888889E-2</v>
      </c>
      <c r="D59" s="6">
        <f t="shared" si="11"/>
        <v>56</v>
      </c>
      <c r="E59" s="2"/>
      <c r="F59" s="2">
        <f t="shared" si="12"/>
        <v>0</v>
      </c>
      <c r="J59" s="1" t="str">
        <f t="shared" si="13"/>
        <v>Hugo Love</v>
      </c>
      <c r="M59" s="8" t="str">
        <f t="shared" si="14"/>
        <v/>
      </c>
      <c r="N59" s="8" t="str">
        <f t="shared" si="15"/>
        <v/>
      </c>
      <c r="O59" s="1" t="str">
        <f t="shared" si="16"/>
        <v/>
      </c>
      <c r="P59" s="40" t="str">
        <f t="shared" si="17"/>
        <v/>
      </c>
      <c r="Q59" s="40" t="str">
        <f t="shared" si="18"/>
        <v/>
      </c>
      <c r="R59" s="6">
        <f t="shared" si="19"/>
        <v>0</v>
      </c>
      <c r="S59" s="6">
        <f>IF(AND(D59&lt;=L$4,P59&lt;&gt;"Y"),IF(N59&lt;VLOOKUP(O59,Runners!A$3:CT$200,S$1,FALSE),2,0),0)</f>
        <v>0</v>
      </c>
      <c r="T59" s="6">
        <f t="shared" si="20"/>
        <v>0</v>
      </c>
      <c r="U59" s="2"/>
      <c r="V59" s="2" t="str">
        <f>IF(O59&lt;&gt;"",VLOOKUP(O59,Runners!CZ$3:DM$200,V$1,FALSE),"")</f>
        <v/>
      </c>
      <c r="W59" s="19" t="str">
        <f t="shared" si="21"/>
        <v/>
      </c>
    </row>
    <row r="60" spans="1:23" x14ac:dyDescent="0.25">
      <c r="A60" s="1" t="s">
        <v>165</v>
      </c>
      <c r="C60" s="3">
        <f>IF(A60&lt;&gt;"",VLOOKUP(A60,Runners!A$3:AS$200,C$1,FALSE),0)</f>
        <v>1.545138888888889E-2</v>
      </c>
      <c r="D60" s="6">
        <f t="shared" si="11"/>
        <v>57</v>
      </c>
      <c r="E60" s="2"/>
      <c r="F60" s="2">
        <f t="shared" si="12"/>
        <v>0</v>
      </c>
      <c r="J60" s="1" t="str">
        <f t="shared" si="13"/>
        <v>Ian Tate</v>
      </c>
      <c r="M60" s="8" t="str">
        <f t="shared" si="14"/>
        <v/>
      </c>
      <c r="N60" s="8" t="str">
        <f t="shared" si="15"/>
        <v/>
      </c>
      <c r="O60" s="1" t="str">
        <f t="shared" si="16"/>
        <v/>
      </c>
      <c r="P60" s="40" t="str">
        <f t="shared" si="17"/>
        <v/>
      </c>
      <c r="Q60" s="40" t="str">
        <f t="shared" si="18"/>
        <v/>
      </c>
      <c r="R60" s="6">
        <f t="shared" si="19"/>
        <v>0</v>
      </c>
      <c r="S60" s="6">
        <f>IF(AND(D60&lt;=L$4,P60&lt;&gt;"Y"),IF(N60&lt;VLOOKUP(O60,Runners!A$3:CT$200,S$1,FALSE),2,0),0)</f>
        <v>0</v>
      </c>
      <c r="T60" s="6">
        <f t="shared" si="20"/>
        <v>0</v>
      </c>
      <c r="U60" s="2"/>
      <c r="V60" s="2" t="str">
        <f>IF(O60&lt;&gt;"",VLOOKUP(O60,Runners!CZ$3:DM$200,V$1,FALSE),"")</f>
        <v/>
      </c>
      <c r="W60" s="19" t="str">
        <f t="shared" si="21"/>
        <v/>
      </c>
    </row>
    <row r="61" spans="1:23" x14ac:dyDescent="0.25">
      <c r="A61" s="1" t="s">
        <v>11</v>
      </c>
      <c r="B61" s="3"/>
      <c r="C61" s="3">
        <f>IF(A61&lt;&gt;"",VLOOKUP(A61,Runners!A$3:AS$200,C$1,FALSE),0)</f>
        <v>9.3749999999999997E-3</v>
      </c>
      <c r="D61" s="6">
        <f t="shared" si="11"/>
        <v>58</v>
      </c>
      <c r="E61" s="2"/>
      <c r="F61" s="2">
        <f t="shared" si="12"/>
        <v>0</v>
      </c>
      <c r="J61" s="1" t="str">
        <f t="shared" si="13"/>
        <v>Jacqui Murray</v>
      </c>
      <c r="M61" s="8" t="str">
        <f t="shared" si="14"/>
        <v/>
      </c>
      <c r="N61" s="8" t="str">
        <f t="shared" si="15"/>
        <v/>
      </c>
      <c r="O61" s="1" t="str">
        <f t="shared" si="16"/>
        <v/>
      </c>
      <c r="P61" s="40" t="str">
        <f t="shared" si="17"/>
        <v/>
      </c>
      <c r="Q61" s="40" t="str">
        <f t="shared" si="18"/>
        <v/>
      </c>
      <c r="R61" s="6">
        <f t="shared" si="19"/>
        <v>0</v>
      </c>
      <c r="S61" s="6">
        <f>IF(AND(D61&lt;=L$4,P61&lt;&gt;"Y"),IF(N61&lt;VLOOKUP(O61,Runners!A$3:CT$200,S$1,FALSE),2,0),0)</f>
        <v>0</v>
      </c>
      <c r="T61" s="6">
        <f t="shared" si="20"/>
        <v>0</v>
      </c>
      <c r="U61" s="2"/>
      <c r="V61" s="2" t="str">
        <f>IF(O61&lt;&gt;"",VLOOKUP(O61,Runners!CZ$3:DM$200,V$1,FALSE),"")</f>
        <v/>
      </c>
      <c r="W61" s="19" t="str">
        <f t="shared" si="21"/>
        <v/>
      </c>
    </row>
    <row r="62" spans="1:23" x14ac:dyDescent="0.25">
      <c r="A62" s="1" t="s">
        <v>157</v>
      </c>
      <c r="C62" s="3">
        <f>IF(A62&lt;&gt;"",VLOOKUP(A62,Runners!A$3:AS$200,C$1,FALSE),0)</f>
        <v>1.40625E-2</v>
      </c>
      <c r="D62" s="6">
        <f t="shared" si="11"/>
        <v>59</v>
      </c>
      <c r="E62" s="2"/>
      <c r="F62" s="2">
        <f t="shared" si="12"/>
        <v>0</v>
      </c>
      <c r="J62" s="1" t="str">
        <f t="shared" si="13"/>
        <v>James Buckley</v>
      </c>
      <c r="M62" s="8" t="str">
        <f t="shared" si="14"/>
        <v/>
      </c>
      <c r="N62" s="8" t="str">
        <f t="shared" si="15"/>
        <v/>
      </c>
      <c r="O62" s="1" t="str">
        <f t="shared" si="16"/>
        <v/>
      </c>
      <c r="P62" s="40" t="str">
        <f t="shared" si="17"/>
        <v/>
      </c>
      <c r="Q62" s="40" t="str">
        <f t="shared" si="18"/>
        <v/>
      </c>
      <c r="R62" s="6">
        <f t="shared" si="19"/>
        <v>0</v>
      </c>
      <c r="S62" s="6">
        <f>IF(AND(D62&lt;=L$4,P62&lt;&gt;"Y"),IF(N62&lt;VLOOKUP(O62,Runners!A$3:CT$200,S$1,FALSE),2,0),0)</f>
        <v>0</v>
      </c>
      <c r="T62" s="6">
        <f t="shared" si="20"/>
        <v>0</v>
      </c>
      <c r="U62" s="2"/>
      <c r="V62" s="2" t="str">
        <f>IF(O62&lt;&gt;"",VLOOKUP(O62,Runners!CZ$3:DM$200,V$1,FALSE),"")</f>
        <v/>
      </c>
      <c r="W62" s="19" t="str">
        <f t="shared" si="21"/>
        <v/>
      </c>
    </row>
    <row r="63" spans="1:23" x14ac:dyDescent="0.25">
      <c r="A63" s="1" t="s">
        <v>219</v>
      </c>
      <c r="B63" s="3"/>
      <c r="C63" s="3">
        <f>IF(A63&lt;&gt;"",VLOOKUP(A63,Runners!A$3:AS$200,C$1,FALSE),0)</f>
        <v>1.892361111111111E-2</v>
      </c>
      <c r="D63" s="6">
        <f t="shared" si="11"/>
        <v>60</v>
      </c>
      <c r="E63" s="2"/>
      <c r="F63" s="2">
        <f t="shared" si="12"/>
        <v>0</v>
      </c>
      <c r="J63" s="1" t="str">
        <f t="shared" si="13"/>
        <v>James greenaway</v>
      </c>
      <c r="M63" s="8" t="str">
        <f t="shared" si="14"/>
        <v/>
      </c>
      <c r="N63" s="8" t="str">
        <f t="shared" si="15"/>
        <v/>
      </c>
      <c r="O63" s="1" t="str">
        <f t="shared" si="16"/>
        <v/>
      </c>
      <c r="P63" s="40" t="str">
        <f t="shared" si="17"/>
        <v/>
      </c>
      <c r="Q63" s="40" t="str">
        <f t="shared" si="18"/>
        <v/>
      </c>
      <c r="R63" s="6">
        <f t="shared" si="19"/>
        <v>0</v>
      </c>
      <c r="S63" s="6">
        <f>IF(AND(D63&lt;=L$4,P63&lt;&gt;"Y"),IF(N63&lt;VLOOKUP(O63,Runners!A$3:CT$200,S$1,FALSE),2,0),0)</f>
        <v>0</v>
      </c>
      <c r="T63" s="6">
        <f t="shared" si="20"/>
        <v>0</v>
      </c>
      <c r="U63" s="2"/>
      <c r="V63" s="2" t="str">
        <f>IF(O63&lt;&gt;"",VLOOKUP(O63,Runners!CZ$3:DM$200,V$1,FALSE),"")</f>
        <v/>
      </c>
      <c r="W63" s="19" t="str">
        <f t="shared" si="21"/>
        <v/>
      </c>
    </row>
    <row r="64" spans="1:23" x14ac:dyDescent="0.25">
      <c r="A64" s="1" t="s">
        <v>169</v>
      </c>
      <c r="C64" s="3">
        <f>IF(A64&lt;&gt;"",VLOOKUP(A64,Runners!A$3:AS$200,C$1,FALSE),0)</f>
        <v>1.3194444444444444E-2</v>
      </c>
      <c r="D64" s="6">
        <f t="shared" si="11"/>
        <v>61</v>
      </c>
      <c r="E64" s="2"/>
      <c r="F64" s="2">
        <f t="shared" si="12"/>
        <v>0</v>
      </c>
      <c r="J64" s="1" t="str">
        <f t="shared" si="13"/>
        <v>Jason Sheridan</v>
      </c>
      <c r="M64" s="8" t="str">
        <f t="shared" si="14"/>
        <v/>
      </c>
      <c r="N64" s="8" t="str">
        <f t="shared" si="15"/>
        <v/>
      </c>
      <c r="O64" s="1" t="str">
        <f t="shared" si="16"/>
        <v/>
      </c>
      <c r="P64" s="40" t="str">
        <f t="shared" si="17"/>
        <v/>
      </c>
      <c r="Q64" s="40" t="str">
        <f t="shared" si="18"/>
        <v/>
      </c>
      <c r="R64" s="6">
        <f t="shared" si="19"/>
        <v>0</v>
      </c>
      <c r="S64" s="6">
        <f>IF(AND(D64&lt;=L$4,P64&lt;&gt;"Y"),IF(N64&lt;VLOOKUP(O64,Runners!A$3:CT$200,S$1,FALSE),2,0),0)</f>
        <v>0</v>
      </c>
      <c r="T64" s="6">
        <f t="shared" si="20"/>
        <v>0</v>
      </c>
      <c r="U64" s="2"/>
      <c r="V64" s="2" t="str">
        <f>IF(O64&lt;&gt;"",VLOOKUP(O64,Runners!CZ$3:DM$200,V$1,FALSE),"")</f>
        <v/>
      </c>
      <c r="W64" s="19" t="str">
        <f t="shared" si="21"/>
        <v/>
      </c>
    </row>
    <row r="65" spans="1:23" x14ac:dyDescent="0.25">
      <c r="A65" s="1" t="s">
        <v>203</v>
      </c>
      <c r="C65" s="3">
        <f>IF(A65&lt;&gt;"",VLOOKUP(A65,Runners!A$3:AS$200,C$1,FALSE),0)</f>
        <v>1.0763888888888889E-2</v>
      </c>
      <c r="D65" s="6">
        <f t="shared" si="11"/>
        <v>62</v>
      </c>
      <c r="E65" s="2">
        <v>3.8831018518518515E-2</v>
      </c>
      <c r="F65" s="2">
        <f t="shared" si="12"/>
        <v>2.8067129629629626E-2</v>
      </c>
      <c r="J65" s="1" t="str">
        <f t="shared" si="13"/>
        <v>Jen Trohear</v>
      </c>
      <c r="M65" s="8" t="str">
        <f t="shared" si="14"/>
        <v/>
      </c>
      <c r="N65" s="8" t="str">
        <f t="shared" si="15"/>
        <v/>
      </c>
      <c r="O65" s="1" t="str">
        <f t="shared" si="16"/>
        <v/>
      </c>
      <c r="P65" s="40" t="str">
        <f t="shared" si="17"/>
        <v/>
      </c>
      <c r="Q65" s="40" t="str">
        <f t="shared" si="18"/>
        <v/>
      </c>
      <c r="R65" s="6">
        <f t="shared" si="19"/>
        <v>0</v>
      </c>
      <c r="S65" s="6">
        <f>IF(AND(D65&lt;=L$4,P65&lt;&gt;"Y"),IF(N65&lt;VLOOKUP(O65,Runners!A$3:CT$200,S$1,FALSE),2,0),0)</f>
        <v>0</v>
      </c>
      <c r="T65" s="6">
        <f t="shared" si="20"/>
        <v>0</v>
      </c>
      <c r="U65" s="2"/>
      <c r="V65" s="2" t="str">
        <f>IF(O65&lt;&gt;"",VLOOKUP(O65,Runners!CZ$3:DM$200,V$1,FALSE),"")</f>
        <v/>
      </c>
      <c r="W65" s="19" t="str">
        <f t="shared" si="21"/>
        <v/>
      </c>
    </row>
    <row r="66" spans="1:23" x14ac:dyDescent="0.25">
      <c r="A66" s="1" t="s">
        <v>9</v>
      </c>
      <c r="C66" s="3">
        <f>IF(A66&lt;&gt;"",VLOOKUP(A66,Runners!A$3:AS$200,C$1,FALSE),0)</f>
        <v>2.7777777777777779E-3</v>
      </c>
      <c r="D66" s="6">
        <f t="shared" si="11"/>
        <v>63</v>
      </c>
      <c r="E66" s="2">
        <v>3.4444444444444444E-2</v>
      </c>
      <c r="F66" s="2">
        <f t="shared" si="12"/>
        <v>3.1666666666666669E-2</v>
      </c>
      <c r="J66" s="1" t="str">
        <f t="shared" si="13"/>
        <v>Jeremy McCandless</v>
      </c>
      <c r="M66" s="8" t="str">
        <f t="shared" si="14"/>
        <v/>
      </c>
      <c r="N66" s="8" t="str">
        <f t="shared" si="15"/>
        <v/>
      </c>
      <c r="O66" s="1" t="str">
        <f t="shared" si="16"/>
        <v/>
      </c>
      <c r="P66" s="40" t="str">
        <f t="shared" si="17"/>
        <v/>
      </c>
      <c r="Q66" s="40" t="str">
        <f t="shared" si="18"/>
        <v/>
      </c>
      <c r="R66" s="6">
        <f t="shared" si="19"/>
        <v>0</v>
      </c>
      <c r="S66" s="6">
        <f>IF(AND(D66&lt;=L$4,P66&lt;&gt;"Y"),IF(N66&lt;VLOOKUP(O66,Runners!A$3:CT$200,S$1,FALSE),2,0),0)</f>
        <v>0</v>
      </c>
      <c r="T66" s="6">
        <f t="shared" si="20"/>
        <v>0</v>
      </c>
      <c r="U66" s="2"/>
      <c r="V66" s="2" t="str">
        <f>IF(O66&lt;&gt;"",VLOOKUP(O66,Runners!CZ$3:DM$200,V$1,FALSE),"")</f>
        <v/>
      </c>
      <c r="W66" s="19" t="str">
        <f t="shared" si="21"/>
        <v/>
      </c>
    </row>
    <row r="67" spans="1:23" x14ac:dyDescent="0.25">
      <c r="A67" s="1" t="s">
        <v>24</v>
      </c>
      <c r="B67" s="3"/>
      <c r="C67" s="3">
        <f>IF(A67&lt;&gt;"",VLOOKUP(A67,Runners!A$3:AS$200,C$1,FALSE),0)</f>
        <v>1.9444444444444445E-2</v>
      </c>
      <c r="D67" s="6">
        <f t="shared" si="11"/>
        <v>64</v>
      </c>
      <c r="E67" s="2"/>
      <c r="F67" s="2">
        <f t="shared" si="12"/>
        <v>0</v>
      </c>
      <c r="J67" s="1" t="str">
        <f t="shared" si="13"/>
        <v>Joe Greenwood</v>
      </c>
      <c r="M67" s="8" t="str">
        <f t="shared" si="14"/>
        <v/>
      </c>
      <c r="N67" s="8" t="str">
        <f t="shared" si="15"/>
        <v/>
      </c>
      <c r="O67" s="1" t="str">
        <f t="shared" si="16"/>
        <v/>
      </c>
      <c r="P67" s="40" t="str">
        <f t="shared" si="17"/>
        <v/>
      </c>
      <c r="Q67" s="40" t="str">
        <f t="shared" si="18"/>
        <v/>
      </c>
      <c r="R67" s="6">
        <f t="shared" si="19"/>
        <v>0</v>
      </c>
      <c r="S67" s="6">
        <f>IF(AND(D67&lt;=L$4,P67&lt;&gt;"Y"),IF(N67&lt;VLOOKUP(O67,Runners!A$3:CT$200,S$1,FALSE),2,0),0)</f>
        <v>0</v>
      </c>
      <c r="T67" s="6">
        <f t="shared" si="20"/>
        <v>0</v>
      </c>
      <c r="U67" s="2"/>
      <c r="V67" s="2" t="str">
        <f>IF(O67&lt;&gt;"",VLOOKUP(O67,Runners!CZ$3:DM$200,V$1,FALSE),"")</f>
        <v/>
      </c>
      <c r="W67" s="19" t="str">
        <f t="shared" si="21"/>
        <v/>
      </c>
    </row>
    <row r="68" spans="1:23" x14ac:dyDescent="0.25">
      <c r="A68" s="1" t="s">
        <v>146</v>
      </c>
      <c r="C68" s="3">
        <f>IF(A68&lt;&gt;"",VLOOKUP(A68,Runners!A$3:AS$200,C$1,FALSE),0)</f>
        <v>1.5625E-2</v>
      </c>
      <c r="D68" s="6">
        <f t="shared" ref="D68:D99" si="22">D67+1</f>
        <v>65</v>
      </c>
      <c r="E68" s="2"/>
      <c r="F68" s="2">
        <f t="shared" ref="F68:F99" si="23">IF(E68&gt;0,E68-C68,0)</f>
        <v>0</v>
      </c>
      <c r="J68" s="1" t="str">
        <f t="shared" ref="J68:J99" si="24">A68</f>
        <v>John Bertenshaw</v>
      </c>
      <c r="M68" s="8" t="str">
        <f t="shared" ref="M68:M99" si="25">IF(D68&lt;=L$4,SMALL(E$4:E$201,D68),"")</f>
        <v/>
      </c>
      <c r="N68" s="8" t="str">
        <f t="shared" ref="N68:N99" si="26">IF(D68&lt;=L$4,VLOOKUP(M68,E$4:F$201,2,FALSE),"")</f>
        <v/>
      </c>
      <c r="O68" s="1" t="str">
        <f t="shared" ref="O68:O99" si="27">IF(D68&lt;=L$4,VLOOKUP(M68,E$4:J$201,6,FALSE),"")</f>
        <v/>
      </c>
      <c r="P68" s="40" t="str">
        <f t="shared" ref="P68:P99" si="28">IF(D68&lt;=L$4,VLOOKUP(O68,A$4:B$201,2,FALSE),"")</f>
        <v/>
      </c>
      <c r="Q68" s="40" t="str">
        <f t="shared" ref="Q68:Q99" si="29">IF(D68&lt;=L$4,IF(P68="Y",Q67,Q67-1),"")</f>
        <v/>
      </c>
      <c r="R68" s="6">
        <f t="shared" ref="R68:R99" si="30">IF(Q68=Q67,0,Q68)</f>
        <v>0</v>
      </c>
      <c r="S68" s="6">
        <f>IF(AND(D68&lt;=L$4,P68&lt;&gt;"Y"),IF(N68&lt;VLOOKUP(O68,Runners!A$3:CT$200,S$1,FALSE),2,0),0)</f>
        <v>0</v>
      </c>
      <c r="T68" s="6">
        <f t="shared" ref="T68:T99" si="31">IF(AND(D68&lt;=L$4,P68&lt;&gt;"Y"),S68+R68,0)</f>
        <v>0</v>
      </c>
      <c r="U68" s="2"/>
      <c r="V68" s="2" t="str">
        <f>IF(O68&lt;&gt;"",VLOOKUP(O68,Runners!CZ$3:DM$200,V$1,FALSE),"")</f>
        <v/>
      </c>
      <c r="W68" s="19" t="str">
        <f t="shared" ref="W68:W99" si="32">IF(O68&lt;&gt;"",(V68-N68)/V68,"")</f>
        <v/>
      </c>
    </row>
    <row r="69" spans="1:23" x14ac:dyDescent="0.25">
      <c r="A69" s="1" t="s">
        <v>168</v>
      </c>
      <c r="C69" s="3">
        <f>IF(A69&lt;&gt;"",VLOOKUP(A69,Runners!A$3:AS$200,C$1,FALSE),0)</f>
        <v>1.7534722222222222E-2</v>
      </c>
      <c r="D69" s="6">
        <f t="shared" si="22"/>
        <v>66</v>
      </c>
      <c r="E69" s="2">
        <v>3.7453703703703704E-2</v>
      </c>
      <c r="F69" s="2">
        <f t="shared" si="23"/>
        <v>1.9918981481481482E-2</v>
      </c>
      <c r="J69" s="1" t="str">
        <f t="shared" si="24"/>
        <v>Jonathan Tuck</v>
      </c>
      <c r="M69" s="8" t="str">
        <f t="shared" si="25"/>
        <v/>
      </c>
      <c r="N69" s="8" t="str">
        <f t="shared" si="26"/>
        <v/>
      </c>
      <c r="O69" s="1" t="str">
        <f t="shared" si="27"/>
        <v/>
      </c>
      <c r="P69" s="40" t="str">
        <f t="shared" si="28"/>
        <v/>
      </c>
      <c r="Q69" s="40" t="str">
        <f t="shared" si="29"/>
        <v/>
      </c>
      <c r="R69" s="6">
        <f t="shared" si="30"/>
        <v>0</v>
      </c>
      <c r="S69" s="6">
        <f>IF(AND(D69&lt;=L$4,P69&lt;&gt;"Y"),IF(N69&lt;VLOOKUP(O69,Runners!A$3:CT$200,S$1,FALSE),2,0),0)</f>
        <v>0</v>
      </c>
      <c r="T69" s="6">
        <f t="shared" si="31"/>
        <v>0</v>
      </c>
      <c r="U69" s="2"/>
      <c r="V69" s="2" t="str">
        <f>IF(O69&lt;&gt;"",VLOOKUP(O69,Runners!CZ$3:DM$200,V$1,FALSE),"")</f>
        <v/>
      </c>
      <c r="W69" s="19" t="str">
        <f t="shared" si="32"/>
        <v/>
      </c>
    </row>
    <row r="70" spans="1:23" x14ac:dyDescent="0.25">
      <c r="A70" s="41" t="s">
        <v>212</v>
      </c>
      <c r="B70" s="1" t="s">
        <v>185</v>
      </c>
      <c r="C70" s="3">
        <f>IF(A70&lt;&gt;"",VLOOKUP(A70,Runners!A$3:AS$200,C$1,FALSE),0)</f>
        <v>1.6145833333333335E-2</v>
      </c>
      <c r="D70" s="6">
        <f t="shared" si="22"/>
        <v>67</v>
      </c>
      <c r="E70" s="2"/>
      <c r="F70" s="2">
        <f t="shared" si="23"/>
        <v>0</v>
      </c>
      <c r="J70" s="1" t="str">
        <f t="shared" si="24"/>
        <v>Jonny Ladd</v>
      </c>
      <c r="M70" s="8" t="str">
        <f t="shared" si="25"/>
        <v/>
      </c>
      <c r="N70" s="8" t="str">
        <f t="shared" si="26"/>
        <v/>
      </c>
      <c r="O70" s="1" t="str">
        <f t="shared" si="27"/>
        <v/>
      </c>
      <c r="P70" s="40" t="str">
        <f t="shared" si="28"/>
        <v/>
      </c>
      <c r="Q70" s="40" t="str">
        <f t="shared" si="29"/>
        <v/>
      </c>
      <c r="R70" s="6">
        <f t="shared" si="30"/>
        <v>0</v>
      </c>
      <c r="S70" s="6">
        <f>IF(AND(D70&lt;=L$4,P70&lt;&gt;"Y"),IF(N70&lt;VLOOKUP(O70,Runners!A$3:CT$200,S$1,FALSE),2,0),0)</f>
        <v>0</v>
      </c>
      <c r="T70" s="6">
        <f t="shared" si="31"/>
        <v>0</v>
      </c>
      <c r="U70" s="2"/>
      <c r="V70" s="2" t="str">
        <f>IF(O70&lt;&gt;"",VLOOKUP(O70,Runners!CZ$3:DM$200,V$1,FALSE),"")</f>
        <v/>
      </c>
      <c r="W70" s="19" t="str">
        <f t="shared" si="32"/>
        <v/>
      </c>
    </row>
    <row r="71" spans="1:23" x14ac:dyDescent="0.25">
      <c r="A71" s="1" t="s">
        <v>22</v>
      </c>
      <c r="C71" s="3">
        <f>IF(A71&lt;&gt;"",VLOOKUP(A71,Runners!A$3:AS$200,C$1,FALSE),0)</f>
        <v>1.0590277777777778E-2</v>
      </c>
      <c r="D71" s="6">
        <f t="shared" si="22"/>
        <v>68</v>
      </c>
      <c r="E71" s="2"/>
      <c r="F71" s="2">
        <f t="shared" si="23"/>
        <v>0</v>
      </c>
      <c r="J71" s="1" t="str">
        <f t="shared" si="24"/>
        <v>Julia Rolfe</v>
      </c>
      <c r="M71" s="8" t="str">
        <f t="shared" si="25"/>
        <v/>
      </c>
      <c r="N71" s="8" t="str">
        <f t="shared" si="26"/>
        <v/>
      </c>
      <c r="O71" s="1" t="str">
        <f t="shared" si="27"/>
        <v/>
      </c>
      <c r="P71" s="40" t="str">
        <f t="shared" si="28"/>
        <v/>
      </c>
      <c r="Q71" s="40" t="str">
        <f t="shared" si="29"/>
        <v/>
      </c>
      <c r="R71" s="6">
        <f t="shared" si="30"/>
        <v>0</v>
      </c>
      <c r="S71" s="6">
        <f>IF(AND(D71&lt;=L$4,P71&lt;&gt;"Y"),IF(N71&lt;VLOOKUP(O71,Runners!A$3:CT$200,S$1,FALSE),2,0),0)</f>
        <v>0</v>
      </c>
      <c r="T71" s="6">
        <f t="shared" si="31"/>
        <v>0</v>
      </c>
      <c r="U71" s="2"/>
      <c r="V71" s="2" t="str">
        <f>IF(O71&lt;&gt;"",VLOOKUP(O71,Runners!CZ$3:DM$200,V$1,FALSE),"")</f>
        <v/>
      </c>
      <c r="W71" s="19" t="str">
        <f t="shared" si="32"/>
        <v/>
      </c>
    </row>
    <row r="72" spans="1:23" x14ac:dyDescent="0.25">
      <c r="A72" s="1" t="s">
        <v>166</v>
      </c>
      <c r="C72" s="3">
        <f>IF(A72&lt;&gt;"",VLOOKUP(A72,Runners!A$3:AS$200,C$1,FALSE),0)</f>
        <v>7.6388888888888886E-3</v>
      </c>
      <c r="D72" s="6">
        <f t="shared" si="22"/>
        <v>69</v>
      </c>
      <c r="E72" s="2"/>
      <c r="F72" s="2">
        <f t="shared" si="23"/>
        <v>0</v>
      </c>
      <c r="J72" s="1" t="str">
        <f t="shared" si="24"/>
        <v>Julie Wiseman</v>
      </c>
      <c r="M72" s="8" t="str">
        <f t="shared" si="25"/>
        <v/>
      </c>
      <c r="N72" s="8" t="str">
        <f t="shared" si="26"/>
        <v/>
      </c>
      <c r="O72" s="1" t="str">
        <f t="shared" si="27"/>
        <v/>
      </c>
      <c r="P72" s="40" t="str">
        <f t="shared" si="28"/>
        <v/>
      </c>
      <c r="Q72" s="40" t="str">
        <f t="shared" si="29"/>
        <v/>
      </c>
      <c r="R72" s="6">
        <f t="shared" si="30"/>
        <v>0</v>
      </c>
      <c r="S72" s="6">
        <f>IF(AND(D72&lt;=L$4,P72&lt;&gt;"Y"),IF(N72&lt;VLOOKUP(O72,Runners!A$3:CT$200,S$1,FALSE),2,0),0)</f>
        <v>0</v>
      </c>
      <c r="T72" s="6">
        <f t="shared" si="31"/>
        <v>0</v>
      </c>
      <c r="U72" s="2"/>
      <c r="V72" s="2" t="str">
        <f>IF(O72&lt;&gt;"",VLOOKUP(O72,Runners!CZ$3:DM$200,V$1,FALSE),"")</f>
        <v/>
      </c>
      <c r="W72" s="19" t="str">
        <f t="shared" si="32"/>
        <v/>
      </c>
    </row>
    <row r="73" spans="1:23" x14ac:dyDescent="0.25">
      <c r="A73" s="1" t="s">
        <v>20</v>
      </c>
      <c r="B73" s="3"/>
      <c r="C73" s="3">
        <f>IF(A73&lt;&gt;"",VLOOKUP(A73,Runners!A$3:AS$200,C$1,FALSE),0)</f>
        <v>8.3333333333333332E-3</v>
      </c>
      <c r="D73" s="6">
        <f t="shared" si="22"/>
        <v>70</v>
      </c>
      <c r="E73" s="2"/>
      <c r="F73" s="2">
        <f t="shared" si="23"/>
        <v>0</v>
      </c>
      <c r="J73" s="1" t="str">
        <f t="shared" si="24"/>
        <v>Karen Lanigan</v>
      </c>
      <c r="M73" s="8" t="str">
        <f t="shared" si="25"/>
        <v/>
      </c>
      <c r="N73" s="8" t="str">
        <f t="shared" si="26"/>
        <v/>
      </c>
      <c r="O73" s="1" t="str">
        <f t="shared" si="27"/>
        <v/>
      </c>
      <c r="P73" s="40" t="str">
        <f t="shared" si="28"/>
        <v/>
      </c>
      <c r="Q73" s="40" t="str">
        <f t="shared" si="29"/>
        <v/>
      </c>
      <c r="R73" s="6">
        <f t="shared" si="30"/>
        <v>0</v>
      </c>
      <c r="S73" s="6">
        <f>IF(AND(D73&lt;=L$4,P73&lt;&gt;"Y"),IF(N73&lt;VLOOKUP(O73,Runners!A$3:CT$200,S$1,FALSE),2,0),0)</f>
        <v>0</v>
      </c>
      <c r="T73" s="6">
        <f t="shared" si="31"/>
        <v>0</v>
      </c>
      <c r="U73" s="2"/>
      <c r="V73" s="2" t="str">
        <f>IF(O73&lt;&gt;"",VLOOKUP(O73,Runners!CZ$3:DM$200,V$1,FALSE),"")</f>
        <v/>
      </c>
      <c r="W73" s="19" t="str">
        <f t="shared" si="32"/>
        <v/>
      </c>
    </row>
    <row r="74" spans="1:23" x14ac:dyDescent="0.25">
      <c r="A74" s="1" t="s">
        <v>21</v>
      </c>
      <c r="B74" s="3"/>
      <c r="C74" s="3">
        <f>IF(A74&lt;&gt;"",VLOOKUP(A74,Runners!A$3:AS$200,C$1,FALSE),0)</f>
        <v>1.2673611111111111E-2</v>
      </c>
      <c r="D74" s="6">
        <f t="shared" si="22"/>
        <v>71</v>
      </c>
      <c r="E74" s="2"/>
      <c r="F74" s="2">
        <f t="shared" si="23"/>
        <v>0</v>
      </c>
      <c r="J74" s="1" t="str">
        <f t="shared" si="24"/>
        <v>Kathy Gaunt</v>
      </c>
      <c r="M74" s="8" t="str">
        <f t="shared" si="25"/>
        <v/>
      </c>
      <c r="N74" s="8" t="str">
        <f t="shared" si="26"/>
        <v/>
      </c>
      <c r="O74" s="1" t="str">
        <f t="shared" si="27"/>
        <v/>
      </c>
      <c r="P74" s="40" t="str">
        <f t="shared" si="28"/>
        <v/>
      </c>
      <c r="Q74" s="40" t="str">
        <f t="shared" si="29"/>
        <v/>
      </c>
      <c r="R74" s="6">
        <f t="shared" si="30"/>
        <v>0</v>
      </c>
      <c r="S74" s="6">
        <f>IF(AND(D74&lt;=L$4,P74&lt;&gt;"Y"),IF(N74&lt;VLOOKUP(O74,Runners!A$3:CT$200,S$1,FALSE),2,0),0)</f>
        <v>0</v>
      </c>
      <c r="T74" s="6">
        <f t="shared" si="31"/>
        <v>0</v>
      </c>
      <c r="U74" s="2"/>
      <c r="V74" s="2" t="str">
        <f>IF(O74&lt;&gt;"",VLOOKUP(O74,Runners!CZ$3:DM$200,V$1,FALSE),"")</f>
        <v/>
      </c>
      <c r="W74" s="19" t="str">
        <f t="shared" si="32"/>
        <v/>
      </c>
    </row>
    <row r="75" spans="1:23" x14ac:dyDescent="0.25">
      <c r="A75" s="1" t="s">
        <v>204</v>
      </c>
      <c r="B75" s="3"/>
      <c r="C75" s="3">
        <f>IF(A75&lt;&gt;"",VLOOKUP(A75,Runners!A$3:AS$200,C$1,FALSE),0)</f>
        <v>1.3020833333333334E-2</v>
      </c>
      <c r="D75" s="6">
        <f t="shared" si="22"/>
        <v>72</v>
      </c>
      <c r="E75" s="2">
        <v>3.6458333333333336E-2</v>
      </c>
      <c r="F75" s="2">
        <f t="shared" si="23"/>
        <v>2.34375E-2</v>
      </c>
      <c r="J75" s="1" t="str">
        <f t="shared" si="24"/>
        <v>Katy McIntyre</v>
      </c>
      <c r="M75" s="8" t="str">
        <f t="shared" si="25"/>
        <v/>
      </c>
      <c r="N75" s="8" t="str">
        <f t="shared" si="26"/>
        <v/>
      </c>
      <c r="O75" s="1" t="str">
        <f t="shared" si="27"/>
        <v/>
      </c>
      <c r="P75" s="40" t="str">
        <f t="shared" si="28"/>
        <v/>
      </c>
      <c r="Q75" s="40" t="str">
        <f t="shared" si="29"/>
        <v/>
      </c>
      <c r="R75" s="6">
        <f t="shared" si="30"/>
        <v>0</v>
      </c>
      <c r="S75" s="6">
        <f>IF(AND(D75&lt;=L$4,P75&lt;&gt;"Y"),IF(N75&lt;VLOOKUP(O75,Runners!A$3:CT$200,S$1,FALSE),2,0),0)</f>
        <v>0</v>
      </c>
      <c r="T75" s="6">
        <f t="shared" si="31"/>
        <v>0</v>
      </c>
      <c r="U75" s="2"/>
      <c r="V75" s="2" t="str">
        <f>IF(O75&lt;&gt;"",VLOOKUP(O75,Runners!CZ$3:DM$200,V$1,FALSE),"")</f>
        <v/>
      </c>
      <c r="W75" s="19" t="str">
        <f t="shared" si="32"/>
        <v/>
      </c>
    </row>
    <row r="76" spans="1:23" x14ac:dyDescent="0.25">
      <c r="A76" s="1" t="s">
        <v>167</v>
      </c>
      <c r="B76" s="3"/>
      <c r="C76" s="3">
        <f>IF(A76&lt;&gt;"",VLOOKUP(A76,Runners!A$3:AS$200,C$1,FALSE),0)</f>
        <v>1.4583333333333334E-2</v>
      </c>
      <c r="D76" s="6">
        <f t="shared" si="22"/>
        <v>73</v>
      </c>
      <c r="E76" s="2"/>
      <c r="F76" s="2">
        <f t="shared" si="23"/>
        <v>0</v>
      </c>
      <c r="J76" s="1" t="str">
        <f t="shared" si="24"/>
        <v>Kevin Murray</v>
      </c>
      <c r="M76" s="8" t="str">
        <f t="shared" si="25"/>
        <v/>
      </c>
      <c r="N76" s="8" t="str">
        <f t="shared" si="26"/>
        <v/>
      </c>
      <c r="O76" s="1" t="str">
        <f t="shared" si="27"/>
        <v/>
      </c>
      <c r="P76" s="40" t="str">
        <f t="shared" si="28"/>
        <v/>
      </c>
      <c r="Q76" s="40" t="str">
        <f t="shared" si="29"/>
        <v/>
      </c>
      <c r="R76" s="6">
        <f t="shared" si="30"/>
        <v>0</v>
      </c>
      <c r="S76" s="6">
        <f>IF(AND(D76&lt;=L$4,P76&lt;&gt;"Y"),IF(N76&lt;VLOOKUP(O76,Runners!A$3:CT$200,S$1,FALSE),2,0),0)</f>
        <v>0</v>
      </c>
      <c r="T76" s="6">
        <f t="shared" si="31"/>
        <v>0</v>
      </c>
      <c r="U76" s="2"/>
      <c r="V76" s="2" t="str">
        <f>IF(O76&lt;&gt;"",VLOOKUP(O76,Runners!CZ$3:DM$200,V$1,FALSE),"")</f>
        <v/>
      </c>
      <c r="W76" s="19" t="str">
        <f t="shared" si="32"/>
        <v/>
      </c>
    </row>
    <row r="77" spans="1:23" x14ac:dyDescent="0.25">
      <c r="A77" s="1" t="s">
        <v>16</v>
      </c>
      <c r="C77" s="3">
        <f>IF(A77&lt;&gt;"",VLOOKUP(A77,Runners!A$3:AS$200,C$1,FALSE),0)</f>
        <v>1.0416666666666666E-2</v>
      </c>
      <c r="D77" s="6">
        <f t="shared" si="22"/>
        <v>74</v>
      </c>
      <c r="E77" s="2">
        <v>3.7476851851851851E-2</v>
      </c>
      <c r="F77" s="2">
        <f t="shared" si="23"/>
        <v>2.7060185185185187E-2</v>
      </c>
      <c r="J77" s="1" t="str">
        <f t="shared" si="24"/>
        <v>Kirsten Burnett</v>
      </c>
      <c r="M77" s="8" t="str">
        <f t="shared" si="25"/>
        <v/>
      </c>
      <c r="N77" s="8" t="str">
        <f t="shared" si="26"/>
        <v/>
      </c>
      <c r="O77" s="1" t="str">
        <f t="shared" si="27"/>
        <v/>
      </c>
      <c r="P77" s="40" t="str">
        <f t="shared" si="28"/>
        <v/>
      </c>
      <c r="Q77" s="40" t="str">
        <f t="shared" si="29"/>
        <v/>
      </c>
      <c r="R77" s="6">
        <f t="shared" si="30"/>
        <v>0</v>
      </c>
      <c r="S77" s="6">
        <f>IF(AND(D77&lt;=L$4,P77&lt;&gt;"Y"),IF(N77&lt;VLOOKUP(O77,Runners!A$3:CT$200,S$1,FALSE),2,0),0)</f>
        <v>0</v>
      </c>
      <c r="T77" s="6">
        <f t="shared" si="31"/>
        <v>0</v>
      </c>
      <c r="U77" s="2"/>
      <c r="V77" s="2" t="str">
        <f>IF(O77&lt;&gt;"",VLOOKUP(O77,Runners!CZ$3:DM$200,V$1,FALSE),"")</f>
        <v/>
      </c>
      <c r="W77" s="19" t="str">
        <f t="shared" si="32"/>
        <v/>
      </c>
    </row>
    <row r="78" spans="1:23" x14ac:dyDescent="0.25">
      <c r="A78" s="1" t="s">
        <v>226</v>
      </c>
      <c r="C78" s="3">
        <f>IF(A78&lt;&gt;"",VLOOKUP(A78,Runners!A$3:AS$200,C$1,FALSE),0)</f>
        <v>1.4756944444444444E-2</v>
      </c>
      <c r="D78" s="6">
        <f t="shared" si="22"/>
        <v>75</v>
      </c>
      <c r="E78" s="2"/>
      <c r="F78" s="2">
        <f t="shared" si="23"/>
        <v>0</v>
      </c>
      <c r="J78" s="1" t="str">
        <f t="shared" si="24"/>
        <v>Laura Bremner</v>
      </c>
      <c r="M78" s="8" t="str">
        <f t="shared" si="25"/>
        <v/>
      </c>
      <c r="N78" s="8" t="str">
        <f t="shared" si="26"/>
        <v/>
      </c>
      <c r="O78" s="1" t="str">
        <f t="shared" si="27"/>
        <v/>
      </c>
      <c r="P78" s="40" t="str">
        <f t="shared" si="28"/>
        <v/>
      </c>
      <c r="Q78" s="40" t="str">
        <f t="shared" si="29"/>
        <v/>
      </c>
      <c r="R78" s="6">
        <f t="shared" si="30"/>
        <v>0</v>
      </c>
      <c r="S78" s="6">
        <f>IF(AND(D78&lt;=L$4,P78&lt;&gt;"Y"),IF(N78&lt;VLOOKUP(O78,Runners!A$3:CT$200,S$1,FALSE),2,0),0)</f>
        <v>0</v>
      </c>
      <c r="T78" s="6">
        <f t="shared" si="31"/>
        <v>0</v>
      </c>
      <c r="U78" s="2"/>
      <c r="V78" s="2" t="str">
        <f>IF(O78&lt;&gt;"",VLOOKUP(O78,Runners!CZ$3:DM$200,V$1,FALSE),"")</f>
        <v/>
      </c>
      <c r="W78" s="19" t="str">
        <f t="shared" si="32"/>
        <v/>
      </c>
    </row>
    <row r="79" spans="1:23" x14ac:dyDescent="0.25">
      <c r="A79" s="1" t="s">
        <v>14</v>
      </c>
      <c r="C79" s="3">
        <f>IF(A79&lt;&gt;"",VLOOKUP(A79,Runners!A$3:AS$200,C$1,FALSE),0)</f>
        <v>9.2013888888888892E-3</v>
      </c>
      <c r="D79" s="6">
        <f t="shared" si="22"/>
        <v>76</v>
      </c>
      <c r="E79" s="2">
        <v>3.7106481481481483E-2</v>
      </c>
      <c r="F79" s="2">
        <f t="shared" si="23"/>
        <v>2.7905092592592592E-2</v>
      </c>
      <c r="J79" s="1" t="str">
        <f t="shared" si="24"/>
        <v>Laura Byrne</v>
      </c>
      <c r="M79" s="8" t="str">
        <f t="shared" si="25"/>
        <v/>
      </c>
      <c r="N79" s="8" t="str">
        <f t="shared" si="26"/>
        <v/>
      </c>
      <c r="O79" s="1" t="str">
        <f t="shared" si="27"/>
        <v/>
      </c>
      <c r="P79" s="40" t="str">
        <f t="shared" si="28"/>
        <v/>
      </c>
      <c r="Q79" s="40" t="str">
        <f t="shared" si="29"/>
        <v/>
      </c>
      <c r="R79" s="6">
        <f t="shared" si="30"/>
        <v>0</v>
      </c>
      <c r="S79" s="6">
        <f>IF(AND(D79&lt;=L$4,P79&lt;&gt;"Y"),IF(N79&lt;VLOOKUP(O79,Runners!A$3:CT$200,S$1,FALSE),2,0),0)</f>
        <v>0</v>
      </c>
      <c r="T79" s="6">
        <f t="shared" si="31"/>
        <v>0</v>
      </c>
      <c r="U79" s="2"/>
      <c r="V79" s="2" t="str">
        <f>IF(O79&lt;&gt;"",VLOOKUP(O79,Runners!CZ$3:DM$200,V$1,FALSE),"")</f>
        <v/>
      </c>
      <c r="W79" s="19" t="str">
        <f t="shared" si="32"/>
        <v/>
      </c>
    </row>
    <row r="80" spans="1:23" x14ac:dyDescent="0.25">
      <c r="A80" s="1" t="s">
        <v>189</v>
      </c>
      <c r="C80" s="3">
        <f>IF(A80&lt;&gt;"",VLOOKUP(A80,Runners!A$3:AS$200,C$1,FALSE),0)</f>
        <v>1.6319444444444445E-2</v>
      </c>
      <c r="D80" s="6">
        <f t="shared" si="22"/>
        <v>77</v>
      </c>
      <c r="E80" s="2"/>
      <c r="F80" s="2">
        <f t="shared" si="23"/>
        <v>0</v>
      </c>
      <c r="J80" s="1" t="str">
        <f t="shared" si="24"/>
        <v>Lee Vaudrey</v>
      </c>
      <c r="M80" s="8" t="str">
        <f t="shared" si="25"/>
        <v/>
      </c>
      <c r="N80" s="8" t="str">
        <f t="shared" si="26"/>
        <v/>
      </c>
      <c r="O80" s="1" t="str">
        <f t="shared" si="27"/>
        <v/>
      </c>
      <c r="P80" s="40" t="str">
        <f t="shared" si="28"/>
        <v/>
      </c>
      <c r="Q80" s="40" t="str">
        <f t="shared" si="29"/>
        <v/>
      </c>
      <c r="R80" s="6">
        <f t="shared" si="30"/>
        <v>0</v>
      </c>
      <c r="S80" s="6">
        <f>IF(AND(D80&lt;=L$4,P80&lt;&gt;"Y"),IF(N80&lt;VLOOKUP(O80,Runners!A$3:CT$200,S$1,FALSE),2,0),0)</f>
        <v>0</v>
      </c>
      <c r="T80" s="6">
        <f t="shared" si="31"/>
        <v>0</v>
      </c>
      <c r="U80" s="2"/>
      <c r="V80" s="2" t="str">
        <f>IF(O80&lt;&gt;"",VLOOKUP(O80,Runners!CZ$3:DM$200,V$1,FALSE),"")</f>
        <v/>
      </c>
      <c r="W80" s="19" t="str">
        <f t="shared" si="32"/>
        <v/>
      </c>
    </row>
    <row r="81" spans="1:23" x14ac:dyDescent="0.25">
      <c r="A81" s="1" t="s">
        <v>187</v>
      </c>
      <c r="C81" s="3">
        <f>IF(A81&lt;&gt;"",VLOOKUP(A81,Runners!A$3:AS$200,C$1,FALSE),0)</f>
        <v>1.4583333333333334E-2</v>
      </c>
      <c r="D81" s="6">
        <f t="shared" si="22"/>
        <v>78</v>
      </c>
      <c r="E81" s="2">
        <v>3.7280092592592594E-2</v>
      </c>
      <c r="F81" s="2">
        <f t="shared" si="23"/>
        <v>2.269675925925926E-2</v>
      </c>
      <c r="J81" s="1" t="str">
        <f t="shared" si="24"/>
        <v>Lewis McAfee</v>
      </c>
      <c r="M81" s="8" t="str">
        <f t="shared" si="25"/>
        <v/>
      </c>
      <c r="N81" s="8" t="str">
        <f t="shared" si="26"/>
        <v/>
      </c>
      <c r="O81" s="1" t="str">
        <f t="shared" si="27"/>
        <v/>
      </c>
      <c r="P81" s="40" t="str">
        <f t="shared" si="28"/>
        <v/>
      </c>
      <c r="Q81" s="40" t="str">
        <f t="shared" si="29"/>
        <v/>
      </c>
      <c r="R81" s="6">
        <f t="shared" si="30"/>
        <v>0</v>
      </c>
      <c r="S81" s="6">
        <f>IF(AND(D81&lt;=L$4,P81&lt;&gt;"Y"),IF(N81&lt;VLOOKUP(O81,Runners!A$3:CT$200,S$1,FALSE),2,0),0)</f>
        <v>0</v>
      </c>
      <c r="T81" s="6">
        <f t="shared" si="31"/>
        <v>0</v>
      </c>
      <c r="U81" s="2"/>
      <c r="V81" s="2" t="str">
        <f>IF(O81&lt;&gt;"",VLOOKUP(O81,Runners!CZ$3:DM$200,V$1,FALSE),"")</f>
        <v/>
      </c>
      <c r="W81" s="19" t="str">
        <f t="shared" si="32"/>
        <v/>
      </c>
    </row>
    <row r="82" spans="1:23" x14ac:dyDescent="0.25">
      <c r="A82" s="1" t="s">
        <v>224</v>
      </c>
      <c r="C82" s="3">
        <f>IF(A82&lt;&gt;"",VLOOKUP(A82,Runners!A$3:AS$200,C$1,FALSE),0)</f>
        <v>1.0243055555555556E-2</v>
      </c>
      <c r="D82" s="6">
        <f t="shared" si="22"/>
        <v>79</v>
      </c>
      <c r="E82" s="2"/>
      <c r="F82" s="2">
        <f t="shared" si="23"/>
        <v>0</v>
      </c>
      <c r="J82" s="1" t="str">
        <f t="shared" si="24"/>
        <v>Linda Chadderton</v>
      </c>
      <c r="M82" s="8" t="str">
        <f t="shared" si="25"/>
        <v/>
      </c>
      <c r="N82" s="8" t="str">
        <f t="shared" si="26"/>
        <v/>
      </c>
      <c r="O82" s="1" t="str">
        <f t="shared" si="27"/>
        <v/>
      </c>
      <c r="P82" s="40" t="str">
        <f t="shared" si="28"/>
        <v/>
      </c>
      <c r="Q82" s="40" t="str">
        <f t="shared" si="29"/>
        <v/>
      </c>
      <c r="R82" s="6">
        <f t="shared" si="30"/>
        <v>0</v>
      </c>
      <c r="S82" s="6">
        <f>IF(AND(D82&lt;=L$4,P82&lt;&gt;"Y"),IF(N82&lt;VLOOKUP(O82,Runners!A$3:CT$200,S$1,FALSE),2,0),0)</f>
        <v>0</v>
      </c>
      <c r="T82" s="6">
        <f t="shared" si="31"/>
        <v>0</v>
      </c>
      <c r="U82" s="2"/>
      <c r="V82" s="2" t="str">
        <f>IF(O82&lt;&gt;"",VLOOKUP(O82,Runners!CZ$3:DM$200,V$1,FALSE),"")</f>
        <v/>
      </c>
      <c r="W82" s="19" t="str">
        <f t="shared" si="32"/>
        <v/>
      </c>
    </row>
    <row r="83" spans="1:23" x14ac:dyDescent="0.25">
      <c r="A83" s="1" t="s">
        <v>183</v>
      </c>
      <c r="C83" s="3">
        <f>IF(A83&lt;&gt;"",VLOOKUP(A83,Runners!A$3:AS$200,C$1,FALSE),0)</f>
        <v>1.9270833333333334E-2</v>
      </c>
      <c r="D83" s="6">
        <f t="shared" si="22"/>
        <v>80</v>
      </c>
      <c r="E83" s="2"/>
      <c r="F83" s="2">
        <f t="shared" si="23"/>
        <v>0</v>
      </c>
      <c r="J83" s="1" t="str">
        <f t="shared" si="24"/>
        <v>Liz Abbott</v>
      </c>
      <c r="M83" s="8" t="str">
        <f t="shared" si="25"/>
        <v/>
      </c>
      <c r="N83" s="8" t="str">
        <f t="shared" si="26"/>
        <v/>
      </c>
      <c r="O83" s="1" t="str">
        <f t="shared" si="27"/>
        <v/>
      </c>
      <c r="P83" s="40" t="str">
        <f t="shared" si="28"/>
        <v/>
      </c>
      <c r="Q83" s="40" t="str">
        <f t="shared" si="29"/>
        <v/>
      </c>
      <c r="R83" s="6">
        <f t="shared" si="30"/>
        <v>0</v>
      </c>
      <c r="S83" s="6">
        <f>IF(AND(D83&lt;=L$4,P83&lt;&gt;"Y"),IF(N83&lt;VLOOKUP(O83,Runners!A$3:CT$200,S$1,FALSE),2,0),0)</f>
        <v>0</v>
      </c>
      <c r="T83" s="6">
        <f t="shared" si="31"/>
        <v>0</v>
      </c>
      <c r="U83" s="2"/>
      <c r="V83" s="2" t="str">
        <f>IF(O83&lt;&gt;"",VLOOKUP(O83,Runners!CZ$3:DM$200,V$1,FALSE),"")</f>
        <v/>
      </c>
      <c r="W83" s="19" t="str">
        <f t="shared" si="32"/>
        <v/>
      </c>
    </row>
    <row r="84" spans="1:23" x14ac:dyDescent="0.25">
      <c r="A84" s="1" t="s">
        <v>58</v>
      </c>
      <c r="C84" s="3">
        <f>IF(A84&lt;&gt;"",VLOOKUP(A84,Runners!A$3:AS$200,C$1,FALSE),0)</f>
        <v>1.1458333333333333E-2</v>
      </c>
      <c r="D84" s="6">
        <f t="shared" si="22"/>
        <v>81</v>
      </c>
      <c r="E84" s="2"/>
      <c r="F84" s="2">
        <f t="shared" si="23"/>
        <v>0</v>
      </c>
      <c r="J84" s="1" t="str">
        <f t="shared" si="24"/>
        <v>Liz Boon</v>
      </c>
      <c r="M84" s="8" t="str">
        <f t="shared" si="25"/>
        <v/>
      </c>
      <c r="N84" s="8" t="str">
        <f t="shared" si="26"/>
        <v/>
      </c>
      <c r="O84" s="1" t="str">
        <f t="shared" si="27"/>
        <v/>
      </c>
      <c r="P84" s="40" t="str">
        <f t="shared" si="28"/>
        <v/>
      </c>
      <c r="Q84" s="40" t="str">
        <f t="shared" si="29"/>
        <v/>
      </c>
      <c r="R84" s="6">
        <f t="shared" si="30"/>
        <v>0</v>
      </c>
      <c r="S84" s="6">
        <f>IF(AND(D84&lt;=L$4,P84&lt;&gt;"Y"),IF(N84&lt;VLOOKUP(O84,Runners!A$3:CT$200,S$1,FALSE),2,0),0)</f>
        <v>0</v>
      </c>
      <c r="T84" s="6">
        <f t="shared" si="31"/>
        <v>0</v>
      </c>
      <c r="U84" s="2"/>
      <c r="V84" s="2" t="str">
        <f>IF(O84&lt;&gt;"",VLOOKUP(O84,Runners!CZ$3:DM$200,V$1,FALSE),"")</f>
        <v/>
      </c>
      <c r="W84" s="19" t="str">
        <f t="shared" si="32"/>
        <v/>
      </c>
    </row>
    <row r="85" spans="1:23" x14ac:dyDescent="0.25">
      <c r="A85" s="1" t="s">
        <v>175</v>
      </c>
      <c r="C85" s="3">
        <f>IF(A85&lt;&gt;"",VLOOKUP(A85,Runners!A$3:AS$200,C$1,FALSE),0)</f>
        <v>9.2013888888888892E-3</v>
      </c>
      <c r="D85" s="6">
        <f t="shared" si="22"/>
        <v>82</v>
      </c>
      <c r="E85" s="2"/>
      <c r="F85" s="2">
        <f t="shared" si="23"/>
        <v>0</v>
      </c>
      <c r="J85" s="1" t="str">
        <f t="shared" si="24"/>
        <v>Liz Canavan</v>
      </c>
      <c r="M85" s="8" t="str">
        <f t="shared" si="25"/>
        <v/>
      </c>
      <c r="N85" s="8" t="str">
        <f t="shared" si="26"/>
        <v/>
      </c>
      <c r="O85" s="1" t="str">
        <f t="shared" si="27"/>
        <v/>
      </c>
      <c r="P85" s="40" t="str">
        <f t="shared" si="28"/>
        <v/>
      </c>
      <c r="Q85" s="40" t="str">
        <f t="shared" si="29"/>
        <v/>
      </c>
      <c r="R85" s="6">
        <f t="shared" si="30"/>
        <v>0</v>
      </c>
      <c r="S85" s="6">
        <f>IF(AND(D85&lt;=L$4,P85&lt;&gt;"Y"),IF(N85&lt;VLOOKUP(O85,Runners!A$3:CT$200,S$1,FALSE),2,0),0)</f>
        <v>0</v>
      </c>
      <c r="T85" s="6">
        <f t="shared" si="31"/>
        <v>0</v>
      </c>
      <c r="U85" s="2"/>
      <c r="V85" s="2" t="str">
        <f>IF(O85&lt;&gt;"",VLOOKUP(O85,Runners!CZ$3:DM$200,V$1,FALSE),"")</f>
        <v/>
      </c>
      <c r="W85" s="19" t="str">
        <f t="shared" si="32"/>
        <v/>
      </c>
    </row>
    <row r="86" spans="1:23" x14ac:dyDescent="0.25">
      <c r="A86" s="1" t="s">
        <v>207</v>
      </c>
      <c r="C86" s="3">
        <f>IF(A86&lt;&gt;"",VLOOKUP(A86,Runners!A$3:AS$200,C$1,FALSE),0)</f>
        <v>1.3888888888888888E-2</v>
      </c>
      <c r="D86" s="6">
        <f t="shared" si="22"/>
        <v>83</v>
      </c>
      <c r="E86" s="2">
        <v>3.5960648148148151E-2</v>
      </c>
      <c r="F86" s="2">
        <f t="shared" si="23"/>
        <v>2.2071759259259263E-2</v>
      </c>
      <c r="J86" s="1" t="str">
        <f t="shared" si="24"/>
        <v>Louise Cox</v>
      </c>
      <c r="M86" s="8" t="str">
        <f t="shared" si="25"/>
        <v/>
      </c>
      <c r="N86" s="8" t="str">
        <f t="shared" si="26"/>
        <v/>
      </c>
      <c r="O86" s="1" t="str">
        <f t="shared" si="27"/>
        <v/>
      </c>
      <c r="P86" s="40" t="str">
        <f t="shared" si="28"/>
        <v/>
      </c>
      <c r="Q86" s="40" t="str">
        <f t="shared" si="29"/>
        <v/>
      </c>
      <c r="R86" s="6">
        <f t="shared" si="30"/>
        <v>0</v>
      </c>
      <c r="S86" s="6">
        <f>IF(AND(D86&lt;=L$4,P86&lt;&gt;"Y"),IF(N86&lt;VLOOKUP(O86,Runners!A$3:CT$200,S$1,FALSE),2,0),0)</f>
        <v>0</v>
      </c>
      <c r="T86" s="6">
        <f t="shared" si="31"/>
        <v>0</v>
      </c>
      <c r="U86" s="2"/>
      <c r="V86" s="2" t="str">
        <f>IF(O86&lt;&gt;"",VLOOKUP(O86,Runners!CZ$3:DM$200,V$1,FALSE),"")</f>
        <v/>
      </c>
      <c r="W86" s="19" t="str">
        <f t="shared" si="32"/>
        <v/>
      </c>
    </row>
    <row r="87" spans="1:23" x14ac:dyDescent="0.25">
      <c r="A87" s="41" t="s">
        <v>209</v>
      </c>
      <c r="C87" s="3">
        <f>IF(A87&lt;&gt;"",VLOOKUP(A87,Runners!A$3:AS$200,C$1,FALSE),0)</f>
        <v>1.6145833333333335E-2</v>
      </c>
      <c r="D87" s="6">
        <f t="shared" si="22"/>
        <v>84</v>
      </c>
      <c r="E87" s="2"/>
      <c r="F87" s="2">
        <f t="shared" si="23"/>
        <v>0</v>
      </c>
      <c r="J87" s="1" t="str">
        <f t="shared" si="24"/>
        <v>Maddy Markham</v>
      </c>
      <c r="M87" s="8" t="str">
        <f t="shared" si="25"/>
        <v/>
      </c>
      <c r="N87" s="8" t="str">
        <f t="shared" si="26"/>
        <v/>
      </c>
      <c r="O87" s="1" t="str">
        <f t="shared" si="27"/>
        <v/>
      </c>
      <c r="P87" s="40" t="str">
        <f t="shared" si="28"/>
        <v/>
      </c>
      <c r="Q87" s="40" t="str">
        <f t="shared" si="29"/>
        <v/>
      </c>
      <c r="R87" s="6">
        <f t="shared" si="30"/>
        <v>0</v>
      </c>
      <c r="S87" s="6">
        <f>IF(AND(D87&lt;=L$4,P87&lt;&gt;"Y"),IF(N87&lt;VLOOKUP(O87,Runners!A$3:CT$200,S$1,FALSE),2,0),0)</f>
        <v>0</v>
      </c>
      <c r="T87" s="6">
        <f t="shared" si="31"/>
        <v>0</v>
      </c>
      <c r="U87" s="2"/>
      <c r="V87" s="2" t="str">
        <f>IF(O87&lt;&gt;"",VLOOKUP(O87,Runners!CZ$3:DM$200,V$1,FALSE),"")</f>
        <v/>
      </c>
      <c r="W87" s="19" t="str">
        <f t="shared" si="32"/>
        <v/>
      </c>
    </row>
    <row r="88" spans="1:23" x14ac:dyDescent="0.25">
      <c r="A88" s="1" t="s">
        <v>144</v>
      </c>
      <c r="B88" s="3"/>
      <c r="C88" s="3">
        <f>IF(A88&lt;&gt;"",VLOOKUP(A88,Runners!A$3:AS$200,C$1,FALSE),0)</f>
        <v>7.2916666666666668E-3</v>
      </c>
      <c r="D88" s="6">
        <f t="shared" si="22"/>
        <v>85</v>
      </c>
      <c r="E88" s="2"/>
      <c r="F88" s="2">
        <f t="shared" si="23"/>
        <v>0</v>
      </c>
      <c r="J88" s="1" t="str">
        <f t="shared" si="24"/>
        <v>Maria Tierney</v>
      </c>
      <c r="M88" s="8" t="str">
        <f t="shared" si="25"/>
        <v/>
      </c>
      <c r="N88" s="8" t="str">
        <f t="shared" si="26"/>
        <v/>
      </c>
      <c r="O88" s="1" t="str">
        <f t="shared" si="27"/>
        <v/>
      </c>
      <c r="P88" s="40" t="str">
        <f t="shared" si="28"/>
        <v/>
      </c>
      <c r="Q88" s="40" t="str">
        <f t="shared" si="29"/>
        <v/>
      </c>
      <c r="R88" s="6">
        <f t="shared" si="30"/>
        <v>0</v>
      </c>
      <c r="S88" s="6">
        <f>IF(AND(D88&lt;=L$4,P88&lt;&gt;"Y"),IF(N88&lt;VLOOKUP(O88,Runners!A$3:CT$200,S$1,FALSE),2,0),0)</f>
        <v>0</v>
      </c>
      <c r="T88" s="6">
        <f t="shared" si="31"/>
        <v>0</v>
      </c>
      <c r="U88" s="2"/>
      <c r="V88" s="2" t="str">
        <f>IF(O88&lt;&gt;"",VLOOKUP(O88,Runners!CZ$3:DM$200,V$1,FALSE),"")</f>
        <v/>
      </c>
      <c r="W88" s="19" t="str">
        <f t="shared" si="32"/>
        <v/>
      </c>
    </row>
    <row r="89" spans="1:23" x14ac:dyDescent="0.25">
      <c r="A89" s="1" t="s">
        <v>160</v>
      </c>
      <c r="C89" s="3">
        <f>IF(A89&lt;&gt;"",VLOOKUP(A89,Runners!A$3:AS$200,C$1,FALSE),0)</f>
        <v>1.5625E-2</v>
      </c>
      <c r="D89" s="6">
        <f t="shared" si="22"/>
        <v>86</v>
      </c>
      <c r="E89" s="2"/>
      <c r="F89" s="2">
        <f t="shared" si="23"/>
        <v>0</v>
      </c>
      <c r="J89" s="1" t="str">
        <f t="shared" si="24"/>
        <v>Mark Hughes</v>
      </c>
      <c r="M89" s="8" t="str">
        <f t="shared" si="25"/>
        <v/>
      </c>
      <c r="N89" s="8" t="str">
        <f t="shared" si="26"/>
        <v/>
      </c>
      <c r="O89" s="1" t="str">
        <f t="shared" si="27"/>
        <v/>
      </c>
      <c r="P89" s="40" t="str">
        <f t="shared" si="28"/>
        <v/>
      </c>
      <c r="Q89" s="40" t="str">
        <f t="shared" si="29"/>
        <v/>
      </c>
      <c r="R89" s="6">
        <f t="shared" si="30"/>
        <v>0</v>
      </c>
      <c r="S89" s="6">
        <f>IF(AND(D89&lt;=L$4,P89&lt;&gt;"Y"),IF(N89&lt;VLOOKUP(O89,Runners!A$3:CT$200,S$1,FALSE),2,0),0)</f>
        <v>0</v>
      </c>
      <c r="T89" s="6">
        <f t="shared" si="31"/>
        <v>0</v>
      </c>
      <c r="U89" s="2"/>
      <c r="V89" s="2" t="str">
        <f>IF(O89&lt;&gt;"",VLOOKUP(O89,Runners!CZ$3:DM$200,V$1,FALSE),"")</f>
        <v/>
      </c>
      <c r="W89" s="19" t="str">
        <f t="shared" si="32"/>
        <v/>
      </c>
    </row>
    <row r="90" spans="1:23" x14ac:dyDescent="0.25">
      <c r="A90" s="1" t="s">
        <v>33</v>
      </c>
      <c r="C90" s="3">
        <f>IF(A90&lt;&gt;"",VLOOKUP(A90,Runners!A$3:AS$200,C$1,FALSE),0)</f>
        <v>1.4930555555555556E-2</v>
      </c>
      <c r="D90" s="6">
        <f t="shared" si="22"/>
        <v>87</v>
      </c>
      <c r="E90" s="2"/>
      <c r="F90" s="2">
        <f t="shared" si="23"/>
        <v>0</v>
      </c>
      <c r="J90" s="1" t="str">
        <f t="shared" si="24"/>
        <v>Mark Selby</v>
      </c>
      <c r="M90" s="8" t="str">
        <f t="shared" si="25"/>
        <v/>
      </c>
      <c r="N90" s="8" t="str">
        <f t="shared" si="26"/>
        <v/>
      </c>
      <c r="O90" s="1" t="str">
        <f t="shared" si="27"/>
        <v/>
      </c>
      <c r="P90" s="40" t="str">
        <f t="shared" si="28"/>
        <v/>
      </c>
      <c r="Q90" s="40" t="str">
        <f t="shared" si="29"/>
        <v/>
      </c>
      <c r="R90" s="6">
        <f t="shared" si="30"/>
        <v>0</v>
      </c>
      <c r="S90" s="6">
        <f>IF(AND(D90&lt;=L$4,P90&lt;&gt;"Y"),IF(N90&lt;VLOOKUP(O90,Runners!A$3:CT$200,S$1,FALSE),2,0),0)</f>
        <v>0</v>
      </c>
      <c r="T90" s="6">
        <f t="shared" si="31"/>
        <v>0</v>
      </c>
      <c r="U90" s="2"/>
      <c r="V90" s="2" t="str">
        <f>IF(O90&lt;&gt;"",VLOOKUP(O90,Runners!CZ$3:DM$200,V$1,FALSE),"")</f>
        <v/>
      </c>
      <c r="W90" s="19" t="str">
        <f t="shared" si="32"/>
        <v/>
      </c>
    </row>
    <row r="91" spans="1:23" x14ac:dyDescent="0.25">
      <c r="A91" s="1" t="s">
        <v>225</v>
      </c>
      <c r="C91" s="3">
        <f>IF(A91&lt;&gt;"",VLOOKUP(A91,Runners!A$3:AS$200,C$1,FALSE),0)</f>
        <v>1.5625E-2</v>
      </c>
      <c r="D91" s="6">
        <f t="shared" si="22"/>
        <v>88</v>
      </c>
      <c r="E91" s="2"/>
      <c r="F91" s="2">
        <f t="shared" si="23"/>
        <v>0</v>
      </c>
      <c r="J91" s="1" t="str">
        <f t="shared" si="24"/>
        <v>Matthew Holton</v>
      </c>
      <c r="M91" s="8" t="str">
        <f t="shared" si="25"/>
        <v/>
      </c>
      <c r="N91" s="8" t="str">
        <f t="shared" si="26"/>
        <v/>
      </c>
      <c r="O91" s="1" t="str">
        <f t="shared" si="27"/>
        <v/>
      </c>
      <c r="P91" s="40" t="str">
        <f t="shared" si="28"/>
        <v/>
      </c>
      <c r="Q91" s="40" t="str">
        <f t="shared" si="29"/>
        <v/>
      </c>
      <c r="R91" s="6">
        <f t="shared" si="30"/>
        <v>0</v>
      </c>
      <c r="S91" s="6">
        <f>IF(AND(D91&lt;=L$4,P91&lt;&gt;"Y"),IF(N91&lt;VLOOKUP(O91,Runners!A$3:CT$200,S$1,FALSE),2,0),0)</f>
        <v>0</v>
      </c>
      <c r="T91" s="6">
        <f t="shared" si="31"/>
        <v>0</v>
      </c>
      <c r="U91" s="2"/>
      <c r="V91" s="2" t="str">
        <f>IF(O91&lt;&gt;"",VLOOKUP(O91,Runners!CZ$3:DM$200,V$1,FALSE),"")</f>
        <v/>
      </c>
      <c r="W91" s="19" t="str">
        <f t="shared" si="32"/>
        <v/>
      </c>
    </row>
    <row r="92" spans="1:23" x14ac:dyDescent="0.25">
      <c r="A92" s="1" t="s">
        <v>211</v>
      </c>
      <c r="C92" s="3">
        <f>IF(A92&lt;&gt;"",VLOOKUP(A92,Runners!A$3:AS$200,C$1,FALSE),0)</f>
        <v>1.4930555555555556E-2</v>
      </c>
      <c r="D92" s="6">
        <f t="shared" si="22"/>
        <v>89</v>
      </c>
      <c r="E92" s="2"/>
      <c r="F92" s="2">
        <f t="shared" si="23"/>
        <v>0</v>
      </c>
      <c r="J92" s="1" t="str">
        <f t="shared" si="24"/>
        <v>Michael Hall</v>
      </c>
      <c r="M92" s="8" t="str">
        <f t="shared" si="25"/>
        <v/>
      </c>
      <c r="N92" s="8" t="str">
        <f t="shared" si="26"/>
        <v/>
      </c>
      <c r="O92" s="1" t="str">
        <f t="shared" si="27"/>
        <v/>
      </c>
      <c r="P92" s="40" t="str">
        <f t="shared" si="28"/>
        <v/>
      </c>
      <c r="Q92" s="40" t="str">
        <f t="shared" si="29"/>
        <v/>
      </c>
      <c r="R92" s="6">
        <f t="shared" si="30"/>
        <v>0</v>
      </c>
      <c r="S92" s="6">
        <f>IF(AND(D92&lt;=L$4,P92&lt;&gt;"Y"),IF(N92&lt;VLOOKUP(O92,Runners!A$3:CT$200,S$1,FALSE),2,0),0)</f>
        <v>0</v>
      </c>
      <c r="T92" s="6">
        <f t="shared" si="31"/>
        <v>0</v>
      </c>
      <c r="U92" s="2"/>
      <c r="V92" s="2" t="str">
        <f>IF(O92&lt;&gt;"",VLOOKUP(O92,Runners!CZ$3:DM$200,V$1,FALSE),"")</f>
        <v/>
      </c>
      <c r="W92" s="19" t="str">
        <f t="shared" si="32"/>
        <v/>
      </c>
    </row>
    <row r="93" spans="1:23" x14ac:dyDescent="0.25">
      <c r="A93" s="1" t="s">
        <v>32</v>
      </c>
      <c r="C93" s="3">
        <f>IF(A93&lt;&gt;"",VLOOKUP(A93,Runners!A$3:AS$200,C$1,FALSE),0)</f>
        <v>1.4409722222222223E-2</v>
      </c>
      <c r="D93" s="6">
        <f t="shared" si="22"/>
        <v>90</v>
      </c>
      <c r="E93" s="2"/>
      <c r="F93" s="2">
        <f t="shared" si="23"/>
        <v>0</v>
      </c>
      <c r="J93" s="1" t="str">
        <f t="shared" si="24"/>
        <v>Michelle Hook</v>
      </c>
      <c r="M93" s="8" t="str">
        <f t="shared" si="25"/>
        <v/>
      </c>
      <c r="N93" s="8" t="str">
        <f t="shared" si="26"/>
        <v/>
      </c>
      <c r="O93" s="1" t="str">
        <f t="shared" si="27"/>
        <v/>
      </c>
      <c r="P93" s="40" t="str">
        <f t="shared" si="28"/>
        <v/>
      </c>
      <c r="Q93" s="40" t="str">
        <f t="shared" si="29"/>
        <v/>
      </c>
      <c r="R93" s="6">
        <f t="shared" si="30"/>
        <v>0</v>
      </c>
      <c r="S93" s="6">
        <f>IF(AND(D93&lt;=L$4,P93&lt;&gt;"Y"),IF(N93&lt;VLOOKUP(O93,Runners!A$3:CT$200,S$1,FALSE),2,0),0)</f>
        <v>0</v>
      </c>
      <c r="T93" s="6">
        <f t="shared" si="31"/>
        <v>0</v>
      </c>
      <c r="U93" s="2"/>
      <c r="V93" s="2" t="str">
        <f>IF(O93&lt;&gt;"",VLOOKUP(O93,Runners!CZ$3:DM$200,V$1,FALSE),"")</f>
        <v/>
      </c>
      <c r="W93" s="19" t="str">
        <f t="shared" si="32"/>
        <v/>
      </c>
    </row>
    <row r="94" spans="1:23" x14ac:dyDescent="0.25">
      <c r="A94" s="1" t="s">
        <v>19</v>
      </c>
      <c r="B94" s="3"/>
      <c r="C94" s="3">
        <f>IF(A94&lt;&gt;"",VLOOKUP(A94,Runners!A$3:AS$200,C$1,FALSE),0)</f>
        <v>6.076388888888889E-3</v>
      </c>
      <c r="D94" s="6">
        <f t="shared" si="22"/>
        <v>91</v>
      </c>
      <c r="E94" s="2"/>
      <c r="F94" s="2">
        <f t="shared" si="23"/>
        <v>0</v>
      </c>
      <c r="J94" s="1" t="str">
        <f t="shared" si="24"/>
        <v>Michelle Sheridan</v>
      </c>
      <c r="M94" s="8" t="str">
        <f t="shared" si="25"/>
        <v/>
      </c>
      <c r="N94" s="8" t="str">
        <f t="shared" si="26"/>
        <v/>
      </c>
      <c r="O94" s="1" t="str">
        <f t="shared" si="27"/>
        <v/>
      </c>
      <c r="P94" s="40" t="str">
        <f t="shared" si="28"/>
        <v/>
      </c>
      <c r="Q94" s="40" t="str">
        <f t="shared" si="29"/>
        <v/>
      </c>
      <c r="R94" s="6">
        <f t="shared" si="30"/>
        <v>0</v>
      </c>
      <c r="S94" s="6">
        <f>IF(AND(D94&lt;=L$4,P94&lt;&gt;"Y"),IF(N94&lt;VLOOKUP(O94,Runners!A$3:CT$200,S$1,FALSE),2,0),0)</f>
        <v>0</v>
      </c>
      <c r="T94" s="6">
        <f t="shared" si="31"/>
        <v>0</v>
      </c>
      <c r="U94" s="2"/>
      <c r="V94" s="2" t="str">
        <f>IF(O94&lt;&gt;"",VLOOKUP(O94,Runners!CZ$3:DM$200,V$1,FALSE),"")</f>
        <v/>
      </c>
      <c r="W94" s="19" t="str">
        <f t="shared" si="32"/>
        <v/>
      </c>
    </row>
    <row r="95" spans="1:23" x14ac:dyDescent="0.25">
      <c r="A95" s="41" t="s">
        <v>210</v>
      </c>
      <c r="C95" s="3">
        <f>IF(A95&lt;&gt;"",VLOOKUP(A95,Runners!A$3:AS$200,C$1,FALSE),0)</f>
        <v>1.2673611111111111E-2</v>
      </c>
      <c r="D95" s="6">
        <f t="shared" si="22"/>
        <v>92</v>
      </c>
      <c r="E95" s="2"/>
      <c r="F95" s="2">
        <f t="shared" si="23"/>
        <v>0</v>
      </c>
      <c r="J95" s="1" t="str">
        <f t="shared" si="24"/>
        <v>Mick Widdup</v>
      </c>
      <c r="M95" s="8" t="str">
        <f t="shared" si="25"/>
        <v/>
      </c>
      <c r="N95" s="8" t="str">
        <f t="shared" si="26"/>
        <v/>
      </c>
      <c r="O95" s="1" t="str">
        <f t="shared" si="27"/>
        <v/>
      </c>
      <c r="P95" s="40" t="str">
        <f t="shared" si="28"/>
        <v/>
      </c>
      <c r="Q95" s="40" t="str">
        <f t="shared" si="29"/>
        <v/>
      </c>
      <c r="R95" s="6">
        <f t="shared" si="30"/>
        <v>0</v>
      </c>
      <c r="S95" s="6">
        <f>IF(AND(D95&lt;=L$4,P95&lt;&gt;"Y"),IF(N95&lt;VLOOKUP(O95,Runners!A$3:CT$200,S$1,FALSE),2,0),0)</f>
        <v>0</v>
      </c>
      <c r="T95" s="6">
        <f t="shared" si="31"/>
        <v>0</v>
      </c>
      <c r="U95" s="2"/>
      <c r="V95" s="2" t="str">
        <f>IF(O95&lt;&gt;"",VLOOKUP(O95,Runners!CZ$3:DM$200,V$1,FALSE),"")</f>
        <v/>
      </c>
      <c r="W95" s="19" t="str">
        <f t="shared" si="32"/>
        <v/>
      </c>
    </row>
    <row r="96" spans="1:23" x14ac:dyDescent="0.25">
      <c r="A96" s="1" t="s">
        <v>65</v>
      </c>
      <c r="C96" s="3">
        <f>IF(A96&lt;&gt;"",VLOOKUP(A96,Runners!A$3:AS$200,C$1,FALSE),0)</f>
        <v>2.0312500000000001E-2</v>
      </c>
      <c r="D96" s="6">
        <f t="shared" si="22"/>
        <v>93</v>
      </c>
      <c r="E96" s="2"/>
      <c r="F96" s="2">
        <f t="shared" si="23"/>
        <v>0</v>
      </c>
      <c r="J96" s="1" t="str">
        <f t="shared" si="24"/>
        <v>Mike Toft</v>
      </c>
      <c r="M96" s="8" t="str">
        <f t="shared" si="25"/>
        <v/>
      </c>
      <c r="N96" s="8" t="str">
        <f t="shared" si="26"/>
        <v/>
      </c>
      <c r="O96" s="1" t="str">
        <f t="shared" si="27"/>
        <v/>
      </c>
      <c r="P96" s="40" t="str">
        <f t="shared" si="28"/>
        <v/>
      </c>
      <c r="Q96" s="40" t="str">
        <f t="shared" si="29"/>
        <v/>
      </c>
      <c r="R96" s="6">
        <f t="shared" si="30"/>
        <v>0</v>
      </c>
      <c r="S96" s="6">
        <f>IF(AND(D96&lt;=L$4,P96&lt;&gt;"Y"),IF(N96&lt;VLOOKUP(O96,Runners!A$3:CT$200,S$1,FALSE),2,0),0)</f>
        <v>0</v>
      </c>
      <c r="T96" s="6">
        <f t="shared" si="31"/>
        <v>0</v>
      </c>
      <c r="U96" s="2"/>
      <c r="V96" s="2" t="str">
        <f>IF(O96&lt;&gt;"",VLOOKUP(O96,Runners!CZ$3:DM$200,V$1,FALSE),"")</f>
        <v/>
      </c>
      <c r="W96" s="19" t="str">
        <f t="shared" si="32"/>
        <v/>
      </c>
    </row>
    <row r="97" spans="1:23" x14ac:dyDescent="0.25">
      <c r="A97" s="1" t="s">
        <v>78</v>
      </c>
      <c r="C97" s="3">
        <f>IF(A97&lt;&gt;"",VLOOKUP(A97,Runners!A$3:AS$200,C$1,FALSE),0)</f>
        <v>6.2500000000000003E-3</v>
      </c>
      <c r="D97" s="6">
        <f t="shared" si="22"/>
        <v>94</v>
      </c>
      <c r="E97" s="2"/>
      <c r="F97" s="2">
        <f t="shared" si="23"/>
        <v>0</v>
      </c>
      <c r="J97" s="1" t="str">
        <f t="shared" si="24"/>
        <v>Natalie Toft</v>
      </c>
      <c r="M97" s="8" t="str">
        <f t="shared" si="25"/>
        <v/>
      </c>
      <c r="N97" s="8" t="str">
        <f t="shared" si="26"/>
        <v/>
      </c>
      <c r="O97" s="1" t="str">
        <f t="shared" si="27"/>
        <v/>
      </c>
      <c r="P97" s="40" t="str">
        <f t="shared" si="28"/>
        <v/>
      </c>
      <c r="Q97" s="40" t="str">
        <f t="shared" si="29"/>
        <v/>
      </c>
      <c r="R97" s="6">
        <f t="shared" si="30"/>
        <v>0</v>
      </c>
      <c r="S97" s="6">
        <f>IF(AND(D97&lt;=L$4,P97&lt;&gt;"Y"),IF(N97&lt;VLOOKUP(O97,Runners!A$3:CT$200,S$1,FALSE),2,0),0)</f>
        <v>0</v>
      </c>
      <c r="T97" s="6">
        <f t="shared" si="31"/>
        <v>0</v>
      </c>
      <c r="U97" s="2"/>
      <c r="V97" s="2" t="str">
        <f>IF(O97&lt;&gt;"",VLOOKUP(O97,Runners!CZ$3:DM$200,V$1,FALSE),"")</f>
        <v/>
      </c>
      <c r="W97" s="19" t="str">
        <f t="shared" si="32"/>
        <v/>
      </c>
    </row>
    <row r="98" spans="1:23" x14ac:dyDescent="0.25">
      <c r="A98" s="1" t="s">
        <v>171</v>
      </c>
      <c r="C98" s="3">
        <f>IF(A98&lt;&gt;"",VLOOKUP(A98,Runners!A$3:AS$200,C$1,FALSE),0)</f>
        <v>1.6145833333333335E-2</v>
      </c>
      <c r="D98" s="6">
        <f t="shared" si="22"/>
        <v>95</v>
      </c>
      <c r="E98" s="2"/>
      <c r="F98" s="2">
        <f t="shared" si="23"/>
        <v>0</v>
      </c>
      <c r="J98" s="1" t="str">
        <f t="shared" si="24"/>
        <v>Neil Bayton-Roberts</v>
      </c>
      <c r="M98" s="8" t="str">
        <f t="shared" si="25"/>
        <v/>
      </c>
      <c r="N98" s="8" t="str">
        <f t="shared" si="26"/>
        <v/>
      </c>
      <c r="O98" s="1" t="str">
        <f t="shared" si="27"/>
        <v/>
      </c>
      <c r="P98" s="40" t="str">
        <f t="shared" si="28"/>
        <v/>
      </c>
      <c r="Q98" s="40" t="str">
        <f t="shared" si="29"/>
        <v/>
      </c>
      <c r="R98" s="6">
        <f t="shared" si="30"/>
        <v>0</v>
      </c>
      <c r="S98" s="6">
        <f>IF(AND(D98&lt;=L$4,P98&lt;&gt;"Y"),IF(N98&lt;VLOOKUP(O98,Runners!A$3:CT$200,S$1,FALSE),2,0),0)</f>
        <v>0</v>
      </c>
      <c r="T98" s="6">
        <f t="shared" si="31"/>
        <v>0</v>
      </c>
      <c r="U98" s="2"/>
      <c r="V98" s="2" t="str">
        <f>IF(O98&lt;&gt;"",VLOOKUP(O98,Runners!CZ$3:DM$200,V$1,FALSE),"")</f>
        <v/>
      </c>
      <c r="W98" s="19" t="str">
        <f t="shared" si="32"/>
        <v/>
      </c>
    </row>
    <row r="99" spans="1:23" x14ac:dyDescent="0.25">
      <c r="A99" s="1" t="s">
        <v>12</v>
      </c>
      <c r="C99" s="3">
        <f>IF(A99&lt;&gt;"",VLOOKUP(A99,Runners!A$3:AS$200,C$1,FALSE),0)</f>
        <v>1.7534722222222222E-2</v>
      </c>
      <c r="D99" s="6">
        <f t="shared" si="22"/>
        <v>96</v>
      </c>
      <c r="E99" s="2">
        <v>3.7384259259259263E-2</v>
      </c>
      <c r="F99" s="2">
        <f t="shared" si="23"/>
        <v>1.9849537037037041E-2</v>
      </c>
      <c r="J99" s="1" t="str">
        <f t="shared" si="24"/>
        <v>Neil Tate</v>
      </c>
      <c r="M99" s="8" t="str">
        <f t="shared" si="25"/>
        <v/>
      </c>
      <c r="N99" s="8" t="str">
        <f t="shared" si="26"/>
        <v/>
      </c>
      <c r="O99" s="1" t="str">
        <f t="shared" si="27"/>
        <v/>
      </c>
      <c r="P99" s="40" t="str">
        <f t="shared" si="28"/>
        <v/>
      </c>
      <c r="Q99" s="40" t="str">
        <f t="shared" si="29"/>
        <v/>
      </c>
      <c r="R99" s="6">
        <f t="shared" si="30"/>
        <v>0</v>
      </c>
      <c r="S99" s="6">
        <f>IF(AND(D99&lt;=L$4,P99&lt;&gt;"Y"),IF(N99&lt;VLOOKUP(O99,Runners!A$3:CT$200,S$1,FALSE),2,0),0)</f>
        <v>0</v>
      </c>
      <c r="T99" s="6">
        <f t="shared" si="31"/>
        <v>0</v>
      </c>
      <c r="U99" s="2"/>
      <c r="V99" s="2" t="str">
        <f>IF(O99&lt;&gt;"",VLOOKUP(O99,Runners!CZ$3:DM$200,V$1,FALSE),"")</f>
        <v/>
      </c>
      <c r="W99" s="19" t="str">
        <f t="shared" si="32"/>
        <v/>
      </c>
    </row>
    <row r="100" spans="1:23" x14ac:dyDescent="0.25">
      <c r="A100" s="1" t="s">
        <v>42</v>
      </c>
      <c r="C100" s="3">
        <f>IF(A100&lt;&gt;"",VLOOKUP(A100,Runners!A$3:AS$200,C$1,FALSE),0)</f>
        <v>1.3020833333333334E-2</v>
      </c>
      <c r="D100" s="6">
        <f t="shared" ref="D100:D130" si="33">D99+1</f>
        <v>97</v>
      </c>
      <c r="E100" s="2"/>
      <c r="F100" s="2">
        <f t="shared" ref="F100:F130" si="34">IF(E100&gt;0,E100-C100,0)</f>
        <v>0</v>
      </c>
      <c r="J100" s="1" t="str">
        <f t="shared" ref="J100:J130" si="35">A100</f>
        <v>Nigel Simpkin</v>
      </c>
      <c r="M100" s="8" t="str">
        <f t="shared" ref="M100:M130" si="36">IF(D100&lt;=L$4,SMALL(E$4:E$201,D100),"")</f>
        <v/>
      </c>
      <c r="N100" s="8" t="str">
        <f t="shared" ref="N100:N130" si="37">IF(D100&lt;=L$4,VLOOKUP(M100,E$4:F$201,2,FALSE),"")</f>
        <v/>
      </c>
      <c r="O100" s="1" t="str">
        <f t="shared" ref="O100:O130" si="38">IF(D100&lt;=L$4,VLOOKUP(M100,E$4:J$201,6,FALSE),"")</f>
        <v/>
      </c>
      <c r="P100" s="40" t="str">
        <f t="shared" ref="P100:P130" si="39">IF(D100&lt;=L$4,VLOOKUP(O100,A$4:B$201,2,FALSE),"")</f>
        <v/>
      </c>
      <c r="Q100" s="40" t="str">
        <f t="shared" ref="Q100:Q130" si="40">IF(D100&lt;=L$4,IF(P100="Y",Q99,Q99-1),"")</f>
        <v/>
      </c>
      <c r="R100" s="6">
        <f t="shared" ref="R100:R130" si="41">IF(Q100=Q99,0,Q100)</f>
        <v>0</v>
      </c>
      <c r="S100" s="6">
        <f>IF(AND(D100&lt;=L$4,P100&lt;&gt;"Y"),IF(N100&lt;VLOOKUP(O100,Runners!A$3:CT$200,S$1,FALSE),2,0),0)</f>
        <v>0</v>
      </c>
      <c r="T100" s="6">
        <f t="shared" ref="T100:T130" si="42">IF(AND(D100&lt;=L$4,P100&lt;&gt;"Y"),S100+R100,0)</f>
        <v>0</v>
      </c>
      <c r="U100" s="2"/>
      <c r="V100" s="2" t="str">
        <f>IF(O100&lt;&gt;"",VLOOKUP(O100,Runners!CZ$3:DM$200,V$1,FALSE),"")</f>
        <v/>
      </c>
      <c r="W100" s="19" t="str">
        <f t="shared" ref="W100:W130" si="43">IF(O100&lt;&gt;"",(V100-N100)/V100,"")</f>
        <v/>
      </c>
    </row>
    <row r="101" spans="1:23" x14ac:dyDescent="0.25">
      <c r="A101" s="1" t="s">
        <v>218</v>
      </c>
      <c r="C101" s="3">
        <f>IF(A101&lt;&gt;"",VLOOKUP(A101,Runners!A$3:AS$200,C$1,FALSE),0)</f>
        <v>1.4756944444444444E-2</v>
      </c>
      <c r="D101" s="6">
        <f t="shared" si="33"/>
        <v>98</v>
      </c>
      <c r="E101" s="2"/>
      <c r="F101" s="2">
        <f t="shared" si="34"/>
        <v>0</v>
      </c>
      <c r="J101" s="1" t="str">
        <f t="shared" si="35"/>
        <v>Oliver Thomson</v>
      </c>
      <c r="M101" s="8" t="str">
        <f t="shared" si="36"/>
        <v/>
      </c>
      <c r="N101" s="8" t="str">
        <f t="shared" si="37"/>
        <v/>
      </c>
      <c r="O101" s="1" t="str">
        <f t="shared" si="38"/>
        <v/>
      </c>
      <c r="P101" s="40" t="str">
        <f t="shared" si="39"/>
        <v/>
      </c>
      <c r="Q101" s="40" t="str">
        <f t="shared" si="40"/>
        <v/>
      </c>
      <c r="R101" s="6">
        <f t="shared" si="41"/>
        <v>0</v>
      </c>
      <c r="S101" s="6">
        <f>IF(AND(D101&lt;=L$4,P101&lt;&gt;"Y"),IF(N101&lt;VLOOKUP(O101,Runners!A$3:CT$200,S$1,FALSE),2,0),0)</f>
        <v>0</v>
      </c>
      <c r="T101" s="6">
        <f t="shared" si="42"/>
        <v>0</v>
      </c>
      <c r="U101" s="2"/>
      <c r="V101" s="2" t="str">
        <f>IF(O101&lt;&gt;"",VLOOKUP(O101,Runners!CZ$3:DM$200,V$1,FALSE),"")</f>
        <v/>
      </c>
      <c r="W101" s="19" t="str">
        <f t="shared" si="43"/>
        <v/>
      </c>
    </row>
    <row r="102" spans="1:23" x14ac:dyDescent="0.25">
      <c r="A102" s="1" t="s">
        <v>18</v>
      </c>
      <c r="C102" s="3">
        <f>IF(A102&lt;&gt;"",VLOOKUP(A102,Runners!A$3:AS$200,C$1,FALSE),0)</f>
        <v>5.0347222222222225E-3</v>
      </c>
      <c r="D102" s="6">
        <f t="shared" si="33"/>
        <v>99</v>
      </c>
      <c r="E102" s="2"/>
      <c r="F102" s="2">
        <f t="shared" si="34"/>
        <v>0</v>
      </c>
      <c r="J102" s="1" t="str">
        <f t="shared" si="35"/>
        <v>Pam Binns</v>
      </c>
      <c r="M102" s="8" t="str">
        <f t="shared" si="36"/>
        <v/>
      </c>
      <c r="N102" s="8" t="str">
        <f t="shared" si="37"/>
        <v/>
      </c>
      <c r="O102" s="1" t="str">
        <f t="shared" si="38"/>
        <v/>
      </c>
      <c r="P102" s="40" t="str">
        <f t="shared" si="39"/>
        <v/>
      </c>
      <c r="Q102" s="40" t="str">
        <f t="shared" si="40"/>
        <v/>
      </c>
      <c r="R102" s="6">
        <f t="shared" si="41"/>
        <v>0</v>
      </c>
      <c r="S102" s="6">
        <f>IF(AND(D102&lt;=L$4,P102&lt;&gt;"Y"),IF(N102&lt;VLOOKUP(O102,Runners!A$3:CT$200,S$1,FALSE),2,0),0)</f>
        <v>0</v>
      </c>
      <c r="T102" s="6">
        <f t="shared" si="42"/>
        <v>0</v>
      </c>
      <c r="U102" s="2"/>
      <c r="V102" s="2" t="str">
        <f>IF(O102&lt;&gt;"",VLOOKUP(O102,Runners!CZ$3:DM$200,V$1,FALSE),"")</f>
        <v/>
      </c>
      <c r="W102" s="19" t="str">
        <f t="shared" si="43"/>
        <v/>
      </c>
    </row>
    <row r="103" spans="1:23" x14ac:dyDescent="0.25">
      <c r="A103" s="1" t="s">
        <v>37</v>
      </c>
      <c r="B103" s="3"/>
      <c r="C103" s="3">
        <f>IF(A103&lt;&gt;"",VLOOKUP(A103,Runners!A$3:AS$200,C$1,FALSE),0)</f>
        <v>1.1805555555555555E-2</v>
      </c>
      <c r="D103" s="6">
        <f t="shared" si="33"/>
        <v>100</v>
      </c>
      <c r="E103" s="2"/>
      <c r="F103" s="2">
        <f t="shared" si="34"/>
        <v>0</v>
      </c>
      <c r="J103" s="1" t="str">
        <f t="shared" si="35"/>
        <v>Pam Hardman</v>
      </c>
      <c r="M103" s="8" t="str">
        <f t="shared" si="36"/>
        <v/>
      </c>
      <c r="N103" s="8" t="str">
        <f t="shared" si="37"/>
        <v/>
      </c>
      <c r="O103" s="1" t="str">
        <f t="shared" si="38"/>
        <v/>
      </c>
      <c r="P103" s="40" t="str">
        <f t="shared" si="39"/>
        <v/>
      </c>
      <c r="Q103" s="40" t="str">
        <f t="shared" si="40"/>
        <v/>
      </c>
      <c r="R103" s="6">
        <f t="shared" si="41"/>
        <v>0</v>
      </c>
      <c r="S103" s="6">
        <f>IF(AND(D103&lt;=L$4,P103&lt;&gt;"Y"),IF(N103&lt;VLOOKUP(O103,Runners!A$3:CT$200,S$1,FALSE),2,0),0)</f>
        <v>0</v>
      </c>
      <c r="T103" s="6">
        <f t="shared" si="42"/>
        <v>0</v>
      </c>
      <c r="U103" s="2"/>
      <c r="V103" s="2" t="str">
        <f>IF(O103&lt;&gt;"",VLOOKUP(O103,Runners!CZ$3:DM$200,V$1,FALSE),"")</f>
        <v/>
      </c>
      <c r="W103" s="19" t="str">
        <f t="shared" si="43"/>
        <v/>
      </c>
    </row>
    <row r="104" spans="1:23" x14ac:dyDescent="0.25">
      <c r="A104" s="1" t="s">
        <v>230</v>
      </c>
      <c r="C104" s="3">
        <f>IF(A104&lt;&gt;"",VLOOKUP(A104,Runners!A$3:AS$200,C$1,FALSE),0)</f>
        <v>1.0243055555555556E-2</v>
      </c>
      <c r="D104" s="6">
        <f t="shared" si="33"/>
        <v>101</v>
      </c>
      <c r="E104" s="2"/>
      <c r="F104" s="2">
        <f t="shared" si="34"/>
        <v>0</v>
      </c>
      <c r="J104" s="1" t="str">
        <f t="shared" si="35"/>
        <v>Paul McAllister</v>
      </c>
      <c r="M104" s="8" t="str">
        <f t="shared" si="36"/>
        <v/>
      </c>
      <c r="N104" s="8" t="str">
        <f t="shared" si="37"/>
        <v/>
      </c>
      <c r="O104" s="1" t="str">
        <f t="shared" si="38"/>
        <v/>
      </c>
      <c r="P104" s="40" t="str">
        <f t="shared" si="39"/>
        <v/>
      </c>
      <c r="Q104" s="40" t="str">
        <f t="shared" si="40"/>
        <v/>
      </c>
      <c r="R104" s="6">
        <f t="shared" si="41"/>
        <v>0</v>
      </c>
      <c r="S104" s="6">
        <f>IF(AND(D104&lt;=L$4,P104&lt;&gt;"Y"),IF(N104&lt;VLOOKUP(O104,Runners!A$3:CT$200,S$1,FALSE),2,0),0)</f>
        <v>0</v>
      </c>
      <c r="T104" s="6">
        <f t="shared" si="42"/>
        <v>0</v>
      </c>
      <c r="U104" s="2"/>
      <c r="V104" s="2" t="str">
        <f>IF(O104&lt;&gt;"",VLOOKUP(O104,Runners!CZ$3:DM$200,V$1,FALSE),"")</f>
        <v/>
      </c>
      <c r="W104" s="19" t="str">
        <f t="shared" si="43"/>
        <v/>
      </c>
    </row>
    <row r="105" spans="1:23" x14ac:dyDescent="0.25">
      <c r="A105" s="1" t="s">
        <v>62</v>
      </c>
      <c r="C105" s="3">
        <f>IF(A105&lt;&gt;"",VLOOKUP(A105,Runners!A$3:AS$200,C$1,FALSE),0)</f>
        <v>1.7708333333333333E-2</v>
      </c>
      <c r="D105" s="6">
        <f t="shared" si="33"/>
        <v>102</v>
      </c>
      <c r="E105" s="2"/>
      <c r="F105" s="2">
        <f t="shared" si="34"/>
        <v>0</v>
      </c>
      <c r="J105" s="1" t="str">
        <f t="shared" si="35"/>
        <v>Paul Veevers</v>
      </c>
      <c r="M105" s="8" t="str">
        <f t="shared" si="36"/>
        <v/>
      </c>
      <c r="N105" s="8" t="str">
        <f t="shared" si="37"/>
        <v/>
      </c>
      <c r="O105" s="1" t="str">
        <f t="shared" si="38"/>
        <v/>
      </c>
      <c r="P105" s="40" t="str">
        <f t="shared" si="39"/>
        <v/>
      </c>
      <c r="Q105" s="40" t="str">
        <f t="shared" si="40"/>
        <v/>
      </c>
      <c r="R105" s="6">
        <f t="shared" si="41"/>
        <v>0</v>
      </c>
      <c r="S105" s="6">
        <f>IF(AND(D105&lt;=L$4,P105&lt;&gt;"Y"),IF(N105&lt;VLOOKUP(O105,Runners!A$3:CT$200,S$1,FALSE),2,0),0)</f>
        <v>0</v>
      </c>
      <c r="T105" s="6">
        <f t="shared" si="42"/>
        <v>0</v>
      </c>
      <c r="U105" s="2"/>
      <c r="V105" s="2" t="str">
        <f>IF(O105&lt;&gt;"",VLOOKUP(O105,Runners!CZ$3:DM$200,V$1,FALSE),"")</f>
        <v/>
      </c>
      <c r="W105" s="19" t="str">
        <f t="shared" si="43"/>
        <v/>
      </c>
    </row>
    <row r="106" spans="1:23" x14ac:dyDescent="0.25">
      <c r="A106" s="41" t="s">
        <v>28</v>
      </c>
      <c r="B106" s="3"/>
      <c r="C106" s="3">
        <f>IF(A106&lt;&gt;"",VLOOKUP(A106,Runners!A$3:AS$200,C$1,FALSE),0)</f>
        <v>2.6041666666666665E-3</v>
      </c>
      <c r="D106" s="6">
        <f t="shared" si="33"/>
        <v>103</v>
      </c>
      <c r="E106" s="2"/>
      <c r="F106" s="2">
        <f t="shared" si="34"/>
        <v>0</v>
      </c>
      <c r="J106" s="1" t="str">
        <f t="shared" si="35"/>
        <v>Paula McCandless</v>
      </c>
      <c r="M106" s="8" t="str">
        <f t="shared" si="36"/>
        <v/>
      </c>
      <c r="N106" s="8" t="str">
        <f t="shared" si="37"/>
        <v/>
      </c>
      <c r="O106" s="1" t="str">
        <f t="shared" si="38"/>
        <v/>
      </c>
      <c r="P106" s="40" t="str">
        <f t="shared" si="39"/>
        <v/>
      </c>
      <c r="Q106" s="40" t="str">
        <f t="shared" si="40"/>
        <v/>
      </c>
      <c r="R106" s="6">
        <f t="shared" si="41"/>
        <v>0</v>
      </c>
      <c r="S106" s="6">
        <f>IF(AND(D106&lt;=L$4,P106&lt;&gt;"Y"),IF(N106&lt;VLOOKUP(O106,Runners!A$3:CT$200,S$1,FALSE),2,0),0)</f>
        <v>0</v>
      </c>
      <c r="T106" s="6">
        <f t="shared" si="42"/>
        <v>0</v>
      </c>
      <c r="U106" s="2"/>
      <c r="V106" s="2" t="str">
        <f>IF(O106&lt;&gt;"",VLOOKUP(O106,Runners!CZ$3:DM$200,V$1,FALSE),"")</f>
        <v/>
      </c>
      <c r="W106" s="19" t="str">
        <f t="shared" si="43"/>
        <v/>
      </c>
    </row>
    <row r="107" spans="1:23" x14ac:dyDescent="0.25">
      <c r="A107" s="1" t="s">
        <v>3</v>
      </c>
      <c r="B107" s="3"/>
      <c r="C107" s="3">
        <f>IF(A107&lt;&gt;"",VLOOKUP(A107,Runners!A$3:AS$200,C$1,FALSE),0)</f>
        <v>1.3020833333333334E-2</v>
      </c>
      <c r="D107" s="6">
        <f t="shared" si="33"/>
        <v>104</v>
      </c>
      <c r="E107" s="2"/>
      <c r="F107" s="2">
        <f t="shared" si="34"/>
        <v>0</v>
      </c>
      <c r="J107" s="1" t="str">
        <f t="shared" si="35"/>
        <v>Peter Reid</v>
      </c>
      <c r="M107" s="8" t="str">
        <f t="shared" si="36"/>
        <v/>
      </c>
      <c r="N107" s="8" t="str">
        <f t="shared" si="37"/>
        <v/>
      </c>
      <c r="O107" s="1" t="str">
        <f t="shared" si="38"/>
        <v/>
      </c>
      <c r="P107" s="40" t="str">
        <f t="shared" si="39"/>
        <v/>
      </c>
      <c r="Q107" s="40" t="str">
        <f t="shared" si="40"/>
        <v/>
      </c>
      <c r="R107" s="6">
        <f t="shared" si="41"/>
        <v>0</v>
      </c>
      <c r="S107" s="6">
        <f>IF(AND(D107&lt;=L$4,P107&lt;&gt;"Y"),IF(N107&lt;VLOOKUP(O107,Runners!A$3:CT$200,S$1,FALSE),2,0),0)</f>
        <v>0</v>
      </c>
      <c r="T107" s="6">
        <f t="shared" si="42"/>
        <v>0</v>
      </c>
      <c r="U107" s="2"/>
      <c r="V107" s="2" t="str">
        <f>IF(O107&lt;&gt;"",VLOOKUP(O107,Runners!CZ$3:DM$200,V$1,FALSE),"")</f>
        <v/>
      </c>
      <c r="W107" s="19" t="str">
        <f t="shared" si="43"/>
        <v/>
      </c>
    </row>
    <row r="108" spans="1:23" x14ac:dyDescent="0.25">
      <c r="A108" s="1" t="s">
        <v>198</v>
      </c>
      <c r="C108" s="3">
        <f>IF(A108&lt;&gt;"",VLOOKUP(A108,Runners!A$3:AS$200,C$1,FALSE),0)</f>
        <v>1.0069444444444445E-2</v>
      </c>
      <c r="D108" s="6">
        <f t="shared" si="33"/>
        <v>105</v>
      </c>
      <c r="E108" s="2">
        <v>3.5925925925925924E-2</v>
      </c>
      <c r="F108" s="2">
        <f t="shared" si="34"/>
        <v>2.585648148148148E-2</v>
      </c>
      <c r="J108" s="1" t="str">
        <f t="shared" si="35"/>
        <v>Peter Thomson</v>
      </c>
      <c r="M108" s="8" t="str">
        <f t="shared" si="36"/>
        <v/>
      </c>
      <c r="N108" s="8" t="str">
        <f t="shared" si="37"/>
        <v/>
      </c>
      <c r="O108" s="1" t="str">
        <f t="shared" si="38"/>
        <v/>
      </c>
      <c r="P108" s="40" t="str">
        <f t="shared" si="39"/>
        <v/>
      </c>
      <c r="Q108" s="40" t="str">
        <f t="shared" si="40"/>
        <v/>
      </c>
      <c r="R108" s="6">
        <f t="shared" si="41"/>
        <v>0</v>
      </c>
      <c r="S108" s="6">
        <f>IF(AND(D108&lt;=L$4,P108&lt;&gt;"Y"),IF(N108&lt;VLOOKUP(O108,Runners!A$3:CT$200,S$1,FALSE),2,0),0)</f>
        <v>0</v>
      </c>
      <c r="T108" s="6">
        <f t="shared" si="42"/>
        <v>0</v>
      </c>
      <c r="U108" s="2"/>
      <c r="V108" s="2" t="str">
        <f>IF(O108&lt;&gt;"",VLOOKUP(O108,Runners!CZ$3:DM$200,V$1,FALSE),"")</f>
        <v/>
      </c>
      <c r="W108" s="19" t="str">
        <f t="shared" si="43"/>
        <v/>
      </c>
    </row>
    <row r="109" spans="1:23" x14ac:dyDescent="0.25">
      <c r="A109" s="1" t="s">
        <v>30</v>
      </c>
      <c r="C109" s="3">
        <f>IF(A109&lt;&gt;"",VLOOKUP(A109,Runners!A$3:AS$200,C$1,FALSE),0)</f>
        <v>9.8958333333333329E-3</v>
      </c>
      <c r="D109" s="6">
        <f t="shared" si="33"/>
        <v>106</v>
      </c>
      <c r="E109" s="2"/>
      <c r="F109" s="2">
        <f t="shared" si="34"/>
        <v>0</v>
      </c>
      <c r="J109" s="1" t="str">
        <f t="shared" si="35"/>
        <v>Rachael Wignall</v>
      </c>
      <c r="M109" s="8" t="str">
        <f t="shared" si="36"/>
        <v/>
      </c>
      <c r="N109" s="8" t="str">
        <f t="shared" si="37"/>
        <v/>
      </c>
      <c r="O109" s="1" t="str">
        <f t="shared" si="38"/>
        <v/>
      </c>
      <c r="P109" s="40" t="str">
        <f t="shared" si="39"/>
        <v/>
      </c>
      <c r="Q109" s="40" t="str">
        <f t="shared" si="40"/>
        <v/>
      </c>
      <c r="R109" s="6">
        <f t="shared" si="41"/>
        <v>0</v>
      </c>
      <c r="S109" s="6">
        <f>IF(AND(D109&lt;=L$4,P109&lt;&gt;"Y"),IF(N109&lt;VLOOKUP(O109,Runners!A$3:CT$200,S$1,FALSE),2,0),0)</f>
        <v>0</v>
      </c>
      <c r="T109" s="6">
        <f t="shared" si="42"/>
        <v>0</v>
      </c>
      <c r="U109" s="2"/>
      <c r="V109" s="2" t="str">
        <f>IF(O109&lt;&gt;"",VLOOKUP(O109,Runners!CZ$3:DM$200,V$1,FALSE),"")</f>
        <v/>
      </c>
      <c r="W109" s="19" t="str">
        <f t="shared" si="43"/>
        <v/>
      </c>
    </row>
    <row r="110" spans="1:23" x14ac:dyDescent="0.25">
      <c r="A110" s="1" t="s">
        <v>31</v>
      </c>
      <c r="B110" s="3"/>
      <c r="C110" s="3">
        <f>IF(A110&lt;&gt;"",VLOOKUP(A110,Runners!A$3:AS$200,C$1,FALSE),0)</f>
        <v>1.3715277777777778E-2</v>
      </c>
      <c r="D110" s="6">
        <f t="shared" si="33"/>
        <v>107</v>
      </c>
      <c r="E110" s="2"/>
      <c r="F110" s="2">
        <f t="shared" si="34"/>
        <v>0</v>
      </c>
      <c r="J110" s="1" t="str">
        <f t="shared" si="35"/>
        <v>Richard Storey</v>
      </c>
      <c r="M110" s="8" t="str">
        <f t="shared" si="36"/>
        <v/>
      </c>
      <c r="N110" s="8" t="str">
        <f t="shared" si="37"/>
        <v/>
      </c>
      <c r="O110" s="1" t="str">
        <f t="shared" si="38"/>
        <v/>
      </c>
      <c r="P110" s="40" t="str">
        <f t="shared" si="39"/>
        <v/>
      </c>
      <c r="Q110" s="40" t="str">
        <f t="shared" si="40"/>
        <v/>
      </c>
      <c r="R110" s="6">
        <f t="shared" si="41"/>
        <v>0</v>
      </c>
      <c r="S110" s="6">
        <f>IF(AND(D110&lt;=L$4,P110&lt;&gt;"Y"),IF(N110&lt;VLOOKUP(O110,Runners!A$3:CT$200,S$1,FALSE),2,0),0)</f>
        <v>0</v>
      </c>
      <c r="T110" s="6">
        <f t="shared" si="42"/>
        <v>0</v>
      </c>
      <c r="U110" s="2"/>
      <c r="V110" s="2" t="str">
        <f>IF(O110&lt;&gt;"",VLOOKUP(O110,Runners!CZ$3:DM$200,V$1,FALSE),"")</f>
        <v/>
      </c>
      <c r="W110" s="19" t="str">
        <f t="shared" si="43"/>
        <v/>
      </c>
    </row>
    <row r="111" spans="1:23" x14ac:dyDescent="0.25">
      <c r="A111" s="1" t="s">
        <v>213</v>
      </c>
      <c r="B111" s="1" t="s">
        <v>185</v>
      </c>
      <c r="C111" s="3">
        <f>IF(A111&lt;&gt;"",VLOOKUP(A111,Runners!A$3:AS$200,C$1,FALSE),0)</f>
        <v>1.0243055555555556E-2</v>
      </c>
      <c r="D111" s="6">
        <f t="shared" si="33"/>
        <v>108</v>
      </c>
      <c r="E111" s="2"/>
      <c r="F111" s="2">
        <f t="shared" si="34"/>
        <v>0</v>
      </c>
      <c r="J111" s="1" t="str">
        <f t="shared" si="35"/>
        <v>Rob Goodall</v>
      </c>
      <c r="M111" s="8" t="str">
        <f t="shared" si="36"/>
        <v/>
      </c>
      <c r="N111" s="8" t="str">
        <f t="shared" si="37"/>
        <v/>
      </c>
      <c r="O111" s="1" t="str">
        <f t="shared" si="38"/>
        <v/>
      </c>
      <c r="P111" s="40" t="str">
        <f t="shared" si="39"/>
        <v/>
      </c>
      <c r="Q111" s="40" t="str">
        <f t="shared" si="40"/>
        <v/>
      </c>
      <c r="R111" s="6">
        <f t="shared" si="41"/>
        <v>0</v>
      </c>
      <c r="S111" s="6">
        <f>IF(AND(D111&lt;=L$4,P111&lt;&gt;"Y"),IF(N111&lt;VLOOKUP(O111,Runners!A$3:CT$200,S$1,FALSE),2,0),0)</f>
        <v>0</v>
      </c>
      <c r="T111" s="6">
        <f t="shared" si="42"/>
        <v>0</v>
      </c>
      <c r="U111" s="2"/>
      <c r="V111" s="2" t="str">
        <f>IF(O111&lt;&gt;"",VLOOKUP(O111,Runners!CZ$3:DM$200,V$1,FALSE),"")</f>
        <v/>
      </c>
      <c r="W111" s="19" t="str">
        <f t="shared" si="43"/>
        <v/>
      </c>
    </row>
    <row r="112" spans="1:23" x14ac:dyDescent="0.25">
      <c r="A112" s="1" t="s">
        <v>64</v>
      </c>
      <c r="B112" s="3"/>
      <c r="C112" s="3">
        <f>IF(A112&lt;&gt;"",VLOOKUP(A112,Runners!A$3:AS$200,C$1,FALSE),0)</f>
        <v>1.1458333333333333E-2</v>
      </c>
      <c r="D112" s="6">
        <f t="shared" si="33"/>
        <v>109</v>
      </c>
      <c r="E112" s="2"/>
      <c r="F112" s="2">
        <f t="shared" si="34"/>
        <v>0</v>
      </c>
      <c r="J112" s="1" t="str">
        <f t="shared" si="35"/>
        <v>Robert Parker</v>
      </c>
      <c r="M112" s="8" t="str">
        <f t="shared" si="36"/>
        <v/>
      </c>
      <c r="N112" s="8" t="str">
        <f t="shared" si="37"/>
        <v/>
      </c>
      <c r="O112" s="1" t="str">
        <f t="shared" si="38"/>
        <v/>
      </c>
      <c r="P112" s="40" t="str">
        <f t="shared" si="39"/>
        <v/>
      </c>
      <c r="Q112" s="40" t="str">
        <f t="shared" si="40"/>
        <v/>
      </c>
      <c r="R112" s="6">
        <f t="shared" si="41"/>
        <v>0</v>
      </c>
      <c r="S112" s="6">
        <f>IF(AND(D112&lt;=L$4,P112&lt;&gt;"Y"),IF(N112&lt;VLOOKUP(O112,Runners!A$3:CT$200,S$1,FALSE),2,0),0)</f>
        <v>0</v>
      </c>
      <c r="T112" s="6">
        <f t="shared" si="42"/>
        <v>0</v>
      </c>
      <c r="U112" s="2"/>
      <c r="V112" s="2" t="str">
        <f>IF(O112&lt;&gt;"",VLOOKUP(O112,Runners!CZ$3:DM$200,V$1,FALSE),"")</f>
        <v/>
      </c>
      <c r="W112" s="19" t="str">
        <f t="shared" si="43"/>
        <v/>
      </c>
    </row>
    <row r="113" spans="1:23" x14ac:dyDescent="0.25">
      <c r="A113" s="1" t="s">
        <v>23</v>
      </c>
      <c r="C113" s="3">
        <f>IF(A113&lt;&gt;"",VLOOKUP(A113,Runners!A$3:AS$200,C$1,FALSE),0)</f>
        <v>1.7708333333333333E-2</v>
      </c>
      <c r="D113" s="6">
        <f t="shared" si="33"/>
        <v>110</v>
      </c>
      <c r="E113" s="2"/>
      <c r="F113" s="2">
        <f t="shared" si="34"/>
        <v>0</v>
      </c>
      <c r="J113" s="1" t="str">
        <f t="shared" si="35"/>
        <v>Ross McKelvie</v>
      </c>
      <c r="M113" s="8" t="str">
        <f t="shared" si="36"/>
        <v/>
      </c>
      <c r="N113" s="8" t="str">
        <f t="shared" si="37"/>
        <v/>
      </c>
      <c r="O113" s="1" t="str">
        <f t="shared" si="38"/>
        <v/>
      </c>
      <c r="P113" s="40" t="str">
        <f t="shared" si="39"/>
        <v/>
      </c>
      <c r="Q113" s="40" t="str">
        <f t="shared" si="40"/>
        <v/>
      </c>
      <c r="R113" s="6">
        <f t="shared" si="41"/>
        <v>0</v>
      </c>
      <c r="S113" s="6">
        <f>IF(AND(D113&lt;=L$4,P113&lt;&gt;"Y"),IF(N113&lt;VLOOKUP(O113,Runners!A$3:CT$200,S$1,FALSE),2,0),0)</f>
        <v>0</v>
      </c>
      <c r="T113" s="6">
        <f t="shared" si="42"/>
        <v>0</v>
      </c>
      <c r="U113" s="2"/>
      <c r="V113" s="2" t="str">
        <f>IF(O113&lt;&gt;"",VLOOKUP(O113,Runners!CZ$3:DM$200,V$1,FALSE),"")</f>
        <v/>
      </c>
      <c r="W113" s="19" t="str">
        <f t="shared" si="43"/>
        <v/>
      </c>
    </row>
    <row r="114" spans="1:23" x14ac:dyDescent="0.25">
      <c r="A114" s="1" t="s">
        <v>36</v>
      </c>
      <c r="B114" s="3"/>
      <c r="C114" s="3">
        <f>IF(A114&lt;&gt;"",VLOOKUP(A114,Runners!A$3:AS$200,C$1,FALSE),0)</f>
        <v>1.2326388888888888E-2</v>
      </c>
      <c r="D114" s="6">
        <f t="shared" si="33"/>
        <v>111</v>
      </c>
      <c r="E114" s="2"/>
      <c r="F114" s="2">
        <f t="shared" si="34"/>
        <v>0</v>
      </c>
      <c r="J114" s="1" t="str">
        <f t="shared" si="35"/>
        <v>Roy Stevens</v>
      </c>
      <c r="M114" s="8" t="str">
        <f t="shared" si="36"/>
        <v/>
      </c>
      <c r="N114" s="8" t="str">
        <f t="shared" si="37"/>
        <v/>
      </c>
      <c r="O114" s="1" t="str">
        <f t="shared" si="38"/>
        <v/>
      </c>
      <c r="P114" s="40" t="str">
        <f t="shared" si="39"/>
        <v/>
      </c>
      <c r="Q114" s="40" t="str">
        <f t="shared" si="40"/>
        <v/>
      </c>
      <c r="R114" s="6">
        <f t="shared" si="41"/>
        <v>0</v>
      </c>
      <c r="S114" s="6">
        <f>IF(AND(D114&lt;=L$4,P114&lt;&gt;"Y"),IF(N114&lt;VLOOKUP(O114,Runners!A$3:CT$200,S$1,FALSE),2,0),0)</f>
        <v>0</v>
      </c>
      <c r="T114" s="6">
        <f t="shared" si="42"/>
        <v>0</v>
      </c>
      <c r="U114" s="2"/>
      <c r="V114" s="2" t="str">
        <f>IF(O114&lt;&gt;"",VLOOKUP(O114,Runners!CZ$3:DM$200,V$1,FALSE),"")</f>
        <v/>
      </c>
      <c r="W114" s="19" t="str">
        <f t="shared" si="43"/>
        <v/>
      </c>
    </row>
    <row r="115" spans="1:23" x14ac:dyDescent="0.25">
      <c r="A115" s="1" t="s">
        <v>43</v>
      </c>
      <c r="C115" s="3">
        <f>IF(A115&lt;&gt;"",VLOOKUP(A115,Runners!A$3:AS$200,C$1,FALSE),0)</f>
        <v>1.3194444444444444E-2</v>
      </c>
      <c r="D115" s="6">
        <f t="shared" si="33"/>
        <v>112</v>
      </c>
      <c r="E115" s="2"/>
      <c r="F115" s="2">
        <f t="shared" si="34"/>
        <v>0</v>
      </c>
      <c r="J115" s="1" t="str">
        <f t="shared" si="35"/>
        <v>Roy Upton</v>
      </c>
      <c r="M115" s="8" t="str">
        <f t="shared" si="36"/>
        <v/>
      </c>
      <c r="N115" s="8" t="str">
        <f t="shared" si="37"/>
        <v/>
      </c>
      <c r="O115" s="1" t="str">
        <f t="shared" si="38"/>
        <v/>
      </c>
      <c r="P115" s="40" t="str">
        <f t="shared" si="39"/>
        <v/>
      </c>
      <c r="Q115" s="40" t="str">
        <f t="shared" si="40"/>
        <v/>
      </c>
      <c r="R115" s="6">
        <f t="shared" si="41"/>
        <v>0</v>
      </c>
      <c r="S115" s="6">
        <f>IF(AND(D115&lt;=L$4,P115&lt;&gt;"Y"),IF(N115&lt;VLOOKUP(O115,Runners!A$3:CT$200,S$1,FALSE),2,0),0)</f>
        <v>0</v>
      </c>
      <c r="T115" s="6">
        <f t="shared" si="42"/>
        <v>0</v>
      </c>
      <c r="U115" s="2"/>
      <c r="V115" s="2" t="str">
        <f>IF(O115&lt;&gt;"",VLOOKUP(O115,Runners!CZ$3:DM$200,V$1,FALSE),"")</f>
        <v/>
      </c>
      <c r="W115" s="19" t="str">
        <f t="shared" si="43"/>
        <v/>
      </c>
    </row>
    <row r="116" spans="1:23" x14ac:dyDescent="0.25">
      <c r="A116" s="1" t="s">
        <v>63</v>
      </c>
      <c r="C116" s="3">
        <f>IF(A116&lt;&gt;"",VLOOKUP(A116,Runners!A$3:AS$200,C$1,FALSE),0)</f>
        <v>5.5555555555555558E-3</v>
      </c>
      <c r="D116" s="6">
        <f t="shared" si="33"/>
        <v>113</v>
      </c>
      <c r="E116" s="2"/>
      <c r="F116" s="2">
        <f t="shared" si="34"/>
        <v>0</v>
      </c>
      <c r="J116" s="1" t="str">
        <f t="shared" si="35"/>
        <v>Ruth Bye</v>
      </c>
      <c r="M116" s="8" t="str">
        <f t="shared" si="36"/>
        <v/>
      </c>
      <c r="N116" s="8" t="str">
        <f t="shared" si="37"/>
        <v/>
      </c>
      <c r="O116" s="1" t="str">
        <f t="shared" si="38"/>
        <v/>
      </c>
      <c r="P116" s="40" t="str">
        <f t="shared" si="39"/>
        <v/>
      </c>
      <c r="Q116" s="40" t="str">
        <f t="shared" si="40"/>
        <v/>
      </c>
      <c r="R116" s="6">
        <f t="shared" si="41"/>
        <v>0</v>
      </c>
      <c r="S116" s="6">
        <f>IF(AND(D116&lt;=L$4,P116&lt;&gt;"Y"),IF(N116&lt;VLOOKUP(O116,Runners!A$3:CT$200,S$1,FALSE),2,0),0)</f>
        <v>0</v>
      </c>
      <c r="T116" s="6">
        <f t="shared" si="42"/>
        <v>0</v>
      </c>
      <c r="U116" s="2"/>
      <c r="V116" s="2" t="str">
        <f>IF(O116&lt;&gt;"",VLOOKUP(O116,Runners!CZ$3:DM$200,V$1,FALSE),"")</f>
        <v/>
      </c>
      <c r="W116" s="19" t="str">
        <f t="shared" si="43"/>
        <v/>
      </c>
    </row>
    <row r="117" spans="1:23" x14ac:dyDescent="0.25">
      <c r="A117" s="1" t="s">
        <v>61</v>
      </c>
      <c r="C117" s="3">
        <f>IF(A117&lt;&gt;"",VLOOKUP(A117,Runners!A$3:AS$200,C$1,FALSE),0)</f>
        <v>1.1284722222222222E-2</v>
      </c>
      <c r="D117" s="6">
        <f t="shared" si="33"/>
        <v>114</v>
      </c>
      <c r="E117" s="2"/>
      <c r="F117" s="2">
        <f t="shared" si="34"/>
        <v>0</v>
      </c>
      <c r="J117" s="1" t="str">
        <f t="shared" si="35"/>
        <v>Ruth Wheatley</v>
      </c>
      <c r="M117" s="8" t="str">
        <f t="shared" si="36"/>
        <v/>
      </c>
      <c r="N117" s="8" t="str">
        <f t="shared" si="37"/>
        <v/>
      </c>
      <c r="O117" s="1" t="str">
        <f t="shared" si="38"/>
        <v/>
      </c>
      <c r="P117" s="40" t="str">
        <f t="shared" si="39"/>
        <v/>
      </c>
      <c r="Q117" s="40" t="str">
        <f t="shared" si="40"/>
        <v/>
      </c>
      <c r="R117" s="6">
        <f t="shared" si="41"/>
        <v>0</v>
      </c>
      <c r="S117" s="6">
        <f>IF(AND(D117&lt;=L$4,P117&lt;&gt;"Y"),IF(N117&lt;VLOOKUP(O117,Runners!A$3:CT$200,S$1,FALSE),2,0),0)</f>
        <v>0</v>
      </c>
      <c r="T117" s="6">
        <f t="shared" si="42"/>
        <v>0</v>
      </c>
      <c r="U117" s="2"/>
      <c r="V117" s="2" t="str">
        <f>IF(O117&lt;&gt;"",VLOOKUP(O117,Runners!CZ$3:DM$200,V$1,FALSE),"")</f>
        <v/>
      </c>
      <c r="W117" s="19" t="str">
        <f t="shared" si="43"/>
        <v/>
      </c>
    </row>
    <row r="118" spans="1:23" x14ac:dyDescent="0.25">
      <c r="A118" s="1" t="s">
        <v>220</v>
      </c>
      <c r="C118" s="3">
        <f>IF(A118&lt;&gt;"",VLOOKUP(A118,Runners!A$3:AS$200,C$1,FALSE),0)</f>
        <v>2.1006944444444446E-2</v>
      </c>
      <c r="D118" s="6">
        <f t="shared" si="33"/>
        <v>115</v>
      </c>
      <c r="E118" s="2"/>
      <c r="F118" s="2">
        <f t="shared" si="34"/>
        <v>0</v>
      </c>
      <c r="J118" s="1" t="str">
        <f t="shared" si="35"/>
        <v>Sam Banner</v>
      </c>
      <c r="M118" s="8" t="str">
        <f t="shared" si="36"/>
        <v/>
      </c>
      <c r="N118" s="8" t="str">
        <f t="shared" si="37"/>
        <v/>
      </c>
      <c r="O118" s="1" t="str">
        <f t="shared" si="38"/>
        <v/>
      </c>
      <c r="P118" s="40" t="str">
        <f t="shared" si="39"/>
        <v/>
      </c>
      <c r="Q118" s="40" t="str">
        <f t="shared" si="40"/>
        <v/>
      </c>
      <c r="R118" s="6">
        <f t="shared" si="41"/>
        <v>0</v>
      </c>
      <c r="S118" s="6">
        <f>IF(AND(D118&lt;=L$4,P118&lt;&gt;"Y"),IF(N118&lt;VLOOKUP(O118,Runners!A$3:CT$200,S$1,FALSE),2,0),0)</f>
        <v>0</v>
      </c>
      <c r="T118" s="6">
        <f t="shared" si="42"/>
        <v>0</v>
      </c>
      <c r="U118" s="2"/>
      <c r="V118" s="2" t="str">
        <f>IF(O118&lt;&gt;"",VLOOKUP(O118,Runners!CZ$3:DM$200,V$1,FALSE),"")</f>
        <v/>
      </c>
      <c r="W118" s="19" t="str">
        <f t="shared" si="43"/>
        <v/>
      </c>
    </row>
    <row r="119" spans="1:23" x14ac:dyDescent="0.25">
      <c r="A119" s="1" t="s">
        <v>234</v>
      </c>
      <c r="C119" s="3">
        <f>IF(A119&lt;&gt;"",VLOOKUP(A119,Runners!A$3:AS$200,C$1,FALSE),0)</f>
        <v>7.9861111111111105E-3</v>
      </c>
      <c r="D119" s="6">
        <f t="shared" si="33"/>
        <v>116</v>
      </c>
      <c r="E119" s="2"/>
      <c r="F119" s="2">
        <f t="shared" si="34"/>
        <v>0</v>
      </c>
      <c r="J119" s="1" t="str">
        <f t="shared" si="35"/>
        <v>Sarah Cook</v>
      </c>
      <c r="M119" s="8" t="str">
        <f t="shared" si="36"/>
        <v/>
      </c>
      <c r="N119" s="8" t="str">
        <f t="shared" si="37"/>
        <v/>
      </c>
      <c r="O119" s="1" t="str">
        <f t="shared" si="38"/>
        <v/>
      </c>
      <c r="P119" s="40" t="str">
        <f t="shared" si="39"/>
        <v/>
      </c>
      <c r="Q119" s="40" t="str">
        <f t="shared" si="40"/>
        <v/>
      </c>
      <c r="R119" s="6">
        <f t="shared" si="41"/>
        <v>0</v>
      </c>
      <c r="S119" s="6">
        <f>IF(AND(D119&lt;=L$4,P119&lt;&gt;"Y"),IF(N119&lt;VLOOKUP(O119,Runners!A$3:CT$200,S$1,FALSE),2,0),0)</f>
        <v>0</v>
      </c>
      <c r="T119" s="6">
        <f t="shared" si="42"/>
        <v>0</v>
      </c>
      <c r="U119" s="2"/>
      <c r="V119" s="2" t="str">
        <f>IF(O119&lt;&gt;"",VLOOKUP(O119,Runners!CZ$3:DM$200,V$1,FALSE),"")</f>
        <v/>
      </c>
      <c r="W119" s="19" t="str">
        <f t="shared" si="43"/>
        <v/>
      </c>
    </row>
    <row r="120" spans="1:23" x14ac:dyDescent="0.25">
      <c r="A120" s="1" t="s">
        <v>7</v>
      </c>
      <c r="C120" s="3">
        <f>IF(A120&lt;&gt;"",VLOOKUP(A120,Runners!A$3:AS$200,C$1,FALSE),0)</f>
        <v>2.0833333333333333E-3</v>
      </c>
      <c r="D120" s="6">
        <f t="shared" si="33"/>
        <v>117</v>
      </c>
      <c r="E120" s="2"/>
      <c r="F120" s="2">
        <f t="shared" si="34"/>
        <v>0</v>
      </c>
      <c r="J120" s="1" t="str">
        <f t="shared" si="35"/>
        <v>Sarah Bagshaw</v>
      </c>
      <c r="M120" s="8" t="str">
        <f t="shared" si="36"/>
        <v/>
      </c>
      <c r="N120" s="8" t="str">
        <f t="shared" si="37"/>
        <v/>
      </c>
      <c r="O120" s="1" t="str">
        <f t="shared" si="38"/>
        <v/>
      </c>
      <c r="P120" s="40" t="str">
        <f t="shared" si="39"/>
        <v/>
      </c>
      <c r="Q120" s="40" t="str">
        <f t="shared" si="40"/>
        <v/>
      </c>
      <c r="R120" s="6">
        <f t="shared" si="41"/>
        <v>0</v>
      </c>
      <c r="S120" s="6">
        <f>IF(AND(D120&lt;=L$4,P120&lt;&gt;"Y"),IF(N120&lt;VLOOKUP(O120,Runners!A$3:CT$200,S$1,FALSE),2,0),0)</f>
        <v>0</v>
      </c>
      <c r="T120" s="6">
        <f t="shared" si="42"/>
        <v>0</v>
      </c>
      <c r="U120" s="2"/>
      <c r="V120" s="2" t="str">
        <f>IF(O120&lt;&gt;"",VLOOKUP(O120,Runners!CZ$3:DM$200,V$1,FALSE),"")</f>
        <v/>
      </c>
      <c r="W120" s="19" t="str">
        <f t="shared" si="43"/>
        <v/>
      </c>
    </row>
    <row r="121" spans="1:23" x14ac:dyDescent="0.25">
      <c r="A121" s="1" t="s">
        <v>214</v>
      </c>
      <c r="C121" s="3">
        <f>IF(A121&lt;&gt;"",VLOOKUP(A121,Runners!A$3:AS$200,C$1,FALSE),0)</f>
        <v>1.0243055555555556E-2</v>
      </c>
      <c r="D121" s="6">
        <f t="shared" si="33"/>
        <v>118</v>
      </c>
      <c r="E121" s="2"/>
      <c r="F121" s="2">
        <f t="shared" si="34"/>
        <v>0</v>
      </c>
      <c r="J121" s="1" t="str">
        <f t="shared" si="35"/>
        <v>Simon Smith</v>
      </c>
      <c r="M121" s="8" t="str">
        <f t="shared" si="36"/>
        <v/>
      </c>
      <c r="N121" s="8" t="str">
        <f t="shared" si="37"/>
        <v/>
      </c>
      <c r="O121" s="1" t="str">
        <f t="shared" si="38"/>
        <v/>
      </c>
      <c r="P121" s="40" t="str">
        <f t="shared" si="39"/>
        <v/>
      </c>
      <c r="Q121" s="40" t="str">
        <f t="shared" si="40"/>
        <v/>
      </c>
      <c r="R121" s="6">
        <f t="shared" si="41"/>
        <v>0</v>
      </c>
      <c r="S121" s="6">
        <f>IF(AND(D121&lt;=L$4,P121&lt;&gt;"Y"),IF(N121&lt;VLOOKUP(O121,Runners!A$3:CT$200,S$1,FALSE),2,0),0)</f>
        <v>0</v>
      </c>
      <c r="T121" s="6">
        <f t="shared" si="42"/>
        <v>0</v>
      </c>
      <c r="U121" s="2"/>
      <c r="V121" s="2" t="str">
        <f>IF(O121&lt;&gt;"",VLOOKUP(O121,Runners!CZ$3:DM$200,V$1,FALSE),"")</f>
        <v/>
      </c>
      <c r="W121" s="19" t="str">
        <f t="shared" si="43"/>
        <v/>
      </c>
    </row>
    <row r="122" spans="1:23" x14ac:dyDescent="0.25">
      <c r="A122" s="1" t="s">
        <v>217</v>
      </c>
      <c r="C122" s="3">
        <f>IF(A122&lt;&gt;"",VLOOKUP(A122,Runners!A$3:AS$200,C$1,FALSE),0)</f>
        <v>1.4930555555555556E-2</v>
      </c>
      <c r="D122" s="6">
        <f t="shared" si="33"/>
        <v>119</v>
      </c>
      <c r="E122" s="2"/>
      <c r="F122" s="2">
        <f t="shared" si="34"/>
        <v>0</v>
      </c>
      <c r="J122" s="1" t="str">
        <f t="shared" si="35"/>
        <v>Sophie Bohannon</v>
      </c>
      <c r="M122" s="8" t="str">
        <f t="shared" si="36"/>
        <v/>
      </c>
      <c r="N122" s="8" t="str">
        <f t="shared" si="37"/>
        <v/>
      </c>
      <c r="O122" s="1" t="str">
        <f t="shared" si="38"/>
        <v/>
      </c>
      <c r="P122" s="40" t="str">
        <f t="shared" si="39"/>
        <v/>
      </c>
      <c r="Q122" s="40" t="str">
        <f t="shared" si="40"/>
        <v/>
      </c>
      <c r="R122" s="6">
        <f t="shared" si="41"/>
        <v>0</v>
      </c>
      <c r="S122" s="6">
        <f>IF(AND(D122&lt;=L$4,P122&lt;&gt;"Y"),IF(N122&lt;VLOOKUP(O122,Runners!A$3:CT$200,S$1,FALSE),2,0),0)</f>
        <v>0</v>
      </c>
      <c r="T122" s="6">
        <f t="shared" si="42"/>
        <v>0</v>
      </c>
      <c r="U122" s="2"/>
      <c r="V122" s="2" t="str">
        <f>IF(O122&lt;&gt;"",VLOOKUP(O122,Runners!CZ$3:DM$200,V$1,FALSE),"")</f>
        <v/>
      </c>
      <c r="W122" s="19" t="str">
        <f t="shared" si="43"/>
        <v/>
      </c>
    </row>
    <row r="123" spans="1:23" x14ac:dyDescent="0.25">
      <c r="A123" s="1" t="s">
        <v>15</v>
      </c>
      <c r="C123" s="3">
        <f>IF(A123&lt;&gt;"",VLOOKUP(A123,Runners!A$3:AS$200,C$1,FALSE),0)</f>
        <v>1.2847222222222222E-2</v>
      </c>
      <c r="D123" s="6">
        <f t="shared" si="33"/>
        <v>120</v>
      </c>
      <c r="E123" s="2">
        <v>3.7743055555555557E-2</v>
      </c>
      <c r="F123" s="2">
        <f t="shared" si="34"/>
        <v>2.4895833333333336E-2</v>
      </c>
      <c r="J123" s="1" t="str">
        <f t="shared" si="35"/>
        <v>Steve Tate</v>
      </c>
      <c r="M123" s="8" t="str">
        <f t="shared" si="36"/>
        <v/>
      </c>
      <c r="N123" s="8" t="str">
        <f t="shared" si="37"/>
        <v/>
      </c>
      <c r="O123" s="1" t="str">
        <f t="shared" si="38"/>
        <v/>
      </c>
      <c r="P123" s="40" t="str">
        <f t="shared" si="39"/>
        <v/>
      </c>
      <c r="Q123" s="40" t="str">
        <f t="shared" si="40"/>
        <v/>
      </c>
      <c r="R123" s="6">
        <f t="shared" si="41"/>
        <v>0</v>
      </c>
      <c r="S123" s="6">
        <f>IF(AND(D123&lt;=L$4,P123&lt;&gt;"Y"),IF(N123&lt;VLOOKUP(O123,Runners!A$3:CT$200,S$1,FALSE),2,0),0)</f>
        <v>0</v>
      </c>
      <c r="T123" s="6">
        <f t="shared" si="42"/>
        <v>0</v>
      </c>
      <c r="U123" s="2"/>
      <c r="V123" s="2" t="str">
        <f>IF(O123&lt;&gt;"",VLOOKUP(O123,Runners!CZ$3:DM$200,V$1,FALSE),"")</f>
        <v/>
      </c>
      <c r="W123" s="19" t="str">
        <f t="shared" si="43"/>
        <v/>
      </c>
    </row>
    <row r="124" spans="1:23" x14ac:dyDescent="0.25">
      <c r="A124" s="1" t="s">
        <v>227</v>
      </c>
      <c r="C124" s="3">
        <f>IF(A124&lt;&gt;"",VLOOKUP(A124,Runners!A$3:AS$200,C$1,FALSE),0)</f>
        <v>1.2673611111111111E-2</v>
      </c>
      <c r="D124" s="6">
        <f t="shared" si="33"/>
        <v>121</v>
      </c>
      <c r="E124" s="2"/>
      <c r="F124" s="2">
        <f t="shared" si="34"/>
        <v>0</v>
      </c>
      <c r="J124" s="1" t="str">
        <f t="shared" si="35"/>
        <v>Steve Wise</v>
      </c>
      <c r="M124" s="8" t="str">
        <f t="shared" si="36"/>
        <v/>
      </c>
      <c r="N124" s="8" t="str">
        <f t="shared" si="37"/>
        <v/>
      </c>
      <c r="O124" s="1" t="str">
        <f t="shared" si="38"/>
        <v/>
      </c>
      <c r="P124" s="40" t="str">
        <f t="shared" si="39"/>
        <v/>
      </c>
      <c r="Q124" s="40" t="str">
        <f t="shared" si="40"/>
        <v/>
      </c>
      <c r="R124" s="6">
        <f t="shared" si="41"/>
        <v>0</v>
      </c>
      <c r="S124" s="6">
        <f>IF(AND(D124&lt;=L$4,P124&lt;&gt;"Y"),IF(N124&lt;VLOOKUP(O124,Runners!A$3:CT$200,S$1,FALSE),2,0),0)</f>
        <v>0</v>
      </c>
      <c r="T124" s="6">
        <f t="shared" si="42"/>
        <v>0</v>
      </c>
      <c r="U124" s="2"/>
      <c r="V124" s="2" t="str">
        <f>IF(O124&lt;&gt;"",VLOOKUP(O124,Runners!CZ$3:DM$200,V$1,FALSE),"")</f>
        <v/>
      </c>
      <c r="W124" s="19" t="str">
        <f t="shared" si="43"/>
        <v/>
      </c>
    </row>
    <row r="125" spans="1:23" x14ac:dyDescent="0.25">
      <c r="A125" s="1" t="s">
        <v>6</v>
      </c>
      <c r="B125" s="3"/>
      <c r="C125" s="3">
        <f>IF(A125&lt;&gt;"",VLOOKUP(A125,Runners!A$3:AS$200,C$1,FALSE),0)</f>
        <v>1.1631944444444445E-2</v>
      </c>
      <c r="D125" s="6">
        <f t="shared" si="33"/>
        <v>122</v>
      </c>
      <c r="E125" s="2"/>
      <c r="F125" s="2">
        <f t="shared" si="34"/>
        <v>0</v>
      </c>
      <c r="J125" s="1" t="str">
        <f t="shared" si="35"/>
        <v>Sue Hawitt</v>
      </c>
      <c r="M125" s="8" t="str">
        <f t="shared" si="36"/>
        <v/>
      </c>
      <c r="N125" s="8" t="str">
        <f t="shared" si="37"/>
        <v/>
      </c>
      <c r="O125" s="1" t="str">
        <f t="shared" si="38"/>
        <v/>
      </c>
      <c r="P125" s="40" t="str">
        <f t="shared" si="39"/>
        <v/>
      </c>
      <c r="Q125" s="40" t="str">
        <f t="shared" si="40"/>
        <v/>
      </c>
      <c r="R125" s="6">
        <f t="shared" si="41"/>
        <v>0</v>
      </c>
      <c r="S125" s="6">
        <f>IF(AND(D125&lt;=L$4,P125&lt;&gt;"Y"),IF(N125&lt;VLOOKUP(O125,Runners!A$3:CT$200,S$1,FALSE),2,0),0)</f>
        <v>0</v>
      </c>
      <c r="T125" s="6">
        <f t="shared" si="42"/>
        <v>0</v>
      </c>
      <c r="U125" s="2"/>
      <c r="V125" s="2" t="str">
        <f>IF(O125&lt;&gt;"",VLOOKUP(O125,Runners!CZ$3:DM$200,V$1,FALSE),"")</f>
        <v/>
      </c>
      <c r="W125" s="19" t="str">
        <f t="shared" si="43"/>
        <v/>
      </c>
    </row>
    <row r="126" spans="1:23" x14ac:dyDescent="0.25">
      <c r="A126" s="1" t="s">
        <v>194</v>
      </c>
      <c r="C126" s="3">
        <f>IF(A126&lt;&gt;"",VLOOKUP(A126,Runners!A$3:AS$200,C$1,FALSE),0)</f>
        <v>7.6388888888888886E-3</v>
      </c>
      <c r="D126" s="6">
        <f t="shared" si="33"/>
        <v>123</v>
      </c>
      <c r="E126" s="2"/>
      <c r="F126" s="2">
        <f t="shared" si="34"/>
        <v>0</v>
      </c>
      <c r="J126" s="1" t="str">
        <f t="shared" si="35"/>
        <v>Sue Henry</v>
      </c>
      <c r="M126" s="8" t="str">
        <f t="shared" si="36"/>
        <v/>
      </c>
      <c r="N126" s="8" t="str">
        <f t="shared" si="37"/>
        <v/>
      </c>
      <c r="O126" s="1" t="str">
        <f t="shared" si="38"/>
        <v/>
      </c>
      <c r="P126" s="40" t="str">
        <f t="shared" si="39"/>
        <v/>
      </c>
      <c r="Q126" s="40" t="str">
        <f t="shared" si="40"/>
        <v/>
      </c>
      <c r="R126" s="6">
        <f t="shared" si="41"/>
        <v>0</v>
      </c>
      <c r="S126" s="6">
        <f>IF(AND(D126&lt;=L$4,P126&lt;&gt;"Y"),IF(N126&lt;VLOOKUP(O126,Runners!A$3:CT$200,S$1,FALSE),2,0),0)</f>
        <v>0</v>
      </c>
      <c r="T126" s="6">
        <f t="shared" si="42"/>
        <v>0</v>
      </c>
      <c r="U126" s="2"/>
      <c r="V126" s="2" t="str">
        <f>IF(O126&lt;&gt;"",VLOOKUP(O126,Runners!CZ$3:DM$200,V$1,FALSE),"")</f>
        <v/>
      </c>
      <c r="W126" s="19" t="str">
        <f t="shared" si="43"/>
        <v/>
      </c>
    </row>
    <row r="127" spans="1:23" x14ac:dyDescent="0.25">
      <c r="A127" s="1" t="s">
        <v>173</v>
      </c>
      <c r="C127" s="3">
        <f>IF(A127&lt;&gt;"",VLOOKUP(A127,Runners!A$3:AS$200,C$1,FALSE),0)</f>
        <v>1.3194444444444444E-2</v>
      </c>
      <c r="D127" s="6">
        <f t="shared" si="33"/>
        <v>124</v>
      </c>
      <c r="E127" s="2"/>
      <c r="F127" s="2">
        <f t="shared" si="34"/>
        <v>0</v>
      </c>
      <c r="J127" s="1" t="str">
        <f t="shared" si="35"/>
        <v>Sue Samme</v>
      </c>
      <c r="M127" s="8" t="str">
        <f t="shared" si="36"/>
        <v/>
      </c>
      <c r="N127" s="8" t="str">
        <f t="shared" si="37"/>
        <v/>
      </c>
      <c r="O127" s="1" t="str">
        <f t="shared" si="38"/>
        <v/>
      </c>
      <c r="P127" s="40" t="str">
        <f t="shared" si="39"/>
        <v/>
      </c>
      <c r="Q127" s="40" t="str">
        <f t="shared" si="40"/>
        <v/>
      </c>
      <c r="R127" s="6">
        <f t="shared" si="41"/>
        <v>0</v>
      </c>
      <c r="S127" s="6">
        <f>IF(AND(D127&lt;=L$4,P127&lt;&gt;"Y"),IF(N127&lt;VLOOKUP(O127,Runners!A$3:CT$200,S$1,FALSE),2,0),0)</f>
        <v>0</v>
      </c>
      <c r="T127" s="6">
        <f t="shared" si="42"/>
        <v>0</v>
      </c>
      <c r="U127" s="2"/>
      <c r="V127" s="2" t="str">
        <f>IF(O127&lt;&gt;"",VLOOKUP(O127,Runners!CZ$3:DM$200,V$1,FALSE),"")</f>
        <v/>
      </c>
      <c r="W127" s="19" t="str">
        <f t="shared" si="43"/>
        <v/>
      </c>
    </row>
    <row r="128" spans="1:23" x14ac:dyDescent="0.25">
      <c r="A128" s="1" t="s">
        <v>29</v>
      </c>
      <c r="C128" s="3">
        <f>IF(A128&lt;&gt;"",VLOOKUP(A128,Runners!A$3:AS$200,C$1,FALSE),0)</f>
        <v>2.6041666666666665E-3</v>
      </c>
      <c r="D128" s="6">
        <f t="shared" si="33"/>
        <v>125</v>
      </c>
      <c r="E128" s="2"/>
      <c r="F128" s="2">
        <f t="shared" si="34"/>
        <v>0</v>
      </c>
      <c r="J128" s="1" t="str">
        <f t="shared" si="35"/>
        <v>Sylvia Gittins</v>
      </c>
      <c r="M128" s="8" t="str">
        <f t="shared" si="36"/>
        <v/>
      </c>
      <c r="N128" s="8" t="str">
        <f t="shared" si="37"/>
        <v/>
      </c>
      <c r="O128" s="1" t="str">
        <f t="shared" si="38"/>
        <v/>
      </c>
      <c r="P128" s="40" t="str">
        <f t="shared" si="39"/>
        <v/>
      </c>
      <c r="Q128" s="40" t="str">
        <f t="shared" si="40"/>
        <v/>
      </c>
      <c r="R128" s="6">
        <f t="shared" si="41"/>
        <v>0</v>
      </c>
      <c r="S128" s="6">
        <f>IF(AND(D128&lt;=L$4,P128&lt;&gt;"Y"),IF(N128&lt;VLOOKUP(O128,Runners!A$3:CT$200,S$1,FALSE),2,0),0)</f>
        <v>0</v>
      </c>
      <c r="T128" s="6">
        <f t="shared" si="42"/>
        <v>0</v>
      </c>
      <c r="U128" s="2"/>
      <c r="V128" s="2" t="str">
        <f>IF(O128&lt;&gt;"",VLOOKUP(O128,Runners!CZ$3:DM$200,V$1,FALSE),"")</f>
        <v/>
      </c>
      <c r="W128" s="19" t="str">
        <f t="shared" si="43"/>
        <v/>
      </c>
    </row>
    <row r="129" spans="1:23" x14ac:dyDescent="0.25">
      <c r="A129" s="1" t="s">
        <v>0</v>
      </c>
      <c r="B129" s="3"/>
      <c r="C129" s="3">
        <f>IF(A129&lt;&gt;"",VLOOKUP(A129,Runners!A$3:AS$200,C$1,FALSE),0)</f>
        <v>1.8402777777777778E-2</v>
      </c>
      <c r="D129" s="6">
        <f t="shared" si="33"/>
        <v>126</v>
      </c>
      <c r="E129" s="2">
        <v>3.605324074074074E-2</v>
      </c>
      <c r="F129" s="2">
        <f t="shared" si="34"/>
        <v>1.7650462962962962E-2</v>
      </c>
      <c r="J129" s="1" t="str">
        <f t="shared" si="35"/>
        <v>Tom Howarth</v>
      </c>
      <c r="M129" s="8" t="str">
        <f t="shared" si="36"/>
        <v/>
      </c>
      <c r="N129" s="8" t="str">
        <f t="shared" si="37"/>
        <v/>
      </c>
      <c r="O129" s="1" t="str">
        <f t="shared" si="38"/>
        <v/>
      </c>
      <c r="P129" s="40" t="str">
        <f t="shared" si="39"/>
        <v/>
      </c>
      <c r="Q129" s="40" t="str">
        <f t="shared" si="40"/>
        <v/>
      </c>
      <c r="R129" s="6">
        <f t="shared" si="41"/>
        <v>0</v>
      </c>
      <c r="S129" s="6">
        <f>IF(AND(D129&lt;=L$4,P129&lt;&gt;"Y"),IF(N129&lt;VLOOKUP(O129,Runners!A$3:CT$200,S$1,FALSE),2,0),0)</f>
        <v>0</v>
      </c>
      <c r="T129" s="6">
        <f t="shared" si="42"/>
        <v>0</v>
      </c>
      <c r="U129" s="2"/>
      <c r="V129" s="2" t="str">
        <f>IF(O129&lt;&gt;"",VLOOKUP(O129,Runners!CZ$3:DM$200,V$1,FALSE),"")</f>
        <v/>
      </c>
      <c r="W129" s="19" t="str">
        <f t="shared" si="43"/>
        <v/>
      </c>
    </row>
    <row r="130" spans="1:23" x14ac:dyDescent="0.25">
      <c r="A130" s="1" t="s">
        <v>188</v>
      </c>
      <c r="C130" s="3">
        <f>IF(A130&lt;&gt;"",VLOOKUP(A130,Runners!A$3:AS$200,C$1,FALSE),0)</f>
        <v>9.8958333333333329E-3</v>
      </c>
      <c r="D130" s="6">
        <f t="shared" si="33"/>
        <v>127</v>
      </c>
      <c r="E130" s="2"/>
      <c r="F130" s="2">
        <f t="shared" si="34"/>
        <v>0</v>
      </c>
      <c r="J130" s="1" t="str">
        <f t="shared" si="35"/>
        <v>Trevor Roberts</v>
      </c>
      <c r="M130" s="8" t="str">
        <f t="shared" si="36"/>
        <v/>
      </c>
      <c r="N130" s="8" t="str">
        <f t="shared" si="37"/>
        <v/>
      </c>
      <c r="O130" s="1" t="str">
        <f t="shared" si="38"/>
        <v/>
      </c>
      <c r="P130" s="40" t="str">
        <f t="shared" si="39"/>
        <v/>
      </c>
      <c r="Q130" s="40" t="str">
        <f t="shared" si="40"/>
        <v/>
      </c>
      <c r="R130" s="6">
        <f t="shared" si="41"/>
        <v>0</v>
      </c>
      <c r="S130" s="6">
        <f>IF(AND(D130&lt;=L$4,P130&lt;&gt;"Y"),IF(N130&lt;VLOOKUP(O130,Runners!A$3:CT$200,S$1,FALSE),2,0),0)</f>
        <v>0</v>
      </c>
      <c r="T130" s="6">
        <f t="shared" si="42"/>
        <v>0</v>
      </c>
      <c r="U130" s="2"/>
      <c r="V130" s="2" t="str">
        <f>IF(O130&lt;&gt;"",VLOOKUP(O130,Runners!CZ$3:DM$200,V$1,FALSE),"")</f>
        <v/>
      </c>
      <c r="W130" s="19" t="str">
        <f t="shared" si="43"/>
        <v/>
      </c>
    </row>
    <row r="131" spans="1:23" x14ac:dyDescent="0.25">
      <c r="C131" s="3">
        <f>IF(A131&lt;&gt;"",VLOOKUP(A131,Runners!A$3:AS$200,C$1,FALSE),0)</f>
        <v>0</v>
      </c>
      <c r="D131" s="6">
        <f t="shared" ref="D131:D167" si="44">D130+1</f>
        <v>128</v>
      </c>
      <c r="E131" s="2"/>
      <c r="F131" s="2">
        <f t="shared" ref="F131:F166" si="45">IF(E131&gt;0,E131-C131,0)</f>
        <v>0</v>
      </c>
      <c r="J131" s="1">
        <f t="shared" ref="J131:J133" si="46">A131</f>
        <v>0</v>
      </c>
      <c r="M131" s="8" t="str">
        <f t="shared" ref="M131:M152" si="47">IF(D131&lt;=L$4,SMALL(E$4:E$201,D131),"")</f>
        <v/>
      </c>
      <c r="N131" s="8" t="str">
        <f t="shared" ref="N131:N152" si="48">IF(D131&lt;=L$4,VLOOKUP(M131,E$4:F$201,2,FALSE),"")</f>
        <v/>
      </c>
      <c r="O131" s="1" t="str">
        <f t="shared" ref="O131:O152" si="49">IF(D131&lt;=L$4,VLOOKUP(M131,E$4:J$201,6,FALSE),"")</f>
        <v/>
      </c>
      <c r="P131" s="40" t="str">
        <f t="shared" ref="P131:P152" si="50">IF(D131&lt;=L$4,VLOOKUP(O131,A$4:B$201,2,FALSE),"")</f>
        <v/>
      </c>
      <c r="Q131" s="40" t="str">
        <f t="shared" ref="Q131:Q152" si="51">IF(D131&lt;=L$4,IF(P131="Y",Q130,Q130-1),"")</f>
        <v/>
      </c>
      <c r="R131" s="6">
        <f t="shared" ref="R131:R145" si="52">IF(Q131=Q130,0,Q131)</f>
        <v>0</v>
      </c>
      <c r="S131" s="6">
        <f>IF(AND(D131&lt;=L$4,P131&lt;&gt;"Y"),IF(N131&lt;VLOOKUP(O131,Runners!A$3:CT$200,S$1,FALSE),2,0),0)</f>
        <v>0</v>
      </c>
      <c r="T131" s="6">
        <f t="shared" ref="T131:T152" si="53">IF(AND(D131&lt;=L$4,P131&lt;&gt;"Y"),S131+R131,0)</f>
        <v>0</v>
      </c>
      <c r="U131" s="2"/>
      <c r="V131" s="2" t="str">
        <f>IF(O131&lt;&gt;"",VLOOKUP(O131,Runners!CZ$3:DM$200,V$1,FALSE),"")</f>
        <v/>
      </c>
      <c r="W131" s="19" t="str">
        <f t="shared" ref="W131:W152" si="54">IF(O131&lt;&gt;"",(V131-N131)/V131,"")</f>
        <v/>
      </c>
    </row>
    <row r="132" spans="1:23" x14ac:dyDescent="0.25">
      <c r="C132" s="3">
        <f>IF(A132&lt;&gt;"",VLOOKUP(A132,Runners!A$3:AS$200,C$1,FALSE),0)</f>
        <v>0</v>
      </c>
      <c r="D132" s="6">
        <f t="shared" si="44"/>
        <v>129</v>
      </c>
      <c r="E132" s="2"/>
      <c r="F132" s="2">
        <f t="shared" si="45"/>
        <v>0</v>
      </c>
      <c r="J132" s="1">
        <f t="shared" si="46"/>
        <v>0</v>
      </c>
      <c r="M132" s="8" t="str">
        <f t="shared" si="47"/>
        <v/>
      </c>
      <c r="N132" s="8" t="str">
        <f t="shared" si="48"/>
        <v/>
      </c>
      <c r="O132" s="1" t="str">
        <f t="shared" si="49"/>
        <v/>
      </c>
      <c r="P132" s="40" t="str">
        <f t="shared" si="50"/>
        <v/>
      </c>
      <c r="Q132" s="40" t="str">
        <f t="shared" si="51"/>
        <v/>
      </c>
      <c r="R132" s="6">
        <f t="shared" si="52"/>
        <v>0</v>
      </c>
      <c r="S132" s="6">
        <f>IF(AND(D132&lt;=L$4,P132&lt;&gt;"Y"),IF(N132&lt;VLOOKUP(O132,Runners!A$3:CT$200,S$1,FALSE),2,0),0)</f>
        <v>0</v>
      </c>
      <c r="T132" s="6">
        <f t="shared" si="53"/>
        <v>0</v>
      </c>
      <c r="U132" s="2"/>
      <c r="V132" s="2" t="str">
        <f>IF(O132&lt;&gt;"",VLOOKUP(O132,Runners!CZ$3:DM$200,V$1,FALSE),"")</f>
        <v/>
      </c>
      <c r="W132" s="19" t="str">
        <f t="shared" si="54"/>
        <v/>
      </c>
    </row>
    <row r="133" spans="1:23" x14ac:dyDescent="0.25">
      <c r="C133" s="3">
        <f>IF(A133&lt;&gt;"",VLOOKUP(A133,Runners!A$3:AS$200,C$1,FALSE),0)</f>
        <v>0</v>
      </c>
      <c r="D133" s="6">
        <f t="shared" si="44"/>
        <v>130</v>
      </c>
      <c r="E133" s="2"/>
      <c r="F133" s="2">
        <f t="shared" si="45"/>
        <v>0</v>
      </c>
      <c r="J133" s="1">
        <f t="shared" si="46"/>
        <v>0</v>
      </c>
      <c r="M133" s="8" t="str">
        <f t="shared" si="47"/>
        <v/>
      </c>
      <c r="N133" s="8" t="str">
        <f t="shared" si="48"/>
        <v/>
      </c>
      <c r="O133" s="1" t="str">
        <f t="shared" si="49"/>
        <v/>
      </c>
      <c r="P133" s="40" t="str">
        <f t="shared" si="50"/>
        <v/>
      </c>
      <c r="Q133" s="40" t="str">
        <f t="shared" si="51"/>
        <v/>
      </c>
      <c r="R133" s="6">
        <f t="shared" si="52"/>
        <v>0</v>
      </c>
      <c r="S133" s="6">
        <f>IF(AND(D133&lt;=L$4,P133&lt;&gt;"Y"),IF(N133&lt;VLOOKUP(O133,Runners!A$3:CT$200,S$1,FALSE),2,0),0)</f>
        <v>0</v>
      </c>
      <c r="T133" s="6">
        <f t="shared" si="53"/>
        <v>0</v>
      </c>
      <c r="U133" s="2"/>
      <c r="V133" s="2" t="str">
        <f>IF(O133&lt;&gt;"",VLOOKUP(O133,Runners!CZ$3:DM$200,V$1,FALSE),"")</f>
        <v/>
      </c>
      <c r="W133" s="19" t="str">
        <f t="shared" si="54"/>
        <v/>
      </c>
    </row>
    <row r="134" spans="1:23" x14ac:dyDescent="0.25">
      <c r="C134" s="3">
        <f>IF(A134&lt;&gt;"",VLOOKUP(A134,Runners!A$3:AS$200,C$1,FALSE),0)</f>
        <v>0</v>
      </c>
      <c r="D134" s="6">
        <f t="shared" si="44"/>
        <v>131</v>
      </c>
      <c r="E134" s="2"/>
      <c r="F134" s="2">
        <f t="shared" si="45"/>
        <v>0</v>
      </c>
      <c r="J134" s="1">
        <f t="shared" ref="J134:J197" si="55">A134</f>
        <v>0</v>
      </c>
      <c r="M134" s="8" t="str">
        <f t="shared" si="47"/>
        <v/>
      </c>
      <c r="N134" s="8" t="str">
        <f t="shared" si="48"/>
        <v/>
      </c>
      <c r="O134" s="1" t="str">
        <f t="shared" si="49"/>
        <v/>
      </c>
      <c r="P134" s="40" t="str">
        <f t="shared" si="50"/>
        <v/>
      </c>
      <c r="Q134" s="40" t="str">
        <f t="shared" si="51"/>
        <v/>
      </c>
      <c r="R134" s="6">
        <f t="shared" si="52"/>
        <v>0</v>
      </c>
      <c r="S134" s="6">
        <f>IF(AND(D134&lt;=L$4,P134&lt;&gt;"Y"),IF(N134&lt;VLOOKUP(O134,Runners!A$3:CT$200,S$1,FALSE),2,0),0)</f>
        <v>0</v>
      </c>
      <c r="T134" s="6">
        <f t="shared" si="53"/>
        <v>0</v>
      </c>
      <c r="U134" s="2"/>
      <c r="V134" s="2" t="str">
        <f>IF(O134&lt;&gt;"",VLOOKUP(O134,Runners!CZ$3:DM$200,V$1,FALSE),"")</f>
        <v/>
      </c>
      <c r="W134" s="19" t="str">
        <f t="shared" si="54"/>
        <v/>
      </c>
    </row>
    <row r="135" spans="1:23" x14ac:dyDescent="0.25">
      <c r="C135" s="3">
        <f>IF(A135&lt;&gt;"",VLOOKUP(A135,Runners!A$3:AS$200,C$1,FALSE),0)</f>
        <v>0</v>
      </c>
      <c r="D135" s="6">
        <f t="shared" si="44"/>
        <v>132</v>
      </c>
      <c r="E135" s="2"/>
      <c r="F135" s="2">
        <f t="shared" si="45"/>
        <v>0</v>
      </c>
      <c r="J135" s="1">
        <f t="shared" si="55"/>
        <v>0</v>
      </c>
      <c r="M135" s="8" t="str">
        <f t="shared" si="47"/>
        <v/>
      </c>
      <c r="N135" s="8" t="str">
        <f t="shared" si="48"/>
        <v/>
      </c>
      <c r="O135" s="1" t="str">
        <f t="shared" si="49"/>
        <v/>
      </c>
      <c r="P135" s="40" t="str">
        <f t="shared" si="50"/>
        <v/>
      </c>
      <c r="Q135" s="40" t="str">
        <f t="shared" si="51"/>
        <v/>
      </c>
      <c r="R135" s="6">
        <f t="shared" si="52"/>
        <v>0</v>
      </c>
      <c r="S135" s="6">
        <f>IF(AND(D135&lt;=L$4,P135&lt;&gt;"Y"),IF(N135&lt;VLOOKUP(O135,Runners!A$3:CT$200,S$1,FALSE),2,0),0)</f>
        <v>0</v>
      </c>
      <c r="T135" s="6">
        <f t="shared" si="53"/>
        <v>0</v>
      </c>
      <c r="U135" s="2"/>
      <c r="V135" s="2" t="str">
        <f>IF(O135&lt;&gt;"",VLOOKUP(O135,Runners!CZ$3:DM$200,V$1,FALSE),"")</f>
        <v/>
      </c>
      <c r="W135" s="19" t="str">
        <f t="shared" si="54"/>
        <v/>
      </c>
    </row>
    <row r="136" spans="1:23" x14ac:dyDescent="0.25">
      <c r="C136" s="3">
        <f>IF(A136&lt;&gt;"",VLOOKUP(A136,Runners!A$3:AS$200,C$1,FALSE),0)</f>
        <v>0</v>
      </c>
      <c r="D136" s="6">
        <f t="shared" si="44"/>
        <v>133</v>
      </c>
      <c r="E136" s="2"/>
      <c r="F136" s="2">
        <f t="shared" si="45"/>
        <v>0</v>
      </c>
      <c r="J136" s="1">
        <f t="shared" si="55"/>
        <v>0</v>
      </c>
      <c r="M136" s="8" t="str">
        <f t="shared" si="47"/>
        <v/>
      </c>
      <c r="N136" s="8" t="str">
        <f t="shared" si="48"/>
        <v/>
      </c>
      <c r="O136" s="1" t="str">
        <f t="shared" si="49"/>
        <v/>
      </c>
      <c r="P136" s="40" t="str">
        <f t="shared" si="50"/>
        <v/>
      </c>
      <c r="Q136" s="40" t="str">
        <f t="shared" si="51"/>
        <v/>
      </c>
      <c r="R136" s="6">
        <f t="shared" si="52"/>
        <v>0</v>
      </c>
      <c r="S136" s="6">
        <f>IF(AND(D136&lt;=L$4,P136&lt;&gt;"Y"),IF(N136&lt;VLOOKUP(O136,Runners!A$3:CT$200,S$1,FALSE),2,0),0)</f>
        <v>0</v>
      </c>
      <c r="T136" s="6">
        <f t="shared" si="53"/>
        <v>0</v>
      </c>
      <c r="U136" s="2"/>
      <c r="V136" s="2" t="str">
        <f>IF(O136&lt;&gt;"",VLOOKUP(O136,Runners!CZ$3:DM$200,V$1,FALSE),"")</f>
        <v/>
      </c>
      <c r="W136" s="19" t="str">
        <f t="shared" si="54"/>
        <v/>
      </c>
    </row>
    <row r="137" spans="1:23" x14ac:dyDescent="0.25">
      <c r="C137" s="3">
        <f>IF(A137&lt;&gt;"",VLOOKUP(A137,Runners!A$3:AS$200,C$1,FALSE),0)</f>
        <v>0</v>
      </c>
      <c r="D137" s="6">
        <f t="shared" si="44"/>
        <v>134</v>
      </c>
      <c r="E137" s="2"/>
      <c r="F137" s="2">
        <f t="shared" si="45"/>
        <v>0</v>
      </c>
      <c r="J137" s="1">
        <f t="shared" si="55"/>
        <v>0</v>
      </c>
      <c r="M137" s="8" t="str">
        <f t="shared" si="47"/>
        <v/>
      </c>
      <c r="N137" s="8" t="str">
        <f t="shared" si="48"/>
        <v/>
      </c>
      <c r="O137" s="1" t="str">
        <f t="shared" si="49"/>
        <v/>
      </c>
      <c r="P137" s="40" t="str">
        <f t="shared" si="50"/>
        <v/>
      </c>
      <c r="Q137" s="40" t="str">
        <f t="shared" si="51"/>
        <v/>
      </c>
      <c r="R137" s="6">
        <f t="shared" si="52"/>
        <v>0</v>
      </c>
      <c r="S137" s="6">
        <f>IF(AND(D137&lt;=L$4,P137&lt;&gt;"Y"),IF(N137&lt;VLOOKUP(O137,Runners!A$3:CT$200,S$1,FALSE),2,0),0)</f>
        <v>0</v>
      </c>
      <c r="T137" s="6">
        <f t="shared" si="53"/>
        <v>0</v>
      </c>
      <c r="U137" s="2"/>
      <c r="V137" s="2" t="str">
        <f>IF(O137&lt;&gt;"",VLOOKUP(O137,Runners!CZ$3:DM$200,V$1,FALSE),"")</f>
        <v/>
      </c>
      <c r="W137" s="19" t="str">
        <f t="shared" si="54"/>
        <v/>
      </c>
    </row>
    <row r="138" spans="1:23" x14ac:dyDescent="0.25">
      <c r="C138" s="3">
        <f>IF(A138&lt;&gt;"",VLOOKUP(A138,Runners!A$3:AS$200,C$1,FALSE),0)</f>
        <v>0</v>
      </c>
      <c r="D138" s="6">
        <f t="shared" si="44"/>
        <v>135</v>
      </c>
      <c r="E138" s="2"/>
      <c r="F138" s="2">
        <f t="shared" si="45"/>
        <v>0</v>
      </c>
      <c r="J138" s="1">
        <f t="shared" si="55"/>
        <v>0</v>
      </c>
      <c r="M138" s="8" t="str">
        <f t="shared" si="47"/>
        <v/>
      </c>
      <c r="N138" s="8" t="str">
        <f t="shared" si="48"/>
        <v/>
      </c>
      <c r="O138" s="1" t="str">
        <f t="shared" si="49"/>
        <v/>
      </c>
      <c r="P138" s="40" t="str">
        <f t="shared" si="50"/>
        <v/>
      </c>
      <c r="Q138" s="40" t="str">
        <f t="shared" si="51"/>
        <v/>
      </c>
      <c r="R138" s="6">
        <f t="shared" si="52"/>
        <v>0</v>
      </c>
      <c r="S138" s="6">
        <f>IF(AND(D138&lt;=L$4,P138&lt;&gt;"Y"),IF(N138&lt;VLOOKUP(O138,Runners!A$3:CT$200,S$1,FALSE),2,0),0)</f>
        <v>0</v>
      </c>
      <c r="T138" s="6">
        <f t="shared" si="53"/>
        <v>0</v>
      </c>
      <c r="U138" s="2"/>
      <c r="V138" s="2" t="str">
        <f>IF(O138&lt;&gt;"",VLOOKUP(O138,Runners!CZ$3:DM$200,V$1,FALSE),"")</f>
        <v/>
      </c>
      <c r="W138" s="19" t="str">
        <f t="shared" si="54"/>
        <v/>
      </c>
    </row>
    <row r="139" spans="1:23" x14ac:dyDescent="0.25">
      <c r="C139" s="3">
        <f>IF(A139&lt;&gt;"",VLOOKUP(A139,Runners!A$3:AS$200,C$1,FALSE),0)</f>
        <v>0</v>
      </c>
      <c r="D139" s="6">
        <f t="shared" si="44"/>
        <v>136</v>
      </c>
      <c r="E139" s="2"/>
      <c r="F139" s="2">
        <f t="shared" si="45"/>
        <v>0</v>
      </c>
      <c r="J139" s="1">
        <f t="shared" si="55"/>
        <v>0</v>
      </c>
      <c r="M139" s="8" t="str">
        <f t="shared" si="47"/>
        <v/>
      </c>
      <c r="N139" s="8" t="str">
        <f t="shared" si="48"/>
        <v/>
      </c>
      <c r="O139" s="1" t="str">
        <f t="shared" si="49"/>
        <v/>
      </c>
      <c r="P139" s="40" t="str">
        <f t="shared" si="50"/>
        <v/>
      </c>
      <c r="Q139" s="40" t="str">
        <f t="shared" si="51"/>
        <v/>
      </c>
      <c r="R139" s="6">
        <f t="shared" si="52"/>
        <v>0</v>
      </c>
      <c r="S139" s="6">
        <f>IF(AND(D139&lt;=L$4,P139&lt;&gt;"Y"),IF(N139&lt;VLOOKUP(O139,Runners!A$3:CT$200,S$1,FALSE),2,0),0)</f>
        <v>0</v>
      </c>
      <c r="T139" s="6">
        <f t="shared" si="53"/>
        <v>0</v>
      </c>
      <c r="U139" s="2"/>
      <c r="V139" s="2" t="str">
        <f>IF(O139&lt;&gt;"",VLOOKUP(O139,Runners!CZ$3:DM$200,V$1,FALSE),"")</f>
        <v/>
      </c>
      <c r="W139" s="19" t="str">
        <f t="shared" si="54"/>
        <v/>
      </c>
    </row>
    <row r="140" spans="1:23" x14ac:dyDescent="0.25">
      <c r="C140" s="3">
        <f>IF(A140&lt;&gt;"",VLOOKUP(A140,Runners!A$3:AS$200,C$1,FALSE),0)</f>
        <v>0</v>
      </c>
      <c r="D140" s="6">
        <f t="shared" si="44"/>
        <v>137</v>
      </c>
      <c r="E140" s="2"/>
      <c r="F140" s="2">
        <f t="shared" si="45"/>
        <v>0</v>
      </c>
      <c r="J140" s="1">
        <f t="shared" si="55"/>
        <v>0</v>
      </c>
      <c r="M140" s="8" t="str">
        <f t="shared" si="47"/>
        <v/>
      </c>
      <c r="N140" s="8" t="str">
        <f t="shared" si="48"/>
        <v/>
      </c>
      <c r="O140" s="1" t="str">
        <f t="shared" si="49"/>
        <v/>
      </c>
      <c r="P140" s="40" t="str">
        <f t="shared" si="50"/>
        <v/>
      </c>
      <c r="Q140" s="40" t="str">
        <f t="shared" si="51"/>
        <v/>
      </c>
      <c r="R140" s="6">
        <f t="shared" si="52"/>
        <v>0</v>
      </c>
      <c r="S140" s="6">
        <f>IF(AND(D140&lt;=L$4,P140&lt;&gt;"Y"),IF(N140&lt;VLOOKUP(O140,Runners!A$3:CT$200,S$1,FALSE),2,0),0)</f>
        <v>0</v>
      </c>
      <c r="T140" s="6">
        <f t="shared" si="53"/>
        <v>0</v>
      </c>
      <c r="U140" s="2"/>
      <c r="V140" s="2" t="str">
        <f>IF(O140&lt;&gt;"",VLOOKUP(O140,Runners!CZ$3:DM$200,V$1,FALSE),"")</f>
        <v/>
      </c>
      <c r="W140" s="19" t="str">
        <f t="shared" si="54"/>
        <v/>
      </c>
    </row>
    <row r="141" spans="1:23" x14ac:dyDescent="0.25">
      <c r="C141" s="3">
        <f>IF(A141&lt;&gt;"",VLOOKUP(A141,Runners!A$3:AS$200,C$1,FALSE),0)</f>
        <v>0</v>
      </c>
      <c r="D141" s="6">
        <f t="shared" si="44"/>
        <v>138</v>
      </c>
      <c r="E141" s="2"/>
      <c r="F141" s="2">
        <f t="shared" si="45"/>
        <v>0</v>
      </c>
      <c r="J141" s="1">
        <f t="shared" si="55"/>
        <v>0</v>
      </c>
      <c r="M141" s="8" t="str">
        <f t="shared" si="47"/>
        <v/>
      </c>
      <c r="N141" s="8" t="str">
        <f t="shared" si="48"/>
        <v/>
      </c>
      <c r="O141" s="1" t="str">
        <f t="shared" si="49"/>
        <v/>
      </c>
      <c r="P141" s="40" t="str">
        <f t="shared" si="50"/>
        <v/>
      </c>
      <c r="Q141" s="40" t="str">
        <f t="shared" si="51"/>
        <v/>
      </c>
      <c r="R141" s="6">
        <f t="shared" si="52"/>
        <v>0</v>
      </c>
      <c r="S141" s="6">
        <f>IF(AND(D141&lt;=L$4,P141&lt;&gt;"Y"),IF(N141&lt;VLOOKUP(O141,Runners!A$3:CT$200,S$1,FALSE),2,0),0)</f>
        <v>0</v>
      </c>
      <c r="T141" s="6">
        <f t="shared" si="53"/>
        <v>0</v>
      </c>
      <c r="U141" s="2"/>
      <c r="V141" s="2" t="str">
        <f>IF(O141&lt;&gt;"",VLOOKUP(O141,Runners!CZ$3:DM$200,V$1,FALSE),"")</f>
        <v/>
      </c>
      <c r="W141" s="19" t="str">
        <f t="shared" si="54"/>
        <v/>
      </c>
    </row>
    <row r="142" spans="1:23" x14ac:dyDescent="0.25">
      <c r="C142" s="3">
        <f>IF(A142&lt;&gt;"",VLOOKUP(A142,Runners!A$3:AS$200,C$1,FALSE),0)</f>
        <v>0</v>
      </c>
      <c r="D142" s="6">
        <f t="shared" si="44"/>
        <v>139</v>
      </c>
      <c r="E142" s="2"/>
      <c r="F142" s="2">
        <f t="shared" si="45"/>
        <v>0</v>
      </c>
      <c r="J142" s="1">
        <f t="shared" si="55"/>
        <v>0</v>
      </c>
      <c r="M142" s="8" t="str">
        <f t="shared" si="47"/>
        <v/>
      </c>
      <c r="N142" s="8" t="str">
        <f t="shared" si="48"/>
        <v/>
      </c>
      <c r="O142" s="1" t="str">
        <f t="shared" si="49"/>
        <v/>
      </c>
      <c r="P142" s="40" t="str">
        <f t="shared" si="50"/>
        <v/>
      </c>
      <c r="Q142" s="40" t="str">
        <f t="shared" si="51"/>
        <v/>
      </c>
      <c r="R142" s="6">
        <f t="shared" si="52"/>
        <v>0</v>
      </c>
      <c r="S142" s="6">
        <f>IF(AND(D142&lt;=L$4,P142&lt;&gt;"Y"),IF(N142&lt;VLOOKUP(O142,Runners!A$3:CT$200,S$1,FALSE),2,0),0)</f>
        <v>0</v>
      </c>
      <c r="T142" s="6">
        <f t="shared" si="53"/>
        <v>0</v>
      </c>
      <c r="U142" s="2"/>
      <c r="V142" s="2" t="str">
        <f>IF(O142&lt;&gt;"",VLOOKUP(O142,Runners!CZ$3:DM$200,V$1,FALSE),"")</f>
        <v/>
      </c>
      <c r="W142" s="19" t="str">
        <f t="shared" si="54"/>
        <v/>
      </c>
    </row>
    <row r="143" spans="1:23" x14ac:dyDescent="0.25">
      <c r="C143" s="3">
        <f>IF(A143&lt;&gt;"",VLOOKUP(A143,Runners!A$3:AS$200,C$1,FALSE),0)</f>
        <v>0</v>
      </c>
      <c r="D143" s="6">
        <f t="shared" si="44"/>
        <v>140</v>
      </c>
      <c r="E143" s="2"/>
      <c r="F143" s="2">
        <f t="shared" si="45"/>
        <v>0</v>
      </c>
      <c r="J143" s="1">
        <f t="shared" si="55"/>
        <v>0</v>
      </c>
      <c r="M143" s="8" t="str">
        <f t="shared" si="47"/>
        <v/>
      </c>
      <c r="N143" s="8" t="str">
        <f t="shared" si="48"/>
        <v/>
      </c>
      <c r="O143" s="1" t="str">
        <f t="shared" si="49"/>
        <v/>
      </c>
      <c r="P143" s="40" t="str">
        <f t="shared" si="50"/>
        <v/>
      </c>
      <c r="Q143" s="40" t="str">
        <f t="shared" si="51"/>
        <v/>
      </c>
      <c r="R143" s="6">
        <f t="shared" si="52"/>
        <v>0</v>
      </c>
      <c r="S143" s="6">
        <f>IF(AND(D143&lt;=L$4,P143&lt;&gt;"Y"),IF(N143&lt;VLOOKUP(O143,Runners!A$3:CT$200,S$1,FALSE),2,0),0)</f>
        <v>0</v>
      </c>
      <c r="T143" s="6">
        <f t="shared" si="53"/>
        <v>0</v>
      </c>
      <c r="U143" s="2"/>
      <c r="V143" s="2" t="str">
        <f>IF(O143&lt;&gt;"",VLOOKUP(O143,Runners!CZ$3:DM$200,V$1,FALSE),"")</f>
        <v/>
      </c>
      <c r="W143" s="19" t="str">
        <f t="shared" si="54"/>
        <v/>
      </c>
    </row>
    <row r="144" spans="1:23" x14ac:dyDescent="0.25">
      <c r="C144" s="3">
        <f>IF(A144&lt;&gt;"",VLOOKUP(A144,Runners!A$3:AS$200,C$1,FALSE),0)</f>
        <v>0</v>
      </c>
      <c r="D144" s="6">
        <f t="shared" si="44"/>
        <v>141</v>
      </c>
      <c r="E144" s="2"/>
      <c r="F144" s="2">
        <f t="shared" si="45"/>
        <v>0</v>
      </c>
      <c r="J144" s="1">
        <f t="shared" si="55"/>
        <v>0</v>
      </c>
      <c r="M144" s="8" t="str">
        <f t="shared" si="47"/>
        <v/>
      </c>
      <c r="N144" s="8" t="str">
        <f t="shared" si="48"/>
        <v/>
      </c>
      <c r="O144" s="1" t="str">
        <f t="shared" si="49"/>
        <v/>
      </c>
      <c r="P144" s="40" t="str">
        <f t="shared" si="50"/>
        <v/>
      </c>
      <c r="Q144" s="40" t="str">
        <f t="shared" si="51"/>
        <v/>
      </c>
      <c r="R144" s="6">
        <f t="shared" si="52"/>
        <v>0</v>
      </c>
      <c r="S144" s="6">
        <f>IF(AND(D144&lt;=L$4,P144&lt;&gt;"Y"),IF(N144&lt;VLOOKUP(O144,Runners!A$3:CT$200,S$1,FALSE),2,0),0)</f>
        <v>0</v>
      </c>
      <c r="T144" s="6">
        <f t="shared" si="53"/>
        <v>0</v>
      </c>
      <c r="U144" s="2"/>
      <c r="V144" s="2" t="str">
        <f>IF(O144&lt;&gt;"",VLOOKUP(O144,Runners!CZ$3:DM$200,V$1,FALSE),"")</f>
        <v/>
      </c>
      <c r="W144" s="19" t="str">
        <f t="shared" si="54"/>
        <v/>
      </c>
    </row>
    <row r="145" spans="3:23" x14ac:dyDescent="0.25">
      <c r="C145" s="3">
        <f>IF(A145&lt;&gt;"",VLOOKUP(A145,Runners!A$3:AS$200,C$1,FALSE),0)</f>
        <v>0</v>
      </c>
      <c r="D145" s="6">
        <f t="shared" si="44"/>
        <v>142</v>
      </c>
      <c r="E145" s="2"/>
      <c r="F145" s="2">
        <f t="shared" si="45"/>
        <v>0</v>
      </c>
      <c r="J145" s="1">
        <f t="shared" si="55"/>
        <v>0</v>
      </c>
      <c r="M145" s="8" t="str">
        <f t="shared" si="47"/>
        <v/>
      </c>
      <c r="N145" s="8" t="str">
        <f t="shared" si="48"/>
        <v/>
      </c>
      <c r="O145" s="1" t="str">
        <f t="shared" si="49"/>
        <v/>
      </c>
      <c r="P145" s="40" t="str">
        <f t="shared" si="50"/>
        <v/>
      </c>
      <c r="Q145" s="40" t="str">
        <f t="shared" si="51"/>
        <v/>
      </c>
      <c r="R145" s="6">
        <f t="shared" si="52"/>
        <v>0</v>
      </c>
      <c r="S145" s="6">
        <f>IF(AND(D145&lt;=L$4,P145&lt;&gt;"Y"),IF(N145&lt;VLOOKUP(O145,Runners!A$3:CT$200,S$1,FALSE),2,0),0)</f>
        <v>0</v>
      </c>
      <c r="T145" s="6">
        <f t="shared" si="53"/>
        <v>0</v>
      </c>
      <c r="U145" s="2"/>
      <c r="V145" s="2" t="str">
        <f>IF(O145&lt;&gt;"",VLOOKUP(O145,Runners!CZ$3:DM$200,V$1,FALSE),"")</f>
        <v/>
      </c>
      <c r="W145" s="19" t="str">
        <f t="shared" si="54"/>
        <v/>
      </c>
    </row>
    <row r="146" spans="3:23" x14ac:dyDescent="0.25">
      <c r="C146" s="3">
        <f>IF(A146&lt;&gt;"",VLOOKUP(A146,Runners!A$3:AS$200,C$1,FALSE),0)</f>
        <v>0</v>
      </c>
      <c r="D146" s="6">
        <f t="shared" si="44"/>
        <v>143</v>
      </c>
      <c r="E146" s="2"/>
      <c r="F146" s="2">
        <f t="shared" si="45"/>
        <v>0</v>
      </c>
      <c r="J146" s="1">
        <f t="shared" si="55"/>
        <v>0</v>
      </c>
      <c r="M146" s="8" t="str">
        <f t="shared" si="47"/>
        <v/>
      </c>
      <c r="N146" s="8" t="str">
        <f t="shared" si="48"/>
        <v/>
      </c>
      <c r="O146" s="1" t="str">
        <f t="shared" si="49"/>
        <v/>
      </c>
      <c r="P146" s="40" t="str">
        <f t="shared" si="50"/>
        <v/>
      </c>
      <c r="Q146" s="40" t="str">
        <f t="shared" si="51"/>
        <v/>
      </c>
      <c r="R146" s="6">
        <f t="shared" ref="R146:R200" si="56">IF(Q146=Q145,0,Q146)</f>
        <v>0</v>
      </c>
      <c r="S146" s="6">
        <f>IF(AND(D146&lt;=L$4,P146&lt;&gt;"Y"),IF(N146&lt;VLOOKUP(O146,Runners!A$3:CT$200,S$1,FALSE),2,0),0)</f>
        <v>0</v>
      </c>
      <c r="T146" s="6">
        <f t="shared" si="53"/>
        <v>0</v>
      </c>
      <c r="U146" s="2"/>
      <c r="V146" s="2" t="str">
        <f>IF(O146&lt;&gt;"",VLOOKUP(O146,Runners!CZ$3:DM$200,V$1,FALSE),"")</f>
        <v/>
      </c>
      <c r="W146" s="19" t="str">
        <f t="shared" si="54"/>
        <v/>
      </c>
    </row>
    <row r="147" spans="3:23" x14ac:dyDescent="0.25">
      <c r="C147" s="3">
        <f>IF(A147&lt;&gt;"",VLOOKUP(A147,Runners!A$3:AS$200,C$1,FALSE),0)</f>
        <v>0</v>
      </c>
      <c r="D147" s="6">
        <f t="shared" si="44"/>
        <v>144</v>
      </c>
      <c r="E147" s="2"/>
      <c r="F147" s="2">
        <f t="shared" si="45"/>
        <v>0</v>
      </c>
      <c r="J147" s="1">
        <f t="shared" si="55"/>
        <v>0</v>
      </c>
      <c r="M147" s="8" t="str">
        <f t="shared" si="47"/>
        <v/>
      </c>
      <c r="N147" s="8" t="str">
        <f t="shared" si="48"/>
        <v/>
      </c>
      <c r="O147" s="1" t="str">
        <f t="shared" si="49"/>
        <v/>
      </c>
      <c r="P147" s="40" t="str">
        <f t="shared" si="50"/>
        <v/>
      </c>
      <c r="Q147" s="40" t="str">
        <f t="shared" si="51"/>
        <v/>
      </c>
      <c r="R147" s="6">
        <f t="shared" si="56"/>
        <v>0</v>
      </c>
      <c r="S147" s="6">
        <f>IF(AND(D147&lt;=L$4,P147&lt;&gt;"Y"),IF(N147&lt;VLOOKUP(O147,Runners!A$3:CT$200,S$1,FALSE),2,0),0)</f>
        <v>0</v>
      </c>
      <c r="T147" s="6">
        <f t="shared" si="53"/>
        <v>0</v>
      </c>
      <c r="U147" s="2"/>
      <c r="V147" s="2" t="str">
        <f>IF(O147&lt;&gt;"",VLOOKUP(O147,Runners!CZ$3:DM$200,V$1,FALSE),"")</f>
        <v/>
      </c>
      <c r="W147" s="19" t="str">
        <f t="shared" si="54"/>
        <v/>
      </c>
    </row>
    <row r="148" spans="3:23" x14ac:dyDescent="0.25">
      <c r="C148" s="3">
        <f>IF(A148&lt;&gt;"",VLOOKUP(A148,Runners!A$3:AS$200,C$1,FALSE),0)</f>
        <v>0</v>
      </c>
      <c r="D148" s="6">
        <f t="shared" si="44"/>
        <v>145</v>
      </c>
      <c r="E148" s="2"/>
      <c r="F148" s="2">
        <f t="shared" si="45"/>
        <v>0</v>
      </c>
      <c r="J148" s="1">
        <f t="shared" si="55"/>
        <v>0</v>
      </c>
      <c r="M148" s="8" t="str">
        <f t="shared" si="47"/>
        <v/>
      </c>
      <c r="N148" s="8" t="str">
        <f t="shared" si="48"/>
        <v/>
      </c>
      <c r="O148" s="1" t="str">
        <f t="shared" si="49"/>
        <v/>
      </c>
      <c r="P148" s="40" t="str">
        <f t="shared" si="50"/>
        <v/>
      </c>
      <c r="Q148" s="40" t="str">
        <f t="shared" si="51"/>
        <v/>
      </c>
      <c r="R148" s="6">
        <f t="shared" si="56"/>
        <v>0</v>
      </c>
      <c r="S148" s="6">
        <f>IF(AND(D148&lt;=L$4,P148&lt;&gt;"Y"),IF(N148&lt;VLOOKUP(O148,Runners!A$3:CT$200,S$1,FALSE),2,0),0)</f>
        <v>0</v>
      </c>
      <c r="T148" s="6">
        <f t="shared" si="53"/>
        <v>0</v>
      </c>
      <c r="U148" s="2"/>
      <c r="V148" s="2" t="str">
        <f>IF(O148&lt;&gt;"",VLOOKUP(O148,Runners!CZ$3:DM$200,V$1,FALSE),"")</f>
        <v/>
      </c>
      <c r="W148" s="19" t="str">
        <f t="shared" si="54"/>
        <v/>
      </c>
    </row>
    <row r="149" spans="3:23" x14ac:dyDescent="0.25">
      <c r="C149" s="3">
        <f>IF(A149&lt;&gt;"",VLOOKUP(A149,Runners!A$3:AS$200,C$1,FALSE),0)</f>
        <v>0</v>
      </c>
      <c r="D149" s="6">
        <f t="shared" si="44"/>
        <v>146</v>
      </c>
      <c r="E149" s="2"/>
      <c r="F149" s="2">
        <f t="shared" si="45"/>
        <v>0</v>
      </c>
      <c r="J149" s="1">
        <f t="shared" si="55"/>
        <v>0</v>
      </c>
      <c r="M149" s="8" t="str">
        <f t="shared" si="47"/>
        <v/>
      </c>
      <c r="N149" s="8" t="str">
        <f t="shared" si="48"/>
        <v/>
      </c>
      <c r="O149" s="1" t="str">
        <f t="shared" si="49"/>
        <v/>
      </c>
      <c r="P149" s="40" t="str">
        <f t="shared" si="50"/>
        <v/>
      </c>
      <c r="Q149" s="40" t="str">
        <f t="shared" si="51"/>
        <v/>
      </c>
      <c r="R149" s="6">
        <f t="shared" si="56"/>
        <v>0</v>
      </c>
      <c r="S149" s="6">
        <f>IF(AND(D149&lt;=L$4,P149&lt;&gt;"Y"),IF(N149&lt;VLOOKUP(O149,Runners!A$3:CT$200,S$1,FALSE),2,0),0)</f>
        <v>0</v>
      </c>
      <c r="T149" s="6">
        <f t="shared" si="53"/>
        <v>0</v>
      </c>
      <c r="U149" s="2"/>
      <c r="V149" s="2" t="str">
        <f>IF(O149&lt;&gt;"",VLOOKUP(O149,Runners!CZ$3:DM$200,V$1,FALSE),"")</f>
        <v/>
      </c>
      <c r="W149" s="19" t="str">
        <f t="shared" si="54"/>
        <v/>
      </c>
    </row>
    <row r="150" spans="3:23" x14ac:dyDescent="0.25">
      <c r="C150" s="3">
        <f>IF(A150&lt;&gt;"",VLOOKUP(A150,Runners!A$3:AS$200,C$1,FALSE),0)</f>
        <v>0</v>
      </c>
      <c r="D150" s="6">
        <f t="shared" si="44"/>
        <v>147</v>
      </c>
      <c r="E150" s="2"/>
      <c r="F150" s="2">
        <f t="shared" si="45"/>
        <v>0</v>
      </c>
      <c r="J150" s="1">
        <f t="shared" si="55"/>
        <v>0</v>
      </c>
      <c r="M150" s="8" t="str">
        <f t="shared" si="47"/>
        <v/>
      </c>
      <c r="N150" s="8" t="str">
        <f t="shared" si="48"/>
        <v/>
      </c>
      <c r="O150" s="1" t="str">
        <f t="shared" si="49"/>
        <v/>
      </c>
      <c r="P150" s="40" t="str">
        <f t="shared" si="50"/>
        <v/>
      </c>
      <c r="Q150" s="40" t="str">
        <f t="shared" si="51"/>
        <v/>
      </c>
      <c r="R150" s="6">
        <f t="shared" si="56"/>
        <v>0</v>
      </c>
      <c r="S150" s="6">
        <f>IF(AND(D150&lt;=L$4,P150&lt;&gt;"Y"),IF(N150&lt;VLOOKUP(O150,Runners!A$3:CT$200,S$1,FALSE),2,0),0)</f>
        <v>0</v>
      </c>
      <c r="T150" s="6">
        <f t="shared" si="53"/>
        <v>0</v>
      </c>
      <c r="U150" s="2"/>
      <c r="V150" s="2" t="str">
        <f>IF(O150&lt;&gt;"",VLOOKUP(O150,Runners!CZ$3:DM$200,V$1,FALSE),"")</f>
        <v/>
      </c>
      <c r="W150" s="19" t="str">
        <f t="shared" si="54"/>
        <v/>
      </c>
    </row>
    <row r="151" spans="3:23" x14ac:dyDescent="0.25">
      <c r="C151" s="3">
        <f>IF(A151&lt;&gt;"",VLOOKUP(A151,Runners!A$3:AS$200,C$1,FALSE),0)</f>
        <v>0</v>
      </c>
      <c r="D151" s="6">
        <f t="shared" si="44"/>
        <v>148</v>
      </c>
      <c r="E151" s="2"/>
      <c r="F151" s="2">
        <f t="shared" si="45"/>
        <v>0</v>
      </c>
      <c r="J151" s="1">
        <f t="shared" si="55"/>
        <v>0</v>
      </c>
      <c r="M151" s="8" t="str">
        <f t="shared" si="47"/>
        <v/>
      </c>
      <c r="N151" s="8" t="str">
        <f t="shared" si="48"/>
        <v/>
      </c>
      <c r="O151" s="1" t="str">
        <f t="shared" si="49"/>
        <v/>
      </c>
      <c r="P151" s="40" t="str">
        <f t="shared" si="50"/>
        <v/>
      </c>
      <c r="Q151" s="40" t="str">
        <f t="shared" si="51"/>
        <v/>
      </c>
      <c r="R151" s="6">
        <f t="shared" si="56"/>
        <v>0</v>
      </c>
      <c r="S151" s="6">
        <f>IF(AND(D151&lt;=L$4,P151&lt;&gt;"Y"),IF(N151&lt;VLOOKUP(O151,Runners!A$3:CT$200,S$1,FALSE),2,0),0)</f>
        <v>0</v>
      </c>
      <c r="T151" s="6">
        <f t="shared" si="53"/>
        <v>0</v>
      </c>
      <c r="U151" s="2"/>
      <c r="V151" s="2" t="str">
        <f>IF(O151&lt;&gt;"",VLOOKUP(O151,Runners!CZ$3:DM$200,V$1,FALSE),"")</f>
        <v/>
      </c>
      <c r="W151" s="19" t="str">
        <f t="shared" si="54"/>
        <v/>
      </c>
    </row>
    <row r="152" spans="3:23" x14ac:dyDescent="0.25">
      <c r="C152" s="3">
        <f>IF(A152&lt;&gt;"",VLOOKUP(A152,Runners!A$3:AS$200,C$1,FALSE),0)</f>
        <v>0</v>
      </c>
      <c r="D152" s="6">
        <f t="shared" si="44"/>
        <v>149</v>
      </c>
      <c r="E152" s="2"/>
      <c r="F152" s="2">
        <f t="shared" si="45"/>
        <v>0</v>
      </c>
      <c r="J152" s="1">
        <f t="shared" si="55"/>
        <v>0</v>
      </c>
      <c r="M152" s="8" t="str">
        <f t="shared" si="47"/>
        <v/>
      </c>
      <c r="N152" s="8" t="str">
        <f t="shared" si="48"/>
        <v/>
      </c>
      <c r="O152" s="1" t="str">
        <f t="shared" si="49"/>
        <v/>
      </c>
      <c r="P152" s="40" t="str">
        <f t="shared" si="50"/>
        <v/>
      </c>
      <c r="Q152" s="40" t="str">
        <f t="shared" si="51"/>
        <v/>
      </c>
      <c r="R152" s="6">
        <f t="shared" si="56"/>
        <v>0</v>
      </c>
      <c r="S152" s="6">
        <f>IF(AND(D152&lt;=L$4,P152&lt;&gt;"Y"),IF(N152&lt;VLOOKUP(O152,Runners!A$3:CT$200,S$1,FALSE),2,0),0)</f>
        <v>0</v>
      </c>
      <c r="T152" s="6">
        <f t="shared" si="53"/>
        <v>0</v>
      </c>
      <c r="U152" s="2"/>
      <c r="V152" s="2" t="str">
        <f>IF(O152&lt;&gt;"",VLOOKUP(O152,Runners!CZ$3:DM$200,V$1,FALSE),"")</f>
        <v/>
      </c>
      <c r="W152" s="19" t="str">
        <f t="shared" si="54"/>
        <v/>
      </c>
    </row>
    <row r="153" spans="3:23" x14ac:dyDescent="0.25">
      <c r="C153" s="3">
        <f>IF(A153&lt;&gt;"",VLOOKUP(A153,Runners!A$3:AS$200,C$1,FALSE),0)</f>
        <v>0</v>
      </c>
      <c r="D153" s="6">
        <f t="shared" si="44"/>
        <v>150</v>
      </c>
      <c r="E153" s="2"/>
      <c r="F153" s="2">
        <f t="shared" si="45"/>
        <v>0</v>
      </c>
      <c r="J153" s="1">
        <f t="shared" si="55"/>
        <v>0</v>
      </c>
      <c r="M153" s="8" t="str">
        <f t="shared" ref="M153:M200" si="57">IF(D153&lt;=L$4,SMALL(E$4:E$201,D153),"")</f>
        <v/>
      </c>
      <c r="N153" s="8" t="str">
        <f t="shared" ref="N153:N200" si="58">IF(D153&lt;=L$4,VLOOKUP(M153,E$4:F$201,2,FALSE),"")</f>
        <v/>
      </c>
      <c r="O153" s="1" t="str">
        <f t="shared" ref="O153:O200" si="59">IF(D153&lt;=L$4,VLOOKUP(M153,E$4:J$201,6,FALSE),"")</f>
        <v/>
      </c>
      <c r="P153" s="40" t="str">
        <f t="shared" ref="P153:P200" si="60">IF(D153&lt;=L$4,VLOOKUP(O153,A$4:B$201,2,FALSE),"")</f>
        <v/>
      </c>
      <c r="Q153" s="40" t="str">
        <f t="shared" ref="Q153:Q200" si="61">IF(D153&lt;=L$4,IF(P153="Y",Q152,Q152-1),"")</f>
        <v/>
      </c>
      <c r="R153" s="6">
        <f t="shared" si="56"/>
        <v>0</v>
      </c>
      <c r="S153" s="6">
        <f>IF(AND(D153&lt;=L$4,P153&lt;&gt;"Y"),IF(N153&lt;VLOOKUP(O153,Runners!A$3:CT$200,S$1,FALSE),2,0),0)</f>
        <v>0</v>
      </c>
      <c r="T153" s="6">
        <f t="shared" ref="T153:T200" si="62">IF(AND(D153&lt;=L$4,P153&lt;&gt;"Y"),S153+R153,0)</f>
        <v>0</v>
      </c>
      <c r="U153" s="2"/>
      <c r="V153" s="2" t="str">
        <f>IF(O153&lt;&gt;"",VLOOKUP(O153,Runners!CZ$3:DM$200,V$1,FALSE),"")</f>
        <v/>
      </c>
      <c r="W153" s="19" t="str">
        <f t="shared" ref="W153:W200" si="63">IF(O153&lt;&gt;"",(V153-N153)/V153,"")</f>
        <v/>
      </c>
    </row>
    <row r="154" spans="3:23" x14ac:dyDescent="0.25">
      <c r="C154" s="3">
        <f>IF(A154&lt;&gt;"",VLOOKUP(A154,Runners!A$3:AS$200,C$1,FALSE),0)</f>
        <v>0</v>
      </c>
      <c r="D154" s="6">
        <f t="shared" si="44"/>
        <v>151</v>
      </c>
      <c r="E154" s="2"/>
      <c r="F154" s="2">
        <f t="shared" si="45"/>
        <v>0</v>
      </c>
      <c r="J154" s="1">
        <f t="shared" si="55"/>
        <v>0</v>
      </c>
      <c r="M154" s="8" t="str">
        <f t="shared" si="57"/>
        <v/>
      </c>
      <c r="N154" s="8" t="str">
        <f t="shared" si="58"/>
        <v/>
      </c>
      <c r="O154" s="1" t="str">
        <f t="shared" si="59"/>
        <v/>
      </c>
      <c r="P154" s="40" t="str">
        <f t="shared" si="60"/>
        <v/>
      </c>
      <c r="Q154" s="40" t="str">
        <f t="shared" si="61"/>
        <v/>
      </c>
      <c r="R154" s="6">
        <f t="shared" si="56"/>
        <v>0</v>
      </c>
      <c r="S154" s="6">
        <f>IF(AND(D154&lt;=L$4,P154&lt;&gt;"Y"),IF(N154&lt;VLOOKUP(O154,Runners!A$3:CT$200,S$1,FALSE),2,0),0)</f>
        <v>0</v>
      </c>
      <c r="T154" s="6">
        <f t="shared" si="62"/>
        <v>0</v>
      </c>
      <c r="U154" s="2"/>
      <c r="V154" s="2" t="str">
        <f>IF(O154&lt;&gt;"",VLOOKUP(O154,Runners!CZ$3:DM$200,V$1,FALSE),"")</f>
        <v/>
      </c>
      <c r="W154" s="19" t="str">
        <f t="shared" si="63"/>
        <v/>
      </c>
    </row>
    <row r="155" spans="3:23" x14ac:dyDescent="0.25">
      <c r="C155" s="3">
        <f>IF(A155&lt;&gt;"",VLOOKUP(A155,Runners!A$3:AS$200,C$1,FALSE),0)</f>
        <v>0</v>
      </c>
      <c r="D155" s="6">
        <f t="shared" si="44"/>
        <v>152</v>
      </c>
      <c r="E155" s="2"/>
      <c r="F155" s="2">
        <f t="shared" si="45"/>
        <v>0</v>
      </c>
      <c r="J155" s="1">
        <f t="shared" si="55"/>
        <v>0</v>
      </c>
      <c r="M155" s="8" t="str">
        <f t="shared" si="57"/>
        <v/>
      </c>
      <c r="N155" s="8" t="str">
        <f t="shared" si="58"/>
        <v/>
      </c>
      <c r="O155" s="1" t="str">
        <f t="shared" si="59"/>
        <v/>
      </c>
      <c r="P155" s="40" t="str">
        <f t="shared" si="60"/>
        <v/>
      </c>
      <c r="Q155" s="40" t="str">
        <f t="shared" si="61"/>
        <v/>
      </c>
      <c r="R155" s="6">
        <f t="shared" si="56"/>
        <v>0</v>
      </c>
      <c r="S155" s="6">
        <f>IF(AND(D155&lt;=L$4,P155&lt;&gt;"Y"),IF(N155&lt;VLOOKUP(O155,Runners!A$3:CT$200,S$1,FALSE),2,0),0)</f>
        <v>0</v>
      </c>
      <c r="T155" s="6">
        <f t="shared" si="62"/>
        <v>0</v>
      </c>
      <c r="U155" s="2"/>
      <c r="V155" s="2" t="str">
        <f>IF(O155&lt;&gt;"",VLOOKUP(O155,Runners!CZ$3:DM$200,V$1,FALSE),"")</f>
        <v/>
      </c>
      <c r="W155" s="19" t="str">
        <f t="shared" si="63"/>
        <v/>
      </c>
    </row>
    <row r="156" spans="3:23" x14ac:dyDescent="0.25">
      <c r="C156" s="3">
        <f>IF(A156&lt;&gt;"",VLOOKUP(A156,Runners!A$3:AS$200,C$1,FALSE),0)</f>
        <v>0</v>
      </c>
      <c r="D156" s="6">
        <f t="shared" si="44"/>
        <v>153</v>
      </c>
      <c r="E156" s="2"/>
      <c r="F156" s="2">
        <f t="shared" si="45"/>
        <v>0</v>
      </c>
      <c r="J156" s="1">
        <f t="shared" si="55"/>
        <v>0</v>
      </c>
      <c r="M156" s="8" t="str">
        <f t="shared" si="57"/>
        <v/>
      </c>
      <c r="N156" s="8" t="str">
        <f t="shared" si="58"/>
        <v/>
      </c>
      <c r="O156" s="1" t="str">
        <f t="shared" si="59"/>
        <v/>
      </c>
      <c r="P156" s="40" t="str">
        <f t="shared" si="60"/>
        <v/>
      </c>
      <c r="Q156" s="40" t="str">
        <f t="shared" si="61"/>
        <v/>
      </c>
      <c r="R156" s="6">
        <f t="shared" si="56"/>
        <v>0</v>
      </c>
      <c r="S156" s="6">
        <f>IF(AND(D156&lt;=L$4,P156&lt;&gt;"Y"),IF(N156&lt;VLOOKUP(O156,Runners!A$3:CT$200,S$1,FALSE),2,0),0)</f>
        <v>0</v>
      </c>
      <c r="T156" s="6">
        <f t="shared" si="62"/>
        <v>0</v>
      </c>
      <c r="U156" s="2"/>
      <c r="V156" s="2" t="str">
        <f>IF(O156&lt;&gt;"",VLOOKUP(O156,Runners!CZ$3:DM$200,V$1,FALSE),"")</f>
        <v/>
      </c>
      <c r="W156" s="19" t="str">
        <f t="shared" si="63"/>
        <v/>
      </c>
    </row>
    <row r="157" spans="3:23" x14ac:dyDescent="0.25">
      <c r="C157" s="3">
        <f>IF(A157&lt;&gt;"",VLOOKUP(A157,Runners!A$3:AS$200,C$1,FALSE),0)</f>
        <v>0</v>
      </c>
      <c r="D157" s="6">
        <f t="shared" si="44"/>
        <v>154</v>
      </c>
      <c r="E157" s="2"/>
      <c r="F157" s="2">
        <f t="shared" si="45"/>
        <v>0</v>
      </c>
      <c r="J157" s="1">
        <f t="shared" si="55"/>
        <v>0</v>
      </c>
      <c r="M157" s="8" t="str">
        <f t="shared" si="57"/>
        <v/>
      </c>
      <c r="N157" s="8" t="str">
        <f t="shared" si="58"/>
        <v/>
      </c>
      <c r="O157" s="1" t="str">
        <f t="shared" si="59"/>
        <v/>
      </c>
      <c r="P157" s="40" t="str">
        <f t="shared" si="60"/>
        <v/>
      </c>
      <c r="Q157" s="40" t="str">
        <f t="shared" si="61"/>
        <v/>
      </c>
      <c r="R157" s="6">
        <f t="shared" si="56"/>
        <v>0</v>
      </c>
      <c r="S157" s="6">
        <f>IF(AND(D157&lt;=L$4,P157&lt;&gt;"Y"),IF(N157&lt;VLOOKUP(O157,Runners!A$3:CT$200,S$1,FALSE),2,0),0)</f>
        <v>0</v>
      </c>
      <c r="T157" s="6">
        <f t="shared" si="62"/>
        <v>0</v>
      </c>
      <c r="U157" s="2"/>
      <c r="V157" s="2" t="str">
        <f>IF(O157&lt;&gt;"",VLOOKUP(O157,Runners!CZ$3:DM$200,V$1,FALSE),"")</f>
        <v/>
      </c>
      <c r="W157" s="19" t="str">
        <f t="shared" si="63"/>
        <v/>
      </c>
    </row>
    <row r="158" spans="3:23" x14ac:dyDescent="0.25">
      <c r="C158" s="3">
        <f>IF(A158&lt;&gt;"",VLOOKUP(A158,Runners!A$3:AS$200,C$1,FALSE),0)</f>
        <v>0</v>
      </c>
      <c r="D158" s="6">
        <f t="shared" si="44"/>
        <v>155</v>
      </c>
      <c r="E158" s="2"/>
      <c r="F158" s="2">
        <f t="shared" si="45"/>
        <v>0</v>
      </c>
      <c r="J158" s="1">
        <f t="shared" si="55"/>
        <v>0</v>
      </c>
      <c r="M158" s="8" t="str">
        <f t="shared" si="57"/>
        <v/>
      </c>
      <c r="N158" s="8" t="str">
        <f t="shared" si="58"/>
        <v/>
      </c>
      <c r="O158" s="1" t="str">
        <f t="shared" si="59"/>
        <v/>
      </c>
      <c r="P158" s="40" t="str">
        <f t="shared" si="60"/>
        <v/>
      </c>
      <c r="Q158" s="40" t="str">
        <f t="shared" si="61"/>
        <v/>
      </c>
      <c r="R158" s="6">
        <f t="shared" si="56"/>
        <v>0</v>
      </c>
      <c r="S158" s="6">
        <f>IF(AND(D158&lt;=L$4,P158&lt;&gt;"Y"),IF(N158&lt;VLOOKUP(O158,Runners!A$3:CT$200,S$1,FALSE),2,0),0)</f>
        <v>0</v>
      </c>
      <c r="T158" s="6">
        <f t="shared" si="62"/>
        <v>0</v>
      </c>
      <c r="U158" s="2"/>
      <c r="V158" s="2" t="str">
        <f>IF(O158&lt;&gt;"",VLOOKUP(O158,Runners!CZ$3:DM$200,V$1,FALSE),"")</f>
        <v/>
      </c>
      <c r="W158" s="19" t="str">
        <f t="shared" si="63"/>
        <v/>
      </c>
    </row>
    <row r="159" spans="3:23" x14ac:dyDescent="0.25">
      <c r="C159" s="3">
        <f>IF(A159&lt;&gt;"",VLOOKUP(A159,Runners!A$3:AS$200,C$1,FALSE),0)</f>
        <v>0</v>
      </c>
      <c r="D159" s="6">
        <f t="shared" si="44"/>
        <v>156</v>
      </c>
      <c r="E159" s="2"/>
      <c r="F159" s="2">
        <f t="shared" si="45"/>
        <v>0</v>
      </c>
      <c r="J159" s="1">
        <f t="shared" si="55"/>
        <v>0</v>
      </c>
      <c r="M159" s="8" t="str">
        <f t="shared" si="57"/>
        <v/>
      </c>
      <c r="N159" s="8" t="str">
        <f t="shared" si="58"/>
        <v/>
      </c>
      <c r="O159" s="1" t="str">
        <f t="shared" si="59"/>
        <v/>
      </c>
      <c r="P159" s="40" t="str">
        <f t="shared" si="60"/>
        <v/>
      </c>
      <c r="Q159" s="40" t="str">
        <f t="shared" si="61"/>
        <v/>
      </c>
      <c r="R159" s="6">
        <f t="shared" si="56"/>
        <v>0</v>
      </c>
      <c r="S159" s="6">
        <f>IF(AND(D159&lt;=L$4,P159&lt;&gt;"Y"),IF(N159&lt;VLOOKUP(O159,Runners!A$3:CT$200,S$1,FALSE),2,0),0)</f>
        <v>0</v>
      </c>
      <c r="T159" s="6">
        <f t="shared" si="62"/>
        <v>0</v>
      </c>
      <c r="U159" s="2"/>
      <c r="V159" s="2" t="str">
        <f>IF(O159&lt;&gt;"",VLOOKUP(O159,Runners!CZ$3:DM$200,V$1,FALSE),"")</f>
        <v/>
      </c>
      <c r="W159" s="19" t="str">
        <f t="shared" si="63"/>
        <v/>
      </c>
    </row>
    <row r="160" spans="3:23" x14ac:dyDescent="0.25">
      <c r="C160" s="3">
        <f>IF(A160&lt;&gt;"",VLOOKUP(A160,Runners!A$3:AS$200,C$1,FALSE),0)</f>
        <v>0</v>
      </c>
      <c r="D160" s="6">
        <f t="shared" si="44"/>
        <v>157</v>
      </c>
      <c r="E160" s="2"/>
      <c r="F160" s="2">
        <f t="shared" si="45"/>
        <v>0</v>
      </c>
      <c r="J160" s="1">
        <f t="shared" si="55"/>
        <v>0</v>
      </c>
      <c r="M160" s="8" t="str">
        <f t="shared" si="57"/>
        <v/>
      </c>
      <c r="N160" s="8" t="str">
        <f t="shared" si="58"/>
        <v/>
      </c>
      <c r="O160" s="1" t="str">
        <f t="shared" si="59"/>
        <v/>
      </c>
      <c r="P160" s="40" t="str">
        <f t="shared" si="60"/>
        <v/>
      </c>
      <c r="Q160" s="40" t="str">
        <f t="shared" si="61"/>
        <v/>
      </c>
      <c r="R160" s="6">
        <f t="shared" si="56"/>
        <v>0</v>
      </c>
      <c r="S160" s="6">
        <f>IF(AND(D160&lt;=L$4,P160&lt;&gt;"Y"),IF(N160&lt;VLOOKUP(O160,Runners!A$3:CT$200,S$1,FALSE),2,0),0)</f>
        <v>0</v>
      </c>
      <c r="T160" s="6">
        <f t="shared" si="62"/>
        <v>0</v>
      </c>
      <c r="U160" s="2"/>
      <c r="V160" s="2" t="str">
        <f>IF(O160&lt;&gt;"",VLOOKUP(O160,Runners!CZ$3:DM$200,V$1,FALSE),"")</f>
        <v/>
      </c>
      <c r="W160" s="19" t="str">
        <f t="shared" si="63"/>
        <v/>
      </c>
    </row>
    <row r="161" spans="3:23" x14ac:dyDescent="0.25">
      <c r="C161" s="3">
        <f>IF(A161&lt;&gt;"",VLOOKUP(A161,Runners!A$3:AS$200,C$1,FALSE),0)</f>
        <v>0</v>
      </c>
      <c r="D161" s="6">
        <f t="shared" si="44"/>
        <v>158</v>
      </c>
      <c r="E161" s="2"/>
      <c r="F161" s="2">
        <f t="shared" si="45"/>
        <v>0</v>
      </c>
      <c r="J161" s="1">
        <f t="shared" si="55"/>
        <v>0</v>
      </c>
      <c r="M161" s="8" t="str">
        <f t="shared" si="57"/>
        <v/>
      </c>
      <c r="N161" s="8" t="str">
        <f t="shared" si="58"/>
        <v/>
      </c>
      <c r="O161" s="1" t="str">
        <f t="shared" si="59"/>
        <v/>
      </c>
      <c r="P161" s="40" t="str">
        <f t="shared" si="60"/>
        <v/>
      </c>
      <c r="Q161" s="40" t="str">
        <f t="shared" si="61"/>
        <v/>
      </c>
      <c r="R161" s="6">
        <f t="shared" si="56"/>
        <v>0</v>
      </c>
      <c r="S161" s="6">
        <f>IF(AND(D161&lt;=L$4,P161&lt;&gt;"Y"),IF(N161&lt;VLOOKUP(O161,Runners!A$3:CT$200,S$1,FALSE),2,0),0)</f>
        <v>0</v>
      </c>
      <c r="T161" s="6">
        <f t="shared" si="62"/>
        <v>0</v>
      </c>
      <c r="U161" s="2"/>
      <c r="V161" s="2" t="str">
        <f>IF(O161&lt;&gt;"",VLOOKUP(O161,Runners!CZ$3:DM$200,V$1,FALSE),"")</f>
        <v/>
      </c>
      <c r="W161" s="19" t="str">
        <f t="shared" si="63"/>
        <v/>
      </c>
    </row>
    <row r="162" spans="3:23" x14ac:dyDescent="0.25">
      <c r="C162" s="3">
        <f>IF(A162&lt;&gt;"",VLOOKUP(A162,Runners!A$3:AS$200,C$1,FALSE),0)</f>
        <v>0</v>
      </c>
      <c r="D162" s="6">
        <f t="shared" si="44"/>
        <v>159</v>
      </c>
      <c r="E162" s="2"/>
      <c r="F162" s="2">
        <f t="shared" si="45"/>
        <v>0</v>
      </c>
      <c r="J162" s="1">
        <f t="shared" si="55"/>
        <v>0</v>
      </c>
      <c r="M162" s="8" t="str">
        <f t="shared" si="57"/>
        <v/>
      </c>
      <c r="N162" s="8" t="str">
        <f t="shared" si="58"/>
        <v/>
      </c>
      <c r="O162" s="1" t="str">
        <f t="shared" si="59"/>
        <v/>
      </c>
      <c r="P162" s="40" t="str">
        <f t="shared" si="60"/>
        <v/>
      </c>
      <c r="Q162" s="40" t="str">
        <f t="shared" si="61"/>
        <v/>
      </c>
      <c r="R162" s="6">
        <f t="shared" si="56"/>
        <v>0</v>
      </c>
      <c r="S162" s="6">
        <f>IF(AND(D162&lt;=L$4,P162&lt;&gt;"Y"),IF(N162&lt;VLOOKUP(O162,Runners!A$3:CT$200,S$1,FALSE),2,0),0)</f>
        <v>0</v>
      </c>
      <c r="T162" s="6">
        <f t="shared" si="62"/>
        <v>0</v>
      </c>
      <c r="U162" s="2"/>
      <c r="V162" s="2" t="str">
        <f>IF(O162&lt;&gt;"",VLOOKUP(O162,Runners!CZ$3:DM$200,V$1,FALSE),"")</f>
        <v/>
      </c>
      <c r="W162" s="19" t="str">
        <f t="shared" si="63"/>
        <v/>
      </c>
    </row>
    <row r="163" spans="3:23" x14ac:dyDescent="0.25">
      <c r="C163" s="3">
        <f>IF(A163&lt;&gt;"",VLOOKUP(A163,Runners!A$3:AS$200,C$1,FALSE),0)</f>
        <v>0</v>
      </c>
      <c r="D163" s="6">
        <f t="shared" si="44"/>
        <v>160</v>
      </c>
      <c r="E163" s="2"/>
      <c r="F163" s="2">
        <f t="shared" si="45"/>
        <v>0</v>
      </c>
      <c r="J163" s="1">
        <f t="shared" si="55"/>
        <v>0</v>
      </c>
      <c r="M163" s="8" t="str">
        <f t="shared" si="57"/>
        <v/>
      </c>
      <c r="N163" s="8" t="str">
        <f t="shared" si="58"/>
        <v/>
      </c>
      <c r="O163" s="1" t="str">
        <f t="shared" si="59"/>
        <v/>
      </c>
      <c r="P163" s="40" t="str">
        <f t="shared" si="60"/>
        <v/>
      </c>
      <c r="Q163" s="40" t="str">
        <f t="shared" si="61"/>
        <v/>
      </c>
      <c r="R163" s="6">
        <f t="shared" si="56"/>
        <v>0</v>
      </c>
      <c r="S163" s="6">
        <f>IF(AND(D163&lt;=L$4,P163&lt;&gt;"Y"),IF(N163&lt;VLOOKUP(O163,Runners!A$3:CT$200,S$1,FALSE),2,0),0)</f>
        <v>0</v>
      </c>
      <c r="T163" s="6">
        <f t="shared" si="62"/>
        <v>0</v>
      </c>
      <c r="U163" s="2"/>
      <c r="V163" s="2" t="str">
        <f>IF(O163&lt;&gt;"",VLOOKUP(O163,Runners!CZ$3:DM$200,V$1,FALSE),"")</f>
        <v/>
      </c>
      <c r="W163" s="19" t="str">
        <f t="shared" si="63"/>
        <v/>
      </c>
    </row>
    <row r="164" spans="3:23" x14ac:dyDescent="0.25">
      <c r="C164" s="3">
        <f>IF(A164&lt;&gt;"",VLOOKUP(A164,Runners!A$3:AS$200,C$1,FALSE),0)</f>
        <v>0</v>
      </c>
      <c r="D164" s="6">
        <f t="shared" si="44"/>
        <v>161</v>
      </c>
      <c r="E164" s="2"/>
      <c r="F164" s="2">
        <f t="shared" si="45"/>
        <v>0</v>
      </c>
      <c r="J164" s="1">
        <f t="shared" si="55"/>
        <v>0</v>
      </c>
      <c r="M164" s="8" t="str">
        <f t="shared" si="57"/>
        <v/>
      </c>
      <c r="N164" s="8" t="str">
        <f t="shared" si="58"/>
        <v/>
      </c>
      <c r="O164" s="1" t="str">
        <f t="shared" si="59"/>
        <v/>
      </c>
      <c r="P164" s="40" t="str">
        <f t="shared" si="60"/>
        <v/>
      </c>
      <c r="Q164" s="40" t="str">
        <f t="shared" si="61"/>
        <v/>
      </c>
      <c r="R164" s="6">
        <f t="shared" si="56"/>
        <v>0</v>
      </c>
      <c r="S164" s="6">
        <f>IF(AND(D164&lt;=L$4,P164&lt;&gt;"Y"),IF(N164&lt;VLOOKUP(O164,Runners!A$3:CT$200,S$1,FALSE),2,0),0)</f>
        <v>0</v>
      </c>
      <c r="T164" s="6">
        <f t="shared" si="62"/>
        <v>0</v>
      </c>
      <c r="U164" s="2"/>
      <c r="V164" s="2" t="str">
        <f>IF(O164&lt;&gt;"",VLOOKUP(O164,Runners!CZ$3:DM$200,V$1,FALSE),"")</f>
        <v/>
      </c>
      <c r="W164" s="19" t="str">
        <f t="shared" si="63"/>
        <v/>
      </c>
    </row>
    <row r="165" spans="3:23" x14ac:dyDescent="0.25">
      <c r="C165" s="3">
        <f>IF(A165&lt;&gt;"",VLOOKUP(A165,Runners!A$3:AS$200,C$1,FALSE),0)</f>
        <v>0</v>
      </c>
      <c r="D165" s="6">
        <f t="shared" si="44"/>
        <v>162</v>
      </c>
      <c r="E165" s="2"/>
      <c r="F165" s="2">
        <f t="shared" si="45"/>
        <v>0</v>
      </c>
      <c r="J165" s="1">
        <f t="shared" si="55"/>
        <v>0</v>
      </c>
      <c r="M165" s="8" t="str">
        <f t="shared" si="57"/>
        <v/>
      </c>
      <c r="N165" s="8" t="str">
        <f t="shared" si="58"/>
        <v/>
      </c>
      <c r="O165" s="1" t="str">
        <f t="shared" si="59"/>
        <v/>
      </c>
      <c r="P165" s="40" t="str">
        <f t="shared" si="60"/>
        <v/>
      </c>
      <c r="Q165" s="40" t="str">
        <f t="shared" si="61"/>
        <v/>
      </c>
      <c r="R165" s="6">
        <f t="shared" si="56"/>
        <v>0</v>
      </c>
      <c r="S165" s="6">
        <f>IF(AND(D165&lt;=L$4,P165&lt;&gt;"Y"),IF(N165&lt;VLOOKUP(O165,Runners!A$3:CT$200,S$1,FALSE),2,0),0)</f>
        <v>0</v>
      </c>
      <c r="T165" s="6">
        <f t="shared" si="62"/>
        <v>0</v>
      </c>
      <c r="U165" s="2"/>
      <c r="V165" s="2" t="str">
        <f>IF(O165&lt;&gt;"",VLOOKUP(O165,Runners!CZ$3:DM$200,V$1,FALSE),"")</f>
        <v/>
      </c>
      <c r="W165" s="19" t="str">
        <f t="shared" si="63"/>
        <v/>
      </c>
    </row>
    <row r="166" spans="3:23" x14ac:dyDescent="0.25">
      <c r="C166" s="3">
        <f>IF(A166&lt;&gt;"",VLOOKUP(A166,Runners!A$3:AS$200,C$1,FALSE),0)</f>
        <v>0</v>
      </c>
      <c r="D166" s="6">
        <f t="shared" si="44"/>
        <v>163</v>
      </c>
      <c r="E166" s="2"/>
      <c r="F166" s="2">
        <f t="shared" si="45"/>
        <v>0</v>
      </c>
      <c r="J166" s="1">
        <f t="shared" si="55"/>
        <v>0</v>
      </c>
      <c r="M166" s="8" t="str">
        <f t="shared" si="57"/>
        <v/>
      </c>
      <c r="N166" s="8" t="str">
        <f t="shared" si="58"/>
        <v/>
      </c>
      <c r="O166" s="1" t="str">
        <f t="shared" si="59"/>
        <v/>
      </c>
      <c r="P166" s="40" t="str">
        <f t="shared" si="60"/>
        <v/>
      </c>
      <c r="Q166" s="40" t="str">
        <f t="shared" si="61"/>
        <v/>
      </c>
      <c r="R166" s="6">
        <f t="shared" si="56"/>
        <v>0</v>
      </c>
      <c r="S166" s="6">
        <f>IF(AND(D166&lt;=L$4,P166&lt;&gt;"Y"),IF(N166&lt;VLOOKUP(O166,Runners!A$3:CT$200,S$1,FALSE),2,0),0)</f>
        <v>0</v>
      </c>
      <c r="T166" s="6">
        <f t="shared" si="62"/>
        <v>0</v>
      </c>
      <c r="U166" s="2"/>
      <c r="V166" s="2" t="str">
        <f>IF(O166&lt;&gt;"",VLOOKUP(O166,Runners!CZ$3:DM$200,V$1,FALSE),"")</f>
        <v/>
      </c>
      <c r="W166" s="19" t="str">
        <f t="shared" si="63"/>
        <v/>
      </c>
    </row>
    <row r="167" spans="3:23" x14ac:dyDescent="0.25">
      <c r="C167" s="3">
        <f>IF(A167&lt;&gt;"",VLOOKUP(A167,Runners!A$3:AS$200,C$1,FALSE),0)</f>
        <v>0</v>
      </c>
      <c r="D167" s="6">
        <f t="shared" si="44"/>
        <v>164</v>
      </c>
      <c r="E167" s="2"/>
      <c r="F167" s="2">
        <f t="shared" ref="F167:F192" si="64">IF(E167&gt;0,E167-C167,0)</f>
        <v>0</v>
      </c>
      <c r="J167" s="1">
        <f t="shared" si="55"/>
        <v>0</v>
      </c>
      <c r="M167" s="8" t="str">
        <f t="shared" si="57"/>
        <v/>
      </c>
      <c r="N167" s="8" t="str">
        <f t="shared" si="58"/>
        <v/>
      </c>
      <c r="O167" s="1" t="str">
        <f t="shared" si="59"/>
        <v/>
      </c>
      <c r="P167" s="40" t="str">
        <f t="shared" si="60"/>
        <v/>
      </c>
      <c r="Q167" s="40" t="str">
        <f t="shared" si="61"/>
        <v/>
      </c>
      <c r="R167" s="6">
        <f t="shared" si="56"/>
        <v>0</v>
      </c>
      <c r="S167" s="6">
        <f>IF(AND(D167&lt;=L$4,P167&lt;&gt;"Y"),IF(N167&lt;VLOOKUP(O167,Runners!A$3:CT$200,S$1,FALSE),2,0),0)</f>
        <v>0</v>
      </c>
      <c r="T167" s="6">
        <f t="shared" si="62"/>
        <v>0</v>
      </c>
      <c r="U167" s="2"/>
      <c r="V167" s="2" t="str">
        <f>IF(O167&lt;&gt;"",VLOOKUP(O167,Runners!CZ$3:DM$200,V$1,FALSE),"")</f>
        <v/>
      </c>
      <c r="W167" s="19" t="str">
        <f t="shared" si="63"/>
        <v/>
      </c>
    </row>
    <row r="168" spans="3:23" x14ac:dyDescent="0.25">
      <c r="C168" s="3">
        <f>IF(A168&lt;&gt;"",VLOOKUP(A168,Runners!A$3:AS$200,C$1,FALSE),0)</f>
        <v>0</v>
      </c>
      <c r="D168" s="6">
        <f t="shared" ref="D168:D200" si="65">D167+1</f>
        <v>165</v>
      </c>
      <c r="E168" s="2"/>
      <c r="F168" s="2">
        <f t="shared" si="64"/>
        <v>0</v>
      </c>
      <c r="J168" s="1">
        <f t="shared" si="55"/>
        <v>0</v>
      </c>
      <c r="M168" s="8" t="str">
        <f t="shared" si="57"/>
        <v/>
      </c>
      <c r="N168" s="8" t="str">
        <f t="shared" si="58"/>
        <v/>
      </c>
      <c r="O168" s="1" t="str">
        <f t="shared" si="59"/>
        <v/>
      </c>
      <c r="P168" s="40" t="str">
        <f t="shared" si="60"/>
        <v/>
      </c>
      <c r="Q168" s="40" t="str">
        <f t="shared" si="61"/>
        <v/>
      </c>
      <c r="R168" s="6">
        <f t="shared" si="56"/>
        <v>0</v>
      </c>
      <c r="S168" s="6">
        <f>IF(AND(D168&lt;=L$4,P168&lt;&gt;"Y"),IF(N168&lt;VLOOKUP(O168,Runners!A$3:CT$200,S$1,FALSE),2,0),0)</f>
        <v>0</v>
      </c>
      <c r="T168" s="6">
        <f t="shared" si="62"/>
        <v>0</v>
      </c>
      <c r="U168" s="2"/>
      <c r="V168" s="2" t="str">
        <f>IF(O168&lt;&gt;"",VLOOKUP(O168,Runners!CZ$3:DM$200,V$1,FALSE),"")</f>
        <v/>
      </c>
      <c r="W168" s="19" t="str">
        <f t="shared" si="63"/>
        <v/>
      </c>
    </row>
    <row r="169" spans="3:23" x14ac:dyDescent="0.25">
      <c r="C169" s="3">
        <f>IF(A169&lt;&gt;"",VLOOKUP(A169,Runners!A$3:AS$200,C$1,FALSE),0)</f>
        <v>0</v>
      </c>
      <c r="D169" s="6">
        <f t="shared" si="65"/>
        <v>166</v>
      </c>
      <c r="E169" s="2"/>
      <c r="F169" s="2">
        <f t="shared" si="64"/>
        <v>0</v>
      </c>
      <c r="J169" s="1">
        <f t="shared" si="55"/>
        <v>0</v>
      </c>
      <c r="M169" s="8" t="str">
        <f t="shared" si="57"/>
        <v/>
      </c>
      <c r="N169" s="8" t="str">
        <f t="shared" si="58"/>
        <v/>
      </c>
      <c r="O169" s="1" t="str">
        <f t="shared" si="59"/>
        <v/>
      </c>
      <c r="P169" s="40" t="str">
        <f t="shared" si="60"/>
        <v/>
      </c>
      <c r="Q169" s="40" t="str">
        <f t="shared" si="61"/>
        <v/>
      </c>
      <c r="R169" s="6">
        <f t="shared" si="56"/>
        <v>0</v>
      </c>
      <c r="S169" s="6">
        <f>IF(AND(D169&lt;=L$4,P169&lt;&gt;"Y"),IF(N169&lt;VLOOKUP(O169,Runners!A$3:CT$200,S$1,FALSE),2,0),0)</f>
        <v>0</v>
      </c>
      <c r="T169" s="6">
        <f t="shared" si="62"/>
        <v>0</v>
      </c>
      <c r="U169" s="2"/>
      <c r="V169" s="2" t="str">
        <f>IF(O169&lt;&gt;"",VLOOKUP(O169,Runners!CZ$3:DM$200,V$1,FALSE),"")</f>
        <v/>
      </c>
      <c r="W169" s="19" t="str">
        <f t="shared" si="63"/>
        <v/>
      </c>
    </row>
    <row r="170" spans="3:23" x14ac:dyDescent="0.25">
      <c r="C170" s="3">
        <f>IF(A170&lt;&gt;"",VLOOKUP(A170,Runners!A$3:AS$200,C$1,FALSE),0)</f>
        <v>0</v>
      </c>
      <c r="D170" s="6">
        <f t="shared" si="65"/>
        <v>167</v>
      </c>
      <c r="E170" s="2"/>
      <c r="F170" s="2">
        <f t="shared" si="64"/>
        <v>0</v>
      </c>
      <c r="J170" s="1">
        <f t="shared" si="55"/>
        <v>0</v>
      </c>
      <c r="M170" s="8" t="str">
        <f t="shared" si="57"/>
        <v/>
      </c>
      <c r="N170" s="8" t="str">
        <f t="shared" si="58"/>
        <v/>
      </c>
      <c r="O170" s="1" t="str">
        <f t="shared" si="59"/>
        <v/>
      </c>
      <c r="P170" s="40" t="str">
        <f t="shared" si="60"/>
        <v/>
      </c>
      <c r="Q170" s="40" t="str">
        <f t="shared" si="61"/>
        <v/>
      </c>
      <c r="R170" s="6">
        <f t="shared" si="56"/>
        <v>0</v>
      </c>
      <c r="S170" s="6">
        <f>IF(AND(D170&lt;=L$4,P170&lt;&gt;"Y"),IF(N170&lt;VLOOKUP(O170,Runners!A$3:CT$200,S$1,FALSE),2,0),0)</f>
        <v>0</v>
      </c>
      <c r="T170" s="6">
        <f t="shared" si="62"/>
        <v>0</v>
      </c>
      <c r="U170" s="2"/>
      <c r="V170" s="2" t="str">
        <f>IF(O170&lt;&gt;"",VLOOKUP(O170,Runners!CZ$3:DM$200,V$1,FALSE),"")</f>
        <v/>
      </c>
      <c r="W170" s="19" t="str">
        <f t="shared" si="63"/>
        <v/>
      </c>
    </row>
    <row r="171" spans="3:23" x14ac:dyDescent="0.25">
      <c r="C171" s="3">
        <f>IF(A171&lt;&gt;"",VLOOKUP(A171,Runners!A$3:AS$200,C$1,FALSE),0)</f>
        <v>0</v>
      </c>
      <c r="D171" s="6">
        <f t="shared" si="65"/>
        <v>168</v>
      </c>
      <c r="E171" s="2"/>
      <c r="F171" s="2">
        <f t="shared" si="64"/>
        <v>0</v>
      </c>
      <c r="J171" s="1">
        <f t="shared" si="55"/>
        <v>0</v>
      </c>
      <c r="M171" s="8" t="str">
        <f t="shared" si="57"/>
        <v/>
      </c>
      <c r="N171" s="8" t="str">
        <f t="shared" si="58"/>
        <v/>
      </c>
      <c r="O171" s="1" t="str">
        <f t="shared" si="59"/>
        <v/>
      </c>
      <c r="P171" s="40" t="str">
        <f t="shared" si="60"/>
        <v/>
      </c>
      <c r="Q171" s="40" t="str">
        <f t="shared" si="61"/>
        <v/>
      </c>
      <c r="R171" s="6">
        <f t="shared" si="56"/>
        <v>0</v>
      </c>
      <c r="S171" s="6">
        <f>IF(AND(D171&lt;=L$4,P171&lt;&gt;"Y"),IF(N171&lt;VLOOKUP(O171,Runners!A$3:CT$200,S$1,FALSE),2,0),0)</f>
        <v>0</v>
      </c>
      <c r="T171" s="6">
        <f t="shared" si="62"/>
        <v>0</v>
      </c>
      <c r="U171" s="2"/>
      <c r="V171" s="2" t="str">
        <f>IF(O171&lt;&gt;"",VLOOKUP(O171,Runners!CZ$3:DM$200,V$1,FALSE),"")</f>
        <v/>
      </c>
      <c r="W171" s="19" t="str">
        <f t="shared" si="63"/>
        <v/>
      </c>
    </row>
    <row r="172" spans="3:23" x14ac:dyDescent="0.25">
      <c r="C172" s="3">
        <f>IF(A172&lt;&gt;"",VLOOKUP(A172,Runners!A$3:AS$200,C$1,FALSE),0)</f>
        <v>0</v>
      </c>
      <c r="D172" s="6">
        <f t="shared" si="65"/>
        <v>169</v>
      </c>
      <c r="E172" s="2"/>
      <c r="F172" s="2">
        <f t="shared" si="64"/>
        <v>0</v>
      </c>
      <c r="J172" s="1">
        <f t="shared" si="55"/>
        <v>0</v>
      </c>
      <c r="M172" s="8" t="str">
        <f t="shared" si="57"/>
        <v/>
      </c>
      <c r="N172" s="8" t="str">
        <f t="shared" si="58"/>
        <v/>
      </c>
      <c r="O172" s="1" t="str">
        <f t="shared" si="59"/>
        <v/>
      </c>
      <c r="P172" s="40" t="str">
        <f t="shared" si="60"/>
        <v/>
      </c>
      <c r="Q172" s="40" t="str">
        <f t="shared" si="61"/>
        <v/>
      </c>
      <c r="R172" s="6">
        <f t="shared" si="56"/>
        <v>0</v>
      </c>
      <c r="S172" s="6">
        <f>IF(AND(D172&lt;=L$4,P172&lt;&gt;"Y"),IF(N172&lt;VLOOKUP(O172,Runners!A$3:CT$200,S$1,FALSE),2,0),0)</f>
        <v>0</v>
      </c>
      <c r="T172" s="6">
        <f t="shared" si="62"/>
        <v>0</v>
      </c>
      <c r="U172" s="2"/>
      <c r="V172" s="2" t="str">
        <f>IF(O172&lt;&gt;"",VLOOKUP(O172,Runners!CZ$3:DM$200,V$1,FALSE),"")</f>
        <v/>
      </c>
      <c r="W172" s="19" t="str">
        <f t="shared" si="63"/>
        <v/>
      </c>
    </row>
    <row r="173" spans="3:23" x14ac:dyDescent="0.25">
      <c r="C173" s="3">
        <f>IF(A173&lt;&gt;"",VLOOKUP(A173,Runners!A$3:AS$200,C$1,FALSE),0)</f>
        <v>0</v>
      </c>
      <c r="D173" s="6">
        <f t="shared" si="65"/>
        <v>170</v>
      </c>
      <c r="E173" s="2"/>
      <c r="F173" s="2">
        <f t="shared" si="64"/>
        <v>0</v>
      </c>
      <c r="J173" s="1">
        <f t="shared" si="55"/>
        <v>0</v>
      </c>
      <c r="M173" s="8" t="str">
        <f t="shared" si="57"/>
        <v/>
      </c>
      <c r="N173" s="8" t="str">
        <f t="shared" si="58"/>
        <v/>
      </c>
      <c r="O173" s="1" t="str">
        <f t="shared" si="59"/>
        <v/>
      </c>
      <c r="P173" s="40" t="str">
        <f t="shared" si="60"/>
        <v/>
      </c>
      <c r="Q173" s="40" t="str">
        <f t="shared" si="61"/>
        <v/>
      </c>
      <c r="R173" s="6">
        <f t="shared" si="56"/>
        <v>0</v>
      </c>
      <c r="S173" s="6">
        <f>IF(AND(D173&lt;=L$4,P173&lt;&gt;"Y"),IF(N173&lt;VLOOKUP(O173,Runners!A$3:CT$200,S$1,FALSE),2,0),0)</f>
        <v>0</v>
      </c>
      <c r="T173" s="6">
        <f t="shared" si="62"/>
        <v>0</v>
      </c>
      <c r="U173" s="2"/>
      <c r="V173" s="2" t="str">
        <f>IF(O173&lt;&gt;"",VLOOKUP(O173,Runners!CZ$3:DM$200,V$1,FALSE),"")</f>
        <v/>
      </c>
      <c r="W173" s="19" t="str">
        <f t="shared" si="63"/>
        <v/>
      </c>
    </row>
    <row r="174" spans="3:23" x14ac:dyDescent="0.25">
      <c r="C174" s="3">
        <f>IF(A174&lt;&gt;"",VLOOKUP(A174,Runners!A$3:AS$200,C$1,FALSE),0)</f>
        <v>0</v>
      </c>
      <c r="D174" s="6">
        <f t="shared" si="65"/>
        <v>171</v>
      </c>
      <c r="E174" s="2"/>
      <c r="F174" s="2">
        <f t="shared" si="64"/>
        <v>0</v>
      </c>
      <c r="J174" s="1">
        <f t="shared" si="55"/>
        <v>0</v>
      </c>
      <c r="M174" s="8" t="str">
        <f t="shared" si="57"/>
        <v/>
      </c>
      <c r="N174" s="8" t="str">
        <f t="shared" si="58"/>
        <v/>
      </c>
      <c r="O174" s="1" t="str">
        <f t="shared" si="59"/>
        <v/>
      </c>
      <c r="P174" s="40" t="str">
        <f t="shared" si="60"/>
        <v/>
      </c>
      <c r="Q174" s="40" t="str">
        <f t="shared" si="61"/>
        <v/>
      </c>
      <c r="R174" s="6">
        <f t="shared" si="56"/>
        <v>0</v>
      </c>
      <c r="S174" s="6">
        <f>IF(AND(D174&lt;=L$4,P174&lt;&gt;"Y"),IF(N174&lt;VLOOKUP(O174,Runners!A$3:CT$200,S$1,FALSE),2,0),0)</f>
        <v>0</v>
      </c>
      <c r="T174" s="6">
        <f t="shared" si="62"/>
        <v>0</v>
      </c>
      <c r="U174" s="2"/>
      <c r="V174" s="2" t="str">
        <f>IF(O174&lt;&gt;"",VLOOKUP(O174,Runners!CZ$3:DM$200,V$1,FALSE),"")</f>
        <v/>
      </c>
      <c r="W174" s="19" t="str">
        <f t="shared" si="63"/>
        <v/>
      </c>
    </row>
    <row r="175" spans="3:23" x14ac:dyDescent="0.25">
      <c r="C175" s="3">
        <f>IF(A175&lt;&gt;"",VLOOKUP(A175,Runners!A$3:AS$200,C$1,FALSE),0)</f>
        <v>0</v>
      </c>
      <c r="D175" s="6">
        <f t="shared" si="65"/>
        <v>172</v>
      </c>
      <c r="E175" s="2"/>
      <c r="F175" s="2">
        <f t="shared" si="64"/>
        <v>0</v>
      </c>
      <c r="J175" s="1">
        <f t="shared" si="55"/>
        <v>0</v>
      </c>
      <c r="M175" s="8" t="str">
        <f t="shared" si="57"/>
        <v/>
      </c>
      <c r="N175" s="8" t="str">
        <f t="shared" si="58"/>
        <v/>
      </c>
      <c r="O175" s="1" t="str">
        <f t="shared" si="59"/>
        <v/>
      </c>
      <c r="P175" s="40" t="str">
        <f t="shared" si="60"/>
        <v/>
      </c>
      <c r="Q175" s="40" t="str">
        <f t="shared" si="61"/>
        <v/>
      </c>
      <c r="R175" s="6">
        <f t="shared" si="56"/>
        <v>0</v>
      </c>
      <c r="S175" s="6">
        <f>IF(AND(D175&lt;=L$4,P175&lt;&gt;"Y"),IF(N175&lt;VLOOKUP(O175,Runners!A$3:CT$200,S$1,FALSE),2,0),0)</f>
        <v>0</v>
      </c>
      <c r="T175" s="6">
        <f t="shared" si="62"/>
        <v>0</v>
      </c>
      <c r="U175" s="2"/>
      <c r="V175" s="2" t="str">
        <f>IF(O175&lt;&gt;"",VLOOKUP(O175,Runners!CZ$3:DM$200,V$1,FALSE),"")</f>
        <v/>
      </c>
      <c r="W175" s="19" t="str">
        <f t="shared" si="63"/>
        <v/>
      </c>
    </row>
    <row r="176" spans="3:23" x14ac:dyDescent="0.25">
      <c r="C176" s="3">
        <f>IF(A176&lt;&gt;"",VLOOKUP(A176,Runners!A$3:AS$200,C$1,FALSE),0)</f>
        <v>0</v>
      </c>
      <c r="D176" s="6">
        <f t="shared" si="65"/>
        <v>173</v>
      </c>
      <c r="E176" s="2"/>
      <c r="F176" s="2">
        <f t="shared" si="64"/>
        <v>0</v>
      </c>
      <c r="J176" s="1">
        <f t="shared" si="55"/>
        <v>0</v>
      </c>
      <c r="M176" s="8" t="str">
        <f t="shared" si="57"/>
        <v/>
      </c>
      <c r="N176" s="8" t="str">
        <f t="shared" si="58"/>
        <v/>
      </c>
      <c r="O176" s="1" t="str">
        <f t="shared" si="59"/>
        <v/>
      </c>
      <c r="P176" s="40" t="str">
        <f t="shared" si="60"/>
        <v/>
      </c>
      <c r="Q176" s="40" t="str">
        <f t="shared" si="61"/>
        <v/>
      </c>
      <c r="R176" s="6">
        <f t="shared" si="56"/>
        <v>0</v>
      </c>
      <c r="S176" s="6">
        <f>IF(AND(D176&lt;=L$4,P176&lt;&gt;"Y"),IF(N176&lt;VLOOKUP(O176,Runners!A$3:CT$200,S$1,FALSE),2,0),0)</f>
        <v>0</v>
      </c>
      <c r="T176" s="6">
        <f t="shared" si="62"/>
        <v>0</v>
      </c>
      <c r="U176" s="2"/>
      <c r="V176" s="2" t="str">
        <f>IF(O176&lt;&gt;"",VLOOKUP(O176,Runners!CZ$3:DM$200,V$1,FALSE),"")</f>
        <v/>
      </c>
      <c r="W176" s="19" t="str">
        <f t="shared" si="63"/>
        <v/>
      </c>
    </row>
    <row r="177" spans="3:23" x14ac:dyDescent="0.25">
      <c r="C177" s="3">
        <f>IF(A177&lt;&gt;"",VLOOKUP(A177,Runners!A$3:AS$200,C$1,FALSE),0)</f>
        <v>0</v>
      </c>
      <c r="D177" s="6">
        <f t="shared" si="65"/>
        <v>174</v>
      </c>
      <c r="E177" s="2"/>
      <c r="F177" s="2">
        <f t="shared" si="64"/>
        <v>0</v>
      </c>
      <c r="J177" s="1">
        <f t="shared" si="55"/>
        <v>0</v>
      </c>
      <c r="M177" s="8" t="str">
        <f t="shared" si="57"/>
        <v/>
      </c>
      <c r="N177" s="8" t="str">
        <f t="shared" si="58"/>
        <v/>
      </c>
      <c r="O177" s="1" t="str">
        <f t="shared" si="59"/>
        <v/>
      </c>
      <c r="P177" s="40" t="str">
        <f t="shared" si="60"/>
        <v/>
      </c>
      <c r="Q177" s="40" t="str">
        <f t="shared" si="61"/>
        <v/>
      </c>
      <c r="R177" s="6">
        <f t="shared" si="56"/>
        <v>0</v>
      </c>
      <c r="S177" s="6">
        <f>IF(AND(D177&lt;=L$4,P177&lt;&gt;"Y"),IF(N177&lt;VLOOKUP(O177,Runners!A$3:CT$200,S$1,FALSE),2,0),0)</f>
        <v>0</v>
      </c>
      <c r="T177" s="6">
        <f t="shared" si="62"/>
        <v>0</v>
      </c>
      <c r="U177" s="2"/>
      <c r="V177" s="2" t="str">
        <f>IF(O177&lt;&gt;"",VLOOKUP(O177,Runners!CZ$3:DM$200,V$1,FALSE),"")</f>
        <v/>
      </c>
      <c r="W177" s="19" t="str">
        <f t="shared" si="63"/>
        <v/>
      </c>
    </row>
    <row r="178" spans="3:23" x14ac:dyDescent="0.25">
      <c r="C178" s="3">
        <f>IF(A178&lt;&gt;"",VLOOKUP(A178,Runners!A$3:AS$200,C$1,FALSE),0)</f>
        <v>0</v>
      </c>
      <c r="D178" s="6">
        <f t="shared" si="65"/>
        <v>175</v>
      </c>
      <c r="E178" s="2"/>
      <c r="F178" s="2">
        <f t="shared" si="64"/>
        <v>0</v>
      </c>
      <c r="J178" s="1">
        <f t="shared" si="55"/>
        <v>0</v>
      </c>
      <c r="M178" s="8" t="str">
        <f t="shared" si="57"/>
        <v/>
      </c>
      <c r="N178" s="8" t="str">
        <f t="shared" si="58"/>
        <v/>
      </c>
      <c r="O178" s="1" t="str">
        <f t="shared" si="59"/>
        <v/>
      </c>
      <c r="P178" s="40" t="str">
        <f t="shared" si="60"/>
        <v/>
      </c>
      <c r="Q178" s="40" t="str">
        <f t="shared" si="61"/>
        <v/>
      </c>
      <c r="R178" s="6">
        <f t="shared" si="56"/>
        <v>0</v>
      </c>
      <c r="S178" s="6">
        <f>IF(AND(D178&lt;=L$4,P178&lt;&gt;"Y"),IF(N178&lt;VLOOKUP(O178,Runners!A$3:CT$200,S$1,FALSE),2,0),0)</f>
        <v>0</v>
      </c>
      <c r="T178" s="6">
        <f t="shared" si="62"/>
        <v>0</v>
      </c>
      <c r="U178" s="2"/>
      <c r="V178" s="2" t="str">
        <f>IF(O178&lt;&gt;"",VLOOKUP(O178,Runners!CZ$3:DM$200,V$1,FALSE),"")</f>
        <v/>
      </c>
      <c r="W178" s="19" t="str">
        <f t="shared" si="63"/>
        <v/>
      </c>
    </row>
    <row r="179" spans="3:23" x14ac:dyDescent="0.25">
      <c r="C179" s="3">
        <f>IF(A179&lt;&gt;"",VLOOKUP(A179,Runners!A$3:AS$200,C$1,FALSE),0)</f>
        <v>0</v>
      </c>
      <c r="D179" s="6">
        <f t="shared" si="65"/>
        <v>176</v>
      </c>
      <c r="E179" s="2"/>
      <c r="F179" s="2">
        <f t="shared" si="64"/>
        <v>0</v>
      </c>
      <c r="J179" s="1">
        <f t="shared" si="55"/>
        <v>0</v>
      </c>
      <c r="M179" s="8" t="str">
        <f t="shared" si="57"/>
        <v/>
      </c>
      <c r="N179" s="8" t="str">
        <f t="shared" si="58"/>
        <v/>
      </c>
      <c r="O179" s="1" t="str">
        <f t="shared" si="59"/>
        <v/>
      </c>
      <c r="P179" s="40" t="str">
        <f t="shared" si="60"/>
        <v/>
      </c>
      <c r="Q179" s="40" t="str">
        <f t="shared" si="61"/>
        <v/>
      </c>
      <c r="R179" s="6">
        <f t="shared" si="56"/>
        <v>0</v>
      </c>
      <c r="S179" s="6">
        <f>IF(AND(D179&lt;=L$4,P179&lt;&gt;"Y"),IF(N179&lt;VLOOKUP(O179,Runners!A$3:CT$200,S$1,FALSE),2,0),0)</f>
        <v>0</v>
      </c>
      <c r="T179" s="6">
        <f t="shared" si="62"/>
        <v>0</v>
      </c>
      <c r="U179" s="2"/>
      <c r="V179" s="2" t="str">
        <f>IF(O179&lt;&gt;"",VLOOKUP(O179,Runners!CZ$3:DM$200,V$1,FALSE),"")</f>
        <v/>
      </c>
      <c r="W179" s="19" t="str">
        <f t="shared" si="63"/>
        <v/>
      </c>
    </row>
    <row r="180" spans="3:23" x14ac:dyDescent="0.25">
      <c r="C180" s="3">
        <f>IF(A180&lt;&gt;"",VLOOKUP(A180,Runners!A$3:AS$200,C$1,FALSE),0)</f>
        <v>0</v>
      </c>
      <c r="D180" s="6">
        <f t="shared" si="65"/>
        <v>177</v>
      </c>
      <c r="E180" s="2"/>
      <c r="F180" s="2">
        <f t="shared" si="64"/>
        <v>0</v>
      </c>
      <c r="J180" s="1">
        <f t="shared" si="55"/>
        <v>0</v>
      </c>
      <c r="M180" s="8" t="str">
        <f t="shared" si="57"/>
        <v/>
      </c>
      <c r="N180" s="8" t="str">
        <f t="shared" si="58"/>
        <v/>
      </c>
      <c r="O180" s="1" t="str">
        <f t="shared" si="59"/>
        <v/>
      </c>
      <c r="P180" s="40" t="str">
        <f t="shared" si="60"/>
        <v/>
      </c>
      <c r="Q180" s="40" t="str">
        <f t="shared" si="61"/>
        <v/>
      </c>
      <c r="R180" s="6">
        <f t="shared" si="56"/>
        <v>0</v>
      </c>
      <c r="S180" s="6">
        <f>IF(AND(D180&lt;=L$4,P180&lt;&gt;"Y"),IF(N180&lt;VLOOKUP(O180,Runners!A$3:CT$200,S$1,FALSE),2,0),0)</f>
        <v>0</v>
      </c>
      <c r="T180" s="6">
        <f t="shared" si="62"/>
        <v>0</v>
      </c>
      <c r="U180" s="2"/>
      <c r="V180" s="2" t="str">
        <f>IF(O180&lt;&gt;"",VLOOKUP(O180,Runners!CZ$3:DM$200,V$1,FALSE),"")</f>
        <v/>
      </c>
      <c r="W180" s="19" t="str">
        <f t="shared" si="63"/>
        <v/>
      </c>
    </row>
    <row r="181" spans="3:23" x14ac:dyDescent="0.25">
      <c r="C181" s="3">
        <f>IF(A181&lt;&gt;"",VLOOKUP(A181,Runners!A$3:AS$200,C$1,FALSE),0)</f>
        <v>0</v>
      </c>
      <c r="D181" s="6">
        <f t="shared" si="65"/>
        <v>178</v>
      </c>
      <c r="E181" s="2"/>
      <c r="F181" s="2">
        <f t="shared" si="64"/>
        <v>0</v>
      </c>
      <c r="J181" s="1">
        <f t="shared" si="55"/>
        <v>0</v>
      </c>
      <c r="M181" s="8" t="str">
        <f t="shared" si="57"/>
        <v/>
      </c>
      <c r="N181" s="8" t="str">
        <f t="shared" si="58"/>
        <v/>
      </c>
      <c r="O181" s="1" t="str">
        <f t="shared" si="59"/>
        <v/>
      </c>
      <c r="P181" s="40" t="str">
        <f t="shared" si="60"/>
        <v/>
      </c>
      <c r="Q181" s="40" t="str">
        <f t="shared" si="61"/>
        <v/>
      </c>
      <c r="R181" s="6">
        <f t="shared" si="56"/>
        <v>0</v>
      </c>
      <c r="S181" s="6">
        <f>IF(AND(D181&lt;=L$4,P181&lt;&gt;"Y"),IF(N181&lt;VLOOKUP(O181,Runners!A$3:CT$200,S$1,FALSE),2,0),0)</f>
        <v>0</v>
      </c>
      <c r="T181" s="6">
        <f t="shared" si="62"/>
        <v>0</v>
      </c>
      <c r="U181" s="2"/>
      <c r="V181" s="2" t="str">
        <f>IF(O181&lt;&gt;"",VLOOKUP(O181,Runners!CZ$3:DM$200,V$1,FALSE),"")</f>
        <v/>
      </c>
      <c r="W181" s="19" t="str">
        <f t="shared" si="63"/>
        <v/>
      </c>
    </row>
    <row r="182" spans="3:23" x14ac:dyDescent="0.25">
      <c r="C182" s="3">
        <f>IF(A182&lt;&gt;"",VLOOKUP(A182,Runners!A$3:AS$200,C$1,FALSE),0)</f>
        <v>0</v>
      </c>
      <c r="D182" s="6">
        <f t="shared" si="65"/>
        <v>179</v>
      </c>
      <c r="E182" s="2"/>
      <c r="F182" s="2">
        <f t="shared" si="64"/>
        <v>0</v>
      </c>
      <c r="J182" s="1">
        <f t="shared" si="55"/>
        <v>0</v>
      </c>
      <c r="M182" s="8" t="str">
        <f t="shared" si="57"/>
        <v/>
      </c>
      <c r="N182" s="8" t="str">
        <f t="shared" si="58"/>
        <v/>
      </c>
      <c r="O182" s="1" t="str">
        <f t="shared" si="59"/>
        <v/>
      </c>
      <c r="P182" s="40" t="str">
        <f t="shared" si="60"/>
        <v/>
      </c>
      <c r="Q182" s="40" t="str">
        <f t="shared" si="61"/>
        <v/>
      </c>
      <c r="R182" s="6">
        <f t="shared" si="56"/>
        <v>0</v>
      </c>
      <c r="S182" s="6">
        <f>IF(AND(D182&lt;=L$4,P182&lt;&gt;"Y"),IF(N182&lt;VLOOKUP(O182,Runners!A$3:CT$200,S$1,FALSE),2,0),0)</f>
        <v>0</v>
      </c>
      <c r="T182" s="6">
        <f t="shared" si="62"/>
        <v>0</v>
      </c>
      <c r="U182" s="2"/>
      <c r="V182" s="2" t="str">
        <f>IF(O182&lt;&gt;"",VLOOKUP(O182,Runners!CZ$3:DM$200,V$1,FALSE),"")</f>
        <v/>
      </c>
      <c r="W182" s="19" t="str">
        <f t="shared" si="63"/>
        <v/>
      </c>
    </row>
    <row r="183" spans="3:23" x14ac:dyDescent="0.25">
      <c r="C183" s="3">
        <f>IF(A183&lt;&gt;"",VLOOKUP(A183,Runners!A$3:AS$200,C$1,FALSE),0)</f>
        <v>0</v>
      </c>
      <c r="D183" s="6">
        <f t="shared" si="65"/>
        <v>180</v>
      </c>
      <c r="E183" s="2"/>
      <c r="F183" s="2">
        <f t="shared" si="64"/>
        <v>0</v>
      </c>
      <c r="J183" s="1">
        <f t="shared" si="55"/>
        <v>0</v>
      </c>
      <c r="M183" s="8" t="str">
        <f t="shared" si="57"/>
        <v/>
      </c>
      <c r="N183" s="8" t="str">
        <f t="shared" si="58"/>
        <v/>
      </c>
      <c r="O183" s="1" t="str">
        <f t="shared" si="59"/>
        <v/>
      </c>
      <c r="P183" s="40" t="str">
        <f t="shared" si="60"/>
        <v/>
      </c>
      <c r="Q183" s="40" t="str">
        <f t="shared" si="61"/>
        <v/>
      </c>
      <c r="R183" s="6">
        <f t="shared" si="56"/>
        <v>0</v>
      </c>
      <c r="S183" s="6">
        <f>IF(AND(D183&lt;=L$4,P183&lt;&gt;"Y"),IF(N183&lt;VLOOKUP(O183,Runners!A$3:CT$200,S$1,FALSE),2,0),0)</f>
        <v>0</v>
      </c>
      <c r="T183" s="6">
        <f t="shared" si="62"/>
        <v>0</v>
      </c>
      <c r="U183" s="2"/>
      <c r="V183" s="2" t="str">
        <f>IF(O183&lt;&gt;"",VLOOKUP(O183,Runners!CZ$3:DM$200,V$1,FALSE),"")</f>
        <v/>
      </c>
      <c r="W183" s="19" t="str">
        <f t="shared" si="63"/>
        <v/>
      </c>
    </row>
    <row r="184" spans="3:23" x14ac:dyDescent="0.25">
      <c r="C184" s="3">
        <f>IF(A184&lt;&gt;"",VLOOKUP(A184,Runners!A$3:AS$200,C$1,FALSE),0)</f>
        <v>0</v>
      </c>
      <c r="D184" s="6">
        <f t="shared" si="65"/>
        <v>181</v>
      </c>
      <c r="E184" s="2"/>
      <c r="F184" s="2">
        <f t="shared" si="64"/>
        <v>0</v>
      </c>
      <c r="J184" s="1">
        <f t="shared" si="55"/>
        <v>0</v>
      </c>
      <c r="M184" s="8" t="str">
        <f t="shared" si="57"/>
        <v/>
      </c>
      <c r="N184" s="8" t="str">
        <f t="shared" si="58"/>
        <v/>
      </c>
      <c r="O184" s="1" t="str">
        <f t="shared" si="59"/>
        <v/>
      </c>
      <c r="P184" s="40" t="str">
        <f t="shared" si="60"/>
        <v/>
      </c>
      <c r="Q184" s="40" t="str">
        <f t="shared" si="61"/>
        <v/>
      </c>
      <c r="R184" s="6">
        <f t="shared" si="56"/>
        <v>0</v>
      </c>
      <c r="S184" s="6">
        <f>IF(AND(D184&lt;=L$4,P184&lt;&gt;"Y"),IF(N184&lt;VLOOKUP(O184,Runners!A$3:CT$200,S$1,FALSE),2,0),0)</f>
        <v>0</v>
      </c>
      <c r="T184" s="6">
        <f t="shared" si="62"/>
        <v>0</v>
      </c>
      <c r="U184" s="2"/>
      <c r="V184" s="2" t="str">
        <f>IF(O184&lt;&gt;"",VLOOKUP(O184,Runners!CZ$3:DM$200,V$1,FALSE),"")</f>
        <v/>
      </c>
      <c r="W184" s="19" t="str">
        <f t="shared" si="63"/>
        <v/>
      </c>
    </row>
    <row r="185" spans="3:23" x14ac:dyDescent="0.25">
      <c r="C185" s="3">
        <f>IF(A185&lt;&gt;"",VLOOKUP(A185,Runners!A$3:AS$200,C$1,FALSE),0)</f>
        <v>0</v>
      </c>
      <c r="D185" s="6">
        <f t="shared" si="65"/>
        <v>182</v>
      </c>
      <c r="E185" s="2"/>
      <c r="F185" s="2">
        <f t="shared" si="64"/>
        <v>0</v>
      </c>
      <c r="J185" s="1">
        <f t="shared" si="55"/>
        <v>0</v>
      </c>
      <c r="M185" s="8" t="str">
        <f t="shared" si="57"/>
        <v/>
      </c>
      <c r="N185" s="8" t="str">
        <f t="shared" si="58"/>
        <v/>
      </c>
      <c r="O185" s="1" t="str">
        <f t="shared" si="59"/>
        <v/>
      </c>
      <c r="P185" s="40" t="str">
        <f t="shared" si="60"/>
        <v/>
      </c>
      <c r="Q185" s="40" t="str">
        <f t="shared" si="61"/>
        <v/>
      </c>
      <c r="R185" s="6">
        <f t="shared" si="56"/>
        <v>0</v>
      </c>
      <c r="S185" s="6">
        <f>IF(AND(D185&lt;=L$4,P185&lt;&gt;"Y"),IF(N185&lt;VLOOKUP(O185,Runners!A$3:CT$200,S$1,FALSE),2,0),0)</f>
        <v>0</v>
      </c>
      <c r="T185" s="6">
        <f t="shared" si="62"/>
        <v>0</v>
      </c>
      <c r="U185" s="2"/>
      <c r="V185" s="2" t="str">
        <f>IF(O185&lt;&gt;"",VLOOKUP(O185,Runners!CZ$3:DM$200,V$1,FALSE),"")</f>
        <v/>
      </c>
      <c r="W185" s="19" t="str">
        <f t="shared" si="63"/>
        <v/>
      </c>
    </row>
    <row r="186" spans="3:23" x14ac:dyDescent="0.25">
      <c r="C186" s="3">
        <f>IF(A186&lt;&gt;"",VLOOKUP(A186,Runners!A$3:AS$200,C$1,FALSE),0)</f>
        <v>0</v>
      </c>
      <c r="D186" s="6">
        <f t="shared" si="65"/>
        <v>183</v>
      </c>
      <c r="E186" s="2"/>
      <c r="F186" s="2">
        <f t="shared" si="64"/>
        <v>0</v>
      </c>
      <c r="J186" s="1">
        <f t="shared" si="55"/>
        <v>0</v>
      </c>
      <c r="M186" s="8" t="str">
        <f t="shared" si="57"/>
        <v/>
      </c>
      <c r="N186" s="8" t="str">
        <f t="shared" si="58"/>
        <v/>
      </c>
      <c r="O186" s="1" t="str">
        <f t="shared" si="59"/>
        <v/>
      </c>
      <c r="P186" s="40" t="str">
        <f t="shared" si="60"/>
        <v/>
      </c>
      <c r="Q186" s="40" t="str">
        <f t="shared" si="61"/>
        <v/>
      </c>
      <c r="R186" s="6">
        <f t="shared" si="56"/>
        <v>0</v>
      </c>
      <c r="S186" s="6">
        <f>IF(AND(D186&lt;=L$4,P186&lt;&gt;"Y"),IF(N186&lt;VLOOKUP(O186,Runners!A$3:CT$200,S$1,FALSE),2,0),0)</f>
        <v>0</v>
      </c>
      <c r="T186" s="6">
        <f t="shared" si="62"/>
        <v>0</v>
      </c>
      <c r="U186" s="2"/>
      <c r="V186" s="2" t="str">
        <f>IF(O186&lt;&gt;"",VLOOKUP(O186,Runners!CZ$3:DM$200,V$1,FALSE),"")</f>
        <v/>
      </c>
      <c r="W186" s="19" t="str">
        <f t="shared" si="63"/>
        <v/>
      </c>
    </row>
    <row r="187" spans="3:23" x14ac:dyDescent="0.25">
      <c r="C187" s="3">
        <f>IF(A187&lt;&gt;"",VLOOKUP(A187,Runners!A$3:AS$200,C$1,FALSE),0)</f>
        <v>0</v>
      </c>
      <c r="D187" s="6">
        <f t="shared" si="65"/>
        <v>184</v>
      </c>
      <c r="E187" s="2"/>
      <c r="F187" s="2">
        <f t="shared" si="64"/>
        <v>0</v>
      </c>
      <c r="J187" s="1">
        <f t="shared" si="55"/>
        <v>0</v>
      </c>
      <c r="M187" s="8" t="str">
        <f t="shared" si="57"/>
        <v/>
      </c>
      <c r="N187" s="8" t="str">
        <f t="shared" si="58"/>
        <v/>
      </c>
      <c r="O187" s="1" t="str">
        <f t="shared" si="59"/>
        <v/>
      </c>
      <c r="P187" s="40" t="str">
        <f t="shared" si="60"/>
        <v/>
      </c>
      <c r="Q187" s="40" t="str">
        <f t="shared" si="61"/>
        <v/>
      </c>
      <c r="R187" s="6">
        <f t="shared" si="56"/>
        <v>0</v>
      </c>
      <c r="S187" s="6">
        <f>IF(AND(D187&lt;=L$4,P187&lt;&gt;"Y"),IF(N187&lt;VLOOKUP(O187,Runners!A$3:CT$200,S$1,FALSE),2,0),0)</f>
        <v>0</v>
      </c>
      <c r="T187" s="6">
        <f t="shared" si="62"/>
        <v>0</v>
      </c>
      <c r="U187" s="2"/>
      <c r="V187" s="2" t="str">
        <f>IF(O187&lt;&gt;"",VLOOKUP(O187,Runners!CZ$3:DM$200,V$1,FALSE),"")</f>
        <v/>
      </c>
      <c r="W187" s="19" t="str">
        <f t="shared" si="63"/>
        <v/>
      </c>
    </row>
    <row r="188" spans="3:23" x14ac:dyDescent="0.25">
      <c r="C188" s="3">
        <f>IF(A188&lt;&gt;"",VLOOKUP(A188,Runners!A$3:AS$200,C$1,FALSE),0)</f>
        <v>0</v>
      </c>
      <c r="D188" s="6">
        <f t="shared" si="65"/>
        <v>185</v>
      </c>
      <c r="E188" s="2"/>
      <c r="F188" s="2">
        <f t="shared" si="64"/>
        <v>0</v>
      </c>
      <c r="J188" s="1">
        <f t="shared" si="55"/>
        <v>0</v>
      </c>
      <c r="M188" s="8" t="str">
        <f t="shared" si="57"/>
        <v/>
      </c>
      <c r="N188" s="8" t="str">
        <f t="shared" si="58"/>
        <v/>
      </c>
      <c r="O188" s="1" t="str">
        <f t="shared" si="59"/>
        <v/>
      </c>
      <c r="P188" s="40" t="str">
        <f t="shared" si="60"/>
        <v/>
      </c>
      <c r="Q188" s="40" t="str">
        <f t="shared" si="61"/>
        <v/>
      </c>
      <c r="R188" s="6">
        <f t="shared" si="56"/>
        <v>0</v>
      </c>
      <c r="S188" s="6">
        <f>IF(AND(D188&lt;=L$4,P188&lt;&gt;"Y"),IF(N188&lt;VLOOKUP(O188,Runners!A$3:CT$200,S$1,FALSE),2,0),0)</f>
        <v>0</v>
      </c>
      <c r="T188" s="6">
        <f t="shared" si="62"/>
        <v>0</v>
      </c>
      <c r="U188" s="2"/>
      <c r="V188" s="2" t="str">
        <f>IF(O188&lt;&gt;"",VLOOKUP(O188,Runners!CZ$3:DM$200,V$1,FALSE),"")</f>
        <v/>
      </c>
      <c r="W188" s="19" t="str">
        <f t="shared" si="63"/>
        <v/>
      </c>
    </row>
    <row r="189" spans="3:23" x14ac:dyDescent="0.25">
      <c r="C189" s="3">
        <f>IF(A189&lt;&gt;"",VLOOKUP(A189,Runners!A$3:AS$200,C$1,FALSE),0)</f>
        <v>0</v>
      </c>
      <c r="D189" s="6">
        <f t="shared" si="65"/>
        <v>186</v>
      </c>
      <c r="E189" s="2"/>
      <c r="F189" s="2">
        <f t="shared" si="64"/>
        <v>0</v>
      </c>
      <c r="J189" s="1">
        <f t="shared" si="55"/>
        <v>0</v>
      </c>
      <c r="M189" s="8" t="str">
        <f t="shared" si="57"/>
        <v/>
      </c>
      <c r="N189" s="8" t="str">
        <f t="shared" si="58"/>
        <v/>
      </c>
      <c r="O189" s="1" t="str">
        <f t="shared" si="59"/>
        <v/>
      </c>
      <c r="P189" s="40" t="str">
        <f t="shared" si="60"/>
        <v/>
      </c>
      <c r="Q189" s="40" t="str">
        <f t="shared" si="61"/>
        <v/>
      </c>
      <c r="R189" s="6">
        <f t="shared" si="56"/>
        <v>0</v>
      </c>
      <c r="S189" s="6">
        <f>IF(AND(D189&lt;=L$4,P189&lt;&gt;"Y"),IF(N189&lt;VLOOKUP(O189,Runners!A$3:CT$200,S$1,FALSE),2,0),0)</f>
        <v>0</v>
      </c>
      <c r="T189" s="6">
        <f t="shared" si="62"/>
        <v>0</v>
      </c>
      <c r="U189" s="2"/>
      <c r="V189" s="2" t="str">
        <f>IF(O189&lt;&gt;"",VLOOKUP(O189,Runners!CZ$3:DM$200,V$1,FALSE),"")</f>
        <v/>
      </c>
      <c r="W189" s="19" t="str">
        <f t="shared" si="63"/>
        <v/>
      </c>
    </row>
    <row r="190" spans="3:23" x14ac:dyDescent="0.25">
      <c r="C190" s="3">
        <f>IF(A190&lt;&gt;"",VLOOKUP(A190,Runners!A$3:AS$200,C$1,FALSE),0)</f>
        <v>0</v>
      </c>
      <c r="D190" s="6">
        <f t="shared" si="65"/>
        <v>187</v>
      </c>
      <c r="E190" s="2"/>
      <c r="F190" s="2">
        <f t="shared" si="64"/>
        <v>0</v>
      </c>
      <c r="J190" s="1">
        <f t="shared" si="55"/>
        <v>0</v>
      </c>
      <c r="M190" s="8" t="str">
        <f t="shared" si="57"/>
        <v/>
      </c>
      <c r="N190" s="8" t="str">
        <f t="shared" si="58"/>
        <v/>
      </c>
      <c r="O190" s="1" t="str">
        <f t="shared" si="59"/>
        <v/>
      </c>
      <c r="P190" s="40" t="str">
        <f t="shared" si="60"/>
        <v/>
      </c>
      <c r="Q190" s="40" t="str">
        <f t="shared" si="61"/>
        <v/>
      </c>
      <c r="R190" s="6">
        <f t="shared" si="56"/>
        <v>0</v>
      </c>
      <c r="S190" s="6">
        <f>IF(AND(D190&lt;=L$4,P190&lt;&gt;"Y"),IF(N190&lt;VLOOKUP(O190,Runners!A$3:CT$200,S$1,FALSE),2,0),0)</f>
        <v>0</v>
      </c>
      <c r="T190" s="6">
        <f t="shared" si="62"/>
        <v>0</v>
      </c>
      <c r="U190" s="2"/>
      <c r="V190" s="2" t="str">
        <f>IF(O190&lt;&gt;"",VLOOKUP(O190,Runners!CZ$3:DM$200,V$1,FALSE),"")</f>
        <v/>
      </c>
      <c r="W190" s="19" t="str">
        <f t="shared" si="63"/>
        <v/>
      </c>
    </row>
    <row r="191" spans="3:23" x14ac:dyDescent="0.25">
      <c r="C191" s="3">
        <f>IF(A191&lt;&gt;"",VLOOKUP(A191,Runners!A$3:AS$200,C$1,FALSE),0)</f>
        <v>0</v>
      </c>
      <c r="D191" s="6">
        <f t="shared" si="65"/>
        <v>188</v>
      </c>
      <c r="E191" s="2"/>
      <c r="F191" s="2">
        <f t="shared" si="64"/>
        <v>0</v>
      </c>
      <c r="J191" s="1">
        <f t="shared" si="55"/>
        <v>0</v>
      </c>
      <c r="M191" s="8" t="str">
        <f t="shared" si="57"/>
        <v/>
      </c>
      <c r="N191" s="8" t="str">
        <f t="shared" si="58"/>
        <v/>
      </c>
      <c r="O191" s="1" t="str">
        <f t="shared" si="59"/>
        <v/>
      </c>
      <c r="P191" s="40" t="str">
        <f t="shared" si="60"/>
        <v/>
      </c>
      <c r="Q191" s="40" t="str">
        <f t="shared" si="61"/>
        <v/>
      </c>
      <c r="R191" s="6">
        <f t="shared" si="56"/>
        <v>0</v>
      </c>
      <c r="S191" s="6">
        <f>IF(AND(D191&lt;=L$4,P191&lt;&gt;"Y"),IF(N191&lt;VLOOKUP(O191,Runners!A$3:CT$200,S$1,FALSE),2,0),0)</f>
        <v>0</v>
      </c>
      <c r="T191" s="6">
        <f t="shared" si="62"/>
        <v>0</v>
      </c>
      <c r="U191" s="2"/>
      <c r="V191" s="2" t="str">
        <f>IF(O191&lt;&gt;"",VLOOKUP(O191,Runners!CZ$3:DM$200,V$1,FALSE),"")</f>
        <v/>
      </c>
      <c r="W191" s="19" t="str">
        <f t="shared" si="63"/>
        <v/>
      </c>
    </row>
    <row r="192" spans="3:23" x14ac:dyDescent="0.25">
      <c r="C192" s="3">
        <f>IF(A192&lt;&gt;"",VLOOKUP(A192,Runners!A$3:AS$200,C$1,FALSE),0)</f>
        <v>0</v>
      </c>
      <c r="D192" s="6">
        <f t="shared" si="65"/>
        <v>189</v>
      </c>
      <c r="E192" s="2"/>
      <c r="F192" s="2">
        <f t="shared" si="64"/>
        <v>0</v>
      </c>
      <c r="J192" s="1">
        <f t="shared" si="55"/>
        <v>0</v>
      </c>
      <c r="M192" s="8" t="str">
        <f t="shared" si="57"/>
        <v/>
      </c>
      <c r="N192" s="8" t="str">
        <f t="shared" si="58"/>
        <v/>
      </c>
      <c r="O192" s="1" t="str">
        <f t="shared" si="59"/>
        <v/>
      </c>
      <c r="P192" s="40" t="str">
        <f t="shared" si="60"/>
        <v/>
      </c>
      <c r="Q192" s="40" t="str">
        <f t="shared" si="61"/>
        <v/>
      </c>
      <c r="R192" s="6">
        <f t="shared" si="56"/>
        <v>0</v>
      </c>
      <c r="S192" s="6">
        <f>IF(AND(D192&lt;=L$4,P192&lt;&gt;"Y"),IF(N192&lt;VLOOKUP(O192,Runners!A$3:CT$200,S$1,FALSE),2,0),0)</f>
        <v>0</v>
      </c>
      <c r="T192" s="6">
        <f t="shared" si="62"/>
        <v>0</v>
      </c>
      <c r="U192" s="2"/>
      <c r="V192" s="2" t="str">
        <f>IF(O192&lt;&gt;"",VLOOKUP(O192,Runners!CZ$3:DM$200,V$1,FALSE),"")</f>
        <v/>
      </c>
      <c r="W192" s="19" t="str">
        <f t="shared" si="63"/>
        <v/>
      </c>
    </row>
    <row r="193" spans="3:23" x14ac:dyDescent="0.25">
      <c r="C193" s="3">
        <f>IF(A193&lt;&gt;"",VLOOKUP(A193,Runners!A$3:AS$200,C$1,FALSE),0)</f>
        <v>0</v>
      </c>
      <c r="D193" s="6">
        <f t="shared" si="65"/>
        <v>190</v>
      </c>
      <c r="E193" s="2"/>
      <c r="F193" s="2">
        <f t="shared" ref="F193:F197" si="66">IF(E193&gt;0,E193-C193,0)</f>
        <v>0</v>
      </c>
      <c r="J193" s="1">
        <f t="shared" si="55"/>
        <v>0</v>
      </c>
      <c r="M193" s="8" t="str">
        <f t="shared" si="57"/>
        <v/>
      </c>
      <c r="N193" s="8" t="str">
        <f t="shared" si="58"/>
        <v/>
      </c>
      <c r="O193" s="1" t="str">
        <f t="shared" si="59"/>
        <v/>
      </c>
      <c r="P193" s="40" t="str">
        <f t="shared" si="60"/>
        <v/>
      </c>
      <c r="Q193" s="40" t="str">
        <f t="shared" si="61"/>
        <v/>
      </c>
      <c r="R193" s="6">
        <f t="shared" si="56"/>
        <v>0</v>
      </c>
      <c r="S193" s="6">
        <f>IF(AND(D193&lt;=L$4,P193&lt;&gt;"Y"),IF(N193&lt;VLOOKUP(O193,Runners!A$3:CT$200,S$1,FALSE),2,0),0)</f>
        <v>0</v>
      </c>
      <c r="T193" s="6">
        <f t="shared" si="62"/>
        <v>0</v>
      </c>
      <c r="U193" s="2"/>
      <c r="V193" s="2" t="str">
        <f>IF(O193&lt;&gt;"",VLOOKUP(O193,Runners!CZ$3:DM$200,V$1,FALSE),"")</f>
        <v/>
      </c>
      <c r="W193" s="19" t="str">
        <f t="shared" si="63"/>
        <v/>
      </c>
    </row>
    <row r="194" spans="3:23" x14ac:dyDescent="0.25">
      <c r="C194" s="3">
        <f>IF(A194&lt;&gt;"",VLOOKUP(A194,Runners!A$3:AS$200,C$1,FALSE),0)</f>
        <v>0</v>
      </c>
      <c r="D194" s="6">
        <f t="shared" si="65"/>
        <v>191</v>
      </c>
      <c r="E194" s="2"/>
      <c r="F194" s="2">
        <f t="shared" si="66"/>
        <v>0</v>
      </c>
      <c r="J194" s="1">
        <f t="shared" si="55"/>
        <v>0</v>
      </c>
      <c r="M194" s="8" t="str">
        <f t="shared" si="57"/>
        <v/>
      </c>
      <c r="N194" s="8" t="str">
        <f t="shared" si="58"/>
        <v/>
      </c>
      <c r="O194" s="1" t="str">
        <f t="shared" si="59"/>
        <v/>
      </c>
      <c r="P194" s="40" t="str">
        <f t="shared" si="60"/>
        <v/>
      </c>
      <c r="Q194" s="40" t="str">
        <f t="shared" si="61"/>
        <v/>
      </c>
      <c r="R194" s="6">
        <f t="shared" si="56"/>
        <v>0</v>
      </c>
      <c r="S194" s="6">
        <f>IF(AND(D194&lt;=L$4,P194&lt;&gt;"Y"),IF(N194&lt;VLOOKUP(O194,Runners!A$3:CT$200,S$1,FALSE),2,0),0)</f>
        <v>0</v>
      </c>
      <c r="T194" s="6">
        <f t="shared" si="62"/>
        <v>0</v>
      </c>
      <c r="U194" s="2"/>
      <c r="V194" s="2" t="str">
        <f>IF(O194&lt;&gt;"",VLOOKUP(O194,Runners!CZ$3:DM$200,V$1,FALSE),"")</f>
        <v/>
      </c>
      <c r="W194" s="19" t="str">
        <f t="shared" si="63"/>
        <v/>
      </c>
    </row>
    <row r="195" spans="3:23" x14ac:dyDescent="0.25">
      <c r="C195" s="3">
        <f>IF(A195&lt;&gt;"",VLOOKUP(A195,Runners!A$3:AS$200,C$1,FALSE),0)</f>
        <v>0</v>
      </c>
      <c r="D195" s="6">
        <f t="shared" si="65"/>
        <v>192</v>
      </c>
      <c r="E195" s="2"/>
      <c r="F195" s="2">
        <f t="shared" si="66"/>
        <v>0</v>
      </c>
      <c r="J195" s="1">
        <f t="shared" si="55"/>
        <v>0</v>
      </c>
      <c r="M195" s="8" t="str">
        <f t="shared" si="57"/>
        <v/>
      </c>
      <c r="N195" s="8" t="str">
        <f t="shared" si="58"/>
        <v/>
      </c>
      <c r="O195" s="1" t="str">
        <f t="shared" si="59"/>
        <v/>
      </c>
      <c r="P195" s="40" t="str">
        <f t="shared" si="60"/>
        <v/>
      </c>
      <c r="Q195" s="40" t="str">
        <f t="shared" si="61"/>
        <v/>
      </c>
      <c r="R195" s="6">
        <f t="shared" si="56"/>
        <v>0</v>
      </c>
      <c r="S195" s="6">
        <f>IF(AND(D195&lt;=L$4,P195&lt;&gt;"Y"),IF(N195&lt;VLOOKUP(O195,Runners!A$3:CT$200,S$1,FALSE),2,0),0)</f>
        <v>0</v>
      </c>
      <c r="T195" s="6">
        <f t="shared" si="62"/>
        <v>0</v>
      </c>
      <c r="U195" s="2"/>
      <c r="V195" s="2" t="str">
        <f>IF(O195&lt;&gt;"",VLOOKUP(O195,Runners!CZ$3:DM$200,V$1,FALSE),"")</f>
        <v/>
      </c>
      <c r="W195" s="19" t="str">
        <f t="shared" si="63"/>
        <v/>
      </c>
    </row>
    <row r="196" spans="3:23" x14ac:dyDescent="0.25">
      <c r="C196" s="3">
        <f>IF(A196&lt;&gt;"",VLOOKUP(A196,Runners!A$3:AS$200,C$1,FALSE),0)</f>
        <v>0</v>
      </c>
      <c r="D196" s="6">
        <f t="shared" si="65"/>
        <v>193</v>
      </c>
      <c r="E196" s="2"/>
      <c r="F196" s="2">
        <f t="shared" si="66"/>
        <v>0</v>
      </c>
      <c r="J196" s="1">
        <f t="shared" si="55"/>
        <v>0</v>
      </c>
      <c r="M196" s="8" t="str">
        <f t="shared" si="57"/>
        <v/>
      </c>
      <c r="N196" s="8" t="str">
        <f t="shared" si="58"/>
        <v/>
      </c>
      <c r="O196" s="1" t="str">
        <f t="shared" si="59"/>
        <v/>
      </c>
      <c r="P196" s="40" t="str">
        <f t="shared" si="60"/>
        <v/>
      </c>
      <c r="Q196" s="40" t="str">
        <f t="shared" si="61"/>
        <v/>
      </c>
      <c r="R196" s="6">
        <f t="shared" si="56"/>
        <v>0</v>
      </c>
      <c r="S196" s="6">
        <f>IF(AND(D196&lt;=L$4,P196&lt;&gt;"Y"),IF(N196&lt;VLOOKUP(O196,Runners!A$3:CT$200,S$1,FALSE),2,0),0)</f>
        <v>0</v>
      </c>
      <c r="T196" s="6">
        <f t="shared" si="62"/>
        <v>0</v>
      </c>
      <c r="U196" s="2"/>
      <c r="V196" s="2" t="str">
        <f>IF(O196&lt;&gt;"",VLOOKUP(O196,Runners!CZ$3:DM$200,V$1,FALSE),"")</f>
        <v/>
      </c>
      <c r="W196" s="19" t="str">
        <f t="shared" si="63"/>
        <v/>
      </c>
    </row>
    <row r="197" spans="3:23" x14ac:dyDescent="0.25">
      <c r="C197" s="3">
        <f>IF(A197&lt;&gt;"",VLOOKUP(A197,Runners!A$3:AS$200,C$1,FALSE),0)</f>
        <v>0</v>
      </c>
      <c r="D197" s="6">
        <f t="shared" si="65"/>
        <v>194</v>
      </c>
      <c r="E197" s="2"/>
      <c r="F197" s="2">
        <f t="shared" si="66"/>
        <v>0</v>
      </c>
      <c r="J197" s="1">
        <f t="shared" si="55"/>
        <v>0</v>
      </c>
      <c r="M197" s="8" t="str">
        <f t="shared" si="57"/>
        <v/>
      </c>
      <c r="N197" s="8" t="str">
        <f t="shared" si="58"/>
        <v/>
      </c>
      <c r="O197" s="1" t="str">
        <f t="shared" si="59"/>
        <v/>
      </c>
      <c r="P197" s="40" t="str">
        <f t="shared" si="60"/>
        <v/>
      </c>
      <c r="Q197" s="40" t="str">
        <f t="shared" si="61"/>
        <v/>
      </c>
      <c r="R197" s="6">
        <f t="shared" si="56"/>
        <v>0</v>
      </c>
      <c r="S197" s="6">
        <f>IF(AND(D197&lt;=L$4,P197&lt;&gt;"Y"),IF(N197&lt;VLOOKUP(O197,Runners!A$3:CT$200,S$1,FALSE),2,0),0)</f>
        <v>0</v>
      </c>
      <c r="T197" s="6">
        <f t="shared" si="62"/>
        <v>0</v>
      </c>
      <c r="U197" s="2"/>
      <c r="V197" s="2" t="str">
        <f>IF(O197&lt;&gt;"",VLOOKUP(O197,Runners!CZ$3:DM$200,V$1,FALSE),"")</f>
        <v/>
      </c>
      <c r="W197" s="19" t="str">
        <f t="shared" si="63"/>
        <v/>
      </c>
    </row>
    <row r="198" spans="3:23" x14ac:dyDescent="0.25">
      <c r="C198" s="3">
        <f>IF(A198&lt;&gt;"",VLOOKUP(A198,Runners!A$3:AS$200,C$1,FALSE),0)</f>
        <v>0</v>
      </c>
      <c r="D198" s="6">
        <f t="shared" si="65"/>
        <v>195</v>
      </c>
      <c r="E198" s="2"/>
      <c r="F198" s="2">
        <f t="shared" ref="F198:F200" si="67">IF(E198&gt;0,E198-C198,0)</f>
        <v>0</v>
      </c>
      <c r="J198" s="1">
        <f t="shared" ref="J198:J200" si="68">A198</f>
        <v>0</v>
      </c>
      <c r="M198" s="8" t="str">
        <f t="shared" si="57"/>
        <v/>
      </c>
      <c r="N198" s="8" t="str">
        <f t="shared" si="58"/>
        <v/>
      </c>
      <c r="O198" s="1" t="str">
        <f t="shared" si="59"/>
        <v/>
      </c>
      <c r="P198" s="40" t="str">
        <f t="shared" si="60"/>
        <v/>
      </c>
      <c r="Q198" s="40" t="str">
        <f t="shared" si="61"/>
        <v/>
      </c>
      <c r="R198" s="6">
        <f t="shared" si="56"/>
        <v>0</v>
      </c>
      <c r="S198" s="6">
        <f>IF(AND(D198&lt;=L$4,P198&lt;&gt;"Y"),IF(N198&lt;VLOOKUP(O198,Runners!A$3:CT$200,S$1,FALSE),2,0),0)</f>
        <v>0</v>
      </c>
      <c r="T198" s="6">
        <f t="shared" si="62"/>
        <v>0</v>
      </c>
      <c r="U198" s="2"/>
      <c r="V198" s="2" t="str">
        <f>IF(O198&lt;&gt;"",VLOOKUP(O198,Runners!CZ$3:DM$200,V$1,FALSE),"")</f>
        <v/>
      </c>
      <c r="W198" s="19" t="str">
        <f t="shared" si="63"/>
        <v/>
      </c>
    </row>
    <row r="199" spans="3:23" x14ac:dyDescent="0.25">
      <c r="C199" s="3">
        <f>IF(A199&lt;&gt;"",VLOOKUP(A199,Runners!A$3:AS$200,C$1,FALSE),0)</f>
        <v>0</v>
      </c>
      <c r="D199" s="6">
        <f t="shared" si="65"/>
        <v>196</v>
      </c>
      <c r="E199" s="2"/>
      <c r="F199" s="2">
        <f t="shared" si="67"/>
        <v>0</v>
      </c>
      <c r="J199" s="1">
        <f t="shared" si="68"/>
        <v>0</v>
      </c>
      <c r="M199" s="8" t="str">
        <f t="shared" si="57"/>
        <v/>
      </c>
      <c r="N199" s="8" t="str">
        <f t="shared" si="58"/>
        <v/>
      </c>
      <c r="O199" s="1" t="str">
        <f t="shared" si="59"/>
        <v/>
      </c>
      <c r="P199" s="40" t="str">
        <f t="shared" si="60"/>
        <v/>
      </c>
      <c r="Q199" s="40" t="str">
        <f t="shared" si="61"/>
        <v/>
      </c>
      <c r="R199" s="6">
        <f t="shared" si="56"/>
        <v>0</v>
      </c>
      <c r="S199" s="6">
        <f>IF(AND(D199&lt;=L$4,P199&lt;&gt;"Y"),IF(N199&lt;VLOOKUP(O199,Runners!A$3:CT$200,S$1,FALSE),2,0),0)</f>
        <v>0</v>
      </c>
      <c r="T199" s="6">
        <f t="shared" si="62"/>
        <v>0</v>
      </c>
      <c r="U199" s="2"/>
      <c r="V199" s="2" t="str">
        <f>IF(O199&lt;&gt;"",VLOOKUP(O199,Runners!CZ$3:DM$200,V$1,FALSE),"")</f>
        <v/>
      </c>
      <c r="W199" s="19" t="str">
        <f t="shared" si="63"/>
        <v/>
      </c>
    </row>
    <row r="200" spans="3:23" x14ac:dyDescent="0.25">
      <c r="C200" s="3">
        <f>IF(A200&lt;&gt;"",VLOOKUP(A200,Runners!A$3:AS$200,C$1,FALSE),0)</f>
        <v>0</v>
      </c>
      <c r="D200" s="6">
        <f t="shared" si="65"/>
        <v>197</v>
      </c>
      <c r="E200" s="2"/>
      <c r="F200" s="2">
        <f t="shared" si="67"/>
        <v>0</v>
      </c>
      <c r="J200" s="1">
        <f t="shared" si="68"/>
        <v>0</v>
      </c>
      <c r="M200" s="8" t="str">
        <f t="shared" si="57"/>
        <v/>
      </c>
      <c r="N200" s="8" t="str">
        <f t="shared" si="58"/>
        <v/>
      </c>
      <c r="O200" s="1" t="str">
        <f t="shared" si="59"/>
        <v/>
      </c>
      <c r="P200" s="40" t="str">
        <f t="shared" si="60"/>
        <v/>
      </c>
      <c r="Q200" s="40" t="str">
        <f t="shared" si="61"/>
        <v/>
      </c>
      <c r="R200" s="6">
        <f t="shared" si="56"/>
        <v>0</v>
      </c>
      <c r="S200" s="6">
        <f>IF(AND(D200&lt;=L$4,P200&lt;&gt;"Y"),IF(N200&lt;VLOOKUP(O200,Runners!A$3:CT$200,S$1,FALSE),2,0),0)</f>
        <v>0</v>
      </c>
      <c r="T200" s="6">
        <f t="shared" si="62"/>
        <v>0</v>
      </c>
      <c r="U200" s="2"/>
      <c r="V200" s="2" t="str">
        <f>IF(O200&lt;&gt;"",VLOOKUP(O200,Runners!CZ$3:DM$200,V$1,FALSE),"")</f>
        <v/>
      </c>
      <c r="W200" s="19" t="str">
        <f t="shared" si="63"/>
        <v/>
      </c>
    </row>
    <row r="201" spans="3:23" x14ac:dyDescent="0.25">
      <c r="M201" s="8"/>
      <c r="P201" s="40"/>
      <c r="Q201" s="40"/>
      <c r="S201" s="6" t="e">
        <f>IF(D201&lt;=L$4,IF(N201&lt;VLOOKUP(O201,Runners!A$3:CT$200,S$1,FALSE),2,0),0)</f>
        <v>#N/A</v>
      </c>
      <c r="T201" s="6"/>
      <c r="U201" s="2"/>
      <c r="V201" s="2"/>
      <c r="W201" s="19"/>
    </row>
  </sheetData>
  <sortState ref="A4:CE130">
    <sortCondition ref="A130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E201"/>
  <sheetViews>
    <sheetView showZeros="0" workbookViewId="0">
      <pane xSplit="4" ySplit="2" topLeftCell="E4" activePane="bottomRight" state="frozen"/>
      <selection pane="topRight" activeCell="E1" sqref="E1"/>
      <selection pane="bottomLeft" activeCell="A3" sqref="A3"/>
      <selection pane="bottomRight" activeCell="L5" sqref="L5"/>
    </sheetView>
  </sheetViews>
  <sheetFormatPr defaultRowHeight="12" x14ac:dyDescent="0.25"/>
  <cols>
    <col min="1" max="1" width="16.21875" style="1" customWidth="1"/>
    <col min="2" max="2" width="5.5546875" style="1" customWidth="1"/>
    <col min="3" max="3" width="8" style="1" customWidth="1"/>
    <col min="4" max="4" width="8" style="6" customWidth="1"/>
    <col min="5" max="5" width="8" style="1" customWidth="1"/>
    <col min="6" max="6" width="8.6640625" style="1" customWidth="1"/>
    <col min="7" max="7" width="8.6640625" style="6" customWidth="1"/>
    <col min="8" max="8" width="8.6640625" style="6" hidden="1" customWidth="1"/>
    <col min="9" max="9" width="8.109375" style="1" hidden="1" customWidth="1"/>
    <col min="10" max="10" width="5.77734375" style="1" hidden="1" customWidth="1"/>
    <col min="11" max="11" width="8.6640625" style="8" hidden="1" customWidth="1"/>
    <col min="12" max="12" width="11.109375" style="1" customWidth="1"/>
    <col min="13" max="13" width="8.88671875" style="1" customWidth="1"/>
    <col min="14" max="14" width="8.88671875" style="8" customWidth="1"/>
    <col min="15" max="15" width="16.6640625" style="1" customWidth="1"/>
    <col min="16" max="16" width="5.5546875" style="6" customWidth="1"/>
    <col min="17" max="17" width="0.109375" style="6" hidden="1" customWidth="1"/>
    <col min="18" max="19" width="5.5546875" style="6" customWidth="1"/>
    <col min="20" max="21" width="5.5546875" style="1" customWidth="1"/>
    <col min="22" max="22" width="8.88671875" style="1" hidden="1" customWidth="1"/>
    <col min="23" max="23" width="6.109375" style="1" customWidth="1"/>
    <col min="24" max="16384" width="8.88671875" style="1"/>
  </cols>
  <sheetData>
    <row r="1" spans="1:83" s="7" customFormat="1" ht="25.8" hidden="1" customHeight="1" x14ac:dyDescent="0.3">
      <c r="C1" s="7">
        <v>37</v>
      </c>
      <c r="D1" s="5"/>
      <c r="E1" s="4" t="s">
        <v>57</v>
      </c>
      <c r="F1" s="4" t="s">
        <v>45</v>
      </c>
      <c r="G1" s="5"/>
      <c r="H1" s="5"/>
      <c r="K1" s="10"/>
      <c r="N1" s="10"/>
      <c r="P1" s="5"/>
      <c r="Q1" s="5">
        <v>89</v>
      </c>
      <c r="R1" s="5"/>
      <c r="S1" s="5">
        <v>89</v>
      </c>
      <c r="T1" s="7">
        <v>3</v>
      </c>
      <c r="V1" s="7">
        <v>5</v>
      </c>
    </row>
    <row r="2" spans="1:83" s="7" customFormat="1" ht="12" customHeight="1" x14ac:dyDescent="0.3">
      <c r="A2" s="7" t="s">
        <v>27</v>
      </c>
      <c r="B2" s="7" t="s">
        <v>77</v>
      </c>
      <c r="C2" s="7" t="s">
        <v>71</v>
      </c>
      <c r="D2" s="5">
        <v>0</v>
      </c>
      <c r="E2" s="4"/>
      <c r="F2" s="4"/>
      <c r="G2" s="5"/>
      <c r="H2" s="5"/>
      <c r="K2" s="10"/>
      <c r="L2" s="14" t="s">
        <v>151</v>
      </c>
      <c r="M2" s="14" t="s">
        <v>152</v>
      </c>
      <c r="N2" s="24" t="s">
        <v>153</v>
      </c>
      <c r="P2" s="39" t="s">
        <v>77</v>
      </c>
      <c r="Q2" s="39"/>
      <c r="R2" s="5" t="s">
        <v>44</v>
      </c>
      <c r="S2" s="5" t="s">
        <v>131</v>
      </c>
      <c r="T2" s="5" t="s">
        <v>136</v>
      </c>
    </row>
    <row r="3" spans="1:83" s="7" customFormat="1" ht="16.2" hidden="1" customHeight="1" x14ac:dyDescent="0.3">
      <c r="D3" s="5">
        <v>0</v>
      </c>
      <c r="E3" s="4"/>
      <c r="F3" s="4"/>
      <c r="G3" s="5"/>
      <c r="H3" s="5"/>
      <c r="K3" s="10"/>
      <c r="L3" s="14"/>
      <c r="M3" s="14"/>
      <c r="N3" s="24"/>
      <c r="P3" s="39"/>
      <c r="Q3" s="39">
        <v>41</v>
      </c>
      <c r="R3" s="5">
        <v>41</v>
      </c>
      <c r="S3" s="5"/>
      <c r="T3" s="5"/>
    </row>
    <row r="4" spans="1:83" ht="12" customHeight="1" x14ac:dyDescent="0.25">
      <c r="A4" s="1" t="s">
        <v>231</v>
      </c>
      <c r="C4" s="3">
        <f>IF(A4&lt;&gt;"",VLOOKUP(A4,Runners!A$3:AS$200,C$1,FALSE),0)</f>
        <v>1.4930555555555556E-2</v>
      </c>
      <c r="D4" s="6">
        <f t="shared" ref="D4:D35" si="0">D3+1</f>
        <v>1</v>
      </c>
      <c r="E4" s="2"/>
      <c r="F4" s="2">
        <f t="shared" ref="F4:F35" si="1">IF(E4&gt;0,E4-C4,0)</f>
        <v>0</v>
      </c>
      <c r="J4" s="1" t="str">
        <f t="shared" ref="J4:J35" si="2">A4</f>
        <v>Aaron Kirkby</v>
      </c>
      <c r="L4" s="7">
        <f>COUNT(E4:E201)</f>
        <v>16</v>
      </c>
      <c r="M4" s="8">
        <f t="shared" ref="M4:M35" si="3">IF(D4&lt;=L$4,SMALL(E$4:E$201,D4),"")</f>
        <v>3.4236111111111113E-2</v>
      </c>
      <c r="N4" s="8">
        <f t="shared" ref="N4:N35" si="4">IF(D4&lt;=L$4,VLOOKUP(M4,E$4:F$201,2,FALSE),"")</f>
        <v>3.1631944444444449E-2</v>
      </c>
      <c r="O4" s="1" t="str">
        <f t="shared" ref="O4:O35" si="5">IF(D4&lt;=L$4,VLOOKUP(M4,E$4:J$201,6,FALSE),"")</f>
        <v>Sylvia Gittins</v>
      </c>
      <c r="P4" s="40">
        <f t="shared" ref="P4:P35" si="6">IF(D4&lt;=L$4,VLOOKUP(O4,A$4:B$201,2,FALSE),"")</f>
        <v>0</v>
      </c>
      <c r="Q4" s="40">
        <f t="shared" ref="Q4:Q35" si="7">IF(D4&lt;=L$4,IF(P4="Y",Q3,Q3-1),"")</f>
        <v>40</v>
      </c>
      <c r="R4" s="6">
        <f t="shared" ref="R4:R35" si="8">IF(Q4=Q3,0,Q4)</f>
        <v>40</v>
      </c>
      <c r="S4" s="6">
        <f>IF(AND(D4&lt;=L$4,P4&lt;&gt;"Y"),IF(N4&lt;VLOOKUP(O4,Runners!A$3:CT$200,S$1,FALSE),2,0),0)</f>
        <v>0</v>
      </c>
      <c r="T4" s="6">
        <f t="shared" ref="T4:T35" si="9">IF(AND(D4&lt;=L$4,P4&lt;&gt;"Y"),S4+R4,0)</f>
        <v>40</v>
      </c>
      <c r="U4" s="2"/>
      <c r="V4" s="2">
        <f>IF(O4&lt;&gt;"",VLOOKUP(O4,Runners!CZ$3:DM$200,V$1,FALSE),"")</f>
        <v>3.3697614734299504E-2</v>
      </c>
      <c r="W4" s="19">
        <f t="shared" ref="W4:W35" si="10">IF(O4&lt;&gt;"",(V4-N4)/V4,"")</f>
        <v>6.1300193089111707E-2</v>
      </c>
    </row>
    <row r="5" spans="1:83" x14ac:dyDescent="0.25">
      <c r="A5" s="1" t="s">
        <v>159</v>
      </c>
      <c r="C5" s="3">
        <f>IF(A5&lt;&gt;"",VLOOKUP(A5,Runners!A$3:AS$200,C$1,FALSE),0)</f>
        <v>1.1631944444444445E-2</v>
      </c>
      <c r="D5" s="6">
        <f t="shared" si="0"/>
        <v>2</v>
      </c>
      <c r="E5" s="2"/>
      <c r="F5" s="2">
        <f t="shared" si="1"/>
        <v>0</v>
      </c>
      <c r="J5" s="1" t="str">
        <f t="shared" si="2"/>
        <v>Adrian Sargent</v>
      </c>
      <c r="L5" s="7"/>
      <c r="M5" s="8">
        <f t="shared" si="3"/>
        <v>3.5243055555555555E-2</v>
      </c>
      <c r="N5" s="8">
        <f t="shared" si="4"/>
        <v>1.8576388888888889E-2</v>
      </c>
      <c r="O5" s="1" t="str">
        <f t="shared" si="5"/>
        <v>Alistaire Leivers</v>
      </c>
      <c r="P5" s="40">
        <f t="shared" si="6"/>
        <v>0</v>
      </c>
      <c r="Q5" s="40">
        <f t="shared" si="7"/>
        <v>39</v>
      </c>
      <c r="R5" s="6">
        <f t="shared" si="8"/>
        <v>39</v>
      </c>
      <c r="S5" s="6">
        <f>IF(AND(D5&lt;=L$4,P5&lt;&gt;"Y"),IF(N5&lt;VLOOKUP(O5,Runners!A$3:CT$200,S$1,FALSE),2,0),0)</f>
        <v>2</v>
      </c>
      <c r="T5" s="6">
        <f t="shared" si="9"/>
        <v>41</v>
      </c>
      <c r="U5" s="2"/>
      <c r="V5" s="2">
        <f>IF(O5&lt;&gt;"",VLOOKUP(O5,Runners!CZ$3:DM$200,V$1,FALSE),"")</f>
        <v>1.9584339774557161E-2</v>
      </c>
      <c r="W5" s="19">
        <f t="shared" si="10"/>
        <v>5.1467187419702722E-2</v>
      </c>
      <c r="X5" s="2" t="s">
        <v>148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</row>
    <row r="6" spans="1:83" x14ac:dyDescent="0.25">
      <c r="A6" s="1" t="s">
        <v>8</v>
      </c>
      <c r="B6" s="3"/>
      <c r="C6" s="3">
        <f>IF(A6&lt;&gt;"",VLOOKUP(A6,Runners!A$3:AS$200,C$1,FALSE),0)</f>
        <v>1.4409722222222223E-2</v>
      </c>
      <c r="D6" s="6">
        <f t="shared" si="0"/>
        <v>3</v>
      </c>
      <c r="E6" s="2"/>
      <c r="F6" s="2">
        <f t="shared" si="1"/>
        <v>0</v>
      </c>
      <c r="J6" s="1" t="str">
        <f t="shared" si="2"/>
        <v>Alan Elstone</v>
      </c>
      <c r="M6" s="8">
        <f t="shared" si="3"/>
        <v>3.5810185185185188E-2</v>
      </c>
      <c r="N6" s="8">
        <f t="shared" si="4"/>
        <v>2.5046296296296299E-2</v>
      </c>
      <c r="O6" s="1" t="str">
        <f t="shared" si="5"/>
        <v>Hannah McCandless</v>
      </c>
      <c r="P6" s="40" t="str">
        <f t="shared" si="6"/>
        <v>Y</v>
      </c>
      <c r="Q6" s="40">
        <f t="shared" si="7"/>
        <v>39</v>
      </c>
      <c r="R6" s="6">
        <f t="shared" si="8"/>
        <v>0</v>
      </c>
      <c r="S6" s="6">
        <f>IF(AND(D6&lt;=L$4,P6&lt;&gt;"Y"),IF(N6&lt;VLOOKUP(O6,Runners!A$3:CT$200,S$1,FALSE),2,0),0)</f>
        <v>0</v>
      </c>
      <c r="T6" s="6">
        <f t="shared" si="9"/>
        <v>0</v>
      </c>
      <c r="U6" s="2"/>
      <c r="V6" s="2">
        <f>IF(O6&lt;&gt;"",VLOOKUP(O6,Runners!CZ$3:DM$200,V$1,FALSE),"")</f>
        <v>2.5494665861513693E-2</v>
      </c>
      <c r="W6" s="19">
        <f t="shared" si="10"/>
        <v>1.7586799044667818E-2</v>
      </c>
    </row>
    <row r="7" spans="1:83" x14ac:dyDescent="0.25">
      <c r="A7" s="1" t="s">
        <v>1</v>
      </c>
      <c r="C7" s="3">
        <f>IF(A7&lt;&gt;"",VLOOKUP(A7,Runners!A$3:AS$200,C$1,FALSE),0)</f>
        <v>1.7708333333333333E-2</v>
      </c>
      <c r="D7" s="6">
        <f t="shared" si="0"/>
        <v>4</v>
      </c>
      <c r="E7" s="2"/>
      <c r="F7" s="2">
        <f t="shared" si="1"/>
        <v>0</v>
      </c>
      <c r="J7" s="1" t="str">
        <f t="shared" si="2"/>
        <v>Alex Tate</v>
      </c>
      <c r="M7" s="8">
        <f t="shared" si="3"/>
        <v>3.5925925925925924E-2</v>
      </c>
      <c r="N7" s="8">
        <f t="shared" si="4"/>
        <v>3.1412037037037037E-2</v>
      </c>
      <c r="O7" s="1" t="str">
        <f t="shared" si="5"/>
        <v>Jeremy McCandless</v>
      </c>
      <c r="P7" s="40">
        <f t="shared" si="6"/>
        <v>0</v>
      </c>
      <c r="Q7" s="40">
        <f t="shared" si="7"/>
        <v>38</v>
      </c>
      <c r="R7" s="6">
        <f t="shared" si="8"/>
        <v>38</v>
      </c>
      <c r="S7" s="6">
        <f>IF(AND(D7&lt;=L$4,P7&lt;&gt;"Y"),IF(N7&lt;VLOOKUP(O7,Runners!A$3:CT$200,S$1,FALSE),2,0),0)</f>
        <v>2</v>
      </c>
      <c r="T7" s="6">
        <f t="shared" si="9"/>
        <v>40</v>
      </c>
      <c r="U7" s="2"/>
      <c r="V7" s="2">
        <f>IF(O7&lt;&gt;"",VLOOKUP(O7,Runners!CZ$3:DM$200,V$1,FALSE),"")</f>
        <v>3.1666666666666669E-2</v>
      </c>
      <c r="W7" s="19">
        <f t="shared" si="10"/>
        <v>8.0409356725147079E-3</v>
      </c>
    </row>
    <row r="8" spans="1:83" x14ac:dyDescent="0.25">
      <c r="A8" s="1" t="s">
        <v>186</v>
      </c>
      <c r="B8" s="3"/>
      <c r="C8" s="3">
        <f>IF(A8&lt;&gt;"",VLOOKUP(A8,Runners!A$3:AS$200,C$1,FALSE),0)</f>
        <v>1.6666666666666666E-2</v>
      </c>
      <c r="D8" s="6">
        <f t="shared" si="0"/>
        <v>5</v>
      </c>
      <c r="E8" s="2">
        <v>3.5243055555555555E-2</v>
      </c>
      <c r="F8" s="2">
        <f t="shared" si="1"/>
        <v>1.8576388888888889E-2</v>
      </c>
      <c r="J8" s="1" t="str">
        <f t="shared" si="2"/>
        <v>Alistaire Leivers</v>
      </c>
      <c r="M8" s="8">
        <f t="shared" si="3"/>
        <v>3.6701388888888888E-2</v>
      </c>
      <c r="N8" s="8">
        <f t="shared" si="4"/>
        <v>1.9166666666666665E-2</v>
      </c>
      <c r="O8" s="1" t="str">
        <f t="shared" si="5"/>
        <v>Jonathan Tuck</v>
      </c>
      <c r="P8" s="40">
        <f t="shared" si="6"/>
        <v>0</v>
      </c>
      <c r="Q8" s="40">
        <f t="shared" si="7"/>
        <v>37</v>
      </c>
      <c r="R8" s="6">
        <f t="shared" si="8"/>
        <v>37</v>
      </c>
      <c r="S8" s="6">
        <f>IF(AND(D8&lt;=L$4,P8&lt;&gt;"Y"),IF(N8&lt;VLOOKUP(O8,Runners!A$3:CT$200,S$1,FALSE),2,0),0)</f>
        <v>2</v>
      </c>
      <c r="T8" s="6">
        <f t="shared" si="9"/>
        <v>39</v>
      </c>
      <c r="U8" s="2"/>
      <c r="V8" s="2">
        <f>IF(O8&lt;&gt;"",VLOOKUP(O8,Runners!CZ$3:DM$200,V$1,FALSE),"")</f>
        <v>1.8723329307568443E-2</v>
      </c>
      <c r="W8" s="19">
        <f t="shared" si="10"/>
        <v>-2.3678340097293152E-2</v>
      </c>
    </row>
    <row r="9" spans="1:83" x14ac:dyDescent="0.25">
      <c r="A9" s="1" t="s">
        <v>40</v>
      </c>
      <c r="C9" s="3">
        <f>IF(A9&lt;&gt;"",VLOOKUP(A9,Runners!A$3:AS$200,C$1,FALSE),0)</f>
        <v>1.2152777777777778E-2</v>
      </c>
      <c r="D9" s="6">
        <f t="shared" si="0"/>
        <v>6</v>
      </c>
      <c r="E9" s="2"/>
      <c r="F9" s="2">
        <f t="shared" si="1"/>
        <v>0</v>
      </c>
      <c r="J9" s="1" t="str">
        <f t="shared" si="2"/>
        <v>Als Everest</v>
      </c>
      <c r="M9" s="8">
        <f t="shared" si="3"/>
        <v>3.6805555555555557E-2</v>
      </c>
      <c r="N9" s="8">
        <f t="shared" si="4"/>
        <v>2.1874999999999999E-2</v>
      </c>
      <c r="O9" s="1" t="str">
        <f t="shared" si="5"/>
        <v>Dom Kirkby</v>
      </c>
      <c r="P9" s="40" t="str">
        <f t="shared" si="6"/>
        <v>Y</v>
      </c>
      <c r="Q9" s="40">
        <f t="shared" si="7"/>
        <v>37</v>
      </c>
      <c r="R9" s="6">
        <f t="shared" si="8"/>
        <v>0</v>
      </c>
      <c r="S9" s="6">
        <f>IF(AND(D9&lt;=L$4,P9&lt;&gt;"Y"),IF(N9&lt;VLOOKUP(O9,Runners!A$3:CT$200,S$1,FALSE),2,0),0)</f>
        <v>0</v>
      </c>
      <c r="T9" s="6">
        <f t="shared" si="9"/>
        <v>0</v>
      </c>
      <c r="U9" s="2"/>
      <c r="V9" s="2">
        <f>IF(O9&lt;&gt;"",VLOOKUP(O9,Runners!CZ$3:DM$200,V$1,FALSE),"")</f>
        <v>2.1211333932516941E-2</v>
      </c>
      <c r="W9" s="19">
        <f t="shared" si="10"/>
        <v>-3.1288275862069129E-2</v>
      </c>
    </row>
    <row r="10" spans="1:83" x14ac:dyDescent="0.25">
      <c r="A10" s="1" t="s">
        <v>60</v>
      </c>
      <c r="C10" s="3">
        <f>IF(A10&lt;&gt;"",VLOOKUP(A10,Runners!A$3:AS$200,C$1,FALSE),0)</f>
        <v>1.892361111111111E-2</v>
      </c>
      <c r="D10" s="6">
        <f t="shared" si="0"/>
        <v>7</v>
      </c>
      <c r="E10" s="2"/>
      <c r="F10" s="2">
        <f t="shared" si="1"/>
        <v>0</v>
      </c>
      <c r="J10" s="1" t="str">
        <f t="shared" si="2"/>
        <v>Andy Draper</v>
      </c>
      <c r="M10" s="8">
        <f t="shared" si="3"/>
        <v>3.6874999999999998E-2</v>
      </c>
      <c r="N10" s="8">
        <f t="shared" si="4"/>
        <v>1.8298611111111109E-2</v>
      </c>
      <c r="O10" s="1" t="str">
        <f t="shared" si="5"/>
        <v>Tom Howarth</v>
      </c>
      <c r="P10" s="40">
        <f t="shared" si="6"/>
        <v>0</v>
      </c>
      <c r="Q10" s="40">
        <f t="shared" si="7"/>
        <v>36</v>
      </c>
      <c r="R10" s="6">
        <f t="shared" si="8"/>
        <v>36</v>
      </c>
      <c r="S10" s="6">
        <f>IF(AND(D10&lt;=L$4,P10&lt;&gt;"Y"),IF(N10&lt;VLOOKUP(O10,Runners!A$3:CT$200,S$1,FALSE),2,0),0)</f>
        <v>0</v>
      </c>
      <c r="T10" s="6">
        <f t="shared" si="9"/>
        <v>36</v>
      </c>
      <c r="U10" s="2"/>
      <c r="V10" s="2">
        <f>IF(O10&lt;&gt;"",VLOOKUP(O10,Runners!CZ$3:DM$200,V$1,FALSE),"")</f>
        <v>1.7650462962962962E-2</v>
      </c>
      <c r="W10" s="19">
        <f t="shared" si="10"/>
        <v>-3.6721311475409815E-2</v>
      </c>
    </row>
    <row r="11" spans="1:83" x14ac:dyDescent="0.25">
      <c r="A11" s="1" t="s">
        <v>34</v>
      </c>
      <c r="C11" s="3">
        <f>IF(A11&lt;&gt;"",VLOOKUP(A11,Runners!A$3:AS$200,C$1,FALSE),0)</f>
        <v>1.7881944444444443E-2</v>
      </c>
      <c r="D11" s="6">
        <f t="shared" si="0"/>
        <v>8</v>
      </c>
      <c r="E11" s="2"/>
      <c r="F11" s="2">
        <f t="shared" si="1"/>
        <v>0</v>
      </c>
      <c r="J11" s="1" t="str">
        <f t="shared" si="2"/>
        <v>Andy Unsworth</v>
      </c>
      <c r="M11" s="8">
        <f t="shared" si="3"/>
        <v>3.7106481481481483E-2</v>
      </c>
      <c r="N11" s="8">
        <f t="shared" si="4"/>
        <v>1.7662037037037039E-2</v>
      </c>
      <c r="O11" s="1" t="str">
        <f t="shared" si="5"/>
        <v>Joe Greenwood</v>
      </c>
      <c r="P11" s="40">
        <f t="shared" si="6"/>
        <v>0</v>
      </c>
      <c r="Q11" s="40">
        <f t="shared" si="7"/>
        <v>35</v>
      </c>
      <c r="R11" s="6">
        <f t="shared" si="8"/>
        <v>35</v>
      </c>
      <c r="S11" s="6">
        <f>IF(AND(D11&lt;=L$4,P11&lt;&gt;"Y"),IF(N11&lt;VLOOKUP(O11,Runners!A$3:CT$200,S$1,FALSE),2,0),0)</f>
        <v>0</v>
      </c>
      <c r="T11" s="6">
        <f t="shared" si="9"/>
        <v>35</v>
      </c>
      <c r="U11" s="2"/>
      <c r="V11" s="2">
        <f>IF(O11&lt;&gt;"",VLOOKUP(O11,Runners!CZ$3:DM$200,V$1,FALSE),"")</f>
        <v>1.6793981481481483E-2</v>
      </c>
      <c r="W11" s="19">
        <f t="shared" si="10"/>
        <v>-5.1688490696071697E-2</v>
      </c>
    </row>
    <row r="12" spans="1:83" x14ac:dyDescent="0.25">
      <c r="A12" s="1" t="s">
        <v>216</v>
      </c>
      <c r="C12" s="3">
        <f>IF(A12&lt;&gt;"",VLOOKUP(A12,Runners!A$3:AS$200,C$1,FALSE),0)</f>
        <v>7.9861111111111105E-3</v>
      </c>
      <c r="D12" s="6">
        <f t="shared" si="0"/>
        <v>9</v>
      </c>
      <c r="E12" s="2"/>
      <c r="F12" s="2">
        <f t="shared" si="1"/>
        <v>0</v>
      </c>
      <c r="J12" s="1" t="str">
        <f t="shared" si="2"/>
        <v>Angela Bremner</v>
      </c>
      <c r="M12" s="8">
        <f t="shared" si="3"/>
        <v>3.7314814814814815E-2</v>
      </c>
      <c r="N12" s="8">
        <f t="shared" si="4"/>
        <v>2.3252314814814816E-2</v>
      </c>
      <c r="O12" s="1" t="str">
        <f t="shared" si="5"/>
        <v>Dan Gregson</v>
      </c>
      <c r="P12" s="40">
        <f t="shared" si="6"/>
        <v>0</v>
      </c>
      <c r="Q12" s="40">
        <f t="shared" si="7"/>
        <v>34</v>
      </c>
      <c r="R12" s="6">
        <f t="shared" si="8"/>
        <v>34</v>
      </c>
      <c r="S12" s="6">
        <f>IF(AND(D12&lt;=L$4,P12&lt;&gt;"Y"),IF(N12&lt;VLOOKUP(O12,Runners!A$3:CT$200,S$1,FALSE),2,0),0)</f>
        <v>0</v>
      </c>
      <c r="T12" s="6">
        <f t="shared" si="9"/>
        <v>34</v>
      </c>
      <c r="U12" s="2"/>
      <c r="V12" s="2">
        <f>IF(O12&lt;&gt;"",VLOOKUP(O12,Runners!CZ$3:DM$200,V$1,FALSE),"")</f>
        <v>2.2079810789049914E-2</v>
      </c>
      <c r="W12" s="19">
        <f t="shared" si="10"/>
        <v>-5.3102992456184647E-2</v>
      </c>
    </row>
    <row r="13" spans="1:83" x14ac:dyDescent="0.25">
      <c r="A13" s="1" t="s">
        <v>26</v>
      </c>
      <c r="C13" s="3">
        <f>IF(A13&lt;&gt;"",VLOOKUP(A13,Runners!A$3:AS$200,C$1,FALSE),0)</f>
        <v>1.3368055555555555E-2</v>
      </c>
      <c r="D13" s="6">
        <f t="shared" si="0"/>
        <v>10</v>
      </c>
      <c r="E13" s="2"/>
      <c r="F13" s="2">
        <f t="shared" si="1"/>
        <v>0</v>
      </c>
      <c r="J13" s="1" t="str">
        <f t="shared" si="2"/>
        <v>Barbara Holmes</v>
      </c>
      <c r="M13" s="8">
        <f t="shared" si="3"/>
        <v>3.7349537037037035E-2</v>
      </c>
      <c r="N13" s="8">
        <f t="shared" si="4"/>
        <v>2.43287037037037E-2</v>
      </c>
      <c r="O13" s="1" t="str">
        <f t="shared" si="5"/>
        <v>Peter Reid</v>
      </c>
      <c r="P13" s="40">
        <f t="shared" si="6"/>
        <v>0</v>
      </c>
      <c r="Q13" s="40">
        <f t="shared" si="7"/>
        <v>33</v>
      </c>
      <c r="R13" s="6">
        <f t="shared" si="8"/>
        <v>33</v>
      </c>
      <c r="S13" s="6">
        <f>IF(AND(D13&lt;=L$4,P13&lt;&gt;"Y"),IF(N13&lt;VLOOKUP(O13,Runners!A$3:CT$200,S$1,FALSE),2,0),0)</f>
        <v>0</v>
      </c>
      <c r="T13" s="6">
        <f t="shared" si="9"/>
        <v>33</v>
      </c>
      <c r="U13" s="2"/>
      <c r="V13" s="2">
        <f>IF(O13&lt;&gt;"",VLOOKUP(O13,Runners!CZ$3:DM$200,V$1,FALSE),"")</f>
        <v>2.3188909017713366E-2</v>
      </c>
      <c r="W13" s="19">
        <f t="shared" si="10"/>
        <v>-4.9152579154098014E-2</v>
      </c>
    </row>
    <row r="14" spans="1:83" x14ac:dyDescent="0.25">
      <c r="A14" s="1" t="s">
        <v>41</v>
      </c>
      <c r="C14" s="3">
        <f>IF(A14&lt;&gt;"",VLOOKUP(A14,Runners!A$3:AS$200,C$1,FALSE),0)</f>
        <v>8.8541666666666664E-3</v>
      </c>
      <c r="D14" s="6">
        <f t="shared" si="0"/>
        <v>11</v>
      </c>
      <c r="E14" s="2"/>
      <c r="F14" s="2">
        <f t="shared" si="1"/>
        <v>0</v>
      </c>
      <c r="J14" s="1" t="str">
        <f t="shared" si="2"/>
        <v>Bec Willetts</v>
      </c>
      <c r="M14" s="8">
        <f t="shared" si="3"/>
        <v>3.7465277777777778E-2</v>
      </c>
      <c r="N14" s="8">
        <f t="shared" si="4"/>
        <v>2.4097222222222221E-2</v>
      </c>
      <c r="O14" s="1" t="str">
        <f t="shared" si="5"/>
        <v>Claire Markham</v>
      </c>
      <c r="P14" s="40">
        <f t="shared" si="6"/>
        <v>0</v>
      </c>
      <c r="Q14" s="40">
        <f t="shared" si="7"/>
        <v>32</v>
      </c>
      <c r="R14" s="6">
        <f t="shared" si="8"/>
        <v>32</v>
      </c>
      <c r="S14" s="6">
        <f>IF(AND(D14&lt;=L$4,P14&lt;&gt;"Y"),IF(N14&lt;VLOOKUP(O14,Runners!A$3:CT$200,S$1,FALSE),2,0),0)</f>
        <v>0</v>
      </c>
      <c r="T14" s="6">
        <f t="shared" si="9"/>
        <v>32</v>
      </c>
      <c r="U14" s="2"/>
      <c r="V14" s="2">
        <f>IF(O14&lt;&gt;"",VLOOKUP(O14,Runners!CZ$3:DM$200,V$1,FALSE),"")</f>
        <v>2.2940821256038652E-2</v>
      </c>
      <c r="W14" s="19">
        <f t="shared" si="10"/>
        <v>-5.0408002105817057E-2</v>
      </c>
    </row>
    <row r="15" spans="1:83" x14ac:dyDescent="0.25">
      <c r="A15" s="1" t="s">
        <v>174</v>
      </c>
      <c r="C15" s="3">
        <f>IF(A15&lt;&gt;"",VLOOKUP(A15,Runners!A$3:AS$200,C$1,FALSE),0)</f>
        <v>8.6805555555555559E-3</v>
      </c>
      <c r="D15" s="6">
        <f t="shared" si="0"/>
        <v>12</v>
      </c>
      <c r="E15" s="2"/>
      <c r="F15" s="2">
        <f t="shared" si="1"/>
        <v>0</v>
      </c>
      <c r="J15" s="1" t="str">
        <f t="shared" si="2"/>
        <v>Ben McCabe</v>
      </c>
      <c r="M15" s="8">
        <f t="shared" si="3"/>
        <v>3.7986111111111116E-2</v>
      </c>
      <c r="N15" s="8">
        <f t="shared" si="4"/>
        <v>2.6354166666666672E-2</v>
      </c>
      <c r="O15" s="1" t="str">
        <f t="shared" si="5"/>
        <v>Sue Hawitt</v>
      </c>
      <c r="P15" s="40">
        <f t="shared" si="6"/>
        <v>0</v>
      </c>
      <c r="Q15" s="40">
        <f t="shared" si="7"/>
        <v>31</v>
      </c>
      <c r="R15" s="6">
        <f t="shared" si="8"/>
        <v>31</v>
      </c>
      <c r="S15" s="6">
        <f>IF(AND(D15&lt;=L$4,P15&lt;&gt;"Y"),IF(N15&lt;VLOOKUP(O15,Runners!A$3:CT$200,S$1,FALSE),2,0),0)</f>
        <v>0</v>
      </c>
      <c r="T15" s="6">
        <f t="shared" si="9"/>
        <v>31</v>
      </c>
      <c r="U15" s="2"/>
      <c r="V15" s="2">
        <f>IF(O15&lt;&gt;"",VLOOKUP(O15,Runners!CZ$3:DM$200,V$1,FALSE),"")</f>
        <v>2.4546095008051522E-2</v>
      </c>
      <c r="W15" s="19">
        <f t="shared" si="10"/>
        <v>-7.3660256673090882E-2</v>
      </c>
    </row>
    <row r="16" spans="1:83" x14ac:dyDescent="0.25">
      <c r="A16" s="1" t="s">
        <v>164</v>
      </c>
      <c r="B16" s="1" t="s">
        <v>185</v>
      </c>
      <c r="C16" s="3">
        <f>IF(A16&lt;&gt;"",VLOOKUP(A16,Runners!A$3:AS$200,C$1,FALSE),0)</f>
        <v>1.3888888888888888E-2</v>
      </c>
      <c r="D16" s="6">
        <f t="shared" si="0"/>
        <v>13</v>
      </c>
      <c r="E16" s="2"/>
      <c r="F16" s="2">
        <f t="shared" si="1"/>
        <v>0</v>
      </c>
      <c r="J16" s="1" t="str">
        <f t="shared" si="2"/>
        <v>Ben Wrigley</v>
      </c>
      <c r="M16" s="8">
        <f t="shared" si="3"/>
        <v>3.8541666666666669E-2</v>
      </c>
      <c r="N16" s="8">
        <f t="shared" si="4"/>
        <v>2.5694444444444447E-2</v>
      </c>
      <c r="O16" s="1" t="str">
        <f t="shared" si="5"/>
        <v>Steve Tate</v>
      </c>
      <c r="P16" s="40">
        <f t="shared" si="6"/>
        <v>0</v>
      </c>
      <c r="Q16" s="40">
        <f t="shared" si="7"/>
        <v>30</v>
      </c>
      <c r="R16" s="6">
        <f t="shared" si="8"/>
        <v>30</v>
      </c>
      <c r="S16" s="6">
        <f>IF(AND(D16&lt;=L$4,P16&lt;&gt;"Y"),IF(N16&lt;VLOOKUP(O16,Runners!A$3:CT$200,S$1,FALSE),2,0),0)</f>
        <v>0</v>
      </c>
      <c r="T16" s="6">
        <f t="shared" si="9"/>
        <v>30</v>
      </c>
      <c r="U16" s="2"/>
      <c r="V16" s="2">
        <f>IF(O16&lt;&gt;"",VLOOKUP(O16,Runners!CZ$3:DM$200,V$1,FALSE),"")</f>
        <v>2.3305656199677938E-2</v>
      </c>
      <c r="W16" s="19">
        <f t="shared" si="10"/>
        <v>-0.10249821864271383</v>
      </c>
    </row>
    <row r="17" spans="1:23" x14ac:dyDescent="0.25">
      <c r="A17" s="1" t="s">
        <v>25</v>
      </c>
      <c r="C17" s="3">
        <f>IF(A17&lt;&gt;"",VLOOKUP(A17,Runners!A$3:AS$200,C$1,FALSE),0)</f>
        <v>9.0277777777777769E-3</v>
      </c>
      <c r="D17" s="6">
        <f t="shared" si="0"/>
        <v>14</v>
      </c>
      <c r="E17" s="2"/>
      <c r="F17" s="2">
        <f t="shared" si="1"/>
        <v>0</v>
      </c>
      <c r="J17" s="1" t="str">
        <f t="shared" si="2"/>
        <v>Bob Clough</v>
      </c>
      <c r="M17" s="8">
        <f t="shared" si="3"/>
        <v>3.8946759259259257E-2</v>
      </c>
      <c r="N17" s="8">
        <f t="shared" si="4"/>
        <v>3.3912037037037032E-2</v>
      </c>
      <c r="O17" s="1" t="str">
        <f t="shared" si="5"/>
        <v>Pam Binns</v>
      </c>
      <c r="P17" s="40">
        <f t="shared" si="6"/>
        <v>0</v>
      </c>
      <c r="Q17" s="40">
        <f t="shared" si="7"/>
        <v>29</v>
      </c>
      <c r="R17" s="6">
        <f t="shared" si="8"/>
        <v>29</v>
      </c>
      <c r="S17" s="6">
        <f>IF(AND(D17&lt;=L$4,P17&lt;&gt;"Y"),IF(N17&lt;VLOOKUP(O17,Runners!A$3:CT$200,S$1,FALSE),2,0),0)</f>
        <v>0</v>
      </c>
      <c r="T17" s="6">
        <f t="shared" si="9"/>
        <v>29</v>
      </c>
      <c r="U17" s="2"/>
      <c r="V17" s="2">
        <f>IF(O17&lt;&gt;"",VLOOKUP(O17,Runners!CZ$3:DM$200,V$1,FALSE),"")</f>
        <v>3.1215277777777779E-2</v>
      </c>
      <c r="W17" s="19">
        <f t="shared" si="10"/>
        <v>-8.6392287727103986E-2</v>
      </c>
    </row>
    <row r="18" spans="1:23" x14ac:dyDescent="0.25">
      <c r="A18" s="1" t="s">
        <v>201</v>
      </c>
      <c r="C18" s="3">
        <f>IF(A18&lt;&gt;"",VLOOKUP(A18,Runners!A$3:AS$200,C$1,FALSE),0)</f>
        <v>1.3368055555555555E-2</v>
      </c>
      <c r="D18" s="6">
        <f t="shared" si="0"/>
        <v>15</v>
      </c>
      <c r="E18" s="2"/>
      <c r="F18" s="2">
        <f t="shared" si="1"/>
        <v>0</v>
      </c>
      <c r="J18" s="1" t="str">
        <f t="shared" si="2"/>
        <v>Brian Fox</v>
      </c>
      <c r="M18" s="8">
        <f t="shared" si="3"/>
        <v>3.9085648148148147E-2</v>
      </c>
      <c r="N18" s="8">
        <f t="shared" si="4"/>
        <v>2.2939814814814812E-2</v>
      </c>
      <c r="O18" s="1" t="str">
        <f t="shared" si="5"/>
        <v>Maddy Markham</v>
      </c>
      <c r="P18" s="40">
        <f t="shared" si="6"/>
        <v>0</v>
      </c>
      <c r="Q18" s="40">
        <f t="shared" si="7"/>
        <v>28</v>
      </c>
      <c r="R18" s="6">
        <f t="shared" si="8"/>
        <v>28</v>
      </c>
      <c r="S18" s="6">
        <f>IF(AND(D18&lt;=L$4,P18&lt;&gt;"Y"),IF(N18&lt;VLOOKUP(O18,Runners!A$3:CT$200,S$1,FALSE),2,0),0)</f>
        <v>2</v>
      </c>
      <c r="T18" s="6">
        <f t="shared" si="9"/>
        <v>30</v>
      </c>
      <c r="U18" s="2"/>
      <c r="V18" s="2">
        <f>IF(O18&lt;&gt;"",VLOOKUP(O18,Runners!CZ$3:DM$200,V$1,FALSE),"")</f>
        <v>2.0032926491821562E-2</v>
      </c>
      <c r="W18" s="19">
        <f t="shared" si="10"/>
        <v>-0.14510552535496932</v>
      </c>
    </row>
    <row r="19" spans="1:23" x14ac:dyDescent="0.25">
      <c r="A19" s="1" t="s">
        <v>222</v>
      </c>
      <c r="C19" s="3">
        <f>IF(A19&lt;&gt;"",VLOOKUP(A19,Runners!A$3:AS$200,C$1,FALSE),0)</f>
        <v>7.9861111111111105E-3</v>
      </c>
      <c r="D19" s="6">
        <f t="shared" si="0"/>
        <v>16</v>
      </c>
      <c r="E19" s="2"/>
      <c r="F19" s="2">
        <f t="shared" si="1"/>
        <v>0</v>
      </c>
      <c r="J19" s="1" t="str">
        <f t="shared" si="2"/>
        <v>Carolyn Melvyn</v>
      </c>
      <c r="M19" s="8">
        <f t="shared" si="3"/>
        <v>4.148148148148148E-2</v>
      </c>
      <c r="N19" s="8">
        <f t="shared" si="4"/>
        <v>3.2280092592592589E-2</v>
      </c>
      <c r="O19" s="1" t="str">
        <f t="shared" si="5"/>
        <v>Greg Oulton</v>
      </c>
      <c r="P19" s="40">
        <f t="shared" si="6"/>
        <v>0</v>
      </c>
      <c r="Q19" s="40">
        <f t="shared" si="7"/>
        <v>27</v>
      </c>
      <c r="R19" s="6">
        <f t="shared" si="8"/>
        <v>27</v>
      </c>
      <c r="S19" s="6">
        <f>IF(AND(D19&lt;=L$4,P19&lt;&gt;"Y"),IF(N19&lt;VLOOKUP(O19,Runners!A$3:CT$200,S$1,FALSE),2,0),0)</f>
        <v>0</v>
      </c>
      <c r="T19" s="6">
        <f t="shared" si="9"/>
        <v>27</v>
      </c>
      <c r="U19" s="2"/>
      <c r="V19" s="2">
        <f>IF(O19&lt;&gt;"",VLOOKUP(O19,Runners!CZ$3:DM$200,V$1,FALSE),"")</f>
        <v>2.6968599033816414E-2</v>
      </c>
      <c r="W19" s="19">
        <f t="shared" si="10"/>
        <v>-0.19695103746827922</v>
      </c>
    </row>
    <row r="20" spans="1:23" x14ac:dyDescent="0.25">
      <c r="A20" s="1" t="s">
        <v>147</v>
      </c>
      <c r="B20" s="3"/>
      <c r="C20" s="3">
        <f>IF(A20&lt;&gt;"",VLOOKUP(A20,Runners!A$3:AS$200,C$1,FALSE),0)</f>
        <v>1.7187500000000001E-2</v>
      </c>
      <c r="D20" s="6">
        <f t="shared" si="0"/>
        <v>17</v>
      </c>
      <c r="E20" s="2"/>
      <c r="F20" s="2">
        <f t="shared" si="1"/>
        <v>0</v>
      </c>
      <c r="J20" s="1" t="str">
        <f t="shared" si="2"/>
        <v>Catherine Carrdus</v>
      </c>
      <c r="M20" s="8" t="str">
        <f t="shared" si="3"/>
        <v/>
      </c>
      <c r="N20" s="8" t="str">
        <f t="shared" si="4"/>
        <v/>
      </c>
      <c r="O20" s="1" t="str">
        <f t="shared" si="5"/>
        <v/>
      </c>
      <c r="P20" s="40" t="str">
        <f t="shared" si="6"/>
        <v/>
      </c>
      <c r="Q20" s="40" t="str">
        <f t="shared" si="7"/>
        <v/>
      </c>
      <c r="R20" s="6" t="str">
        <f t="shared" si="8"/>
        <v/>
      </c>
      <c r="S20" s="6">
        <f>IF(AND(D20&lt;=L$4,P20&lt;&gt;"Y"),IF(N20&lt;VLOOKUP(O20,Runners!A$3:CT$200,S$1,FALSE),2,0),0)</f>
        <v>0</v>
      </c>
      <c r="T20" s="6">
        <f t="shared" si="9"/>
        <v>0</v>
      </c>
      <c r="U20" s="2"/>
      <c r="V20" s="2" t="str">
        <f>IF(O20&lt;&gt;"",VLOOKUP(O20,Runners!CZ$3:DM$200,V$1,FALSE),"")</f>
        <v/>
      </c>
      <c r="W20" s="19" t="str">
        <f t="shared" si="10"/>
        <v/>
      </c>
    </row>
    <row r="21" spans="1:23" x14ac:dyDescent="0.25">
      <c r="A21" s="1" t="s">
        <v>208</v>
      </c>
      <c r="B21" s="1" t="s">
        <v>185</v>
      </c>
      <c r="C21" s="3">
        <f>IF(A21&lt;&gt;"",VLOOKUP(A21,Runners!A$3:AS$200,C$1,FALSE),0)</f>
        <v>7.9861111111111105E-3</v>
      </c>
      <c r="D21" s="6">
        <f t="shared" si="0"/>
        <v>18</v>
      </c>
      <c r="E21" s="2"/>
      <c r="F21" s="2">
        <f t="shared" si="1"/>
        <v>0</v>
      </c>
      <c r="J21" s="1" t="str">
        <f t="shared" si="2"/>
        <v>Catherine MacLachlan</v>
      </c>
      <c r="M21" s="8" t="str">
        <f t="shared" si="3"/>
        <v/>
      </c>
      <c r="N21" s="8" t="str">
        <f t="shared" si="4"/>
        <v/>
      </c>
      <c r="O21" s="1" t="str">
        <f t="shared" si="5"/>
        <v/>
      </c>
      <c r="P21" s="40" t="str">
        <f t="shared" si="6"/>
        <v/>
      </c>
      <c r="Q21" s="40" t="str">
        <f t="shared" si="7"/>
        <v/>
      </c>
      <c r="R21" s="6">
        <f t="shared" si="8"/>
        <v>0</v>
      </c>
      <c r="S21" s="6">
        <f>IF(AND(D21&lt;=L$4,P21&lt;&gt;"Y"),IF(N21&lt;VLOOKUP(O21,Runners!A$3:CT$200,S$1,FALSE),2,0),0)</f>
        <v>0</v>
      </c>
      <c r="T21" s="6">
        <f t="shared" si="9"/>
        <v>0</v>
      </c>
      <c r="U21" s="2"/>
      <c r="V21" s="2" t="str">
        <f>IF(O21&lt;&gt;"",VLOOKUP(O21,Runners!CZ$3:DM$200,V$1,FALSE),"")</f>
        <v/>
      </c>
      <c r="W21" s="19" t="str">
        <f t="shared" si="10"/>
        <v/>
      </c>
    </row>
    <row r="22" spans="1:23" x14ac:dyDescent="0.25">
      <c r="A22" s="1" t="s">
        <v>161</v>
      </c>
      <c r="C22" s="3">
        <f>IF(A22&lt;&gt;"",VLOOKUP(A22,Runners!A$3:AS$200,C$1,FALSE),0)</f>
        <v>1.1111111111111112E-2</v>
      </c>
      <c r="D22" s="6">
        <f t="shared" si="0"/>
        <v>19</v>
      </c>
      <c r="E22" s="2"/>
      <c r="F22" s="2">
        <f t="shared" si="1"/>
        <v>0</v>
      </c>
      <c r="J22" s="1" t="str">
        <f t="shared" si="2"/>
        <v>Chris Bowker</v>
      </c>
      <c r="M22" s="8" t="str">
        <f t="shared" si="3"/>
        <v/>
      </c>
      <c r="N22" s="8" t="str">
        <f t="shared" si="4"/>
        <v/>
      </c>
      <c r="O22" s="1" t="str">
        <f t="shared" si="5"/>
        <v/>
      </c>
      <c r="P22" s="40" t="str">
        <f t="shared" si="6"/>
        <v/>
      </c>
      <c r="Q22" s="40" t="str">
        <f t="shared" si="7"/>
        <v/>
      </c>
      <c r="R22" s="6">
        <f t="shared" si="8"/>
        <v>0</v>
      </c>
      <c r="S22" s="6">
        <f>IF(AND(D22&lt;=L$4,P22&lt;&gt;"Y"),IF(N22&lt;VLOOKUP(O22,Runners!A$3:CT$200,S$1,FALSE),2,0),0)</f>
        <v>0</v>
      </c>
      <c r="T22" s="6">
        <f t="shared" si="9"/>
        <v>0</v>
      </c>
      <c r="U22" s="2"/>
      <c r="V22" s="2" t="str">
        <f>IF(O22&lt;&gt;"",VLOOKUP(O22,Runners!CZ$3:DM$200,V$1,FALSE),"")</f>
        <v/>
      </c>
      <c r="W22" s="19" t="str">
        <f t="shared" si="10"/>
        <v/>
      </c>
    </row>
    <row r="23" spans="1:23" x14ac:dyDescent="0.25">
      <c r="A23" s="1" t="s">
        <v>229</v>
      </c>
      <c r="C23" s="3">
        <f>IF(A23&lt;&gt;"",VLOOKUP(A23,Runners!A$3:AS$200,C$1,FALSE),0)</f>
        <v>1.4756944444444444E-2</v>
      </c>
      <c r="D23" s="6">
        <f t="shared" si="0"/>
        <v>20</v>
      </c>
      <c r="E23" s="2"/>
      <c r="F23" s="2">
        <f t="shared" si="1"/>
        <v>0</v>
      </c>
      <c r="J23" s="1" t="str">
        <f t="shared" si="2"/>
        <v>Chris Cottram</v>
      </c>
      <c r="M23" s="8" t="str">
        <f t="shared" si="3"/>
        <v/>
      </c>
      <c r="N23" s="8" t="str">
        <f t="shared" si="4"/>
        <v/>
      </c>
      <c r="O23" s="1" t="str">
        <f t="shared" si="5"/>
        <v/>
      </c>
      <c r="P23" s="40" t="str">
        <f t="shared" si="6"/>
        <v/>
      </c>
      <c r="Q23" s="40" t="str">
        <f t="shared" si="7"/>
        <v/>
      </c>
      <c r="R23" s="6">
        <f t="shared" si="8"/>
        <v>0</v>
      </c>
      <c r="S23" s="6">
        <f>IF(AND(D23&lt;=L$4,P23&lt;&gt;"Y"),IF(N23&lt;VLOOKUP(O23,Runners!A$3:CT$200,S$1,FALSE),2,0),0)</f>
        <v>0</v>
      </c>
      <c r="T23" s="6">
        <f t="shared" si="9"/>
        <v>0</v>
      </c>
      <c r="U23" s="2"/>
      <c r="V23" s="2" t="str">
        <f>IF(O23&lt;&gt;"",VLOOKUP(O23,Runners!CZ$3:DM$200,V$1,FALSE),"")</f>
        <v/>
      </c>
      <c r="W23" s="19" t="str">
        <f t="shared" si="10"/>
        <v/>
      </c>
    </row>
    <row r="24" spans="1:23" x14ac:dyDescent="0.25">
      <c r="A24" s="1" t="s">
        <v>200</v>
      </c>
      <c r="B24" s="3"/>
      <c r="C24" s="3">
        <f>IF(A24&lt;&gt;"",VLOOKUP(A24,Runners!A$3:AS$200,C$1,FALSE),0)</f>
        <v>1.3888888888888888E-2</v>
      </c>
      <c r="D24" s="6">
        <f t="shared" si="0"/>
        <v>21</v>
      </c>
      <c r="E24" s="2"/>
      <c r="F24" s="2">
        <f t="shared" si="1"/>
        <v>0</v>
      </c>
      <c r="J24" s="1" t="str">
        <f t="shared" si="2"/>
        <v>Chris Hastwell</v>
      </c>
      <c r="M24" s="8" t="str">
        <f t="shared" si="3"/>
        <v/>
      </c>
      <c r="N24" s="8" t="str">
        <f t="shared" si="4"/>
        <v/>
      </c>
      <c r="O24" s="1" t="str">
        <f t="shared" si="5"/>
        <v/>
      </c>
      <c r="P24" s="40" t="str">
        <f t="shared" si="6"/>
        <v/>
      </c>
      <c r="Q24" s="40" t="str">
        <f t="shared" si="7"/>
        <v/>
      </c>
      <c r="R24" s="6">
        <f t="shared" si="8"/>
        <v>0</v>
      </c>
      <c r="S24" s="6">
        <f>IF(AND(D24&lt;=L$4,P24&lt;&gt;"Y"),IF(N24&lt;VLOOKUP(O24,Runners!A$3:CT$200,S$1,FALSE),2,0),0)</f>
        <v>0</v>
      </c>
      <c r="T24" s="6">
        <f t="shared" si="9"/>
        <v>0</v>
      </c>
      <c r="U24" s="2"/>
      <c r="V24" s="2" t="str">
        <f>IF(O24&lt;&gt;"",VLOOKUP(O24,Runners!CZ$3:DM$200,V$1,FALSE),"")</f>
        <v/>
      </c>
      <c r="W24" s="19" t="str">
        <f t="shared" si="10"/>
        <v/>
      </c>
    </row>
    <row r="25" spans="1:23" x14ac:dyDescent="0.25">
      <c r="A25" s="1" t="s">
        <v>228</v>
      </c>
      <c r="C25" s="3">
        <f>IF(A25&lt;&gt;"",VLOOKUP(A25,Runners!A$3:AS$200,C$1,FALSE),0)</f>
        <v>1.9097222222222224E-2</v>
      </c>
      <c r="D25" s="6">
        <f t="shared" si="0"/>
        <v>22</v>
      </c>
      <c r="E25" s="2"/>
      <c r="F25" s="2">
        <f t="shared" si="1"/>
        <v>0</v>
      </c>
      <c r="J25" s="1" t="str">
        <f t="shared" si="2"/>
        <v>Chris McCarthy</v>
      </c>
      <c r="M25" s="8" t="str">
        <f t="shared" si="3"/>
        <v/>
      </c>
      <c r="N25" s="8" t="str">
        <f t="shared" si="4"/>
        <v/>
      </c>
      <c r="O25" s="1" t="str">
        <f t="shared" si="5"/>
        <v/>
      </c>
      <c r="P25" s="40" t="str">
        <f t="shared" si="6"/>
        <v/>
      </c>
      <c r="Q25" s="40" t="str">
        <f t="shared" si="7"/>
        <v/>
      </c>
      <c r="R25" s="6">
        <f t="shared" si="8"/>
        <v>0</v>
      </c>
      <c r="S25" s="6">
        <f>IF(AND(D25&lt;=L$4,P25&lt;&gt;"Y"),IF(N25&lt;VLOOKUP(O25,Runners!A$3:CT$200,S$1,FALSE),2,0),0)</f>
        <v>0</v>
      </c>
      <c r="T25" s="6">
        <f t="shared" si="9"/>
        <v>0</v>
      </c>
      <c r="U25" s="2"/>
      <c r="V25" s="2" t="str">
        <f>IF(O25&lt;&gt;"",VLOOKUP(O25,Runners!CZ$3:DM$200,V$1,FALSE),"")</f>
        <v/>
      </c>
      <c r="W25" s="19" t="str">
        <f t="shared" si="10"/>
        <v/>
      </c>
    </row>
    <row r="26" spans="1:23" x14ac:dyDescent="0.25">
      <c r="A26" s="1" t="s">
        <v>223</v>
      </c>
      <c r="C26" s="3">
        <f>IF(A26&lt;&gt;"",VLOOKUP(A26,Runners!A$3:AS$200,C$1,FALSE),0)</f>
        <v>7.9861111111111105E-3</v>
      </c>
      <c r="D26" s="6">
        <f t="shared" si="0"/>
        <v>23</v>
      </c>
      <c r="E26" s="2"/>
      <c r="F26" s="2">
        <f t="shared" si="1"/>
        <v>0</v>
      </c>
      <c r="J26" s="1" t="str">
        <f t="shared" si="2"/>
        <v>Christine Rouse</v>
      </c>
      <c r="M26" s="8" t="str">
        <f t="shared" si="3"/>
        <v/>
      </c>
      <c r="N26" s="8" t="str">
        <f t="shared" si="4"/>
        <v/>
      </c>
      <c r="O26" s="1" t="str">
        <f t="shared" si="5"/>
        <v/>
      </c>
      <c r="P26" s="40" t="str">
        <f t="shared" si="6"/>
        <v/>
      </c>
      <c r="Q26" s="40" t="str">
        <f t="shared" si="7"/>
        <v/>
      </c>
      <c r="R26" s="6">
        <f t="shared" si="8"/>
        <v>0</v>
      </c>
      <c r="S26" s="6">
        <f>IF(AND(D26&lt;=L$4,P26&lt;&gt;"Y"),IF(N26&lt;VLOOKUP(O26,Runners!A$3:CT$200,S$1,FALSE),2,0),0)</f>
        <v>0</v>
      </c>
      <c r="T26" s="6">
        <f t="shared" si="9"/>
        <v>0</v>
      </c>
      <c r="U26" s="2"/>
      <c r="V26" s="2" t="str">
        <f>IF(O26&lt;&gt;"",VLOOKUP(O26,Runners!CZ$3:DM$200,V$1,FALSE),"")</f>
        <v/>
      </c>
      <c r="W26" s="19" t="str">
        <f t="shared" si="10"/>
        <v/>
      </c>
    </row>
    <row r="27" spans="1:23" x14ac:dyDescent="0.25">
      <c r="A27" s="1" t="s">
        <v>17</v>
      </c>
      <c r="C27" s="3">
        <f>IF(A27&lt;&gt;"",VLOOKUP(A27,Runners!A$3:AS$200,C$1,FALSE),0)</f>
        <v>1.40625E-2</v>
      </c>
      <c r="D27" s="6">
        <f t="shared" si="0"/>
        <v>24</v>
      </c>
      <c r="E27" s="2"/>
      <c r="F27" s="2">
        <f t="shared" si="1"/>
        <v>0</v>
      </c>
      <c r="J27" s="1" t="str">
        <f t="shared" si="2"/>
        <v>Claire England</v>
      </c>
      <c r="M27" s="8" t="str">
        <f t="shared" si="3"/>
        <v/>
      </c>
      <c r="N27" s="8" t="str">
        <f t="shared" si="4"/>
        <v/>
      </c>
      <c r="O27" s="1" t="str">
        <f t="shared" si="5"/>
        <v/>
      </c>
      <c r="P27" s="40" t="str">
        <f t="shared" si="6"/>
        <v/>
      </c>
      <c r="Q27" s="40" t="str">
        <f t="shared" si="7"/>
        <v/>
      </c>
      <c r="R27" s="6">
        <f t="shared" si="8"/>
        <v>0</v>
      </c>
      <c r="S27" s="6">
        <f>IF(AND(D27&lt;=L$4,P27&lt;&gt;"Y"),IF(N27&lt;VLOOKUP(O27,Runners!A$3:CT$200,S$1,FALSE),2,0),0)</f>
        <v>0</v>
      </c>
      <c r="T27" s="6">
        <f t="shared" si="9"/>
        <v>0</v>
      </c>
      <c r="U27" s="2"/>
      <c r="V27" s="2" t="str">
        <f>IF(O27&lt;&gt;"",VLOOKUP(O27,Runners!CZ$3:DM$200,V$1,FALSE),"")</f>
        <v/>
      </c>
      <c r="W27" s="19" t="str">
        <f t="shared" si="10"/>
        <v/>
      </c>
    </row>
    <row r="28" spans="1:23" x14ac:dyDescent="0.25">
      <c r="A28" s="1" t="s">
        <v>190</v>
      </c>
      <c r="C28" s="3">
        <f>IF(A28&lt;&gt;"",VLOOKUP(A28,Runners!A$3:AS$200,C$1,FALSE),0)</f>
        <v>1.3368055555555555E-2</v>
      </c>
      <c r="D28" s="6">
        <f t="shared" si="0"/>
        <v>25</v>
      </c>
      <c r="E28" s="2">
        <v>3.7465277777777778E-2</v>
      </c>
      <c r="F28" s="2">
        <f t="shared" si="1"/>
        <v>2.4097222222222221E-2</v>
      </c>
      <c r="J28" s="1" t="str">
        <f t="shared" si="2"/>
        <v>Claire Markham</v>
      </c>
      <c r="M28" s="8" t="str">
        <f t="shared" si="3"/>
        <v/>
      </c>
      <c r="N28" s="8" t="str">
        <f t="shared" si="4"/>
        <v/>
      </c>
      <c r="O28" s="1" t="str">
        <f t="shared" si="5"/>
        <v/>
      </c>
      <c r="P28" s="40" t="str">
        <f t="shared" si="6"/>
        <v/>
      </c>
      <c r="Q28" s="40" t="str">
        <f t="shared" si="7"/>
        <v/>
      </c>
      <c r="R28" s="6">
        <f t="shared" si="8"/>
        <v>0</v>
      </c>
      <c r="S28" s="6">
        <f>IF(AND(D28&lt;=L$4,P28&lt;&gt;"Y"),IF(N28&lt;VLOOKUP(O28,Runners!A$3:CT$200,S$1,FALSE),2,0),0)</f>
        <v>0</v>
      </c>
      <c r="T28" s="6">
        <f t="shared" si="9"/>
        <v>0</v>
      </c>
      <c r="U28" s="2"/>
      <c r="V28" s="2" t="str">
        <f>IF(O28&lt;&gt;"",VLOOKUP(O28,Runners!CZ$3:DM$200,V$1,FALSE),"")</f>
        <v/>
      </c>
      <c r="W28" s="19" t="str">
        <f t="shared" si="10"/>
        <v/>
      </c>
    </row>
    <row r="29" spans="1:23" x14ac:dyDescent="0.25">
      <c r="A29" s="1" t="s">
        <v>2</v>
      </c>
      <c r="B29" s="3"/>
      <c r="C29" s="3">
        <f>IF(A29&lt;&gt;"",VLOOKUP(A29,Runners!A$3:AS$200,C$1,FALSE),0)</f>
        <v>1.8229166666666668E-2</v>
      </c>
      <c r="D29" s="6">
        <f t="shared" si="0"/>
        <v>26</v>
      </c>
      <c r="E29" s="2"/>
      <c r="F29" s="2">
        <f t="shared" si="1"/>
        <v>0</v>
      </c>
      <c r="J29" s="1" t="str">
        <f t="shared" si="2"/>
        <v>Colin Laidlaw</v>
      </c>
      <c r="M29" s="8" t="str">
        <f t="shared" si="3"/>
        <v/>
      </c>
      <c r="N29" s="8" t="str">
        <f t="shared" si="4"/>
        <v/>
      </c>
      <c r="O29" s="1" t="str">
        <f t="shared" si="5"/>
        <v/>
      </c>
      <c r="P29" s="40" t="str">
        <f t="shared" si="6"/>
        <v/>
      </c>
      <c r="Q29" s="40" t="str">
        <f t="shared" si="7"/>
        <v/>
      </c>
      <c r="R29" s="6">
        <f t="shared" si="8"/>
        <v>0</v>
      </c>
      <c r="S29" s="6">
        <f>IF(AND(D29&lt;=L$4,P29&lt;&gt;"Y"),IF(N29&lt;VLOOKUP(O29,Runners!A$3:CT$200,S$1,FALSE),2,0),0)</f>
        <v>0</v>
      </c>
      <c r="T29" s="6">
        <f t="shared" si="9"/>
        <v>0</v>
      </c>
      <c r="U29" s="2"/>
      <c r="V29" s="2" t="str">
        <f>IF(O29&lt;&gt;"",VLOOKUP(O29,Runners!CZ$3:DM$200,V$1,FALSE),"")</f>
        <v/>
      </c>
      <c r="W29" s="19" t="str">
        <f t="shared" si="10"/>
        <v/>
      </c>
    </row>
    <row r="30" spans="1:23" x14ac:dyDescent="0.25">
      <c r="A30" s="1" t="s">
        <v>193</v>
      </c>
      <c r="C30" s="3">
        <f>IF(A30&lt;&gt;"",VLOOKUP(A30,Runners!A$3:AS$200,C$1,FALSE),0)</f>
        <v>1.40625E-2</v>
      </c>
      <c r="D30" s="6">
        <f t="shared" si="0"/>
        <v>27</v>
      </c>
      <c r="E30" s="2">
        <v>3.7314814814814815E-2</v>
      </c>
      <c r="F30" s="2">
        <f t="shared" si="1"/>
        <v>2.3252314814814816E-2</v>
      </c>
      <c r="J30" s="1" t="str">
        <f t="shared" si="2"/>
        <v>Dan Gregson</v>
      </c>
      <c r="M30" s="8" t="str">
        <f t="shared" si="3"/>
        <v/>
      </c>
      <c r="N30" s="8" t="str">
        <f t="shared" si="4"/>
        <v/>
      </c>
      <c r="O30" s="1" t="str">
        <f t="shared" si="5"/>
        <v/>
      </c>
      <c r="P30" s="40" t="str">
        <f t="shared" si="6"/>
        <v/>
      </c>
      <c r="Q30" s="40" t="str">
        <f t="shared" si="7"/>
        <v/>
      </c>
      <c r="R30" s="6">
        <f t="shared" si="8"/>
        <v>0</v>
      </c>
      <c r="S30" s="6">
        <f>IF(AND(D30&lt;=L$4,P30&lt;&gt;"Y"),IF(N30&lt;VLOOKUP(O30,Runners!A$3:CT$200,S$1,FALSE),2,0),0)</f>
        <v>0</v>
      </c>
      <c r="T30" s="6">
        <f t="shared" si="9"/>
        <v>0</v>
      </c>
      <c r="U30" s="2"/>
      <c r="V30" s="2" t="str">
        <f>IF(O30&lt;&gt;"",VLOOKUP(O30,Runners!CZ$3:DM$200,V$1,FALSE),"")</f>
        <v/>
      </c>
      <c r="W30" s="19" t="str">
        <f t="shared" si="10"/>
        <v/>
      </c>
    </row>
    <row r="31" spans="1:23" x14ac:dyDescent="0.25">
      <c r="A31" s="1" t="s">
        <v>158</v>
      </c>
      <c r="C31" s="3">
        <f>IF(A31&lt;&gt;"",VLOOKUP(A31,Runners!A$3:AS$200,C$1,FALSE),0)</f>
        <v>1.5277777777777777E-2</v>
      </c>
      <c r="D31" s="6">
        <f t="shared" si="0"/>
        <v>28</v>
      </c>
      <c r="E31" s="2"/>
      <c r="F31" s="2">
        <f t="shared" si="1"/>
        <v>0</v>
      </c>
      <c r="J31" s="1" t="str">
        <f t="shared" si="2"/>
        <v>Darran Ames</v>
      </c>
      <c r="M31" s="8" t="str">
        <f t="shared" si="3"/>
        <v/>
      </c>
      <c r="N31" s="8" t="str">
        <f t="shared" si="4"/>
        <v/>
      </c>
      <c r="O31" s="1" t="str">
        <f t="shared" si="5"/>
        <v/>
      </c>
      <c r="P31" s="40" t="str">
        <f t="shared" si="6"/>
        <v/>
      </c>
      <c r="Q31" s="40" t="str">
        <f t="shared" si="7"/>
        <v/>
      </c>
      <c r="R31" s="6">
        <f t="shared" si="8"/>
        <v>0</v>
      </c>
      <c r="S31" s="6">
        <f>IF(AND(D31&lt;=L$4,P31&lt;&gt;"Y"),IF(N31&lt;VLOOKUP(O31,Runners!A$3:CT$200,S$1,FALSE),2,0),0)</f>
        <v>0</v>
      </c>
      <c r="T31" s="6">
        <f t="shared" si="9"/>
        <v>0</v>
      </c>
      <c r="U31" s="2"/>
      <c r="V31" s="2" t="str">
        <f>IF(O31&lt;&gt;"",VLOOKUP(O31,Runners!CZ$3:DM$200,V$1,FALSE),"")</f>
        <v/>
      </c>
      <c r="W31" s="19" t="str">
        <f t="shared" si="10"/>
        <v/>
      </c>
    </row>
    <row r="32" spans="1:23" x14ac:dyDescent="0.25">
      <c r="A32" s="1" t="s">
        <v>192</v>
      </c>
      <c r="C32" s="3">
        <f>IF(A32&lt;&gt;"",VLOOKUP(A32,Runners!A$3:AS$200,C$1,FALSE),0)</f>
        <v>1.6493055555555556E-2</v>
      </c>
      <c r="D32" s="6">
        <f t="shared" si="0"/>
        <v>29</v>
      </c>
      <c r="E32" s="2"/>
      <c r="F32" s="2">
        <f t="shared" si="1"/>
        <v>0</v>
      </c>
      <c r="J32" s="1" t="str">
        <f t="shared" si="2"/>
        <v>Daryl Bentley</v>
      </c>
      <c r="M32" s="8" t="str">
        <f t="shared" si="3"/>
        <v/>
      </c>
      <c r="N32" s="8" t="str">
        <f t="shared" si="4"/>
        <v/>
      </c>
      <c r="O32" s="1" t="str">
        <f t="shared" si="5"/>
        <v/>
      </c>
      <c r="P32" s="40" t="str">
        <f t="shared" si="6"/>
        <v/>
      </c>
      <c r="Q32" s="40" t="str">
        <f t="shared" si="7"/>
        <v/>
      </c>
      <c r="R32" s="6">
        <f t="shared" si="8"/>
        <v>0</v>
      </c>
      <c r="S32" s="6">
        <f>IF(AND(D32&lt;=L$4,P32&lt;&gt;"Y"),IF(N32&lt;VLOOKUP(O32,Runners!A$3:CT$200,S$1,FALSE),2,0),0)</f>
        <v>0</v>
      </c>
      <c r="T32" s="6">
        <f t="shared" si="9"/>
        <v>0</v>
      </c>
      <c r="U32" s="2"/>
      <c r="V32" s="2" t="str">
        <f>IF(O32&lt;&gt;"",VLOOKUP(O32,Runners!CZ$3:DM$200,V$1,FALSE),"")</f>
        <v/>
      </c>
      <c r="W32" s="19" t="str">
        <f t="shared" si="10"/>
        <v/>
      </c>
    </row>
    <row r="33" spans="1:23" x14ac:dyDescent="0.25">
      <c r="A33" s="1" t="s">
        <v>206</v>
      </c>
      <c r="B33" s="1" t="s">
        <v>185</v>
      </c>
      <c r="C33" s="3">
        <f>IF(A33&lt;&gt;"",VLOOKUP(A33,Runners!A$3:AS$200,C$1,FALSE),0)</f>
        <v>1.6493055555555556E-2</v>
      </c>
      <c r="D33" s="6">
        <f t="shared" si="0"/>
        <v>30</v>
      </c>
      <c r="E33" s="2"/>
      <c r="F33" s="2">
        <f t="shared" si="1"/>
        <v>0</v>
      </c>
      <c r="J33" s="1" t="str">
        <f t="shared" si="2"/>
        <v>David Butler</v>
      </c>
      <c r="M33" s="8" t="str">
        <f t="shared" si="3"/>
        <v/>
      </c>
      <c r="N33" s="8" t="str">
        <f t="shared" si="4"/>
        <v/>
      </c>
      <c r="O33" s="1" t="str">
        <f t="shared" si="5"/>
        <v/>
      </c>
      <c r="P33" s="40" t="str">
        <f t="shared" si="6"/>
        <v/>
      </c>
      <c r="Q33" s="40" t="str">
        <f t="shared" si="7"/>
        <v/>
      </c>
      <c r="R33" s="6">
        <f t="shared" si="8"/>
        <v>0</v>
      </c>
      <c r="S33" s="6">
        <f>IF(AND(D33&lt;=L$4,P33&lt;&gt;"Y"),IF(N33&lt;VLOOKUP(O33,Runners!A$3:CT$200,S$1,FALSE),2,0),0)</f>
        <v>0</v>
      </c>
      <c r="T33" s="6">
        <f t="shared" si="9"/>
        <v>0</v>
      </c>
      <c r="U33" s="2"/>
      <c r="V33" s="2" t="str">
        <f>IF(O33&lt;&gt;"",VLOOKUP(O33,Runners!CZ$3:DM$200,V$1,FALSE),"")</f>
        <v/>
      </c>
      <c r="W33" s="19" t="str">
        <f t="shared" si="10"/>
        <v/>
      </c>
    </row>
    <row r="34" spans="1:23" x14ac:dyDescent="0.25">
      <c r="A34" s="1" t="s">
        <v>13</v>
      </c>
      <c r="C34" s="3">
        <f>IF(A34&lt;&gt;"",VLOOKUP(A34,Runners!A$3:AS$200,C$1,FALSE),0)</f>
        <v>1.1979166666666667E-2</v>
      </c>
      <c r="D34" s="6">
        <f t="shared" si="0"/>
        <v>31</v>
      </c>
      <c r="E34" s="2"/>
      <c r="F34" s="2">
        <f t="shared" si="1"/>
        <v>0</v>
      </c>
      <c r="J34" s="1" t="str">
        <f t="shared" si="2"/>
        <v>Debbie Cooper</v>
      </c>
      <c r="M34" s="8" t="str">
        <f t="shared" si="3"/>
        <v/>
      </c>
      <c r="N34" s="8" t="str">
        <f t="shared" si="4"/>
        <v/>
      </c>
      <c r="O34" s="1" t="str">
        <f t="shared" si="5"/>
        <v/>
      </c>
      <c r="P34" s="40" t="str">
        <f t="shared" si="6"/>
        <v/>
      </c>
      <c r="Q34" s="40" t="str">
        <f t="shared" si="7"/>
        <v/>
      </c>
      <c r="R34" s="6">
        <f t="shared" si="8"/>
        <v>0</v>
      </c>
      <c r="S34" s="6">
        <f>IF(AND(D34&lt;=L$4,P34&lt;&gt;"Y"),IF(N34&lt;VLOOKUP(O34,Runners!A$3:CT$200,S$1,FALSE),2,0),0)</f>
        <v>0</v>
      </c>
      <c r="T34" s="6">
        <f t="shared" si="9"/>
        <v>0</v>
      </c>
      <c r="U34" s="2"/>
      <c r="V34" s="2" t="str">
        <f>IF(O34&lt;&gt;"",VLOOKUP(O34,Runners!CZ$3:DM$200,V$1,FALSE),"")</f>
        <v/>
      </c>
      <c r="W34" s="19" t="str">
        <f t="shared" si="10"/>
        <v/>
      </c>
    </row>
    <row r="35" spans="1:23" x14ac:dyDescent="0.25">
      <c r="A35" s="1" t="s">
        <v>202</v>
      </c>
      <c r="C35" s="3">
        <f>IF(A35&lt;&gt;"",VLOOKUP(A35,Runners!A$3:AS$200,C$1,FALSE),0)</f>
        <v>8.8541666666666664E-3</v>
      </c>
      <c r="D35" s="6">
        <f t="shared" si="0"/>
        <v>32</v>
      </c>
      <c r="E35" s="2"/>
      <c r="F35" s="2">
        <f t="shared" si="1"/>
        <v>0</v>
      </c>
      <c r="J35" s="1" t="str">
        <f t="shared" si="2"/>
        <v>Debbie Francis</v>
      </c>
      <c r="M35" s="8" t="str">
        <f t="shared" si="3"/>
        <v/>
      </c>
      <c r="N35" s="8" t="str">
        <f t="shared" si="4"/>
        <v/>
      </c>
      <c r="O35" s="1" t="str">
        <f t="shared" si="5"/>
        <v/>
      </c>
      <c r="P35" s="40" t="str">
        <f t="shared" si="6"/>
        <v/>
      </c>
      <c r="Q35" s="40" t="str">
        <f t="shared" si="7"/>
        <v/>
      </c>
      <c r="R35" s="6">
        <f t="shared" si="8"/>
        <v>0</v>
      </c>
      <c r="S35" s="6">
        <f>IF(AND(D35&lt;=L$4,P35&lt;&gt;"Y"),IF(N35&lt;VLOOKUP(O35,Runners!A$3:CT$200,S$1,FALSE),2,0),0)</f>
        <v>0</v>
      </c>
      <c r="T35" s="6">
        <f t="shared" si="9"/>
        <v>0</v>
      </c>
      <c r="U35" s="2"/>
      <c r="V35" s="2" t="str">
        <f>IF(O35&lt;&gt;"",VLOOKUP(O35,Runners!CZ$3:DM$200,V$1,FALSE),"")</f>
        <v/>
      </c>
      <c r="W35" s="19" t="str">
        <f t="shared" si="10"/>
        <v/>
      </c>
    </row>
    <row r="36" spans="1:23" x14ac:dyDescent="0.25">
      <c r="A36" s="1" t="s">
        <v>35</v>
      </c>
      <c r="C36" s="3">
        <f>IF(A36&lt;&gt;"",VLOOKUP(A36,Runners!A$3:AS$200,C$1,FALSE),0)</f>
        <v>1.1631944444444445E-2</v>
      </c>
      <c r="D36" s="6">
        <f t="shared" ref="D36:D67" si="11">D35+1</f>
        <v>33</v>
      </c>
      <c r="E36" s="2"/>
      <c r="F36" s="2">
        <f t="shared" ref="F36:F67" si="12">IF(E36&gt;0,E36-C36,0)</f>
        <v>0</v>
      </c>
      <c r="J36" s="1" t="str">
        <f t="shared" ref="J36:J67" si="13">A36</f>
        <v>Derek Caborn</v>
      </c>
      <c r="M36" s="8" t="str">
        <f t="shared" ref="M36:M67" si="14">IF(D36&lt;=L$4,SMALL(E$4:E$201,D36),"")</f>
        <v/>
      </c>
      <c r="N36" s="8" t="str">
        <f t="shared" ref="N36:N67" si="15">IF(D36&lt;=L$4,VLOOKUP(M36,E$4:F$201,2,FALSE),"")</f>
        <v/>
      </c>
      <c r="O36" s="1" t="str">
        <f t="shared" ref="O36:O67" si="16">IF(D36&lt;=L$4,VLOOKUP(M36,E$4:J$201,6,FALSE),"")</f>
        <v/>
      </c>
      <c r="P36" s="40" t="str">
        <f t="shared" ref="P36:P67" si="17">IF(D36&lt;=L$4,VLOOKUP(O36,A$4:B$201,2,FALSE),"")</f>
        <v/>
      </c>
      <c r="Q36" s="40" t="str">
        <f t="shared" ref="Q36:Q67" si="18">IF(D36&lt;=L$4,IF(P36="Y",Q35,Q35-1),"")</f>
        <v/>
      </c>
      <c r="R36" s="6">
        <f t="shared" ref="R36:R67" si="19">IF(Q36=Q35,0,Q36)</f>
        <v>0</v>
      </c>
      <c r="S36" s="6">
        <f>IF(AND(D36&lt;=L$4,P36&lt;&gt;"Y"),IF(N36&lt;VLOOKUP(O36,Runners!A$3:CT$200,S$1,FALSE),2,0),0)</f>
        <v>0</v>
      </c>
      <c r="T36" s="6">
        <f t="shared" ref="T36:T67" si="20">IF(AND(D36&lt;=L$4,P36&lt;&gt;"Y"),S36+R36,0)</f>
        <v>0</v>
      </c>
      <c r="U36" s="2"/>
      <c r="V36" s="2" t="str">
        <f>IF(O36&lt;&gt;"",VLOOKUP(O36,Runners!CZ$3:DM$200,V$1,FALSE),"")</f>
        <v/>
      </c>
      <c r="W36" s="19" t="str">
        <f t="shared" ref="W36:W67" si="21">IF(O36&lt;&gt;"",(V36-N36)/V36,"")</f>
        <v/>
      </c>
    </row>
    <row r="37" spans="1:23" x14ac:dyDescent="0.25">
      <c r="A37" s="1" t="s">
        <v>184</v>
      </c>
      <c r="B37" s="3"/>
      <c r="C37" s="3">
        <f>IF(A37&lt;&gt;"",VLOOKUP(A37,Runners!A$3:AS$200,C$1,FALSE),0)</f>
        <v>1.40625E-2</v>
      </c>
      <c r="D37" s="6">
        <f t="shared" si="11"/>
        <v>34</v>
      </c>
      <c r="E37" s="2"/>
      <c r="F37" s="2">
        <f t="shared" si="12"/>
        <v>0</v>
      </c>
      <c r="J37" s="1" t="str">
        <f t="shared" si="13"/>
        <v>Dez Appleton</v>
      </c>
      <c r="M37" s="8" t="str">
        <f t="shared" si="14"/>
        <v/>
      </c>
      <c r="N37" s="8" t="str">
        <f t="shared" si="15"/>
        <v/>
      </c>
      <c r="O37" s="1" t="str">
        <f t="shared" si="16"/>
        <v/>
      </c>
      <c r="P37" s="40" t="str">
        <f t="shared" si="17"/>
        <v/>
      </c>
      <c r="Q37" s="40" t="str">
        <f t="shared" si="18"/>
        <v/>
      </c>
      <c r="R37" s="6">
        <f t="shared" si="19"/>
        <v>0</v>
      </c>
      <c r="S37" s="6">
        <f>IF(AND(D37&lt;=L$4,P37&lt;&gt;"Y"),IF(N37&lt;VLOOKUP(O37,Runners!A$3:CT$200,S$1,FALSE),2,0),0)</f>
        <v>0</v>
      </c>
      <c r="T37" s="6">
        <f t="shared" si="20"/>
        <v>0</v>
      </c>
      <c r="U37" s="2"/>
      <c r="V37" s="2" t="str">
        <f>IF(O37&lt;&gt;"",VLOOKUP(O37,Runners!CZ$3:DM$200,V$1,FALSE),"")</f>
        <v/>
      </c>
      <c r="W37" s="19" t="str">
        <f t="shared" si="21"/>
        <v/>
      </c>
    </row>
    <row r="38" spans="1:23" x14ac:dyDescent="0.25">
      <c r="A38" s="1" t="s">
        <v>205</v>
      </c>
      <c r="B38" s="3" t="s">
        <v>185</v>
      </c>
      <c r="C38" s="3">
        <f>IF(A38&lt;&gt;"",VLOOKUP(A38,Runners!A$3:AS$200,C$1,FALSE),0)</f>
        <v>1.4930555555555556E-2</v>
      </c>
      <c r="D38" s="6">
        <f t="shared" si="11"/>
        <v>35</v>
      </c>
      <c r="E38" s="2">
        <v>3.6805555555555557E-2</v>
      </c>
      <c r="F38" s="2">
        <f t="shared" si="12"/>
        <v>2.1874999999999999E-2</v>
      </c>
      <c r="J38" s="1" t="str">
        <f t="shared" si="13"/>
        <v>Dom Kirkby</v>
      </c>
      <c r="M38" s="8" t="str">
        <f t="shared" si="14"/>
        <v/>
      </c>
      <c r="N38" s="8" t="str">
        <f t="shared" si="15"/>
        <v/>
      </c>
      <c r="O38" s="1" t="str">
        <f t="shared" si="16"/>
        <v/>
      </c>
      <c r="P38" s="40" t="str">
        <f t="shared" si="17"/>
        <v/>
      </c>
      <c r="Q38" s="40" t="str">
        <f t="shared" si="18"/>
        <v/>
      </c>
      <c r="R38" s="6">
        <f t="shared" si="19"/>
        <v>0</v>
      </c>
      <c r="S38" s="6">
        <f>IF(AND(D38&lt;=L$4,P38&lt;&gt;"Y"),IF(N38&lt;VLOOKUP(O38,Runners!A$3:CT$200,S$1,FALSE),2,0),0)</f>
        <v>0</v>
      </c>
      <c r="T38" s="6">
        <f t="shared" si="20"/>
        <v>0</v>
      </c>
      <c r="U38" s="2"/>
      <c r="V38" s="2" t="str">
        <f>IF(O38&lt;&gt;"",VLOOKUP(O38,Runners!CZ$3:DM$200,V$1,FALSE),"")</f>
        <v/>
      </c>
      <c r="W38" s="19" t="str">
        <f t="shared" si="21"/>
        <v/>
      </c>
    </row>
    <row r="39" spans="1:23" x14ac:dyDescent="0.25">
      <c r="A39" s="1" t="s">
        <v>191</v>
      </c>
      <c r="C39" s="3">
        <f>IF(A39&lt;&gt;"",VLOOKUP(A39,Runners!A$3:AS$200,C$1,FALSE),0)</f>
        <v>1.8576388888888889E-2</v>
      </c>
      <c r="D39" s="6">
        <f t="shared" si="11"/>
        <v>36</v>
      </c>
      <c r="E39" s="2"/>
      <c r="F39" s="2">
        <f t="shared" si="12"/>
        <v>0</v>
      </c>
      <c r="J39" s="1" t="str">
        <f t="shared" si="13"/>
        <v>Dominic Garrett</v>
      </c>
      <c r="M39" s="8" t="str">
        <f t="shared" si="14"/>
        <v/>
      </c>
      <c r="N39" s="8" t="str">
        <f t="shared" si="15"/>
        <v/>
      </c>
      <c r="O39" s="1" t="str">
        <f t="shared" si="16"/>
        <v/>
      </c>
      <c r="P39" s="40" t="str">
        <f t="shared" si="17"/>
        <v/>
      </c>
      <c r="Q39" s="40" t="str">
        <f t="shared" si="18"/>
        <v/>
      </c>
      <c r="R39" s="6">
        <f t="shared" si="19"/>
        <v>0</v>
      </c>
      <c r="S39" s="6">
        <f>IF(AND(D39&lt;=L$4,P39&lt;&gt;"Y"),IF(N39&lt;VLOOKUP(O39,Runners!A$3:CT$200,S$1,FALSE),2,0),0)</f>
        <v>0</v>
      </c>
      <c r="T39" s="6">
        <f t="shared" si="20"/>
        <v>0</v>
      </c>
      <c r="U39" s="2"/>
      <c r="V39" s="2" t="str">
        <f>IF(O39&lt;&gt;"",VLOOKUP(O39,Runners!CZ$3:DM$200,V$1,FALSE),"")</f>
        <v/>
      </c>
      <c r="W39" s="19" t="str">
        <f t="shared" si="21"/>
        <v/>
      </c>
    </row>
    <row r="40" spans="1:23" x14ac:dyDescent="0.25">
      <c r="A40" s="1" t="s">
        <v>215</v>
      </c>
      <c r="C40" s="3">
        <f>IF(A40&lt;&gt;"",VLOOKUP(A40,Runners!A$3:AS$200,C$1,FALSE),0)</f>
        <v>1.0243055555555556E-2</v>
      </c>
      <c r="D40" s="6">
        <f t="shared" si="11"/>
        <v>37</v>
      </c>
      <c r="E40" s="2"/>
      <c r="F40" s="2">
        <f t="shared" si="12"/>
        <v>0</v>
      </c>
      <c r="J40" s="1" t="str">
        <f t="shared" si="13"/>
        <v>Emma Johnston</v>
      </c>
      <c r="M40" s="8" t="str">
        <f t="shared" si="14"/>
        <v/>
      </c>
      <c r="N40" s="8" t="str">
        <f t="shared" si="15"/>
        <v/>
      </c>
      <c r="O40" s="1" t="str">
        <f t="shared" si="16"/>
        <v/>
      </c>
      <c r="P40" s="40" t="str">
        <f t="shared" si="17"/>
        <v/>
      </c>
      <c r="Q40" s="40" t="str">
        <f t="shared" si="18"/>
        <v/>
      </c>
      <c r="R40" s="6">
        <f t="shared" si="19"/>
        <v>0</v>
      </c>
      <c r="S40" s="6">
        <f>IF(AND(D40&lt;=L$4,P40&lt;&gt;"Y"),IF(N40&lt;VLOOKUP(O40,Runners!A$3:CT$200,S$1,FALSE),2,0),0)</f>
        <v>0</v>
      </c>
      <c r="T40" s="6">
        <f t="shared" si="20"/>
        <v>0</v>
      </c>
      <c r="U40" s="2"/>
      <c r="V40" s="2" t="str">
        <f>IF(O40&lt;&gt;"",VLOOKUP(O40,Runners!CZ$3:DM$200,V$1,FALSE),"")</f>
        <v/>
      </c>
      <c r="W40" s="19" t="str">
        <f t="shared" si="21"/>
        <v/>
      </c>
    </row>
    <row r="41" spans="1:23" x14ac:dyDescent="0.25">
      <c r="A41" s="1" t="s">
        <v>232</v>
      </c>
      <c r="C41" s="3">
        <f>IF(A41&lt;&gt;"",VLOOKUP(A41,Runners!A$3:AS$200,C$1,FALSE),0)</f>
        <v>1.545138888888889E-2</v>
      </c>
      <c r="D41" s="6">
        <f t="shared" si="11"/>
        <v>38</v>
      </c>
      <c r="E41" s="2"/>
      <c r="F41" s="2">
        <f t="shared" si="12"/>
        <v>0</v>
      </c>
      <c r="J41" s="1" t="str">
        <f t="shared" si="13"/>
        <v>George Thomson</v>
      </c>
      <c r="M41" s="8" t="str">
        <f t="shared" si="14"/>
        <v/>
      </c>
      <c r="N41" s="8" t="str">
        <f t="shared" si="15"/>
        <v/>
      </c>
      <c r="O41" s="1" t="str">
        <f t="shared" si="16"/>
        <v/>
      </c>
      <c r="P41" s="40" t="str">
        <f t="shared" si="17"/>
        <v/>
      </c>
      <c r="Q41" s="40" t="str">
        <f t="shared" si="18"/>
        <v/>
      </c>
      <c r="R41" s="6">
        <f t="shared" si="19"/>
        <v>0</v>
      </c>
      <c r="S41" s="6">
        <f>IF(AND(D41&lt;=L$4,P41&lt;&gt;"Y"),IF(N41&lt;VLOOKUP(O41,Runners!A$3:CT$200,S$1,FALSE),2,0),0)</f>
        <v>0</v>
      </c>
      <c r="T41" s="6">
        <f t="shared" si="20"/>
        <v>0</v>
      </c>
      <c r="U41" s="2"/>
      <c r="V41" s="2" t="str">
        <f>IF(O41&lt;&gt;"",VLOOKUP(O41,Runners!CZ$3:DM$200,V$1,FALSE),"")</f>
        <v/>
      </c>
      <c r="W41" s="19" t="str">
        <f t="shared" si="21"/>
        <v/>
      </c>
    </row>
    <row r="42" spans="1:23" x14ac:dyDescent="0.25">
      <c r="A42" s="1" t="s">
        <v>59</v>
      </c>
      <c r="C42" s="3">
        <f>IF(A42&lt;&gt;"",VLOOKUP(A42,Runners!A$3:AS$200,C$1,FALSE),0)</f>
        <v>1.4236111111111111E-2</v>
      </c>
      <c r="D42" s="6">
        <f t="shared" si="11"/>
        <v>39</v>
      </c>
      <c r="E42" s="2"/>
      <c r="F42" s="2">
        <f t="shared" si="12"/>
        <v>0</v>
      </c>
      <c r="J42" s="1" t="str">
        <f t="shared" si="13"/>
        <v>Gerard Browne</v>
      </c>
      <c r="M42" s="8" t="str">
        <f t="shared" si="14"/>
        <v/>
      </c>
      <c r="N42" s="8" t="str">
        <f t="shared" si="15"/>
        <v/>
      </c>
      <c r="O42" s="1" t="str">
        <f t="shared" si="16"/>
        <v/>
      </c>
      <c r="P42" s="40" t="str">
        <f t="shared" si="17"/>
        <v/>
      </c>
      <c r="Q42" s="40" t="str">
        <f t="shared" si="18"/>
        <v/>
      </c>
      <c r="R42" s="6">
        <f t="shared" si="19"/>
        <v>0</v>
      </c>
      <c r="S42" s="6">
        <f>IF(AND(D42&lt;=L$4,P42&lt;&gt;"Y"),IF(N42&lt;VLOOKUP(O42,Runners!A$3:CT$200,S$1,FALSE),2,0),0)</f>
        <v>0</v>
      </c>
      <c r="T42" s="6">
        <f t="shared" si="20"/>
        <v>0</v>
      </c>
      <c r="U42" s="2"/>
      <c r="V42" s="2" t="str">
        <f>IF(O42&lt;&gt;"",VLOOKUP(O42,Runners!CZ$3:DM$200,V$1,FALSE),"")</f>
        <v/>
      </c>
      <c r="W42" s="19" t="str">
        <f t="shared" si="21"/>
        <v/>
      </c>
    </row>
    <row r="43" spans="1:23" x14ac:dyDescent="0.25">
      <c r="A43" s="1" t="s">
        <v>66</v>
      </c>
      <c r="C43" s="3">
        <f>IF(A43&lt;&gt;"",VLOOKUP(A43,Runners!A$3:AS$200,C$1,FALSE),0)</f>
        <v>1.5277777777777777E-2</v>
      </c>
      <c r="D43" s="6">
        <f t="shared" si="11"/>
        <v>40</v>
      </c>
      <c r="E43" s="2"/>
      <c r="F43" s="2">
        <f t="shared" si="12"/>
        <v>0</v>
      </c>
      <c r="J43" s="1" t="str">
        <f t="shared" si="13"/>
        <v>Gill Draper</v>
      </c>
      <c r="M43" s="8" t="str">
        <f t="shared" si="14"/>
        <v/>
      </c>
      <c r="N43" s="8" t="str">
        <f t="shared" si="15"/>
        <v/>
      </c>
      <c r="O43" s="1" t="str">
        <f t="shared" si="16"/>
        <v/>
      </c>
      <c r="P43" s="40" t="str">
        <f t="shared" si="17"/>
        <v/>
      </c>
      <c r="Q43" s="40" t="str">
        <f t="shared" si="18"/>
        <v/>
      </c>
      <c r="R43" s="6">
        <f t="shared" si="19"/>
        <v>0</v>
      </c>
      <c r="S43" s="6">
        <f>IF(AND(D43&lt;=L$4,P43&lt;&gt;"Y"),IF(N43&lt;VLOOKUP(O43,Runners!A$3:CT$200,S$1,FALSE),2,0),0)</f>
        <v>0</v>
      </c>
      <c r="T43" s="6">
        <f t="shared" si="20"/>
        <v>0</v>
      </c>
      <c r="U43" s="2"/>
      <c r="V43" s="2" t="str">
        <f>IF(O43&lt;&gt;"",VLOOKUP(O43,Runners!CZ$3:DM$200,V$1,FALSE),"")</f>
        <v/>
      </c>
      <c r="W43" s="19" t="str">
        <f t="shared" si="21"/>
        <v/>
      </c>
    </row>
    <row r="44" spans="1:23" x14ac:dyDescent="0.25">
      <c r="A44" s="1" t="s">
        <v>4</v>
      </c>
      <c r="C44" s="3">
        <f>IF(A44&lt;&gt;"",VLOOKUP(A44,Runners!A$3:AS$200,C$1,FALSE),0)</f>
        <v>6.5972222222222222E-3</v>
      </c>
      <c r="D44" s="6">
        <f t="shared" si="11"/>
        <v>41</v>
      </c>
      <c r="E44" s="2"/>
      <c r="F44" s="2">
        <f t="shared" si="12"/>
        <v>0</v>
      </c>
      <c r="J44" s="1" t="str">
        <f t="shared" si="13"/>
        <v>Gillian Oliver</v>
      </c>
      <c r="M44" s="8" t="str">
        <f t="shared" si="14"/>
        <v/>
      </c>
      <c r="N44" s="8" t="str">
        <f t="shared" si="15"/>
        <v/>
      </c>
      <c r="O44" s="1" t="str">
        <f t="shared" si="16"/>
        <v/>
      </c>
      <c r="P44" s="40" t="str">
        <f t="shared" si="17"/>
        <v/>
      </c>
      <c r="Q44" s="40" t="str">
        <f t="shared" si="18"/>
        <v/>
      </c>
      <c r="R44" s="6">
        <f t="shared" si="19"/>
        <v>0</v>
      </c>
      <c r="S44" s="6">
        <f>IF(AND(D44&lt;=L$4,P44&lt;&gt;"Y"),IF(N44&lt;VLOOKUP(O44,Runners!A$3:CT$200,S$1,FALSE),2,0),0)</f>
        <v>0</v>
      </c>
      <c r="T44" s="6">
        <f t="shared" si="20"/>
        <v>0</v>
      </c>
      <c r="U44" s="2"/>
      <c r="V44" s="2" t="str">
        <f>IF(O44&lt;&gt;"",VLOOKUP(O44,Runners!CZ$3:DM$200,V$1,FALSE),"")</f>
        <v/>
      </c>
      <c r="W44" s="19" t="str">
        <f t="shared" si="21"/>
        <v/>
      </c>
    </row>
    <row r="45" spans="1:23" x14ac:dyDescent="0.25">
      <c r="A45" s="1" t="s">
        <v>5</v>
      </c>
      <c r="C45" s="3">
        <f>IF(A45&lt;&gt;"",VLOOKUP(A45,Runners!A$3:AS$200,C$1,FALSE),0)</f>
        <v>1.545138888888889E-2</v>
      </c>
      <c r="D45" s="6">
        <f t="shared" si="11"/>
        <v>42</v>
      </c>
      <c r="E45" s="2"/>
      <c r="F45" s="2">
        <f t="shared" si="12"/>
        <v>0</v>
      </c>
      <c r="J45" s="1" t="str">
        <f t="shared" si="13"/>
        <v>Graham Webster</v>
      </c>
      <c r="M45" s="8" t="str">
        <f t="shared" si="14"/>
        <v/>
      </c>
      <c r="N45" s="8" t="str">
        <f t="shared" si="15"/>
        <v/>
      </c>
      <c r="O45" s="1" t="str">
        <f t="shared" si="16"/>
        <v/>
      </c>
      <c r="P45" s="40" t="str">
        <f t="shared" si="17"/>
        <v/>
      </c>
      <c r="Q45" s="40" t="str">
        <f t="shared" si="18"/>
        <v/>
      </c>
      <c r="R45" s="6">
        <f t="shared" si="19"/>
        <v>0</v>
      </c>
      <c r="S45" s="6">
        <f>IF(AND(D45&lt;=L$4,P45&lt;&gt;"Y"),IF(N45&lt;VLOOKUP(O45,Runners!A$3:CT$200,S$1,FALSE),2,0),0)</f>
        <v>0</v>
      </c>
      <c r="T45" s="6">
        <f t="shared" si="20"/>
        <v>0</v>
      </c>
      <c r="U45" s="2"/>
      <c r="V45" s="2" t="str">
        <f>IF(O45&lt;&gt;"",VLOOKUP(O45,Runners!CZ$3:DM$200,V$1,FALSE),"")</f>
        <v/>
      </c>
      <c r="W45" s="19" t="str">
        <f t="shared" si="21"/>
        <v/>
      </c>
    </row>
    <row r="46" spans="1:23" x14ac:dyDescent="0.25">
      <c r="A46" s="1" t="s">
        <v>195</v>
      </c>
      <c r="C46" s="3">
        <f>IF(A46&lt;&gt;"",VLOOKUP(A46,Runners!A$3:AS$200,C$1,FALSE),0)</f>
        <v>4.6874999999999998E-3</v>
      </c>
      <c r="D46" s="6">
        <f t="shared" si="11"/>
        <v>43</v>
      </c>
      <c r="E46" s="2"/>
      <c r="F46" s="2">
        <f t="shared" si="12"/>
        <v>0</v>
      </c>
      <c r="J46" s="1" t="str">
        <f t="shared" si="13"/>
        <v>Graham Young</v>
      </c>
      <c r="M46" s="8" t="str">
        <f t="shared" si="14"/>
        <v/>
      </c>
      <c r="N46" s="8" t="str">
        <f t="shared" si="15"/>
        <v/>
      </c>
      <c r="O46" s="1" t="str">
        <f t="shared" si="16"/>
        <v/>
      </c>
      <c r="P46" s="40" t="str">
        <f t="shared" si="17"/>
        <v/>
      </c>
      <c r="Q46" s="40" t="str">
        <f t="shared" si="18"/>
        <v/>
      </c>
      <c r="R46" s="6">
        <f t="shared" si="19"/>
        <v>0</v>
      </c>
      <c r="S46" s="6">
        <f>IF(AND(D46&lt;=L$4,P46&lt;&gt;"Y"),IF(N46&lt;VLOOKUP(O46,Runners!A$3:CT$200,S$1,FALSE),2,0),0)</f>
        <v>0</v>
      </c>
      <c r="T46" s="6">
        <f t="shared" si="20"/>
        <v>0</v>
      </c>
      <c r="U46" s="2"/>
      <c r="V46" s="2" t="str">
        <f>IF(O46&lt;&gt;"",VLOOKUP(O46,Runners!CZ$3:DM$200,V$1,FALSE),"")</f>
        <v/>
      </c>
      <c r="W46" s="19" t="str">
        <f t="shared" si="21"/>
        <v/>
      </c>
    </row>
    <row r="47" spans="1:23" x14ac:dyDescent="0.25">
      <c r="A47" s="1" t="s">
        <v>10</v>
      </c>
      <c r="C47" s="3">
        <f>IF(A47&lt;&gt;"",VLOOKUP(A47,Runners!A$3:AS$200,C$1,FALSE),0)</f>
        <v>9.2013888888888892E-3</v>
      </c>
      <c r="D47" s="6">
        <f t="shared" si="11"/>
        <v>44</v>
      </c>
      <c r="E47" s="2">
        <v>4.148148148148148E-2</v>
      </c>
      <c r="F47" s="2">
        <f t="shared" si="12"/>
        <v>3.2280092592592589E-2</v>
      </c>
      <c r="J47" s="1" t="str">
        <f t="shared" si="13"/>
        <v>Greg Oulton</v>
      </c>
      <c r="M47" s="8" t="str">
        <f t="shared" si="14"/>
        <v/>
      </c>
      <c r="N47" s="8" t="str">
        <f t="shared" si="15"/>
        <v/>
      </c>
      <c r="O47" s="1" t="str">
        <f t="shared" si="16"/>
        <v/>
      </c>
      <c r="P47" s="40" t="str">
        <f t="shared" si="17"/>
        <v/>
      </c>
      <c r="Q47" s="40" t="str">
        <f t="shared" si="18"/>
        <v/>
      </c>
      <c r="R47" s="6">
        <f t="shared" si="19"/>
        <v>0</v>
      </c>
      <c r="S47" s="6">
        <f>IF(AND(D47&lt;=L$4,P47&lt;&gt;"Y"),IF(N47&lt;VLOOKUP(O47,Runners!A$3:CT$200,S$1,FALSE),2,0),0)</f>
        <v>0</v>
      </c>
      <c r="T47" s="6">
        <f t="shared" si="20"/>
        <v>0</v>
      </c>
      <c r="U47" s="2"/>
      <c r="V47" s="2" t="str">
        <f>IF(O47&lt;&gt;"",VLOOKUP(O47,Runners!CZ$3:DM$200,V$1,FALSE),"")</f>
        <v/>
      </c>
      <c r="W47" s="19" t="str">
        <f t="shared" si="21"/>
        <v/>
      </c>
    </row>
    <row r="48" spans="1:23" x14ac:dyDescent="0.25">
      <c r="A48" s="1" t="s">
        <v>197</v>
      </c>
      <c r="C48" s="3">
        <f>IF(A48&lt;&gt;"",VLOOKUP(A48,Runners!A$3:AS$200,C$1,FALSE),0)</f>
        <v>1.9791666666666666E-2</v>
      </c>
      <c r="D48" s="6">
        <f t="shared" si="11"/>
        <v>45</v>
      </c>
      <c r="E48" s="2"/>
      <c r="F48" s="2">
        <f t="shared" si="12"/>
        <v>0</v>
      </c>
      <c r="J48" s="1" t="str">
        <f t="shared" si="13"/>
        <v>Guest 35:00</v>
      </c>
      <c r="M48" s="8" t="str">
        <f t="shared" si="14"/>
        <v/>
      </c>
      <c r="N48" s="8" t="str">
        <f t="shared" si="15"/>
        <v/>
      </c>
      <c r="O48" s="1" t="str">
        <f t="shared" si="16"/>
        <v/>
      </c>
      <c r="P48" s="40" t="str">
        <f t="shared" si="17"/>
        <v/>
      </c>
      <c r="Q48" s="40" t="str">
        <f t="shared" si="18"/>
        <v/>
      </c>
      <c r="R48" s="6">
        <f t="shared" si="19"/>
        <v>0</v>
      </c>
      <c r="S48" s="6">
        <f>IF(AND(D48&lt;=L$4,P48&lt;&gt;"Y"),IF(N48&lt;VLOOKUP(O48,Runners!A$3:CT$200,S$1,FALSE),2,0),0)</f>
        <v>0</v>
      </c>
      <c r="T48" s="6">
        <f t="shared" si="20"/>
        <v>0</v>
      </c>
      <c r="U48" s="2"/>
      <c r="V48" s="2" t="str">
        <f>IF(O48&lt;&gt;"",VLOOKUP(O48,Runners!CZ$3:DM$200,V$1,FALSE),"")</f>
        <v/>
      </c>
      <c r="W48" s="19" t="str">
        <f t="shared" si="21"/>
        <v/>
      </c>
    </row>
    <row r="49" spans="1:23" x14ac:dyDescent="0.25">
      <c r="A49" s="1" t="s">
        <v>196</v>
      </c>
      <c r="B49" s="3"/>
      <c r="C49" s="3">
        <f>IF(A49&lt;&gt;"",VLOOKUP(A49,Runners!A$3:AS$200,C$1,FALSE),0)</f>
        <v>1.8576388888888889E-2</v>
      </c>
      <c r="D49" s="6">
        <f t="shared" si="11"/>
        <v>46</v>
      </c>
      <c r="E49" s="2"/>
      <c r="F49" s="2">
        <f t="shared" si="12"/>
        <v>0</v>
      </c>
      <c r="J49" s="1" t="str">
        <f t="shared" si="13"/>
        <v>Guest 37:30</v>
      </c>
      <c r="M49" s="8" t="str">
        <f t="shared" si="14"/>
        <v/>
      </c>
      <c r="N49" s="8" t="str">
        <f t="shared" si="15"/>
        <v/>
      </c>
      <c r="O49" s="1" t="str">
        <f t="shared" si="16"/>
        <v/>
      </c>
      <c r="P49" s="40" t="str">
        <f t="shared" si="17"/>
        <v/>
      </c>
      <c r="Q49" s="40" t="str">
        <f t="shared" si="18"/>
        <v/>
      </c>
      <c r="R49" s="6">
        <f t="shared" si="19"/>
        <v>0</v>
      </c>
      <c r="S49" s="6">
        <f>IF(AND(D49&lt;=L$4,P49&lt;&gt;"Y"),IF(N49&lt;VLOOKUP(O49,Runners!A$3:CT$200,S$1,FALSE),2,0),0)</f>
        <v>0</v>
      </c>
      <c r="T49" s="6">
        <f t="shared" si="20"/>
        <v>0</v>
      </c>
      <c r="U49" s="2"/>
      <c r="V49" s="2" t="str">
        <f>IF(O49&lt;&gt;"",VLOOKUP(O49,Runners!CZ$3:DM$200,V$1,FALSE),"")</f>
        <v/>
      </c>
      <c r="W49" s="19" t="str">
        <f t="shared" si="21"/>
        <v/>
      </c>
    </row>
    <row r="50" spans="1:23" x14ac:dyDescent="0.25">
      <c r="A50" s="1" t="s">
        <v>176</v>
      </c>
      <c r="C50" s="3">
        <f>IF(A50&lt;&gt;"",VLOOKUP(A50,Runners!A$3:AS$200,C$1,FALSE),0)</f>
        <v>1.7361111111111112E-2</v>
      </c>
      <c r="D50" s="6">
        <f t="shared" si="11"/>
        <v>47</v>
      </c>
      <c r="E50" s="2"/>
      <c r="F50" s="2">
        <f t="shared" si="12"/>
        <v>0</v>
      </c>
      <c r="J50" s="1" t="str">
        <f t="shared" si="13"/>
        <v>Guest 40</v>
      </c>
      <c r="M50" s="8" t="str">
        <f t="shared" si="14"/>
        <v/>
      </c>
      <c r="N50" s="8" t="str">
        <f t="shared" si="15"/>
        <v/>
      </c>
      <c r="O50" s="1" t="str">
        <f t="shared" si="16"/>
        <v/>
      </c>
      <c r="P50" s="40" t="str">
        <f t="shared" si="17"/>
        <v/>
      </c>
      <c r="Q50" s="40" t="str">
        <f t="shared" si="18"/>
        <v/>
      </c>
      <c r="R50" s="6">
        <f t="shared" si="19"/>
        <v>0</v>
      </c>
      <c r="S50" s="6">
        <f>IF(AND(D50&lt;=L$4,P50&lt;&gt;"Y"),IF(N50&lt;VLOOKUP(O50,Runners!A$3:CT$200,S$1,FALSE),2,0),0)</f>
        <v>0</v>
      </c>
      <c r="T50" s="6">
        <f t="shared" si="20"/>
        <v>0</v>
      </c>
      <c r="U50" s="2"/>
      <c r="V50" s="2" t="str">
        <f>IF(O50&lt;&gt;"",VLOOKUP(O50,Runners!CZ$3:DM$200,V$1,FALSE),"")</f>
        <v/>
      </c>
      <c r="W50" s="19" t="str">
        <f t="shared" si="21"/>
        <v/>
      </c>
    </row>
    <row r="51" spans="1:23" x14ac:dyDescent="0.25">
      <c r="A51" s="1" t="s">
        <v>177</v>
      </c>
      <c r="C51" s="3">
        <f>IF(A51&lt;&gt;"",VLOOKUP(A51,Runners!A$3:AS$200,C$1,FALSE),0)</f>
        <v>1.6145833333333335E-2</v>
      </c>
      <c r="D51" s="6">
        <f t="shared" si="11"/>
        <v>48</v>
      </c>
      <c r="E51" s="2"/>
      <c r="F51" s="2">
        <f t="shared" si="12"/>
        <v>0</v>
      </c>
      <c r="J51" s="1" t="str">
        <f t="shared" si="13"/>
        <v>Guest 42:30</v>
      </c>
      <c r="M51" s="8" t="str">
        <f t="shared" si="14"/>
        <v/>
      </c>
      <c r="N51" s="8" t="str">
        <f t="shared" si="15"/>
        <v/>
      </c>
      <c r="O51" s="1" t="str">
        <f t="shared" si="16"/>
        <v/>
      </c>
      <c r="P51" s="40" t="str">
        <f t="shared" si="17"/>
        <v/>
      </c>
      <c r="Q51" s="40" t="str">
        <f t="shared" si="18"/>
        <v/>
      </c>
      <c r="R51" s="6">
        <f t="shared" si="19"/>
        <v>0</v>
      </c>
      <c r="S51" s="6">
        <f>IF(AND(D51&lt;=L$4,P51&lt;&gt;"Y"),IF(N51&lt;VLOOKUP(O51,Runners!A$3:CT$200,S$1,FALSE),2,0),0)</f>
        <v>0</v>
      </c>
      <c r="T51" s="6">
        <f t="shared" si="20"/>
        <v>0</v>
      </c>
      <c r="U51" s="2"/>
      <c r="V51" s="2" t="str">
        <f>IF(O51&lt;&gt;"",VLOOKUP(O51,Runners!CZ$3:DM$200,V$1,FALSE),"")</f>
        <v/>
      </c>
      <c r="W51" s="19" t="str">
        <f t="shared" si="21"/>
        <v/>
      </c>
    </row>
    <row r="52" spans="1:23" x14ac:dyDescent="0.25">
      <c r="A52" s="1" t="s">
        <v>178</v>
      </c>
      <c r="C52" s="3">
        <f>IF(A52&lt;&gt;"",VLOOKUP(A52,Runners!A$3:AS$200,C$1,FALSE),0)</f>
        <v>1.4930555555555556E-2</v>
      </c>
      <c r="D52" s="6">
        <f t="shared" si="11"/>
        <v>49</v>
      </c>
      <c r="E52" s="2"/>
      <c r="F52" s="2">
        <f t="shared" si="12"/>
        <v>0</v>
      </c>
      <c r="J52" s="1" t="str">
        <f t="shared" si="13"/>
        <v>Guest 45</v>
      </c>
      <c r="M52" s="8" t="str">
        <f t="shared" si="14"/>
        <v/>
      </c>
      <c r="N52" s="8" t="str">
        <f t="shared" si="15"/>
        <v/>
      </c>
      <c r="O52" s="1" t="str">
        <f t="shared" si="16"/>
        <v/>
      </c>
      <c r="P52" s="40" t="str">
        <f t="shared" si="17"/>
        <v/>
      </c>
      <c r="Q52" s="40" t="str">
        <f t="shared" si="18"/>
        <v/>
      </c>
      <c r="R52" s="6">
        <f t="shared" si="19"/>
        <v>0</v>
      </c>
      <c r="S52" s="6">
        <f>IF(AND(D52&lt;=L$4,P52&lt;&gt;"Y"),IF(N52&lt;VLOOKUP(O52,Runners!A$3:CT$200,S$1,FALSE),2,0),0)</f>
        <v>0</v>
      </c>
      <c r="T52" s="6">
        <f t="shared" si="20"/>
        <v>0</v>
      </c>
      <c r="U52" s="2"/>
      <c r="V52" s="2" t="str">
        <f>IF(O52&lt;&gt;"",VLOOKUP(O52,Runners!CZ$3:DM$200,V$1,FALSE),"")</f>
        <v/>
      </c>
      <c r="W52" s="19" t="str">
        <f t="shared" si="21"/>
        <v/>
      </c>
    </row>
    <row r="53" spans="1:23" x14ac:dyDescent="0.25">
      <c r="A53" s="1" t="s">
        <v>179</v>
      </c>
      <c r="B53" s="3"/>
      <c r="C53" s="3">
        <f>IF(A53&lt;&gt;"",VLOOKUP(A53,Runners!A$3:AS$200,C$1,FALSE),0)</f>
        <v>1.3888888888888888E-2</v>
      </c>
      <c r="D53" s="6">
        <f t="shared" si="11"/>
        <v>50</v>
      </c>
      <c r="E53" s="2"/>
      <c r="F53" s="2">
        <f t="shared" si="12"/>
        <v>0</v>
      </c>
      <c r="J53" s="1" t="str">
        <f t="shared" si="13"/>
        <v>Guest 47:30</v>
      </c>
      <c r="M53" s="8" t="str">
        <f t="shared" si="14"/>
        <v/>
      </c>
      <c r="N53" s="8" t="str">
        <f t="shared" si="15"/>
        <v/>
      </c>
      <c r="O53" s="1" t="str">
        <f t="shared" si="16"/>
        <v/>
      </c>
      <c r="P53" s="40" t="str">
        <f t="shared" si="17"/>
        <v/>
      </c>
      <c r="Q53" s="40" t="str">
        <f t="shared" si="18"/>
        <v/>
      </c>
      <c r="R53" s="6">
        <f t="shared" si="19"/>
        <v>0</v>
      </c>
      <c r="S53" s="6">
        <f>IF(AND(D53&lt;=L$4,P53&lt;&gt;"Y"),IF(N53&lt;VLOOKUP(O53,Runners!A$3:CT$200,S$1,FALSE),2,0),0)</f>
        <v>0</v>
      </c>
      <c r="T53" s="6">
        <f t="shared" si="20"/>
        <v>0</v>
      </c>
      <c r="U53" s="2"/>
      <c r="V53" s="2" t="str">
        <f>IF(O53&lt;&gt;"",VLOOKUP(O53,Runners!CZ$3:DM$200,V$1,FALSE),"")</f>
        <v/>
      </c>
      <c r="W53" s="19" t="str">
        <f t="shared" si="21"/>
        <v/>
      </c>
    </row>
    <row r="54" spans="1:23" x14ac:dyDescent="0.25">
      <c r="A54" s="1" t="s">
        <v>180</v>
      </c>
      <c r="B54" s="3"/>
      <c r="C54" s="3">
        <f>IF(A54&lt;&gt;"",VLOOKUP(A54,Runners!A$3:AS$200,C$1,FALSE),0)</f>
        <v>1.2673611111111111E-2</v>
      </c>
      <c r="D54" s="6">
        <f t="shared" si="11"/>
        <v>51</v>
      </c>
      <c r="E54" s="2"/>
      <c r="F54" s="2">
        <f t="shared" si="12"/>
        <v>0</v>
      </c>
      <c r="J54" s="1" t="str">
        <f t="shared" si="13"/>
        <v>Guest 50</v>
      </c>
      <c r="M54" s="8" t="str">
        <f t="shared" si="14"/>
        <v/>
      </c>
      <c r="N54" s="8" t="str">
        <f t="shared" si="15"/>
        <v/>
      </c>
      <c r="O54" s="1" t="str">
        <f t="shared" si="16"/>
        <v/>
      </c>
      <c r="P54" s="40" t="str">
        <f t="shared" si="17"/>
        <v/>
      </c>
      <c r="Q54" s="40" t="str">
        <f t="shared" si="18"/>
        <v/>
      </c>
      <c r="R54" s="6">
        <f t="shared" si="19"/>
        <v>0</v>
      </c>
      <c r="S54" s="6">
        <f>IF(AND(D54&lt;=L$4,P54&lt;&gt;"Y"),IF(N54&lt;VLOOKUP(O54,Runners!A$3:CT$200,S$1,FALSE),2,0),0)</f>
        <v>0</v>
      </c>
      <c r="T54" s="6">
        <f t="shared" si="20"/>
        <v>0</v>
      </c>
      <c r="U54" s="2"/>
      <c r="V54" s="2" t="str">
        <f>IF(O54&lt;&gt;"",VLOOKUP(O54,Runners!CZ$3:DM$200,V$1,FALSE),"")</f>
        <v/>
      </c>
      <c r="W54" s="19" t="str">
        <f t="shared" si="21"/>
        <v/>
      </c>
    </row>
    <row r="55" spans="1:23" x14ac:dyDescent="0.25">
      <c r="A55" s="1" t="s">
        <v>181</v>
      </c>
      <c r="C55" s="3">
        <f>IF(A55&lt;&gt;"",VLOOKUP(A55,Runners!A$3:AS$200,C$1,FALSE),0)</f>
        <v>1.0243055555555556E-2</v>
      </c>
      <c r="D55" s="6">
        <f t="shared" si="11"/>
        <v>52</v>
      </c>
      <c r="E55" s="2"/>
      <c r="F55" s="2">
        <f t="shared" si="12"/>
        <v>0</v>
      </c>
      <c r="J55" s="1" t="str">
        <f t="shared" si="13"/>
        <v>Guest 55</v>
      </c>
      <c r="M55" s="8" t="str">
        <f t="shared" si="14"/>
        <v/>
      </c>
      <c r="N55" s="8" t="str">
        <f t="shared" si="15"/>
        <v/>
      </c>
      <c r="O55" s="1" t="str">
        <f t="shared" si="16"/>
        <v/>
      </c>
      <c r="P55" s="40" t="str">
        <f t="shared" si="17"/>
        <v/>
      </c>
      <c r="Q55" s="40" t="str">
        <f t="shared" si="18"/>
        <v/>
      </c>
      <c r="R55" s="6">
        <f t="shared" si="19"/>
        <v>0</v>
      </c>
      <c r="S55" s="6">
        <f>IF(AND(D55&lt;=L$4,P55&lt;&gt;"Y"),IF(N55&lt;VLOOKUP(O55,Runners!A$3:CT$200,S$1,FALSE),2,0),0)</f>
        <v>0</v>
      </c>
      <c r="T55" s="6">
        <f t="shared" si="20"/>
        <v>0</v>
      </c>
      <c r="U55" s="2"/>
      <c r="V55" s="2" t="str">
        <f>IF(O55&lt;&gt;"",VLOOKUP(O55,Runners!CZ$3:DM$200,V$1,FALSE),"")</f>
        <v/>
      </c>
      <c r="W55" s="19" t="str">
        <f t="shared" si="21"/>
        <v/>
      </c>
    </row>
    <row r="56" spans="1:23" x14ac:dyDescent="0.25">
      <c r="A56" s="1" t="s">
        <v>182</v>
      </c>
      <c r="C56" s="3">
        <f>IF(A56&lt;&gt;"",VLOOKUP(A56,Runners!A$3:AS$200,C$1,FALSE),0)</f>
        <v>7.9861111111111105E-3</v>
      </c>
      <c r="D56" s="6">
        <f t="shared" si="11"/>
        <v>53</v>
      </c>
      <c r="E56" s="2"/>
      <c r="F56" s="2">
        <f t="shared" si="12"/>
        <v>0</v>
      </c>
      <c r="J56" s="1" t="str">
        <f t="shared" si="13"/>
        <v>Guest 60</v>
      </c>
      <c r="M56" s="8" t="str">
        <f t="shared" si="14"/>
        <v/>
      </c>
      <c r="N56" s="8" t="str">
        <f t="shared" si="15"/>
        <v/>
      </c>
      <c r="O56" s="1" t="str">
        <f t="shared" si="16"/>
        <v/>
      </c>
      <c r="P56" s="40" t="str">
        <f t="shared" si="17"/>
        <v/>
      </c>
      <c r="Q56" s="40" t="str">
        <f t="shared" si="18"/>
        <v/>
      </c>
      <c r="R56" s="6">
        <f t="shared" si="19"/>
        <v>0</v>
      </c>
      <c r="S56" s="6">
        <f>IF(AND(D56&lt;=L$4,P56&lt;&gt;"Y"),IF(N56&lt;VLOOKUP(O56,Runners!A$3:CT$200,S$1,FALSE),2,0),0)</f>
        <v>0</v>
      </c>
      <c r="T56" s="6">
        <f t="shared" si="20"/>
        <v>0</v>
      </c>
      <c r="U56" s="2"/>
      <c r="V56" s="2" t="str">
        <f>IF(O56&lt;&gt;"",VLOOKUP(O56,Runners!CZ$3:DM$200,V$1,FALSE),"")</f>
        <v/>
      </c>
      <c r="W56" s="19" t="str">
        <f t="shared" si="21"/>
        <v/>
      </c>
    </row>
    <row r="57" spans="1:23" x14ac:dyDescent="0.25">
      <c r="A57" s="1" t="s">
        <v>199</v>
      </c>
      <c r="B57" s="3" t="s">
        <v>185</v>
      </c>
      <c r="C57" s="3">
        <f>IF(A57&lt;&gt;"",VLOOKUP(A57,Runners!A$3:AS$200,C$1,FALSE),0)</f>
        <v>1.0763888888888889E-2</v>
      </c>
      <c r="D57" s="6">
        <f t="shared" si="11"/>
        <v>54</v>
      </c>
      <c r="E57" s="2">
        <v>3.5810185185185188E-2</v>
      </c>
      <c r="F57" s="2">
        <f t="shared" si="12"/>
        <v>2.5046296296296299E-2</v>
      </c>
      <c r="J57" s="1" t="str">
        <f t="shared" si="13"/>
        <v>Hannah McCandless</v>
      </c>
      <c r="M57" s="8" t="str">
        <f t="shared" si="14"/>
        <v/>
      </c>
      <c r="N57" s="8" t="str">
        <f t="shared" si="15"/>
        <v/>
      </c>
      <c r="O57" s="1" t="str">
        <f t="shared" si="16"/>
        <v/>
      </c>
      <c r="P57" s="40" t="str">
        <f t="shared" si="17"/>
        <v/>
      </c>
      <c r="Q57" s="40" t="str">
        <f t="shared" si="18"/>
        <v/>
      </c>
      <c r="R57" s="6">
        <f t="shared" si="19"/>
        <v>0</v>
      </c>
      <c r="S57" s="6">
        <f>IF(AND(D57&lt;=L$4,P57&lt;&gt;"Y"),IF(N57&lt;VLOOKUP(O57,Runners!A$3:CT$200,S$1,FALSE),2,0),0)</f>
        <v>0</v>
      </c>
      <c r="T57" s="6">
        <f t="shared" si="20"/>
        <v>0</v>
      </c>
      <c r="U57" s="2"/>
      <c r="V57" s="2" t="str">
        <f>IF(O57&lt;&gt;"",VLOOKUP(O57,Runners!CZ$3:DM$200,V$1,FALSE),"")</f>
        <v/>
      </c>
      <c r="W57" s="19" t="str">
        <f t="shared" si="21"/>
        <v/>
      </c>
    </row>
    <row r="58" spans="1:23" x14ac:dyDescent="0.25">
      <c r="A58" s="1" t="s">
        <v>172</v>
      </c>
      <c r="C58" s="3">
        <f>IF(A58&lt;&gt;"",VLOOKUP(A58,Runners!A$3:AS$200,C$1,FALSE),0)</f>
        <v>1.3194444444444444E-2</v>
      </c>
      <c r="D58" s="6">
        <f t="shared" si="11"/>
        <v>55</v>
      </c>
      <c r="E58" s="2"/>
      <c r="F58" s="2">
        <f t="shared" si="12"/>
        <v>0</v>
      </c>
      <c r="J58" s="1" t="str">
        <f t="shared" si="13"/>
        <v>Heidi Haigh</v>
      </c>
      <c r="M58" s="8" t="str">
        <f t="shared" si="14"/>
        <v/>
      </c>
      <c r="N58" s="8" t="str">
        <f t="shared" si="15"/>
        <v/>
      </c>
      <c r="O58" s="1" t="str">
        <f t="shared" si="16"/>
        <v/>
      </c>
      <c r="P58" s="40" t="str">
        <f t="shared" si="17"/>
        <v/>
      </c>
      <c r="Q58" s="40" t="str">
        <f t="shared" si="18"/>
        <v/>
      </c>
      <c r="R58" s="6">
        <f t="shared" si="19"/>
        <v>0</v>
      </c>
      <c r="S58" s="6">
        <f>IF(AND(D58&lt;=L$4,P58&lt;&gt;"Y"),IF(N58&lt;VLOOKUP(O58,Runners!A$3:CT$200,S$1,FALSE),2,0),0)</f>
        <v>0</v>
      </c>
      <c r="T58" s="6">
        <f t="shared" si="20"/>
        <v>0</v>
      </c>
      <c r="U58" s="2"/>
      <c r="V58" s="2" t="str">
        <f>IF(O58&lt;&gt;"",VLOOKUP(O58,Runners!CZ$3:DM$200,V$1,FALSE),"")</f>
        <v/>
      </c>
      <c r="W58" s="19" t="str">
        <f t="shared" si="21"/>
        <v/>
      </c>
    </row>
    <row r="59" spans="1:23" x14ac:dyDescent="0.25">
      <c r="A59" s="1" t="s">
        <v>233</v>
      </c>
      <c r="C59" s="3">
        <f>IF(A59&lt;&gt;"",VLOOKUP(A59,Runners!A$3:AS$200,C$1,FALSE),0)</f>
        <v>1.545138888888889E-2</v>
      </c>
      <c r="D59" s="6">
        <f t="shared" si="11"/>
        <v>56</v>
      </c>
      <c r="E59" s="2"/>
      <c r="F59" s="2">
        <f t="shared" si="12"/>
        <v>0</v>
      </c>
      <c r="J59" s="1" t="str">
        <f t="shared" si="13"/>
        <v>Hugo Love</v>
      </c>
      <c r="M59" s="8" t="str">
        <f t="shared" si="14"/>
        <v/>
      </c>
      <c r="N59" s="8" t="str">
        <f t="shared" si="15"/>
        <v/>
      </c>
      <c r="O59" s="1" t="str">
        <f t="shared" si="16"/>
        <v/>
      </c>
      <c r="P59" s="40" t="str">
        <f t="shared" si="17"/>
        <v/>
      </c>
      <c r="Q59" s="40" t="str">
        <f t="shared" si="18"/>
        <v/>
      </c>
      <c r="R59" s="6">
        <f t="shared" si="19"/>
        <v>0</v>
      </c>
      <c r="S59" s="6">
        <f>IF(AND(D59&lt;=L$4,P59&lt;&gt;"Y"),IF(N59&lt;VLOOKUP(O59,Runners!A$3:CT$200,S$1,FALSE),2,0),0)</f>
        <v>0</v>
      </c>
      <c r="T59" s="6">
        <f t="shared" si="20"/>
        <v>0</v>
      </c>
      <c r="U59" s="2"/>
      <c r="V59" s="2" t="str">
        <f>IF(O59&lt;&gt;"",VLOOKUP(O59,Runners!CZ$3:DM$200,V$1,FALSE),"")</f>
        <v/>
      </c>
      <c r="W59" s="19" t="str">
        <f t="shared" si="21"/>
        <v/>
      </c>
    </row>
    <row r="60" spans="1:23" x14ac:dyDescent="0.25">
      <c r="A60" s="1" t="s">
        <v>165</v>
      </c>
      <c r="C60" s="3">
        <f>IF(A60&lt;&gt;"",VLOOKUP(A60,Runners!A$3:AS$200,C$1,FALSE),0)</f>
        <v>1.545138888888889E-2</v>
      </c>
      <c r="D60" s="6">
        <f t="shared" si="11"/>
        <v>57</v>
      </c>
      <c r="E60" s="2"/>
      <c r="F60" s="2">
        <f t="shared" si="12"/>
        <v>0</v>
      </c>
      <c r="J60" s="1" t="str">
        <f t="shared" si="13"/>
        <v>Ian Tate</v>
      </c>
      <c r="M60" s="8" t="str">
        <f t="shared" si="14"/>
        <v/>
      </c>
      <c r="N60" s="8" t="str">
        <f t="shared" si="15"/>
        <v/>
      </c>
      <c r="O60" s="1" t="str">
        <f t="shared" si="16"/>
        <v/>
      </c>
      <c r="P60" s="40" t="str">
        <f t="shared" si="17"/>
        <v/>
      </c>
      <c r="Q60" s="40" t="str">
        <f t="shared" si="18"/>
        <v/>
      </c>
      <c r="R60" s="6">
        <f t="shared" si="19"/>
        <v>0</v>
      </c>
      <c r="S60" s="6">
        <f>IF(AND(D60&lt;=L$4,P60&lt;&gt;"Y"),IF(N60&lt;VLOOKUP(O60,Runners!A$3:CT$200,S$1,FALSE),2,0),0)</f>
        <v>0</v>
      </c>
      <c r="T60" s="6">
        <f t="shared" si="20"/>
        <v>0</v>
      </c>
      <c r="U60" s="2"/>
      <c r="V60" s="2" t="str">
        <f>IF(O60&lt;&gt;"",VLOOKUP(O60,Runners!CZ$3:DM$200,V$1,FALSE),"")</f>
        <v/>
      </c>
      <c r="W60" s="19" t="str">
        <f t="shared" si="21"/>
        <v/>
      </c>
    </row>
    <row r="61" spans="1:23" x14ac:dyDescent="0.25">
      <c r="A61" s="1" t="s">
        <v>11</v>
      </c>
      <c r="B61" s="3"/>
      <c r="C61" s="3">
        <f>IF(A61&lt;&gt;"",VLOOKUP(A61,Runners!A$3:AS$200,C$1,FALSE),0)</f>
        <v>9.3749999999999997E-3</v>
      </c>
      <c r="D61" s="6">
        <f t="shared" si="11"/>
        <v>58</v>
      </c>
      <c r="E61" s="2"/>
      <c r="F61" s="2">
        <f t="shared" si="12"/>
        <v>0</v>
      </c>
      <c r="J61" s="1" t="str">
        <f t="shared" si="13"/>
        <v>Jacqui Murray</v>
      </c>
      <c r="M61" s="8" t="str">
        <f t="shared" si="14"/>
        <v/>
      </c>
      <c r="N61" s="8" t="str">
        <f t="shared" si="15"/>
        <v/>
      </c>
      <c r="O61" s="1" t="str">
        <f t="shared" si="16"/>
        <v/>
      </c>
      <c r="P61" s="40" t="str">
        <f t="shared" si="17"/>
        <v/>
      </c>
      <c r="Q61" s="40" t="str">
        <f t="shared" si="18"/>
        <v/>
      </c>
      <c r="R61" s="6">
        <f t="shared" si="19"/>
        <v>0</v>
      </c>
      <c r="S61" s="6">
        <f>IF(AND(D61&lt;=L$4,P61&lt;&gt;"Y"),IF(N61&lt;VLOOKUP(O61,Runners!A$3:CT$200,S$1,FALSE),2,0),0)</f>
        <v>0</v>
      </c>
      <c r="T61" s="6">
        <f t="shared" si="20"/>
        <v>0</v>
      </c>
      <c r="U61" s="2"/>
      <c r="V61" s="2" t="str">
        <f>IF(O61&lt;&gt;"",VLOOKUP(O61,Runners!CZ$3:DM$200,V$1,FALSE),"")</f>
        <v/>
      </c>
      <c r="W61" s="19" t="str">
        <f t="shared" si="21"/>
        <v/>
      </c>
    </row>
    <row r="62" spans="1:23" x14ac:dyDescent="0.25">
      <c r="A62" s="1" t="s">
        <v>157</v>
      </c>
      <c r="C62" s="3">
        <f>IF(A62&lt;&gt;"",VLOOKUP(A62,Runners!A$3:AS$200,C$1,FALSE),0)</f>
        <v>1.40625E-2</v>
      </c>
      <c r="D62" s="6">
        <f t="shared" si="11"/>
        <v>59</v>
      </c>
      <c r="E62" s="2"/>
      <c r="F62" s="2">
        <f t="shared" si="12"/>
        <v>0</v>
      </c>
      <c r="J62" s="1" t="str">
        <f t="shared" si="13"/>
        <v>James Buckley</v>
      </c>
      <c r="M62" s="8" t="str">
        <f t="shared" si="14"/>
        <v/>
      </c>
      <c r="N62" s="8" t="str">
        <f t="shared" si="15"/>
        <v/>
      </c>
      <c r="O62" s="1" t="str">
        <f t="shared" si="16"/>
        <v/>
      </c>
      <c r="P62" s="40" t="str">
        <f t="shared" si="17"/>
        <v/>
      </c>
      <c r="Q62" s="40" t="str">
        <f t="shared" si="18"/>
        <v/>
      </c>
      <c r="R62" s="6">
        <f t="shared" si="19"/>
        <v>0</v>
      </c>
      <c r="S62" s="6">
        <f>IF(AND(D62&lt;=L$4,P62&lt;&gt;"Y"),IF(N62&lt;VLOOKUP(O62,Runners!A$3:CT$200,S$1,FALSE),2,0),0)</f>
        <v>0</v>
      </c>
      <c r="T62" s="6">
        <f t="shared" si="20"/>
        <v>0</v>
      </c>
      <c r="U62" s="2"/>
      <c r="V62" s="2" t="str">
        <f>IF(O62&lt;&gt;"",VLOOKUP(O62,Runners!CZ$3:DM$200,V$1,FALSE),"")</f>
        <v/>
      </c>
      <c r="W62" s="19" t="str">
        <f t="shared" si="21"/>
        <v/>
      </c>
    </row>
    <row r="63" spans="1:23" x14ac:dyDescent="0.25">
      <c r="A63" s="1" t="s">
        <v>219</v>
      </c>
      <c r="B63" s="3"/>
      <c r="C63" s="3">
        <f>IF(A63&lt;&gt;"",VLOOKUP(A63,Runners!A$3:AS$200,C$1,FALSE),0)</f>
        <v>1.892361111111111E-2</v>
      </c>
      <c r="D63" s="6">
        <f t="shared" si="11"/>
        <v>60</v>
      </c>
      <c r="E63" s="2"/>
      <c r="F63" s="2">
        <f t="shared" si="12"/>
        <v>0</v>
      </c>
      <c r="J63" s="1" t="str">
        <f t="shared" si="13"/>
        <v>James greenaway</v>
      </c>
      <c r="M63" s="8" t="str">
        <f t="shared" si="14"/>
        <v/>
      </c>
      <c r="N63" s="8" t="str">
        <f t="shared" si="15"/>
        <v/>
      </c>
      <c r="O63" s="1" t="str">
        <f t="shared" si="16"/>
        <v/>
      </c>
      <c r="P63" s="40" t="str">
        <f t="shared" si="17"/>
        <v/>
      </c>
      <c r="Q63" s="40" t="str">
        <f t="shared" si="18"/>
        <v/>
      </c>
      <c r="R63" s="6">
        <f t="shared" si="19"/>
        <v>0</v>
      </c>
      <c r="S63" s="6">
        <f>IF(AND(D63&lt;=L$4,P63&lt;&gt;"Y"),IF(N63&lt;VLOOKUP(O63,Runners!A$3:CT$200,S$1,FALSE),2,0),0)</f>
        <v>0</v>
      </c>
      <c r="T63" s="6">
        <f t="shared" si="20"/>
        <v>0</v>
      </c>
      <c r="U63" s="2"/>
      <c r="V63" s="2" t="str">
        <f>IF(O63&lt;&gt;"",VLOOKUP(O63,Runners!CZ$3:DM$200,V$1,FALSE),"")</f>
        <v/>
      </c>
      <c r="W63" s="19" t="str">
        <f t="shared" si="21"/>
        <v/>
      </c>
    </row>
    <row r="64" spans="1:23" x14ac:dyDescent="0.25">
      <c r="A64" s="1" t="s">
        <v>169</v>
      </c>
      <c r="C64" s="3">
        <f>IF(A64&lt;&gt;"",VLOOKUP(A64,Runners!A$3:AS$200,C$1,FALSE),0)</f>
        <v>1.3194444444444444E-2</v>
      </c>
      <c r="D64" s="6">
        <f t="shared" si="11"/>
        <v>61</v>
      </c>
      <c r="E64" s="2"/>
      <c r="F64" s="2">
        <f t="shared" si="12"/>
        <v>0</v>
      </c>
      <c r="J64" s="1" t="str">
        <f t="shared" si="13"/>
        <v>Jason Sheridan</v>
      </c>
      <c r="M64" s="8" t="str">
        <f t="shared" si="14"/>
        <v/>
      </c>
      <c r="N64" s="8" t="str">
        <f t="shared" si="15"/>
        <v/>
      </c>
      <c r="O64" s="1" t="str">
        <f t="shared" si="16"/>
        <v/>
      </c>
      <c r="P64" s="40" t="str">
        <f t="shared" si="17"/>
        <v/>
      </c>
      <c r="Q64" s="40" t="str">
        <f t="shared" si="18"/>
        <v/>
      </c>
      <c r="R64" s="6">
        <f t="shared" si="19"/>
        <v>0</v>
      </c>
      <c r="S64" s="6">
        <f>IF(AND(D64&lt;=L$4,P64&lt;&gt;"Y"),IF(N64&lt;VLOOKUP(O64,Runners!A$3:CT$200,S$1,FALSE),2,0),0)</f>
        <v>0</v>
      </c>
      <c r="T64" s="6">
        <f t="shared" si="20"/>
        <v>0</v>
      </c>
      <c r="U64" s="2"/>
      <c r="V64" s="2" t="str">
        <f>IF(O64&lt;&gt;"",VLOOKUP(O64,Runners!CZ$3:DM$200,V$1,FALSE),"")</f>
        <v/>
      </c>
      <c r="W64" s="19" t="str">
        <f t="shared" si="21"/>
        <v/>
      </c>
    </row>
    <row r="65" spans="1:23" x14ac:dyDescent="0.25">
      <c r="A65" s="1" t="s">
        <v>203</v>
      </c>
      <c r="C65" s="3">
        <f>IF(A65&lt;&gt;"",VLOOKUP(A65,Runners!A$3:AS$200,C$1,FALSE),0)</f>
        <v>1.0763888888888889E-2</v>
      </c>
      <c r="D65" s="6">
        <f t="shared" si="11"/>
        <v>62</v>
      </c>
      <c r="E65" s="2"/>
      <c r="F65" s="2">
        <f t="shared" si="12"/>
        <v>0</v>
      </c>
      <c r="J65" s="1" t="str">
        <f t="shared" si="13"/>
        <v>Jen Trohear</v>
      </c>
      <c r="M65" s="8" t="str">
        <f t="shared" si="14"/>
        <v/>
      </c>
      <c r="N65" s="8" t="str">
        <f t="shared" si="15"/>
        <v/>
      </c>
      <c r="O65" s="1" t="str">
        <f t="shared" si="16"/>
        <v/>
      </c>
      <c r="P65" s="40" t="str">
        <f t="shared" si="17"/>
        <v/>
      </c>
      <c r="Q65" s="40" t="str">
        <f t="shared" si="18"/>
        <v/>
      </c>
      <c r="R65" s="6">
        <f t="shared" si="19"/>
        <v>0</v>
      </c>
      <c r="S65" s="6">
        <f>IF(AND(D65&lt;=L$4,P65&lt;&gt;"Y"),IF(N65&lt;VLOOKUP(O65,Runners!A$3:CT$200,S$1,FALSE),2,0),0)</f>
        <v>0</v>
      </c>
      <c r="T65" s="6">
        <f t="shared" si="20"/>
        <v>0</v>
      </c>
      <c r="U65" s="2"/>
      <c r="V65" s="2" t="str">
        <f>IF(O65&lt;&gt;"",VLOOKUP(O65,Runners!CZ$3:DM$200,V$1,FALSE),"")</f>
        <v/>
      </c>
      <c r="W65" s="19" t="str">
        <f t="shared" si="21"/>
        <v/>
      </c>
    </row>
    <row r="66" spans="1:23" x14ac:dyDescent="0.25">
      <c r="A66" s="1" t="s">
        <v>9</v>
      </c>
      <c r="C66" s="3">
        <f>IF(A66&lt;&gt;"",VLOOKUP(A66,Runners!A$3:AS$200,C$1,FALSE),0)</f>
        <v>4.5138888888888885E-3</v>
      </c>
      <c r="D66" s="6">
        <f t="shared" si="11"/>
        <v>63</v>
      </c>
      <c r="E66" s="2">
        <v>3.5925925925925924E-2</v>
      </c>
      <c r="F66" s="2">
        <f t="shared" si="12"/>
        <v>3.1412037037037037E-2</v>
      </c>
      <c r="J66" s="1" t="str">
        <f t="shared" si="13"/>
        <v>Jeremy McCandless</v>
      </c>
      <c r="M66" s="8" t="str">
        <f t="shared" si="14"/>
        <v/>
      </c>
      <c r="N66" s="8" t="str">
        <f t="shared" si="15"/>
        <v/>
      </c>
      <c r="O66" s="1" t="str">
        <f t="shared" si="16"/>
        <v/>
      </c>
      <c r="P66" s="40" t="str">
        <f t="shared" si="17"/>
        <v/>
      </c>
      <c r="Q66" s="40" t="str">
        <f t="shared" si="18"/>
        <v/>
      </c>
      <c r="R66" s="6">
        <f t="shared" si="19"/>
        <v>0</v>
      </c>
      <c r="S66" s="6">
        <f>IF(AND(D66&lt;=L$4,P66&lt;&gt;"Y"),IF(N66&lt;VLOOKUP(O66,Runners!A$3:CT$200,S$1,FALSE),2,0),0)</f>
        <v>0</v>
      </c>
      <c r="T66" s="6">
        <f t="shared" si="20"/>
        <v>0</v>
      </c>
      <c r="U66" s="2"/>
      <c r="V66" s="2" t="str">
        <f>IF(O66&lt;&gt;"",VLOOKUP(O66,Runners!CZ$3:DM$200,V$1,FALSE),"")</f>
        <v/>
      </c>
      <c r="W66" s="19" t="str">
        <f t="shared" si="21"/>
        <v/>
      </c>
    </row>
    <row r="67" spans="1:23" x14ac:dyDescent="0.25">
      <c r="A67" s="1" t="s">
        <v>24</v>
      </c>
      <c r="B67" s="3"/>
      <c r="C67" s="3">
        <f>IF(A67&lt;&gt;"",VLOOKUP(A67,Runners!A$3:AS$200,C$1,FALSE),0)</f>
        <v>1.9444444444444445E-2</v>
      </c>
      <c r="D67" s="6">
        <f t="shared" si="11"/>
        <v>64</v>
      </c>
      <c r="E67" s="2">
        <v>3.7106481481481483E-2</v>
      </c>
      <c r="F67" s="2">
        <f t="shared" si="12"/>
        <v>1.7662037037037039E-2</v>
      </c>
      <c r="J67" s="1" t="str">
        <f t="shared" si="13"/>
        <v>Joe Greenwood</v>
      </c>
      <c r="M67" s="8" t="str">
        <f t="shared" si="14"/>
        <v/>
      </c>
      <c r="N67" s="8" t="str">
        <f t="shared" si="15"/>
        <v/>
      </c>
      <c r="O67" s="1" t="str">
        <f t="shared" si="16"/>
        <v/>
      </c>
      <c r="P67" s="40" t="str">
        <f t="shared" si="17"/>
        <v/>
      </c>
      <c r="Q67" s="40" t="str">
        <f t="shared" si="18"/>
        <v/>
      </c>
      <c r="R67" s="6">
        <f t="shared" si="19"/>
        <v>0</v>
      </c>
      <c r="S67" s="6">
        <f>IF(AND(D67&lt;=L$4,P67&lt;&gt;"Y"),IF(N67&lt;VLOOKUP(O67,Runners!A$3:CT$200,S$1,FALSE),2,0),0)</f>
        <v>0</v>
      </c>
      <c r="T67" s="6">
        <f t="shared" si="20"/>
        <v>0</v>
      </c>
      <c r="U67" s="2"/>
      <c r="V67" s="2" t="str">
        <f>IF(O67&lt;&gt;"",VLOOKUP(O67,Runners!CZ$3:DM$200,V$1,FALSE),"")</f>
        <v/>
      </c>
      <c r="W67" s="19" t="str">
        <f t="shared" si="21"/>
        <v/>
      </c>
    </row>
    <row r="68" spans="1:23" x14ac:dyDescent="0.25">
      <c r="A68" s="1" t="s">
        <v>146</v>
      </c>
      <c r="C68" s="3">
        <f>IF(A68&lt;&gt;"",VLOOKUP(A68,Runners!A$3:AS$200,C$1,FALSE),0)</f>
        <v>1.5625E-2</v>
      </c>
      <c r="D68" s="6">
        <f t="shared" ref="D68:D99" si="22">D67+1</f>
        <v>65</v>
      </c>
      <c r="E68" s="2"/>
      <c r="F68" s="2">
        <f t="shared" ref="F68:F99" si="23">IF(E68&gt;0,E68-C68,0)</f>
        <v>0</v>
      </c>
      <c r="J68" s="1" t="str">
        <f t="shared" ref="J68:J99" si="24">A68</f>
        <v>John Bertenshaw</v>
      </c>
      <c r="M68" s="8" t="str">
        <f t="shared" ref="M68:M99" si="25">IF(D68&lt;=L$4,SMALL(E$4:E$201,D68),"")</f>
        <v/>
      </c>
      <c r="N68" s="8" t="str">
        <f t="shared" ref="N68:N99" si="26">IF(D68&lt;=L$4,VLOOKUP(M68,E$4:F$201,2,FALSE),"")</f>
        <v/>
      </c>
      <c r="O68" s="1" t="str">
        <f t="shared" ref="O68:O99" si="27">IF(D68&lt;=L$4,VLOOKUP(M68,E$4:J$201,6,FALSE),"")</f>
        <v/>
      </c>
      <c r="P68" s="40" t="str">
        <f t="shared" ref="P68:P99" si="28">IF(D68&lt;=L$4,VLOOKUP(O68,A$4:B$201,2,FALSE),"")</f>
        <v/>
      </c>
      <c r="Q68" s="40" t="str">
        <f t="shared" ref="Q68:Q99" si="29">IF(D68&lt;=L$4,IF(P68="Y",Q67,Q67-1),"")</f>
        <v/>
      </c>
      <c r="R68" s="6">
        <f t="shared" ref="R68:R99" si="30">IF(Q68=Q67,0,Q68)</f>
        <v>0</v>
      </c>
      <c r="S68" s="6">
        <f>IF(AND(D68&lt;=L$4,P68&lt;&gt;"Y"),IF(N68&lt;VLOOKUP(O68,Runners!A$3:CT$200,S$1,FALSE),2,0),0)</f>
        <v>0</v>
      </c>
      <c r="T68" s="6">
        <f t="shared" ref="T68:T99" si="31">IF(AND(D68&lt;=L$4,P68&lt;&gt;"Y"),S68+R68,0)</f>
        <v>0</v>
      </c>
      <c r="U68" s="2"/>
      <c r="V68" s="2" t="str">
        <f>IF(O68&lt;&gt;"",VLOOKUP(O68,Runners!CZ$3:DM$200,V$1,FALSE),"")</f>
        <v/>
      </c>
      <c r="W68" s="19" t="str">
        <f t="shared" ref="W68:W99" si="32">IF(O68&lt;&gt;"",(V68-N68)/V68,"")</f>
        <v/>
      </c>
    </row>
    <row r="69" spans="1:23" x14ac:dyDescent="0.25">
      <c r="A69" s="1" t="s">
        <v>168</v>
      </c>
      <c r="C69" s="3">
        <f>IF(A69&lt;&gt;"",VLOOKUP(A69,Runners!A$3:AS$200,C$1,FALSE),0)</f>
        <v>1.7534722222222222E-2</v>
      </c>
      <c r="D69" s="6">
        <f t="shared" si="22"/>
        <v>66</v>
      </c>
      <c r="E69" s="2">
        <v>3.6701388888888888E-2</v>
      </c>
      <c r="F69" s="2">
        <f t="shared" si="23"/>
        <v>1.9166666666666665E-2</v>
      </c>
      <c r="J69" s="1" t="str">
        <f t="shared" si="24"/>
        <v>Jonathan Tuck</v>
      </c>
      <c r="M69" s="8" t="str">
        <f t="shared" si="25"/>
        <v/>
      </c>
      <c r="N69" s="8" t="str">
        <f t="shared" si="26"/>
        <v/>
      </c>
      <c r="O69" s="1" t="str">
        <f t="shared" si="27"/>
        <v/>
      </c>
      <c r="P69" s="40" t="str">
        <f t="shared" si="28"/>
        <v/>
      </c>
      <c r="Q69" s="40" t="str">
        <f t="shared" si="29"/>
        <v/>
      </c>
      <c r="R69" s="6">
        <f t="shared" si="30"/>
        <v>0</v>
      </c>
      <c r="S69" s="6">
        <f>IF(AND(D69&lt;=L$4,P69&lt;&gt;"Y"),IF(N69&lt;VLOOKUP(O69,Runners!A$3:CT$200,S$1,FALSE),2,0),0)</f>
        <v>0</v>
      </c>
      <c r="T69" s="6">
        <f t="shared" si="31"/>
        <v>0</v>
      </c>
      <c r="U69" s="2"/>
      <c r="V69" s="2" t="str">
        <f>IF(O69&lt;&gt;"",VLOOKUP(O69,Runners!CZ$3:DM$200,V$1,FALSE),"")</f>
        <v/>
      </c>
      <c r="W69" s="19" t="str">
        <f t="shared" si="32"/>
        <v/>
      </c>
    </row>
    <row r="70" spans="1:23" x14ac:dyDescent="0.25">
      <c r="A70" s="41" t="s">
        <v>212</v>
      </c>
      <c r="B70" s="1" t="s">
        <v>185</v>
      </c>
      <c r="C70" s="3">
        <f>IF(A70&lt;&gt;"",VLOOKUP(A70,Runners!A$3:AS$200,C$1,FALSE),0)</f>
        <v>1.6145833333333335E-2</v>
      </c>
      <c r="D70" s="6">
        <f t="shared" si="22"/>
        <v>67</v>
      </c>
      <c r="E70" s="2"/>
      <c r="F70" s="2">
        <f t="shared" si="23"/>
        <v>0</v>
      </c>
      <c r="J70" s="1" t="str">
        <f t="shared" si="24"/>
        <v>Jonny Ladd</v>
      </c>
      <c r="M70" s="8" t="str">
        <f t="shared" si="25"/>
        <v/>
      </c>
      <c r="N70" s="8" t="str">
        <f t="shared" si="26"/>
        <v/>
      </c>
      <c r="O70" s="1" t="str">
        <f t="shared" si="27"/>
        <v/>
      </c>
      <c r="P70" s="40" t="str">
        <f t="shared" si="28"/>
        <v/>
      </c>
      <c r="Q70" s="40" t="str">
        <f t="shared" si="29"/>
        <v/>
      </c>
      <c r="R70" s="6">
        <f t="shared" si="30"/>
        <v>0</v>
      </c>
      <c r="S70" s="6">
        <f>IF(AND(D70&lt;=L$4,P70&lt;&gt;"Y"),IF(N70&lt;VLOOKUP(O70,Runners!A$3:CT$200,S$1,FALSE),2,0),0)</f>
        <v>0</v>
      </c>
      <c r="T70" s="6">
        <f t="shared" si="31"/>
        <v>0</v>
      </c>
      <c r="U70" s="2"/>
      <c r="V70" s="2" t="str">
        <f>IF(O70&lt;&gt;"",VLOOKUP(O70,Runners!CZ$3:DM$200,V$1,FALSE),"")</f>
        <v/>
      </c>
      <c r="W70" s="19" t="str">
        <f t="shared" si="32"/>
        <v/>
      </c>
    </row>
    <row r="71" spans="1:23" x14ac:dyDescent="0.25">
      <c r="A71" s="1" t="s">
        <v>22</v>
      </c>
      <c r="C71" s="3">
        <f>IF(A71&lt;&gt;"",VLOOKUP(A71,Runners!A$3:AS$200,C$1,FALSE),0)</f>
        <v>1.0590277777777778E-2</v>
      </c>
      <c r="D71" s="6">
        <f t="shared" si="22"/>
        <v>68</v>
      </c>
      <c r="E71" s="2"/>
      <c r="F71" s="2">
        <f t="shared" si="23"/>
        <v>0</v>
      </c>
      <c r="J71" s="1" t="str">
        <f t="shared" si="24"/>
        <v>Julia Rolfe</v>
      </c>
      <c r="M71" s="8" t="str">
        <f t="shared" si="25"/>
        <v/>
      </c>
      <c r="N71" s="8" t="str">
        <f t="shared" si="26"/>
        <v/>
      </c>
      <c r="O71" s="1" t="str">
        <f t="shared" si="27"/>
        <v/>
      </c>
      <c r="P71" s="40" t="str">
        <f t="shared" si="28"/>
        <v/>
      </c>
      <c r="Q71" s="40" t="str">
        <f t="shared" si="29"/>
        <v/>
      </c>
      <c r="R71" s="6">
        <f t="shared" si="30"/>
        <v>0</v>
      </c>
      <c r="S71" s="6">
        <f>IF(AND(D71&lt;=L$4,P71&lt;&gt;"Y"),IF(N71&lt;VLOOKUP(O71,Runners!A$3:CT$200,S$1,FALSE),2,0),0)</f>
        <v>0</v>
      </c>
      <c r="T71" s="6">
        <f t="shared" si="31"/>
        <v>0</v>
      </c>
      <c r="U71" s="2"/>
      <c r="V71" s="2" t="str">
        <f>IF(O71&lt;&gt;"",VLOOKUP(O71,Runners!CZ$3:DM$200,V$1,FALSE),"")</f>
        <v/>
      </c>
      <c r="W71" s="19" t="str">
        <f t="shared" si="32"/>
        <v/>
      </c>
    </row>
    <row r="72" spans="1:23" x14ac:dyDescent="0.25">
      <c r="A72" s="1" t="s">
        <v>166</v>
      </c>
      <c r="C72" s="3">
        <f>IF(A72&lt;&gt;"",VLOOKUP(A72,Runners!A$3:AS$200,C$1,FALSE),0)</f>
        <v>7.6388888888888886E-3</v>
      </c>
      <c r="D72" s="6">
        <f t="shared" si="22"/>
        <v>69</v>
      </c>
      <c r="E72" s="2"/>
      <c r="F72" s="2">
        <f t="shared" si="23"/>
        <v>0</v>
      </c>
      <c r="J72" s="1" t="str">
        <f t="shared" si="24"/>
        <v>Julie Wiseman</v>
      </c>
      <c r="M72" s="8" t="str">
        <f t="shared" si="25"/>
        <v/>
      </c>
      <c r="N72" s="8" t="str">
        <f t="shared" si="26"/>
        <v/>
      </c>
      <c r="O72" s="1" t="str">
        <f t="shared" si="27"/>
        <v/>
      </c>
      <c r="P72" s="40" t="str">
        <f t="shared" si="28"/>
        <v/>
      </c>
      <c r="Q72" s="40" t="str">
        <f t="shared" si="29"/>
        <v/>
      </c>
      <c r="R72" s="6">
        <f t="shared" si="30"/>
        <v>0</v>
      </c>
      <c r="S72" s="6">
        <f>IF(AND(D72&lt;=L$4,P72&lt;&gt;"Y"),IF(N72&lt;VLOOKUP(O72,Runners!A$3:CT$200,S$1,FALSE),2,0),0)</f>
        <v>0</v>
      </c>
      <c r="T72" s="6">
        <f t="shared" si="31"/>
        <v>0</v>
      </c>
      <c r="U72" s="2"/>
      <c r="V72" s="2" t="str">
        <f>IF(O72&lt;&gt;"",VLOOKUP(O72,Runners!CZ$3:DM$200,V$1,FALSE),"")</f>
        <v/>
      </c>
      <c r="W72" s="19" t="str">
        <f t="shared" si="32"/>
        <v/>
      </c>
    </row>
    <row r="73" spans="1:23" x14ac:dyDescent="0.25">
      <c r="A73" s="1" t="s">
        <v>20</v>
      </c>
      <c r="B73" s="3"/>
      <c r="C73" s="3">
        <f>IF(A73&lt;&gt;"",VLOOKUP(A73,Runners!A$3:AS$200,C$1,FALSE),0)</f>
        <v>8.3333333333333332E-3</v>
      </c>
      <c r="D73" s="6">
        <f t="shared" si="22"/>
        <v>70</v>
      </c>
      <c r="E73" s="2"/>
      <c r="F73" s="2">
        <f t="shared" si="23"/>
        <v>0</v>
      </c>
      <c r="J73" s="1" t="str">
        <f t="shared" si="24"/>
        <v>Karen Lanigan</v>
      </c>
      <c r="M73" s="8" t="str">
        <f t="shared" si="25"/>
        <v/>
      </c>
      <c r="N73" s="8" t="str">
        <f t="shared" si="26"/>
        <v/>
      </c>
      <c r="O73" s="1" t="str">
        <f t="shared" si="27"/>
        <v/>
      </c>
      <c r="P73" s="40" t="str">
        <f t="shared" si="28"/>
        <v/>
      </c>
      <c r="Q73" s="40" t="str">
        <f t="shared" si="29"/>
        <v/>
      </c>
      <c r="R73" s="6">
        <f t="shared" si="30"/>
        <v>0</v>
      </c>
      <c r="S73" s="6">
        <f>IF(AND(D73&lt;=L$4,P73&lt;&gt;"Y"),IF(N73&lt;VLOOKUP(O73,Runners!A$3:CT$200,S$1,FALSE),2,0),0)</f>
        <v>0</v>
      </c>
      <c r="T73" s="6">
        <f t="shared" si="31"/>
        <v>0</v>
      </c>
      <c r="U73" s="2"/>
      <c r="V73" s="2" t="str">
        <f>IF(O73&lt;&gt;"",VLOOKUP(O73,Runners!CZ$3:DM$200,V$1,FALSE),"")</f>
        <v/>
      </c>
      <c r="W73" s="19" t="str">
        <f t="shared" si="32"/>
        <v/>
      </c>
    </row>
    <row r="74" spans="1:23" x14ac:dyDescent="0.25">
      <c r="A74" s="1" t="s">
        <v>21</v>
      </c>
      <c r="B74" s="3"/>
      <c r="C74" s="3">
        <f>IF(A74&lt;&gt;"",VLOOKUP(A74,Runners!A$3:AS$200,C$1,FALSE),0)</f>
        <v>1.2673611111111111E-2</v>
      </c>
      <c r="D74" s="6">
        <f t="shared" si="22"/>
        <v>71</v>
      </c>
      <c r="E74" s="2"/>
      <c r="F74" s="2">
        <f t="shared" si="23"/>
        <v>0</v>
      </c>
      <c r="J74" s="1" t="str">
        <f t="shared" si="24"/>
        <v>Kathy Gaunt</v>
      </c>
      <c r="M74" s="8" t="str">
        <f t="shared" si="25"/>
        <v/>
      </c>
      <c r="N74" s="8" t="str">
        <f t="shared" si="26"/>
        <v/>
      </c>
      <c r="O74" s="1" t="str">
        <f t="shared" si="27"/>
        <v/>
      </c>
      <c r="P74" s="40" t="str">
        <f t="shared" si="28"/>
        <v/>
      </c>
      <c r="Q74" s="40" t="str">
        <f t="shared" si="29"/>
        <v/>
      </c>
      <c r="R74" s="6">
        <f t="shared" si="30"/>
        <v>0</v>
      </c>
      <c r="S74" s="6">
        <f>IF(AND(D74&lt;=L$4,P74&lt;&gt;"Y"),IF(N74&lt;VLOOKUP(O74,Runners!A$3:CT$200,S$1,FALSE),2,0),0)</f>
        <v>0</v>
      </c>
      <c r="T74" s="6">
        <f t="shared" si="31"/>
        <v>0</v>
      </c>
      <c r="U74" s="2"/>
      <c r="V74" s="2" t="str">
        <f>IF(O74&lt;&gt;"",VLOOKUP(O74,Runners!CZ$3:DM$200,V$1,FALSE),"")</f>
        <v/>
      </c>
      <c r="W74" s="19" t="str">
        <f t="shared" si="32"/>
        <v/>
      </c>
    </row>
    <row r="75" spans="1:23" x14ac:dyDescent="0.25">
      <c r="A75" s="1" t="s">
        <v>204</v>
      </c>
      <c r="B75" s="3"/>
      <c r="C75" s="3">
        <f>IF(A75&lt;&gt;"",VLOOKUP(A75,Runners!A$3:AS$200,C$1,FALSE),0)</f>
        <v>1.3020833333333334E-2</v>
      </c>
      <c r="D75" s="6">
        <f t="shared" si="22"/>
        <v>72</v>
      </c>
      <c r="E75" s="2"/>
      <c r="F75" s="2">
        <f t="shared" si="23"/>
        <v>0</v>
      </c>
      <c r="J75" s="1" t="str">
        <f t="shared" si="24"/>
        <v>Katy McIntyre</v>
      </c>
      <c r="M75" s="8" t="str">
        <f t="shared" si="25"/>
        <v/>
      </c>
      <c r="N75" s="8" t="str">
        <f t="shared" si="26"/>
        <v/>
      </c>
      <c r="O75" s="1" t="str">
        <f t="shared" si="27"/>
        <v/>
      </c>
      <c r="P75" s="40" t="str">
        <f t="shared" si="28"/>
        <v/>
      </c>
      <c r="Q75" s="40" t="str">
        <f t="shared" si="29"/>
        <v/>
      </c>
      <c r="R75" s="6">
        <f t="shared" si="30"/>
        <v>0</v>
      </c>
      <c r="S75" s="6">
        <f>IF(AND(D75&lt;=L$4,P75&lt;&gt;"Y"),IF(N75&lt;VLOOKUP(O75,Runners!A$3:CT$200,S$1,FALSE),2,0),0)</f>
        <v>0</v>
      </c>
      <c r="T75" s="6">
        <f t="shared" si="31"/>
        <v>0</v>
      </c>
      <c r="U75" s="2"/>
      <c r="V75" s="2" t="str">
        <f>IF(O75&lt;&gt;"",VLOOKUP(O75,Runners!CZ$3:DM$200,V$1,FALSE),"")</f>
        <v/>
      </c>
      <c r="W75" s="19" t="str">
        <f t="shared" si="32"/>
        <v/>
      </c>
    </row>
    <row r="76" spans="1:23" x14ac:dyDescent="0.25">
      <c r="A76" s="1" t="s">
        <v>167</v>
      </c>
      <c r="B76" s="3"/>
      <c r="C76" s="3">
        <f>IF(A76&lt;&gt;"",VLOOKUP(A76,Runners!A$3:AS$200,C$1,FALSE),0)</f>
        <v>1.4583333333333334E-2</v>
      </c>
      <c r="D76" s="6">
        <f t="shared" si="22"/>
        <v>73</v>
      </c>
      <c r="E76" s="2"/>
      <c r="F76" s="2">
        <f t="shared" si="23"/>
        <v>0</v>
      </c>
      <c r="J76" s="1" t="str">
        <f t="shared" si="24"/>
        <v>Kevin Murray</v>
      </c>
      <c r="M76" s="8" t="str">
        <f t="shared" si="25"/>
        <v/>
      </c>
      <c r="N76" s="8" t="str">
        <f t="shared" si="26"/>
        <v/>
      </c>
      <c r="O76" s="1" t="str">
        <f t="shared" si="27"/>
        <v/>
      </c>
      <c r="P76" s="40" t="str">
        <f t="shared" si="28"/>
        <v/>
      </c>
      <c r="Q76" s="40" t="str">
        <f t="shared" si="29"/>
        <v/>
      </c>
      <c r="R76" s="6">
        <f t="shared" si="30"/>
        <v>0</v>
      </c>
      <c r="S76" s="6">
        <f>IF(AND(D76&lt;=L$4,P76&lt;&gt;"Y"),IF(N76&lt;VLOOKUP(O76,Runners!A$3:CT$200,S$1,FALSE),2,0),0)</f>
        <v>0</v>
      </c>
      <c r="T76" s="6">
        <f t="shared" si="31"/>
        <v>0</v>
      </c>
      <c r="U76" s="2"/>
      <c r="V76" s="2" t="str">
        <f>IF(O76&lt;&gt;"",VLOOKUP(O76,Runners!CZ$3:DM$200,V$1,FALSE),"")</f>
        <v/>
      </c>
      <c r="W76" s="19" t="str">
        <f t="shared" si="32"/>
        <v/>
      </c>
    </row>
    <row r="77" spans="1:23" x14ac:dyDescent="0.25">
      <c r="A77" s="1" t="s">
        <v>16</v>
      </c>
      <c r="C77" s="3">
        <f>IF(A77&lt;&gt;"",VLOOKUP(A77,Runners!A$3:AS$200,C$1,FALSE),0)</f>
        <v>1.0416666666666666E-2</v>
      </c>
      <c r="D77" s="6">
        <f t="shared" si="22"/>
        <v>74</v>
      </c>
      <c r="E77" s="2"/>
      <c r="F77" s="2">
        <f t="shared" si="23"/>
        <v>0</v>
      </c>
      <c r="J77" s="1" t="str">
        <f t="shared" si="24"/>
        <v>Kirsten Burnett</v>
      </c>
      <c r="M77" s="8" t="str">
        <f t="shared" si="25"/>
        <v/>
      </c>
      <c r="N77" s="8" t="str">
        <f t="shared" si="26"/>
        <v/>
      </c>
      <c r="O77" s="1" t="str">
        <f t="shared" si="27"/>
        <v/>
      </c>
      <c r="P77" s="40" t="str">
        <f t="shared" si="28"/>
        <v/>
      </c>
      <c r="Q77" s="40" t="str">
        <f t="shared" si="29"/>
        <v/>
      </c>
      <c r="R77" s="6">
        <f t="shared" si="30"/>
        <v>0</v>
      </c>
      <c r="S77" s="6">
        <f>IF(AND(D77&lt;=L$4,P77&lt;&gt;"Y"),IF(N77&lt;VLOOKUP(O77,Runners!A$3:CT$200,S$1,FALSE),2,0),0)</f>
        <v>0</v>
      </c>
      <c r="T77" s="6">
        <f t="shared" si="31"/>
        <v>0</v>
      </c>
      <c r="U77" s="2"/>
      <c r="V77" s="2" t="str">
        <f>IF(O77&lt;&gt;"",VLOOKUP(O77,Runners!CZ$3:DM$200,V$1,FALSE),"")</f>
        <v/>
      </c>
      <c r="W77" s="19" t="str">
        <f t="shared" si="32"/>
        <v/>
      </c>
    </row>
    <row r="78" spans="1:23" x14ac:dyDescent="0.25">
      <c r="A78" s="1" t="s">
        <v>226</v>
      </c>
      <c r="C78" s="3">
        <f>IF(A78&lt;&gt;"",VLOOKUP(A78,Runners!A$3:AS$200,C$1,FALSE),0)</f>
        <v>1.4756944444444444E-2</v>
      </c>
      <c r="D78" s="6">
        <f t="shared" si="22"/>
        <v>75</v>
      </c>
      <c r="E78" s="2"/>
      <c r="F78" s="2">
        <f t="shared" si="23"/>
        <v>0</v>
      </c>
      <c r="J78" s="1" t="str">
        <f t="shared" si="24"/>
        <v>Laura Bremner</v>
      </c>
      <c r="M78" s="8" t="str">
        <f t="shared" si="25"/>
        <v/>
      </c>
      <c r="N78" s="8" t="str">
        <f t="shared" si="26"/>
        <v/>
      </c>
      <c r="O78" s="1" t="str">
        <f t="shared" si="27"/>
        <v/>
      </c>
      <c r="P78" s="40" t="str">
        <f t="shared" si="28"/>
        <v/>
      </c>
      <c r="Q78" s="40" t="str">
        <f t="shared" si="29"/>
        <v/>
      </c>
      <c r="R78" s="6">
        <f t="shared" si="30"/>
        <v>0</v>
      </c>
      <c r="S78" s="6">
        <f>IF(AND(D78&lt;=L$4,P78&lt;&gt;"Y"),IF(N78&lt;VLOOKUP(O78,Runners!A$3:CT$200,S$1,FALSE),2,0),0)</f>
        <v>0</v>
      </c>
      <c r="T78" s="6">
        <f t="shared" si="31"/>
        <v>0</v>
      </c>
      <c r="U78" s="2"/>
      <c r="V78" s="2" t="str">
        <f>IF(O78&lt;&gt;"",VLOOKUP(O78,Runners!CZ$3:DM$200,V$1,FALSE),"")</f>
        <v/>
      </c>
      <c r="W78" s="19" t="str">
        <f t="shared" si="32"/>
        <v/>
      </c>
    </row>
    <row r="79" spans="1:23" x14ac:dyDescent="0.25">
      <c r="A79" s="1" t="s">
        <v>14</v>
      </c>
      <c r="C79" s="3">
        <f>IF(A79&lt;&gt;"",VLOOKUP(A79,Runners!A$3:AS$200,C$1,FALSE),0)</f>
        <v>9.2013888888888892E-3</v>
      </c>
      <c r="D79" s="6">
        <f t="shared" si="22"/>
        <v>76</v>
      </c>
      <c r="E79" s="2"/>
      <c r="F79" s="2">
        <f t="shared" si="23"/>
        <v>0</v>
      </c>
      <c r="J79" s="1" t="str">
        <f t="shared" si="24"/>
        <v>Laura Byrne</v>
      </c>
      <c r="M79" s="8" t="str">
        <f t="shared" si="25"/>
        <v/>
      </c>
      <c r="N79" s="8" t="str">
        <f t="shared" si="26"/>
        <v/>
      </c>
      <c r="O79" s="1" t="str">
        <f t="shared" si="27"/>
        <v/>
      </c>
      <c r="P79" s="40" t="str">
        <f t="shared" si="28"/>
        <v/>
      </c>
      <c r="Q79" s="40" t="str">
        <f t="shared" si="29"/>
        <v/>
      </c>
      <c r="R79" s="6">
        <f t="shared" si="30"/>
        <v>0</v>
      </c>
      <c r="S79" s="6">
        <f>IF(AND(D79&lt;=L$4,P79&lt;&gt;"Y"),IF(N79&lt;VLOOKUP(O79,Runners!A$3:CT$200,S$1,FALSE),2,0),0)</f>
        <v>0</v>
      </c>
      <c r="T79" s="6">
        <f t="shared" si="31"/>
        <v>0</v>
      </c>
      <c r="U79" s="2"/>
      <c r="V79" s="2" t="str">
        <f>IF(O79&lt;&gt;"",VLOOKUP(O79,Runners!CZ$3:DM$200,V$1,FALSE),"")</f>
        <v/>
      </c>
      <c r="W79" s="19" t="str">
        <f t="shared" si="32"/>
        <v/>
      </c>
    </row>
    <row r="80" spans="1:23" x14ac:dyDescent="0.25">
      <c r="A80" s="1" t="s">
        <v>189</v>
      </c>
      <c r="C80" s="3">
        <f>IF(A80&lt;&gt;"",VLOOKUP(A80,Runners!A$3:AS$200,C$1,FALSE),0)</f>
        <v>1.6319444444444445E-2</v>
      </c>
      <c r="D80" s="6">
        <f t="shared" si="22"/>
        <v>77</v>
      </c>
      <c r="E80" s="2"/>
      <c r="F80" s="2">
        <f t="shared" si="23"/>
        <v>0</v>
      </c>
      <c r="J80" s="1" t="str">
        <f t="shared" si="24"/>
        <v>Lee Vaudrey</v>
      </c>
      <c r="M80" s="8" t="str">
        <f t="shared" si="25"/>
        <v/>
      </c>
      <c r="N80" s="8" t="str">
        <f t="shared" si="26"/>
        <v/>
      </c>
      <c r="O80" s="1" t="str">
        <f t="shared" si="27"/>
        <v/>
      </c>
      <c r="P80" s="40" t="str">
        <f t="shared" si="28"/>
        <v/>
      </c>
      <c r="Q80" s="40" t="str">
        <f t="shared" si="29"/>
        <v/>
      </c>
      <c r="R80" s="6">
        <f t="shared" si="30"/>
        <v>0</v>
      </c>
      <c r="S80" s="6">
        <f>IF(AND(D80&lt;=L$4,P80&lt;&gt;"Y"),IF(N80&lt;VLOOKUP(O80,Runners!A$3:CT$200,S$1,FALSE),2,0),0)</f>
        <v>0</v>
      </c>
      <c r="T80" s="6">
        <f t="shared" si="31"/>
        <v>0</v>
      </c>
      <c r="U80" s="2"/>
      <c r="V80" s="2" t="str">
        <f>IF(O80&lt;&gt;"",VLOOKUP(O80,Runners!CZ$3:DM$200,V$1,FALSE),"")</f>
        <v/>
      </c>
      <c r="W80" s="19" t="str">
        <f t="shared" si="32"/>
        <v/>
      </c>
    </row>
    <row r="81" spans="1:23" x14ac:dyDescent="0.25">
      <c r="A81" s="1" t="s">
        <v>187</v>
      </c>
      <c r="C81" s="3">
        <f>IF(A81&lt;&gt;"",VLOOKUP(A81,Runners!A$3:AS$200,C$1,FALSE),0)</f>
        <v>1.4583333333333334E-2</v>
      </c>
      <c r="D81" s="6">
        <f t="shared" si="22"/>
        <v>78</v>
      </c>
      <c r="E81" s="2"/>
      <c r="F81" s="2">
        <f t="shared" si="23"/>
        <v>0</v>
      </c>
      <c r="J81" s="1" t="str">
        <f t="shared" si="24"/>
        <v>Lewis McAfee</v>
      </c>
      <c r="M81" s="8" t="str">
        <f t="shared" si="25"/>
        <v/>
      </c>
      <c r="N81" s="8" t="str">
        <f t="shared" si="26"/>
        <v/>
      </c>
      <c r="O81" s="1" t="str">
        <f t="shared" si="27"/>
        <v/>
      </c>
      <c r="P81" s="40" t="str">
        <f t="shared" si="28"/>
        <v/>
      </c>
      <c r="Q81" s="40" t="str">
        <f t="shared" si="29"/>
        <v/>
      </c>
      <c r="R81" s="6">
        <f t="shared" si="30"/>
        <v>0</v>
      </c>
      <c r="S81" s="6">
        <f>IF(AND(D81&lt;=L$4,P81&lt;&gt;"Y"),IF(N81&lt;VLOOKUP(O81,Runners!A$3:CT$200,S$1,FALSE),2,0),0)</f>
        <v>0</v>
      </c>
      <c r="T81" s="6">
        <f t="shared" si="31"/>
        <v>0</v>
      </c>
      <c r="U81" s="2"/>
      <c r="V81" s="2" t="str">
        <f>IF(O81&lt;&gt;"",VLOOKUP(O81,Runners!CZ$3:DM$200,V$1,FALSE),"")</f>
        <v/>
      </c>
      <c r="W81" s="19" t="str">
        <f t="shared" si="32"/>
        <v/>
      </c>
    </row>
    <row r="82" spans="1:23" x14ac:dyDescent="0.25">
      <c r="A82" s="1" t="s">
        <v>224</v>
      </c>
      <c r="C82" s="3">
        <f>IF(A82&lt;&gt;"",VLOOKUP(A82,Runners!A$3:AS$200,C$1,FALSE),0)</f>
        <v>1.0243055555555556E-2</v>
      </c>
      <c r="D82" s="6">
        <f t="shared" si="22"/>
        <v>79</v>
      </c>
      <c r="E82" s="2"/>
      <c r="F82" s="2">
        <f t="shared" si="23"/>
        <v>0</v>
      </c>
      <c r="J82" s="1" t="str">
        <f t="shared" si="24"/>
        <v>Linda Chadderton</v>
      </c>
      <c r="M82" s="8" t="str">
        <f t="shared" si="25"/>
        <v/>
      </c>
      <c r="N82" s="8" t="str">
        <f t="shared" si="26"/>
        <v/>
      </c>
      <c r="O82" s="1" t="str">
        <f t="shared" si="27"/>
        <v/>
      </c>
      <c r="P82" s="40" t="str">
        <f t="shared" si="28"/>
        <v/>
      </c>
      <c r="Q82" s="40" t="str">
        <f t="shared" si="29"/>
        <v/>
      </c>
      <c r="R82" s="6">
        <f t="shared" si="30"/>
        <v>0</v>
      </c>
      <c r="S82" s="6">
        <f>IF(AND(D82&lt;=L$4,P82&lt;&gt;"Y"),IF(N82&lt;VLOOKUP(O82,Runners!A$3:CT$200,S$1,FALSE),2,0),0)</f>
        <v>0</v>
      </c>
      <c r="T82" s="6">
        <f t="shared" si="31"/>
        <v>0</v>
      </c>
      <c r="U82" s="2"/>
      <c r="V82" s="2" t="str">
        <f>IF(O82&lt;&gt;"",VLOOKUP(O82,Runners!CZ$3:DM$200,V$1,FALSE),"")</f>
        <v/>
      </c>
      <c r="W82" s="19" t="str">
        <f t="shared" si="32"/>
        <v/>
      </c>
    </row>
    <row r="83" spans="1:23" x14ac:dyDescent="0.25">
      <c r="A83" s="1" t="s">
        <v>183</v>
      </c>
      <c r="C83" s="3">
        <f>IF(A83&lt;&gt;"",VLOOKUP(A83,Runners!A$3:AS$200,C$1,FALSE),0)</f>
        <v>1.9270833333333334E-2</v>
      </c>
      <c r="D83" s="6">
        <f t="shared" si="22"/>
        <v>80</v>
      </c>
      <c r="E83" s="2"/>
      <c r="F83" s="2">
        <f t="shared" si="23"/>
        <v>0</v>
      </c>
      <c r="J83" s="1" t="str">
        <f t="shared" si="24"/>
        <v>Liz Abbott</v>
      </c>
      <c r="M83" s="8" t="str">
        <f t="shared" si="25"/>
        <v/>
      </c>
      <c r="N83" s="8" t="str">
        <f t="shared" si="26"/>
        <v/>
      </c>
      <c r="O83" s="1" t="str">
        <f t="shared" si="27"/>
        <v/>
      </c>
      <c r="P83" s="40" t="str">
        <f t="shared" si="28"/>
        <v/>
      </c>
      <c r="Q83" s="40" t="str">
        <f t="shared" si="29"/>
        <v/>
      </c>
      <c r="R83" s="6">
        <f t="shared" si="30"/>
        <v>0</v>
      </c>
      <c r="S83" s="6">
        <f>IF(AND(D83&lt;=L$4,P83&lt;&gt;"Y"),IF(N83&lt;VLOOKUP(O83,Runners!A$3:CT$200,S$1,FALSE),2,0),0)</f>
        <v>0</v>
      </c>
      <c r="T83" s="6">
        <f t="shared" si="31"/>
        <v>0</v>
      </c>
      <c r="U83" s="2"/>
      <c r="V83" s="2" t="str">
        <f>IF(O83&lt;&gt;"",VLOOKUP(O83,Runners!CZ$3:DM$200,V$1,FALSE),"")</f>
        <v/>
      </c>
      <c r="W83" s="19" t="str">
        <f t="shared" si="32"/>
        <v/>
      </c>
    </row>
    <row r="84" spans="1:23" x14ac:dyDescent="0.25">
      <c r="A84" s="1" t="s">
        <v>58</v>
      </c>
      <c r="C84" s="3">
        <f>IF(A84&lt;&gt;"",VLOOKUP(A84,Runners!A$3:AS$200,C$1,FALSE),0)</f>
        <v>1.1458333333333333E-2</v>
      </c>
      <c r="D84" s="6">
        <f t="shared" si="22"/>
        <v>81</v>
      </c>
      <c r="E84" s="2"/>
      <c r="F84" s="2">
        <f t="shared" si="23"/>
        <v>0</v>
      </c>
      <c r="J84" s="1" t="str">
        <f t="shared" si="24"/>
        <v>Liz Boon</v>
      </c>
      <c r="M84" s="8" t="str">
        <f t="shared" si="25"/>
        <v/>
      </c>
      <c r="N84" s="8" t="str">
        <f t="shared" si="26"/>
        <v/>
      </c>
      <c r="O84" s="1" t="str">
        <f t="shared" si="27"/>
        <v/>
      </c>
      <c r="P84" s="40" t="str">
        <f t="shared" si="28"/>
        <v/>
      </c>
      <c r="Q84" s="40" t="str">
        <f t="shared" si="29"/>
        <v/>
      </c>
      <c r="R84" s="6">
        <f t="shared" si="30"/>
        <v>0</v>
      </c>
      <c r="S84" s="6">
        <f>IF(AND(D84&lt;=L$4,P84&lt;&gt;"Y"),IF(N84&lt;VLOOKUP(O84,Runners!A$3:CT$200,S$1,FALSE),2,0),0)</f>
        <v>0</v>
      </c>
      <c r="T84" s="6">
        <f t="shared" si="31"/>
        <v>0</v>
      </c>
      <c r="U84" s="2"/>
      <c r="V84" s="2" t="str">
        <f>IF(O84&lt;&gt;"",VLOOKUP(O84,Runners!CZ$3:DM$200,V$1,FALSE),"")</f>
        <v/>
      </c>
      <c r="W84" s="19" t="str">
        <f t="shared" si="32"/>
        <v/>
      </c>
    </row>
    <row r="85" spans="1:23" x14ac:dyDescent="0.25">
      <c r="A85" s="1" t="s">
        <v>175</v>
      </c>
      <c r="C85" s="3">
        <f>IF(A85&lt;&gt;"",VLOOKUP(A85,Runners!A$3:AS$200,C$1,FALSE),0)</f>
        <v>9.2013888888888892E-3</v>
      </c>
      <c r="D85" s="6">
        <f t="shared" si="22"/>
        <v>82</v>
      </c>
      <c r="E85" s="2"/>
      <c r="F85" s="2">
        <f t="shared" si="23"/>
        <v>0</v>
      </c>
      <c r="J85" s="1" t="str">
        <f t="shared" si="24"/>
        <v>Liz Canavan</v>
      </c>
      <c r="M85" s="8" t="str">
        <f t="shared" si="25"/>
        <v/>
      </c>
      <c r="N85" s="8" t="str">
        <f t="shared" si="26"/>
        <v/>
      </c>
      <c r="O85" s="1" t="str">
        <f t="shared" si="27"/>
        <v/>
      </c>
      <c r="P85" s="40" t="str">
        <f t="shared" si="28"/>
        <v/>
      </c>
      <c r="Q85" s="40" t="str">
        <f t="shared" si="29"/>
        <v/>
      </c>
      <c r="R85" s="6">
        <f t="shared" si="30"/>
        <v>0</v>
      </c>
      <c r="S85" s="6">
        <f>IF(AND(D85&lt;=L$4,P85&lt;&gt;"Y"),IF(N85&lt;VLOOKUP(O85,Runners!A$3:CT$200,S$1,FALSE),2,0),0)</f>
        <v>0</v>
      </c>
      <c r="T85" s="6">
        <f t="shared" si="31"/>
        <v>0</v>
      </c>
      <c r="U85" s="2"/>
      <c r="V85" s="2" t="str">
        <f>IF(O85&lt;&gt;"",VLOOKUP(O85,Runners!CZ$3:DM$200,V$1,FALSE),"")</f>
        <v/>
      </c>
      <c r="W85" s="19" t="str">
        <f t="shared" si="32"/>
        <v/>
      </c>
    </row>
    <row r="86" spans="1:23" x14ac:dyDescent="0.25">
      <c r="A86" s="1" t="s">
        <v>207</v>
      </c>
      <c r="C86" s="3">
        <f>IF(A86&lt;&gt;"",VLOOKUP(A86,Runners!A$3:AS$200,C$1,FALSE),0)</f>
        <v>1.4236111111111111E-2</v>
      </c>
      <c r="D86" s="6">
        <f t="shared" si="22"/>
        <v>83</v>
      </c>
      <c r="E86" s="2"/>
      <c r="F86" s="2">
        <f t="shared" si="23"/>
        <v>0</v>
      </c>
      <c r="J86" s="1" t="str">
        <f t="shared" si="24"/>
        <v>Louise Cox</v>
      </c>
      <c r="M86" s="8" t="str">
        <f t="shared" si="25"/>
        <v/>
      </c>
      <c r="N86" s="8" t="str">
        <f t="shared" si="26"/>
        <v/>
      </c>
      <c r="O86" s="1" t="str">
        <f t="shared" si="27"/>
        <v/>
      </c>
      <c r="P86" s="40" t="str">
        <f t="shared" si="28"/>
        <v/>
      </c>
      <c r="Q86" s="40" t="str">
        <f t="shared" si="29"/>
        <v/>
      </c>
      <c r="R86" s="6">
        <f t="shared" si="30"/>
        <v>0</v>
      </c>
      <c r="S86" s="6">
        <f>IF(AND(D86&lt;=L$4,P86&lt;&gt;"Y"),IF(N86&lt;VLOOKUP(O86,Runners!A$3:CT$200,S$1,FALSE),2,0),0)</f>
        <v>0</v>
      </c>
      <c r="T86" s="6">
        <f t="shared" si="31"/>
        <v>0</v>
      </c>
      <c r="U86" s="2"/>
      <c r="V86" s="2" t="str">
        <f>IF(O86&lt;&gt;"",VLOOKUP(O86,Runners!CZ$3:DM$200,V$1,FALSE),"")</f>
        <v/>
      </c>
      <c r="W86" s="19" t="str">
        <f t="shared" si="32"/>
        <v/>
      </c>
    </row>
    <row r="87" spans="1:23" x14ac:dyDescent="0.25">
      <c r="A87" s="41" t="s">
        <v>209</v>
      </c>
      <c r="C87" s="3">
        <f>IF(A87&lt;&gt;"",VLOOKUP(A87,Runners!A$3:AS$200,C$1,FALSE),0)</f>
        <v>1.6145833333333335E-2</v>
      </c>
      <c r="D87" s="6">
        <f t="shared" si="22"/>
        <v>84</v>
      </c>
      <c r="E87" s="2">
        <v>3.9085648148148147E-2</v>
      </c>
      <c r="F87" s="2">
        <f t="shared" si="23"/>
        <v>2.2939814814814812E-2</v>
      </c>
      <c r="J87" s="1" t="str">
        <f t="shared" si="24"/>
        <v>Maddy Markham</v>
      </c>
      <c r="M87" s="8" t="str">
        <f t="shared" si="25"/>
        <v/>
      </c>
      <c r="N87" s="8" t="str">
        <f t="shared" si="26"/>
        <v/>
      </c>
      <c r="O87" s="1" t="str">
        <f t="shared" si="27"/>
        <v/>
      </c>
      <c r="P87" s="40" t="str">
        <f t="shared" si="28"/>
        <v/>
      </c>
      <c r="Q87" s="40" t="str">
        <f t="shared" si="29"/>
        <v/>
      </c>
      <c r="R87" s="6">
        <f t="shared" si="30"/>
        <v>0</v>
      </c>
      <c r="S87" s="6">
        <f>IF(AND(D87&lt;=L$4,P87&lt;&gt;"Y"),IF(N87&lt;VLOOKUP(O87,Runners!A$3:CT$200,S$1,FALSE),2,0),0)</f>
        <v>0</v>
      </c>
      <c r="T87" s="6">
        <f t="shared" si="31"/>
        <v>0</v>
      </c>
      <c r="U87" s="2"/>
      <c r="V87" s="2" t="str">
        <f>IF(O87&lt;&gt;"",VLOOKUP(O87,Runners!CZ$3:DM$200,V$1,FALSE),"")</f>
        <v/>
      </c>
      <c r="W87" s="19" t="str">
        <f t="shared" si="32"/>
        <v/>
      </c>
    </row>
    <row r="88" spans="1:23" x14ac:dyDescent="0.25">
      <c r="A88" s="1" t="s">
        <v>144</v>
      </c>
      <c r="B88" s="3"/>
      <c r="C88" s="3">
        <f>IF(A88&lt;&gt;"",VLOOKUP(A88,Runners!A$3:AS$200,C$1,FALSE),0)</f>
        <v>7.2916666666666668E-3</v>
      </c>
      <c r="D88" s="6">
        <f t="shared" si="22"/>
        <v>85</v>
      </c>
      <c r="E88" s="2"/>
      <c r="F88" s="2">
        <f t="shared" si="23"/>
        <v>0</v>
      </c>
      <c r="J88" s="1" t="str">
        <f t="shared" si="24"/>
        <v>Maria Tierney</v>
      </c>
      <c r="M88" s="8" t="str">
        <f t="shared" si="25"/>
        <v/>
      </c>
      <c r="N88" s="8" t="str">
        <f t="shared" si="26"/>
        <v/>
      </c>
      <c r="O88" s="1" t="str">
        <f t="shared" si="27"/>
        <v/>
      </c>
      <c r="P88" s="40" t="str">
        <f t="shared" si="28"/>
        <v/>
      </c>
      <c r="Q88" s="40" t="str">
        <f t="shared" si="29"/>
        <v/>
      </c>
      <c r="R88" s="6">
        <f t="shared" si="30"/>
        <v>0</v>
      </c>
      <c r="S88" s="6">
        <f>IF(AND(D88&lt;=L$4,P88&lt;&gt;"Y"),IF(N88&lt;VLOOKUP(O88,Runners!A$3:CT$200,S$1,FALSE),2,0),0)</f>
        <v>0</v>
      </c>
      <c r="T88" s="6">
        <f t="shared" si="31"/>
        <v>0</v>
      </c>
      <c r="U88" s="2"/>
      <c r="V88" s="2" t="str">
        <f>IF(O88&lt;&gt;"",VLOOKUP(O88,Runners!CZ$3:DM$200,V$1,FALSE),"")</f>
        <v/>
      </c>
      <c r="W88" s="19" t="str">
        <f t="shared" si="32"/>
        <v/>
      </c>
    </row>
    <row r="89" spans="1:23" x14ac:dyDescent="0.25">
      <c r="A89" s="1" t="s">
        <v>160</v>
      </c>
      <c r="C89" s="3">
        <f>IF(A89&lt;&gt;"",VLOOKUP(A89,Runners!A$3:AS$200,C$1,FALSE),0)</f>
        <v>1.5625E-2</v>
      </c>
      <c r="D89" s="6">
        <f t="shared" si="22"/>
        <v>86</v>
      </c>
      <c r="E89" s="2"/>
      <c r="F89" s="2">
        <f t="shared" si="23"/>
        <v>0</v>
      </c>
      <c r="J89" s="1" t="str">
        <f t="shared" si="24"/>
        <v>Mark Hughes</v>
      </c>
      <c r="M89" s="8" t="str">
        <f t="shared" si="25"/>
        <v/>
      </c>
      <c r="N89" s="8" t="str">
        <f t="shared" si="26"/>
        <v/>
      </c>
      <c r="O89" s="1" t="str">
        <f t="shared" si="27"/>
        <v/>
      </c>
      <c r="P89" s="40" t="str">
        <f t="shared" si="28"/>
        <v/>
      </c>
      <c r="Q89" s="40" t="str">
        <f t="shared" si="29"/>
        <v/>
      </c>
      <c r="R89" s="6">
        <f t="shared" si="30"/>
        <v>0</v>
      </c>
      <c r="S89" s="6">
        <f>IF(AND(D89&lt;=L$4,P89&lt;&gt;"Y"),IF(N89&lt;VLOOKUP(O89,Runners!A$3:CT$200,S$1,FALSE),2,0),0)</f>
        <v>0</v>
      </c>
      <c r="T89" s="6">
        <f t="shared" si="31"/>
        <v>0</v>
      </c>
      <c r="U89" s="2"/>
      <c r="V89" s="2" t="str">
        <f>IF(O89&lt;&gt;"",VLOOKUP(O89,Runners!CZ$3:DM$200,V$1,FALSE),"")</f>
        <v/>
      </c>
      <c r="W89" s="19" t="str">
        <f t="shared" si="32"/>
        <v/>
      </c>
    </row>
    <row r="90" spans="1:23" x14ac:dyDescent="0.25">
      <c r="A90" s="1" t="s">
        <v>33</v>
      </c>
      <c r="C90" s="3">
        <f>IF(A90&lt;&gt;"",VLOOKUP(A90,Runners!A$3:AS$200,C$1,FALSE),0)</f>
        <v>1.4930555555555556E-2</v>
      </c>
      <c r="D90" s="6">
        <f t="shared" si="22"/>
        <v>87</v>
      </c>
      <c r="E90" s="2"/>
      <c r="F90" s="2">
        <f t="shared" si="23"/>
        <v>0</v>
      </c>
      <c r="J90" s="1" t="str">
        <f t="shared" si="24"/>
        <v>Mark Selby</v>
      </c>
      <c r="M90" s="8" t="str">
        <f t="shared" si="25"/>
        <v/>
      </c>
      <c r="N90" s="8" t="str">
        <f t="shared" si="26"/>
        <v/>
      </c>
      <c r="O90" s="1" t="str">
        <f t="shared" si="27"/>
        <v/>
      </c>
      <c r="P90" s="40" t="str">
        <f t="shared" si="28"/>
        <v/>
      </c>
      <c r="Q90" s="40" t="str">
        <f t="shared" si="29"/>
        <v/>
      </c>
      <c r="R90" s="6">
        <f t="shared" si="30"/>
        <v>0</v>
      </c>
      <c r="S90" s="6">
        <f>IF(AND(D90&lt;=L$4,P90&lt;&gt;"Y"),IF(N90&lt;VLOOKUP(O90,Runners!A$3:CT$200,S$1,FALSE),2,0),0)</f>
        <v>0</v>
      </c>
      <c r="T90" s="6">
        <f t="shared" si="31"/>
        <v>0</v>
      </c>
      <c r="U90" s="2"/>
      <c r="V90" s="2" t="str">
        <f>IF(O90&lt;&gt;"",VLOOKUP(O90,Runners!CZ$3:DM$200,V$1,FALSE),"")</f>
        <v/>
      </c>
      <c r="W90" s="19" t="str">
        <f t="shared" si="32"/>
        <v/>
      </c>
    </row>
    <row r="91" spans="1:23" x14ac:dyDescent="0.25">
      <c r="A91" s="1" t="s">
        <v>225</v>
      </c>
      <c r="C91" s="3">
        <f>IF(A91&lt;&gt;"",VLOOKUP(A91,Runners!A$3:AS$200,C$1,FALSE),0)</f>
        <v>1.5625E-2</v>
      </c>
      <c r="D91" s="6">
        <f t="shared" si="22"/>
        <v>88</v>
      </c>
      <c r="E91" s="2"/>
      <c r="F91" s="2">
        <f t="shared" si="23"/>
        <v>0</v>
      </c>
      <c r="J91" s="1" t="str">
        <f t="shared" si="24"/>
        <v>Matthew Holton</v>
      </c>
      <c r="M91" s="8" t="str">
        <f t="shared" si="25"/>
        <v/>
      </c>
      <c r="N91" s="8" t="str">
        <f t="shared" si="26"/>
        <v/>
      </c>
      <c r="O91" s="1" t="str">
        <f t="shared" si="27"/>
        <v/>
      </c>
      <c r="P91" s="40" t="str">
        <f t="shared" si="28"/>
        <v/>
      </c>
      <c r="Q91" s="40" t="str">
        <f t="shared" si="29"/>
        <v/>
      </c>
      <c r="R91" s="6">
        <f t="shared" si="30"/>
        <v>0</v>
      </c>
      <c r="S91" s="6">
        <f>IF(AND(D91&lt;=L$4,P91&lt;&gt;"Y"),IF(N91&lt;VLOOKUP(O91,Runners!A$3:CT$200,S$1,FALSE),2,0),0)</f>
        <v>0</v>
      </c>
      <c r="T91" s="6">
        <f t="shared" si="31"/>
        <v>0</v>
      </c>
      <c r="U91" s="2"/>
      <c r="V91" s="2" t="str">
        <f>IF(O91&lt;&gt;"",VLOOKUP(O91,Runners!CZ$3:DM$200,V$1,FALSE),"")</f>
        <v/>
      </c>
      <c r="W91" s="19" t="str">
        <f t="shared" si="32"/>
        <v/>
      </c>
    </row>
    <row r="92" spans="1:23" x14ac:dyDescent="0.25">
      <c r="A92" s="1" t="s">
        <v>211</v>
      </c>
      <c r="C92" s="3">
        <f>IF(A92&lt;&gt;"",VLOOKUP(A92,Runners!A$3:AS$200,C$1,FALSE),0)</f>
        <v>1.4930555555555556E-2</v>
      </c>
      <c r="D92" s="6">
        <f t="shared" si="22"/>
        <v>89</v>
      </c>
      <c r="E92" s="2"/>
      <c r="F92" s="2">
        <f t="shared" si="23"/>
        <v>0</v>
      </c>
      <c r="J92" s="1" t="str">
        <f t="shared" si="24"/>
        <v>Michael Hall</v>
      </c>
      <c r="M92" s="8" t="str">
        <f t="shared" si="25"/>
        <v/>
      </c>
      <c r="N92" s="8" t="str">
        <f t="shared" si="26"/>
        <v/>
      </c>
      <c r="O92" s="1" t="str">
        <f t="shared" si="27"/>
        <v/>
      </c>
      <c r="P92" s="40" t="str">
        <f t="shared" si="28"/>
        <v/>
      </c>
      <c r="Q92" s="40" t="str">
        <f t="shared" si="29"/>
        <v/>
      </c>
      <c r="R92" s="6">
        <f t="shared" si="30"/>
        <v>0</v>
      </c>
      <c r="S92" s="6">
        <f>IF(AND(D92&lt;=L$4,P92&lt;&gt;"Y"),IF(N92&lt;VLOOKUP(O92,Runners!A$3:CT$200,S$1,FALSE),2,0),0)</f>
        <v>0</v>
      </c>
      <c r="T92" s="6">
        <f t="shared" si="31"/>
        <v>0</v>
      </c>
      <c r="U92" s="2"/>
      <c r="V92" s="2" t="str">
        <f>IF(O92&lt;&gt;"",VLOOKUP(O92,Runners!CZ$3:DM$200,V$1,FALSE),"")</f>
        <v/>
      </c>
      <c r="W92" s="19" t="str">
        <f t="shared" si="32"/>
        <v/>
      </c>
    </row>
    <row r="93" spans="1:23" x14ac:dyDescent="0.25">
      <c r="A93" s="1" t="s">
        <v>32</v>
      </c>
      <c r="C93" s="3">
        <f>IF(A93&lt;&gt;"",VLOOKUP(A93,Runners!A$3:AS$200,C$1,FALSE),0)</f>
        <v>1.4409722222222223E-2</v>
      </c>
      <c r="D93" s="6">
        <f t="shared" si="22"/>
        <v>90</v>
      </c>
      <c r="E93" s="2"/>
      <c r="F93" s="2">
        <f t="shared" si="23"/>
        <v>0</v>
      </c>
      <c r="J93" s="1" t="str">
        <f t="shared" si="24"/>
        <v>Michelle Hook</v>
      </c>
      <c r="M93" s="8" t="str">
        <f t="shared" si="25"/>
        <v/>
      </c>
      <c r="N93" s="8" t="str">
        <f t="shared" si="26"/>
        <v/>
      </c>
      <c r="O93" s="1" t="str">
        <f t="shared" si="27"/>
        <v/>
      </c>
      <c r="P93" s="40" t="str">
        <f t="shared" si="28"/>
        <v/>
      </c>
      <c r="Q93" s="40" t="str">
        <f t="shared" si="29"/>
        <v/>
      </c>
      <c r="R93" s="6">
        <f t="shared" si="30"/>
        <v>0</v>
      </c>
      <c r="S93" s="6">
        <f>IF(AND(D93&lt;=L$4,P93&lt;&gt;"Y"),IF(N93&lt;VLOOKUP(O93,Runners!A$3:CT$200,S$1,FALSE),2,0),0)</f>
        <v>0</v>
      </c>
      <c r="T93" s="6">
        <f t="shared" si="31"/>
        <v>0</v>
      </c>
      <c r="U93" s="2"/>
      <c r="V93" s="2" t="str">
        <f>IF(O93&lt;&gt;"",VLOOKUP(O93,Runners!CZ$3:DM$200,V$1,FALSE),"")</f>
        <v/>
      </c>
      <c r="W93" s="19" t="str">
        <f t="shared" si="32"/>
        <v/>
      </c>
    </row>
    <row r="94" spans="1:23" x14ac:dyDescent="0.25">
      <c r="A94" s="1" t="s">
        <v>19</v>
      </c>
      <c r="B94" s="3"/>
      <c r="C94" s="3">
        <f>IF(A94&lt;&gt;"",VLOOKUP(A94,Runners!A$3:AS$200,C$1,FALSE),0)</f>
        <v>6.076388888888889E-3</v>
      </c>
      <c r="D94" s="6">
        <f t="shared" si="22"/>
        <v>91</v>
      </c>
      <c r="E94" s="2"/>
      <c r="F94" s="2">
        <f t="shared" si="23"/>
        <v>0</v>
      </c>
      <c r="J94" s="1" t="str">
        <f t="shared" si="24"/>
        <v>Michelle Sheridan</v>
      </c>
      <c r="M94" s="8" t="str">
        <f t="shared" si="25"/>
        <v/>
      </c>
      <c r="N94" s="8" t="str">
        <f t="shared" si="26"/>
        <v/>
      </c>
      <c r="O94" s="1" t="str">
        <f t="shared" si="27"/>
        <v/>
      </c>
      <c r="P94" s="40" t="str">
        <f t="shared" si="28"/>
        <v/>
      </c>
      <c r="Q94" s="40" t="str">
        <f t="shared" si="29"/>
        <v/>
      </c>
      <c r="R94" s="6">
        <f t="shared" si="30"/>
        <v>0</v>
      </c>
      <c r="S94" s="6">
        <f>IF(AND(D94&lt;=L$4,P94&lt;&gt;"Y"),IF(N94&lt;VLOOKUP(O94,Runners!A$3:CT$200,S$1,FALSE),2,0),0)</f>
        <v>0</v>
      </c>
      <c r="T94" s="6">
        <f t="shared" si="31"/>
        <v>0</v>
      </c>
      <c r="U94" s="2"/>
      <c r="V94" s="2" t="str">
        <f>IF(O94&lt;&gt;"",VLOOKUP(O94,Runners!CZ$3:DM$200,V$1,FALSE),"")</f>
        <v/>
      </c>
      <c r="W94" s="19" t="str">
        <f t="shared" si="32"/>
        <v/>
      </c>
    </row>
    <row r="95" spans="1:23" x14ac:dyDescent="0.25">
      <c r="A95" s="41" t="s">
        <v>210</v>
      </c>
      <c r="C95" s="3">
        <f>IF(A95&lt;&gt;"",VLOOKUP(A95,Runners!A$3:AS$200,C$1,FALSE),0)</f>
        <v>1.2673611111111111E-2</v>
      </c>
      <c r="D95" s="6">
        <f t="shared" si="22"/>
        <v>92</v>
      </c>
      <c r="E95" s="2"/>
      <c r="F95" s="2">
        <f t="shared" si="23"/>
        <v>0</v>
      </c>
      <c r="J95" s="1" t="str">
        <f t="shared" si="24"/>
        <v>Mick Widdup</v>
      </c>
      <c r="M95" s="8" t="str">
        <f t="shared" si="25"/>
        <v/>
      </c>
      <c r="N95" s="8" t="str">
        <f t="shared" si="26"/>
        <v/>
      </c>
      <c r="O95" s="1" t="str">
        <f t="shared" si="27"/>
        <v/>
      </c>
      <c r="P95" s="40" t="str">
        <f t="shared" si="28"/>
        <v/>
      </c>
      <c r="Q95" s="40" t="str">
        <f t="shared" si="29"/>
        <v/>
      </c>
      <c r="R95" s="6">
        <f t="shared" si="30"/>
        <v>0</v>
      </c>
      <c r="S95" s="6">
        <f>IF(AND(D95&lt;=L$4,P95&lt;&gt;"Y"),IF(N95&lt;VLOOKUP(O95,Runners!A$3:CT$200,S$1,FALSE),2,0),0)</f>
        <v>0</v>
      </c>
      <c r="T95" s="6">
        <f t="shared" si="31"/>
        <v>0</v>
      </c>
      <c r="U95" s="2"/>
      <c r="V95" s="2" t="str">
        <f>IF(O95&lt;&gt;"",VLOOKUP(O95,Runners!CZ$3:DM$200,V$1,FALSE),"")</f>
        <v/>
      </c>
      <c r="W95" s="19" t="str">
        <f t="shared" si="32"/>
        <v/>
      </c>
    </row>
    <row r="96" spans="1:23" x14ac:dyDescent="0.25">
      <c r="A96" s="1" t="s">
        <v>65</v>
      </c>
      <c r="C96" s="3">
        <f>IF(A96&lt;&gt;"",VLOOKUP(A96,Runners!A$3:AS$200,C$1,FALSE),0)</f>
        <v>2.0312500000000001E-2</v>
      </c>
      <c r="D96" s="6">
        <f t="shared" si="22"/>
        <v>93</v>
      </c>
      <c r="E96" s="2"/>
      <c r="F96" s="2">
        <f t="shared" si="23"/>
        <v>0</v>
      </c>
      <c r="J96" s="1" t="str">
        <f t="shared" si="24"/>
        <v>Mike Toft</v>
      </c>
      <c r="M96" s="8" t="str">
        <f t="shared" si="25"/>
        <v/>
      </c>
      <c r="N96" s="8" t="str">
        <f t="shared" si="26"/>
        <v/>
      </c>
      <c r="O96" s="1" t="str">
        <f t="shared" si="27"/>
        <v/>
      </c>
      <c r="P96" s="40" t="str">
        <f t="shared" si="28"/>
        <v/>
      </c>
      <c r="Q96" s="40" t="str">
        <f t="shared" si="29"/>
        <v/>
      </c>
      <c r="R96" s="6">
        <f t="shared" si="30"/>
        <v>0</v>
      </c>
      <c r="S96" s="6">
        <f>IF(AND(D96&lt;=L$4,P96&lt;&gt;"Y"),IF(N96&lt;VLOOKUP(O96,Runners!A$3:CT$200,S$1,FALSE),2,0),0)</f>
        <v>0</v>
      </c>
      <c r="T96" s="6">
        <f t="shared" si="31"/>
        <v>0</v>
      </c>
      <c r="U96" s="2"/>
      <c r="V96" s="2" t="str">
        <f>IF(O96&lt;&gt;"",VLOOKUP(O96,Runners!CZ$3:DM$200,V$1,FALSE),"")</f>
        <v/>
      </c>
      <c r="W96" s="19" t="str">
        <f t="shared" si="32"/>
        <v/>
      </c>
    </row>
    <row r="97" spans="1:23" x14ac:dyDescent="0.25">
      <c r="A97" s="1" t="s">
        <v>78</v>
      </c>
      <c r="C97" s="3">
        <f>IF(A97&lt;&gt;"",VLOOKUP(A97,Runners!A$3:AS$200,C$1,FALSE),0)</f>
        <v>6.2500000000000003E-3</v>
      </c>
      <c r="D97" s="6">
        <f t="shared" si="22"/>
        <v>94</v>
      </c>
      <c r="E97" s="2"/>
      <c r="F97" s="2">
        <f t="shared" si="23"/>
        <v>0</v>
      </c>
      <c r="J97" s="1" t="str">
        <f t="shared" si="24"/>
        <v>Natalie Toft</v>
      </c>
      <c r="M97" s="8" t="str">
        <f t="shared" si="25"/>
        <v/>
      </c>
      <c r="N97" s="8" t="str">
        <f t="shared" si="26"/>
        <v/>
      </c>
      <c r="O97" s="1" t="str">
        <f t="shared" si="27"/>
        <v/>
      </c>
      <c r="P97" s="40" t="str">
        <f t="shared" si="28"/>
        <v/>
      </c>
      <c r="Q97" s="40" t="str">
        <f t="shared" si="29"/>
        <v/>
      </c>
      <c r="R97" s="6">
        <f t="shared" si="30"/>
        <v>0</v>
      </c>
      <c r="S97" s="6">
        <f>IF(AND(D97&lt;=L$4,P97&lt;&gt;"Y"),IF(N97&lt;VLOOKUP(O97,Runners!A$3:CT$200,S$1,FALSE),2,0),0)</f>
        <v>0</v>
      </c>
      <c r="T97" s="6">
        <f t="shared" si="31"/>
        <v>0</v>
      </c>
      <c r="U97" s="2"/>
      <c r="V97" s="2" t="str">
        <f>IF(O97&lt;&gt;"",VLOOKUP(O97,Runners!CZ$3:DM$200,V$1,FALSE),"")</f>
        <v/>
      </c>
      <c r="W97" s="19" t="str">
        <f t="shared" si="32"/>
        <v/>
      </c>
    </row>
    <row r="98" spans="1:23" x14ac:dyDescent="0.25">
      <c r="A98" s="1" t="s">
        <v>171</v>
      </c>
      <c r="C98" s="3">
        <f>IF(A98&lt;&gt;"",VLOOKUP(A98,Runners!A$3:AS$200,C$1,FALSE),0)</f>
        <v>1.6145833333333335E-2</v>
      </c>
      <c r="D98" s="6">
        <f t="shared" si="22"/>
        <v>95</v>
      </c>
      <c r="E98" s="2"/>
      <c r="F98" s="2">
        <f t="shared" si="23"/>
        <v>0</v>
      </c>
      <c r="J98" s="1" t="str">
        <f t="shared" si="24"/>
        <v>Neil Bayton-Roberts</v>
      </c>
      <c r="M98" s="8" t="str">
        <f t="shared" si="25"/>
        <v/>
      </c>
      <c r="N98" s="8" t="str">
        <f t="shared" si="26"/>
        <v/>
      </c>
      <c r="O98" s="1" t="str">
        <f t="shared" si="27"/>
        <v/>
      </c>
      <c r="P98" s="40" t="str">
        <f t="shared" si="28"/>
        <v/>
      </c>
      <c r="Q98" s="40" t="str">
        <f t="shared" si="29"/>
        <v/>
      </c>
      <c r="R98" s="6">
        <f t="shared" si="30"/>
        <v>0</v>
      </c>
      <c r="S98" s="6">
        <f>IF(AND(D98&lt;=L$4,P98&lt;&gt;"Y"),IF(N98&lt;VLOOKUP(O98,Runners!A$3:CT$200,S$1,FALSE),2,0),0)</f>
        <v>0</v>
      </c>
      <c r="T98" s="6">
        <f t="shared" si="31"/>
        <v>0</v>
      </c>
      <c r="U98" s="2"/>
      <c r="V98" s="2" t="str">
        <f>IF(O98&lt;&gt;"",VLOOKUP(O98,Runners!CZ$3:DM$200,V$1,FALSE),"")</f>
        <v/>
      </c>
      <c r="W98" s="19" t="str">
        <f t="shared" si="32"/>
        <v/>
      </c>
    </row>
    <row r="99" spans="1:23" x14ac:dyDescent="0.25">
      <c r="A99" s="1" t="s">
        <v>12</v>
      </c>
      <c r="C99" s="3">
        <f>IF(A99&lt;&gt;"",VLOOKUP(A99,Runners!A$3:AS$200,C$1,FALSE),0)</f>
        <v>1.7534722222222222E-2</v>
      </c>
      <c r="D99" s="6">
        <f t="shared" si="22"/>
        <v>96</v>
      </c>
      <c r="E99" s="2"/>
      <c r="F99" s="2">
        <f t="shared" si="23"/>
        <v>0</v>
      </c>
      <c r="J99" s="1" t="str">
        <f t="shared" si="24"/>
        <v>Neil Tate</v>
      </c>
      <c r="M99" s="8" t="str">
        <f t="shared" si="25"/>
        <v/>
      </c>
      <c r="N99" s="8" t="str">
        <f t="shared" si="26"/>
        <v/>
      </c>
      <c r="O99" s="1" t="str">
        <f t="shared" si="27"/>
        <v/>
      </c>
      <c r="P99" s="40" t="str">
        <f t="shared" si="28"/>
        <v/>
      </c>
      <c r="Q99" s="40" t="str">
        <f t="shared" si="29"/>
        <v/>
      </c>
      <c r="R99" s="6">
        <f t="shared" si="30"/>
        <v>0</v>
      </c>
      <c r="S99" s="6">
        <f>IF(AND(D99&lt;=L$4,P99&lt;&gt;"Y"),IF(N99&lt;VLOOKUP(O99,Runners!A$3:CT$200,S$1,FALSE),2,0),0)</f>
        <v>0</v>
      </c>
      <c r="T99" s="6">
        <f t="shared" si="31"/>
        <v>0</v>
      </c>
      <c r="U99" s="2"/>
      <c r="V99" s="2" t="str">
        <f>IF(O99&lt;&gt;"",VLOOKUP(O99,Runners!CZ$3:DM$200,V$1,FALSE),"")</f>
        <v/>
      </c>
      <c r="W99" s="19" t="str">
        <f t="shared" si="32"/>
        <v/>
      </c>
    </row>
    <row r="100" spans="1:23" x14ac:dyDescent="0.25">
      <c r="A100" s="1" t="s">
        <v>42</v>
      </c>
      <c r="C100" s="3">
        <f>IF(A100&lt;&gt;"",VLOOKUP(A100,Runners!A$3:AS$200,C$1,FALSE),0)</f>
        <v>1.3020833333333334E-2</v>
      </c>
      <c r="D100" s="6">
        <f t="shared" ref="D100:D130" si="33">D99+1</f>
        <v>97</v>
      </c>
      <c r="E100" s="2"/>
      <c r="F100" s="2">
        <f t="shared" ref="F100:F130" si="34">IF(E100&gt;0,E100-C100,0)</f>
        <v>0</v>
      </c>
      <c r="J100" s="1" t="str">
        <f t="shared" ref="J100:J130" si="35">A100</f>
        <v>Nigel Simpkin</v>
      </c>
      <c r="M100" s="8" t="str">
        <f t="shared" ref="M100:M130" si="36">IF(D100&lt;=L$4,SMALL(E$4:E$201,D100),"")</f>
        <v/>
      </c>
      <c r="N100" s="8" t="str">
        <f t="shared" ref="N100:N130" si="37">IF(D100&lt;=L$4,VLOOKUP(M100,E$4:F$201,2,FALSE),"")</f>
        <v/>
      </c>
      <c r="O100" s="1" t="str">
        <f t="shared" ref="O100:O130" si="38">IF(D100&lt;=L$4,VLOOKUP(M100,E$4:J$201,6,FALSE),"")</f>
        <v/>
      </c>
      <c r="P100" s="40" t="str">
        <f t="shared" ref="P100:P130" si="39">IF(D100&lt;=L$4,VLOOKUP(O100,A$4:B$201,2,FALSE),"")</f>
        <v/>
      </c>
      <c r="Q100" s="40" t="str">
        <f t="shared" ref="Q100:Q130" si="40">IF(D100&lt;=L$4,IF(P100="Y",Q99,Q99-1),"")</f>
        <v/>
      </c>
      <c r="R100" s="6">
        <f t="shared" ref="R100:R130" si="41">IF(Q100=Q99,0,Q100)</f>
        <v>0</v>
      </c>
      <c r="S100" s="6">
        <f>IF(AND(D100&lt;=L$4,P100&lt;&gt;"Y"),IF(N100&lt;VLOOKUP(O100,Runners!A$3:CT$200,S$1,FALSE),2,0),0)</f>
        <v>0</v>
      </c>
      <c r="T100" s="6">
        <f t="shared" ref="T100:T130" si="42">IF(AND(D100&lt;=L$4,P100&lt;&gt;"Y"),S100+R100,0)</f>
        <v>0</v>
      </c>
      <c r="U100" s="2"/>
      <c r="V100" s="2" t="str">
        <f>IF(O100&lt;&gt;"",VLOOKUP(O100,Runners!CZ$3:DM$200,V$1,FALSE),"")</f>
        <v/>
      </c>
      <c r="W100" s="19" t="str">
        <f t="shared" ref="W100:W130" si="43">IF(O100&lt;&gt;"",(V100-N100)/V100,"")</f>
        <v/>
      </c>
    </row>
    <row r="101" spans="1:23" x14ac:dyDescent="0.25">
      <c r="A101" s="1" t="s">
        <v>218</v>
      </c>
      <c r="C101" s="3">
        <f>IF(A101&lt;&gt;"",VLOOKUP(A101,Runners!A$3:AS$200,C$1,FALSE),0)</f>
        <v>1.4756944444444444E-2</v>
      </c>
      <c r="D101" s="6">
        <f t="shared" si="33"/>
        <v>98</v>
      </c>
      <c r="E101" s="2"/>
      <c r="F101" s="2">
        <f t="shared" si="34"/>
        <v>0</v>
      </c>
      <c r="J101" s="1" t="str">
        <f t="shared" si="35"/>
        <v>Oliver Thomson</v>
      </c>
      <c r="M101" s="8" t="str">
        <f t="shared" si="36"/>
        <v/>
      </c>
      <c r="N101" s="8" t="str">
        <f t="shared" si="37"/>
        <v/>
      </c>
      <c r="O101" s="1" t="str">
        <f t="shared" si="38"/>
        <v/>
      </c>
      <c r="P101" s="40" t="str">
        <f t="shared" si="39"/>
        <v/>
      </c>
      <c r="Q101" s="40" t="str">
        <f t="shared" si="40"/>
        <v/>
      </c>
      <c r="R101" s="6">
        <f t="shared" si="41"/>
        <v>0</v>
      </c>
      <c r="S101" s="6">
        <f>IF(AND(D101&lt;=L$4,P101&lt;&gt;"Y"),IF(N101&lt;VLOOKUP(O101,Runners!A$3:CT$200,S$1,FALSE),2,0),0)</f>
        <v>0</v>
      </c>
      <c r="T101" s="6">
        <f t="shared" si="42"/>
        <v>0</v>
      </c>
      <c r="U101" s="2"/>
      <c r="V101" s="2" t="str">
        <f>IF(O101&lt;&gt;"",VLOOKUP(O101,Runners!CZ$3:DM$200,V$1,FALSE),"")</f>
        <v/>
      </c>
      <c r="W101" s="19" t="str">
        <f t="shared" si="43"/>
        <v/>
      </c>
    </row>
    <row r="102" spans="1:23" x14ac:dyDescent="0.25">
      <c r="A102" s="1" t="s">
        <v>18</v>
      </c>
      <c r="C102" s="3">
        <f>IF(A102&lt;&gt;"",VLOOKUP(A102,Runners!A$3:AS$200,C$1,FALSE),0)</f>
        <v>5.0347222222222225E-3</v>
      </c>
      <c r="D102" s="6">
        <f t="shared" si="33"/>
        <v>99</v>
      </c>
      <c r="E102" s="2">
        <v>3.8946759259259257E-2</v>
      </c>
      <c r="F102" s="2">
        <f t="shared" si="34"/>
        <v>3.3912037037037032E-2</v>
      </c>
      <c r="J102" s="1" t="str">
        <f t="shared" si="35"/>
        <v>Pam Binns</v>
      </c>
      <c r="M102" s="8" t="str">
        <f t="shared" si="36"/>
        <v/>
      </c>
      <c r="N102" s="8" t="str">
        <f t="shared" si="37"/>
        <v/>
      </c>
      <c r="O102" s="1" t="str">
        <f t="shared" si="38"/>
        <v/>
      </c>
      <c r="P102" s="40" t="str">
        <f t="shared" si="39"/>
        <v/>
      </c>
      <c r="Q102" s="40" t="str">
        <f t="shared" si="40"/>
        <v/>
      </c>
      <c r="R102" s="6">
        <f t="shared" si="41"/>
        <v>0</v>
      </c>
      <c r="S102" s="6">
        <f>IF(AND(D102&lt;=L$4,P102&lt;&gt;"Y"),IF(N102&lt;VLOOKUP(O102,Runners!A$3:CT$200,S$1,FALSE),2,0),0)</f>
        <v>0</v>
      </c>
      <c r="T102" s="6">
        <f t="shared" si="42"/>
        <v>0</v>
      </c>
      <c r="U102" s="2"/>
      <c r="V102" s="2" t="str">
        <f>IF(O102&lt;&gt;"",VLOOKUP(O102,Runners!CZ$3:DM$200,V$1,FALSE),"")</f>
        <v/>
      </c>
      <c r="W102" s="19" t="str">
        <f t="shared" si="43"/>
        <v/>
      </c>
    </row>
    <row r="103" spans="1:23" x14ac:dyDescent="0.25">
      <c r="A103" s="1" t="s">
        <v>37</v>
      </c>
      <c r="B103" s="3"/>
      <c r="C103" s="3">
        <f>IF(A103&lt;&gt;"",VLOOKUP(A103,Runners!A$3:AS$200,C$1,FALSE),0)</f>
        <v>1.1805555555555555E-2</v>
      </c>
      <c r="D103" s="6">
        <f t="shared" si="33"/>
        <v>100</v>
      </c>
      <c r="E103" s="2"/>
      <c r="F103" s="2">
        <f t="shared" si="34"/>
        <v>0</v>
      </c>
      <c r="J103" s="1" t="str">
        <f t="shared" si="35"/>
        <v>Pam Hardman</v>
      </c>
      <c r="M103" s="8" t="str">
        <f t="shared" si="36"/>
        <v/>
      </c>
      <c r="N103" s="8" t="str">
        <f t="shared" si="37"/>
        <v/>
      </c>
      <c r="O103" s="1" t="str">
        <f t="shared" si="38"/>
        <v/>
      </c>
      <c r="P103" s="40" t="str">
        <f t="shared" si="39"/>
        <v/>
      </c>
      <c r="Q103" s="40" t="str">
        <f t="shared" si="40"/>
        <v/>
      </c>
      <c r="R103" s="6">
        <f t="shared" si="41"/>
        <v>0</v>
      </c>
      <c r="S103" s="6">
        <f>IF(AND(D103&lt;=L$4,P103&lt;&gt;"Y"),IF(N103&lt;VLOOKUP(O103,Runners!A$3:CT$200,S$1,FALSE),2,0),0)</f>
        <v>0</v>
      </c>
      <c r="T103" s="6">
        <f t="shared" si="42"/>
        <v>0</v>
      </c>
      <c r="U103" s="2"/>
      <c r="V103" s="2" t="str">
        <f>IF(O103&lt;&gt;"",VLOOKUP(O103,Runners!CZ$3:DM$200,V$1,FALSE),"")</f>
        <v/>
      </c>
      <c r="W103" s="19" t="str">
        <f t="shared" si="43"/>
        <v/>
      </c>
    </row>
    <row r="104" spans="1:23" x14ac:dyDescent="0.25">
      <c r="A104" s="1" t="s">
        <v>230</v>
      </c>
      <c r="C104" s="3">
        <f>IF(A104&lt;&gt;"",VLOOKUP(A104,Runners!A$3:AS$200,C$1,FALSE),0)</f>
        <v>1.0243055555555556E-2</v>
      </c>
      <c r="D104" s="6">
        <f t="shared" si="33"/>
        <v>101</v>
      </c>
      <c r="E104" s="2"/>
      <c r="F104" s="2">
        <f t="shared" si="34"/>
        <v>0</v>
      </c>
      <c r="J104" s="1" t="str">
        <f t="shared" si="35"/>
        <v>Paul McAllister</v>
      </c>
      <c r="M104" s="8" t="str">
        <f t="shared" si="36"/>
        <v/>
      </c>
      <c r="N104" s="8" t="str">
        <f t="shared" si="37"/>
        <v/>
      </c>
      <c r="O104" s="1" t="str">
        <f t="shared" si="38"/>
        <v/>
      </c>
      <c r="P104" s="40" t="str">
        <f t="shared" si="39"/>
        <v/>
      </c>
      <c r="Q104" s="40" t="str">
        <f t="shared" si="40"/>
        <v/>
      </c>
      <c r="R104" s="6">
        <f t="shared" si="41"/>
        <v>0</v>
      </c>
      <c r="S104" s="6">
        <f>IF(AND(D104&lt;=L$4,P104&lt;&gt;"Y"),IF(N104&lt;VLOOKUP(O104,Runners!A$3:CT$200,S$1,FALSE),2,0),0)</f>
        <v>0</v>
      </c>
      <c r="T104" s="6">
        <f t="shared" si="42"/>
        <v>0</v>
      </c>
      <c r="U104" s="2"/>
      <c r="V104" s="2" t="str">
        <f>IF(O104&lt;&gt;"",VLOOKUP(O104,Runners!CZ$3:DM$200,V$1,FALSE),"")</f>
        <v/>
      </c>
      <c r="W104" s="19" t="str">
        <f t="shared" si="43"/>
        <v/>
      </c>
    </row>
    <row r="105" spans="1:23" x14ac:dyDescent="0.25">
      <c r="A105" s="1" t="s">
        <v>62</v>
      </c>
      <c r="C105" s="3">
        <f>IF(A105&lt;&gt;"",VLOOKUP(A105,Runners!A$3:AS$200,C$1,FALSE),0)</f>
        <v>1.7708333333333333E-2</v>
      </c>
      <c r="D105" s="6">
        <f t="shared" si="33"/>
        <v>102</v>
      </c>
      <c r="E105" s="2"/>
      <c r="F105" s="2">
        <f t="shared" si="34"/>
        <v>0</v>
      </c>
      <c r="J105" s="1" t="str">
        <f t="shared" si="35"/>
        <v>Paul Veevers</v>
      </c>
      <c r="M105" s="8" t="str">
        <f t="shared" si="36"/>
        <v/>
      </c>
      <c r="N105" s="8" t="str">
        <f t="shared" si="37"/>
        <v/>
      </c>
      <c r="O105" s="1" t="str">
        <f t="shared" si="38"/>
        <v/>
      </c>
      <c r="P105" s="40" t="str">
        <f t="shared" si="39"/>
        <v/>
      </c>
      <c r="Q105" s="40" t="str">
        <f t="shared" si="40"/>
        <v/>
      </c>
      <c r="R105" s="6">
        <f t="shared" si="41"/>
        <v>0</v>
      </c>
      <c r="S105" s="6">
        <f>IF(AND(D105&lt;=L$4,P105&lt;&gt;"Y"),IF(N105&lt;VLOOKUP(O105,Runners!A$3:CT$200,S$1,FALSE),2,0),0)</f>
        <v>0</v>
      </c>
      <c r="T105" s="6">
        <f t="shared" si="42"/>
        <v>0</v>
      </c>
      <c r="U105" s="2"/>
      <c r="V105" s="2" t="str">
        <f>IF(O105&lt;&gt;"",VLOOKUP(O105,Runners!CZ$3:DM$200,V$1,FALSE),"")</f>
        <v/>
      </c>
      <c r="W105" s="19" t="str">
        <f t="shared" si="43"/>
        <v/>
      </c>
    </row>
    <row r="106" spans="1:23" x14ac:dyDescent="0.25">
      <c r="A106" s="41" t="s">
        <v>28</v>
      </c>
      <c r="B106" s="3"/>
      <c r="C106" s="3">
        <f>IF(A106&lt;&gt;"",VLOOKUP(A106,Runners!A$3:AS$200,C$1,FALSE),0)</f>
        <v>2.6041666666666665E-3</v>
      </c>
      <c r="D106" s="6">
        <f t="shared" si="33"/>
        <v>103</v>
      </c>
      <c r="E106" s="2"/>
      <c r="F106" s="2">
        <f t="shared" si="34"/>
        <v>0</v>
      </c>
      <c r="J106" s="1" t="str">
        <f t="shared" si="35"/>
        <v>Paula McCandless</v>
      </c>
      <c r="M106" s="8" t="str">
        <f t="shared" si="36"/>
        <v/>
      </c>
      <c r="N106" s="8" t="str">
        <f t="shared" si="37"/>
        <v/>
      </c>
      <c r="O106" s="1" t="str">
        <f t="shared" si="38"/>
        <v/>
      </c>
      <c r="P106" s="40" t="str">
        <f t="shared" si="39"/>
        <v/>
      </c>
      <c r="Q106" s="40" t="str">
        <f t="shared" si="40"/>
        <v/>
      </c>
      <c r="R106" s="6">
        <f t="shared" si="41"/>
        <v>0</v>
      </c>
      <c r="S106" s="6">
        <f>IF(AND(D106&lt;=L$4,P106&lt;&gt;"Y"),IF(N106&lt;VLOOKUP(O106,Runners!A$3:CT$200,S$1,FALSE),2,0),0)</f>
        <v>0</v>
      </c>
      <c r="T106" s="6">
        <f t="shared" si="42"/>
        <v>0</v>
      </c>
      <c r="U106" s="2"/>
      <c r="V106" s="2" t="str">
        <f>IF(O106&lt;&gt;"",VLOOKUP(O106,Runners!CZ$3:DM$200,V$1,FALSE),"")</f>
        <v/>
      </c>
      <c r="W106" s="19" t="str">
        <f t="shared" si="43"/>
        <v/>
      </c>
    </row>
    <row r="107" spans="1:23" x14ac:dyDescent="0.25">
      <c r="A107" s="1" t="s">
        <v>3</v>
      </c>
      <c r="B107" s="3"/>
      <c r="C107" s="3">
        <f>IF(A107&lt;&gt;"",VLOOKUP(A107,Runners!A$3:AS$200,C$1,FALSE),0)</f>
        <v>1.3020833333333334E-2</v>
      </c>
      <c r="D107" s="6">
        <f t="shared" si="33"/>
        <v>104</v>
      </c>
      <c r="E107" s="2">
        <v>3.7349537037037035E-2</v>
      </c>
      <c r="F107" s="2">
        <f t="shared" si="34"/>
        <v>2.43287037037037E-2</v>
      </c>
      <c r="J107" s="1" t="str">
        <f t="shared" si="35"/>
        <v>Peter Reid</v>
      </c>
      <c r="M107" s="8" t="str">
        <f t="shared" si="36"/>
        <v/>
      </c>
      <c r="N107" s="8" t="str">
        <f t="shared" si="37"/>
        <v/>
      </c>
      <c r="O107" s="1" t="str">
        <f t="shared" si="38"/>
        <v/>
      </c>
      <c r="P107" s="40" t="str">
        <f t="shared" si="39"/>
        <v/>
      </c>
      <c r="Q107" s="40" t="str">
        <f t="shared" si="40"/>
        <v/>
      </c>
      <c r="R107" s="6">
        <f t="shared" si="41"/>
        <v>0</v>
      </c>
      <c r="S107" s="6">
        <f>IF(AND(D107&lt;=L$4,P107&lt;&gt;"Y"),IF(N107&lt;VLOOKUP(O107,Runners!A$3:CT$200,S$1,FALSE),2,0),0)</f>
        <v>0</v>
      </c>
      <c r="T107" s="6">
        <f t="shared" si="42"/>
        <v>0</v>
      </c>
      <c r="U107" s="2"/>
      <c r="V107" s="2" t="str">
        <f>IF(O107&lt;&gt;"",VLOOKUP(O107,Runners!CZ$3:DM$200,V$1,FALSE),"")</f>
        <v/>
      </c>
      <c r="W107" s="19" t="str">
        <f t="shared" si="43"/>
        <v/>
      </c>
    </row>
    <row r="108" spans="1:23" x14ac:dyDescent="0.25">
      <c r="A108" s="1" t="s">
        <v>198</v>
      </c>
      <c r="C108" s="3">
        <f>IF(A108&lt;&gt;"",VLOOKUP(A108,Runners!A$3:AS$200,C$1,FALSE),0)</f>
        <v>1.0416666666666666E-2</v>
      </c>
      <c r="D108" s="6">
        <f t="shared" si="33"/>
        <v>105</v>
      </c>
      <c r="E108" s="2"/>
      <c r="F108" s="2">
        <f t="shared" si="34"/>
        <v>0</v>
      </c>
      <c r="J108" s="1" t="str">
        <f t="shared" si="35"/>
        <v>Peter Thomson</v>
      </c>
      <c r="M108" s="8" t="str">
        <f t="shared" si="36"/>
        <v/>
      </c>
      <c r="N108" s="8" t="str">
        <f t="shared" si="37"/>
        <v/>
      </c>
      <c r="O108" s="1" t="str">
        <f t="shared" si="38"/>
        <v/>
      </c>
      <c r="P108" s="40" t="str">
        <f t="shared" si="39"/>
        <v/>
      </c>
      <c r="Q108" s="40" t="str">
        <f t="shared" si="40"/>
        <v/>
      </c>
      <c r="R108" s="6">
        <f t="shared" si="41"/>
        <v>0</v>
      </c>
      <c r="S108" s="6">
        <f>IF(AND(D108&lt;=L$4,P108&lt;&gt;"Y"),IF(N108&lt;VLOOKUP(O108,Runners!A$3:CT$200,S$1,FALSE),2,0),0)</f>
        <v>0</v>
      </c>
      <c r="T108" s="6">
        <f t="shared" si="42"/>
        <v>0</v>
      </c>
      <c r="U108" s="2"/>
      <c r="V108" s="2" t="str">
        <f>IF(O108&lt;&gt;"",VLOOKUP(O108,Runners!CZ$3:DM$200,V$1,FALSE),"")</f>
        <v/>
      </c>
      <c r="W108" s="19" t="str">
        <f t="shared" si="43"/>
        <v/>
      </c>
    </row>
    <row r="109" spans="1:23" x14ac:dyDescent="0.25">
      <c r="A109" s="1" t="s">
        <v>30</v>
      </c>
      <c r="C109" s="3">
        <f>IF(A109&lt;&gt;"",VLOOKUP(A109,Runners!A$3:AS$200,C$1,FALSE),0)</f>
        <v>9.8958333333333329E-3</v>
      </c>
      <c r="D109" s="6">
        <f t="shared" si="33"/>
        <v>106</v>
      </c>
      <c r="E109" s="2"/>
      <c r="F109" s="2">
        <f t="shared" si="34"/>
        <v>0</v>
      </c>
      <c r="J109" s="1" t="str">
        <f t="shared" si="35"/>
        <v>Rachael Wignall</v>
      </c>
      <c r="M109" s="8" t="str">
        <f t="shared" si="36"/>
        <v/>
      </c>
      <c r="N109" s="8" t="str">
        <f t="shared" si="37"/>
        <v/>
      </c>
      <c r="O109" s="1" t="str">
        <f t="shared" si="38"/>
        <v/>
      </c>
      <c r="P109" s="40" t="str">
        <f t="shared" si="39"/>
        <v/>
      </c>
      <c r="Q109" s="40" t="str">
        <f t="shared" si="40"/>
        <v/>
      </c>
      <c r="R109" s="6">
        <f t="shared" si="41"/>
        <v>0</v>
      </c>
      <c r="S109" s="6">
        <f>IF(AND(D109&lt;=L$4,P109&lt;&gt;"Y"),IF(N109&lt;VLOOKUP(O109,Runners!A$3:CT$200,S$1,FALSE),2,0),0)</f>
        <v>0</v>
      </c>
      <c r="T109" s="6">
        <f t="shared" si="42"/>
        <v>0</v>
      </c>
      <c r="U109" s="2"/>
      <c r="V109" s="2" t="str">
        <f>IF(O109&lt;&gt;"",VLOOKUP(O109,Runners!CZ$3:DM$200,V$1,FALSE),"")</f>
        <v/>
      </c>
      <c r="W109" s="19" t="str">
        <f t="shared" si="43"/>
        <v/>
      </c>
    </row>
    <row r="110" spans="1:23" x14ac:dyDescent="0.25">
      <c r="A110" s="1" t="s">
        <v>31</v>
      </c>
      <c r="B110" s="3"/>
      <c r="C110" s="3">
        <f>IF(A110&lt;&gt;"",VLOOKUP(A110,Runners!A$3:AS$200,C$1,FALSE),0)</f>
        <v>1.3715277777777778E-2</v>
      </c>
      <c r="D110" s="6">
        <f t="shared" si="33"/>
        <v>107</v>
      </c>
      <c r="E110" s="2"/>
      <c r="F110" s="2">
        <f t="shared" si="34"/>
        <v>0</v>
      </c>
      <c r="J110" s="1" t="str">
        <f t="shared" si="35"/>
        <v>Richard Storey</v>
      </c>
      <c r="M110" s="8" t="str">
        <f t="shared" si="36"/>
        <v/>
      </c>
      <c r="N110" s="8" t="str">
        <f t="shared" si="37"/>
        <v/>
      </c>
      <c r="O110" s="1" t="str">
        <f t="shared" si="38"/>
        <v/>
      </c>
      <c r="P110" s="40" t="str">
        <f t="shared" si="39"/>
        <v/>
      </c>
      <c r="Q110" s="40" t="str">
        <f t="shared" si="40"/>
        <v/>
      </c>
      <c r="R110" s="6">
        <f t="shared" si="41"/>
        <v>0</v>
      </c>
      <c r="S110" s="6">
        <f>IF(AND(D110&lt;=L$4,P110&lt;&gt;"Y"),IF(N110&lt;VLOOKUP(O110,Runners!A$3:CT$200,S$1,FALSE),2,0),0)</f>
        <v>0</v>
      </c>
      <c r="T110" s="6">
        <f t="shared" si="42"/>
        <v>0</v>
      </c>
      <c r="U110" s="2"/>
      <c r="V110" s="2" t="str">
        <f>IF(O110&lt;&gt;"",VLOOKUP(O110,Runners!CZ$3:DM$200,V$1,FALSE),"")</f>
        <v/>
      </c>
      <c r="W110" s="19" t="str">
        <f t="shared" si="43"/>
        <v/>
      </c>
    </row>
    <row r="111" spans="1:23" x14ac:dyDescent="0.25">
      <c r="A111" s="1" t="s">
        <v>213</v>
      </c>
      <c r="B111" s="1" t="s">
        <v>185</v>
      </c>
      <c r="C111" s="3">
        <f>IF(A111&lt;&gt;"",VLOOKUP(A111,Runners!A$3:AS$200,C$1,FALSE),0)</f>
        <v>1.0243055555555556E-2</v>
      </c>
      <c r="D111" s="6">
        <f t="shared" si="33"/>
        <v>108</v>
      </c>
      <c r="E111" s="2"/>
      <c r="F111" s="2">
        <f t="shared" si="34"/>
        <v>0</v>
      </c>
      <c r="J111" s="1" t="str">
        <f t="shared" si="35"/>
        <v>Rob Goodall</v>
      </c>
      <c r="M111" s="8" t="str">
        <f t="shared" si="36"/>
        <v/>
      </c>
      <c r="N111" s="8" t="str">
        <f t="shared" si="37"/>
        <v/>
      </c>
      <c r="O111" s="1" t="str">
        <f t="shared" si="38"/>
        <v/>
      </c>
      <c r="P111" s="40" t="str">
        <f t="shared" si="39"/>
        <v/>
      </c>
      <c r="Q111" s="40" t="str">
        <f t="shared" si="40"/>
        <v/>
      </c>
      <c r="R111" s="6">
        <f t="shared" si="41"/>
        <v>0</v>
      </c>
      <c r="S111" s="6">
        <f>IF(AND(D111&lt;=L$4,P111&lt;&gt;"Y"),IF(N111&lt;VLOOKUP(O111,Runners!A$3:CT$200,S$1,FALSE),2,0),0)</f>
        <v>0</v>
      </c>
      <c r="T111" s="6">
        <f t="shared" si="42"/>
        <v>0</v>
      </c>
      <c r="U111" s="2"/>
      <c r="V111" s="2" t="str">
        <f>IF(O111&lt;&gt;"",VLOOKUP(O111,Runners!CZ$3:DM$200,V$1,FALSE),"")</f>
        <v/>
      </c>
      <c r="W111" s="19" t="str">
        <f t="shared" si="43"/>
        <v/>
      </c>
    </row>
    <row r="112" spans="1:23" x14ac:dyDescent="0.25">
      <c r="A112" s="1" t="s">
        <v>64</v>
      </c>
      <c r="B112" s="3"/>
      <c r="C112" s="3">
        <f>IF(A112&lt;&gt;"",VLOOKUP(A112,Runners!A$3:AS$200,C$1,FALSE),0)</f>
        <v>1.1458333333333333E-2</v>
      </c>
      <c r="D112" s="6">
        <f t="shared" si="33"/>
        <v>109</v>
      </c>
      <c r="E112" s="2"/>
      <c r="F112" s="2">
        <f t="shared" si="34"/>
        <v>0</v>
      </c>
      <c r="J112" s="1" t="str">
        <f t="shared" si="35"/>
        <v>Robert Parker</v>
      </c>
      <c r="M112" s="8" t="str">
        <f t="shared" si="36"/>
        <v/>
      </c>
      <c r="N112" s="8" t="str">
        <f t="shared" si="37"/>
        <v/>
      </c>
      <c r="O112" s="1" t="str">
        <f t="shared" si="38"/>
        <v/>
      </c>
      <c r="P112" s="40" t="str">
        <f t="shared" si="39"/>
        <v/>
      </c>
      <c r="Q112" s="40" t="str">
        <f t="shared" si="40"/>
        <v/>
      </c>
      <c r="R112" s="6">
        <f t="shared" si="41"/>
        <v>0</v>
      </c>
      <c r="S112" s="6">
        <f>IF(AND(D112&lt;=L$4,P112&lt;&gt;"Y"),IF(N112&lt;VLOOKUP(O112,Runners!A$3:CT$200,S$1,FALSE),2,0),0)</f>
        <v>0</v>
      </c>
      <c r="T112" s="6">
        <f t="shared" si="42"/>
        <v>0</v>
      </c>
      <c r="U112" s="2"/>
      <c r="V112" s="2" t="str">
        <f>IF(O112&lt;&gt;"",VLOOKUP(O112,Runners!CZ$3:DM$200,V$1,FALSE),"")</f>
        <v/>
      </c>
      <c r="W112" s="19" t="str">
        <f t="shared" si="43"/>
        <v/>
      </c>
    </row>
    <row r="113" spans="1:23" x14ac:dyDescent="0.25">
      <c r="A113" s="1" t="s">
        <v>23</v>
      </c>
      <c r="C113" s="3">
        <f>IF(A113&lt;&gt;"",VLOOKUP(A113,Runners!A$3:AS$200,C$1,FALSE),0)</f>
        <v>1.7708333333333333E-2</v>
      </c>
      <c r="D113" s="6">
        <f t="shared" si="33"/>
        <v>110</v>
      </c>
      <c r="E113" s="2"/>
      <c r="F113" s="2">
        <f t="shared" si="34"/>
        <v>0</v>
      </c>
      <c r="J113" s="1" t="str">
        <f t="shared" si="35"/>
        <v>Ross McKelvie</v>
      </c>
      <c r="M113" s="8" t="str">
        <f t="shared" si="36"/>
        <v/>
      </c>
      <c r="N113" s="8" t="str">
        <f t="shared" si="37"/>
        <v/>
      </c>
      <c r="O113" s="1" t="str">
        <f t="shared" si="38"/>
        <v/>
      </c>
      <c r="P113" s="40" t="str">
        <f t="shared" si="39"/>
        <v/>
      </c>
      <c r="Q113" s="40" t="str">
        <f t="shared" si="40"/>
        <v/>
      </c>
      <c r="R113" s="6">
        <f t="shared" si="41"/>
        <v>0</v>
      </c>
      <c r="S113" s="6">
        <f>IF(AND(D113&lt;=L$4,P113&lt;&gt;"Y"),IF(N113&lt;VLOOKUP(O113,Runners!A$3:CT$200,S$1,FALSE),2,0),0)</f>
        <v>0</v>
      </c>
      <c r="T113" s="6">
        <f t="shared" si="42"/>
        <v>0</v>
      </c>
      <c r="U113" s="2"/>
      <c r="V113" s="2" t="str">
        <f>IF(O113&lt;&gt;"",VLOOKUP(O113,Runners!CZ$3:DM$200,V$1,FALSE),"")</f>
        <v/>
      </c>
      <c r="W113" s="19" t="str">
        <f t="shared" si="43"/>
        <v/>
      </c>
    </row>
    <row r="114" spans="1:23" x14ac:dyDescent="0.25">
      <c r="A114" s="1" t="s">
        <v>36</v>
      </c>
      <c r="B114" s="3"/>
      <c r="C114" s="3">
        <f>IF(A114&lt;&gt;"",VLOOKUP(A114,Runners!A$3:AS$200,C$1,FALSE),0)</f>
        <v>1.2326388888888888E-2</v>
      </c>
      <c r="D114" s="6">
        <f t="shared" si="33"/>
        <v>111</v>
      </c>
      <c r="E114" s="2"/>
      <c r="F114" s="2">
        <f t="shared" si="34"/>
        <v>0</v>
      </c>
      <c r="J114" s="1" t="str">
        <f t="shared" si="35"/>
        <v>Roy Stevens</v>
      </c>
      <c r="M114" s="8" t="str">
        <f t="shared" si="36"/>
        <v/>
      </c>
      <c r="N114" s="8" t="str">
        <f t="shared" si="37"/>
        <v/>
      </c>
      <c r="O114" s="1" t="str">
        <f t="shared" si="38"/>
        <v/>
      </c>
      <c r="P114" s="40" t="str">
        <f t="shared" si="39"/>
        <v/>
      </c>
      <c r="Q114" s="40" t="str">
        <f t="shared" si="40"/>
        <v/>
      </c>
      <c r="R114" s="6">
        <f t="shared" si="41"/>
        <v>0</v>
      </c>
      <c r="S114" s="6">
        <f>IF(AND(D114&lt;=L$4,P114&lt;&gt;"Y"),IF(N114&lt;VLOOKUP(O114,Runners!A$3:CT$200,S$1,FALSE),2,0),0)</f>
        <v>0</v>
      </c>
      <c r="T114" s="6">
        <f t="shared" si="42"/>
        <v>0</v>
      </c>
      <c r="U114" s="2"/>
      <c r="V114" s="2" t="str">
        <f>IF(O114&lt;&gt;"",VLOOKUP(O114,Runners!CZ$3:DM$200,V$1,FALSE),"")</f>
        <v/>
      </c>
      <c r="W114" s="19" t="str">
        <f t="shared" si="43"/>
        <v/>
      </c>
    </row>
    <row r="115" spans="1:23" x14ac:dyDescent="0.25">
      <c r="A115" s="1" t="s">
        <v>43</v>
      </c>
      <c r="C115" s="3">
        <f>IF(A115&lt;&gt;"",VLOOKUP(A115,Runners!A$3:AS$200,C$1,FALSE),0)</f>
        <v>1.3194444444444444E-2</v>
      </c>
      <c r="D115" s="6">
        <f t="shared" si="33"/>
        <v>112</v>
      </c>
      <c r="E115" s="2"/>
      <c r="F115" s="2">
        <f t="shared" si="34"/>
        <v>0</v>
      </c>
      <c r="J115" s="1" t="str">
        <f t="shared" si="35"/>
        <v>Roy Upton</v>
      </c>
      <c r="M115" s="8" t="str">
        <f t="shared" si="36"/>
        <v/>
      </c>
      <c r="N115" s="8" t="str">
        <f t="shared" si="37"/>
        <v/>
      </c>
      <c r="O115" s="1" t="str">
        <f t="shared" si="38"/>
        <v/>
      </c>
      <c r="P115" s="40" t="str">
        <f t="shared" si="39"/>
        <v/>
      </c>
      <c r="Q115" s="40" t="str">
        <f t="shared" si="40"/>
        <v/>
      </c>
      <c r="R115" s="6">
        <f t="shared" si="41"/>
        <v>0</v>
      </c>
      <c r="S115" s="6">
        <f>IF(AND(D115&lt;=L$4,P115&lt;&gt;"Y"),IF(N115&lt;VLOOKUP(O115,Runners!A$3:CT$200,S$1,FALSE),2,0),0)</f>
        <v>0</v>
      </c>
      <c r="T115" s="6">
        <f t="shared" si="42"/>
        <v>0</v>
      </c>
      <c r="U115" s="2"/>
      <c r="V115" s="2" t="str">
        <f>IF(O115&lt;&gt;"",VLOOKUP(O115,Runners!CZ$3:DM$200,V$1,FALSE),"")</f>
        <v/>
      </c>
      <c r="W115" s="19" t="str">
        <f t="shared" si="43"/>
        <v/>
      </c>
    </row>
    <row r="116" spans="1:23" x14ac:dyDescent="0.25">
      <c r="A116" s="1" t="s">
        <v>63</v>
      </c>
      <c r="C116" s="3">
        <f>IF(A116&lt;&gt;"",VLOOKUP(A116,Runners!A$3:AS$200,C$1,FALSE),0)</f>
        <v>5.5555555555555558E-3</v>
      </c>
      <c r="D116" s="6">
        <f t="shared" si="33"/>
        <v>113</v>
      </c>
      <c r="E116" s="2"/>
      <c r="F116" s="2">
        <f t="shared" si="34"/>
        <v>0</v>
      </c>
      <c r="J116" s="1" t="str">
        <f t="shared" si="35"/>
        <v>Ruth Bye</v>
      </c>
      <c r="M116" s="8" t="str">
        <f t="shared" si="36"/>
        <v/>
      </c>
      <c r="N116" s="8" t="str">
        <f t="shared" si="37"/>
        <v/>
      </c>
      <c r="O116" s="1" t="str">
        <f t="shared" si="38"/>
        <v/>
      </c>
      <c r="P116" s="40" t="str">
        <f t="shared" si="39"/>
        <v/>
      </c>
      <c r="Q116" s="40" t="str">
        <f t="shared" si="40"/>
        <v/>
      </c>
      <c r="R116" s="6">
        <f t="shared" si="41"/>
        <v>0</v>
      </c>
      <c r="S116" s="6">
        <f>IF(AND(D116&lt;=L$4,P116&lt;&gt;"Y"),IF(N116&lt;VLOOKUP(O116,Runners!A$3:CT$200,S$1,FALSE),2,0),0)</f>
        <v>0</v>
      </c>
      <c r="T116" s="6">
        <f t="shared" si="42"/>
        <v>0</v>
      </c>
      <c r="U116" s="2"/>
      <c r="V116" s="2" t="str">
        <f>IF(O116&lt;&gt;"",VLOOKUP(O116,Runners!CZ$3:DM$200,V$1,FALSE),"")</f>
        <v/>
      </c>
      <c r="W116" s="19" t="str">
        <f t="shared" si="43"/>
        <v/>
      </c>
    </row>
    <row r="117" spans="1:23" x14ac:dyDescent="0.25">
      <c r="A117" s="1" t="s">
        <v>61</v>
      </c>
      <c r="C117" s="3">
        <f>IF(A117&lt;&gt;"",VLOOKUP(A117,Runners!A$3:AS$200,C$1,FALSE),0)</f>
        <v>1.1284722222222222E-2</v>
      </c>
      <c r="D117" s="6">
        <f t="shared" si="33"/>
        <v>114</v>
      </c>
      <c r="E117" s="2"/>
      <c r="F117" s="2">
        <f t="shared" si="34"/>
        <v>0</v>
      </c>
      <c r="J117" s="1" t="str">
        <f t="shared" si="35"/>
        <v>Ruth Wheatley</v>
      </c>
      <c r="M117" s="8" t="str">
        <f t="shared" si="36"/>
        <v/>
      </c>
      <c r="N117" s="8" t="str">
        <f t="shared" si="37"/>
        <v/>
      </c>
      <c r="O117" s="1" t="str">
        <f t="shared" si="38"/>
        <v/>
      </c>
      <c r="P117" s="40" t="str">
        <f t="shared" si="39"/>
        <v/>
      </c>
      <c r="Q117" s="40" t="str">
        <f t="shared" si="40"/>
        <v/>
      </c>
      <c r="R117" s="6">
        <f t="shared" si="41"/>
        <v>0</v>
      </c>
      <c r="S117" s="6">
        <f>IF(AND(D117&lt;=L$4,P117&lt;&gt;"Y"),IF(N117&lt;VLOOKUP(O117,Runners!A$3:CT$200,S$1,FALSE),2,0),0)</f>
        <v>0</v>
      </c>
      <c r="T117" s="6">
        <f t="shared" si="42"/>
        <v>0</v>
      </c>
      <c r="U117" s="2"/>
      <c r="V117" s="2" t="str">
        <f>IF(O117&lt;&gt;"",VLOOKUP(O117,Runners!CZ$3:DM$200,V$1,FALSE),"")</f>
        <v/>
      </c>
      <c r="W117" s="19" t="str">
        <f t="shared" si="43"/>
        <v/>
      </c>
    </row>
    <row r="118" spans="1:23" x14ac:dyDescent="0.25">
      <c r="A118" s="1" t="s">
        <v>220</v>
      </c>
      <c r="C118" s="3">
        <f>IF(A118&lt;&gt;"",VLOOKUP(A118,Runners!A$3:AS$200,C$1,FALSE),0)</f>
        <v>2.1006944444444446E-2</v>
      </c>
      <c r="D118" s="6">
        <f t="shared" si="33"/>
        <v>115</v>
      </c>
      <c r="E118" s="2"/>
      <c r="F118" s="2">
        <f t="shared" si="34"/>
        <v>0</v>
      </c>
      <c r="J118" s="1" t="str">
        <f t="shared" si="35"/>
        <v>Sam Banner</v>
      </c>
      <c r="M118" s="8" t="str">
        <f t="shared" si="36"/>
        <v/>
      </c>
      <c r="N118" s="8" t="str">
        <f t="shared" si="37"/>
        <v/>
      </c>
      <c r="O118" s="1" t="str">
        <f t="shared" si="38"/>
        <v/>
      </c>
      <c r="P118" s="40" t="str">
        <f t="shared" si="39"/>
        <v/>
      </c>
      <c r="Q118" s="40" t="str">
        <f t="shared" si="40"/>
        <v/>
      </c>
      <c r="R118" s="6">
        <f t="shared" si="41"/>
        <v>0</v>
      </c>
      <c r="S118" s="6">
        <f>IF(AND(D118&lt;=L$4,P118&lt;&gt;"Y"),IF(N118&lt;VLOOKUP(O118,Runners!A$3:CT$200,S$1,FALSE),2,0),0)</f>
        <v>0</v>
      </c>
      <c r="T118" s="6">
        <f t="shared" si="42"/>
        <v>0</v>
      </c>
      <c r="U118" s="2"/>
      <c r="V118" s="2" t="str">
        <f>IF(O118&lt;&gt;"",VLOOKUP(O118,Runners!CZ$3:DM$200,V$1,FALSE),"")</f>
        <v/>
      </c>
      <c r="W118" s="19" t="str">
        <f t="shared" si="43"/>
        <v/>
      </c>
    </row>
    <row r="119" spans="1:23" x14ac:dyDescent="0.25">
      <c r="A119" s="1" t="s">
        <v>234</v>
      </c>
      <c r="C119" s="3">
        <f>IF(A119&lt;&gt;"",VLOOKUP(A119,Runners!A$3:AS$200,C$1,FALSE),0)</f>
        <v>7.9861111111111105E-3</v>
      </c>
      <c r="D119" s="6">
        <f t="shared" si="33"/>
        <v>116</v>
      </c>
      <c r="E119" s="2"/>
      <c r="F119" s="2">
        <f t="shared" si="34"/>
        <v>0</v>
      </c>
      <c r="J119" s="1" t="str">
        <f t="shared" si="35"/>
        <v>Sarah Cook</v>
      </c>
      <c r="M119" s="8" t="str">
        <f t="shared" si="36"/>
        <v/>
      </c>
      <c r="N119" s="8" t="str">
        <f t="shared" si="37"/>
        <v/>
      </c>
      <c r="O119" s="1" t="str">
        <f t="shared" si="38"/>
        <v/>
      </c>
      <c r="P119" s="40" t="str">
        <f t="shared" si="39"/>
        <v/>
      </c>
      <c r="Q119" s="40" t="str">
        <f t="shared" si="40"/>
        <v/>
      </c>
      <c r="R119" s="6">
        <f t="shared" si="41"/>
        <v>0</v>
      </c>
      <c r="S119" s="6">
        <f>IF(AND(D119&lt;=L$4,P119&lt;&gt;"Y"),IF(N119&lt;VLOOKUP(O119,Runners!A$3:CT$200,S$1,FALSE),2,0),0)</f>
        <v>0</v>
      </c>
      <c r="T119" s="6">
        <f t="shared" si="42"/>
        <v>0</v>
      </c>
      <c r="U119" s="2"/>
      <c r="V119" s="2" t="str">
        <f>IF(O119&lt;&gt;"",VLOOKUP(O119,Runners!CZ$3:DM$200,V$1,FALSE),"")</f>
        <v/>
      </c>
      <c r="W119" s="19" t="str">
        <f t="shared" si="43"/>
        <v/>
      </c>
    </row>
    <row r="120" spans="1:23" x14ac:dyDescent="0.25">
      <c r="A120" s="1" t="s">
        <v>7</v>
      </c>
      <c r="C120" s="3">
        <f>IF(A120&lt;&gt;"",VLOOKUP(A120,Runners!A$3:AS$200,C$1,FALSE),0)</f>
        <v>2.0833333333333333E-3</v>
      </c>
      <c r="D120" s="6">
        <f t="shared" si="33"/>
        <v>117</v>
      </c>
      <c r="E120" s="2"/>
      <c r="F120" s="2">
        <f t="shared" si="34"/>
        <v>0</v>
      </c>
      <c r="J120" s="1" t="str">
        <f t="shared" si="35"/>
        <v>Sarah Bagshaw</v>
      </c>
      <c r="M120" s="8" t="str">
        <f t="shared" si="36"/>
        <v/>
      </c>
      <c r="N120" s="8" t="str">
        <f t="shared" si="37"/>
        <v/>
      </c>
      <c r="O120" s="1" t="str">
        <f t="shared" si="38"/>
        <v/>
      </c>
      <c r="P120" s="40" t="str">
        <f t="shared" si="39"/>
        <v/>
      </c>
      <c r="Q120" s="40" t="str">
        <f t="shared" si="40"/>
        <v/>
      </c>
      <c r="R120" s="6">
        <f t="shared" si="41"/>
        <v>0</v>
      </c>
      <c r="S120" s="6">
        <f>IF(AND(D120&lt;=L$4,P120&lt;&gt;"Y"),IF(N120&lt;VLOOKUP(O120,Runners!A$3:CT$200,S$1,FALSE),2,0),0)</f>
        <v>0</v>
      </c>
      <c r="T120" s="6">
        <f t="shared" si="42"/>
        <v>0</v>
      </c>
      <c r="U120" s="2"/>
      <c r="V120" s="2" t="str">
        <f>IF(O120&lt;&gt;"",VLOOKUP(O120,Runners!CZ$3:DM$200,V$1,FALSE),"")</f>
        <v/>
      </c>
      <c r="W120" s="19" t="str">
        <f t="shared" si="43"/>
        <v/>
      </c>
    </row>
    <row r="121" spans="1:23" x14ac:dyDescent="0.25">
      <c r="A121" s="1" t="s">
        <v>214</v>
      </c>
      <c r="C121" s="3">
        <f>IF(A121&lt;&gt;"",VLOOKUP(A121,Runners!A$3:AS$200,C$1,FALSE),0)</f>
        <v>1.0243055555555556E-2</v>
      </c>
      <c r="D121" s="6">
        <f t="shared" si="33"/>
        <v>118</v>
      </c>
      <c r="E121" s="2"/>
      <c r="F121" s="2">
        <f t="shared" si="34"/>
        <v>0</v>
      </c>
      <c r="J121" s="1" t="str">
        <f t="shared" si="35"/>
        <v>Simon Smith</v>
      </c>
      <c r="M121" s="8" t="str">
        <f t="shared" si="36"/>
        <v/>
      </c>
      <c r="N121" s="8" t="str">
        <f t="shared" si="37"/>
        <v/>
      </c>
      <c r="O121" s="1" t="str">
        <f t="shared" si="38"/>
        <v/>
      </c>
      <c r="P121" s="40" t="str">
        <f t="shared" si="39"/>
        <v/>
      </c>
      <c r="Q121" s="40" t="str">
        <f t="shared" si="40"/>
        <v/>
      </c>
      <c r="R121" s="6">
        <f t="shared" si="41"/>
        <v>0</v>
      </c>
      <c r="S121" s="6">
        <f>IF(AND(D121&lt;=L$4,P121&lt;&gt;"Y"),IF(N121&lt;VLOOKUP(O121,Runners!A$3:CT$200,S$1,FALSE),2,0),0)</f>
        <v>0</v>
      </c>
      <c r="T121" s="6">
        <f t="shared" si="42"/>
        <v>0</v>
      </c>
      <c r="U121" s="2"/>
      <c r="V121" s="2" t="str">
        <f>IF(O121&lt;&gt;"",VLOOKUP(O121,Runners!CZ$3:DM$200,V$1,FALSE),"")</f>
        <v/>
      </c>
      <c r="W121" s="19" t="str">
        <f t="shared" si="43"/>
        <v/>
      </c>
    </row>
    <row r="122" spans="1:23" x14ac:dyDescent="0.25">
      <c r="A122" s="1" t="s">
        <v>217</v>
      </c>
      <c r="C122" s="3">
        <f>IF(A122&lt;&gt;"",VLOOKUP(A122,Runners!A$3:AS$200,C$1,FALSE),0)</f>
        <v>1.4930555555555556E-2</v>
      </c>
      <c r="D122" s="6">
        <f t="shared" si="33"/>
        <v>119</v>
      </c>
      <c r="E122" s="2"/>
      <c r="F122" s="2">
        <f t="shared" si="34"/>
        <v>0</v>
      </c>
      <c r="J122" s="1" t="str">
        <f t="shared" si="35"/>
        <v>Sophie Bohannon</v>
      </c>
      <c r="M122" s="8" t="str">
        <f t="shared" si="36"/>
        <v/>
      </c>
      <c r="N122" s="8" t="str">
        <f t="shared" si="37"/>
        <v/>
      </c>
      <c r="O122" s="1" t="str">
        <f t="shared" si="38"/>
        <v/>
      </c>
      <c r="P122" s="40" t="str">
        <f t="shared" si="39"/>
        <v/>
      </c>
      <c r="Q122" s="40" t="str">
        <f t="shared" si="40"/>
        <v/>
      </c>
      <c r="R122" s="6">
        <f t="shared" si="41"/>
        <v>0</v>
      </c>
      <c r="S122" s="6">
        <f>IF(AND(D122&lt;=L$4,P122&lt;&gt;"Y"),IF(N122&lt;VLOOKUP(O122,Runners!A$3:CT$200,S$1,FALSE),2,0),0)</f>
        <v>0</v>
      </c>
      <c r="T122" s="6">
        <f t="shared" si="42"/>
        <v>0</v>
      </c>
      <c r="U122" s="2"/>
      <c r="V122" s="2" t="str">
        <f>IF(O122&lt;&gt;"",VLOOKUP(O122,Runners!CZ$3:DM$200,V$1,FALSE),"")</f>
        <v/>
      </c>
      <c r="W122" s="19" t="str">
        <f t="shared" si="43"/>
        <v/>
      </c>
    </row>
    <row r="123" spans="1:23" x14ac:dyDescent="0.25">
      <c r="A123" s="1" t="s">
        <v>15</v>
      </c>
      <c r="C123" s="3">
        <f>IF(A123&lt;&gt;"",VLOOKUP(A123,Runners!A$3:AS$200,C$1,FALSE),0)</f>
        <v>1.2847222222222222E-2</v>
      </c>
      <c r="D123" s="6">
        <f t="shared" si="33"/>
        <v>120</v>
      </c>
      <c r="E123" s="2">
        <v>3.8541666666666669E-2</v>
      </c>
      <c r="F123" s="2">
        <f t="shared" si="34"/>
        <v>2.5694444444444447E-2</v>
      </c>
      <c r="J123" s="1" t="str">
        <f t="shared" si="35"/>
        <v>Steve Tate</v>
      </c>
      <c r="M123" s="8" t="str">
        <f t="shared" si="36"/>
        <v/>
      </c>
      <c r="N123" s="8" t="str">
        <f t="shared" si="37"/>
        <v/>
      </c>
      <c r="O123" s="1" t="str">
        <f t="shared" si="38"/>
        <v/>
      </c>
      <c r="P123" s="40" t="str">
        <f t="shared" si="39"/>
        <v/>
      </c>
      <c r="Q123" s="40" t="str">
        <f t="shared" si="40"/>
        <v/>
      </c>
      <c r="R123" s="6">
        <f t="shared" si="41"/>
        <v>0</v>
      </c>
      <c r="S123" s="6">
        <f>IF(AND(D123&lt;=L$4,P123&lt;&gt;"Y"),IF(N123&lt;VLOOKUP(O123,Runners!A$3:CT$200,S$1,FALSE),2,0),0)</f>
        <v>0</v>
      </c>
      <c r="T123" s="6">
        <f t="shared" si="42"/>
        <v>0</v>
      </c>
      <c r="U123" s="2"/>
      <c r="V123" s="2" t="str">
        <f>IF(O123&lt;&gt;"",VLOOKUP(O123,Runners!CZ$3:DM$200,V$1,FALSE),"")</f>
        <v/>
      </c>
      <c r="W123" s="19" t="str">
        <f t="shared" si="43"/>
        <v/>
      </c>
    </row>
    <row r="124" spans="1:23" x14ac:dyDescent="0.25">
      <c r="A124" s="1" t="s">
        <v>227</v>
      </c>
      <c r="C124" s="3">
        <f>IF(A124&lt;&gt;"",VLOOKUP(A124,Runners!A$3:AS$200,C$1,FALSE),0)</f>
        <v>1.2673611111111111E-2</v>
      </c>
      <c r="D124" s="6">
        <f t="shared" si="33"/>
        <v>121</v>
      </c>
      <c r="E124" s="2"/>
      <c r="F124" s="2">
        <f t="shared" si="34"/>
        <v>0</v>
      </c>
      <c r="J124" s="1" t="str">
        <f t="shared" si="35"/>
        <v>Steve Wise</v>
      </c>
      <c r="M124" s="8" t="str">
        <f t="shared" si="36"/>
        <v/>
      </c>
      <c r="N124" s="8" t="str">
        <f t="shared" si="37"/>
        <v/>
      </c>
      <c r="O124" s="1" t="str">
        <f t="shared" si="38"/>
        <v/>
      </c>
      <c r="P124" s="40" t="str">
        <f t="shared" si="39"/>
        <v/>
      </c>
      <c r="Q124" s="40" t="str">
        <f t="shared" si="40"/>
        <v/>
      </c>
      <c r="R124" s="6">
        <f t="shared" si="41"/>
        <v>0</v>
      </c>
      <c r="S124" s="6">
        <f>IF(AND(D124&lt;=L$4,P124&lt;&gt;"Y"),IF(N124&lt;VLOOKUP(O124,Runners!A$3:CT$200,S$1,FALSE),2,0),0)</f>
        <v>0</v>
      </c>
      <c r="T124" s="6">
        <f t="shared" si="42"/>
        <v>0</v>
      </c>
      <c r="U124" s="2"/>
      <c r="V124" s="2" t="str">
        <f>IF(O124&lt;&gt;"",VLOOKUP(O124,Runners!CZ$3:DM$200,V$1,FALSE),"")</f>
        <v/>
      </c>
      <c r="W124" s="19" t="str">
        <f t="shared" si="43"/>
        <v/>
      </c>
    </row>
    <row r="125" spans="1:23" x14ac:dyDescent="0.25">
      <c r="A125" s="1" t="s">
        <v>6</v>
      </c>
      <c r="B125" s="3"/>
      <c r="C125" s="3">
        <f>IF(A125&lt;&gt;"",VLOOKUP(A125,Runners!A$3:AS$200,C$1,FALSE),0)</f>
        <v>1.1631944444444445E-2</v>
      </c>
      <c r="D125" s="6">
        <f t="shared" si="33"/>
        <v>122</v>
      </c>
      <c r="E125" s="2">
        <v>3.7986111111111116E-2</v>
      </c>
      <c r="F125" s="2">
        <f t="shared" si="34"/>
        <v>2.6354166666666672E-2</v>
      </c>
      <c r="J125" s="1" t="str">
        <f t="shared" si="35"/>
        <v>Sue Hawitt</v>
      </c>
      <c r="M125" s="8" t="str">
        <f t="shared" si="36"/>
        <v/>
      </c>
      <c r="N125" s="8" t="str">
        <f t="shared" si="37"/>
        <v/>
      </c>
      <c r="O125" s="1" t="str">
        <f t="shared" si="38"/>
        <v/>
      </c>
      <c r="P125" s="40" t="str">
        <f t="shared" si="39"/>
        <v/>
      </c>
      <c r="Q125" s="40" t="str">
        <f t="shared" si="40"/>
        <v/>
      </c>
      <c r="R125" s="6">
        <f t="shared" si="41"/>
        <v>0</v>
      </c>
      <c r="S125" s="6">
        <f>IF(AND(D125&lt;=L$4,P125&lt;&gt;"Y"),IF(N125&lt;VLOOKUP(O125,Runners!A$3:CT$200,S$1,FALSE),2,0),0)</f>
        <v>0</v>
      </c>
      <c r="T125" s="6">
        <f t="shared" si="42"/>
        <v>0</v>
      </c>
      <c r="U125" s="2"/>
      <c r="V125" s="2" t="str">
        <f>IF(O125&lt;&gt;"",VLOOKUP(O125,Runners!CZ$3:DM$200,V$1,FALSE),"")</f>
        <v/>
      </c>
      <c r="W125" s="19" t="str">
        <f t="shared" si="43"/>
        <v/>
      </c>
    </row>
    <row r="126" spans="1:23" x14ac:dyDescent="0.25">
      <c r="A126" s="1" t="s">
        <v>194</v>
      </c>
      <c r="C126" s="3">
        <f>IF(A126&lt;&gt;"",VLOOKUP(A126,Runners!A$3:AS$200,C$1,FALSE),0)</f>
        <v>7.6388888888888886E-3</v>
      </c>
      <c r="D126" s="6">
        <f t="shared" si="33"/>
        <v>123</v>
      </c>
      <c r="E126" s="2"/>
      <c r="F126" s="2">
        <f t="shared" si="34"/>
        <v>0</v>
      </c>
      <c r="J126" s="1" t="str">
        <f t="shared" si="35"/>
        <v>Sue Henry</v>
      </c>
      <c r="M126" s="8" t="str">
        <f t="shared" si="36"/>
        <v/>
      </c>
      <c r="N126" s="8" t="str">
        <f t="shared" si="37"/>
        <v/>
      </c>
      <c r="O126" s="1" t="str">
        <f t="shared" si="38"/>
        <v/>
      </c>
      <c r="P126" s="40" t="str">
        <f t="shared" si="39"/>
        <v/>
      </c>
      <c r="Q126" s="40" t="str">
        <f t="shared" si="40"/>
        <v/>
      </c>
      <c r="R126" s="6">
        <f t="shared" si="41"/>
        <v>0</v>
      </c>
      <c r="S126" s="6">
        <f>IF(AND(D126&lt;=L$4,P126&lt;&gt;"Y"),IF(N126&lt;VLOOKUP(O126,Runners!A$3:CT$200,S$1,FALSE),2,0),0)</f>
        <v>0</v>
      </c>
      <c r="T126" s="6">
        <f t="shared" si="42"/>
        <v>0</v>
      </c>
      <c r="U126" s="2"/>
      <c r="V126" s="2" t="str">
        <f>IF(O126&lt;&gt;"",VLOOKUP(O126,Runners!CZ$3:DM$200,V$1,FALSE),"")</f>
        <v/>
      </c>
      <c r="W126" s="19" t="str">
        <f t="shared" si="43"/>
        <v/>
      </c>
    </row>
    <row r="127" spans="1:23" x14ac:dyDescent="0.25">
      <c r="A127" s="1" t="s">
        <v>173</v>
      </c>
      <c r="C127" s="3">
        <f>IF(A127&lt;&gt;"",VLOOKUP(A127,Runners!A$3:AS$200,C$1,FALSE),0)</f>
        <v>1.3194444444444444E-2</v>
      </c>
      <c r="D127" s="6">
        <f t="shared" si="33"/>
        <v>124</v>
      </c>
      <c r="E127" s="2"/>
      <c r="F127" s="2">
        <f t="shared" si="34"/>
        <v>0</v>
      </c>
      <c r="J127" s="1" t="str">
        <f t="shared" si="35"/>
        <v>Sue Samme</v>
      </c>
      <c r="M127" s="8" t="str">
        <f t="shared" si="36"/>
        <v/>
      </c>
      <c r="N127" s="8" t="str">
        <f t="shared" si="37"/>
        <v/>
      </c>
      <c r="O127" s="1" t="str">
        <f t="shared" si="38"/>
        <v/>
      </c>
      <c r="P127" s="40" t="str">
        <f t="shared" si="39"/>
        <v/>
      </c>
      <c r="Q127" s="40" t="str">
        <f t="shared" si="40"/>
        <v/>
      </c>
      <c r="R127" s="6">
        <f t="shared" si="41"/>
        <v>0</v>
      </c>
      <c r="S127" s="6">
        <f>IF(AND(D127&lt;=L$4,P127&lt;&gt;"Y"),IF(N127&lt;VLOOKUP(O127,Runners!A$3:CT$200,S$1,FALSE),2,0),0)</f>
        <v>0</v>
      </c>
      <c r="T127" s="6">
        <f t="shared" si="42"/>
        <v>0</v>
      </c>
      <c r="U127" s="2"/>
      <c r="V127" s="2" t="str">
        <f>IF(O127&lt;&gt;"",VLOOKUP(O127,Runners!CZ$3:DM$200,V$1,FALSE),"")</f>
        <v/>
      </c>
      <c r="W127" s="19" t="str">
        <f t="shared" si="43"/>
        <v/>
      </c>
    </row>
    <row r="128" spans="1:23" x14ac:dyDescent="0.25">
      <c r="A128" s="1" t="s">
        <v>29</v>
      </c>
      <c r="C128" s="3">
        <f>IF(A128&lt;&gt;"",VLOOKUP(A128,Runners!A$3:AS$200,C$1,FALSE),0)</f>
        <v>2.6041666666666665E-3</v>
      </c>
      <c r="D128" s="6">
        <f t="shared" si="33"/>
        <v>125</v>
      </c>
      <c r="E128" s="2">
        <v>3.4236111111111113E-2</v>
      </c>
      <c r="F128" s="2">
        <f t="shared" si="34"/>
        <v>3.1631944444444449E-2</v>
      </c>
      <c r="J128" s="1" t="str">
        <f t="shared" si="35"/>
        <v>Sylvia Gittins</v>
      </c>
      <c r="M128" s="8" t="str">
        <f t="shared" si="36"/>
        <v/>
      </c>
      <c r="N128" s="8" t="str">
        <f t="shared" si="37"/>
        <v/>
      </c>
      <c r="O128" s="1" t="str">
        <f t="shared" si="38"/>
        <v/>
      </c>
      <c r="P128" s="40" t="str">
        <f t="shared" si="39"/>
        <v/>
      </c>
      <c r="Q128" s="40" t="str">
        <f t="shared" si="40"/>
        <v/>
      </c>
      <c r="R128" s="6">
        <f t="shared" si="41"/>
        <v>0</v>
      </c>
      <c r="S128" s="6">
        <f>IF(AND(D128&lt;=L$4,P128&lt;&gt;"Y"),IF(N128&lt;VLOOKUP(O128,Runners!A$3:CT$200,S$1,FALSE),2,0),0)</f>
        <v>0</v>
      </c>
      <c r="T128" s="6">
        <f t="shared" si="42"/>
        <v>0</v>
      </c>
      <c r="U128" s="2"/>
      <c r="V128" s="2" t="str">
        <f>IF(O128&lt;&gt;"",VLOOKUP(O128,Runners!CZ$3:DM$200,V$1,FALSE),"")</f>
        <v/>
      </c>
      <c r="W128" s="19" t="str">
        <f t="shared" si="43"/>
        <v/>
      </c>
    </row>
    <row r="129" spans="1:23" x14ac:dyDescent="0.25">
      <c r="A129" s="1" t="s">
        <v>0</v>
      </c>
      <c r="B129" s="3"/>
      <c r="C129" s="3">
        <f>IF(A129&lt;&gt;"",VLOOKUP(A129,Runners!A$3:AS$200,C$1,FALSE),0)</f>
        <v>1.8576388888888889E-2</v>
      </c>
      <c r="D129" s="6">
        <f t="shared" si="33"/>
        <v>126</v>
      </c>
      <c r="E129" s="2">
        <v>3.6874999999999998E-2</v>
      </c>
      <c r="F129" s="2">
        <f t="shared" si="34"/>
        <v>1.8298611111111109E-2</v>
      </c>
      <c r="J129" s="1" t="str">
        <f t="shared" si="35"/>
        <v>Tom Howarth</v>
      </c>
      <c r="M129" s="8" t="str">
        <f t="shared" si="36"/>
        <v/>
      </c>
      <c r="N129" s="8" t="str">
        <f t="shared" si="37"/>
        <v/>
      </c>
      <c r="O129" s="1" t="str">
        <f t="shared" si="38"/>
        <v/>
      </c>
      <c r="P129" s="40" t="str">
        <f t="shared" si="39"/>
        <v/>
      </c>
      <c r="Q129" s="40" t="str">
        <f t="shared" si="40"/>
        <v/>
      </c>
      <c r="R129" s="6">
        <f t="shared" si="41"/>
        <v>0</v>
      </c>
      <c r="S129" s="6">
        <f>IF(AND(D129&lt;=L$4,P129&lt;&gt;"Y"),IF(N129&lt;VLOOKUP(O129,Runners!A$3:CT$200,S$1,FALSE),2,0),0)</f>
        <v>0</v>
      </c>
      <c r="T129" s="6">
        <f t="shared" si="42"/>
        <v>0</v>
      </c>
      <c r="U129" s="2"/>
      <c r="V129" s="2" t="str">
        <f>IF(O129&lt;&gt;"",VLOOKUP(O129,Runners!CZ$3:DM$200,V$1,FALSE),"")</f>
        <v/>
      </c>
      <c r="W129" s="19" t="str">
        <f t="shared" si="43"/>
        <v/>
      </c>
    </row>
    <row r="130" spans="1:23" x14ac:dyDescent="0.25">
      <c r="A130" s="1" t="s">
        <v>188</v>
      </c>
      <c r="C130" s="3">
        <f>IF(A130&lt;&gt;"",VLOOKUP(A130,Runners!A$3:AS$200,C$1,FALSE),0)</f>
        <v>9.8958333333333329E-3</v>
      </c>
      <c r="D130" s="6">
        <f t="shared" si="33"/>
        <v>127</v>
      </c>
      <c r="E130" s="2"/>
      <c r="F130" s="2">
        <f t="shared" si="34"/>
        <v>0</v>
      </c>
      <c r="J130" s="1" t="str">
        <f t="shared" si="35"/>
        <v>Trevor Roberts</v>
      </c>
      <c r="M130" s="8" t="str">
        <f t="shared" si="36"/>
        <v/>
      </c>
      <c r="N130" s="8" t="str">
        <f t="shared" si="37"/>
        <v/>
      </c>
      <c r="O130" s="1" t="str">
        <f t="shared" si="38"/>
        <v/>
      </c>
      <c r="P130" s="40" t="str">
        <f t="shared" si="39"/>
        <v/>
      </c>
      <c r="Q130" s="40" t="str">
        <f t="shared" si="40"/>
        <v/>
      </c>
      <c r="R130" s="6">
        <f t="shared" si="41"/>
        <v>0</v>
      </c>
      <c r="S130" s="6">
        <f>IF(AND(D130&lt;=L$4,P130&lt;&gt;"Y"),IF(N130&lt;VLOOKUP(O130,Runners!A$3:CT$200,S$1,FALSE),2,0),0)</f>
        <v>0</v>
      </c>
      <c r="T130" s="6">
        <f t="shared" si="42"/>
        <v>0</v>
      </c>
      <c r="U130" s="2"/>
      <c r="V130" s="2" t="str">
        <f>IF(O130&lt;&gt;"",VLOOKUP(O130,Runners!CZ$3:DM$200,V$1,FALSE),"")</f>
        <v/>
      </c>
      <c r="W130" s="19" t="str">
        <f t="shared" si="43"/>
        <v/>
      </c>
    </row>
    <row r="131" spans="1:23" x14ac:dyDescent="0.25">
      <c r="C131" s="3">
        <f>IF(A131&lt;&gt;"",VLOOKUP(A131,Runners!A$3:AS$200,C$1,FALSE),0)</f>
        <v>0</v>
      </c>
      <c r="D131" s="6">
        <f t="shared" ref="D131" si="44">D130+1</f>
        <v>128</v>
      </c>
      <c r="E131" s="2"/>
      <c r="F131" s="2">
        <f t="shared" ref="F131:F166" si="45">IF(E131&gt;0,E131-C131,0)</f>
        <v>0</v>
      </c>
      <c r="J131" s="1">
        <f t="shared" ref="J131" si="46">A131</f>
        <v>0</v>
      </c>
      <c r="M131" s="8" t="str">
        <f t="shared" ref="M131" si="47">IF(D131&lt;=L$4,SMALL(E$4:E$201,D131),"")</f>
        <v/>
      </c>
      <c r="N131" s="8" t="str">
        <f t="shared" ref="N131" si="48">IF(D131&lt;=L$4,VLOOKUP(M131,E$4:F$201,2,FALSE),"")</f>
        <v/>
      </c>
      <c r="O131" s="1" t="str">
        <f t="shared" ref="O131" si="49">IF(D131&lt;=L$4,VLOOKUP(M131,E$4:J$201,6,FALSE),"")</f>
        <v/>
      </c>
      <c r="P131" s="40" t="str">
        <f t="shared" ref="P131" si="50">IF(D131&lt;=L$4,VLOOKUP(O131,A$4:B$201,2,FALSE),"")</f>
        <v/>
      </c>
      <c r="Q131" s="40" t="str">
        <f t="shared" ref="Q131" si="51">IF(D131&lt;=L$4,IF(P131="Y",Q130,Q130-1),"")</f>
        <v/>
      </c>
      <c r="R131" s="6">
        <f t="shared" ref="R131" si="52">IF(Q131=Q130,0,Q131)</f>
        <v>0</v>
      </c>
      <c r="S131" s="6">
        <f>IF(AND(D131&lt;=L$4,P131&lt;&gt;"Y"),IF(N131&lt;VLOOKUP(O131,Runners!A$3:CT$200,S$1,FALSE),2,0),0)</f>
        <v>0</v>
      </c>
      <c r="T131" s="6">
        <f t="shared" ref="T131" si="53">IF(AND(D131&lt;=L$4,P131&lt;&gt;"Y"),S131+R131,0)</f>
        <v>0</v>
      </c>
      <c r="U131" s="2"/>
      <c r="V131" s="2" t="str">
        <f>IF(O131&lt;&gt;"",VLOOKUP(O131,Runners!CZ$3:DM$200,V$1,FALSE),"")</f>
        <v/>
      </c>
      <c r="W131" s="19" t="str">
        <f t="shared" ref="W131" si="54">IF(O131&lt;&gt;"",(V131-N131)/V131,"")</f>
        <v/>
      </c>
    </row>
    <row r="132" spans="1:23" x14ac:dyDescent="0.25">
      <c r="C132" s="3">
        <f>IF(A132&lt;&gt;"",VLOOKUP(A132,Runners!A$3:AS$200,C$1,FALSE),0)</f>
        <v>0</v>
      </c>
      <c r="D132" s="6">
        <f t="shared" ref="D132:D163" si="55">D131+1</f>
        <v>129</v>
      </c>
      <c r="E132" s="2"/>
      <c r="F132" s="2">
        <f t="shared" si="45"/>
        <v>0</v>
      </c>
      <c r="J132" s="1">
        <f t="shared" ref="J132:J163" si="56">A132</f>
        <v>0</v>
      </c>
      <c r="M132" s="8" t="str">
        <f t="shared" ref="M132:M163" si="57">IF(D132&lt;=L$4,SMALL(E$4:E$201,D132),"")</f>
        <v/>
      </c>
      <c r="N132" s="8" t="str">
        <f t="shared" ref="N132:N163" si="58">IF(D132&lt;=L$4,VLOOKUP(M132,E$4:F$201,2,FALSE),"")</f>
        <v/>
      </c>
      <c r="O132" s="1" t="str">
        <f t="shared" ref="O132:O163" si="59">IF(D132&lt;=L$4,VLOOKUP(M132,E$4:J$201,6,FALSE),"")</f>
        <v/>
      </c>
      <c r="P132" s="40" t="str">
        <f t="shared" ref="P132:P163" si="60">IF(D132&lt;=L$4,VLOOKUP(O132,A$4:B$201,2,FALSE),"")</f>
        <v/>
      </c>
      <c r="Q132" s="40" t="str">
        <f t="shared" ref="Q132:Q163" si="61">IF(D132&lt;=L$4,IF(P132="Y",Q131,Q131-1),"")</f>
        <v/>
      </c>
      <c r="R132" s="6">
        <f t="shared" ref="R132:R163" si="62">IF(Q132=Q131,0,Q132)</f>
        <v>0</v>
      </c>
      <c r="S132" s="6">
        <f>IF(AND(D132&lt;=L$4,P132&lt;&gt;"Y"),IF(N132&lt;VLOOKUP(O132,Runners!A$3:CT$200,S$1,FALSE),2,0),0)</f>
        <v>0</v>
      </c>
      <c r="T132" s="6">
        <f t="shared" ref="T132:T163" si="63">IF(AND(D132&lt;=L$4,P132&lt;&gt;"Y"),S132+R132,0)</f>
        <v>0</v>
      </c>
      <c r="U132" s="2"/>
      <c r="V132" s="2" t="str">
        <f>IF(O132&lt;&gt;"",VLOOKUP(O132,Runners!CZ$3:DM$200,V$1,FALSE),"")</f>
        <v/>
      </c>
      <c r="W132" s="19" t="str">
        <f t="shared" ref="W132:W163" si="64">IF(O132&lt;&gt;"",(V132-N132)/V132,"")</f>
        <v/>
      </c>
    </row>
    <row r="133" spans="1:23" x14ac:dyDescent="0.25">
      <c r="C133" s="3">
        <f>IF(A133&lt;&gt;"",VLOOKUP(A133,Runners!A$3:AS$200,C$1,FALSE),0)</f>
        <v>0</v>
      </c>
      <c r="D133" s="6">
        <f t="shared" si="55"/>
        <v>130</v>
      </c>
      <c r="E133" s="2"/>
      <c r="F133" s="2">
        <f t="shared" si="45"/>
        <v>0</v>
      </c>
      <c r="J133" s="1">
        <f t="shared" si="56"/>
        <v>0</v>
      </c>
      <c r="M133" s="8" t="str">
        <f t="shared" si="57"/>
        <v/>
      </c>
      <c r="N133" s="8" t="str">
        <f t="shared" si="58"/>
        <v/>
      </c>
      <c r="O133" s="1" t="str">
        <f t="shared" si="59"/>
        <v/>
      </c>
      <c r="P133" s="40" t="str">
        <f t="shared" si="60"/>
        <v/>
      </c>
      <c r="Q133" s="40" t="str">
        <f t="shared" si="61"/>
        <v/>
      </c>
      <c r="R133" s="6">
        <f t="shared" si="62"/>
        <v>0</v>
      </c>
      <c r="S133" s="6">
        <f>IF(AND(D133&lt;=L$4,P133&lt;&gt;"Y"),IF(N133&lt;VLOOKUP(O133,Runners!A$3:CT$200,S$1,FALSE),2,0),0)</f>
        <v>0</v>
      </c>
      <c r="T133" s="6">
        <f t="shared" si="63"/>
        <v>0</v>
      </c>
      <c r="U133" s="2"/>
      <c r="V133" s="2" t="str">
        <f>IF(O133&lt;&gt;"",VLOOKUP(O133,Runners!CZ$3:DM$200,V$1,FALSE),"")</f>
        <v/>
      </c>
      <c r="W133" s="19" t="str">
        <f t="shared" si="64"/>
        <v/>
      </c>
    </row>
    <row r="134" spans="1:23" x14ac:dyDescent="0.25">
      <c r="C134" s="3">
        <f>IF(A134&lt;&gt;"",VLOOKUP(A134,Runners!A$3:AS$200,C$1,FALSE),0)</f>
        <v>0</v>
      </c>
      <c r="D134" s="6">
        <f t="shared" si="55"/>
        <v>131</v>
      </c>
      <c r="E134" s="2"/>
      <c r="F134" s="2">
        <f t="shared" si="45"/>
        <v>0</v>
      </c>
      <c r="J134" s="1">
        <f t="shared" si="56"/>
        <v>0</v>
      </c>
      <c r="M134" s="8" t="str">
        <f t="shared" si="57"/>
        <v/>
      </c>
      <c r="N134" s="8" t="str">
        <f t="shared" si="58"/>
        <v/>
      </c>
      <c r="O134" s="1" t="str">
        <f t="shared" si="59"/>
        <v/>
      </c>
      <c r="P134" s="40" t="str">
        <f t="shared" si="60"/>
        <v/>
      </c>
      <c r="Q134" s="40" t="str">
        <f t="shared" si="61"/>
        <v/>
      </c>
      <c r="R134" s="6">
        <f t="shared" si="62"/>
        <v>0</v>
      </c>
      <c r="S134" s="6">
        <f>IF(AND(D134&lt;=L$4,P134&lt;&gt;"Y"),IF(N134&lt;VLOOKUP(O134,Runners!A$3:CT$200,S$1,FALSE),2,0),0)</f>
        <v>0</v>
      </c>
      <c r="T134" s="6">
        <f t="shared" si="63"/>
        <v>0</v>
      </c>
      <c r="U134" s="2"/>
      <c r="V134" s="2" t="str">
        <f>IF(O134&lt;&gt;"",VLOOKUP(O134,Runners!CZ$3:DM$200,V$1,FALSE),"")</f>
        <v/>
      </c>
      <c r="W134" s="19" t="str">
        <f t="shared" si="64"/>
        <v/>
      </c>
    </row>
    <row r="135" spans="1:23" x14ac:dyDescent="0.25">
      <c r="C135" s="3">
        <f>IF(A135&lt;&gt;"",VLOOKUP(A135,Runners!A$3:AS$200,C$1,FALSE),0)</f>
        <v>0</v>
      </c>
      <c r="D135" s="6">
        <f t="shared" si="55"/>
        <v>132</v>
      </c>
      <c r="E135" s="2"/>
      <c r="F135" s="2">
        <f t="shared" si="45"/>
        <v>0</v>
      </c>
      <c r="J135" s="1">
        <f t="shared" si="56"/>
        <v>0</v>
      </c>
      <c r="M135" s="8" t="str">
        <f t="shared" si="57"/>
        <v/>
      </c>
      <c r="N135" s="8" t="str">
        <f t="shared" si="58"/>
        <v/>
      </c>
      <c r="O135" s="1" t="str">
        <f t="shared" si="59"/>
        <v/>
      </c>
      <c r="P135" s="40" t="str">
        <f t="shared" si="60"/>
        <v/>
      </c>
      <c r="Q135" s="40" t="str">
        <f t="shared" si="61"/>
        <v/>
      </c>
      <c r="R135" s="6">
        <f t="shared" si="62"/>
        <v>0</v>
      </c>
      <c r="S135" s="6">
        <f>IF(AND(D135&lt;=L$4,P135&lt;&gt;"Y"),IF(N135&lt;VLOOKUP(O135,Runners!A$3:CT$200,S$1,FALSE),2,0),0)</f>
        <v>0</v>
      </c>
      <c r="T135" s="6">
        <f t="shared" si="63"/>
        <v>0</v>
      </c>
      <c r="U135" s="2"/>
      <c r="V135" s="2" t="str">
        <f>IF(O135&lt;&gt;"",VLOOKUP(O135,Runners!CZ$3:DM$200,V$1,FALSE),"")</f>
        <v/>
      </c>
      <c r="W135" s="19" t="str">
        <f t="shared" si="64"/>
        <v/>
      </c>
    </row>
    <row r="136" spans="1:23" x14ac:dyDescent="0.25">
      <c r="C136" s="3">
        <f>IF(A136&lt;&gt;"",VLOOKUP(A136,Runners!A$3:AS$200,C$1,FALSE),0)</f>
        <v>0</v>
      </c>
      <c r="D136" s="6">
        <f t="shared" si="55"/>
        <v>133</v>
      </c>
      <c r="E136" s="2"/>
      <c r="F136" s="2">
        <f t="shared" si="45"/>
        <v>0</v>
      </c>
      <c r="J136" s="1">
        <f t="shared" si="56"/>
        <v>0</v>
      </c>
      <c r="M136" s="8" t="str">
        <f t="shared" si="57"/>
        <v/>
      </c>
      <c r="N136" s="8" t="str">
        <f t="shared" si="58"/>
        <v/>
      </c>
      <c r="O136" s="1" t="str">
        <f t="shared" si="59"/>
        <v/>
      </c>
      <c r="P136" s="40" t="str">
        <f t="shared" si="60"/>
        <v/>
      </c>
      <c r="Q136" s="40" t="str">
        <f t="shared" si="61"/>
        <v/>
      </c>
      <c r="R136" s="6">
        <f t="shared" si="62"/>
        <v>0</v>
      </c>
      <c r="S136" s="6">
        <f>IF(AND(D136&lt;=L$4,P136&lt;&gt;"Y"),IF(N136&lt;VLOOKUP(O136,Runners!A$3:CT$200,S$1,FALSE),2,0),0)</f>
        <v>0</v>
      </c>
      <c r="T136" s="6">
        <f t="shared" si="63"/>
        <v>0</v>
      </c>
      <c r="U136" s="2"/>
      <c r="V136" s="2" t="str">
        <f>IF(O136&lt;&gt;"",VLOOKUP(O136,Runners!CZ$3:DM$200,V$1,FALSE),"")</f>
        <v/>
      </c>
      <c r="W136" s="19" t="str">
        <f t="shared" si="64"/>
        <v/>
      </c>
    </row>
    <row r="137" spans="1:23" x14ac:dyDescent="0.25">
      <c r="C137" s="3">
        <f>IF(A137&lt;&gt;"",VLOOKUP(A137,Runners!A$3:AS$200,C$1,FALSE),0)</f>
        <v>0</v>
      </c>
      <c r="D137" s="6">
        <f t="shared" si="55"/>
        <v>134</v>
      </c>
      <c r="E137" s="2"/>
      <c r="F137" s="2">
        <f t="shared" si="45"/>
        <v>0</v>
      </c>
      <c r="J137" s="1">
        <f t="shared" si="56"/>
        <v>0</v>
      </c>
      <c r="M137" s="8" t="str">
        <f t="shared" si="57"/>
        <v/>
      </c>
      <c r="N137" s="8" t="str">
        <f t="shared" si="58"/>
        <v/>
      </c>
      <c r="O137" s="1" t="str">
        <f t="shared" si="59"/>
        <v/>
      </c>
      <c r="P137" s="40" t="str">
        <f t="shared" si="60"/>
        <v/>
      </c>
      <c r="Q137" s="40" t="str">
        <f t="shared" si="61"/>
        <v/>
      </c>
      <c r="R137" s="6">
        <f t="shared" si="62"/>
        <v>0</v>
      </c>
      <c r="S137" s="6">
        <f>IF(AND(D137&lt;=L$4,P137&lt;&gt;"Y"),IF(N137&lt;VLOOKUP(O137,Runners!A$3:CT$200,S$1,FALSE),2,0),0)</f>
        <v>0</v>
      </c>
      <c r="T137" s="6">
        <f t="shared" si="63"/>
        <v>0</v>
      </c>
      <c r="U137" s="2"/>
      <c r="V137" s="2" t="str">
        <f>IF(O137&lt;&gt;"",VLOOKUP(O137,Runners!CZ$3:DM$200,V$1,FALSE),"")</f>
        <v/>
      </c>
      <c r="W137" s="19" t="str">
        <f t="shared" si="64"/>
        <v/>
      </c>
    </row>
    <row r="138" spans="1:23" x14ac:dyDescent="0.25">
      <c r="C138" s="3">
        <f>IF(A138&lt;&gt;"",VLOOKUP(A138,Runners!A$3:AS$200,C$1,FALSE),0)</f>
        <v>0</v>
      </c>
      <c r="D138" s="6">
        <f t="shared" si="55"/>
        <v>135</v>
      </c>
      <c r="E138" s="2"/>
      <c r="F138" s="2">
        <f t="shared" si="45"/>
        <v>0</v>
      </c>
      <c r="J138" s="1">
        <f t="shared" si="56"/>
        <v>0</v>
      </c>
      <c r="M138" s="8" t="str">
        <f t="shared" si="57"/>
        <v/>
      </c>
      <c r="N138" s="8" t="str">
        <f t="shared" si="58"/>
        <v/>
      </c>
      <c r="O138" s="1" t="str">
        <f t="shared" si="59"/>
        <v/>
      </c>
      <c r="P138" s="40" t="str">
        <f t="shared" si="60"/>
        <v/>
      </c>
      <c r="Q138" s="40" t="str">
        <f t="shared" si="61"/>
        <v/>
      </c>
      <c r="R138" s="6">
        <f t="shared" si="62"/>
        <v>0</v>
      </c>
      <c r="S138" s="6">
        <f>IF(AND(D138&lt;=L$4,P138&lt;&gt;"Y"),IF(N138&lt;VLOOKUP(O138,Runners!A$3:CT$200,S$1,FALSE),2,0),0)</f>
        <v>0</v>
      </c>
      <c r="T138" s="6">
        <f t="shared" si="63"/>
        <v>0</v>
      </c>
      <c r="U138" s="2"/>
      <c r="V138" s="2" t="str">
        <f>IF(O138&lt;&gt;"",VLOOKUP(O138,Runners!CZ$3:DM$200,V$1,FALSE),"")</f>
        <v/>
      </c>
      <c r="W138" s="19" t="str">
        <f t="shared" si="64"/>
        <v/>
      </c>
    </row>
    <row r="139" spans="1:23" x14ac:dyDescent="0.25">
      <c r="C139" s="3">
        <f>IF(A139&lt;&gt;"",VLOOKUP(A139,Runners!A$3:AS$200,C$1,FALSE),0)</f>
        <v>0</v>
      </c>
      <c r="D139" s="6">
        <f t="shared" si="55"/>
        <v>136</v>
      </c>
      <c r="E139" s="2"/>
      <c r="F139" s="2">
        <f t="shared" si="45"/>
        <v>0</v>
      </c>
      <c r="J139" s="1">
        <f t="shared" si="56"/>
        <v>0</v>
      </c>
      <c r="M139" s="8" t="str">
        <f t="shared" si="57"/>
        <v/>
      </c>
      <c r="N139" s="8" t="str">
        <f t="shared" si="58"/>
        <v/>
      </c>
      <c r="O139" s="1" t="str">
        <f t="shared" si="59"/>
        <v/>
      </c>
      <c r="P139" s="40" t="str">
        <f t="shared" si="60"/>
        <v/>
      </c>
      <c r="Q139" s="40" t="str">
        <f t="shared" si="61"/>
        <v/>
      </c>
      <c r="R139" s="6">
        <f t="shared" si="62"/>
        <v>0</v>
      </c>
      <c r="S139" s="6">
        <f>IF(AND(D139&lt;=L$4,P139&lt;&gt;"Y"),IF(N139&lt;VLOOKUP(O139,Runners!A$3:CT$200,S$1,FALSE),2,0),0)</f>
        <v>0</v>
      </c>
      <c r="T139" s="6">
        <f t="shared" si="63"/>
        <v>0</v>
      </c>
      <c r="U139" s="2"/>
      <c r="V139" s="2" t="str">
        <f>IF(O139&lt;&gt;"",VLOOKUP(O139,Runners!CZ$3:DM$200,V$1,FALSE),"")</f>
        <v/>
      </c>
      <c r="W139" s="19" t="str">
        <f t="shared" si="64"/>
        <v/>
      </c>
    </row>
    <row r="140" spans="1:23" x14ac:dyDescent="0.25">
      <c r="C140" s="3">
        <f>IF(A140&lt;&gt;"",VLOOKUP(A140,Runners!A$3:AS$200,C$1,FALSE),0)</f>
        <v>0</v>
      </c>
      <c r="D140" s="6">
        <f t="shared" si="55"/>
        <v>137</v>
      </c>
      <c r="E140" s="2"/>
      <c r="F140" s="2">
        <f t="shared" si="45"/>
        <v>0</v>
      </c>
      <c r="J140" s="1">
        <f t="shared" si="56"/>
        <v>0</v>
      </c>
      <c r="M140" s="8" t="str">
        <f t="shared" si="57"/>
        <v/>
      </c>
      <c r="N140" s="8" t="str">
        <f t="shared" si="58"/>
        <v/>
      </c>
      <c r="O140" s="1" t="str">
        <f t="shared" si="59"/>
        <v/>
      </c>
      <c r="P140" s="40" t="str">
        <f t="shared" si="60"/>
        <v/>
      </c>
      <c r="Q140" s="40" t="str">
        <f t="shared" si="61"/>
        <v/>
      </c>
      <c r="R140" s="6">
        <f t="shared" si="62"/>
        <v>0</v>
      </c>
      <c r="S140" s="6">
        <f>IF(AND(D140&lt;=L$4,P140&lt;&gt;"Y"),IF(N140&lt;VLOOKUP(O140,Runners!A$3:CT$200,S$1,FALSE),2,0),0)</f>
        <v>0</v>
      </c>
      <c r="T140" s="6">
        <f t="shared" si="63"/>
        <v>0</v>
      </c>
      <c r="U140" s="2"/>
      <c r="V140" s="2" t="str">
        <f>IF(O140&lt;&gt;"",VLOOKUP(O140,Runners!CZ$3:DM$200,V$1,FALSE),"")</f>
        <v/>
      </c>
      <c r="W140" s="19" t="str">
        <f t="shared" si="64"/>
        <v/>
      </c>
    </row>
    <row r="141" spans="1:23" x14ac:dyDescent="0.25">
      <c r="C141" s="3">
        <f>IF(A141&lt;&gt;"",VLOOKUP(A141,Runners!A$3:AS$200,C$1,FALSE),0)</f>
        <v>0</v>
      </c>
      <c r="D141" s="6">
        <f t="shared" si="55"/>
        <v>138</v>
      </c>
      <c r="E141" s="2"/>
      <c r="F141" s="2">
        <f t="shared" si="45"/>
        <v>0</v>
      </c>
      <c r="J141" s="1">
        <f t="shared" si="56"/>
        <v>0</v>
      </c>
      <c r="M141" s="8" t="str">
        <f t="shared" si="57"/>
        <v/>
      </c>
      <c r="N141" s="8" t="str">
        <f t="shared" si="58"/>
        <v/>
      </c>
      <c r="O141" s="1" t="str">
        <f t="shared" si="59"/>
        <v/>
      </c>
      <c r="P141" s="40" t="str">
        <f t="shared" si="60"/>
        <v/>
      </c>
      <c r="Q141" s="40" t="str">
        <f t="shared" si="61"/>
        <v/>
      </c>
      <c r="R141" s="6">
        <f t="shared" si="62"/>
        <v>0</v>
      </c>
      <c r="S141" s="6">
        <f>IF(AND(D141&lt;=L$4,P141&lt;&gt;"Y"),IF(N141&lt;VLOOKUP(O141,Runners!A$3:CT$200,S$1,FALSE),2,0),0)</f>
        <v>0</v>
      </c>
      <c r="T141" s="6">
        <f t="shared" si="63"/>
        <v>0</v>
      </c>
      <c r="U141" s="2"/>
      <c r="V141" s="2" t="str">
        <f>IF(O141&lt;&gt;"",VLOOKUP(O141,Runners!CZ$3:DM$200,V$1,FALSE),"")</f>
        <v/>
      </c>
      <c r="W141" s="19" t="str">
        <f t="shared" si="64"/>
        <v/>
      </c>
    </row>
    <row r="142" spans="1:23" x14ac:dyDescent="0.25">
      <c r="C142" s="3">
        <f>IF(A142&lt;&gt;"",VLOOKUP(A142,Runners!A$3:AS$200,C$1,FALSE),0)</f>
        <v>0</v>
      </c>
      <c r="D142" s="6">
        <f t="shared" si="55"/>
        <v>139</v>
      </c>
      <c r="E142" s="2"/>
      <c r="F142" s="2">
        <f t="shared" si="45"/>
        <v>0</v>
      </c>
      <c r="J142" s="1">
        <f t="shared" si="56"/>
        <v>0</v>
      </c>
      <c r="M142" s="8" t="str">
        <f t="shared" si="57"/>
        <v/>
      </c>
      <c r="N142" s="8" t="str">
        <f t="shared" si="58"/>
        <v/>
      </c>
      <c r="O142" s="1" t="str">
        <f t="shared" si="59"/>
        <v/>
      </c>
      <c r="P142" s="40" t="str">
        <f t="shared" si="60"/>
        <v/>
      </c>
      <c r="Q142" s="40" t="str">
        <f t="shared" si="61"/>
        <v/>
      </c>
      <c r="R142" s="6">
        <f t="shared" si="62"/>
        <v>0</v>
      </c>
      <c r="S142" s="6">
        <f>IF(AND(D142&lt;=L$4,P142&lt;&gt;"Y"),IF(N142&lt;VLOOKUP(O142,Runners!A$3:CT$200,S$1,FALSE),2,0),0)</f>
        <v>0</v>
      </c>
      <c r="T142" s="6">
        <f t="shared" si="63"/>
        <v>0</v>
      </c>
      <c r="U142" s="2"/>
      <c r="V142" s="2" t="str">
        <f>IF(O142&lt;&gt;"",VLOOKUP(O142,Runners!CZ$3:DM$200,V$1,FALSE),"")</f>
        <v/>
      </c>
      <c r="W142" s="19" t="str">
        <f t="shared" si="64"/>
        <v/>
      </c>
    </row>
    <row r="143" spans="1:23" x14ac:dyDescent="0.25">
      <c r="C143" s="3">
        <f>IF(A143&lt;&gt;"",VLOOKUP(A143,Runners!A$3:AS$200,C$1,FALSE),0)</f>
        <v>0</v>
      </c>
      <c r="D143" s="6">
        <f t="shared" si="55"/>
        <v>140</v>
      </c>
      <c r="E143" s="2"/>
      <c r="F143" s="2">
        <f t="shared" si="45"/>
        <v>0</v>
      </c>
      <c r="J143" s="1">
        <f t="shared" si="56"/>
        <v>0</v>
      </c>
      <c r="M143" s="8" t="str">
        <f t="shared" si="57"/>
        <v/>
      </c>
      <c r="N143" s="8" t="str">
        <f t="shared" si="58"/>
        <v/>
      </c>
      <c r="O143" s="1" t="str">
        <f t="shared" si="59"/>
        <v/>
      </c>
      <c r="P143" s="40" t="str">
        <f t="shared" si="60"/>
        <v/>
      </c>
      <c r="Q143" s="40" t="str">
        <f t="shared" si="61"/>
        <v/>
      </c>
      <c r="R143" s="6">
        <f t="shared" si="62"/>
        <v>0</v>
      </c>
      <c r="S143" s="6">
        <f>IF(AND(D143&lt;=L$4,P143&lt;&gt;"Y"),IF(N143&lt;VLOOKUP(O143,Runners!A$3:CT$200,S$1,FALSE),2,0),0)</f>
        <v>0</v>
      </c>
      <c r="T143" s="6">
        <f t="shared" si="63"/>
        <v>0</v>
      </c>
      <c r="U143" s="2"/>
      <c r="V143" s="2" t="str">
        <f>IF(O143&lt;&gt;"",VLOOKUP(O143,Runners!CZ$3:DM$200,V$1,FALSE),"")</f>
        <v/>
      </c>
      <c r="W143" s="19" t="str">
        <f t="shared" si="64"/>
        <v/>
      </c>
    </row>
    <row r="144" spans="1:23" x14ac:dyDescent="0.25">
      <c r="C144" s="3">
        <f>IF(A144&lt;&gt;"",VLOOKUP(A144,Runners!A$3:AS$200,C$1,FALSE),0)</f>
        <v>0</v>
      </c>
      <c r="D144" s="6">
        <f t="shared" si="55"/>
        <v>141</v>
      </c>
      <c r="E144" s="2"/>
      <c r="F144" s="2">
        <f t="shared" si="45"/>
        <v>0</v>
      </c>
      <c r="J144" s="1">
        <f t="shared" si="56"/>
        <v>0</v>
      </c>
      <c r="M144" s="8" t="str">
        <f t="shared" si="57"/>
        <v/>
      </c>
      <c r="N144" s="8" t="str">
        <f t="shared" si="58"/>
        <v/>
      </c>
      <c r="O144" s="1" t="str">
        <f t="shared" si="59"/>
        <v/>
      </c>
      <c r="P144" s="40" t="str">
        <f t="shared" si="60"/>
        <v/>
      </c>
      <c r="Q144" s="40" t="str">
        <f t="shared" si="61"/>
        <v/>
      </c>
      <c r="R144" s="6">
        <f t="shared" si="62"/>
        <v>0</v>
      </c>
      <c r="S144" s="6">
        <f>IF(AND(D144&lt;=L$4,P144&lt;&gt;"Y"),IF(N144&lt;VLOOKUP(O144,Runners!A$3:CT$200,S$1,FALSE),2,0),0)</f>
        <v>0</v>
      </c>
      <c r="T144" s="6">
        <f t="shared" si="63"/>
        <v>0</v>
      </c>
      <c r="U144" s="2"/>
      <c r="V144" s="2" t="str">
        <f>IF(O144&lt;&gt;"",VLOOKUP(O144,Runners!CZ$3:DM$200,V$1,FALSE),"")</f>
        <v/>
      </c>
      <c r="W144" s="19" t="str">
        <f t="shared" si="64"/>
        <v/>
      </c>
    </row>
    <row r="145" spans="3:23" x14ac:dyDescent="0.25">
      <c r="C145" s="3">
        <f>IF(A145&lt;&gt;"",VLOOKUP(A145,Runners!A$3:AS$200,C$1,FALSE),0)</f>
        <v>0</v>
      </c>
      <c r="D145" s="6">
        <f t="shared" si="55"/>
        <v>142</v>
      </c>
      <c r="E145" s="2"/>
      <c r="F145" s="2">
        <f t="shared" si="45"/>
        <v>0</v>
      </c>
      <c r="J145" s="1">
        <f t="shared" si="56"/>
        <v>0</v>
      </c>
      <c r="M145" s="8" t="str">
        <f t="shared" si="57"/>
        <v/>
      </c>
      <c r="N145" s="8" t="str">
        <f t="shared" si="58"/>
        <v/>
      </c>
      <c r="O145" s="1" t="str">
        <f t="shared" si="59"/>
        <v/>
      </c>
      <c r="P145" s="40" t="str">
        <f t="shared" si="60"/>
        <v/>
      </c>
      <c r="Q145" s="40" t="str">
        <f t="shared" si="61"/>
        <v/>
      </c>
      <c r="R145" s="6">
        <f t="shared" si="62"/>
        <v>0</v>
      </c>
      <c r="S145" s="6">
        <f>IF(AND(D145&lt;=L$4,P145&lt;&gt;"Y"),IF(N145&lt;VLOOKUP(O145,Runners!A$3:CT$200,S$1,FALSE),2,0),0)</f>
        <v>0</v>
      </c>
      <c r="T145" s="6">
        <f t="shared" si="63"/>
        <v>0</v>
      </c>
      <c r="U145" s="2"/>
      <c r="V145" s="2" t="str">
        <f>IF(O145&lt;&gt;"",VLOOKUP(O145,Runners!CZ$3:DM$200,V$1,FALSE),"")</f>
        <v/>
      </c>
      <c r="W145" s="19" t="str">
        <f t="shared" si="64"/>
        <v/>
      </c>
    </row>
    <row r="146" spans="3:23" x14ac:dyDescent="0.25">
      <c r="C146" s="3">
        <f>IF(A146&lt;&gt;"",VLOOKUP(A146,Runners!A$3:AS$200,C$1,FALSE),0)</f>
        <v>0</v>
      </c>
      <c r="D146" s="6">
        <f t="shared" si="55"/>
        <v>143</v>
      </c>
      <c r="E146" s="2"/>
      <c r="F146" s="2">
        <f t="shared" si="45"/>
        <v>0</v>
      </c>
      <c r="J146" s="1">
        <f t="shared" si="56"/>
        <v>0</v>
      </c>
      <c r="M146" s="8" t="str">
        <f t="shared" si="57"/>
        <v/>
      </c>
      <c r="N146" s="8" t="str">
        <f t="shared" si="58"/>
        <v/>
      </c>
      <c r="O146" s="1" t="str">
        <f t="shared" si="59"/>
        <v/>
      </c>
      <c r="P146" s="40" t="str">
        <f t="shared" si="60"/>
        <v/>
      </c>
      <c r="Q146" s="40" t="str">
        <f t="shared" si="61"/>
        <v/>
      </c>
      <c r="R146" s="6">
        <f t="shared" si="62"/>
        <v>0</v>
      </c>
      <c r="S146" s="6">
        <f>IF(AND(D146&lt;=L$4,P146&lt;&gt;"Y"),IF(N146&lt;VLOOKUP(O146,Runners!A$3:CT$200,S$1,FALSE),2,0),0)</f>
        <v>0</v>
      </c>
      <c r="T146" s="6">
        <f t="shared" si="63"/>
        <v>0</v>
      </c>
      <c r="U146" s="2"/>
      <c r="V146" s="2" t="str">
        <f>IF(O146&lt;&gt;"",VLOOKUP(O146,Runners!CZ$3:DM$200,V$1,FALSE),"")</f>
        <v/>
      </c>
      <c r="W146" s="19" t="str">
        <f t="shared" si="64"/>
        <v/>
      </c>
    </row>
    <row r="147" spans="3:23" x14ac:dyDescent="0.25">
      <c r="C147" s="3">
        <f>IF(A147&lt;&gt;"",VLOOKUP(A147,Runners!A$3:AS$200,C$1,FALSE),0)</f>
        <v>0</v>
      </c>
      <c r="D147" s="6">
        <f t="shared" si="55"/>
        <v>144</v>
      </c>
      <c r="E147" s="2"/>
      <c r="F147" s="2">
        <f t="shared" si="45"/>
        <v>0</v>
      </c>
      <c r="J147" s="1">
        <f t="shared" si="56"/>
        <v>0</v>
      </c>
      <c r="M147" s="8" t="str">
        <f t="shared" si="57"/>
        <v/>
      </c>
      <c r="N147" s="8" t="str">
        <f t="shared" si="58"/>
        <v/>
      </c>
      <c r="O147" s="1" t="str">
        <f t="shared" si="59"/>
        <v/>
      </c>
      <c r="P147" s="40" t="str">
        <f t="shared" si="60"/>
        <v/>
      </c>
      <c r="Q147" s="40" t="str">
        <f t="shared" si="61"/>
        <v/>
      </c>
      <c r="R147" s="6">
        <f t="shared" si="62"/>
        <v>0</v>
      </c>
      <c r="S147" s="6">
        <f>IF(AND(D147&lt;=L$4,P147&lt;&gt;"Y"),IF(N147&lt;VLOOKUP(O147,Runners!A$3:CT$200,S$1,FALSE),2,0),0)</f>
        <v>0</v>
      </c>
      <c r="T147" s="6">
        <f t="shared" si="63"/>
        <v>0</v>
      </c>
      <c r="U147" s="2"/>
      <c r="V147" s="2" t="str">
        <f>IF(O147&lt;&gt;"",VLOOKUP(O147,Runners!CZ$3:DM$200,V$1,FALSE),"")</f>
        <v/>
      </c>
      <c r="W147" s="19" t="str">
        <f t="shared" si="64"/>
        <v/>
      </c>
    </row>
    <row r="148" spans="3:23" x14ac:dyDescent="0.25">
      <c r="C148" s="3">
        <f>IF(A148&lt;&gt;"",VLOOKUP(A148,Runners!A$3:AS$200,C$1,FALSE),0)</f>
        <v>0</v>
      </c>
      <c r="D148" s="6">
        <f t="shared" si="55"/>
        <v>145</v>
      </c>
      <c r="E148" s="2"/>
      <c r="F148" s="2">
        <f t="shared" si="45"/>
        <v>0</v>
      </c>
      <c r="J148" s="1">
        <f t="shared" si="56"/>
        <v>0</v>
      </c>
      <c r="M148" s="8" t="str">
        <f t="shared" si="57"/>
        <v/>
      </c>
      <c r="N148" s="8" t="str">
        <f t="shared" si="58"/>
        <v/>
      </c>
      <c r="O148" s="1" t="str">
        <f t="shared" si="59"/>
        <v/>
      </c>
      <c r="P148" s="40" t="str">
        <f t="shared" si="60"/>
        <v/>
      </c>
      <c r="Q148" s="40" t="str">
        <f t="shared" si="61"/>
        <v/>
      </c>
      <c r="R148" s="6">
        <f t="shared" si="62"/>
        <v>0</v>
      </c>
      <c r="S148" s="6">
        <f>IF(AND(D148&lt;=L$4,P148&lt;&gt;"Y"),IF(N148&lt;VLOOKUP(O148,Runners!A$3:CT$200,S$1,FALSE),2,0),0)</f>
        <v>0</v>
      </c>
      <c r="T148" s="6">
        <f t="shared" si="63"/>
        <v>0</v>
      </c>
      <c r="U148" s="2"/>
      <c r="V148" s="2" t="str">
        <f>IF(O148&lt;&gt;"",VLOOKUP(O148,Runners!CZ$3:DM$200,V$1,FALSE),"")</f>
        <v/>
      </c>
      <c r="W148" s="19" t="str">
        <f t="shared" si="64"/>
        <v/>
      </c>
    </row>
    <row r="149" spans="3:23" x14ac:dyDescent="0.25">
      <c r="C149" s="3">
        <f>IF(A149&lt;&gt;"",VLOOKUP(A149,Runners!A$3:AS$200,C$1,FALSE),0)</f>
        <v>0</v>
      </c>
      <c r="D149" s="6">
        <f t="shared" si="55"/>
        <v>146</v>
      </c>
      <c r="E149" s="2"/>
      <c r="F149" s="2">
        <f t="shared" si="45"/>
        <v>0</v>
      </c>
      <c r="J149" s="1">
        <f t="shared" si="56"/>
        <v>0</v>
      </c>
      <c r="M149" s="8" t="str">
        <f t="shared" si="57"/>
        <v/>
      </c>
      <c r="N149" s="8" t="str">
        <f t="shared" si="58"/>
        <v/>
      </c>
      <c r="O149" s="1" t="str">
        <f t="shared" si="59"/>
        <v/>
      </c>
      <c r="P149" s="40" t="str">
        <f t="shared" si="60"/>
        <v/>
      </c>
      <c r="Q149" s="40" t="str">
        <f t="shared" si="61"/>
        <v/>
      </c>
      <c r="R149" s="6">
        <f t="shared" si="62"/>
        <v>0</v>
      </c>
      <c r="S149" s="6">
        <f>IF(AND(D149&lt;=L$4,P149&lt;&gt;"Y"),IF(N149&lt;VLOOKUP(O149,Runners!A$3:CT$200,S$1,FALSE),2,0),0)</f>
        <v>0</v>
      </c>
      <c r="T149" s="6">
        <f t="shared" si="63"/>
        <v>0</v>
      </c>
      <c r="U149" s="2"/>
      <c r="V149" s="2" t="str">
        <f>IF(O149&lt;&gt;"",VLOOKUP(O149,Runners!CZ$3:DM$200,V$1,FALSE),"")</f>
        <v/>
      </c>
      <c r="W149" s="19" t="str">
        <f t="shared" si="64"/>
        <v/>
      </c>
    </row>
    <row r="150" spans="3:23" x14ac:dyDescent="0.25">
      <c r="C150" s="3">
        <f>IF(A150&lt;&gt;"",VLOOKUP(A150,Runners!A$3:AS$200,C$1,FALSE),0)</f>
        <v>0</v>
      </c>
      <c r="D150" s="6">
        <f t="shared" si="55"/>
        <v>147</v>
      </c>
      <c r="E150" s="2"/>
      <c r="F150" s="2">
        <f t="shared" si="45"/>
        <v>0</v>
      </c>
      <c r="J150" s="1">
        <f t="shared" si="56"/>
        <v>0</v>
      </c>
      <c r="M150" s="8" t="str">
        <f t="shared" si="57"/>
        <v/>
      </c>
      <c r="N150" s="8" t="str">
        <f t="shared" si="58"/>
        <v/>
      </c>
      <c r="O150" s="1" t="str">
        <f t="shared" si="59"/>
        <v/>
      </c>
      <c r="P150" s="40" t="str">
        <f t="shared" si="60"/>
        <v/>
      </c>
      <c r="Q150" s="40" t="str">
        <f t="shared" si="61"/>
        <v/>
      </c>
      <c r="R150" s="6">
        <f t="shared" si="62"/>
        <v>0</v>
      </c>
      <c r="S150" s="6">
        <f>IF(AND(D150&lt;=L$4,P150&lt;&gt;"Y"),IF(N150&lt;VLOOKUP(O150,Runners!A$3:CT$200,S$1,FALSE),2,0),0)</f>
        <v>0</v>
      </c>
      <c r="T150" s="6">
        <f t="shared" si="63"/>
        <v>0</v>
      </c>
      <c r="U150" s="2"/>
      <c r="V150" s="2" t="str">
        <f>IF(O150&lt;&gt;"",VLOOKUP(O150,Runners!CZ$3:DM$200,V$1,FALSE),"")</f>
        <v/>
      </c>
      <c r="W150" s="19" t="str">
        <f t="shared" si="64"/>
        <v/>
      </c>
    </row>
    <row r="151" spans="3:23" x14ac:dyDescent="0.25">
      <c r="C151" s="3">
        <f>IF(A151&lt;&gt;"",VLOOKUP(A151,Runners!A$3:AS$200,C$1,FALSE),0)</f>
        <v>0</v>
      </c>
      <c r="D151" s="6">
        <f t="shared" si="55"/>
        <v>148</v>
      </c>
      <c r="E151" s="2"/>
      <c r="F151" s="2">
        <f t="shared" si="45"/>
        <v>0</v>
      </c>
      <c r="J151" s="1">
        <f t="shared" si="56"/>
        <v>0</v>
      </c>
      <c r="M151" s="8" t="str">
        <f t="shared" si="57"/>
        <v/>
      </c>
      <c r="N151" s="8" t="str">
        <f t="shared" si="58"/>
        <v/>
      </c>
      <c r="O151" s="1" t="str">
        <f t="shared" si="59"/>
        <v/>
      </c>
      <c r="P151" s="40" t="str">
        <f t="shared" si="60"/>
        <v/>
      </c>
      <c r="Q151" s="40" t="str">
        <f t="shared" si="61"/>
        <v/>
      </c>
      <c r="R151" s="6">
        <f t="shared" si="62"/>
        <v>0</v>
      </c>
      <c r="S151" s="6">
        <f>IF(AND(D151&lt;=L$4,P151&lt;&gt;"Y"),IF(N151&lt;VLOOKUP(O151,Runners!A$3:CT$200,S$1,FALSE),2,0),0)</f>
        <v>0</v>
      </c>
      <c r="T151" s="6">
        <f t="shared" si="63"/>
        <v>0</v>
      </c>
      <c r="U151" s="2"/>
      <c r="V151" s="2" t="str">
        <f>IF(O151&lt;&gt;"",VLOOKUP(O151,Runners!CZ$3:DM$200,V$1,FALSE),"")</f>
        <v/>
      </c>
      <c r="W151" s="19" t="str">
        <f t="shared" si="64"/>
        <v/>
      </c>
    </row>
    <row r="152" spans="3:23" x14ac:dyDescent="0.25">
      <c r="C152" s="3">
        <f>IF(A152&lt;&gt;"",VLOOKUP(A152,Runners!A$3:AS$200,C$1,FALSE),0)</f>
        <v>0</v>
      </c>
      <c r="D152" s="6">
        <f t="shared" si="55"/>
        <v>149</v>
      </c>
      <c r="E152" s="2"/>
      <c r="F152" s="2">
        <f t="shared" si="45"/>
        <v>0</v>
      </c>
      <c r="J152" s="1">
        <f t="shared" si="56"/>
        <v>0</v>
      </c>
      <c r="M152" s="8" t="str">
        <f t="shared" si="57"/>
        <v/>
      </c>
      <c r="N152" s="8" t="str">
        <f t="shared" si="58"/>
        <v/>
      </c>
      <c r="O152" s="1" t="str">
        <f t="shared" si="59"/>
        <v/>
      </c>
      <c r="P152" s="40" t="str">
        <f t="shared" si="60"/>
        <v/>
      </c>
      <c r="Q152" s="40" t="str">
        <f t="shared" si="61"/>
        <v/>
      </c>
      <c r="R152" s="6">
        <f t="shared" si="62"/>
        <v>0</v>
      </c>
      <c r="S152" s="6">
        <f>IF(AND(D152&lt;=L$4,P152&lt;&gt;"Y"),IF(N152&lt;VLOOKUP(O152,Runners!A$3:CT$200,S$1,FALSE),2,0),0)</f>
        <v>0</v>
      </c>
      <c r="T152" s="6">
        <f t="shared" si="63"/>
        <v>0</v>
      </c>
      <c r="U152" s="2"/>
      <c r="V152" s="2" t="str">
        <f>IF(O152&lt;&gt;"",VLOOKUP(O152,Runners!CZ$3:DM$200,V$1,FALSE),"")</f>
        <v/>
      </c>
      <c r="W152" s="19" t="str">
        <f t="shared" si="64"/>
        <v/>
      </c>
    </row>
    <row r="153" spans="3:23" x14ac:dyDescent="0.25">
      <c r="C153" s="3">
        <f>IF(A153&lt;&gt;"",VLOOKUP(A153,Runners!A$3:AS$200,C$1,FALSE),0)</f>
        <v>0</v>
      </c>
      <c r="D153" s="6">
        <f t="shared" si="55"/>
        <v>150</v>
      </c>
      <c r="E153" s="2"/>
      <c r="F153" s="2">
        <f t="shared" si="45"/>
        <v>0</v>
      </c>
      <c r="J153" s="1">
        <f t="shared" si="56"/>
        <v>0</v>
      </c>
      <c r="M153" s="8" t="str">
        <f t="shared" si="57"/>
        <v/>
      </c>
      <c r="N153" s="8" t="str">
        <f t="shared" si="58"/>
        <v/>
      </c>
      <c r="O153" s="1" t="str">
        <f t="shared" si="59"/>
        <v/>
      </c>
      <c r="P153" s="40" t="str">
        <f t="shared" si="60"/>
        <v/>
      </c>
      <c r="Q153" s="40" t="str">
        <f t="shared" si="61"/>
        <v/>
      </c>
      <c r="R153" s="6">
        <f t="shared" si="62"/>
        <v>0</v>
      </c>
      <c r="S153" s="6">
        <f>IF(AND(D153&lt;=L$4,P153&lt;&gt;"Y"),IF(N153&lt;VLOOKUP(O153,Runners!A$3:CT$200,S$1,FALSE),2,0),0)</f>
        <v>0</v>
      </c>
      <c r="T153" s="6">
        <f t="shared" si="63"/>
        <v>0</v>
      </c>
      <c r="U153" s="2"/>
      <c r="V153" s="2" t="str">
        <f>IF(O153&lt;&gt;"",VLOOKUP(O153,Runners!CZ$3:DM$200,V$1,FALSE),"")</f>
        <v/>
      </c>
      <c r="W153" s="19" t="str">
        <f t="shared" si="64"/>
        <v/>
      </c>
    </row>
    <row r="154" spans="3:23" x14ac:dyDescent="0.25">
      <c r="C154" s="3">
        <f>IF(A154&lt;&gt;"",VLOOKUP(A154,Runners!A$3:AS$200,C$1,FALSE),0)</f>
        <v>0</v>
      </c>
      <c r="D154" s="6">
        <f t="shared" si="55"/>
        <v>151</v>
      </c>
      <c r="E154" s="2"/>
      <c r="F154" s="2">
        <f t="shared" si="45"/>
        <v>0</v>
      </c>
      <c r="J154" s="1">
        <f t="shared" si="56"/>
        <v>0</v>
      </c>
      <c r="M154" s="8" t="str">
        <f t="shared" si="57"/>
        <v/>
      </c>
      <c r="N154" s="8" t="str">
        <f t="shared" si="58"/>
        <v/>
      </c>
      <c r="O154" s="1" t="str">
        <f t="shared" si="59"/>
        <v/>
      </c>
      <c r="P154" s="40" t="str">
        <f t="shared" si="60"/>
        <v/>
      </c>
      <c r="Q154" s="40" t="str">
        <f t="shared" si="61"/>
        <v/>
      </c>
      <c r="R154" s="6">
        <f t="shared" si="62"/>
        <v>0</v>
      </c>
      <c r="S154" s="6">
        <f>IF(AND(D154&lt;=L$4,P154&lt;&gt;"Y"),IF(N154&lt;VLOOKUP(O154,Runners!A$3:CT$200,S$1,FALSE),2,0),0)</f>
        <v>0</v>
      </c>
      <c r="T154" s="6">
        <f t="shared" si="63"/>
        <v>0</v>
      </c>
      <c r="U154" s="2"/>
      <c r="V154" s="2" t="str">
        <f>IF(O154&lt;&gt;"",VLOOKUP(O154,Runners!CZ$3:DM$200,V$1,FALSE),"")</f>
        <v/>
      </c>
      <c r="W154" s="19" t="str">
        <f t="shared" si="64"/>
        <v/>
      </c>
    </row>
    <row r="155" spans="3:23" x14ac:dyDescent="0.25">
      <c r="C155" s="3">
        <f>IF(A155&lt;&gt;"",VLOOKUP(A155,Runners!A$3:AS$200,C$1,FALSE),0)</f>
        <v>0</v>
      </c>
      <c r="D155" s="6">
        <f t="shared" si="55"/>
        <v>152</v>
      </c>
      <c r="E155" s="2"/>
      <c r="F155" s="2">
        <f t="shared" si="45"/>
        <v>0</v>
      </c>
      <c r="J155" s="1">
        <f t="shared" si="56"/>
        <v>0</v>
      </c>
      <c r="M155" s="8" t="str">
        <f t="shared" si="57"/>
        <v/>
      </c>
      <c r="N155" s="8" t="str">
        <f t="shared" si="58"/>
        <v/>
      </c>
      <c r="O155" s="1" t="str">
        <f t="shared" si="59"/>
        <v/>
      </c>
      <c r="P155" s="40" t="str">
        <f t="shared" si="60"/>
        <v/>
      </c>
      <c r="Q155" s="40" t="str">
        <f t="shared" si="61"/>
        <v/>
      </c>
      <c r="R155" s="6">
        <f t="shared" si="62"/>
        <v>0</v>
      </c>
      <c r="S155" s="6">
        <f>IF(AND(D155&lt;=L$4,P155&lt;&gt;"Y"),IF(N155&lt;VLOOKUP(O155,Runners!A$3:CT$200,S$1,FALSE),2,0),0)</f>
        <v>0</v>
      </c>
      <c r="T155" s="6">
        <f t="shared" si="63"/>
        <v>0</v>
      </c>
      <c r="U155" s="2"/>
      <c r="V155" s="2" t="str">
        <f>IF(O155&lt;&gt;"",VLOOKUP(O155,Runners!CZ$3:DM$200,V$1,FALSE),"")</f>
        <v/>
      </c>
      <c r="W155" s="19" t="str">
        <f t="shared" si="64"/>
        <v/>
      </c>
    </row>
    <row r="156" spans="3:23" x14ac:dyDescent="0.25">
      <c r="C156" s="3">
        <f>IF(A156&lt;&gt;"",VLOOKUP(A156,Runners!A$3:AS$200,C$1,FALSE),0)</f>
        <v>0</v>
      </c>
      <c r="D156" s="6">
        <f t="shared" si="55"/>
        <v>153</v>
      </c>
      <c r="E156" s="2"/>
      <c r="F156" s="2">
        <f t="shared" si="45"/>
        <v>0</v>
      </c>
      <c r="J156" s="1">
        <f t="shared" si="56"/>
        <v>0</v>
      </c>
      <c r="M156" s="8" t="str">
        <f t="shared" si="57"/>
        <v/>
      </c>
      <c r="N156" s="8" t="str">
        <f t="shared" si="58"/>
        <v/>
      </c>
      <c r="O156" s="1" t="str">
        <f t="shared" si="59"/>
        <v/>
      </c>
      <c r="P156" s="40" t="str">
        <f t="shared" si="60"/>
        <v/>
      </c>
      <c r="Q156" s="40" t="str">
        <f t="shared" si="61"/>
        <v/>
      </c>
      <c r="R156" s="6">
        <f t="shared" si="62"/>
        <v>0</v>
      </c>
      <c r="S156" s="6">
        <f>IF(AND(D156&lt;=L$4,P156&lt;&gt;"Y"),IF(N156&lt;VLOOKUP(O156,Runners!A$3:CT$200,S$1,FALSE),2,0),0)</f>
        <v>0</v>
      </c>
      <c r="T156" s="6">
        <f t="shared" si="63"/>
        <v>0</v>
      </c>
      <c r="U156" s="2"/>
      <c r="V156" s="2" t="str">
        <f>IF(O156&lt;&gt;"",VLOOKUP(O156,Runners!CZ$3:DM$200,V$1,FALSE),"")</f>
        <v/>
      </c>
      <c r="W156" s="19" t="str">
        <f t="shared" si="64"/>
        <v/>
      </c>
    </row>
    <row r="157" spans="3:23" x14ac:dyDescent="0.25">
      <c r="C157" s="3">
        <f>IF(A157&lt;&gt;"",VLOOKUP(A157,Runners!A$3:AS$200,C$1,FALSE),0)</f>
        <v>0</v>
      </c>
      <c r="D157" s="6">
        <f t="shared" si="55"/>
        <v>154</v>
      </c>
      <c r="E157" s="2"/>
      <c r="F157" s="2">
        <f t="shared" si="45"/>
        <v>0</v>
      </c>
      <c r="J157" s="1">
        <f t="shared" si="56"/>
        <v>0</v>
      </c>
      <c r="M157" s="8" t="str">
        <f t="shared" si="57"/>
        <v/>
      </c>
      <c r="N157" s="8" t="str">
        <f t="shared" si="58"/>
        <v/>
      </c>
      <c r="O157" s="1" t="str">
        <f t="shared" si="59"/>
        <v/>
      </c>
      <c r="P157" s="40" t="str">
        <f t="shared" si="60"/>
        <v/>
      </c>
      <c r="Q157" s="40" t="str">
        <f t="shared" si="61"/>
        <v/>
      </c>
      <c r="R157" s="6">
        <f t="shared" si="62"/>
        <v>0</v>
      </c>
      <c r="S157" s="6">
        <f>IF(AND(D157&lt;=L$4,P157&lt;&gt;"Y"),IF(N157&lt;VLOOKUP(O157,Runners!A$3:CT$200,S$1,FALSE),2,0),0)</f>
        <v>0</v>
      </c>
      <c r="T157" s="6">
        <f t="shared" si="63"/>
        <v>0</v>
      </c>
      <c r="U157" s="2"/>
      <c r="V157" s="2" t="str">
        <f>IF(O157&lt;&gt;"",VLOOKUP(O157,Runners!CZ$3:DM$200,V$1,FALSE),"")</f>
        <v/>
      </c>
      <c r="W157" s="19" t="str">
        <f t="shared" si="64"/>
        <v/>
      </c>
    </row>
    <row r="158" spans="3:23" x14ac:dyDescent="0.25">
      <c r="C158" s="3">
        <f>IF(A158&lt;&gt;"",VLOOKUP(A158,Runners!A$3:AS$200,C$1,FALSE),0)</f>
        <v>0</v>
      </c>
      <c r="D158" s="6">
        <f t="shared" si="55"/>
        <v>155</v>
      </c>
      <c r="E158" s="2"/>
      <c r="F158" s="2">
        <f t="shared" si="45"/>
        <v>0</v>
      </c>
      <c r="J158" s="1">
        <f t="shared" si="56"/>
        <v>0</v>
      </c>
      <c r="M158" s="8" t="str">
        <f t="shared" si="57"/>
        <v/>
      </c>
      <c r="N158" s="8" t="str">
        <f t="shared" si="58"/>
        <v/>
      </c>
      <c r="O158" s="1" t="str">
        <f t="shared" si="59"/>
        <v/>
      </c>
      <c r="P158" s="40" t="str">
        <f t="shared" si="60"/>
        <v/>
      </c>
      <c r="Q158" s="40" t="str">
        <f t="shared" si="61"/>
        <v/>
      </c>
      <c r="R158" s="6">
        <f t="shared" si="62"/>
        <v>0</v>
      </c>
      <c r="S158" s="6">
        <f>IF(AND(D158&lt;=L$4,P158&lt;&gt;"Y"),IF(N158&lt;VLOOKUP(O158,Runners!A$3:CT$200,S$1,FALSE),2,0),0)</f>
        <v>0</v>
      </c>
      <c r="T158" s="6">
        <f t="shared" si="63"/>
        <v>0</v>
      </c>
      <c r="U158" s="2"/>
      <c r="V158" s="2" t="str">
        <f>IF(O158&lt;&gt;"",VLOOKUP(O158,Runners!CZ$3:DM$200,V$1,FALSE),"")</f>
        <v/>
      </c>
      <c r="W158" s="19" t="str">
        <f t="shared" si="64"/>
        <v/>
      </c>
    </row>
    <row r="159" spans="3:23" x14ac:dyDescent="0.25">
      <c r="C159" s="3">
        <f>IF(A159&lt;&gt;"",VLOOKUP(A159,Runners!A$3:AS$200,C$1,FALSE),0)</f>
        <v>0</v>
      </c>
      <c r="D159" s="6">
        <f t="shared" si="55"/>
        <v>156</v>
      </c>
      <c r="E159" s="2"/>
      <c r="F159" s="2">
        <f t="shared" si="45"/>
        <v>0</v>
      </c>
      <c r="J159" s="1">
        <f t="shared" si="56"/>
        <v>0</v>
      </c>
      <c r="M159" s="8" t="str">
        <f t="shared" si="57"/>
        <v/>
      </c>
      <c r="N159" s="8" t="str">
        <f t="shared" si="58"/>
        <v/>
      </c>
      <c r="O159" s="1" t="str">
        <f t="shared" si="59"/>
        <v/>
      </c>
      <c r="P159" s="40" t="str">
        <f t="shared" si="60"/>
        <v/>
      </c>
      <c r="Q159" s="40" t="str">
        <f t="shared" si="61"/>
        <v/>
      </c>
      <c r="R159" s="6">
        <f t="shared" si="62"/>
        <v>0</v>
      </c>
      <c r="S159" s="6">
        <f>IF(AND(D159&lt;=L$4,P159&lt;&gt;"Y"),IF(N159&lt;VLOOKUP(O159,Runners!A$3:CT$200,S$1,FALSE),2,0),0)</f>
        <v>0</v>
      </c>
      <c r="T159" s="6">
        <f t="shared" si="63"/>
        <v>0</v>
      </c>
      <c r="U159" s="2"/>
      <c r="V159" s="2" t="str">
        <f>IF(O159&lt;&gt;"",VLOOKUP(O159,Runners!CZ$3:DM$200,V$1,FALSE),"")</f>
        <v/>
      </c>
      <c r="W159" s="19" t="str">
        <f t="shared" si="64"/>
        <v/>
      </c>
    </row>
    <row r="160" spans="3:23" x14ac:dyDescent="0.25">
      <c r="C160" s="3">
        <f>IF(A160&lt;&gt;"",VLOOKUP(A160,Runners!A$3:AS$200,C$1,FALSE),0)</f>
        <v>0</v>
      </c>
      <c r="D160" s="6">
        <f t="shared" si="55"/>
        <v>157</v>
      </c>
      <c r="E160" s="2"/>
      <c r="F160" s="2">
        <f t="shared" si="45"/>
        <v>0</v>
      </c>
      <c r="J160" s="1">
        <f t="shared" si="56"/>
        <v>0</v>
      </c>
      <c r="M160" s="8" t="str">
        <f t="shared" si="57"/>
        <v/>
      </c>
      <c r="N160" s="8" t="str">
        <f t="shared" si="58"/>
        <v/>
      </c>
      <c r="O160" s="1" t="str">
        <f t="shared" si="59"/>
        <v/>
      </c>
      <c r="P160" s="40" t="str">
        <f t="shared" si="60"/>
        <v/>
      </c>
      <c r="Q160" s="40" t="str">
        <f t="shared" si="61"/>
        <v/>
      </c>
      <c r="R160" s="6">
        <f t="shared" si="62"/>
        <v>0</v>
      </c>
      <c r="S160" s="6">
        <f>IF(AND(D160&lt;=L$4,P160&lt;&gt;"Y"),IF(N160&lt;VLOOKUP(O160,Runners!A$3:CT$200,S$1,FALSE),2,0),0)</f>
        <v>0</v>
      </c>
      <c r="T160" s="6">
        <f t="shared" si="63"/>
        <v>0</v>
      </c>
      <c r="U160" s="2"/>
      <c r="V160" s="2" t="str">
        <f>IF(O160&lt;&gt;"",VLOOKUP(O160,Runners!CZ$3:DM$200,V$1,FALSE),"")</f>
        <v/>
      </c>
      <c r="W160" s="19" t="str">
        <f t="shared" si="64"/>
        <v/>
      </c>
    </row>
    <row r="161" spans="3:23" x14ac:dyDescent="0.25">
      <c r="C161" s="3">
        <f>IF(A161&lt;&gt;"",VLOOKUP(A161,Runners!A$3:AS$200,C$1,FALSE),0)</f>
        <v>0</v>
      </c>
      <c r="D161" s="6">
        <f t="shared" si="55"/>
        <v>158</v>
      </c>
      <c r="E161" s="2"/>
      <c r="F161" s="2">
        <f t="shared" si="45"/>
        <v>0</v>
      </c>
      <c r="J161" s="1">
        <f t="shared" si="56"/>
        <v>0</v>
      </c>
      <c r="M161" s="8" t="str">
        <f t="shared" si="57"/>
        <v/>
      </c>
      <c r="N161" s="8" t="str">
        <f t="shared" si="58"/>
        <v/>
      </c>
      <c r="O161" s="1" t="str">
        <f t="shared" si="59"/>
        <v/>
      </c>
      <c r="P161" s="40" t="str">
        <f t="shared" si="60"/>
        <v/>
      </c>
      <c r="Q161" s="40" t="str">
        <f t="shared" si="61"/>
        <v/>
      </c>
      <c r="R161" s="6">
        <f t="shared" si="62"/>
        <v>0</v>
      </c>
      <c r="S161" s="6">
        <f>IF(AND(D161&lt;=L$4,P161&lt;&gt;"Y"),IF(N161&lt;VLOOKUP(O161,Runners!A$3:CT$200,S$1,FALSE),2,0),0)</f>
        <v>0</v>
      </c>
      <c r="T161" s="6">
        <f t="shared" si="63"/>
        <v>0</v>
      </c>
      <c r="U161" s="2"/>
      <c r="V161" s="2" t="str">
        <f>IF(O161&lt;&gt;"",VLOOKUP(O161,Runners!CZ$3:DM$200,V$1,FALSE),"")</f>
        <v/>
      </c>
      <c r="W161" s="19" t="str">
        <f t="shared" si="64"/>
        <v/>
      </c>
    </row>
    <row r="162" spans="3:23" x14ac:dyDescent="0.25">
      <c r="C162" s="3">
        <f>IF(A162&lt;&gt;"",VLOOKUP(A162,Runners!A$3:AS$200,C$1,FALSE),0)</f>
        <v>0</v>
      </c>
      <c r="D162" s="6">
        <f t="shared" si="55"/>
        <v>159</v>
      </c>
      <c r="E162" s="2"/>
      <c r="F162" s="2">
        <f t="shared" si="45"/>
        <v>0</v>
      </c>
      <c r="J162" s="1">
        <f t="shared" si="56"/>
        <v>0</v>
      </c>
      <c r="M162" s="8" t="str">
        <f t="shared" si="57"/>
        <v/>
      </c>
      <c r="N162" s="8" t="str">
        <f t="shared" si="58"/>
        <v/>
      </c>
      <c r="O162" s="1" t="str">
        <f t="shared" si="59"/>
        <v/>
      </c>
      <c r="P162" s="40" t="str">
        <f t="shared" si="60"/>
        <v/>
      </c>
      <c r="Q162" s="40" t="str">
        <f t="shared" si="61"/>
        <v/>
      </c>
      <c r="R162" s="6">
        <f t="shared" si="62"/>
        <v>0</v>
      </c>
      <c r="S162" s="6">
        <f>IF(AND(D162&lt;=L$4,P162&lt;&gt;"Y"),IF(N162&lt;VLOOKUP(O162,Runners!A$3:CT$200,S$1,FALSE),2,0),0)</f>
        <v>0</v>
      </c>
      <c r="T162" s="6">
        <f t="shared" si="63"/>
        <v>0</v>
      </c>
      <c r="U162" s="2"/>
      <c r="V162" s="2" t="str">
        <f>IF(O162&lt;&gt;"",VLOOKUP(O162,Runners!CZ$3:DM$200,V$1,FALSE),"")</f>
        <v/>
      </c>
      <c r="W162" s="19" t="str">
        <f t="shared" si="64"/>
        <v/>
      </c>
    </row>
    <row r="163" spans="3:23" x14ac:dyDescent="0.25">
      <c r="C163" s="3">
        <f>IF(A163&lt;&gt;"",VLOOKUP(A163,Runners!A$3:AS$200,C$1,FALSE),0)</f>
        <v>0</v>
      </c>
      <c r="D163" s="6">
        <f t="shared" si="55"/>
        <v>160</v>
      </c>
      <c r="E163" s="2"/>
      <c r="F163" s="2">
        <f t="shared" si="45"/>
        <v>0</v>
      </c>
      <c r="J163" s="1">
        <f t="shared" si="56"/>
        <v>0</v>
      </c>
      <c r="M163" s="8" t="str">
        <f t="shared" si="57"/>
        <v/>
      </c>
      <c r="N163" s="8" t="str">
        <f t="shared" si="58"/>
        <v/>
      </c>
      <c r="O163" s="1" t="str">
        <f t="shared" si="59"/>
        <v/>
      </c>
      <c r="P163" s="40" t="str">
        <f t="shared" si="60"/>
        <v/>
      </c>
      <c r="Q163" s="40" t="str">
        <f t="shared" si="61"/>
        <v/>
      </c>
      <c r="R163" s="6">
        <f t="shared" si="62"/>
        <v>0</v>
      </c>
      <c r="S163" s="6">
        <f>IF(AND(D163&lt;=L$4,P163&lt;&gt;"Y"),IF(N163&lt;VLOOKUP(O163,Runners!A$3:CT$200,S$1,FALSE),2,0),0)</f>
        <v>0</v>
      </c>
      <c r="T163" s="6">
        <f t="shared" si="63"/>
        <v>0</v>
      </c>
      <c r="U163" s="2"/>
      <c r="V163" s="2" t="str">
        <f>IF(O163&lt;&gt;"",VLOOKUP(O163,Runners!CZ$3:DM$200,V$1,FALSE),"")</f>
        <v/>
      </c>
      <c r="W163" s="19" t="str">
        <f t="shared" si="64"/>
        <v/>
      </c>
    </row>
    <row r="164" spans="3:23" x14ac:dyDescent="0.25">
      <c r="C164" s="3">
        <f>IF(A164&lt;&gt;"",VLOOKUP(A164,Runners!A$3:AS$200,C$1,FALSE),0)</f>
        <v>0</v>
      </c>
      <c r="D164" s="6">
        <f t="shared" ref="D164:D177" si="65">D163+1</f>
        <v>161</v>
      </c>
      <c r="E164" s="2"/>
      <c r="F164" s="2">
        <f t="shared" si="45"/>
        <v>0</v>
      </c>
      <c r="J164" s="1">
        <f t="shared" ref="J164:J177" si="66">A164</f>
        <v>0</v>
      </c>
      <c r="M164" s="8" t="str">
        <f t="shared" ref="M164:M177" si="67">IF(D164&lt;=L$4,SMALL(E$4:E$201,D164),"")</f>
        <v/>
      </c>
      <c r="N164" s="8" t="str">
        <f t="shared" ref="N164:N177" si="68">IF(D164&lt;=L$4,VLOOKUP(M164,E$4:F$201,2,FALSE),"")</f>
        <v/>
      </c>
      <c r="O164" s="1" t="str">
        <f t="shared" ref="O164:O177" si="69">IF(D164&lt;=L$4,VLOOKUP(M164,E$4:J$201,6,FALSE),"")</f>
        <v/>
      </c>
      <c r="P164" s="40" t="str">
        <f t="shared" ref="P164:P177" si="70">IF(D164&lt;=L$4,VLOOKUP(O164,A$4:B$201,2,FALSE),"")</f>
        <v/>
      </c>
      <c r="Q164" s="40" t="str">
        <f t="shared" ref="Q164:Q177" si="71">IF(D164&lt;=L$4,IF(P164="Y",Q163,Q163-1),"")</f>
        <v/>
      </c>
      <c r="R164" s="6">
        <f t="shared" ref="R164:R177" si="72">IF(Q164=Q163,0,Q164)</f>
        <v>0</v>
      </c>
      <c r="S164" s="6">
        <f>IF(AND(D164&lt;=L$4,P164&lt;&gt;"Y"),IF(N164&lt;VLOOKUP(O164,Runners!A$3:CT$200,S$1,FALSE),2,0),0)</f>
        <v>0</v>
      </c>
      <c r="T164" s="6">
        <f t="shared" ref="T164:T177" si="73">IF(AND(D164&lt;=L$4,P164&lt;&gt;"Y"),S164+R164,0)</f>
        <v>0</v>
      </c>
      <c r="U164" s="2"/>
      <c r="V164" s="2" t="str">
        <f>IF(O164&lt;&gt;"",VLOOKUP(O164,Runners!CZ$3:DM$200,V$1,FALSE),"")</f>
        <v/>
      </c>
      <c r="W164" s="19" t="str">
        <f t="shared" ref="W164:W177" si="74">IF(O164&lt;&gt;"",(V164-N164)/V164,"")</f>
        <v/>
      </c>
    </row>
    <row r="165" spans="3:23" x14ac:dyDescent="0.25">
      <c r="C165" s="3">
        <f>IF(A165&lt;&gt;"",VLOOKUP(A165,Runners!A$3:AS$200,C$1,FALSE),0)</f>
        <v>0</v>
      </c>
      <c r="D165" s="6">
        <f t="shared" si="65"/>
        <v>162</v>
      </c>
      <c r="E165" s="2"/>
      <c r="F165" s="2">
        <f t="shared" si="45"/>
        <v>0</v>
      </c>
      <c r="J165" s="1">
        <f t="shared" si="66"/>
        <v>0</v>
      </c>
      <c r="M165" s="8" t="str">
        <f t="shared" si="67"/>
        <v/>
      </c>
      <c r="N165" s="8" t="str">
        <f t="shared" si="68"/>
        <v/>
      </c>
      <c r="O165" s="1" t="str">
        <f t="shared" si="69"/>
        <v/>
      </c>
      <c r="P165" s="40" t="str">
        <f t="shared" si="70"/>
        <v/>
      </c>
      <c r="Q165" s="40" t="str">
        <f t="shared" si="71"/>
        <v/>
      </c>
      <c r="R165" s="6">
        <f t="shared" si="72"/>
        <v>0</v>
      </c>
      <c r="S165" s="6">
        <f>IF(AND(D165&lt;=L$4,P165&lt;&gt;"Y"),IF(N165&lt;VLOOKUP(O165,Runners!A$3:CT$200,S$1,FALSE),2,0),0)</f>
        <v>0</v>
      </c>
      <c r="T165" s="6">
        <f t="shared" si="73"/>
        <v>0</v>
      </c>
      <c r="U165" s="2"/>
      <c r="V165" s="2" t="str">
        <f>IF(O165&lt;&gt;"",VLOOKUP(O165,Runners!CZ$3:DM$200,V$1,FALSE),"")</f>
        <v/>
      </c>
      <c r="W165" s="19" t="str">
        <f t="shared" si="74"/>
        <v/>
      </c>
    </row>
    <row r="166" spans="3:23" x14ac:dyDescent="0.25">
      <c r="C166" s="3">
        <f>IF(A166&lt;&gt;"",VLOOKUP(A166,Runners!A$3:AS$200,C$1,FALSE),0)</f>
        <v>0</v>
      </c>
      <c r="D166" s="6">
        <f t="shared" si="65"/>
        <v>163</v>
      </c>
      <c r="E166" s="2"/>
      <c r="F166" s="2">
        <f t="shared" si="45"/>
        <v>0</v>
      </c>
      <c r="J166" s="1">
        <f t="shared" si="66"/>
        <v>0</v>
      </c>
      <c r="M166" s="8" t="str">
        <f t="shared" si="67"/>
        <v/>
      </c>
      <c r="N166" s="8" t="str">
        <f t="shared" si="68"/>
        <v/>
      </c>
      <c r="O166" s="1" t="str">
        <f t="shared" si="69"/>
        <v/>
      </c>
      <c r="P166" s="40" t="str">
        <f t="shared" si="70"/>
        <v/>
      </c>
      <c r="Q166" s="40" t="str">
        <f t="shared" si="71"/>
        <v/>
      </c>
      <c r="R166" s="6">
        <f t="shared" si="72"/>
        <v>0</v>
      </c>
      <c r="S166" s="6">
        <f>IF(AND(D166&lt;=L$4,P166&lt;&gt;"Y"),IF(N166&lt;VLOOKUP(O166,Runners!A$3:CT$200,S$1,FALSE),2,0),0)</f>
        <v>0</v>
      </c>
      <c r="T166" s="6">
        <f t="shared" si="73"/>
        <v>0</v>
      </c>
      <c r="U166" s="2"/>
      <c r="V166" s="2" t="str">
        <f>IF(O166&lt;&gt;"",VLOOKUP(O166,Runners!CZ$3:DM$200,V$1,FALSE),"")</f>
        <v/>
      </c>
      <c r="W166" s="19" t="str">
        <f t="shared" si="74"/>
        <v/>
      </c>
    </row>
    <row r="167" spans="3:23" x14ac:dyDescent="0.25">
      <c r="C167" s="3">
        <f>IF(A167&lt;&gt;"",VLOOKUP(A167,Runners!A$3:AS$200,C$1,FALSE),0)</f>
        <v>0</v>
      </c>
      <c r="D167" s="6">
        <f t="shared" si="65"/>
        <v>164</v>
      </c>
      <c r="E167" s="2"/>
      <c r="F167" s="2">
        <f t="shared" ref="F167:F192" si="75">IF(E167&gt;0,E167-C167,0)</f>
        <v>0</v>
      </c>
      <c r="J167" s="1">
        <f t="shared" si="66"/>
        <v>0</v>
      </c>
      <c r="M167" s="8" t="str">
        <f t="shared" si="67"/>
        <v/>
      </c>
      <c r="N167" s="8" t="str">
        <f t="shared" si="68"/>
        <v/>
      </c>
      <c r="O167" s="1" t="str">
        <f t="shared" si="69"/>
        <v/>
      </c>
      <c r="P167" s="40" t="str">
        <f t="shared" si="70"/>
        <v/>
      </c>
      <c r="Q167" s="40" t="str">
        <f t="shared" si="71"/>
        <v/>
      </c>
      <c r="R167" s="6">
        <f t="shared" si="72"/>
        <v>0</v>
      </c>
      <c r="S167" s="6">
        <f>IF(AND(D167&lt;=L$4,P167&lt;&gt;"Y"),IF(N167&lt;VLOOKUP(O167,Runners!A$3:CT$200,S$1,FALSE),2,0),0)</f>
        <v>0</v>
      </c>
      <c r="T167" s="6">
        <f t="shared" si="73"/>
        <v>0</v>
      </c>
      <c r="U167" s="2"/>
      <c r="V167" s="2" t="str">
        <f>IF(O167&lt;&gt;"",VLOOKUP(O167,Runners!CZ$3:DM$200,V$1,FALSE),"")</f>
        <v/>
      </c>
      <c r="W167" s="19" t="str">
        <f t="shared" si="74"/>
        <v/>
      </c>
    </row>
    <row r="168" spans="3:23" x14ac:dyDescent="0.25">
      <c r="C168" s="3">
        <f>IF(A168&lt;&gt;"",VLOOKUP(A168,Runners!A$3:AS$200,C$1,FALSE),0)</f>
        <v>0</v>
      </c>
      <c r="D168" s="6">
        <f t="shared" si="65"/>
        <v>165</v>
      </c>
      <c r="E168" s="2"/>
      <c r="F168" s="2">
        <f t="shared" si="75"/>
        <v>0</v>
      </c>
      <c r="J168" s="1">
        <f t="shared" si="66"/>
        <v>0</v>
      </c>
      <c r="M168" s="8" t="str">
        <f t="shared" si="67"/>
        <v/>
      </c>
      <c r="N168" s="8" t="str">
        <f t="shared" si="68"/>
        <v/>
      </c>
      <c r="O168" s="1" t="str">
        <f t="shared" si="69"/>
        <v/>
      </c>
      <c r="P168" s="40" t="str">
        <f t="shared" si="70"/>
        <v/>
      </c>
      <c r="Q168" s="40" t="str">
        <f t="shared" si="71"/>
        <v/>
      </c>
      <c r="R168" s="6">
        <f t="shared" si="72"/>
        <v>0</v>
      </c>
      <c r="S168" s="6">
        <f>IF(AND(D168&lt;=L$4,P168&lt;&gt;"Y"),IF(N168&lt;VLOOKUP(O168,Runners!A$3:CT$200,S$1,FALSE),2,0),0)</f>
        <v>0</v>
      </c>
      <c r="T168" s="6">
        <f t="shared" si="73"/>
        <v>0</v>
      </c>
      <c r="U168" s="2"/>
      <c r="V168" s="2" t="str">
        <f>IF(O168&lt;&gt;"",VLOOKUP(O168,Runners!CZ$3:DM$200,V$1,FALSE),"")</f>
        <v/>
      </c>
      <c r="W168" s="19" t="str">
        <f t="shared" si="74"/>
        <v/>
      </c>
    </row>
    <row r="169" spans="3:23" x14ac:dyDescent="0.25">
      <c r="C169" s="3">
        <f>IF(A169&lt;&gt;"",VLOOKUP(A169,Runners!A$3:AS$200,C$1,FALSE),0)</f>
        <v>0</v>
      </c>
      <c r="D169" s="6">
        <f t="shared" si="65"/>
        <v>166</v>
      </c>
      <c r="E169" s="2"/>
      <c r="F169" s="2">
        <f t="shared" si="75"/>
        <v>0</v>
      </c>
      <c r="J169" s="1">
        <f t="shared" si="66"/>
        <v>0</v>
      </c>
      <c r="M169" s="8" t="str">
        <f t="shared" si="67"/>
        <v/>
      </c>
      <c r="N169" s="8" t="str">
        <f t="shared" si="68"/>
        <v/>
      </c>
      <c r="O169" s="1" t="str">
        <f t="shared" si="69"/>
        <v/>
      </c>
      <c r="P169" s="40" t="str">
        <f t="shared" si="70"/>
        <v/>
      </c>
      <c r="Q169" s="40" t="str">
        <f t="shared" si="71"/>
        <v/>
      </c>
      <c r="R169" s="6">
        <f t="shared" si="72"/>
        <v>0</v>
      </c>
      <c r="S169" s="6">
        <f>IF(AND(D169&lt;=L$4,P169&lt;&gt;"Y"),IF(N169&lt;VLOOKUP(O169,Runners!A$3:CT$200,S$1,FALSE),2,0),0)</f>
        <v>0</v>
      </c>
      <c r="T169" s="6">
        <f t="shared" si="73"/>
        <v>0</v>
      </c>
      <c r="U169" s="2"/>
      <c r="V169" s="2" t="str">
        <f>IF(O169&lt;&gt;"",VLOOKUP(O169,Runners!CZ$3:DM$200,V$1,FALSE),"")</f>
        <v/>
      </c>
      <c r="W169" s="19" t="str">
        <f t="shared" si="74"/>
        <v/>
      </c>
    </row>
    <row r="170" spans="3:23" x14ac:dyDescent="0.25">
      <c r="C170" s="3">
        <f>IF(A170&lt;&gt;"",VLOOKUP(A170,Runners!A$3:AS$200,C$1,FALSE),0)</f>
        <v>0</v>
      </c>
      <c r="D170" s="6">
        <f t="shared" si="65"/>
        <v>167</v>
      </c>
      <c r="E170" s="2"/>
      <c r="F170" s="2">
        <f t="shared" si="75"/>
        <v>0</v>
      </c>
      <c r="J170" s="1">
        <f t="shared" si="66"/>
        <v>0</v>
      </c>
      <c r="M170" s="8" t="str">
        <f t="shared" si="67"/>
        <v/>
      </c>
      <c r="N170" s="8" t="str">
        <f t="shared" si="68"/>
        <v/>
      </c>
      <c r="O170" s="1" t="str">
        <f t="shared" si="69"/>
        <v/>
      </c>
      <c r="P170" s="40" t="str">
        <f t="shared" si="70"/>
        <v/>
      </c>
      <c r="Q170" s="40" t="str">
        <f t="shared" si="71"/>
        <v/>
      </c>
      <c r="R170" s="6">
        <f t="shared" si="72"/>
        <v>0</v>
      </c>
      <c r="S170" s="6">
        <f>IF(AND(D170&lt;=L$4,P170&lt;&gt;"Y"),IF(N170&lt;VLOOKUP(O170,Runners!A$3:CT$200,S$1,FALSE),2,0),0)</f>
        <v>0</v>
      </c>
      <c r="T170" s="6">
        <f t="shared" si="73"/>
        <v>0</v>
      </c>
      <c r="U170" s="2"/>
      <c r="V170" s="2" t="str">
        <f>IF(O170&lt;&gt;"",VLOOKUP(O170,Runners!CZ$3:DM$200,V$1,FALSE),"")</f>
        <v/>
      </c>
      <c r="W170" s="19" t="str">
        <f t="shared" si="74"/>
        <v/>
      </c>
    </row>
    <row r="171" spans="3:23" x14ac:dyDescent="0.25">
      <c r="C171" s="3">
        <f>IF(A171&lt;&gt;"",VLOOKUP(A171,Runners!A$3:AS$200,C$1,FALSE),0)</f>
        <v>0</v>
      </c>
      <c r="D171" s="6">
        <f t="shared" si="65"/>
        <v>168</v>
      </c>
      <c r="E171" s="2"/>
      <c r="F171" s="2">
        <f t="shared" si="75"/>
        <v>0</v>
      </c>
      <c r="J171" s="1">
        <f t="shared" si="66"/>
        <v>0</v>
      </c>
      <c r="M171" s="8" t="str">
        <f t="shared" si="67"/>
        <v/>
      </c>
      <c r="N171" s="8" t="str">
        <f t="shared" si="68"/>
        <v/>
      </c>
      <c r="O171" s="1" t="str">
        <f t="shared" si="69"/>
        <v/>
      </c>
      <c r="P171" s="40" t="str">
        <f t="shared" si="70"/>
        <v/>
      </c>
      <c r="Q171" s="40" t="str">
        <f t="shared" si="71"/>
        <v/>
      </c>
      <c r="R171" s="6">
        <f t="shared" si="72"/>
        <v>0</v>
      </c>
      <c r="S171" s="6">
        <f>IF(AND(D171&lt;=L$4,P171&lt;&gt;"Y"),IF(N171&lt;VLOOKUP(O171,Runners!A$3:CT$200,S$1,FALSE),2,0),0)</f>
        <v>0</v>
      </c>
      <c r="T171" s="6">
        <f t="shared" si="73"/>
        <v>0</v>
      </c>
      <c r="U171" s="2"/>
      <c r="V171" s="2" t="str">
        <f>IF(O171&lt;&gt;"",VLOOKUP(O171,Runners!CZ$3:DM$200,V$1,FALSE),"")</f>
        <v/>
      </c>
      <c r="W171" s="19" t="str">
        <f t="shared" si="74"/>
        <v/>
      </c>
    </row>
    <row r="172" spans="3:23" x14ac:dyDescent="0.25">
      <c r="C172" s="3">
        <f>IF(A172&lt;&gt;"",VLOOKUP(A172,Runners!A$3:AS$200,C$1,FALSE),0)</f>
        <v>0</v>
      </c>
      <c r="D172" s="6">
        <f t="shared" si="65"/>
        <v>169</v>
      </c>
      <c r="E172" s="2"/>
      <c r="F172" s="2">
        <f t="shared" si="75"/>
        <v>0</v>
      </c>
      <c r="J172" s="1">
        <f t="shared" si="66"/>
        <v>0</v>
      </c>
      <c r="M172" s="8" t="str">
        <f t="shared" si="67"/>
        <v/>
      </c>
      <c r="N172" s="8" t="str">
        <f t="shared" si="68"/>
        <v/>
      </c>
      <c r="O172" s="1" t="str">
        <f t="shared" si="69"/>
        <v/>
      </c>
      <c r="P172" s="40" t="str">
        <f t="shared" si="70"/>
        <v/>
      </c>
      <c r="Q172" s="40" t="str">
        <f t="shared" si="71"/>
        <v/>
      </c>
      <c r="R172" s="6">
        <f t="shared" si="72"/>
        <v>0</v>
      </c>
      <c r="S172" s="6">
        <f>IF(AND(D172&lt;=L$4,P172&lt;&gt;"Y"),IF(N172&lt;VLOOKUP(O172,Runners!A$3:CT$200,S$1,FALSE),2,0),0)</f>
        <v>0</v>
      </c>
      <c r="T172" s="6">
        <f t="shared" si="73"/>
        <v>0</v>
      </c>
      <c r="U172" s="2"/>
      <c r="V172" s="2" t="str">
        <f>IF(O172&lt;&gt;"",VLOOKUP(O172,Runners!CZ$3:DM$200,V$1,FALSE),"")</f>
        <v/>
      </c>
      <c r="W172" s="19" t="str">
        <f t="shared" si="74"/>
        <v/>
      </c>
    </row>
    <row r="173" spans="3:23" x14ac:dyDescent="0.25">
      <c r="C173" s="3">
        <f>IF(A173&lt;&gt;"",VLOOKUP(A173,Runners!A$3:AS$200,C$1,FALSE),0)</f>
        <v>0</v>
      </c>
      <c r="D173" s="6">
        <f t="shared" si="65"/>
        <v>170</v>
      </c>
      <c r="E173" s="2"/>
      <c r="F173" s="2">
        <f t="shared" si="75"/>
        <v>0</v>
      </c>
      <c r="J173" s="1">
        <f t="shared" si="66"/>
        <v>0</v>
      </c>
      <c r="M173" s="8" t="str">
        <f t="shared" si="67"/>
        <v/>
      </c>
      <c r="N173" s="8" t="str">
        <f t="shared" si="68"/>
        <v/>
      </c>
      <c r="O173" s="1" t="str">
        <f t="shared" si="69"/>
        <v/>
      </c>
      <c r="P173" s="40" t="str">
        <f t="shared" si="70"/>
        <v/>
      </c>
      <c r="Q173" s="40" t="str">
        <f t="shared" si="71"/>
        <v/>
      </c>
      <c r="R173" s="6">
        <f t="shared" si="72"/>
        <v>0</v>
      </c>
      <c r="S173" s="6">
        <f>IF(AND(D173&lt;=L$4,P173&lt;&gt;"Y"),IF(N173&lt;VLOOKUP(O173,Runners!A$3:CT$200,S$1,FALSE),2,0),0)</f>
        <v>0</v>
      </c>
      <c r="T173" s="6">
        <f t="shared" si="73"/>
        <v>0</v>
      </c>
      <c r="U173" s="2"/>
      <c r="V173" s="2" t="str">
        <f>IF(O173&lt;&gt;"",VLOOKUP(O173,Runners!CZ$3:DM$200,V$1,FALSE),"")</f>
        <v/>
      </c>
      <c r="W173" s="19" t="str">
        <f t="shared" si="74"/>
        <v/>
      </c>
    </row>
    <row r="174" spans="3:23" x14ac:dyDescent="0.25">
      <c r="C174" s="3">
        <f>IF(A174&lt;&gt;"",VLOOKUP(A174,Runners!A$3:AS$200,C$1,FALSE),0)</f>
        <v>0</v>
      </c>
      <c r="D174" s="6">
        <f t="shared" si="65"/>
        <v>171</v>
      </c>
      <c r="E174" s="2"/>
      <c r="F174" s="2">
        <f t="shared" si="75"/>
        <v>0</v>
      </c>
      <c r="J174" s="1">
        <f t="shared" si="66"/>
        <v>0</v>
      </c>
      <c r="M174" s="8" t="str">
        <f t="shared" si="67"/>
        <v/>
      </c>
      <c r="N174" s="8" t="str">
        <f t="shared" si="68"/>
        <v/>
      </c>
      <c r="O174" s="1" t="str">
        <f t="shared" si="69"/>
        <v/>
      </c>
      <c r="P174" s="40" t="str">
        <f t="shared" si="70"/>
        <v/>
      </c>
      <c r="Q174" s="40" t="str">
        <f t="shared" si="71"/>
        <v/>
      </c>
      <c r="R174" s="6">
        <f t="shared" si="72"/>
        <v>0</v>
      </c>
      <c r="S174" s="6">
        <f>IF(AND(D174&lt;=L$4,P174&lt;&gt;"Y"),IF(N174&lt;VLOOKUP(O174,Runners!A$3:CT$200,S$1,FALSE),2,0),0)</f>
        <v>0</v>
      </c>
      <c r="T174" s="6">
        <f t="shared" si="73"/>
        <v>0</v>
      </c>
      <c r="U174" s="2"/>
      <c r="V174" s="2" t="str">
        <f>IF(O174&lt;&gt;"",VLOOKUP(O174,Runners!CZ$3:DM$200,V$1,FALSE),"")</f>
        <v/>
      </c>
      <c r="W174" s="19" t="str">
        <f t="shared" si="74"/>
        <v/>
      </c>
    </row>
    <row r="175" spans="3:23" x14ac:dyDescent="0.25">
      <c r="C175" s="3">
        <f>IF(A175&lt;&gt;"",VLOOKUP(A175,Runners!A$3:AS$200,C$1,FALSE),0)</f>
        <v>0</v>
      </c>
      <c r="D175" s="6">
        <f t="shared" si="65"/>
        <v>172</v>
      </c>
      <c r="E175" s="2"/>
      <c r="F175" s="2">
        <f t="shared" si="75"/>
        <v>0</v>
      </c>
      <c r="J175" s="1">
        <f t="shared" si="66"/>
        <v>0</v>
      </c>
      <c r="M175" s="8" t="str">
        <f t="shared" si="67"/>
        <v/>
      </c>
      <c r="N175" s="8" t="str">
        <f t="shared" si="68"/>
        <v/>
      </c>
      <c r="O175" s="1" t="str">
        <f t="shared" si="69"/>
        <v/>
      </c>
      <c r="P175" s="40" t="str">
        <f t="shared" si="70"/>
        <v/>
      </c>
      <c r="Q175" s="40" t="str">
        <f t="shared" si="71"/>
        <v/>
      </c>
      <c r="R175" s="6">
        <f t="shared" si="72"/>
        <v>0</v>
      </c>
      <c r="S175" s="6">
        <f>IF(AND(D175&lt;=L$4,P175&lt;&gt;"Y"),IF(N175&lt;VLOOKUP(O175,Runners!A$3:CT$200,S$1,FALSE),2,0),0)</f>
        <v>0</v>
      </c>
      <c r="T175" s="6">
        <f t="shared" si="73"/>
        <v>0</v>
      </c>
      <c r="U175" s="2"/>
      <c r="V175" s="2" t="str">
        <f>IF(O175&lt;&gt;"",VLOOKUP(O175,Runners!CZ$3:DM$200,V$1,FALSE),"")</f>
        <v/>
      </c>
      <c r="W175" s="19" t="str">
        <f t="shared" si="74"/>
        <v/>
      </c>
    </row>
    <row r="176" spans="3:23" x14ac:dyDescent="0.25">
      <c r="C176" s="3">
        <f>IF(A176&lt;&gt;"",VLOOKUP(A176,Runners!A$3:AS$200,C$1,FALSE),0)</f>
        <v>0</v>
      </c>
      <c r="D176" s="6">
        <f t="shared" si="65"/>
        <v>173</v>
      </c>
      <c r="E176" s="2"/>
      <c r="F176" s="2">
        <f t="shared" si="75"/>
        <v>0</v>
      </c>
      <c r="J176" s="1">
        <f t="shared" si="66"/>
        <v>0</v>
      </c>
      <c r="M176" s="8" t="str">
        <f t="shared" si="67"/>
        <v/>
      </c>
      <c r="N176" s="8" t="str">
        <f t="shared" si="68"/>
        <v/>
      </c>
      <c r="O176" s="1" t="str">
        <f t="shared" si="69"/>
        <v/>
      </c>
      <c r="P176" s="40" t="str">
        <f t="shared" si="70"/>
        <v/>
      </c>
      <c r="Q176" s="40" t="str">
        <f t="shared" si="71"/>
        <v/>
      </c>
      <c r="R176" s="6">
        <f t="shared" si="72"/>
        <v>0</v>
      </c>
      <c r="S176" s="6">
        <f>IF(AND(D176&lt;=L$4,P176&lt;&gt;"Y"),IF(N176&lt;VLOOKUP(O176,Runners!A$3:CT$200,S$1,FALSE),2,0),0)</f>
        <v>0</v>
      </c>
      <c r="T176" s="6">
        <f t="shared" si="73"/>
        <v>0</v>
      </c>
      <c r="U176" s="2"/>
      <c r="V176" s="2" t="str">
        <f>IF(O176&lt;&gt;"",VLOOKUP(O176,Runners!CZ$3:DM$200,V$1,FALSE),"")</f>
        <v/>
      </c>
      <c r="W176" s="19" t="str">
        <f t="shared" si="74"/>
        <v/>
      </c>
    </row>
    <row r="177" spans="3:23" x14ac:dyDescent="0.25">
      <c r="C177" s="3">
        <f>IF(A177&lt;&gt;"",VLOOKUP(A177,Runners!A$3:AS$200,C$1,FALSE),0)</f>
        <v>0</v>
      </c>
      <c r="D177" s="6">
        <f t="shared" si="65"/>
        <v>174</v>
      </c>
      <c r="E177" s="2"/>
      <c r="F177" s="2">
        <f t="shared" si="75"/>
        <v>0</v>
      </c>
      <c r="J177" s="1">
        <f t="shared" si="66"/>
        <v>0</v>
      </c>
      <c r="M177" s="8" t="str">
        <f t="shared" si="67"/>
        <v/>
      </c>
      <c r="N177" s="8" t="str">
        <f t="shared" si="68"/>
        <v/>
      </c>
      <c r="O177" s="1" t="str">
        <f t="shared" si="69"/>
        <v/>
      </c>
      <c r="P177" s="40" t="str">
        <f t="shared" si="70"/>
        <v/>
      </c>
      <c r="Q177" s="40" t="str">
        <f t="shared" si="71"/>
        <v/>
      </c>
      <c r="R177" s="6">
        <f t="shared" si="72"/>
        <v>0</v>
      </c>
      <c r="S177" s="6">
        <f>IF(AND(D177&lt;=L$4,P177&lt;&gt;"Y"),IF(N177&lt;VLOOKUP(O177,Runners!A$3:CT$200,S$1,FALSE),2,0),0)</f>
        <v>0</v>
      </c>
      <c r="T177" s="6">
        <f t="shared" si="73"/>
        <v>0</v>
      </c>
      <c r="U177" s="2"/>
      <c r="V177" s="2" t="str">
        <f>IF(O177&lt;&gt;"",VLOOKUP(O177,Runners!CZ$3:DM$200,V$1,FALSE),"")</f>
        <v/>
      </c>
      <c r="W177" s="19" t="str">
        <f t="shared" si="74"/>
        <v/>
      </c>
    </row>
    <row r="178" spans="3:23" x14ac:dyDescent="0.25">
      <c r="C178" s="3">
        <f>IF(A178&lt;&gt;"",VLOOKUP(A178,Runners!A$3:AS$200,C$1,FALSE),0)</f>
        <v>0</v>
      </c>
      <c r="D178" s="6">
        <f t="shared" ref="D178:D200" si="76">D177+1</f>
        <v>175</v>
      </c>
      <c r="E178" s="2"/>
      <c r="F178" s="2">
        <f t="shared" si="75"/>
        <v>0</v>
      </c>
      <c r="J178" s="1">
        <f t="shared" ref="J178:J197" si="77">A178</f>
        <v>0</v>
      </c>
      <c r="M178" s="8" t="str">
        <f t="shared" ref="M178:M196" si="78">IF(D178&lt;=L$4,SMALL(E$4:E$201,D178),"")</f>
        <v/>
      </c>
      <c r="N178" s="8" t="str">
        <f t="shared" ref="N178:N196" si="79">IF(D178&lt;=L$4,VLOOKUP(M178,E$4:F$201,2,FALSE),"")</f>
        <v/>
      </c>
      <c r="O178" s="1" t="str">
        <f t="shared" ref="O178:O196" si="80">IF(D178&lt;=L$4,VLOOKUP(M178,E$4:J$201,6,FALSE),"")</f>
        <v/>
      </c>
      <c r="P178" s="40" t="str">
        <f t="shared" ref="P178:P196" si="81">IF(D178&lt;=L$4,VLOOKUP(O178,A$4:B$201,2,FALSE),"")</f>
        <v/>
      </c>
      <c r="Q178" s="40" t="str">
        <f t="shared" ref="Q178:Q196" si="82">IF(D178&lt;=L$4,IF(P178="Y",Q177,Q177-1),"")</f>
        <v/>
      </c>
      <c r="R178" s="6">
        <f t="shared" ref="R178:R196" si="83">IF(Q178=Q177,0,Q178)</f>
        <v>0</v>
      </c>
      <c r="S178" s="6">
        <f>IF(AND(D178&lt;=L$4,P178&lt;&gt;"Y"),IF(N178&lt;VLOOKUP(O178,Runners!A$3:CT$200,S$1,FALSE),2,0),0)</f>
        <v>0</v>
      </c>
      <c r="T178" s="6">
        <f t="shared" ref="T178:T196" si="84">IF(AND(D178&lt;=L$4,P178&lt;&gt;"Y"),S178+R178,0)</f>
        <v>0</v>
      </c>
      <c r="U178" s="2"/>
      <c r="V178" s="2" t="str">
        <f>IF(O178&lt;&gt;"",VLOOKUP(O178,Runners!CZ$3:DM$200,V$1,FALSE),"")</f>
        <v/>
      </c>
      <c r="W178" s="19" t="str">
        <f t="shared" ref="W178:W196" si="85">IF(O178&lt;&gt;"",(V178-N178)/V178,"")</f>
        <v/>
      </c>
    </row>
    <row r="179" spans="3:23" x14ac:dyDescent="0.25">
      <c r="C179" s="3">
        <f>IF(A179&lt;&gt;"",VLOOKUP(A179,Runners!A$3:AS$200,C$1,FALSE),0)</f>
        <v>0</v>
      </c>
      <c r="D179" s="6">
        <f t="shared" si="76"/>
        <v>176</v>
      </c>
      <c r="E179" s="2"/>
      <c r="F179" s="2">
        <f t="shared" si="75"/>
        <v>0</v>
      </c>
      <c r="J179" s="1">
        <f t="shared" si="77"/>
        <v>0</v>
      </c>
      <c r="M179" s="8" t="str">
        <f t="shared" si="78"/>
        <v/>
      </c>
      <c r="N179" s="8" t="str">
        <f t="shared" si="79"/>
        <v/>
      </c>
      <c r="O179" s="1" t="str">
        <f t="shared" si="80"/>
        <v/>
      </c>
      <c r="P179" s="40" t="str">
        <f t="shared" si="81"/>
        <v/>
      </c>
      <c r="Q179" s="40" t="str">
        <f t="shared" si="82"/>
        <v/>
      </c>
      <c r="R179" s="6">
        <f t="shared" si="83"/>
        <v>0</v>
      </c>
      <c r="S179" s="6">
        <f>IF(AND(D179&lt;=L$4,P179&lt;&gt;"Y"),IF(N179&lt;VLOOKUP(O179,Runners!A$3:CT$200,S$1,FALSE),2,0),0)</f>
        <v>0</v>
      </c>
      <c r="T179" s="6">
        <f t="shared" si="84"/>
        <v>0</v>
      </c>
      <c r="U179" s="2"/>
      <c r="V179" s="2" t="str">
        <f>IF(O179&lt;&gt;"",VLOOKUP(O179,Runners!CZ$3:DM$200,V$1,FALSE),"")</f>
        <v/>
      </c>
      <c r="W179" s="19" t="str">
        <f t="shared" si="85"/>
        <v/>
      </c>
    </row>
    <row r="180" spans="3:23" x14ac:dyDescent="0.25">
      <c r="C180" s="3">
        <f>IF(A180&lt;&gt;"",VLOOKUP(A180,Runners!A$3:AS$200,C$1,FALSE),0)</f>
        <v>0</v>
      </c>
      <c r="D180" s="6">
        <f t="shared" si="76"/>
        <v>177</v>
      </c>
      <c r="E180" s="2"/>
      <c r="F180" s="2">
        <f t="shared" si="75"/>
        <v>0</v>
      </c>
      <c r="J180" s="1">
        <f t="shared" si="77"/>
        <v>0</v>
      </c>
      <c r="M180" s="8" t="str">
        <f t="shared" si="78"/>
        <v/>
      </c>
      <c r="N180" s="8" t="str">
        <f t="shared" si="79"/>
        <v/>
      </c>
      <c r="O180" s="1" t="str">
        <f t="shared" si="80"/>
        <v/>
      </c>
      <c r="P180" s="40" t="str">
        <f t="shared" si="81"/>
        <v/>
      </c>
      <c r="Q180" s="40" t="str">
        <f t="shared" si="82"/>
        <v/>
      </c>
      <c r="R180" s="6">
        <f t="shared" si="83"/>
        <v>0</v>
      </c>
      <c r="S180" s="6">
        <f>IF(AND(D180&lt;=L$4,P180&lt;&gt;"Y"),IF(N180&lt;VLOOKUP(O180,Runners!A$3:CT$200,S$1,FALSE),2,0),0)</f>
        <v>0</v>
      </c>
      <c r="T180" s="6">
        <f t="shared" si="84"/>
        <v>0</v>
      </c>
      <c r="U180" s="2"/>
      <c r="V180" s="2" t="str">
        <f>IF(O180&lt;&gt;"",VLOOKUP(O180,Runners!CZ$3:DM$200,V$1,FALSE),"")</f>
        <v/>
      </c>
      <c r="W180" s="19" t="str">
        <f t="shared" si="85"/>
        <v/>
      </c>
    </row>
    <row r="181" spans="3:23" x14ac:dyDescent="0.25">
      <c r="C181" s="3">
        <f>IF(A181&lt;&gt;"",VLOOKUP(A181,Runners!A$3:AS$200,C$1,FALSE),0)</f>
        <v>0</v>
      </c>
      <c r="D181" s="6">
        <f t="shared" si="76"/>
        <v>178</v>
      </c>
      <c r="E181" s="2"/>
      <c r="F181" s="2">
        <f t="shared" si="75"/>
        <v>0</v>
      </c>
      <c r="J181" s="1">
        <f t="shared" si="77"/>
        <v>0</v>
      </c>
      <c r="M181" s="8" t="str">
        <f t="shared" si="78"/>
        <v/>
      </c>
      <c r="N181" s="8" t="str">
        <f t="shared" si="79"/>
        <v/>
      </c>
      <c r="O181" s="1" t="str">
        <f t="shared" si="80"/>
        <v/>
      </c>
      <c r="P181" s="40" t="str">
        <f t="shared" si="81"/>
        <v/>
      </c>
      <c r="Q181" s="40" t="str">
        <f t="shared" si="82"/>
        <v/>
      </c>
      <c r="R181" s="6">
        <f t="shared" si="83"/>
        <v>0</v>
      </c>
      <c r="S181" s="6">
        <f>IF(AND(D181&lt;=L$4,P181&lt;&gt;"Y"),IF(N181&lt;VLOOKUP(O181,Runners!A$3:CT$200,S$1,FALSE),2,0),0)</f>
        <v>0</v>
      </c>
      <c r="T181" s="6">
        <f t="shared" si="84"/>
        <v>0</v>
      </c>
      <c r="U181" s="2"/>
      <c r="V181" s="2" t="str">
        <f>IF(O181&lt;&gt;"",VLOOKUP(O181,Runners!CZ$3:DM$200,V$1,FALSE),"")</f>
        <v/>
      </c>
      <c r="W181" s="19" t="str">
        <f t="shared" si="85"/>
        <v/>
      </c>
    </row>
    <row r="182" spans="3:23" x14ac:dyDescent="0.25">
      <c r="C182" s="3">
        <f>IF(A182&lt;&gt;"",VLOOKUP(A182,Runners!A$3:AS$200,C$1,FALSE),0)</f>
        <v>0</v>
      </c>
      <c r="D182" s="6">
        <f t="shared" si="76"/>
        <v>179</v>
      </c>
      <c r="E182" s="2"/>
      <c r="F182" s="2">
        <f t="shared" si="75"/>
        <v>0</v>
      </c>
      <c r="J182" s="1">
        <f t="shared" si="77"/>
        <v>0</v>
      </c>
      <c r="M182" s="8" t="str">
        <f t="shared" si="78"/>
        <v/>
      </c>
      <c r="N182" s="8" t="str">
        <f t="shared" si="79"/>
        <v/>
      </c>
      <c r="O182" s="1" t="str">
        <f t="shared" si="80"/>
        <v/>
      </c>
      <c r="P182" s="40" t="str">
        <f t="shared" si="81"/>
        <v/>
      </c>
      <c r="Q182" s="40" t="str">
        <f t="shared" si="82"/>
        <v/>
      </c>
      <c r="R182" s="6">
        <f t="shared" si="83"/>
        <v>0</v>
      </c>
      <c r="S182" s="6">
        <f>IF(AND(D182&lt;=L$4,P182&lt;&gt;"Y"),IF(N182&lt;VLOOKUP(O182,Runners!A$3:CT$200,S$1,FALSE),2,0),0)</f>
        <v>0</v>
      </c>
      <c r="T182" s="6">
        <f t="shared" si="84"/>
        <v>0</v>
      </c>
      <c r="U182" s="2"/>
      <c r="V182" s="2" t="str">
        <f>IF(O182&lt;&gt;"",VLOOKUP(O182,Runners!CZ$3:DM$200,V$1,FALSE),"")</f>
        <v/>
      </c>
      <c r="W182" s="19" t="str">
        <f t="shared" si="85"/>
        <v/>
      </c>
    </row>
    <row r="183" spans="3:23" x14ac:dyDescent="0.25">
      <c r="C183" s="3">
        <f>IF(A183&lt;&gt;"",VLOOKUP(A183,Runners!A$3:AS$200,C$1,FALSE),0)</f>
        <v>0</v>
      </c>
      <c r="D183" s="6">
        <f t="shared" si="76"/>
        <v>180</v>
      </c>
      <c r="E183" s="2"/>
      <c r="F183" s="2">
        <f t="shared" si="75"/>
        <v>0</v>
      </c>
      <c r="J183" s="1">
        <f t="shared" si="77"/>
        <v>0</v>
      </c>
      <c r="M183" s="8" t="str">
        <f t="shared" si="78"/>
        <v/>
      </c>
      <c r="N183" s="8" t="str">
        <f t="shared" si="79"/>
        <v/>
      </c>
      <c r="O183" s="1" t="str">
        <f t="shared" si="80"/>
        <v/>
      </c>
      <c r="P183" s="40" t="str">
        <f t="shared" si="81"/>
        <v/>
      </c>
      <c r="Q183" s="40" t="str">
        <f t="shared" si="82"/>
        <v/>
      </c>
      <c r="R183" s="6">
        <f t="shared" si="83"/>
        <v>0</v>
      </c>
      <c r="S183" s="6">
        <f>IF(AND(D183&lt;=L$4,P183&lt;&gt;"Y"),IF(N183&lt;VLOOKUP(O183,Runners!A$3:CT$200,S$1,FALSE),2,0),0)</f>
        <v>0</v>
      </c>
      <c r="T183" s="6">
        <f t="shared" si="84"/>
        <v>0</v>
      </c>
      <c r="U183" s="2"/>
      <c r="V183" s="2" t="str">
        <f>IF(O183&lt;&gt;"",VLOOKUP(O183,Runners!CZ$3:DM$200,V$1,FALSE),"")</f>
        <v/>
      </c>
      <c r="W183" s="19" t="str">
        <f t="shared" si="85"/>
        <v/>
      </c>
    </row>
    <row r="184" spans="3:23" x14ac:dyDescent="0.25">
      <c r="C184" s="3">
        <f>IF(A184&lt;&gt;"",VLOOKUP(A184,Runners!A$3:AS$200,C$1,FALSE),0)</f>
        <v>0</v>
      </c>
      <c r="D184" s="6">
        <f t="shared" si="76"/>
        <v>181</v>
      </c>
      <c r="E184" s="2"/>
      <c r="F184" s="2">
        <f t="shared" si="75"/>
        <v>0</v>
      </c>
      <c r="J184" s="1">
        <f t="shared" si="77"/>
        <v>0</v>
      </c>
      <c r="M184" s="8" t="str">
        <f t="shared" si="78"/>
        <v/>
      </c>
      <c r="N184" s="8" t="str">
        <f t="shared" si="79"/>
        <v/>
      </c>
      <c r="O184" s="1" t="str">
        <f t="shared" si="80"/>
        <v/>
      </c>
      <c r="P184" s="40" t="str">
        <f t="shared" si="81"/>
        <v/>
      </c>
      <c r="Q184" s="40" t="str">
        <f t="shared" si="82"/>
        <v/>
      </c>
      <c r="R184" s="6">
        <f t="shared" si="83"/>
        <v>0</v>
      </c>
      <c r="S184" s="6">
        <f>IF(AND(D184&lt;=L$4,P184&lt;&gt;"Y"),IF(N184&lt;VLOOKUP(O184,Runners!A$3:CT$200,S$1,FALSE),2,0),0)</f>
        <v>0</v>
      </c>
      <c r="T184" s="6">
        <f t="shared" si="84"/>
        <v>0</v>
      </c>
      <c r="U184" s="2"/>
      <c r="V184" s="2" t="str">
        <f>IF(O184&lt;&gt;"",VLOOKUP(O184,Runners!CZ$3:DM$200,V$1,FALSE),"")</f>
        <v/>
      </c>
      <c r="W184" s="19" t="str">
        <f t="shared" si="85"/>
        <v/>
      </c>
    </row>
    <row r="185" spans="3:23" x14ac:dyDescent="0.25">
      <c r="C185" s="3">
        <f>IF(A185&lt;&gt;"",VLOOKUP(A185,Runners!A$3:AS$200,C$1,FALSE),0)</f>
        <v>0</v>
      </c>
      <c r="D185" s="6">
        <f t="shared" si="76"/>
        <v>182</v>
      </c>
      <c r="E185" s="2"/>
      <c r="F185" s="2">
        <f t="shared" si="75"/>
        <v>0</v>
      </c>
      <c r="J185" s="1">
        <f t="shared" si="77"/>
        <v>0</v>
      </c>
      <c r="M185" s="8" t="str">
        <f t="shared" si="78"/>
        <v/>
      </c>
      <c r="N185" s="8" t="str">
        <f t="shared" si="79"/>
        <v/>
      </c>
      <c r="O185" s="1" t="str">
        <f t="shared" si="80"/>
        <v/>
      </c>
      <c r="P185" s="40" t="str">
        <f t="shared" si="81"/>
        <v/>
      </c>
      <c r="Q185" s="40" t="str">
        <f t="shared" si="82"/>
        <v/>
      </c>
      <c r="R185" s="6">
        <f t="shared" si="83"/>
        <v>0</v>
      </c>
      <c r="S185" s="6">
        <f>IF(AND(D185&lt;=L$4,P185&lt;&gt;"Y"),IF(N185&lt;VLOOKUP(O185,Runners!A$3:CT$200,S$1,FALSE),2,0),0)</f>
        <v>0</v>
      </c>
      <c r="T185" s="6">
        <f t="shared" si="84"/>
        <v>0</v>
      </c>
      <c r="U185" s="2"/>
      <c r="V185" s="2" t="str">
        <f>IF(O185&lt;&gt;"",VLOOKUP(O185,Runners!CZ$3:DM$200,V$1,FALSE),"")</f>
        <v/>
      </c>
      <c r="W185" s="19" t="str">
        <f t="shared" si="85"/>
        <v/>
      </c>
    </row>
    <row r="186" spans="3:23" x14ac:dyDescent="0.25">
      <c r="C186" s="3">
        <f>IF(A186&lt;&gt;"",VLOOKUP(A186,Runners!A$3:AS$200,C$1,FALSE),0)</f>
        <v>0</v>
      </c>
      <c r="D186" s="6">
        <f t="shared" si="76"/>
        <v>183</v>
      </c>
      <c r="E186" s="2"/>
      <c r="F186" s="2">
        <f t="shared" si="75"/>
        <v>0</v>
      </c>
      <c r="J186" s="1">
        <f t="shared" si="77"/>
        <v>0</v>
      </c>
      <c r="M186" s="8" t="str">
        <f t="shared" si="78"/>
        <v/>
      </c>
      <c r="N186" s="8" t="str">
        <f t="shared" si="79"/>
        <v/>
      </c>
      <c r="O186" s="1" t="str">
        <f t="shared" si="80"/>
        <v/>
      </c>
      <c r="P186" s="40" t="str">
        <f t="shared" si="81"/>
        <v/>
      </c>
      <c r="Q186" s="40" t="str">
        <f t="shared" si="82"/>
        <v/>
      </c>
      <c r="R186" s="6">
        <f t="shared" si="83"/>
        <v>0</v>
      </c>
      <c r="S186" s="6">
        <f>IF(AND(D186&lt;=L$4,P186&lt;&gt;"Y"),IF(N186&lt;VLOOKUP(O186,Runners!A$3:CT$200,S$1,FALSE),2,0),0)</f>
        <v>0</v>
      </c>
      <c r="T186" s="6">
        <f t="shared" si="84"/>
        <v>0</v>
      </c>
      <c r="U186" s="2"/>
      <c r="V186" s="2" t="str">
        <f>IF(O186&lt;&gt;"",VLOOKUP(O186,Runners!CZ$3:DM$200,V$1,FALSE),"")</f>
        <v/>
      </c>
      <c r="W186" s="19" t="str">
        <f t="shared" si="85"/>
        <v/>
      </c>
    </row>
    <row r="187" spans="3:23" x14ac:dyDescent="0.25">
      <c r="C187" s="3">
        <f>IF(A187&lt;&gt;"",VLOOKUP(A187,Runners!A$3:AS$200,C$1,FALSE),0)</f>
        <v>0</v>
      </c>
      <c r="D187" s="6">
        <f t="shared" si="76"/>
        <v>184</v>
      </c>
      <c r="E187" s="2"/>
      <c r="F187" s="2">
        <f t="shared" si="75"/>
        <v>0</v>
      </c>
      <c r="J187" s="1">
        <f t="shared" si="77"/>
        <v>0</v>
      </c>
      <c r="M187" s="8" t="str">
        <f t="shared" si="78"/>
        <v/>
      </c>
      <c r="N187" s="8" t="str">
        <f t="shared" si="79"/>
        <v/>
      </c>
      <c r="O187" s="1" t="str">
        <f t="shared" si="80"/>
        <v/>
      </c>
      <c r="P187" s="40" t="str">
        <f t="shared" si="81"/>
        <v/>
      </c>
      <c r="Q187" s="40" t="str">
        <f t="shared" si="82"/>
        <v/>
      </c>
      <c r="R187" s="6">
        <f t="shared" si="83"/>
        <v>0</v>
      </c>
      <c r="S187" s="6">
        <f>IF(AND(D187&lt;=L$4,P187&lt;&gt;"Y"),IF(N187&lt;VLOOKUP(O187,Runners!A$3:CT$200,S$1,FALSE),2,0),0)</f>
        <v>0</v>
      </c>
      <c r="T187" s="6">
        <f t="shared" si="84"/>
        <v>0</v>
      </c>
      <c r="U187" s="2"/>
      <c r="V187" s="2" t="str">
        <f>IF(O187&lt;&gt;"",VLOOKUP(O187,Runners!CZ$3:DM$200,V$1,FALSE),"")</f>
        <v/>
      </c>
      <c r="W187" s="19" t="str">
        <f t="shared" si="85"/>
        <v/>
      </c>
    </row>
    <row r="188" spans="3:23" x14ac:dyDescent="0.25">
      <c r="C188" s="3">
        <f>IF(A188&lt;&gt;"",VLOOKUP(A188,Runners!A$3:AS$200,C$1,FALSE),0)</f>
        <v>0</v>
      </c>
      <c r="D188" s="6">
        <f t="shared" si="76"/>
        <v>185</v>
      </c>
      <c r="E188" s="2"/>
      <c r="F188" s="2">
        <f t="shared" si="75"/>
        <v>0</v>
      </c>
      <c r="J188" s="1">
        <f t="shared" si="77"/>
        <v>0</v>
      </c>
      <c r="M188" s="8" t="str">
        <f t="shared" si="78"/>
        <v/>
      </c>
      <c r="N188" s="8" t="str">
        <f t="shared" si="79"/>
        <v/>
      </c>
      <c r="O188" s="1" t="str">
        <f t="shared" si="80"/>
        <v/>
      </c>
      <c r="P188" s="40" t="str">
        <f t="shared" si="81"/>
        <v/>
      </c>
      <c r="Q188" s="40" t="str">
        <f t="shared" si="82"/>
        <v/>
      </c>
      <c r="R188" s="6">
        <f t="shared" si="83"/>
        <v>0</v>
      </c>
      <c r="S188" s="6">
        <f>IF(AND(D188&lt;=L$4,P188&lt;&gt;"Y"),IF(N188&lt;VLOOKUP(O188,Runners!A$3:CT$200,S$1,FALSE),2,0),0)</f>
        <v>0</v>
      </c>
      <c r="T188" s="6">
        <f t="shared" si="84"/>
        <v>0</v>
      </c>
      <c r="U188" s="2"/>
      <c r="V188" s="2" t="str">
        <f>IF(O188&lt;&gt;"",VLOOKUP(O188,Runners!CZ$3:DM$200,V$1,FALSE),"")</f>
        <v/>
      </c>
      <c r="W188" s="19" t="str">
        <f t="shared" si="85"/>
        <v/>
      </c>
    </row>
    <row r="189" spans="3:23" x14ac:dyDescent="0.25">
      <c r="C189" s="3">
        <f>IF(A189&lt;&gt;"",VLOOKUP(A189,Runners!A$3:AS$200,C$1,FALSE),0)</f>
        <v>0</v>
      </c>
      <c r="D189" s="6">
        <f t="shared" si="76"/>
        <v>186</v>
      </c>
      <c r="E189" s="2"/>
      <c r="F189" s="2">
        <f t="shared" si="75"/>
        <v>0</v>
      </c>
      <c r="J189" s="1">
        <f t="shared" si="77"/>
        <v>0</v>
      </c>
      <c r="M189" s="8" t="str">
        <f t="shared" si="78"/>
        <v/>
      </c>
      <c r="N189" s="8" t="str">
        <f t="shared" si="79"/>
        <v/>
      </c>
      <c r="O189" s="1" t="str">
        <f t="shared" si="80"/>
        <v/>
      </c>
      <c r="P189" s="40" t="str">
        <f t="shared" si="81"/>
        <v/>
      </c>
      <c r="Q189" s="40" t="str">
        <f t="shared" si="82"/>
        <v/>
      </c>
      <c r="R189" s="6">
        <f t="shared" si="83"/>
        <v>0</v>
      </c>
      <c r="S189" s="6">
        <f>IF(AND(D189&lt;=L$4,P189&lt;&gt;"Y"),IF(N189&lt;VLOOKUP(O189,Runners!A$3:CT$200,S$1,FALSE),2,0),0)</f>
        <v>0</v>
      </c>
      <c r="T189" s="6">
        <f t="shared" si="84"/>
        <v>0</v>
      </c>
      <c r="U189" s="2"/>
      <c r="V189" s="2" t="str">
        <f>IF(O189&lt;&gt;"",VLOOKUP(O189,Runners!CZ$3:DM$200,V$1,FALSE),"")</f>
        <v/>
      </c>
      <c r="W189" s="19" t="str">
        <f t="shared" si="85"/>
        <v/>
      </c>
    </row>
    <row r="190" spans="3:23" x14ac:dyDescent="0.25">
      <c r="C190" s="3">
        <f>IF(A190&lt;&gt;"",VLOOKUP(A190,Runners!A$3:AS$200,C$1,FALSE),0)</f>
        <v>0</v>
      </c>
      <c r="D190" s="6">
        <f t="shared" si="76"/>
        <v>187</v>
      </c>
      <c r="E190" s="2"/>
      <c r="F190" s="2">
        <f t="shared" si="75"/>
        <v>0</v>
      </c>
      <c r="J190" s="1">
        <f t="shared" si="77"/>
        <v>0</v>
      </c>
      <c r="M190" s="8" t="str">
        <f t="shared" si="78"/>
        <v/>
      </c>
      <c r="N190" s="8" t="str">
        <f t="shared" si="79"/>
        <v/>
      </c>
      <c r="O190" s="1" t="str">
        <f t="shared" si="80"/>
        <v/>
      </c>
      <c r="P190" s="40" t="str">
        <f t="shared" si="81"/>
        <v/>
      </c>
      <c r="Q190" s="40" t="str">
        <f t="shared" si="82"/>
        <v/>
      </c>
      <c r="R190" s="6">
        <f t="shared" si="83"/>
        <v>0</v>
      </c>
      <c r="S190" s="6">
        <f>IF(AND(D190&lt;=L$4,P190&lt;&gt;"Y"),IF(N190&lt;VLOOKUP(O190,Runners!A$3:CT$200,S$1,FALSE),2,0),0)</f>
        <v>0</v>
      </c>
      <c r="T190" s="6">
        <f t="shared" si="84"/>
        <v>0</v>
      </c>
      <c r="U190" s="2"/>
      <c r="V190" s="2" t="str">
        <f>IF(O190&lt;&gt;"",VLOOKUP(O190,Runners!CZ$3:DM$200,V$1,FALSE),"")</f>
        <v/>
      </c>
      <c r="W190" s="19" t="str">
        <f t="shared" si="85"/>
        <v/>
      </c>
    </row>
    <row r="191" spans="3:23" x14ac:dyDescent="0.25">
      <c r="C191" s="3">
        <f>IF(A191&lt;&gt;"",VLOOKUP(A191,Runners!A$3:AS$200,C$1,FALSE),0)</f>
        <v>0</v>
      </c>
      <c r="D191" s="6">
        <f t="shared" si="76"/>
        <v>188</v>
      </c>
      <c r="E191" s="2"/>
      <c r="F191" s="2">
        <f t="shared" si="75"/>
        <v>0</v>
      </c>
      <c r="J191" s="1">
        <f t="shared" si="77"/>
        <v>0</v>
      </c>
      <c r="M191" s="8" t="str">
        <f t="shared" si="78"/>
        <v/>
      </c>
      <c r="N191" s="8" t="str">
        <f t="shared" si="79"/>
        <v/>
      </c>
      <c r="O191" s="1" t="str">
        <f t="shared" si="80"/>
        <v/>
      </c>
      <c r="P191" s="40" t="str">
        <f t="shared" si="81"/>
        <v/>
      </c>
      <c r="Q191" s="40" t="str">
        <f t="shared" si="82"/>
        <v/>
      </c>
      <c r="R191" s="6">
        <f t="shared" si="83"/>
        <v>0</v>
      </c>
      <c r="S191" s="6">
        <f>IF(AND(D191&lt;=L$4,P191&lt;&gt;"Y"),IF(N191&lt;VLOOKUP(O191,Runners!A$3:CT$200,S$1,FALSE),2,0),0)</f>
        <v>0</v>
      </c>
      <c r="T191" s="6">
        <f t="shared" si="84"/>
        <v>0</v>
      </c>
      <c r="U191" s="2"/>
      <c r="V191" s="2" t="str">
        <f>IF(O191&lt;&gt;"",VLOOKUP(O191,Runners!CZ$3:DM$200,V$1,FALSE),"")</f>
        <v/>
      </c>
      <c r="W191" s="19" t="str">
        <f t="shared" si="85"/>
        <v/>
      </c>
    </row>
    <row r="192" spans="3:23" x14ac:dyDescent="0.25">
      <c r="C192" s="3">
        <f>IF(A192&lt;&gt;"",VLOOKUP(A192,Runners!A$3:AS$200,C$1,FALSE),0)</f>
        <v>0</v>
      </c>
      <c r="D192" s="6">
        <f t="shared" si="76"/>
        <v>189</v>
      </c>
      <c r="E192" s="2"/>
      <c r="F192" s="2">
        <f t="shared" si="75"/>
        <v>0</v>
      </c>
      <c r="J192" s="1">
        <f t="shared" si="77"/>
        <v>0</v>
      </c>
      <c r="M192" s="8" t="str">
        <f t="shared" si="78"/>
        <v/>
      </c>
      <c r="N192" s="8" t="str">
        <f t="shared" si="79"/>
        <v/>
      </c>
      <c r="O192" s="1" t="str">
        <f t="shared" si="80"/>
        <v/>
      </c>
      <c r="P192" s="40" t="str">
        <f t="shared" si="81"/>
        <v/>
      </c>
      <c r="Q192" s="40" t="str">
        <f t="shared" si="82"/>
        <v/>
      </c>
      <c r="R192" s="6">
        <f t="shared" si="83"/>
        <v>0</v>
      </c>
      <c r="S192" s="6">
        <f>IF(AND(D192&lt;=L$4,P192&lt;&gt;"Y"),IF(N192&lt;VLOOKUP(O192,Runners!A$3:CT$200,S$1,FALSE),2,0),0)</f>
        <v>0</v>
      </c>
      <c r="T192" s="6">
        <f t="shared" si="84"/>
        <v>0</v>
      </c>
      <c r="U192" s="2"/>
      <c r="V192" s="2" t="str">
        <f>IF(O192&lt;&gt;"",VLOOKUP(O192,Runners!CZ$3:DM$200,V$1,FALSE),"")</f>
        <v/>
      </c>
      <c r="W192" s="19" t="str">
        <f t="shared" si="85"/>
        <v/>
      </c>
    </row>
    <row r="193" spans="3:23" x14ac:dyDescent="0.25">
      <c r="C193" s="3">
        <f>IF(A193&lt;&gt;"",VLOOKUP(A193,Runners!A$3:AS$200,C$1,FALSE),0)</f>
        <v>0</v>
      </c>
      <c r="D193" s="6">
        <f t="shared" si="76"/>
        <v>190</v>
      </c>
      <c r="E193" s="2"/>
      <c r="F193" s="2">
        <f t="shared" ref="F193:F197" si="86">IF(E193&gt;0,E193-C193,0)</f>
        <v>0</v>
      </c>
      <c r="J193" s="1">
        <f t="shared" si="77"/>
        <v>0</v>
      </c>
      <c r="M193" s="8" t="str">
        <f t="shared" si="78"/>
        <v/>
      </c>
      <c r="N193" s="8" t="str">
        <f t="shared" si="79"/>
        <v/>
      </c>
      <c r="O193" s="1" t="str">
        <f t="shared" si="80"/>
        <v/>
      </c>
      <c r="P193" s="40" t="str">
        <f t="shared" si="81"/>
        <v/>
      </c>
      <c r="Q193" s="40" t="str">
        <f t="shared" si="82"/>
        <v/>
      </c>
      <c r="R193" s="6">
        <f t="shared" si="83"/>
        <v>0</v>
      </c>
      <c r="S193" s="6">
        <f>IF(AND(D193&lt;=L$4,P193&lt;&gt;"Y"),IF(N193&lt;VLOOKUP(O193,Runners!A$3:CT$200,S$1,FALSE),2,0),0)</f>
        <v>0</v>
      </c>
      <c r="T193" s="6">
        <f t="shared" si="84"/>
        <v>0</v>
      </c>
      <c r="U193" s="2"/>
      <c r="V193" s="2" t="str">
        <f>IF(O193&lt;&gt;"",VLOOKUP(O193,Runners!CZ$3:DM$200,V$1,FALSE),"")</f>
        <v/>
      </c>
      <c r="W193" s="19" t="str">
        <f t="shared" si="85"/>
        <v/>
      </c>
    </row>
    <row r="194" spans="3:23" x14ac:dyDescent="0.25">
      <c r="C194" s="3">
        <f>IF(A194&lt;&gt;"",VLOOKUP(A194,Runners!A$3:AS$200,C$1,FALSE),0)</f>
        <v>0</v>
      </c>
      <c r="D194" s="6">
        <f t="shared" si="76"/>
        <v>191</v>
      </c>
      <c r="E194" s="2"/>
      <c r="F194" s="2">
        <f t="shared" si="86"/>
        <v>0</v>
      </c>
      <c r="J194" s="1">
        <f t="shared" si="77"/>
        <v>0</v>
      </c>
      <c r="M194" s="8" t="str">
        <f t="shared" si="78"/>
        <v/>
      </c>
      <c r="N194" s="8" t="str">
        <f t="shared" si="79"/>
        <v/>
      </c>
      <c r="O194" s="1" t="str">
        <f t="shared" si="80"/>
        <v/>
      </c>
      <c r="P194" s="40" t="str">
        <f t="shared" si="81"/>
        <v/>
      </c>
      <c r="Q194" s="40" t="str">
        <f t="shared" si="82"/>
        <v/>
      </c>
      <c r="R194" s="6">
        <f t="shared" si="83"/>
        <v>0</v>
      </c>
      <c r="S194" s="6">
        <f>IF(AND(D194&lt;=L$4,P194&lt;&gt;"Y"),IF(N194&lt;VLOOKUP(O194,Runners!A$3:CT$200,S$1,FALSE),2,0),0)</f>
        <v>0</v>
      </c>
      <c r="T194" s="6">
        <f t="shared" si="84"/>
        <v>0</v>
      </c>
      <c r="U194" s="2"/>
      <c r="V194" s="2" t="str">
        <f>IF(O194&lt;&gt;"",VLOOKUP(O194,Runners!CZ$3:DM$200,V$1,FALSE),"")</f>
        <v/>
      </c>
      <c r="W194" s="19" t="str">
        <f t="shared" si="85"/>
        <v/>
      </c>
    </row>
    <row r="195" spans="3:23" x14ac:dyDescent="0.25">
      <c r="C195" s="3">
        <f>IF(A195&lt;&gt;"",VLOOKUP(A195,Runners!A$3:AS$200,C$1,FALSE),0)</f>
        <v>0</v>
      </c>
      <c r="D195" s="6">
        <f t="shared" si="76"/>
        <v>192</v>
      </c>
      <c r="E195" s="2"/>
      <c r="F195" s="2">
        <f t="shared" si="86"/>
        <v>0</v>
      </c>
      <c r="J195" s="1">
        <f t="shared" si="77"/>
        <v>0</v>
      </c>
      <c r="M195" s="8" t="str">
        <f t="shared" si="78"/>
        <v/>
      </c>
      <c r="N195" s="8" t="str">
        <f t="shared" si="79"/>
        <v/>
      </c>
      <c r="O195" s="1" t="str">
        <f t="shared" si="80"/>
        <v/>
      </c>
      <c r="P195" s="40" t="str">
        <f t="shared" si="81"/>
        <v/>
      </c>
      <c r="Q195" s="40" t="str">
        <f t="shared" si="82"/>
        <v/>
      </c>
      <c r="R195" s="6">
        <f t="shared" si="83"/>
        <v>0</v>
      </c>
      <c r="S195" s="6">
        <f>IF(AND(D195&lt;=L$4,P195&lt;&gt;"Y"),IF(N195&lt;VLOOKUP(O195,Runners!A$3:CT$200,S$1,FALSE),2,0),0)</f>
        <v>0</v>
      </c>
      <c r="T195" s="6">
        <f t="shared" si="84"/>
        <v>0</v>
      </c>
      <c r="U195" s="2"/>
      <c r="V195" s="2" t="str">
        <f>IF(O195&lt;&gt;"",VLOOKUP(O195,Runners!CZ$3:DM$200,V$1,FALSE),"")</f>
        <v/>
      </c>
      <c r="W195" s="19" t="str">
        <f t="shared" si="85"/>
        <v/>
      </c>
    </row>
    <row r="196" spans="3:23" x14ac:dyDescent="0.25">
      <c r="C196" s="3">
        <f>IF(A196&lt;&gt;"",VLOOKUP(A196,Runners!A$3:AS$200,C$1,FALSE),0)</f>
        <v>0</v>
      </c>
      <c r="D196" s="6">
        <f t="shared" si="76"/>
        <v>193</v>
      </c>
      <c r="E196" s="2"/>
      <c r="F196" s="2">
        <f t="shared" si="86"/>
        <v>0</v>
      </c>
      <c r="J196" s="1">
        <f t="shared" si="77"/>
        <v>0</v>
      </c>
      <c r="M196" s="8" t="str">
        <f t="shared" si="78"/>
        <v/>
      </c>
      <c r="N196" s="8" t="str">
        <f t="shared" si="79"/>
        <v/>
      </c>
      <c r="O196" s="1" t="str">
        <f t="shared" si="80"/>
        <v/>
      </c>
      <c r="P196" s="40" t="str">
        <f t="shared" si="81"/>
        <v/>
      </c>
      <c r="Q196" s="40" t="str">
        <f t="shared" si="82"/>
        <v/>
      </c>
      <c r="R196" s="6">
        <f t="shared" si="83"/>
        <v>0</v>
      </c>
      <c r="S196" s="6">
        <f>IF(AND(D196&lt;=L$4,P196&lt;&gt;"Y"),IF(N196&lt;VLOOKUP(O196,Runners!A$3:CT$200,S$1,FALSE),2,0),0)</f>
        <v>0</v>
      </c>
      <c r="T196" s="6">
        <f t="shared" si="84"/>
        <v>0</v>
      </c>
      <c r="U196" s="2"/>
      <c r="V196" s="2" t="str">
        <f>IF(O196&lt;&gt;"",VLOOKUP(O196,Runners!CZ$3:DM$200,V$1,FALSE),"")</f>
        <v/>
      </c>
      <c r="W196" s="19" t="str">
        <f t="shared" si="85"/>
        <v/>
      </c>
    </row>
    <row r="197" spans="3:23" x14ac:dyDescent="0.25">
      <c r="C197" s="3">
        <f>IF(A197&lt;&gt;"",VLOOKUP(A197,Runners!A$3:AS$200,C$1,FALSE),0)</f>
        <v>0</v>
      </c>
      <c r="D197" s="6">
        <f t="shared" si="76"/>
        <v>194</v>
      </c>
      <c r="E197" s="2"/>
      <c r="F197" s="2">
        <f t="shared" si="86"/>
        <v>0</v>
      </c>
      <c r="J197" s="1">
        <f t="shared" si="77"/>
        <v>0</v>
      </c>
      <c r="M197" s="8" t="str">
        <f t="shared" ref="M197:M200" si="87">IF(D197&lt;=L$4,SMALL(E$4:E$201,D197),"")</f>
        <v/>
      </c>
      <c r="N197" s="8" t="str">
        <f t="shared" ref="N197:N200" si="88">IF(D197&lt;=L$4,VLOOKUP(M197,E$4:F$201,2,FALSE),"")</f>
        <v/>
      </c>
      <c r="O197" s="1" t="str">
        <f t="shared" ref="O197:O200" si="89">IF(D197&lt;=L$4,VLOOKUP(M197,E$4:J$201,6,FALSE),"")</f>
        <v/>
      </c>
      <c r="P197" s="40" t="str">
        <f t="shared" ref="P197:P200" si="90">IF(D197&lt;=L$4,VLOOKUP(O197,A$4:B$201,2,FALSE),"")</f>
        <v/>
      </c>
      <c r="Q197" s="40" t="str">
        <f t="shared" ref="Q197:Q200" si="91">IF(D197&lt;=L$4,IF(P197="Y",Q196,Q196-1),"")</f>
        <v/>
      </c>
      <c r="R197" s="6">
        <f t="shared" ref="R197:R200" si="92">IF(Q197=Q196,0,Q197)</f>
        <v>0</v>
      </c>
      <c r="S197" s="6">
        <f>IF(AND(D197&lt;=L$4,P197&lt;&gt;"Y"),IF(N197&lt;VLOOKUP(O197,Runners!A$3:CT$200,S$1,FALSE),2,0),0)</f>
        <v>0</v>
      </c>
      <c r="T197" s="6">
        <f t="shared" ref="T197:T200" si="93">IF(AND(D197&lt;=L$4,P197&lt;&gt;"Y"),S197+R197,0)</f>
        <v>0</v>
      </c>
      <c r="U197" s="2"/>
      <c r="V197" s="2" t="str">
        <f>IF(O197&lt;&gt;"",VLOOKUP(O197,Runners!CZ$3:DM$200,V$1,FALSE),"")</f>
        <v/>
      </c>
      <c r="W197" s="19" t="str">
        <f t="shared" ref="W197:W200" si="94">IF(O197&lt;&gt;"",(V197-N197)/V197,"")</f>
        <v/>
      </c>
    </row>
    <row r="198" spans="3:23" x14ac:dyDescent="0.25">
      <c r="C198" s="3">
        <f>IF(A198&lt;&gt;"",VLOOKUP(A198,Runners!A$3:AS$200,C$1,FALSE),0)</f>
        <v>0</v>
      </c>
      <c r="D198" s="6">
        <f t="shared" si="76"/>
        <v>195</v>
      </c>
      <c r="E198" s="2"/>
      <c r="F198" s="2">
        <f t="shared" ref="F198:F200" si="95">IF(E198&gt;0,E198-C198,0)</f>
        <v>0</v>
      </c>
      <c r="J198" s="1">
        <f t="shared" ref="J198:J200" si="96">A198</f>
        <v>0</v>
      </c>
      <c r="M198" s="8" t="str">
        <f t="shared" si="87"/>
        <v/>
      </c>
      <c r="N198" s="8" t="str">
        <f t="shared" si="88"/>
        <v/>
      </c>
      <c r="O198" s="1" t="str">
        <f t="shared" si="89"/>
        <v/>
      </c>
      <c r="P198" s="40" t="str">
        <f t="shared" si="90"/>
        <v/>
      </c>
      <c r="Q198" s="40" t="str">
        <f t="shared" si="91"/>
        <v/>
      </c>
      <c r="R198" s="6">
        <f t="shared" si="92"/>
        <v>0</v>
      </c>
      <c r="S198" s="6">
        <f>IF(AND(D198&lt;=L$4,P198&lt;&gt;"Y"),IF(N198&lt;VLOOKUP(O198,Runners!A$3:CT$200,S$1,FALSE),2,0),0)</f>
        <v>0</v>
      </c>
      <c r="T198" s="6">
        <f t="shared" si="93"/>
        <v>0</v>
      </c>
      <c r="U198" s="2"/>
      <c r="V198" s="2" t="str">
        <f>IF(O198&lt;&gt;"",VLOOKUP(O198,Runners!CZ$3:DM$200,V$1,FALSE),"")</f>
        <v/>
      </c>
      <c r="W198" s="19" t="str">
        <f t="shared" si="94"/>
        <v/>
      </c>
    </row>
    <row r="199" spans="3:23" x14ac:dyDescent="0.25">
      <c r="C199" s="3">
        <f>IF(A199&lt;&gt;"",VLOOKUP(A199,Runners!A$3:AS$200,C$1,FALSE),0)</f>
        <v>0</v>
      </c>
      <c r="D199" s="6">
        <f t="shared" si="76"/>
        <v>196</v>
      </c>
      <c r="E199" s="2"/>
      <c r="F199" s="2">
        <f t="shared" si="95"/>
        <v>0</v>
      </c>
      <c r="J199" s="1">
        <f t="shared" si="96"/>
        <v>0</v>
      </c>
      <c r="M199" s="8" t="str">
        <f t="shared" si="87"/>
        <v/>
      </c>
      <c r="N199" s="8" t="str">
        <f t="shared" si="88"/>
        <v/>
      </c>
      <c r="O199" s="1" t="str">
        <f t="shared" si="89"/>
        <v/>
      </c>
      <c r="P199" s="40" t="str">
        <f t="shared" si="90"/>
        <v/>
      </c>
      <c r="Q199" s="40" t="str">
        <f t="shared" si="91"/>
        <v/>
      </c>
      <c r="R199" s="6">
        <f t="shared" si="92"/>
        <v>0</v>
      </c>
      <c r="S199" s="6">
        <f>IF(AND(D199&lt;=L$4,P199&lt;&gt;"Y"),IF(N199&lt;VLOOKUP(O199,Runners!A$3:CT$200,S$1,FALSE),2,0),0)</f>
        <v>0</v>
      </c>
      <c r="T199" s="6">
        <f t="shared" si="93"/>
        <v>0</v>
      </c>
      <c r="U199" s="2"/>
      <c r="V199" s="2" t="str">
        <f>IF(O199&lt;&gt;"",VLOOKUP(O199,Runners!CZ$3:DM$200,V$1,FALSE),"")</f>
        <v/>
      </c>
      <c r="W199" s="19" t="str">
        <f t="shared" si="94"/>
        <v/>
      </c>
    </row>
    <row r="200" spans="3:23" x14ac:dyDescent="0.25">
      <c r="C200" s="3">
        <f>IF(A200&lt;&gt;"",VLOOKUP(A200,Runners!A$3:AS$200,C$1,FALSE),0)</f>
        <v>0</v>
      </c>
      <c r="D200" s="6">
        <f t="shared" si="76"/>
        <v>197</v>
      </c>
      <c r="E200" s="2"/>
      <c r="F200" s="2">
        <f t="shared" si="95"/>
        <v>0</v>
      </c>
      <c r="J200" s="1">
        <f t="shared" si="96"/>
        <v>0</v>
      </c>
      <c r="M200" s="8" t="str">
        <f t="shared" si="87"/>
        <v/>
      </c>
      <c r="N200" s="8" t="str">
        <f t="shared" si="88"/>
        <v/>
      </c>
      <c r="O200" s="1" t="str">
        <f t="shared" si="89"/>
        <v/>
      </c>
      <c r="P200" s="40" t="str">
        <f t="shared" si="90"/>
        <v/>
      </c>
      <c r="Q200" s="40" t="str">
        <f t="shared" si="91"/>
        <v/>
      </c>
      <c r="R200" s="6">
        <f t="shared" si="92"/>
        <v>0</v>
      </c>
      <c r="S200" s="6">
        <f>IF(AND(D200&lt;=L$4,P200&lt;&gt;"Y"),IF(N200&lt;VLOOKUP(O200,Runners!A$3:CT$200,S$1,FALSE),2,0),0)</f>
        <v>0</v>
      </c>
      <c r="T200" s="6">
        <f t="shared" si="93"/>
        <v>0</v>
      </c>
      <c r="U200" s="2"/>
      <c r="V200" s="2" t="str">
        <f>IF(O200&lt;&gt;"",VLOOKUP(O200,Runners!CZ$3:DM$200,V$1,FALSE),"")</f>
        <v/>
      </c>
      <c r="W200" s="19" t="str">
        <f t="shared" si="94"/>
        <v/>
      </c>
    </row>
    <row r="201" spans="3:23" x14ac:dyDescent="0.25">
      <c r="S201" s="6" t="e">
        <f>IF(D201&lt;=L$4,IF(N201&lt;VLOOKUP(O201,Runners!A$3:CT$200,S$1,FALSE),2,0),0)</f>
        <v>#N/A</v>
      </c>
    </row>
  </sheetData>
  <sortState ref="A4:CE130">
    <sortCondition ref="A13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E201"/>
  <sheetViews>
    <sheetView showZeros="0" workbookViewId="0">
      <pane xSplit="4" ySplit="2" topLeftCell="E4" activePane="bottomRight" state="frozen"/>
      <selection pane="topRight" activeCell="E1" sqref="E1"/>
      <selection pane="bottomLeft" activeCell="A3" sqref="A3"/>
      <selection pane="bottomRight" activeCell="L5" sqref="L5"/>
    </sheetView>
  </sheetViews>
  <sheetFormatPr defaultRowHeight="12" x14ac:dyDescent="0.25"/>
  <cols>
    <col min="1" max="1" width="16.21875" style="1" customWidth="1"/>
    <col min="2" max="2" width="5.5546875" style="1" customWidth="1"/>
    <col min="3" max="3" width="7.33203125" style="1" customWidth="1"/>
    <col min="4" max="4" width="3.88671875" style="6" hidden="1" customWidth="1"/>
    <col min="5" max="5" width="7.77734375" style="1" customWidth="1"/>
    <col min="6" max="6" width="8.6640625" style="1" customWidth="1"/>
    <col min="7" max="7" width="8.6640625" style="6" customWidth="1"/>
    <col min="8" max="8" width="8.6640625" style="6" hidden="1" customWidth="1"/>
    <col min="9" max="9" width="8.109375" style="1" hidden="1" customWidth="1"/>
    <col min="10" max="10" width="5.77734375" style="1" hidden="1" customWidth="1"/>
    <col min="11" max="11" width="8.6640625" style="8" hidden="1" customWidth="1"/>
    <col min="12" max="12" width="11.109375" style="1" customWidth="1"/>
    <col min="13" max="13" width="8.88671875" style="1" customWidth="1"/>
    <col min="14" max="14" width="8.88671875" style="8" customWidth="1"/>
    <col min="15" max="15" width="16.6640625" style="1" customWidth="1"/>
    <col min="16" max="16" width="5.5546875" style="6" customWidth="1"/>
    <col min="17" max="17" width="5.5546875" style="6" hidden="1" customWidth="1"/>
    <col min="18" max="19" width="5.5546875" style="6" customWidth="1"/>
    <col min="20" max="21" width="5.5546875" style="1" customWidth="1"/>
    <col min="22" max="22" width="8.88671875" style="1" hidden="1" customWidth="1"/>
    <col min="23" max="23" width="6.109375" style="1" customWidth="1"/>
    <col min="24" max="16384" width="8.88671875" style="1"/>
  </cols>
  <sheetData>
    <row r="1" spans="1:83" s="7" customFormat="1" ht="25.8" hidden="1" customHeight="1" x14ac:dyDescent="0.3">
      <c r="C1" s="7">
        <v>38</v>
      </c>
      <c r="D1" s="5"/>
      <c r="E1" s="4" t="s">
        <v>57</v>
      </c>
      <c r="F1" s="4" t="s">
        <v>45</v>
      </c>
      <c r="G1" s="5"/>
      <c r="H1" s="5"/>
      <c r="K1" s="10"/>
      <c r="N1" s="10"/>
      <c r="P1" s="5"/>
      <c r="Q1" s="5">
        <v>90</v>
      </c>
      <c r="R1" s="5"/>
      <c r="S1" s="5">
        <v>90</v>
      </c>
      <c r="T1" s="7">
        <v>3</v>
      </c>
      <c r="V1" s="7">
        <v>6</v>
      </c>
    </row>
    <row r="2" spans="1:83" s="7" customFormat="1" ht="12" customHeight="1" x14ac:dyDescent="0.3">
      <c r="A2" s="7" t="s">
        <v>27</v>
      </c>
      <c r="B2" s="7" t="s">
        <v>77</v>
      </c>
      <c r="C2" s="7" t="s">
        <v>71</v>
      </c>
      <c r="D2" s="5">
        <v>0</v>
      </c>
      <c r="E2" s="4"/>
      <c r="F2" s="4"/>
      <c r="G2" s="5"/>
      <c r="H2" s="5"/>
      <c r="K2" s="10"/>
      <c r="L2" s="14" t="s">
        <v>151</v>
      </c>
      <c r="M2" s="14" t="s">
        <v>152</v>
      </c>
      <c r="N2" s="24" t="s">
        <v>153</v>
      </c>
      <c r="P2" s="39" t="s">
        <v>77</v>
      </c>
      <c r="Q2" s="39"/>
      <c r="R2" s="5" t="s">
        <v>44</v>
      </c>
      <c r="S2" s="5" t="s">
        <v>131</v>
      </c>
      <c r="T2" s="5" t="s">
        <v>136</v>
      </c>
    </row>
    <row r="3" spans="1:83" s="7" customFormat="1" ht="16.2" hidden="1" customHeight="1" x14ac:dyDescent="0.3">
      <c r="D3" s="5">
        <v>0</v>
      </c>
      <c r="E3" s="4"/>
      <c r="F3" s="4"/>
      <c r="G3" s="5"/>
      <c r="H3" s="5"/>
      <c r="K3" s="10"/>
      <c r="L3" s="14"/>
      <c r="M3" s="14"/>
      <c r="N3" s="24"/>
      <c r="P3" s="39"/>
      <c r="Q3" s="39">
        <v>41</v>
      </c>
      <c r="R3" s="5">
        <v>41</v>
      </c>
      <c r="S3" s="5"/>
      <c r="T3" s="5"/>
    </row>
    <row r="4" spans="1:83" ht="12" customHeight="1" x14ac:dyDescent="0.25">
      <c r="A4" s="1" t="s">
        <v>231</v>
      </c>
      <c r="C4" s="3">
        <f>IF(A4&lt;&gt;"",VLOOKUP(A4,Runners!A$3:AS$200,C$1,FALSE),0)</f>
        <v>1.4930555555555556E-2</v>
      </c>
      <c r="D4" s="6">
        <f t="shared" ref="D4:D35" si="0">D3+1</f>
        <v>1</v>
      </c>
      <c r="E4" s="2"/>
      <c r="F4" s="2">
        <f t="shared" ref="F4:F35" si="1">IF(E4&gt;0,E4-C4,0)</f>
        <v>0</v>
      </c>
      <c r="J4" s="1" t="str">
        <f t="shared" ref="J4:J35" si="2">A4</f>
        <v>Aaron Kirkby</v>
      </c>
      <c r="L4" s="7">
        <f>COUNT(E4:E201)</f>
        <v>14</v>
      </c>
      <c r="M4" s="8">
        <f t="shared" ref="M4:M35" si="3">IF(D4&lt;=L$4,SMALL(E$4:E$201,D4),"")</f>
        <v>3.6423611111111115E-2</v>
      </c>
      <c r="N4" s="8">
        <f t="shared" ref="N4:N35" si="4">IF(D4&lt;=L$4,VLOOKUP(M4,E$4:F$201,2,FALSE),"")</f>
        <v>1.7847222222222226E-2</v>
      </c>
      <c r="O4" s="1" t="str">
        <f t="shared" ref="O4:O35" si="5">IF(D4&lt;=L$4,VLOOKUP(M4,E$4:J$201,6,FALSE),"")</f>
        <v>Tom Howarth</v>
      </c>
      <c r="P4" s="40">
        <f t="shared" ref="P4:P35" si="6">IF(D4&lt;=L$4,VLOOKUP(O4,A$4:B$201,2,FALSE),"")</f>
        <v>0</v>
      </c>
      <c r="Q4" s="40">
        <f t="shared" ref="Q4:Q35" si="7">IF(D4&lt;=L$4,IF(P4="Y",Q3,Q3-1),"")</f>
        <v>40</v>
      </c>
      <c r="R4" s="6">
        <f t="shared" ref="R4:R35" si="8">IF(Q4=Q3,0,Q4)</f>
        <v>40</v>
      </c>
      <c r="S4" s="6">
        <f>IF(AND(D4&lt;=L$4,P4&lt;&gt;"Y"),IF(N4&lt;VLOOKUP(O4,Runners!A$3:CT$200,S$1,FALSE),2,0),0)</f>
        <v>0</v>
      </c>
      <c r="T4" s="6">
        <f t="shared" ref="T4:T35" si="9">IF(AND(D4&lt;=L$4,P4&lt;&gt;"Y"),S4+R4,0)</f>
        <v>40</v>
      </c>
      <c r="U4" s="2"/>
      <c r="V4" s="2">
        <f>IF(O4&lt;&gt;"",VLOOKUP(O4,Runners!CZ$3:DM$200,V$1,FALSE),"")</f>
        <v>1.7650462962962962E-2</v>
      </c>
      <c r="W4" s="19">
        <f t="shared" ref="W4:W35" si="10">IF(O4&lt;&gt;"",(V4-N4)/V4,"")</f>
        <v>-1.114754098360686E-2</v>
      </c>
    </row>
    <row r="5" spans="1:83" x14ac:dyDescent="0.25">
      <c r="A5" s="1" t="s">
        <v>159</v>
      </c>
      <c r="C5" s="3">
        <f>IF(A5&lt;&gt;"",VLOOKUP(A5,Runners!A$3:AS$200,C$1,FALSE),0)</f>
        <v>1.1631944444444445E-2</v>
      </c>
      <c r="D5" s="6">
        <f t="shared" si="0"/>
        <v>2</v>
      </c>
      <c r="E5" s="2"/>
      <c r="F5" s="2">
        <f t="shared" si="1"/>
        <v>0</v>
      </c>
      <c r="J5" s="1" t="str">
        <f t="shared" si="2"/>
        <v>Adrian Sargent</v>
      </c>
      <c r="L5" s="7"/>
      <c r="M5" s="8">
        <f t="shared" si="3"/>
        <v>3.6469907407407402E-2</v>
      </c>
      <c r="N5" s="8">
        <f t="shared" si="4"/>
        <v>3.1608796296296288E-2</v>
      </c>
      <c r="O5" s="1" t="str">
        <f t="shared" si="5"/>
        <v>Jeremy McCandless</v>
      </c>
      <c r="P5" s="40">
        <f t="shared" si="6"/>
        <v>0</v>
      </c>
      <c r="Q5" s="40">
        <f t="shared" si="7"/>
        <v>39</v>
      </c>
      <c r="R5" s="6">
        <f t="shared" si="8"/>
        <v>39</v>
      </c>
      <c r="S5" s="6">
        <f>IF(AND(D5&lt;=L$4,P5&lt;&gt;"Y"),IF(N5&lt;VLOOKUP(O5,Runners!A$3:CT$200,S$1,FALSE),2,0),0)</f>
        <v>0</v>
      </c>
      <c r="T5" s="6">
        <f t="shared" si="9"/>
        <v>39</v>
      </c>
      <c r="U5" s="2"/>
      <c r="V5" s="2">
        <f>IF(O5&lt;&gt;"",VLOOKUP(O5,Runners!CZ$3:DM$200,V$1,FALSE),"")</f>
        <v>3.1412037037037037E-2</v>
      </c>
      <c r="W5" s="19">
        <f t="shared" si="10"/>
        <v>-6.2638172439201398E-3</v>
      </c>
      <c r="X5" s="2" t="s">
        <v>148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</row>
    <row r="6" spans="1:83" x14ac:dyDescent="0.25">
      <c r="A6" s="1" t="s">
        <v>8</v>
      </c>
      <c r="B6" s="3"/>
      <c r="C6" s="3">
        <f>IF(A6&lt;&gt;"",VLOOKUP(A6,Runners!A$3:AS$200,C$1,FALSE),0)</f>
        <v>1.4409722222222223E-2</v>
      </c>
      <c r="D6" s="6">
        <f t="shared" si="0"/>
        <v>3</v>
      </c>
      <c r="E6" s="2"/>
      <c r="F6" s="2">
        <f t="shared" si="1"/>
        <v>0</v>
      </c>
      <c r="J6" s="1" t="str">
        <f t="shared" si="2"/>
        <v>Alan Elstone</v>
      </c>
      <c r="M6" s="8">
        <f t="shared" si="3"/>
        <v>3.6747685185185182E-2</v>
      </c>
      <c r="N6" s="8">
        <f t="shared" si="4"/>
        <v>2.1817129629629624E-2</v>
      </c>
      <c r="O6" s="1" t="str">
        <f t="shared" si="5"/>
        <v>Michael Hall</v>
      </c>
      <c r="P6" s="40">
        <f t="shared" si="6"/>
        <v>0</v>
      </c>
      <c r="Q6" s="40">
        <f t="shared" si="7"/>
        <v>38</v>
      </c>
      <c r="R6" s="6">
        <f t="shared" si="8"/>
        <v>38</v>
      </c>
      <c r="S6" s="6">
        <f>IF(AND(D6&lt;=L$4,P6&lt;&gt;"Y"),IF(N6&lt;VLOOKUP(O6,Runners!A$3:CT$200,S$1,FALSE),2,0),0)</f>
        <v>2</v>
      </c>
      <c r="T6" s="6">
        <f t="shared" si="9"/>
        <v>40</v>
      </c>
      <c r="U6" s="2"/>
      <c r="V6" s="2">
        <f>IF(O6&lt;&gt;"",VLOOKUP(O6,Runners!CZ$3:DM$200,V$1,FALSE),"")</f>
        <v>2.1211333932516941E-2</v>
      </c>
      <c r="W6" s="19">
        <f t="shared" si="10"/>
        <v>-2.855999999999995E-2</v>
      </c>
    </row>
    <row r="7" spans="1:83" x14ac:dyDescent="0.25">
      <c r="A7" s="1" t="s">
        <v>1</v>
      </c>
      <c r="C7" s="3">
        <f>IF(A7&lt;&gt;"",VLOOKUP(A7,Runners!A$3:AS$200,C$1,FALSE),0)</f>
        <v>1.7708333333333333E-2</v>
      </c>
      <c r="D7" s="6">
        <f t="shared" si="0"/>
        <v>4</v>
      </c>
      <c r="E7" s="2"/>
      <c r="F7" s="2">
        <f t="shared" si="1"/>
        <v>0</v>
      </c>
      <c r="J7" s="1" t="str">
        <f t="shared" si="2"/>
        <v>Alex Tate</v>
      </c>
      <c r="M7" s="8">
        <f t="shared" si="3"/>
        <v>3.6921296296296292E-2</v>
      </c>
      <c r="N7" s="8">
        <f t="shared" si="4"/>
        <v>2.5810185185185179E-2</v>
      </c>
      <c r="O7" s="1" t="str">
        <f t="shared" si="5"/>
        <v>Hannah McCandless</v>
      </c>
      <c r="P7" s="40" t="str">
        <f t="shared" si="6"/>
        <v>Y</v>
      </c>
      <c r="Q7" s="40">
        <f t="shared" si="7"/>
        <v>38</v>
      </c>
      <c r="R7" s="6">
        <f t="shared" si="8"/>
        <v>0</v>
      </c>
      <c r="S7" s="6">
        <f>IF(AND(D7&lt;=L$4,P7&lt;&gt;"Y"),IF(N7&lt;VLOOKUP(O7,Runners!A$3:CT$200,S$1,FALSE),2,0),0)</f>
        <v>0</v>
      </c>
      <c r="T7" s="6">
        <f t="shared" si="9"/>
        <v>0</v>
      </c>
      <c r="U7" s="2"/>
      <c r="V7" s="2">
        <f>IF(O7&lt;&gt;"",VLOOKUP(O7,Runners!CZ$3:DM$200,V$1,FALSE),"")</f>
        <v>2.5046296296296303E-2</v>
      </c>
      <c r="W7" s="19">
        <f t="shared" si="10"/>
        <v>-3.0499075785581753E-2</v>
      </c>
    </row>
    <row r="8" spans="1:83" x14ac:dyDescent="0.25">
      <c r="A8" s="1" t="s">
        <v>186</v>
      </c>
      <c r="B8" s="3"/>
      <c r="C8" s="3">
        <f>IF(A8&lt;&gt;"",VLOOKUP(A8,Runners!A$3:AS$200,C$1,FALSE),0)</f>
        <v>1.7708333333333333E-2</v>
      </c>
      <c r="D8" s="6">
        <f t="shared" si="0"/>
        <v>5</v>
      </c>
      <c r="E8" s="2"/>
      <c r="F8" s="2">
        <f t="shared" si="1"/>
        <v>0</v>
      </c>
      <c r="J8" s="1" t="str">
        <f t="shared" si="2"/>
        <v>Alistaire Leivers</v>
      </c>
      <c r="M8" s="8">
        <f t="shared" si="3"/>
        <v>3.7094907407407403E-2</v>
      </c>
      <c r="N8" s="8">
        <f t="shared" si="4"/>
        <v>1.9907407407407401E-2</v>
      </c>
      <c r="O8" s="1" t="str">
        <f t="shared" si="5"/>
        <v>Catherine Carrdus</v>
      </c>
      <c r="P8" s="40">
        <f t="shared" si="6"/>
        <v>0</v>
      </c>
      <c r="Q8" s="40">
        <f t="shared" si="7"/>
        <v>37</v>
      </c>
      <c r="R8" s="6">
        <f t="shared" si="8"/>
        <v>37</v>
      </c>
      <c r="S8" s="6">
        <f>IF(AND(D8&lt;=L$4,P8&lt;&gt;"Y"),IF(N8&lt;VLOOKUP(O8,Runners!A$3:CT$200,S$1,FALSE),2,0),0)</f>
        <v>0</v>
      </c>
      <c r="T8" s="6">
        <f t="shared" si="9"/>
        <v>37</v>
      </c>
      <c r="U8" s="2"/>
      <c r="V8" s="2">
        <f>IF(O8&lt;&gt;"",VLOOKUP(O8,Runners!CZ$3:DM$200,V$1,FALSE),"")</f>
        <v>1.9039351851851852E-2</v>
      </c>
      <c r="W8" s="19">
        <f t="shared" si="10"/>
        <v>-4.5592705167172905E-2</v>
      </c>
    </row>
    <row r="9" spans="1:83" x14ac:dyDescent="0.25">
      <c r="A9" s="1" t="s">
        <v>40</v>
      </c>
      <c r="C9" s="3">
        <f>IF(A9&lt;&gt;"",VLOOKUP(A9,Runners!A$3:AS$200,C$1,FALSE),0)</f>
        <v>1.2152777777777778E-2</v>
      </c>
      <c r="D9" s="6">
        <f t="shared" si="0"/>
        <v>6</v>
      </c>
      <c r="E9" s="2"/>
      <c r="F9" s="2">
        <f t="shared" si="1"/>
        <v>0</v>
      </c>
      <c r="J9" s="1" t="str">
        <f t="shared" si="2"/>
        <v>Als Everest</v>
      </c>
      <c r="M9" s="8">
        <f t="shared" si="3"/>
        <v>3.7314814814814815E-2</v>
      </c>
      <c r="N9" s="8">
        <f t="shared" si="4"/>
        <v>2.3946759259259258E-2</v>
      </c>
      <c r="O9" s="1" t="str">
        <f t="shared" si="5"/>
        <v>Claire Markham</v>
      </c>
      <c r="P9" s="40">
        <f t="shared" si="6"/>
        <v>0</v>
      </c>
      <c r="Q9" s="40">
        <f t="shared" si="7"/>
        <v>36</v>
      </c>
      <c r="R9" s="6">
        <f t="shared" si="8"/>
        <v>36</v>
      </c>
      <c r="S9" s="6">
        <f>IF(AND(D9&lt;=L$4,P9&lt;&gt;"Y"),IF(N9&lt;VLOOKUP(O9,Runners!A$3:CT$200,S$1,FALSE),2,0),0)</f>
        <v>0</v>
      </c>
      <c r="T9" s="6">
        <f t="shared" si="9"/>
        <v>36</v>
      </c>
      <c r="U9" s="2"/>
      <c r="V9" s="2">
        <f>IF(O9&lt;&gt;"",VLOOKUP(O9,Runners!CZ$3:DM$200,V$1,FALSE),"")</f>
        <v>2.2940821256038652E-2</v>
      </c>
      <c r="W9" s="19">
        <f t="shared" si="10"/>
        <v>-4.3849258576818179E-2</v>
      </c>
    </row>
    <row r="10" spans="1:83" x14ac:dyDescent="0.25">
      <c r="A10" s="1" t="s">
        <v>60</v>
      </c>
      <c r="C10" s="3">
        <f>IF(A10&lt;&gt;"",VLOOKUP(A10,Runners!A$3:AS$200,C$1,FALSE),0)</f>
        <v>1.892361111111111E-2</v>
      </c>
      <c r="D10" s="6">
        <f t="shared" si="0"/>
        <v>7</v>
      </c>
      <c r="E10" s="2"/>
      <c r="F10" s="2">
        <f t="shared" si="1"/>
        <v>0</v>
      </c>
      <c r="J10" s="1" t="str">
        <f t="shared" si="2"/>
        <v>Andy Draper</v>
      </c>
      <c r="M10" s="8">
        <f t="shared" si="3"/>
        <v>3.8252314814814815E-2</v>
      </c>
      <c r="N10" s="8">
        <f t="shared" si="4"/>
        <v>1.9675925925925927E-2</v>
      </c>
      <c r="O10" s="1" t="str">
        <f t="shared" si="5"/>
        <v>Dominic Garrett</v>
      </c>
      <c r="P10" s="40">
        <f t="shared" si="6"/>
        <v>0</v>
      </c>
      <c r="Q10" s="40">
        <f t="shared" si="7"/>
        <v>35</v>
      </c>
      <c r="R10" s="6">
        <f t="shared" si="8"/>
        <v>35</v>
      </c>
      <c r="S10" s="6">
        <f>IF(AND(D10&lt;=L$4,P10&lt;&gt;"Y"),IF(N10&lt;VLOOKUP(O10,Runners!A$3:CT$200,S$1,FALSE),2,0),0)</f>
        <v>0</v>
      </c>
      <c r="T10" s="6">
        <f t="shared" si="9"/>
        <v>35</v>
      </c>
      <c r="U10" s="2"/>
      <c r="V10" s="2">
        <f>IF(O10&lt;&gt;"",VLOOKUP(O10,Runners!CZ$3:DM$200,V$1,FALSE),"")</f>
        <v>1.7716384863123987E-2</v>
      </c>
      <c r="W10" s="19">
        <f t="shared" si="10"/>
        <v>-0.1106061466795437</v>
      </c>
    </row>
    <row r="11" spans="1:83" x14ac:dyDescent="0.25">
      <c r="A11" s="1" t="s">
        <v>34</v>
      </c>
      <c r="C11" s="3">
        <f>IF(A11&lt;&gt;"",VLOOKUP(A11,Runners!A$3:AS$200,C$1,FALSE),0)</f>
        <v>1.7881944444444443E-2</v>
      </c>
      <c r="D11" s="6">
        <f t="shared" si="0"/>
        <v>8</v>
      </c>
      <c r="E11" s="2"/>
      <c r="F11" s="2">
        <f t="shared" si="1"/>
        <v>0</v>
      </c>
      <c r="J11" s="1" t="str">
        <f t="shared" si="2"/>
        <v>Andy Unsworth</v>
      </c>
      <c r="M11" s="8">
        <f t="shared" si="3"/>
        <v>3.8495370370370367E-2</v>
      </c>
      <c r="N11" s="8">
        <f t="shared" si="4"/>
        <v>2.5821759259259256E-2</v>
      </c>
      <c r="O11" s="1" t="str">
        <f t="shared" si="5"/>
        <v>Mick Widdup</v>
      </c>
      <c r="P11" s="40">
        <f t="shared" si="6"/>
        <v>0</v>
      </c>
      <c r="Q11" s="40">
        <f t="shared" si="7"/>
        <v>34</v>
      </c>
      <c r="R11" s="6">
        <f t="shared" si="8"/>
        <v>34</v>
      </c>
      <c r="S11" s="6">
        <f>IF(AND(D11&lt;=L$4,P11&lt;&gt;"Y"),IF(N11&lt;VLOOKUP(O11,Runners!A$3:CT$200,S$1,FALSE),2,0),0)</f>
        <v>2</v>
      </c>
      <c r="T11" s="6">
        <f t="shared" si="9"/>
        <v>36</v>
      </c>
      <c r="U11" s="2"/>
      <c r="V11" s="2">
        <f>IF(O11&lt;&gt;"",VLOOKUP(O11,Runners!CZ$3:DM$200,V$1,FALSE),"")</f>
        <v>2.3568148813907713E-2</v>
      </c>
      <c r="W11" s="19">
        <f t="shared" si="10"/>
        <v>-9.5621020689655264E-2</v>
      </c>
    </row>
    <row r="12" spans="1:83" x14ac:dyDescent="0.25">
      <c r="A12" s="1" t="s">
        <v>216</v>
      </c>
      <c r="C12" s="3">
        <f>IF(A12&lt;&gt;"",VLOOKUP(A12,Runners!A$3:AS$200,C$1,FALSE),0)</f>
        <v>7.9861111111111105E-3</v>
      </c>
      <c r="D12" s="6">
        <f t="shared" si="0"/>
        <v>9</v>
      </c>
      <c r="E12" s="2"/>
      <c r="F12" s="2">
        <f t="shared" si="1"/>
        <v>0</v>
      </c>
      <c r="J12" s="1" t="str">
        <f t="shared" si="2"/>
        <v>Angela Bremner</v>
      </c>
      <c r="M12" s="8">
        <f t="shared" si="3"/>
        <v>3.8634259259259257E-2</v>
      </c>
      <c r="N12" s="8">
        <f t="shared" si="4"/>
        <v>2.1099537037037035E-2</v>
      </c>
      <c r="O12" s="1" t="str">
        <f t="shared" si="5"/>
        <v>Neil Tate</v>
      </c>
      <c r="P12" s="40">
        <f t="shared" si="6"/>
        <v>0</v>
      </c>
      <c r="Q12" s="40">
        <f t="shared" si="7"/>
        <v>33</v>
      </c>
      <c r="R12" s="6">
        <f t="shared" si="8"/>
        <v>33</v>
      </c>
      <c r="S12" s="6">
        <f>IF(AND(D12&lt;=L$4,P12&lt;&gt;"Y"),IF(N12&lt;VLOOKUP(O12,Runners!A$3:CT$200,S$1,FALSE),2,0),0)</f>
        <v>0</v>
      </c>
      <c r="T12" s="6">
        <f t="shared" si="9"/>
        <v>33</v>
      </c>
      <c r="U12" s="2"/>
      <c r="V12" s="2">
        <f>IF(O12&lt;&gt;"",VLOOKUP(O12,Runners!CZ$3:DM$200,V$1,FALSE),"")</f>
        <v>1.8606582125603864E-2</v>
      </c>
      <c r="W12" s="19">
        <f t="shared" si="10"/>
        <v>-0.13398242055442858</v>
      </c>
    </row>
    <row r="13" spans="1:83" x14ac:dyDescent="0.25">
      <c r="A13" s="1" t="s">
        <v>26</v>
      </c>
      <c r="C13" s="3">
        <f>IF(A13&lt;&gt;"",VLOOKUP(A13,Runners!A$3:AS$200,C$1,FALSE),0)</f>
        <v>1.3368055555555555E-2</v>
      </c>
      <c r="D13" s="6">
        <f t="shared" si="0"/>
        <v>10</v>
      </c>
      <c r="E13" s="2"/>
      <c r="F13" s="2">
        <f t="shared" si="1"/>
        <v>0</v>
      </c>
      <c r="J13" s="1" t="str">
        <f t="shared" si="2"/>
        <v>Barbara Holmes</v>
      </c>
      <c r="M13" s="8">
        <f t="shared" si="3"/>
        <v>3.8692129629629632E-2</v>
      </c>
      <c r="N13" s="8">
        <f t="shared" si="4"/>
        <v>2.9837962962962965E-2</v>
      </c>
      <c r="O13" s="1" t="str">
        <f t="shared" si="5"/>
        <v>Debbie Francis</v>
      </c>
      <c r="P13" s="40">
        <f t="shared" si="6"/>
        <v>0</v>
      </c>
      <c r="Q13" s="40">
        <f t="shared" si="7"/>
        <v>32</v>
      </c>
      <c r="R13" s="6">
        <f t="shared" si="8"/>
        <v>32</v>
      </c>
      <c r="S13" s="6">
        <f>IF(AND(D13&lt;=L$4,P13&lt;&gt;"Y"),IF(N13&lt;VLOOKUP(O13,Runners!A$3:CT$200,S$1,FALSE),2,0),0)</f>
        <v>0</v>
      </c>
      <c r="T13" s="6">
        <f t="shared" si="9"/>
        <v>32</v>
      </c>
      <c r="U13" s="2"/>
      <c r="V13" s="2">
        <f>IF(O13&lt;&gt;"",VLOOKUP(O13,Runners!CZ$3:DM$200,V$1,FALSE),"")</f>
        <v>2.7418981481481482E-2</v>
      </c>
      <c r="W13" s="19">
        <f t="shared" si="10"/>
        <v>-8.8222878851836301E-2</v>
      </c>
    </row>
    <row r="14" spans="1:83" x14ac:dyDescent="0.25">
      <c r="A14" s="1" t="s">
        <v>41</v>
      </c>
      <c r="C14" s="3">
        <f>IF(A14&lt;&gt;"",VLOOKUP(A14,Runners!A$3:AS$200,C$1,FALSE),0)</f>
        <v>8.8541666666666664E-3</v>
      </c>
      <c r="D14" s="6">
        <f t="shared" si="0"/>
        <v>11</v>
      </c>
      <c r="E14" s="2"/>
      <c r="F14" s="2">
        <f t="shared" si="1"/>
        <v>0</v>
      </c>
      <c r="J14" s="1" t="str">
        <f t="shared" si="2"/>
        <v>Bec Willetts</v>
      </c>
      <c r="M14" s="8">
        <f t="shared" si="3"/>
        <v>3.8900462962962963E-2</v>
      </c>
      <c r="N14" s="8">
        <f t="shared" si="4"/>
        <v>2.6053240740740741E-2</v>
      </c>
      <c r="O14" s="1" t="str">
        <f t="shared" si="5"/>
        <v>Steve Tate</v>
      </c>
      <c r="P14" s="40">
        <f t="shared" si="6"/>
        <v>0</v>
      </c>
      <c r="Q14" s="40">
        <f t="shared" si="7"/>
        <v>31</v>
      </c>
      <c r="R14" s="6">
        <f t="shared" si="8"/>
        <v>31</v>
      </c>
      <c r="S14" s="6">
        <f>IF(AND(D14&lt;=L$4,P14&lt;&gt;"Y"),IF(N14&lt;VLOOKUP(O14,Runners!A$3:CT$200,S$1,FALSE),2,0),0)</f>
        <v>0</v>
      </c>
      <c r="T14" s="6">
        <f t="shared" si="9"/>
        <v>31</v>
      </c>
      <c r="U14" s="2"/>
      <c r="V14" s="2">
        <f>IF(O14&lt;&gt;"",VLOOKUP(O14,Runners!CZ$3:DM$200,V$1,FALSE),"")</f>
        <v>2.3305656199677938E-2</v>
      </c>
      <c r="W14" s="19">
        <f t="shared" si="10"/>
        <v>-0.11789346403817508</v>
      </c>
    </row>
    <row r="15" spans="1:83" x14ac:dyDescent="0.25">
      <c r="A15" s="1" t="s">
        <v>174</v>
      </c>
      <c r="C15" s="3">
        <f>IF(A15&lt;&gt;"",VLOOKUP(A15,Runners!A$3:AS$200,C$1,FALSE),0)</f>
        <v>8.6805555555555559E-3</v>
      </c>
      <c r="D15" s="6">
        <f t="shared" si="0"/>
        <v>12</v>
      </c>
      <c r="E15" s="2"/>
      <c r="F15" s="2">
        <f t="shared" si="1"/>
        <v>0</v>
      </c>
      <c r="J15" s="1" t="str">
        <f t="shared" si="2"/>
        <v>Ben McCabe</v>
      </c>
      <c r="M15" s="8">
        <f t="shared" si="3"/>
        <v>3.8912037037037037E-2</v>
      </c>
      <c r="N15" s="8">
        <f t="shared" si="4"/>
        <v>3.3877314814814811E-2</v>
      </c>
      <c r="O15" s="1" t="str">
        <f t="shared" si="5"/>
        <v>Pam Binns</v>
      </c>
      <c r="P15" s="40">
        <f t="shared" si="6"/>
        <v>0</v>
      </c>
      <c r="Q15" s="40">
        <f t="shared" si="7"/>
        <v>30</v>
      </c>
      <c r="R15" s="6">
        <f t="shared" si="8"/>
        <v>30</v>
      </c>
      <c r="S15" s="6">
        <f>IF(AND(D15&lt;=L$4,P15&lt;&gt;"Y"),IF(N15&lt;VLOOKUP(O15,Runners!A$3:CT$200,S$1,FALSE),2,0),0)</f>
        <v>0</v>
      </c>
      <c r="T15" s="6">
        <f t="shared" si="9"/>
        <v>30</v>
      </c>
      <c r="U15" s="2"/>
      <c r="V15" s="2">
        <f>IF(O15&lt;&gt;"",VLOOKUP(O15,Runners!CZ$3:DM$200,V$1,FALSE),"")</f>
        <v>3.1215277777777779E-2</v>
      </c>
      <c r="W15" s="19">
        <f t="shared" si="10"/>
        <v>-8.5279940674823723E-2</v>
      </c>
    </row>
    <row r="16" spans="1:83" x14ac:dyDescent="0.25">
      <c r="A16" s="1" t="s">
        <v>164</v>
      </c>
      <c r="B16" s="1" t="s">
        <v>185</v>
      </c>
      <c r="C16" s="3">
        <f>IF(A16&lt;&gt;"",VLOOKUP(A16,Runners!A$3:AS$200,C$1,FALSE),0)</f>
        <v>1.3888888888888888E-2</v>
      </c>
      <c r="D16" s="6">
        <f t="shared" si="0"/>
        <v>13</v>
      </c>
      <c r="E16" s="2"/>
      <c r="F16" s="2">
        <f t="shared" si="1"/>
        <v>0</v>
      </c>
      <c r="J16" s="1" t="str">
        <f t="shared" si="2"/>
        <v>Ben Wrigley</v>
      </c>
      <c r="M16" s="8">
        <f t="shared" si="3"/>
        <v>3.965277777777778E-2</v>
      </c>
      <c r="N16" s="8">
        <f t="shared" si="4"/>
        <v>2.9062500000000002E-2</v>
      </c>
      <c r="O16" s="1" t="str">
        <f t="shared" si="5"/>
        <v>Julia Rolfe</v>
      </c>
      <c r="P16" s="40">
        <f t="shared" si="6"/>
        <v>0</v>
      </c>
      <c r="Q16" s="40">
        <f t="shared" si="7"/>
        <v>29</v>
      </c>
      <c r="R16" s="6">
        <f t="shared" si="8"/>
        <v>29</v>
      </c>
      <c r="S16" s="6">
        <f>IF(AND(D16&lt;=L$4,P16&lt;&gt;"Y"),IF(N16&lt;VLOOKUP(O16,Runners!A$3:CT$200,S$1,FALSE),2,0),0)</f>
        <v>0</v>
      </c>
      <c r="T16" s="6">
        <f t="shared" si="9"/>
        <v>29</v>
      </c>
      <c r="U16" s="2"/>
      <c r="V16" s="2">
        <f>IF(O16&lt;&gt;"",VLOOKUP(O16,Runners!CZ$3:DM$200,V$1,FALSE),"")</f>
        <v>2.5684380032206123E-2</v>
      </c>
      <c r="W16" s="19">
        <f t="shared" si="10"/>
        <v>-0.13152429467084628</v>
      </c>
    </row>
    <row r="17" spans="1:23" x14ac:dyDescent="0.25">
      <c r="A17" s="1" t="s">
        <v>25</v>
      </c>
      <c r="C17" s="3">
        <f>IF(A17&lt;&gt;"",VLOOKUP(A17,Runners!A$3:AS$200,C$1,FALSE),0)</f>
        <v>9.0277777777777769E-3</v>
      </c>
      <c r="D17" s="6">
        <f t="shared" si="0"/>
        <v>14</v>
      </c>
      <c r="E17" s="2"/>
      <c r="F17" s="2">
        <f t="shared" si="1"/>
        <v>0</v>
      </c>
      <c r="J17" s="1" t="str">
        <f t="shared" si="2"/>
        <v>Bob Clough</v>
      </c>
      <c r="M17" s="8">
        <f t="shared" si="3"/>
        <v>4.2106481481481488E-2</v>
      </c>
      <c r="N17" s="8">
        <f t="shared" si="4"/>
        <v>4.0023148148148155E-2</v>
      </c>
      <c r="O17" s="1" t="str">
        <f t="shared" si="5"/>
        <v>Sarah Bagshaw</v>
      </c>
      <c r="P17" s="40">
        <f t="shared" si="6"/>
        <v>0</v>
      </c>
      <c r="Q17" s="40">
        <f t="shared" si="7"/>
        <v>28</v>
      </c>
      <c r="R17" s="6">
        <f t="shared" si="8"/>
        <v>28</v>
      </c>
      <c r="S17" s="6">
        <f>IF(AND(D17&lt;=L$4,P17&lt;&gt;"Y"),IF(N17&lt;VLOOKUP(O17,Runners!A$3:CT$200,S$1,FALSE),2,0),0)</f>
        <v>0</v>
      </c>
      <c r="T17" s="6">
        <f t="shared" si="9"/>
        <v>28</v>
      </c>
      <c r="U17" s="2"/>
      <c r="V17" s="2">
        <f>IF(O17&lt;&gt;"",VLOOKUP(O17,Runners!CZ$3:DM$200,V$1,FALSE),"")</f>
        <v>3.413395732689211E-2</v>
      </c>
      <c r="W17" s="19">
        <f t="shared" si="10"/>
        <v>-0.17253173327829477</v>
      </c>
    </row>
    <row r="18" spans="1:23" x14ac:dyDescent="0.25">
      <c r="A18" s="1" t="s">
        <v>201</v>
      </c>
      <c r="C18" s="3">
        <f>IF(A18&lt;&gt;"",VLOOKUP(A18,Runners!A$3:AS$200,C$1,FALSE),0)</f>
        <v>1.3368055555555555E-2</v>
      </c>
      <c r="D18" s="6">
        <f t="shared" si="0"/>
        <v>15</v>
      </c>
      <c r="E18" s="2"/>
      <c r="F18" s="2">
        <f t="shared" si="1"/>
        <v>0</v>
      </c>
      <c r="J18" s="1" t="str">
        <f t="shared" si="2"/>
        <v>Brian Fox</v>
      </c>
      <c r="M18" s="8" t="str">
        <f t="shared" si="3"/>
        <v/>
      </c>
      <c r="N18" s="8" t="str">
        <f t="shared" si="4"/>
        <v/>
      </c>
      <c r="O18" s="1" t="str">
        <f t="shared" si="5"/>
        <v/>
      </c>
      <c r="P18" s="40" t="str">
        <f t="shared" si="6"/>
        <v/>
      </c>
      <c r="Q18" s="40" t="str">
        <f t="shared" si="7"/>
        <v/>
      </c>
      <c r="R18" s="6" t="str">
        <f t="shared" si="8"/>
        <v/>
      </c>
      <c r="S18" s="6">
        <f>IF(AND(D18&lt;=L$4,P18&lt;&gt;"Y"),IF(N18&lt;VLOOKUP(O18,Runners!A$3:CT$200,S$1,FALSE),2,0),0)</f>
        <v>0</v>
      </c>
      <c r="T18" s="6">
        <f t="shared" si="9"/>
        <v>0</v>
      </c>
      <c r="U18" s="2"/>
      <c r="V18" s="2" t="str">
        <f>IF(O18&lt;&gt;"",VLOOKUP(O18,Runners!CZ$3:DM$200,V$1,FALSE),"")</f>
        <v/>
      </c>
      <c r="W18" s="19" t="str">
        <f t="shared" si="10"/>
        <v/>
      </c>
    </row>
    <row r="19" spans="1:23" x14ac:dyDescent="0.25">
      <c r="A19" s="1" t="s">
        <v>222</v>
      </c>
      <c r="C19" s="3">
        <f>IF(A19&lt;&gt;"",VLOOKUP(A19,Runners!A$3:AS$200,C$1,FALSE),0)</f>
        <v>7.9861111111111105E-3</v>
      </c>
      <c r="D19" s="6">
        <f t="shared" si="0"/>
        <v>16</v>
      </c>
      <c r="E19" s="2"/>
      <c r="F19" s="2">
        <f t="shared" si="1"/>
        <v>0</v>
      </c>
      <c r="J19" s="1" t="str">
        <f t="shared" si="2"/>
        <v>Carolyn Melvyn</v>
      </c>
      <c r="M19" s="8" t="str">
        <f t="shared" si="3"/>
        <v/>
      </c>
      <c r="N19" s="8" t="str">
        <f t="shared" si="4"/>
        <v/>
      </c>
      <c r="O19" s="1" t="str">
        <f t="shared" si="5"/>
        <v/>
      </c>
      <c r="P19" s="40" t="str">
        <f t="shared" si="6"/>
        <v/>
      </c>
      <c r="Q19" s="40" t="str">
        <f t="shared" si="7"/>
        <v/>
      </c>
      <c r="R19" s="6">
        <f t="shared" si="8"/>
        <v>0</v>
      </c>
      <c r="S19" s="6">
        <f>IF(AND(D19&lt;=L$4,P19&lt;&gt;"Y"),IF(N19&lt;VLOOKUP(O19,Runners!A$3:CT$200,S$1,FALSE),2,0),0)</f>
        <v>0</v>
      </c>
      <c r="T19" s="6">
        <f t="shared" si="9"/>
        <v>0</v>
      </c>
      <c r="U19" s="2"/>
      <c r="V19" s="2" t="str">
        <f>IF(O19&lt;&gt;"",VLOOKUP(O19,Runners!CZ$3:DM$200,V$1,FALSE),"")</f>
        <v/>
      </c>
      <c r="W19" s="19" t="str">
        <f t="shared" si="10"/>
        <v/>
      </c>
    </row>
    <row r="20" spans="1:23" x14ac:dyDescent="0.25">
      <c r="A20" s="1" t="s">
        <v>147</v>
      </c>
      <c r="B20" s="3"/>
      <c r="C20" s="3">
        <f>IF(A20&lt;&gt;"",VLOOKUP(A20,Runners!A$3:AS$200,C$1,FALSE),0)</f>
        <v>1.7187500000000001E-2</v>
      </c>
      <c r="D20" s="6">
        <f t="shared" si="0"/>
        <v>17</v>
      </c>
      <c r="E20" s="2">
        <v>3.7094907407407403E-2</v>
      </c>
      <c r="F20" s="2">
        <f t="shared" si="1"/>
        <v>1.9907407407407401E-2</v>
      </c>
      <c r="J20" s="1" t="str">
        <f t="shared" si="2"/>
        <v>Catherine Carrdus</v>
      </c>
      <c r="M20" s="8" t="str">
        <f t="shared" si="3"/>
        <v/>
      </c>
      <c r="N20" s="8" t="str">
        <f t="shared" si="4"/>
        <v/>
      </c>
      <c r="O20" s="1" t="str">
        <f t="shared" si="5"/>
        <v/>
      </c>
      <c r="P20" s="40" t="str">
        <f t="shared" si="6"/>
        <v/>
      </c>
      <c r="Q20" s="40" t="str">
        <f t="shared" si="7"/>
        <v/>
      </c>
      <c r="R20" s="6">
        <f t="shared" si="8"/>
        <v>0</v>
      </c>
      <c r="S20" s="6">
        <f>IF(AND(D20&lt;=L$4,P20&lt;&gt;"Y"),IF(N20&lt;VLOOKUP(O20,Runners!A$3:CT$200,S$1,FALSE),2,0),0)</f>
        <v>0</v>
      </c>
      <c r="T20" s="6">
        <f t="shared" si="9"/>
        <v>0</v>
      </c>
      <c r="U20" s="2"/>
      <c r="V20" s="2" t="str">
        <f>IF(O20&lt;&gt;"",VLOOKUP(O20,Runners!CZ$3:DM$200,V$1,FALSE),"")</f>
        <v/>
      </c>
      <c r="W20" s="19" t="str">
        <f t="shared" si="10"/>
        <v/>
      </c>
    </row>
    <row r="21" spans="1:23" x14ac:dyDescent="0.25">
      <c r="A21" s="1" t="s">
        <v>208</v>
      </c>
      <c r="B21" s="1" t="s">
        <v>185</v>
      </c>
      <c r="C21" s="3">
        <f>IF(A21&lt;&gt;"",VLOOKUP(A21,Runners!A$3:AS$200,C$1,FALSE),0)</f>
        <v>7.9861111111111105E-3</v>
      </c>
      <c r="D21" s="6">
        <f t="shared" si="0"/>
        <v>18</v>
      </c>
      <c r="E21" s="2"/>
      <c r="F21" s="2">
        <f t="shared" si="1"/>
        <v>0</v>
      </c>
      <c r="J21" s="1" t="str">
        <f t="shared" si="2"/>
        <v>Catherine MacLachlan</v>
      </c>
      <c r="M21" s="8" t="str">
        <f t="shared" si="3"/>
        <v/>
      </c>
      <c r="N21" s="8" t="str">
        <f t="shared" si="4"/>
        <v/>
      </c>
      <c r="O21" s="1" t="str">
        <f t="shared" si="5"/>
        <v/>
      </c>
      <c r="P21" s="40" t="str">
        <f t="shared" si="6"/>
        <v/>
      </c>
      <c r="Q21" s="40" t="str">
        <f t="shared" si="7"/>
        <v/>
      </c>
      <c r="R21" s="6">
        <f t="shared" si="8"/>
        <v>0</v>
      </c>
      <c r="S21" s="6">
        <f>IF(AND(D21&lt;=L$4,P21&lt;&gt;"Y"),IF(N21&lt;VLOOKUP(O21,Runners!A$3:CT$200,S$1,FALSE),2,0),0)</f>
        <v>0</v>
      </c>
      <c r="T21" s="6">
        <f t="shared" si="9"/>
        <v>0</v>
      </c>
      <c r="U21" s="2"/>
      <c r="V21" s="2" t="str">
        <f>IF(O21&lt;&gt;"",VLOOKUP(O21,Runners!CZ$3:DM$200,V$1,FALSE),"")</f>
        <v/>
      </c>
      <c r="W21" s="19" t="str">
        <f t="shared" si="10"/>
        <v/>
      </c>
    </row>
    <row r="22" spans="1:23" x14ac:dyDescent="0.25">
      <c r="A22" s="1" t="s">
        <v>161</v>
      </c>
      <c r="C22" s="3">
        <f>IF(A22&lt;&gt;"",VLOOKUP(A22,Runners!A$3:AS$200,C$1,FALSE),0)</f>
        <v>1.1111111111111112E-2</v>
      </c>
      <c r="D22" s="6">
        <f t="shared" si="0"/>
        <v>19</v>
      </c>
      <c r="E22" s="2"/>
      <c r="F22" s="2">
        <f t="shared" si="1"/>
        <v>0</v>
      </c>
      <c r="J22" s="1" t="str">
        <f t="shared" si="2"/>
        <v>Chris Bowker</v>
      </c>
      <c r="M22" s="8" t="str">
        <f t="shared" si="3"/>
        <v/>
      </c>
      <c r="N22" s="8" t="str">
        <f t="shared" si="4"/>
        <v/>
      </c>
      <c r="O22" s="1" t="str">
        <f t="shared" si="5"/>
        <v/>
      </c>
      <c r="P22" s="40" t="str">
        <f t="shared" si="6"/>
        <v/>
      </c>
      <c r="Q22" s="40" t="str">
        <f t="shared" si="7"/>
        <v/>
      </c>
      <c r="R22" s="6">
        <f t="shared" si="8"/>
        <v>0</v>
      </c>
      <c r="S22" s="6">
        <f>IF(AND(D22&lt;=L$4,P22&lt;&gt;"Y"),IF(N22&lt;VLOOKUP(O22,Runners!A$3:CT$200,S$1,FALSE),2,0),0)</f>
        <v>0</v>
      </c>
      <c r="T22" s="6">
        <f t="shared" si="9"/>
        <v>0</v>
      </c>
      <c r="U22" s="2"/>
      <c r="V22" s="2" t="str">
        <f>IF(O22&lt;&gt;"",VLOOKUP(O22,Runners!CZ$3:DM$200,V$1,FALSE),"")</f>
        <v/>
      </c>
      <c r="W22" s="19" t="str">
        <f t="shared" si="10"/>
        <v/>
      </c>
    </row>
    <row r="23" spans="1:23" x14ac:dyDescent="0.25">
      <c r="A23" s="1" t="s">
        <v>229</v>
      </c>
      <c r="C23" s="3">
        <f>IF(A23&lt;&gt;"",VLOOKUP(A23,Runners!A$3:AS$200,C$1,FALSE),0)</f>
        <v>1.4756944444444444E-2</v>
      </c>
      <c r="D23" s="6">
        <f t="shared" si="0"/>
        <v>20</v>
      </c>
      <c r="E23" s="2"/>
      <c r="F23" s="2">
        <f t="shared" si="1"/>
        <v>0</v>
      </c>
      <c r="J23" s="1" t="str">
        <f t="shared" si="2"/>
        <v>Chris Cottram</v>
      </c>
      <c r="M23" s="8" t="str">
        <f t="shared" si="3"/>
        <v/>
      </c>
      <c r="N23" s="8" t="str">
        <f t="shared" si="4"/>
        <v/>
      </c>
      <c r="O23" s="1" t="str">
        <f t="shared" si="5"/>
        <v/>
      </c>
      <c r="P23" s="40" t="str">
        <f t="shared" si="6"/>
        <v/>
      </c>
      <c r="Q23" s="40" t="str">
        <f t="shared" si="7"/>
        <v/>
      </c>
      <c r="R23" s="6">
        <f t="shared" si="8"/>
        <v>0</v>
      </c>
      <c r="S23" s="6">
        <f>IF(AND(D23&lt;=L$4,P23&lt;&gt;"Y"),IF(N23&lt;VLOOKUP(O23,Runners!A$3:CT$200,S$1,FALSE),2,0),0)</f>
        <v>0</v>
      </c>
      <c r="T23" s="6">
        <f t="shared" si="9"/>
        <v>0</v>
      </c>
      <c r="U23" s="2"/>
      <c r="V23" s="2" t="str">
        <f>IF(O23&lt;&gt;"",VLOOKUP(O23,Runners!CZ$3:DM$200,V$1,FALSE),"")</f>
        <v/>
      </c>
      <c r="W23" s="19" t="str">
        <f t="shared" si="10"/>
        <v/>
      </c>
    </row>
    <row r="24" spans="1:23" x14ac:dyDescent="0.25">
      <c r="A24" s="1" t="s">
        <v>200</v>
      </c>
      <c r="B24" s="3"/>
      <c r="C24" s="3">
        <f>IF(A24&lt;&gt;"",VLOOKUP(A24,Runners!A$3:AS$200,C$1,FALSE),0)</f>
        <v>1.3888888888888888E-2</v>
      </c>
      <c r="D24" s="6">
        <f t="shared" si="0"/>
        <v>21</v>
      </c>
      <c r="E24" s="2"/>
      <c r="F24" s="2">
        <f t="shared" si="1"/>
        <v>0</v>
      </c>
      <c r="J24" s="1" t="str">
        <f t="shared" si="2"/>
        <v>Chris Hastwell</v>
      </c>
      <c r="M24" s="8" t="str">
        <f t="shared" si="3"/>
        <v/>
      </c>
      <c r="N24" s="8" t="str">
        <f t="shared" si="4"/>
        <v/>
      </c>
      <c r="O24" s="1" t="str">
        <f t="shared" si="5"/>
        <v/>
      </c>
      <c r="P24" s="40" t="str">
        <f t="shared" si="6"/>
        <v/>
      </c>
      <c r="Q24" s="40" t="str">
        <f t="shared" si="7"/>
        <v/>
      </c>
      <c r="R24" s="6">
        <f t="shared" si="8"/>
        <v>0</v>
      </c>
      <c r="S24" s="6">
        <f>IF(AND(D24&lt;=L$4,P24&lt;&gt;"Y"),IF(N24&lt;VLOOKUP(O24,Runners!A$3:CT$200,S$1,FALSE),2,0),0)</f>
        <v>0</v>
      </c>
      <c r="T24" s="6">
        <f t="shared" si="9"/>
        <v>0</v>
      </c>
      <c r="U24" s="2"/>
      <c r="V24" s="2" t="str">
        <f>IF(O24&lt;&gt;"",VLOOKUP(O24,Runners!CZ$3:DM$200,V$1,FALSE),"")</f>
        <v/>
      </c>
      <c r="W24" s="19" t="str">
        <f t="shared" si="10"/>
        <v/>
      </c>
    </row>
    <row r="25" spans="1:23" x14ac:dyDescent="0.25">
      <c r="A25" s="1" t="s">
        <v>228</v>
      </c>
      <c r="C25" s="3">
        <f>IF(A25&lt;&gt;"",VLOOKUP(A25,Runners!A$3:AS$200,C$1,FALSE),0)</f>
        <v>1.9097222222222224E-2</v>
      </c>
      <c r="D25" s="6">
        <f t="shared" si="0"/>
        <v>22</v>
      </c>
      <c r="E25" s="2"/>
      <c r="F25" s="2">
        <f t="shared" si="1"/>
        <v>0</v>
      </c>
      <c r="J25" s="1" t="str">
        <f t="shared" si="2"/>
        <v>Chris McCarthy</v>
      </c>
      <c r="M25" s="8" t="str">
        <f t="shared" si="3"/>
        <v/>
      </c>
      <c r="N25" s="8" t="str">
        <f t="shared" si="4"/>
        <v/>
      </c>
      <c r="O25" s="1" t="str">
        <f t="shared" si="5"/>
        <v/>
      </c>
      <c r="P25" s="40" t="str">
        <f t="shared" si="6"/>
        <v/>
      </c>
      <c r="Q25" s="40" t="str">
        <f t="shared" si="7"/>
        <v/>
      </c>
      <c r="R25" s="6">
        <f t="shared" si="8"/>
        <v>0</v>
      </c>
      <c r="S25" s="6">
        <f>IF(AND(D25&lt;=L$4,P25&lt;&gt;"Y"),IF(N25&lt;VLOOKUP(O25,Runners!A$3:CT$200,S$1,FALSE),2,0),0)</f>
        <v>0</v>
      </c>
      <c r="T25" s="6">
        <f t="shared" si="9"/>
        <v>0</v>
      </c>
      <c r="U25" s="2"/>
      <c r="V25" s="2" t="str">
        <f>IF(O25&lt;&gt;"",VLOOKUP(O25,Runners!CZ$3:DM$200,V$1,FALSE),"")</f>
        <v/>
      </c>
      <c r="W25" s="19" t="str">
        <f t="shared" si="10"/>
        <v/>
      </c>
    </row>
    <row r="26" spans="1:23" x14ac:dyDescent="0.25">
      <c r="A26" s="1" t="s">
        <v>223</v>
      </c>
      <c r="C26" s="3">
        <f>IF(A26&lt;&gt;"",VLOOKUP(A26,Runners!A$3:AS$200,C$1,FALSE),0)</f>
        <v>7.9861111111111105E-3</v>
      </c>
      <c r="D26" s="6">
        <f t="shared" si="0"/>
        <v>23</v>
      </c>
      <c r="E26" s="2"/>
      <c r="F26" s="2">
        <f t="shared" si="1"/>
        <v>0</v>
      </c>
      <c r="J26" s="1" t="str">
        <f t="shared" si="2"/>
        <v>Christine Rouse</v>
      </c>
      <c r="M26" s="8" t="str">
        <f t="shared" si="3"/>
        <v/>
      </c>
      <c r="N26" s="8" t="str">
        <f t="shared" si="4"/>
        <v/>
      </c>
      <c r="O26" s="1" t="str">
        <f t="shared" si="5"/>
        <v/>
      </c>
      <c r="P26" s="40" t="str">
        <f t="shared" si="6"/>
        <v/>
      </c>
      <c r="Q26" s="40" t="str">
        <f t="shared" si="7"/>
        <v/>
      </c>
      <c r="R26" s="6">
        <f t="shared" si="8"/>
        <v>0</v>
      </c>
      <c r="S26" s="6">
        <f>IF(AND(D26&lt;=L$4,P26&lt;&gt;"Y"),IF(N26&lt;VLOOKUP(O26,Runners!A$3:CT$200,S$1,FALSE),2,0),0)</f>
        <v>0</v>
      </c>
      <c r="T26" s="6">
        <f t="shared" si="9"/>
        <v>0</v>
      </c>
      <c r="U26" s="2"/>
      <c r="V26" s="2" t="str">
        <f>IF(O26&lt;&gt;"",VLOOKUP(O26,Runners!CZ$3:DM$200,V$1,FALSE),"")</f>
        <v/>
      </c>
      <c r="W26" s="19" t="str">
        <f t="shared" si="10"/>
        <v/>
      </c>
    </row>
    <row r="27" spans="1:23" x14ac:dyDescent="0.25">
      <c r="A27" s="1" t="s">
        <v>17</v>
      </c>
      <c r="C27" s="3">
        <f>IF(A27&lt;&gt;"",VLOOKUP(A27,Runners!A$3:AS$200,C$1,FALSE),0)</f>
        <v>1.40625E-2</v>
      </c>
      <c r="D27" s="6">
        <f t="shared" si="0"/>
        <v>24</v>
      </c>
      <c r="E27" s="2"/>
      <c r="F27" s="2">
        <f t="shared" si="1"/>
        <v>0</v>
      </c>
      <c r="J27" s="1" t="str">
        <f t="shared" si="2"/>
        <v>Claire England</v>
      </c>
      <c r="M27" s="8" t="str">
        <f t="shared" si="3"/>
        <v/>
      </c>
      <c r="N27" s="8" t="str">
        <f t="shared" si="4"/>
        <v/>
      </c>
      <c r="O27" s="1" t="str">
        <f t="shared" si="5"/>
        <v/>
      </c>
      <c r="P27" s="40" t="str">
        <f t="shared" si="6"/>
        <v/>
      </c>
      <c r="Q27" s="40" t="str">
        <f t="shared" si="7"/>
        <v/>
      </c>
      <c r="R27" s="6">
        <f t="shared" si="8"/>
        <v>0</v>
      </c>
      <c r="S27" s="6">
        <f>IF(AND(D27&lt;=L$4,P27&lt;&gt;"Y"),IF(N27&lt;VLOOKUP(O27,Runners!A$3:CT$200,S$1,FALSE),2,0),0)</f>
        <v>0</v>
      </c>
      <c r="T27" s="6">
        <f t="shared" si="9"/>
        <v>0</v>
      </c>
      <c r="U27" s="2"/>
      <c r="V27" s="2" t="str">
        <f>IF(O27&lt;&gt;"",VLOOKUP(O27,Runners!CZ$3:DM$200,V$1,FALSE),"")</f>
        <v/>
      </c>
      <c r="W27" s="19" t="str">
        <f t="shared" si="10"/>
        <v/>
      </c>
    </row>
    <row r="28" spans="1:23" x14ac:dyDescent="0.25">
      <c r="A28" s="1" t="s">
        <v>190</v>
      </c>
      <c r="C28" s="3">
        <f>IF(A28&lt;&gt;"",VLOOKUP(A28,Runners!A$3:AS$200,C$1,FALSE),0)</f>
        <v>1.3368055555555555E-2</v>
      </c>
      <c r="D28" s="6">
        <f t="shared" si="0"/>
        <v>25</v>
      </c>
      <c r="E28" s="2">
        <v>3.7314814814814815E-2</v>
      </c>
      <c r="F28" s="2">
        <f t="shared" si="1"/>
        <v>2.3946759259259258E-2</v>
      </c>
      <c r="J28" s="1" t="str">
        <f t="shared" si="2"/>
        <v>Claire Markham</v>
      </c>
      <c r="M28" s="8" t="str">
        <f t="shared" si="3"/>
        <v/>
      </c>
      <c r="N28" s="8" t="str">
        <f t="shared" si="4"/>
        <v/>
      </c>
      <c r="O28" s="1" t="str">
        <f t="shared" si="5"/>
        <v/>
      </c>
      <c r="P28" s="40" t="str">
        <f t="shared" si="6"/>
        <v/>
      </c>
      <c r="Q28" s="40" t="str">
        <f t="shared" si="7"/>
        <v/>
      </c>
      <c r="R28" s="6">
        <f t="shared" si="8"/>
        <v>0</v>
      </c>
      <c r="S28" s="6">
        <f>IF(AND(D28&lt;=L$4,P28&lt;&gt;"Y"),IF(N28&lt;VLOOKUP(O28,Runners!A$3:CT$200,S$1,FALSE),2,0),0)</f>
        <v>0</v>
      </c>
      <c r="T28" s="6">
        <f t="shared" si="9"/>
        <v>0</v>
      </c>
      <c r="U28" s="2"/>
      <c r="V28" s="2" t="str">
        <f>IF(O28&lt;&gt;"",VLOOKUP(O28,Runners!CZ$3:DM$200,V$1,FALSE),"")</f>
        <v/>
      </c>
      <c r="W28" s="19" t="str">
        <f t="shared" si="10"/>
        <v/>
      </c>
    </row>
    <row r="29" spans="1:23" x14ac:dyDescent="0.25">
      <c r="A29" s="1" t="s">
        <v>2</v>
      </c>
      <c r="B29" s="3"/>
      <c r="C29" s="3">
        <f>IF(A29&lt;&gt;"",VLOOKUP(A29,Runners!A$3:AS$200,C$1,FALSE),0)</f>
        <v>1.8229166666666668E-2</v>
      </c>
      <c r="D29" s="6">
        <f t="shared" si="0"/>
        <v>26</v>
      </c>
      <c r="E29" s="2"/>
      <c r="F29" s="2">
        <f t="shared" si="1"/>
        <v>0</v>
      </c>
      <c r="J29" s="1" t="str">
        <f t="shared" si="2"/>
        <v>Colin Laidlaw</v>
      </c>
      <c r="M29" s="8" t="str">
        <f t="shared" si="3"/>
        <v/>
      </c>
      <c r="N29" s="8" t="str">
        <f t="shared" si="4"/>
        <v/>
      </c>
      <c r="O29" s="1" t="str">
        <f t="shared" si="5"/>
        <v/>
      </c>
      <c r="P29" s="40" t="str">
        <f t="shared" si="6"/>
        <v/>
      </c>
      <c r="Q29" s="40" t="str">
        <f t="shared" si="7"/>
        <v/>
      </c>
      <c r="R29" s="6">
        <f t="shared" si="8"/>
        <v>0</v>
      </c>
      <c r="S29" s="6">
        <f>IF(AND(D29&lt;=L$4,P29&lt;&gt;"Y"),IF(N29&lt;VLOOKUP(O29,Runners!A$3:CT$200,S$1,FALSE),2,0),0)</f>
        <v>0</v>
      </c>
      <c r="T29" s="6">
        <f t="shared" si="9"/>
        <v>0</v>
      </c>
      <c r="U29" s="2"/>
      <c r="V29" s="2" t="str">
        <f>IF(O29&lt;&gt;"",VLOOKUP(O29,Runners!CZ$3:DM$200,V$1,FALSE),"")</f>
        <v/>
      </c>
      <c r="W29" s="19" t="str">
        <f t="shared" si="10"/>
        <v/>
      </c>
    </row>
    <row r="30" spans="1:23" x14ac:dyDescent="0.25">
      <c r="A30" s="1" t="s">
        <v>193</v>
      </c>
      <c r="C30" s="3">
        <f>IF(A30&lt;&gt;"",VLOOKUP(A30,Runners!A$3:AS$200,C$1,FALSE),0)</f>
        <v>1.40625E-2</v>
      </c>
      <c r="D30" s="6">
        <f t="shared" si="0"/>
        <v>27</v>
      </c>
      <c r="E30" s="2"/>
      <c r="F30" s="2">
        <f t="shared" si="1"/>
        <v>0</v>
      </c>
      <c r="J30" s="1" t="str">
        <f t="shared" si="2"/>
        <v>Dan Gregson</v>
      </c>
      <c r="M30" s="8" t="str">
        <f t="shared" si="3"/>
        <v/>
      </c>
      <c r="N30" s="8" t="str">
        <f t="shared" si="4"/>
        <v/>
      </c>
      <c r="O30" s="1" t="str">
        <f t="shared" si="5"/>
        <v/>
      </c>
      <c r="P30" s="40" t="str">
        <f t="shared" si="6"/>
        <v/>
      </c>
      <c r="Q30" s="40" t="str">
        <f t="shared" si="7"/>
        <v/>
      </c>
      <c r="R30" s="6">
        <f t="shared" si="8"/>
        <v>0</v>
      </c>
      <c r="S30" s="6">
        <f>IF(AND(D30&lt;=L$4,P30&lt;&gt;"Y"),IF(N30&lt;VLOOKUP(O30,Runners!A$3:CT$200,S$1,FALSE),2,0),0)</f>
        <v>0</v>
      </c>
      <c r="T30" s="6">
        <f t="shared" si="9"/>
        <v>0</v>
      </c>
      <c r="U30" s="2"/>
      <c r="V30" s="2" t="str">
        <f>IF(O30&lt;&gt;"",VLOOKUP(O30,Runners!CZ$3:DM$200,V$1,FALSE),"")</f>
        <v/>
      </c>
      <c r="W30" s="19" t="str">
        <f t="shared" si="10"/>
        <v/>
      </c>
    </row>
    <row r="31" spans="1:23" x14ac:dyDescent="0.25">
      <c r="A31" s="1" t="s">
        <v>158</v>
      </c>
      <c r="C31" s="3">
        <f>IF(A31&lt;&gt;"",VLOOKUP(A31,Runners!A$3:AS$200,C$1,FALSE),0)</f>
        <v>1.5277777777777777E-2</v>
      </c>
      <c r="D31" s="6">
        <f t="shared" si="0"/>
        <v>28</v>
      </c>
      <c r="E31" s="2"/>
      <c r="F31" s="2">
        <f t="shared" si="1"/>
        <v>0</v>
      </c>
      <c r="J31" s="1" t="str">
        <f t="shared" si="2"/>
        <v>Darran Ames</v>
      </c>
      <c r="M31" s="8" t="str">
        <f t="shared" si="3"/>
        <v/>
      </c>
      <c r="N31" s="8" t="str">
        <f t="shared" si="4"/>
        <v/>
      </c>
      <c r="O31" s="1" t="str">
        <f t="shared" si="5"/>
        <v/>
      </c>
      <c r="P31" s="40" t="str">
        <f t="shared" si="6"/>
        <v/>
      </c>
      <c r="Q31" s="40" t="str">
        <f t="shared" si="7"/>
        <v/>
      </c>
      <c r="R31" s="6">
        <f t="shared" si="8"/>
        <v>0</v>
      </c>
      <c r="S31" s="6">
        <f>IF(AND(D31&lt;=L$4,P31&lt;&gt;"Y"),IF(N31&lt;VLOOKUP(O31,Runners!A$3:CT$200,S$1,FALSE),2,0),0)</f>
        <v>0</v>
      </c>
      <c r="T31" s="6">
        <f t="shared" si="9"/>
        <v>0</v>
      </c>
      <c r="U31" s="2"/>
      <c r="V31" s="2" t="str">
        <f>IF(O31&lt;&gt;"",VLOOKUP(O31,Runners!CZ$3:DM$200,V$1,FALSE),"")</f>
        <v/>
      </c>
      <c r="W31" s="19" t="str">
        <f t="shared" si="10"/>
        <v/>
      </c>
    </row>
    <row r="32" spans="1:23" x14ac:dyDescent="0.25">
      <c r="A32" s="1" t="s">
        <v>192</v>
      </c>
      <c r="C32" s="3">
        <f>IF(A32&lt;&gt;"",VLOOKUP(A32,Runners!A$3:AS$200,C$1,FALSE),0)</f>
        <v>1.6493055555555556E-2</v>
      </c>
      <c r="D32" s="6">
        <f t="shared" si="0"/>
        <v>29</v>
      </c>
      <c r="E32" s="2"/>
      <c r="F32" s="2">
        <f t="shared" si="1"/>
        <v>0</v>
      </c>
      <c r="J32" s="1" t="str">
        <f t="shared" si="2"/>
        <v>Daryl Bentley</v>
      </c>
      <c r="M32" s="8" t="str">
        <f t="shared" si="3"/>
        <v/>
      </c>
      <c r="N32" s="8" t="str">
        <f t="shared" si="4"/>
        <v/>
      </c>
      <c r="O32" s="1" t="str">
        <f t="shared" si="5"/>
        <v/>
      </c>
      <c r="P32" s="40" t="str">
        <f t="shared" si="6"/>
        <v/>
      </c>
      <c r="Q32" s="40" t="str">
        <f t="shared" si="7"/>
        <v/>
      </c>
      <c r="R32" s="6">
        <f t="shared" si="8"/>
        <v>0</v>
      </c>
      <c r="S32" s="6">
        <f>IF(AND(D32&lt;=L$4,P32&lt;&gt;"Y"),IF(N32&lt;VLOOKUP(O32,Runners!A$3:CT$200,S$1,FALSE),2,0),0)</f>
        <v>0</v>
      </c>
      <c r="T32" s="6">
        <f t="shared" si="9"/>
        <v>0</v>
      </c>
      <c r="U32" s="2"/>
      <c r="V32" s="2" t="str">
        <f>IF(O32&lt;&gt;"",VLOOKUP(O32,Runners!CZ$3:DM$200,V$1,FALSE),"")</f>
        <v/>
      </c>
      <c r="W32" s="19" t="str">
        <f t="shared" si="10"/>
        <v/>
      </c>
    </row>
    <row r="33" spans="1:23" x14ac:dyDescent="0.25">
      <c r="A33" s="1" t="s">
        <v>206</v>
      </c>
      <c r="B33" s="1" t="s">
        <v>185</v>
      </c>
      <c r="C33" s="3">
        <f>IF(A33&lt;&gt;"",VLOOKUP(A33,Runners!A$3:AS$200,C$1,FALSE),0)</f>
        <v>1.6493055555555556E-2</v>
      </c>
      <c r="D33" s="6">
        <f t="shared" si="0"/>
        <v>30</v>
      </c>
      <c r="E33" s="2"/>
      <c r="F33" s="2">
        <f t="shared" si="1"/>
        <v>0</v>
      </c>
      <c r="J33" s="1" t="str">
        <f t="shared" si="2"/>
        <v>David Butler</v>
      </c>
      <c r="M33" s="8" t="str">
        <f t="shared" si="3"/>
        <v/>
      </c>
      <c r="N33" s="8" t="str">
        <f t="shared" si="4"/>
        <v/>
      </c>
      <c r="O33" s="1" t="str">
        <f t="shared" si="5"/>
        <v/>
      </c>
      <c r="P33" s="40" t="str">
        <f t="shared" si="6"/>
        <v/>
      </c>
      <c r="Q33" s="40" t="str">
        <f t="shared" si="7"/>
        <v/>
      </c>
      <c r="R33" s="6">
        <f t="shared" si="8"/>
        <v>0</v>
      </c>
      <c r="S33" s="6">
        <f>IF(AND(D33&lt;=L$4,P33&lt;&gt;"Y"),IF(N33&lt;VLOOKUP(O33,Runners!A$3:CT$200,S$1,FALSE),2,0),0)</f>
        <v>0</v>
      </c>
      <c r="T33" s="6">
        <f t="shared" si="9"/>
        <v>0</v>
      </c>
      <c r="U33" s="2"/>
      <c r="V33" s="2" t="str">
        <f>IF(O33&lt;&gt;"",VLOOKUP(O33,Runners!CZ$3:DM$200,V$1,FALSE),"")</f>
        <v/>
      </c>
      <c r="W33" s="19" t="str">
        <f t="shared" si="10"/>
        <v/>
      </c>
    </row>
    <row r="34" spans="1:23" x14ac:dyDescent="0.25">
      <c r="A34" s="1" t="s">
        <v>13</v>
      </c>
      <c r="C34" s="3">
        <f>IF(A34&lt;&gt;"",VLOOKUP(A34,Runners!A$3:AS$200,C$1,FALSE),0)</f>
        <v>1.1979166666666667E-2</v>
      </c>
      <c r="D34" s="6">
        <f t="shared" si="0"/>
        <v>31</v>
      </c>
      <c r="E34" s="2"/>
      <c r="F34" s="2">
        <f t="shared" si="1"/>
        <v>0</v>
      </c>
      <c r="J34" s="1" t="str">
        <f t="shared" si="2"/>
        <v>Debbie Cooper</v>
      </c>
      <c r="M34" s="8" t="str">
        <f t="shared" si="3"/>
        <v/>
      </c>
      <c r="N34" s="8" t="str">
        <f t="shared" si="4"/>
        <v/>
      </c>
      <c r="O34" s="1" t="str">
        <f t="shared" si="5"/>
        <v/>
      </c>
      <c r="P34" s="40" t="str">
        <f t="shared" si="6"/>
        <v/>
      </c>
      <c r="Q34" s="40" t="str">
        <f t="shared" si="7"/>
        <v/>
      </c>
      <c r="R34" s="6">
        <f t="shared" si="8"/>
        <v>0</v>
      </c>
      <c r="S34" s="6">
        <f>IF(AND(D34&lt;=L$4,P34&lt;&gt;"Y"),IF(N34&lt;VLOOKUP(O34,Runners!A$3:CT$200,S$1,FALSE),2,0),0)</f>
        <v>0</v>
      </c>
      <c r="T34" s="6">
        <f t="shared" si="9"/>
        <v>0</v>
      </c>
      <c r="U34" s="2"/>
      <c r="V34" s="2" t="str">
        <f>IF(O34&lt;&gt;"",VLOOKUP(O34,Runners!CZ$3:DM$200,V$1,FALSE),"")</f>
        <v/>
      </c>
      <c r="W34" s="19" t="str">
        <f t="shared" si="10"/>
        <v/>
      </c>
    </row>
    <row r="35" spans="1:23" x14ac:dyDescent="0.25">
      <c r="A35" s="1" t="s">
        <v>202</v>
      </c>
      <c r="C35" s="3">
        <f>IF(A35&lt;&gt;"",VLOOKUP(A35,Runners!A$3:AS$200,C$1,FALSE),0)</f>
        <v>8.8541666666666664E-3</v>
      </c>
      <c r="D35" s="6">
        <f t="shared" si="0"/>
        <v>32</v>
      </c>
      <c r="E35" s="2">
        <v>3.8692129629629632E-2</v>
      </c>
      <c r="F35" s="2">
        <f t="shared" si="1"/>
        <v>2.9837962962962965E-2</v>
      </c>
      <c r="J35" s="1" t="str">
        <f t="shared" si="2"/>
        <v>Debbie Francis</v>
      </c>
      <c r="M35" s="8" t="str">
        <f t="shared" si="3"/>
        <v/>
      </c>
      <c r="N35" s="8" t="str">
        <f t="shared" si="4"/>
        <v/>
      </c>
      <c r="O35" s="1" t="str">
        <f t="shared" si="5"/>
        <v/>
      </c>
      <c r="P35" s="40" t="str">
        <f t="shared" si="6"/>
        <v/>
      </c>
      <c r="Q35" s="40" t="str">
        <f t="shared" si="7"/>
        <v/>
      </c>
      <c r="R35" s="6">
        <f t="shared" si="8"/>
        <v>0</v>
      </c>
      <c r="S35" s="6">
        <f>IF(AND(D35&lt;=L$4,P35&lt;&gt;"Y"),IF(N35&lt;VLOOKUP(O35,Runners!A$3:CT$200,S$1,FALSE),2,0),0)</f>
        <v>0</v>
      </c>
      <c r="T35" s="6">
        <f t="shared" si="9"/>
        <v>0</v>
      </c>
      <c r="U35" s="2"/>
      <c r="V35" s="2" t="str">
        <f>IF(O35&lt;&gt;"",VLOOKUP(O35,Runners!CZ$3:DM$200,V$1,FALSE),"")</f>
        <v/>
      </c>
      <c r="W35" s="19" t="str">
        <f t="shared" si="10"/>
        <v/>
      </c>
    </row>
    <row r="36" spans="1:23" x14ac:dyDescent="0.25">
      <c r="A36" s="1" t="s">
        <v>35</v>
      </c>
      <c r="C36" s="3">
        <f>IF(A36&lt;&gt;"",VLOOKUP(A36,Runners!A$3:AS$200,C$1,FALSE),0)</f>
        <v>1.1631944444444445E-2</v>
      </c>
      <c r="D36" s="6">
        <f t="shared" ref="D36:D67" si="11">D35+1</f>
        <v>33</v>
      </c>
      <c r="E36" s="2"/>
      <c r="F36" s="2">
        <f t="shared" ref="F36:F67" si="12">IF(E36&gt;0,E36-C36,0)</f>
        <v>0</v>
      </c>
      <c r="J36" s="1" t="str">
        <f t="shared" ref="J36:J67" si="13">A36</f>
        <v>Derek Caborn</v>
      </c>
      <c r="M36" s="8" t="str">
        <f t="shared" ref="M36:M67" si="14">IF(D36&lt;=L$4,SMALL(E$4:E$201,D36),"")</f>
        <v/>
      </c>
      <c r="N36" s="8" t="str">
        <f t="shared" ref="N36:N67" si="15">IF(D36&lt;=L$4,VLOOKUP(M36,E$4:F$201,2,FALSE),"")</f>
        <v/>
      </c>
      <c r="O36" s="1" t="str">
        <f t="shared" ref="O36:O67" si="16">IF(D36&lt;=L$4,VLOOKUP(M36,E$4:J$201,6,FALSE),"")</f>
        <v/>
      </c>
      <c r="P36" s="40" t="str">
        <f t="shared" ref="P36:P67" si="17">IF(D36&lt;=L$4,VLOOKUP(O36,A$4:B$201,2,FALSE),"")</f>
        <v/>
      </c>
      <c r="Q36" s="40" t="str">
        <f t="shared" ref="Q36:Q67" si="18">IF(D36&lt;=L$4,IF(P36="Y",Q35,Q35-1),"")</f>
        <v/>
      </c>
      <c r="R36" s="6">
        <f t="shared" ref="R36:R67" si="19">IF(Q36=Q35,0,Q36)</f>
        <v>0</v>
      </c>
      <c r="S36" s="6">
        <f>IF(AND(D36&lt;=L$4,P36&lt;&gt;"Y"),IF(N36&lt;VLOOKUP(O36,Runners!A$3:CT$200,S$1,FALSE),2,0),0)</f>
        <v>0</v>
      </c>
      <c r="T36" s="6">
        <f t="shared" ref="T36:T67" si="20">IF(AND(D36&lt;=L$4,P36&lt;&gt;"Y"),S36+R36,0)</f>
        <v>0</v>
      </c>
      <c r="U36" s="2"/>
      <c r="V36" s="2" t="str">
        <f>IF(O36&lt;&gt;"",VLOOKUP(O36,Runners!CZ$3:DM$200,V$1,FALSE),"")</f>
        <v/>
      </c>
      <c r="W36" s="19" t="str">
        <f t="shared" ref="W36:W67" si="21">IF(O36&lt;&gt;"",(V36-N36)/V36,"")</f>
        <v/>
      </c>
    </row>
    <row r="37" spans="1:23" x14ac:dyDescent="0.25">
      <c r="A37" s="1" t="s">
        <v>184</v>
      </c>
      <c r="B37" s="3"/>
      <c r="C37" s="3">
        <f>IF(A37&lt;&gt;"",VLOOKUP(A37,Runners!A$3:AS$200,C$1,FALSE),0)</f>
        <v>1.40625E-2</v>
      </c>
      <c r="D37" s="6">
        <f t="shared" si="11"/>
        <v>34</v>
      </c>
      <c r="E37" s="2"/>
      <c r="F37" s="2">
        <f t="shared" si="12"/>
        <v>0</v>
      </c>
      <c r="J37" s="1" t="str">
        <f t="shared" si="13"/>
        <v>Dez Appleton</v>
      </c>
      <c r="M37" s="8" t="str">
        <f t="shared" si="14"/>
        <v/>
      </c>
      <c r="N37" s="8" t="str">
        <f t="shared" si="15"/>
        <v/>
      </c>
      <c r="O37" s="1" t="str">
        <f t="shared" si="16"/>
        <v/>
      </c>
      <c r="P37" s="40" t="str">
        <f t="shared" si="17"/>
        <v/>
      </c>
      <c r="Q37" s="40" t="str">
        <f t="shared" si="18"/>
        <v/>
      </c>
      <c r="R37" s="6">
        <f t="shared" si="19"/>
        <v>0</v>
      </c>
      <c r="S37" s="6">
        <f>IF(AND(D37&lt;=L$4,P37&lt;&gt;"Y"),IF(N37&lt;VLOOKUP(O37,Runners!A$3:CT$200,S$1,FALSE),2,0),0)</f>
        <v>0</v>
      </c>
      <c r="T37" s="6">
        <f t="shared" si="20"/>
        <v>0</v>
      </c>
      <c r="U37" s="2"/>
      <c r="V37" s="2" t="str">
        <f>IF(O37&lt;&gt;"",VLOOKUP(O37,Runners!CZ$3:DM$200,V$1,FALSE),"")</f>
        <v/>
      </c>
      <c r="W37" s="19" t="str">
        <f t="shared" si="21"/>
        <v/>
      </c>
    </row>
    <row r="38" spans="1:23" x14ac:dyDescent="0.25">
      <c r="A38" s="1" t="s">
        <v>205</v>
      </c>
      <c r="B38" s="3" t="s">
        <v>185</v>
      </c>
      <c r="C38" s="3">
        <f>IF(A38&lt;&gt;"",VLOOKUP(A38,Runners!A$3:AS$200,C$1,FALSE),0)</f>
        <v>1.4930555555555556E-2</v>
      </c>
      <c r="D38" s="6">
        <f t="shared" si="11"/>
        <v>35</v>
      </c>
      <c r="E38" s="2"/>
      <c r="F38" s="2">
        <f t="shared" si="12"/>
        <v>0</v>
      </c>
      <c r="J38" s="1" t="str">
        <f t="shared" si="13"/>
        <v>Dom Kirkby</v>
      </c>
      <c r="M38" s="8" t="str">
        <f t="shared" si="14"/>
        <v/>
      </c>
      <c r="N38" s="8" t="str">
        <f t="shared" si="15"/>
        <v/>
      </c>
      <c r="O38" s="1" t="str">
        <f t="shared" si="16"/>
        <v/>
      </c>
      <c r="P38" s="40" t="str">
        <f t="shared" si="17"/>
        <v/>
      </c>
      <c r="Q38" s="40" t="str">
        <f t="shared" si="18"/>
        <v/>
      </c>
      <c r="R38" s="6">
        <f t="shared" si="19"/>
        <v>0</v>
      </c>
      <c r="S38" s="6">
        <f>IF(AND(D38&lt;=L$4,P38&lt;&gt;"Y"),IF(N38&lt;VLOOKUP(O38,Runners!A$3:CT$200,S$1,FALSE),2,0),0)</f>
        <v>0</v>
      </c>
      <c r="T38" s="6">
        <f t="shared" si="20"/>
        <v>0</v>
      </c>
      <c r="U38" s="2"/>
      <c r="V38" s="2" t="str">
        <f>IF(O38&lt;&gt;"",VLOOKUP(O38,Runners!CZ$3:DM$200,V$1,FALSE),"")</f>
        <v/>
      </c>
      <c r="W38" s="19" t="str">
        <f t="shared" si="21"/>
        <v/>
      </c>
    </row>
    <row r="39" spans="1:23" x14ac:dyDescent="0.25">
      <c r="A39" s="1" t="s">
        <v>191</v>
      </c>
      <c r="C39" s="3">
        <f>IF(A39&lt;&gt;"",VLOOKUP(A39,Runners!A$3:AS$200,C$1,FALSE),0)</f>
        <v>1.8576388888888889E-2</v>
      </c>
      <c r="D39" s="6">
        <f t="shared" si="11"/>
        <v>36</v>
      </c>
      <c r="E39" s="2">
        <v>3.8252314814814815E-2</v>
      </c>
      <c r="F39" s="2">
        <f t="shared" si="12"/>
        <v>1.9675925925925927E-2</v>
      </c>
      <c r="J39" s="1" t="str">
        <f t="shared" si="13"/>
        <v>Dominic Garrett</v>
      </c>
      <c r="M39" s="8" t="str">
        <f t="shared" si="14"/>
        <v/>
      </c>
      <c r="N39" s="8" t="str">
        <f t="shared" si="15"/>
        <v/>
      </c>
      <c r="O39" s="1" t="str">
        <f t="shared" si="16"/>
        <v/>
      </c>
      <c r="P39" s="40" t="str">
        <f t="shared" si="17"/>
        <v/>
      </c>
      <c r="Q39" s="40" t="str">
        <f t="shared" si="18"/>
        <v/>
      </c>
      <c r="R39" s="6">
        <f t="shared" si="19"/>
        <v>0</v>
      </c>
      <c r="S39" s="6">
        <f>IF(AND(D39&lt;=L$4,P39&lt;&gt;"Y"),IF(N39&lt;VLOOKUP(O39,Runners!A$3:CT$200,S$1,FALSE),2,0),0)</f>
        <v>0</v>
      </c>
      <c r="T39" s="6">
        <f t="shared" si="20"/>
        <v>0</v>
      </c>
      <c r="U39" s="2"/>
      <c r="V39" s="2" t="str">
        <f>IF(O39&lt;&gt;"",VLOOKUP(O39,Runners!CZ$3:DM$200,V$1,FALSE),"")</f>
        <v/>
      </c>
      <c r="W39" s="19" t="str">
        <f t="shared" si="21"/>
        <v/>
      </c>
    </row>
    <row r="40" spans="1:23" x14ac:dyDescent="0.25">
      <c r="A40" s="1" t="s">
        <v>215</v>
      </c>
      <c r="C40" s="3">
        <f>IF(A40&lt;&gt;"",VLOOKUP(A40,Runners!A$3:AS$200,C$1,FALSE),0)</f>
        <v>1.0243055555555556E-2</v>
      </c>
      <c r="D40" s="6">
        <f t="shared" si="11"/>
        <v>37</v>
      </c>
      <c r="E40" s="2"/>
      <c r="F40" s="2">
        <f t="shared" si="12"/>
        <v>0</v>
      </c>
      <c r="J40" s="1" t="str">
        <f t="shared" si="13"/>
        <v>Emma Johnston</v>
      </c>
      <c r="M40" s="8" t="str">
        <f t="shared" si="14"/>
        <v/>
      </c>
      <c r="N40" s="8" t="str">
        <f t="shared" si="15"/>
        <v/>
      </c>
      <c r="O40" s="1" t="str">
        <f t="shared" si="16"/>
        <v/>
      </c>
      <c r="P40" s="40" t="str">
        <f t="shared" si="17"/>
        <v/>
      </c>
      <c r="Q40" s="40" t="str">
        <f t="shared" si="18"/>
        <v/>
      </c>
      <c r="R40" s="6">
        <f t="shared" si="19"/>
        <v>0</v>
      </c>
      <c r="S40" s="6">
        <f>IF(AND(D40&lt;=L$4,P40&lt;&gt;"Y"),IF(N40&lt;VLOOKUP(O40,Runners!A$3:CT$200,S$1,FALSE),2,0),0)</f>
        <v>0</v>
      </c>
      <c r="T40" s="6">
        <f t="shared" si="20"/>
        <v>0</v>
      </c>
      <c r="U40" s="2"/>
      <c r="V40" s="2" t="str">
        <f>IF(O40&lt;&gt;"",VLOOKUP(O40,Runners!CZ$3:DM$200,V$1,FALSE),"")</f>
        <v/>
      </c>
      <c r="W40" s="19" t="str">
        <f t="shared" si="21"/>
        <v/>
      </c>
    </row>
    <row r="41" spans="1:23" x14ac:dyDescent="0.25">
      <c r="A41" s="1" t="s">
        <v>232</v>
      </c>
      <c r="C41" s="3">
        <f>IF(A41&lt;&gt;"",VLOOKUP(A41,Runners!A$3:AS$200,C$1,FALSE),0)</f>
        <v>1.545138888888889E-2</v>
      </c>
      <c r="D41" s="6">
        <f t="shared" si="11"/>
        <v>38</v>
      </c>
      <c r="E41" s="2"/>
      <c r="F41" s="2">
        <f t="shared" si="12"/>
        <v>0</v>
      </c>
      <c r="J41" s="1" t="str">
        <f t="shared" si="13"/>
        <v>George Thomson</v>
      </c>
      <c r="M41" s="8" t="str">
        <f t="shared" si="14"/>
        <v/>
      </c>
      <c r="N41" s="8" t="str">
        <f t="shared" si="15"/>
        <v/>
      </c>
      <c r="O41" s="1" t="str">
        <f t="shared" si="16"/>
        <v/>
      </c>
      <c r="P41" s="40" t="str">
        <f t="shared" si="17"/>
        <v/>
      </c>
      <c r="Q41" s="40" t="str">
        <f t="shared" si="18"/>
        <v/>
      </c>
      <c r="R41" s="6">
        <f t="shared" si="19"/>
        <v>0</v>
      </c>
      <c r="S41" s="6">
        <f>IF(AND(D41&lt;=L$4,P41&lt;&gt;"Y"),IF(N41&lt;VLOOKUP(O41,Runners!A$3:CT$200,S$1,FALSE),2,0),0)</f>
        <v>0</v>
      </c>
      <c r="T41" s="6">
        <f t="shared" si="20"/>
        <v>0</v>
      </c>
      <c r="U41" s="2"/>
      <c r="V41" s="2" t="str">
        <f>IF(O41&lt;&gt;"",VLOOKUP(O41,Runners!CZ$3:DM$200,V$1,FALSE),"")</f>
        <v/>
      </c>
      <c r="W41" s="19" t="str">
        <f t="shared" si="21"/>
        <v/>
      </c>
    </row>
    <row r="42" spans="1:23" x14ac:dyDescent="0.25">
      <c r="A42" s="1" t="s">
        <v>59</v>
      </c>
      <c r="C42" s="3">
        <f>IF(A42&lt;&gt;"",VLOOKUP(A42,Runners!A$3:AS$200,C$1,FALSE),0)</f>
        <v>1.4236111111111111E-2</v>
      </c>
      <c r="D42" s="6">
        <f t="shared" si="11"/>
        <v>39</v>
      </c>
      <c r="E42" s="2"/>
      <c r="F42" s="2">
        <f t="shared" si="12"/>
        <v>0</v>
      </c>
      <c r="J42" s="1" t="str">
        <f t="shared" si="13"/>
        <v>Gerard Browne</v>
      </c>
      <c r="M42" s="8" t="str">
        <f t="shared" si="14"/>
        <v/>
      </c>
      <c r="N42" s="8" t="str">
        <f t="shared" si="15"/>
        <v/>
      </c>
      <c r="O42" s="1" t="str">
        <f t="shared" si="16"/>
        <v/>
      </c>
      <c r="P42" s="40" t="str">
        <f t="shared" si="17"/>
        <v/>
      </c>
      <c r="Q42" s="40" t="str">
        <f t="shared" si="18"/>
        <v/>
      </c>
      <c r="R42" s="6">
        <f t="shared" si="19"/>
        <v>0</v>
      </c>
      <c r="S42" s="6">
        <f>IF(AND(D42&lt;=L$4,P42&lt;&gt;"Y"),IF(N42&lt;VLOOKUP(O42,Runners!A$3:CT$200,S$1,FALSE),2,0),0)</f>
        <v>0</v>
      </c>
      <c r="T42" s="6">
        <f t="shared" si="20"/>
        <v>0</v>
      </c>
      <c r="U42" s="2"/>
      <c r="V42" s="2" t="str">
        <f>IF(O42&lt;&gt;"",VLOOKUP(O42,Runners!CZ$3:DM$200,V$1,FALSE),"")</f>
        <v/>
      </c>
      <c r="W42" s="19" t="str">
        <f t="shared" si="21"/>
        <v/>
      </c>
    </row>
    <row r="43" spans="1:23" x14ac:dyDescent="0.25">
      <c r="A43" s="1" t="s">
        <v>66</v>
      </c>
      <c r="C43" s="3">
        <f>IF(A43&lt;&gt;"",VLOOKUP(A43,Runners!A$3:AS$200,C$1,FALSE),0)</f>
        <v>1.5277777777777777E-2</v>
      </c>
      <c r="D43" s="6">
        <f t="shared" si="11"/>
        <v>40</v>
      </c>
      <c r="E43" s="2"/>
      <c r="F43" s="2">
        <f t="shared" si="12"/>
        <v>0</v>
      </c>
      <c r="J43" s="1" t="str">
        <f t="shared" si="13"/>
        <v>Gill Draper</v>
      </c>
      <c r="M43" s="8" t="str">
        <f t="shared" si="14"/>
        <v/>
      </c>
      <c r="N43" s="8" t="str">
        <f t="shared" si="15"/>
        <v/>
      </c>
      <c r="O43" s="1" t="str">
        <f t="shared" si="16"/>
        <v/>
      </c>
      <c r="P43" s="40" t="str">
        <f t="shared" si="17"/>
        <v/>
      </c>
      <c r="Q43" s="40" t="str">
        <f t="shared" si="18"/>
        <v/>
      </c>
      <c r="R43" s="6">
        <f t="shared" si="19"/>
        <v>0</v>
      </c>
      <c r="S43" s="6">
        <f>IF(AND(D43&lt;=L$4,P43&lt;&gt;"Y"),IF(N43&lt;VLOOKUP(O43,Runners!A$3:CT$200,S$1,FALSE),2,0),0)</f>
        <v>0</v>
      </c>
      <c r="T43" s="6">
        <f t="shared" si="20"/>
        <v>0</v>
      </c>
      <c r="U43" s="2"/>
      <c r="V43" s="2" t="str">
        <f>IF(O43&lt;&gt;"",VLOOKUP(O43,Runners!CZ$3:DM$200,V$1,FALSE),"")</f>
        <v/>
      </c>
      <c r="W43" s="19" t="str">
        <f t="shared" si="21"/>
        <v/>
      </c>
    </row>
    <row r="44" spans="1:23" x14ac:dyDescent="0.25">
      <c r="A44" s="1" t="s">
        <v>4</v>
      </c>
      <c r="C44" s="3">
        <f>IF(A44&lt;&gt;"",VLOOKUP(A44,Runners!A$3:AS$200,C$1,FALSE),0)</f>
        <v>6.5972222222222222E-3</v>
      </c>
      <c r="D44" s="6">
        <f t="shared" si="11"/>
        <v>41</v>
      </c>
      <c r="E44" s="2"/>
      <c r="F44" s="2">
        <f t="shared" si="12"/>
        <v>0</v>
      </c>
      <c r="J44" s="1" t="str">
        <f t="shared" si="13"/>
        <v>Gillian Oliver</v>
      </c>
      <c r="M44" s="8" t="str">
        <f t="shared" si="14"/>
        <v/>
      </c>
      <c r="N44" s="8" t="str">
        <f t="shared" si="15"/>
        <v/>
      </c>
      <c r="O44" s="1" t="str">
        <f t="shared" si="16"/>
        <v/>
      </c>
      <c r="P44" s="40" t="str">
        <f t="shared" si="17"/>
        <v/>
      </c>
      <c r="Q44" s="40" t="str">
        <f t="shared" si="18"/>
        <v/>
      </c>
      <c r="R44" s="6">
        <f t="shared" si="19"/>
        <v>0</v>
      </c>
      <c r="S44" s="6">
        <f>IF(AND(D44&lt;=L$4,P44&lt;&gt;"Y"),IF(N44&lt;VLOOKUP(O44,Runners!A$3:CT$200,S$1,FALSE),2,0),0)</f>
        <v>0</v>
      </c>
      <c r="T44" s="6">
        <f t="shared" si="20"/>
        <v>0</v>
      </c>
      <c r="U44" s="2"/>
      <c r="V44" s="2" t="str">
        <f>IF(O44&lt;&gt;"",VLOOKUP(O44,Runners!CZ$3:DM$200,V$1,FALSE),"")</f>
        <v/>
      </c>
      <c r="W44" s="19" t="str">
        <f t="shared" si="21"/>
        <v/>
      </c>
    </row>
    <row r="45" spans="1:23" x14ac:dyDescent="0.25">
      <c r="A45" s="1" t="s">
        <v>5</v>
      </c>
      <c r="C45" s="3">
        <f>IF(A45&lt;&gt;"",VLOOKUP(A45,Runners!A$3:AS$200,C$1,FALSE),0)</f>
        <v>1.545138888888889E-2</v>
      </c>
      <c r="D45" s="6">
        <f t="shared" si="11"/>
        <v>42</v>
      </c>
      <c r="E45" s="2"/>
      <c r="F45" s="2">
        <f t="shared" si="12"/>
        <v>0</v>
      </c>
      <c r="J45" s="1" t="str">
        <f t="shared" si="13"/>
        <v>Graham Webster</v>
      </c>
      <c r="M45" s="8" t="str">
        <f t="shared" si="14"/>
        <v/>
      </c>
      <c r="N45" s="8" t="str">
        <f t="shared" si="15"/>
        <v/>
      </c>
      <c r="O45" s="1" t="str">
        <f t="shared" si="16"/>
        <v/>
      </c>
      <c r="P45" s="40" t="str">
        <f t="shared" si="17"/>
        <v/>
      </c>
      <c r="Q45" s="40" t="str">
        <f t="shared" si="18"/>
        <v/>
      </c>
      <c r="R45" s="6">
        <f t="shared" si="19"/>
        <v>0</v>
      </c>
      <c r="S45" s="6">
        <f>IF(AND(D45&lt;=L$4,P45&lt;&gt;"Y"),IF(N45&lt;VLOOKUP(O45,Runners!A$3:CT$200,S$1,FALSE),2,0),0)</f>
        <v>0</v>
      </c>
      <c r="T45" s="6">
        <f t="shared" si="20"/>
        <v>0</v>
      </c>
      <c r="U45" s="2"/>
      <c r="V45" s="2" t="str">
        <f>IF(O45&lt;&gt;"",VLOOKUP(O45,Runners!CZ$3:DM$200,V$1,FALSE),"")</f>
        <v/>
      </c>
      <c r="W45" s="19" t="str">
        <f t="shared" si="21"/>
        <v/>
      </c>
    </row>
    <row r="46" spans="1:23" x14ac:dyDescent="0.25">
      <c r="A46" s="1" t="s">
        <v>195</v>
      </c>
      <c r="C46" s="3">
        <f>IF(A46&lt;&gt;"",VLOOKUP(A46,Runners!A$3:AS$200,C$1,FALSE),0)</f>
        <v>4.6874999999999998E-3</v>
      </c>
      <c r="D46" s="6">
        <f t="shared" si="11"/>
        <v>43</v>
      </c>
      <c r="E46" s="2"/>
      <c r="F46" s="2">
        <f t="shared" si="12"/>
        <v>0</v>
      </c>
      <c r="J46" s="1" t="str">
        <f t="shared" si="13"/>
        <v>Graham Young</v>
      </c>
      <c r="M46" s="8" t="str">
        <f t="shared" si="14"/>
        <v/>
      </c>
      <c r="N46" s="8" t="str">
        <f t="shared" si="15"/>
        <v/>
      </c>
      <c r="O46" s="1" t="str">
        <f t="shared" si="16"/>
        <v/>
      </c>
      <c r="P46" s="40" t="str">
        <f t="shared" si="17"/>
        <v/>
      </c>
      <c r="Q46" s="40" t="str">
        <f t="shared" si="18"/>
        <v/>
      </c>
      <c r="R46" s="6">
        <f t="shared" si="19"/>
        <v>0</v>
      </c>
      <c r="S46" s="6">
        <f>IF(AND(D46&lt;=L$4,P46&lt;&gt;"Y"),IF(N46&lt;VLOOKUP(O46,Runners!A$3:CT$200,S$1,FALSE),2,0),0)</f>
        <v>0</v>
      </c>
      <c r="T46" s="6">
        <f t="shared" si="20"/>
        <v>0</v>
      </c>
      <c r="U46" s="2"/>
      <c r="V46" s="2" t="str">
        <f>IF(O46&lt;&gt;"",VLOOKUP(O46,Runners!CZ$3:DM$200,V$1,FALSE),"")</f>
        <v/>
      </c>
      <c r="W46" s="19" t="str">
        <f t="shared" si="21"/>
        <v/>
      </c>
    </row>
    <row r="47" spans="1:23" x14ac:dyDescent="0.25">
      <c r="A47" s="1" t="s">
        <v>10</v>
      </c>
      <c r="C47" s="3">
        <f>IF(A47&lt;&gt;"",VLOOKUP(A47,Runners!A$3:AS$200,C$1,FALSE),0)</f>
        <v>9.2013888888888892E-3</v>
      </c>
      <c r="D47" s="6">
        <f t="shared" si="11"/>
        <v>44</v>
      </c>
      <c r="E47" s="2"/>
      <c r="F47" s="2">
        <f t="shared" si="12"/>
        <v>0</v>
      </c>
      <c r="J47" s="1" t="str">
        <f t="shared" si="13"/>
        <v>Greg Oulton</v>
      </c>
      <c r="M47" s="8" t="str">
        <f t="shared" si="14"/>
        <v/>
      </c>
      <c r="N47" s="8" t="str">
        <f t="shared" si="15"/>
        <v/>
      </c>
      <c r="O47" s="1" t="str">
        <f t="shared" si="16"/>
        <v/>
      </c>
      <c r="P47" s="40" t="str">
        <f t="shared" si="17"/>
        <v/>
      </c>
      <c r="Q47" s="40" t="str">
        <f t="shared" si="18"/>
        <v/>
      </c>
      <c r="R47" s="6">
        <f t="shared" si="19"/>
        <v>0</v>
      </c>
      <c r="S47" s="6">
        <f>IF(AND(D47&lt;=L$4,P47&lt;&gt;"Y"),IF(N47&lt;VLOOKUP(O47,Runners!A$3:CT$200,S$1,FALSE),2,0),0)</f>
        <v>0</v>
      </c>
      <c r="T47" s="6">
        <f t="shared" si="20"/>
        <v>0</v>
      </c>
      <c r="U47" s="2"/>
      <c r="V47" s="2" t="str">
        <f>IF(O47&lt;&gt;"",VLOOKUP(O47,Runners!CZ$3:DM$200,V$1,FALSE),"")</f>
        <v/>
      </c>
      <c r="W47" s="19" t="str">
        <f t="shared" si="21"/>
        <v/>
      </c>
    </row>
    <row r="48" spans="1:23" x14ac:dyDescent="0.25">
      <c r="A48" s="1" t="s">
        <v>197</v>
      </c>
      <c r="C48" s="3">
        <f>IF(A48&lt;&gt;"",VLOOKUP(A48,Runners!A$3:AS$200,C$1,FALSE),0)</f>
        <v>1.9791666666666666E-2</v>
      </c>
      <c r="D48" s="6">
        <f t="shared" si="11"/>
        <v>45</v>
      </c>
      <c r="E48" s="2"/>
      <c r="F48" s="2">
        <f t="shared" si="12"/>
        <v>0</v>
      </c>
      <c r="J48" s="1" t="str">
        <f t="shared" si="13"/>
        <v>Guest 35:00</v>
      </c>
      <c r="M48" s="8" t="str">
        <f t="shared" si="14"/>
        <v/>
      </c>
      <c r="N48" s="8" t="str">
        <f t="shared" si="15"/>
        <v/>
      </c>
      <c r="O48" s="1" t="str">
        <f t="shared" si="16"/>
        <v/>
      </c>
      <c r="P48" s="40" t="str">
        <f t="shared" si="17"/>
        <v/>
      </c>
      <c r="Q48" s="40" t="str">
        <f t="shared" si="18"/>
        <v/>
      </c>
      <c r="R48" s="6">
        <f t="shared" si="19"/>
        <v>0</v>
      </c>
      <c r="S48" s="6">
        <f>IF(AND(D48&lt;=L$4,P48&lt;&gt;"Y"),IF(N48&lt;VLOOKUP(O48,Runners!A$3:CT$200,S$1,FALSE),2,0),0)</f>
        <v>0</v>
      </c>
      <c r="T48" s="6">
        <f t="shared" si="20"/>
        <v>0</v>
      </c>
      <c r="U48" s="2"/>
      <c r="V48" s="2" t="str">
        <f>IF(O48&lt;&gt;"",VLOOKUP(O48,Runners!CZ$3:DM$200,V$1,FALSE),"")</f>
        <v/>
      </c>
      <c r="W48" s="19" t="str">
        <f t="shared" si="21"/>
        <v/>
      </c>
    </row>
    <row r="49" spans="1:23" x14ac:dyDescent="0.25">
      <c r="A49" s="1" t="s">
        <v>196</v>
      </c>
      <c r="B49" s="3"/>
      <c r="C49" s="3">
        <f>IF(A49&lt;&gt;"",VLOOKUP(A49,Runners!A$3:AS$200,C$1,FALSE),0)</f>
        <v>1.8576388888888889E-2</v>
      </c>
      <c r="D49" s="6">
        <f t="shared" si="11"/>
        <v>46</v>
      </c>
      <c r="E49" s="2"/>
      <c r="F49" s="2">
        <f t="shared" si="12"/>
        <v>0</v>
      </c>
      <c r="J49" s="1" t="str">
        <f t="shared" si="13"/>
        <v>Guest 37:30</v>
      </c>
      <c r="M49" s="8" t="str">
        <f t="shared" si="14"/>
        <v/>
      </c>
      <c r="N49" s="8" t="str">
        <f t="shared" si="15"/>
        <v/>
      </c>
      <c r="O49" s="1" t="str">
        <f t="shared" si="16"/>
        <v/>
      </c>
      <c r="P49" s="40" t="str">
        <f t="shared" si="17"/>
        <v/>
      </c>
      <c r="Q49" s="40" t="str">
        <f t="shared" si="18"/>
        <v/>
      </c>
      <c r="R49" s="6">
        <f t="shared" si="19"/>
        <v>0</v>
      </c>
      <c r="S49" s="6">
        <f>IF(AND(D49&lt;=L$4,P49&lt;&gt;"Y"),IF(N49&lt;VLOOKUP(O49,Runners!A$3:CT$200,S$1,FALSE),2,0),0)</f>
        <v>0</v>
      </c>
      <c r="T49" s="6">
        <f t="shared" si="20"/>
        <v>0</v>
      </c>
      <c r="U49" s="2"/>
      <c r="V49" s="2" t="str">
        <f>IF(O49&lt;&gt;"",VLOOKUP(O49,Runners!CZ$3:DM$200,V$1,FALSE),"")</f>
        <v/>
      </c>
      <c r="W49" s="19" t="str">
        <f t="shared" si="21"/>
        <v/>
      </c>
    </row>
    <row r="50" spans="1:23" x14ac:dyDescent="0.25">
      <c r="A50" s="1" t="s">
        <v>176</v>
      </c>
      <c r="C50" s="3">
        <f>IF(A50&lt;&gt;"",VLOOKUP(A50,Runners!A$3:AS$200,C$1,FALSE),0)</f>
        <v>1.7361111111111112E-2</v>
      </c>
      <c r="D50" s="6">
        <f t="shared" si="11"/>
        <v>47</v>
      </c>
      <c r="E50" s="2"/>
      <c r="F50" s="2">
        <f t="shared" si="12"/>
        <v>0</v>
      </c>
      <c r="J50" s="1" t="str">
        <f t="shared" si="13"/>
        <v>Guest 40</v>
      </c>
      <c r="M50" s="8" t="str">
        <f t="shared" si="14"/>
        <v/>
      </c>
      <c r="N50" s="8" t="str">
        <f t="shared" si="15"/>
        <v/>
      </c>
      <c r="O50" s="1" t="str">
        <f t="shared" si="16"/>
        <v/>
      </c>
      <c r="P50" s="40" t="str">
        <f t="shared" si="17"/>
        <v/>
      </c>
      <c r="Q50" s="40" t="str">
        <f t="shared" si="18"/>
        <v/>
      </c>
      <c r="R50" s="6">
        <f t="shared" si="19"/>
        <v>0</v>
      </c>
      <c r="S50" s="6">
        <f>IF(AND(D50&lt;=L$4,P50&lt;&gt;"Y"),IF(N50&lt;VLOOKUP(O50,Runners!A$3:CT$200,S$1,FALSE),2,0),0)</f>
        <v>0</v>
      </c>
      <c r="T50" s="6">
        <f t="shared" si="20"/>
        <v>0</v>
      </c>
      <c r="U50" s="2"/>
      <c r="V50" s="2" t="str">
        <f>IF(O50&lt;&gt;"",VLOOKUP(O50,Runners!CZ$3:DM$200,V$1,FALSE),"")</f>
        <v/>
      </c>
      <c r="W50" s="19" t="str">
        <f t="shared" si="21"/>
        <v/>
      </c>
    </row>
    <row r="51" spans="1:23" x14ac:dyDescent="0.25">
      <c r="A51" s="1" t="s">
        <v>177</v>
      </c>
      <c r="C51" s="3">
        <f>IF(A51&lt;&gt;"",VLOOKUP(A51,Runners!A$3:AS$200,C$1,FALSE),0)</f>
        <v>1.6145833333333335E-2</v>
      </c>
      <c r="D51" s="6">
        <f t="shared" si="11"/>
        <v>48</v>
      </c>
      <c r="E51" s="2"/>
      <c r="F51" s="2">
        <f t="shared" si="12"/>
        <v>0</v>
      </c>
      <c r="J51" s="1" t="str">
        <f t="shared" si="13"/>
        <v>Guest 42:30</v>
      </c>
      <c r="M51" s="8" t="str">
        <f t="shared" si="14"/>
        <v/>
      </c>
      <c r="N51" s="8" t="str">
        <f t="shared" si="15"/>
        <v/>
      </c>
      <c r="O51" s="1" t="str">
        <f t="shared" si="16"/>
        <v/>
      </c>
      <c r="P51" s="40" t="str">
        <f t="shared" si="17"/>
        <v/>
      </c>
      <c r="Q51" s="40" t="str">
        <f t="shared" si="18"/>
        <v/>
      </c>
      <c r="R51" s="6">
        <f t="shared" si="19"/>
        <v>0</v>
      </c>
      <c r="S51" s="6">
        <f>IF(AND(D51&lt;=L$4,P51&lt;&gt;"Y"),IF(N51&lt;VLOOKUP(O51,Runners!A$3:CT$200,S$1,FALSE),2,0),0)</f>
        <v>0</v>
      </c>
      <c r="T51" s="6">
        <f t="shared" si="20"/>
        <v>0</v>
      </c>
      <c r="U51" s="2"/>
      <c r="V51" s="2" t="str">
        <f>IF(O51&lt;&gt;"",VLOOKUP(O51,Runners!CZ$3:DM$200,V$1,FALSE),"")</f>
        <v/>
      </c>
      <c r="W51" s="19" t="str">
        <f t="shared" si="21"/>
        <v/>
      </c>
    </row>
    <row r="52" spans="1:23" x14ac:dyDescent="0.25">
      <c r="A52" s="1" t="s">
        <v>178</v>
      </c>
      <c r="C52" s="3">
        <f>IF(A52&lt;&gt;"",VLOOKUP(A52,Runners!A$3:AS$200,C$1,FALSE),0)</f>
        <v>1.4930555555555556E-2</v>
      </c>
      <c r="D52" s="6">
        <f t="shared" si="11"/>
        <v>49</v>
      </c>
      <c r="E52" s="2"/>
      <c r="F52" s="2">
        <f t="shared" si="12"/>
        <v>0</v>
      </c>
      <c r="J52" s="1" t="str">
        <f t="shared" si="13"/>
        <v>Guest 45</v>
      </c>
      <c r="M52" s="8" t="str">
        <f t="shared" si="14"/>
        <v/>
      </c>
      <c r="N52" s="8" t="str">
        <f t="shared" si="15"/>
        <v/>
      </c>
      <c r="O52" s="1" t="str">
        <f t="shared" si="16"/>
        <v/>
      </c>
      <c r="P52" s="40" t="str">
        <f t="shared" si="17"/>
        <v/>
      </c>
      <c r="Q52" s="40" t="str">
        <f t="shared" si="18"/>
        <v/>
      </c>
      <c r="R52" s="6">
        <f t="shared" si="19"/>
        <v>0</v>
      </c>
      <c r="S52" s="6">
        <f>IF(AND(D52&lt;=L$4,P52&lt;&gt;"Y"),IF(N52&lt;VLOOKUP(O52,Runners!A$3:CT$200,S$1,FALSE),2,0),0)</f>
        <v>0</v>
      </c>
      <c r="T52" s="6">
        <f t="shared" si="20"/>
        <v>0</v>
      </c>
      <c r="U52" s="2"/>
      <c r="V52" s="2" t="str">
        <f>IF(O52&lt;&gt;"",VLOOKUP(O52,Runners!CZ$3:DM$200,V$1,FALSE),"")</f>
        <v/>
      </c>
      <c r="W52" s="19" t="str">
        <f t="shared" si="21"/>
        <v/>
      </c>
    </row>
    <row r="53" spans="1:23" x14ac:dyDescent="0.25">
      <c r="A53" s="1" t="s">
        <v>179</v>
      </c>
      <c r="B53" s="3"/>
      <c r="C53" s="3">
        <f>IF(A53&lt;&gt;"",VLOOKUP(A53,Runners!A$3:AS$200,C$1,FALSE),0)</f>
        <v>1.3888888888888888E-2</v>
      </c>
      <c r="D53" s="6">
        <f t="shared" si="11"/>
        <v>50</v>
      </c>
      <c r="E53" s="2"/>
      <c r="F53" s="2">
        <f t="shared" si="12"/>
        <v>0</v>
      </c>
      <c r="J53" s="1" t="str">
        <f t="shared" si="13"/>
        <v>Guest 47:30</v>
      </c>
      <c r="M53" s="8" t="str">
        <f t="shared" si="14"/>
        <v/>
      </c>
      <c r="N53" s="8" t="str">
        <f t="shared" si="15"/>
        <v/>
      </c>
      <c r="O53" s="1" t="str">
        <f t="shared" si="16"/>
        <v/>
      </c>
      <c r="P53" s="40" t="str">
        <f t="shared" si="17"/>
        <v/>
      </c>
      <c r="Q53" s="40" t="str">
        <f t="shared" si="18"/>
        <v/>
      </c>
      <c r="R53" s="6">
        <f t="shared" si="19"/>
        <v>0</v>
      </c>
      <c r="S53" s="6">
        <f>IF(AND(D53&lt;=L$4,P53&lt;&gt;"Y"),IF(N53&lt;VLOOKUP(O53,Runners!A$3:CT$200,S$1,FALSE),2,0),0)</f>
        <v>0</v>
      </c>
      <c r="T53" s="6">
        <f t="shared" si="20"/>
        <v>0</v>
      </c>
      <c r="U53" s="2"/>
      <c r="V53" s="2" t="str">
        <f>IF(O53&lt;&gt;"",VLOOKUP(O53,Runners!CZ$3:DM$200,V$1,FALSE),"")</f>
        <v/>
      </c>
      <c r="W53" s="19" t="str">
        <f t="shared" si="21"/>
        <v/>
      </c>
    </row>
    <row r="54" spans="1:23" x14ac:dyDescent="0.25">
      <c r="A54" s="1" t="s">
        <v>180</v>
      </c>
      <c r="B54" s="3"/>
      <c r="C54" s="3">
        <f>IF(A54&lt;&gt;"",VLOOKUP(A54,Runners!A$3:AS$200,C$1,FALSE),0)</f>
        <v>1.2673611111111111E-2</v>
      </c>
      <c r="D54" s="6">
        <f t="shared" si="11"/>
        <v>51</v>
      </c>
      <c r="E54" s="2"/>
      <c r="F54" s="2">
        <f t="shared" si="12"/>
        <v>0</v>
      </c>
      <c r="J54" s="1" t="str">
        <f t="shared" si="13"/>
        <v>Guest 50</v>
      </c>
      <c r="M54" s="8" t="str">
        <f t="shared" si="14"/>
        <v/>
      </c>
      <c r="N54" s="8" t="str">
        <f t="shared" si="15"/>
        <v/>
      </c>
      <c r="O54" s="1" t="str">
        <f t="shared" si="16"/>
        <v/>
      </c>
      <c r="P54" s="40" t="str">
        <f t="shared" si="17"/>
        <v/>
      </c>
      <c r="Q54" s="40" t="str">
        <f t="shared" si="18"/>
        <v/>
      </c>
      <c r="R54" s="6">
        <f t="shared" si="19"/>
        <v>0</v>
      </c>
      <c r="S54" s="6">
        <f>IF(AND(D54&lt;=L$4,P54&lt;&gt;"Y"),IF(N54&lt;VLOOKUP(O54,Runners!A$3:CT$200,S$1,FALSE),2,0),0)</f>
        <v>0</v>
      </c>
      <c r="T54" s="6">
        <f t="shared" si="20"/>
        <v>0</v>
      </c>
      <c r="U54" s="2"/>
      <c r="V54" s="2" t="str">
        <f>IF(O54&lt;&gt;"",VLOOKUP(O54,Runners!CZ$3:DM$200,V$1,FALSE),"")</f>
        <v/>
      </c>
      <c r="W54" s="19" t="str">
        <f t="shared" si="21"/>
        <v/>
      </c>
    </row>
    <row r="55" spans="1:23" x14ac:dyDescent="0.25">
      <c r="A55" s="1" t="s">
        <v>181</v>
      </c>
      <c r="C55" s="3">
        <f>IF(A55&lt;&gt;"",VLOOKUP(A55,Runners!A$3:AS$200,C$1,FALSE),0)</f>
        <v>1.0243055555555556E-2</v>
      </c>
      <c r="D55" s="6">
        <f t="shared" si="11"/>
        <v>52</v>
      </c>
      <c r="E55" s="2"/>
      <c r="F55" s="2">
        <f t="shared" si="12"/>
        <v>0</v>
      </c>
      <c r="J55" s="1" t="str">
        <f t="shared" si="13"/>
        <v>Guest 55</v>
      </c>
      <c r="M55" s="8" t="str">
        <f t="shared" si="14"/>
        <v/>
      </c>
      <c r="N55" s="8" t="str">
        <f t="shared" si="15"/>
        <v/>
      </c>
      <c r="O55" s="1" t="str">
        <f t="shared" si="16"/>
        <v/>
      </c>
      <c r="P55" s="40" t="str">
        <f t="shared" si="17"/>
        <v/>
      </c>
      <c r="Q55" s="40" t="str">
        <f t="shared" si="18"/>
        <v/>
      </c>
      <c r="R55" s="6">
        <f t="shared" si="19"/>
        <v>0</v>
      </c>
      <c r="S55" s="6">
        <f>IF(AND(D55&lt;=L$4,P55&lt;&gt;"Y"),IF(N55&lt;VLOOKUP(O55,Runners!A$3:CT$200,S$1,FALSE),2,0),0)</f>
        <v>0</v>
      </c>
      <c r="T55" s="6">
        <f t="shared" si="20"/>
        <v>0</v>
      </c>
      <c r="U55" s="2"/>
      <c r="V55" s="2" t="str">
        <f>IF(O55&lt;&gt;"",VLOOKUP(O55,Runners!CZ$3:DM$200,V$1,FALSE),"")</f>
        <v/>
      </c>
      <c r="W55" s="19" t="str">
        <f t="shared" si="21"/>
        <v/>
      </c>
    </row>
    <row r="56" spans="1:23" x14ac:dyDescent="0.25">
      <c r="A56" s="1" t="s">
        <v>182</v>
      </c>
      <c r="C56" s="3">
        <f>IF(A56&lt;&gt;"",VLOOKUP(A56,Runners!A$3:AS$200,C$1,FALSE),0)</f>
        <v>7.9861111111111105E-3</v>
      </c>
      <c r="D56" s="6">
        <f t="shared" si="11"/>
        <v>53</v>
      </c>
      <c r="E56" s="2"/>
      <c r="F56" s="2">
        <f t="shared" si="12"/>
        <v>0</v>
      </c>
      <c r="J56" s="1" t="str">
        <f t="shared" si="13"/>
        <v>Guest 60</v>
      </c>
      <c r="M56" s="8" t="str">
        <f t="shared" si="14"/>
        <v/>
      </c>
      <c r="N56" s="8" t="str">
        <f t="shared" si="15"/>
        <v/>
      </c>
      <c r="O56" s="1" t="str">
        <f t="shared" si="16"/>
        <v/>
      </c>
      <c r="P56" s="40" t="str">
        <f t="shared" si="17"/>
        <v/>
      </c>
      <c r="Q56" s="40" t="str">
        <f t="shared" si="18"/>
        <v/>
      </c>
      <c r="R56" s="6">
        <f t="shared" si="19"/>
        <v>0</v>
      </c>
      <c r="S56" s="6">
        <f>IF(AND(D56&lt;=L$4,P56&lt;&gt;"Y"),IF(N56&lt;VLOOKUP(O56,Runners!A$3:CT$200,S$1,FALSE),2,0),0)</f>
        <v>0</v>
      </c>
      <c r="T56" s="6">
        <f t="shared" si="20"/>
        <v>0</v>
      </c>
      <c r="U56" s="2"/>
      <c r="V56" s="2" t="str">
        <f>IF(O56&lt;&gt;"",VLOOKUP(O56,Runners!CZ$3:DM$200,V$1,FALSE),"")</f>
        <v/>
      </c>
      <c r="W56" s="19" t="str">
        <f t="shared" si="21"/>
        <v/>
      </c>
    </row>
    <row r="57" spans="1:23" x14ac:dyDescent="0.25">
      <c r="A57" s="1" t="s">
        <v>199</v>
      </c>
      <c r="B57" s="3" t="s">
        <v>185</v>
      </c>
      <c r="C57" s="3">
        <f>IF(A57&lt;&gt;"",VLOOKUP(A57,Runners!A$3:AS$200,C$1,FALSE),0)</f>
        <v>1.1111111111111112E-2</v>
      </c>
      <c r="D57" s="6">
        <f t="shared" si="11"/>
        <v>54</v>
      </c>
      <c r="E57" s="2">
        <v>3.6921296296296292E-2</v>
      </c>
      <c r="F57" s="2">
        <f t="shared" si="12"/>
        <v>2.5810185185185179E-2</v>
      </c>
      <c r="J57" s="1" t="str">
        <f t="shared" si="13"/>
        <v>Hannah McCandless</v>
      </c>
      <c r="M57" s="8" t="str">
        <f t="shared" si="14"/>
        <v/>
      </c>
      <c r="N57" s="8" t="str">
        <f t="shared" si="15"/>
        <v/>
      </c>
      <c r="O57" s="1" t="str">
        <f t="shared" si="16"/>
        <v/>
      </c>
      <c r="P57" s="40" t="str">
        <f t="shared" si="17"/>
        <v/>
      </c>
      <c r="Q57" s="40" t="str">
        <f t="shared" si="18"/>
        <v/>
      </c>
      <c r="R57" s="6">
        <f t="shared" si="19"/>
        <v>0</v>
      </c>
      <c r="S57" s="6">
        <f>IF(AND(D57&lt;=L$4,P57&lt;&gt;"Y"),IF(N57&lt;VLOOKUP(O57,Runners!A$3:CT$200,S$1,FALSE),2,0),0)</f>
        <v>0</v>
      </c>
      <c r="T57" s="6">
        <f t="shared" si="20"/>
        <v>0</v>
      </c>
      <c r="U57" s="2"/>
      <c r="V57" s="2" t="str">
        <f>IF(O57&lt;&gt;"",VLOOKUP(O57,Runners!CZ$3:DM$200,V$1,FALSE),"")</f>
        <v/>
      </c>
      <c r="W57" s="19" t="str">
        <f t="shared" si="21"/>
        <v/>
      </c>
    </row>
    <row r="58" spans="1:23" x14ac:dyDescent="0.25">
      <c r="A58" s="1" t="s">
        <v>172</v>
      </c>
      <c r="C58" s="3">
        <f>IF(A58&lt;&gt;"",VLOOKUP(A58,Runners!A$3:AS$200,C$1,FALSE),0)</f>
        <v>1.3194444444444444E-2</v>
      </c>
      <c r="D58" s="6">
        <f t="shared" si="11"/>
        <v>55</v>
      </c>
      <c r="E58" s="2"/>
      <c r="F58" s="2">
        <f t="shared" si="12"/>
        <v>0</v>
      </c>
      <c r="J58" s="1" t="str">
        <f t="shared" si="13"/>
        <v>Heidi Haigh</v>
      </c>
      <c r="M58" s="8" t="str">
        <f t="shared" si="14"/>
        <v/>
      </c>
      <c r="N58" s="8" t="str">
        <f t="shared" si="15"/>
        <v/>
      </c>
      <c r="O58" s="1" t="str">
        <f t="shared" si="16"/>
        <v/>
      </c>
      <c r="P58" s="40" t="str">
        <f t="shared" si="17"/>
        <v/>
      </c>
      <c r="Q58" s="40" t="str">
        <f t="shared" si="18"/>
        <v/>
      </c>
      <c r="R58" s="6">
        <f t="shared" si="19"/>
        <v>0</v>
      </c>
      <c r="S58" s="6">
        <f>IF(AND(D58&lt;=L$4,P58&lt;&gt;"Y"),IF(N58&lt;VLOOKUP(O58,Runners!A$3:CT$200,S$1,FALSE),2,0),0)</f>
        <v>0</v>
      </c>
      <c r="T58" s="6">
        <f t="shared" si="20"/>
        <v>0</v>
      </c>
      <c r="U58" s="2"/>
      <c r="V58" s="2" t="str">
        <f>IF(O58&lt;&gt;"",VLOOKUP(O58,Runners!CZ$3:DM$200,V$1,FALSE),"")</f>
        <v/>
      </c>
      <c r="W58" s="19" t="str">
        <f t="shared" si="21"/>
        <v/>
      </c>
    </row>
    <row r="59" spans="1:23" x14ac:dyDescent="0.25">
      <c r="A59" s="1" t="s">
        <v>233</v>
      </c>
      <c r="C59" s="3">
        <f>IF(A59&lt;&gt;"",VLOOKUP(A59,Runners!A$3:AS$200,C$1,FALSE),0)</f>
        <v>1.545138888888889E-2</v>
      </c>
      <c r="D59" s="6">
        <f t="shared" si="11"/>
        <v>56</v>
      </c>
      <c r="E59" s="2"/>
      <c r="F59" s="2">
        <f t="shared" si="12"/>
        <v>0</v>
      </c>
      <c r="J59" s="1" t="str">
        <f t="shared" si="13"/>
        <v>Hugo Love</v>
      </c>
      <c r="M59" s="8" t="str">
        <f t="shared" si="14"/>
        <v/>
      </c>
      <c r="N59" s="8" t="str">
        <f t="shared" si="15"/>
        <v/>
      </c>
      <c r="O59" s="1" t="str">
        <f t="shared" si="16"/>
        <v/>
      </c>
      <c r="P59" s="40" t="str">
        <f t="shared" si="17"/>
        <v/>
      </c>
      <c r="Q59" s="40" t="str">
        <f t="shared" si="18"/>
        <v/>
      </c>
      <c r="R59" s="6">
        <f t="shared" si="19"/>
        <v>0</v>
      </c>
      <c r="S59" s="6">
        <f>IF(AND(D59&lt;=L$4,P59&lt;&gt;"Y"),IF(N59&lt;VLOOKUP(O59,Runners!A$3:CT$200,S$1,FALSE),2,0),0)</f>
        <v>0</v>
      </c>
      <c r="T59" s="6">
        <f t="shared" si="20"/>
        <v>0</v>
      </c>
      <c r="U59" s="2"/>
      <c r="V59" s="2" t="str">
        <f>IF(O59&lt;&gt;"",VLOOKUP(O59,Runners!CZ$3:DM$200,V$1,FALSE),"")</f>
        <v/>
      </c>
      <c r="W59" s="19" t="str">
        <f t="shared" si="21"/>
        <v/>
      </c>
    </row>
    <row r="60" spans="1:23" x14ac:dyDescent="0.25">
      <c r="A60" s="1" t="s">
        <v>165</v>
      </c>
      <c r="C60" s="3">
        <f>IF(A60&lt;&gt;"",VLOOKUP(A60,Runners!A$3:AS$200,C$1,FALSE),0)</f>
        <v>1.545138888888889E-2</v>
      </c>
      <c r="D60" s="6">
        <f t="shared" si="11"/>
        <v>57</v>
      </c>
      <c r="E60" s="2"/>
      <c r="F60" s="2">
        <f t="shared" si="12"/>
        <v>0</v>
      </c>
      <c r="J60" s="1" t="str">
        <f t="shared" si="13"/>
        <v>Ian Tate</v>
      </c>
      <c r="M60" s="8" t="str">
        <f t="shared" si="14"/>
        <v/>
      </c>
      <c r="N60" s="8" t="str">
        <f t="shared" si="15"/>
        <v/>
      </c>
      <c r="O60" s="1" t="str">
        <f t="shared" si="16"/>
        <v/>
      </c>
      <c r="P60" s="40" t="str">
        <f t="shared" si="17"/>
        <v/>
      </c>
      <c r="Q60" s="40" t="str">
        <f t="shared" si="18"/>
        <v/>
      </c>
      <c r="R60" s="6">
        <f t="shared" si="19"/>
        <v>0</v>
      </c>
      <c r="S60" s="6">
        <f>IF(AND(D60&lt;=L$4,P60&lt;&gt;"Y"),IF(N60&lt;VLOOKUP(O60,Runners!A$3:CT$200,S$1,FALSE),2,0),0)</f>
        <v>0</v>
      </c>
      <c r="T60" s="6">
        <f t="shared" si="20"/>
        <v>0</v>
      </c>
      <c r="U60" s="2"/>
      <c r="V60" s="2" t="str">
        <f>IF(O60&lt;&gt;"",VLOOKUP(O60,Runners!CZ$3:DM$200,V$1,FALSE),"")</f>
        <v/>
      </c>
      <c r="W60" s="19" t="str">
        <f t="shared" si="21"/>
        <v/>
      </c>
    </row>
    <row r="61" spans="1:23" x14ac:dyDescent="0.25">
      <c r="A61" s="1" t="s">
        <v>11</v>
      </c>
      <c r="B61" s="3"/>
      <c r="C61" s="3">
        <f>IF(A61&lt;&gt;"",VLOOKUP(A61,Runners!A$3:AS$200,C$1,FALSE),0)</f>
        <v>9.3749999999999997E-3</v>
      </c>
      <c r="D61" s="6">
        <f t="shared" si="11"/>
        <v>58</v>
      </c>
      <c r="E61" s="2"/>
      <c r="F61" s="2">
        <f t="shared" si="12"/>
        <v>0</v>
      </c>
      <c r="J61" s="1" t="str">
        <f t="shared" si="13"/>
        <v>Jacqui Murray</v>
      </c>
      <c r="M61" s="8" t="str">
        <f t="shared" si="14"/>
        <v/>
      </c>
      <c r="N61" s="8" t="str">
        <f t="shared" si="15"/>
        <v/>
      </c>
      <c r="O61" s="1" t="str">
        <f t="shared" si="16"/>
        <v/>
      </c>
      <c r="P61" s="40" t="str">
        <f t="shared" si="17"/>
        <v/>
      </c>
      <c r="Q61" s="40" t="str">
        <f t="shared" si="18"/>
        <v/>
      </c>
      <c r="R61" s="6">
        <f t="shared" si="19"/>
        <v>0</v>
      </c>
      <c r="S61" s="6">
        <f>IF(AND(D61&lt;=L$4,P61&lt;&gt;"Y"),IF(N61&lt;VLOOKUP(O61,Runners!A$3:CT$200,S$1,FALSE),2,0),0)</f>
        <v>0</v>
      </c>
      <c r="T61" s="6">
        <f t="shared" si="20"/>
        <v>0</v>
      </c>
      <c r="U61" s="2"/>
      <c r="V61" s="2" t="str">
        <f>IF(O61&lt;&gt;"",VLOOKUP(O61,Runners!CZ$3:DM$200,V$1,FALSE),"")</f>
        <v/>
      </c>
      <c r="W61" s="19" t="str">
        <f t="shared" si="21"/>
        <v/>
      </c>
    </row>
    <row r="62" spans="1:23" x14ac:dyDescent="0.25">
      <c r="A62" s="1" t="s">
        <v>157</v>
      </c>
      <c r="C62" s="3">
        <f>IF(A62&lt;&gt;"",VLOOKUP(A62,Runners!A$3:AS$200,C$1,FALSE),0)</f>
        <v>1.40625E-2</v>
      </c>
      <c r="D62" s="6">
        <f t="shared" si="11"/>
        <v>59</v>
      </c>
      <c r="E62" s="2"/>
      <c r="F62" s="2">
        <f t="shared" si="12"/>
        <v>0</v>
      </c>
      <c r="J62" s="1" t="str">
        <f t="shared" si="13"/>
        <v>James Buckley</v>
      </c>
      <c r="M62" s="8" t="str">
        <f t="shared" si="14"/>
        <v/>
      </c>
      <c r="N62" s="8" t="str">
        <f t="shared" si="15"/>
        <v/>
      </c>
      <c r="O62" s="1" t="str">
        <f t="shared" si="16"/>
        <v/>
      </c>
      <c r="P62" s="40" t="str">
        <f t="shared" si="17"/>
        <v/>
      </c>
      <c r="Q62" s="40" t="str">
        <f t="shared" si="18"/>
        <v/>
      </c>
      <c r="R62" s="6">
        <f t="shared" si="19"/>
        <v>0</v>
      </c>
      <c r="S62" s="6">
        <f>IF(AND(D62&lt;=L$4,P62&lt;&gt;"Y"),IF(N62&lt;VLOOKUP(O62,Runners!A$3:CT$200,S$1,FALSE),2,0),0)</f>
        <v>0</v>
      </c>
      <c r="T62" s="6">
        <f t="shared" si="20"/>
        <v>0</v>
      </c>
      <c r="U62" s="2"/>
      <c r="V62" s="2" t="str">
        <f>IF(O62&lt;&gt;"",VLOOKUP(O62,Runners!CZ$3:DM$200,V$1,FALSE),"")</f>
        <v/>
      </c>
      <c r="W62" s="19" t="str">
        <f t="shared" si="21"/>
        <v/>
      </c>
    </row>
    <row r="63" spans="1:23" x14ac:dyDescent="0.25">
      <c r="A63" s="1" t="s">
        <v>219</v>
      </c>
      <c r="B63" s="3"/>
      <c r="C63" s="3">
        <f>IF(A63&lt;&gt;"",VLOOKUP(A63,Runners!A$3:AS$200,C$1,FALSE),0)</f>
        <v>1.892361111111111E-2</v>
      </c>
      <c r="D63" s="6">
        <f t="shared" si="11"/>
        <v>60</v>
      </c>
      <c r="E63" s="2"/>
      <c r="F63" s="2">
        <f t="shared" si="12"/>
        <v>0</v>
      </c>
      <c r="J63" s="1" t="str">
        <f t="shared" si="13"/>
        <v>James greenaway</v>
      </c>
      <c r="M63" s="8" t="str">
        <f t="shared" si="14"/>
        <v/>
      </c>
      <c r="N63" s="8" t="str">
        <f t="shared" si="15"/>
        <v/>
      </c>
      <c r="O63" s="1" t="str">
        <f t="shared" si="16"/>
        <v/>
      </c>
      <c r="P63" s="40" t="str">
        <f t="shared" si="17"/>
        <v/>
      </c>
      <c r="Q63" s="40" t="str">
        <f t="shared" si="18"/>
        <v/>
      </c>
      <c r="R63" s="6">
        <f t="shared" si="19"/>
        <v>0</v>
      </c>
      <c r="S63" s="6">
        <f>IF(AND(D63&lt;=L$4,P63&lt;&gt;"Y"),IF(N63&lt;VLOOKUP(O63,Runners!A$3:CT$200,S$1,FALSE),2,0),0)</f>
        <v>0</v>
      </c>
      <c r="T63" s="6">
        <f t="shared" si="20"/>
        <v>0</v>
      </c>
      <c r="U63" s="2"/>
      <c r="V63" s="2" t="str">
        <f>IF(O63&lt;&gt;"",VLOOKUP(O63,Runners!CZ$3:DM$200,V$1,FALSE),"")</f>
        <v/>
      </c>
      <c r="W63" s="19" t="str">
        <f t="shared" si="21"/>
        <v/>
      </c>
    </row>
    <row r="64" spans="1:23" x14ac:dyDescent="0.25">
      <c r="A64" s="1" t="s">
        <v>169</v>
      </c>
      <c r="C64" s="3">
        <f>IF(A64&lt;&gt;"",VLOOKUP(A64,Runners!A$3:AS$200,C$1,FALSE),0)</f>
        <v>1.3194444444444444E-2</v>
      </c>
      <c r="D64" s="6">
        <f t="shared" si="11"/>
        <v>61</v>
      </c>
      <c r="E64" s="2"/>
      <c r="F64" s="2">
        <f t="shared" si="12"/>
        <v>0</v>
      </c>
      <c r="J64" s="1" t="str">
        <f t="shared" si="13"/>
        <v>Jason Sheridan</v>
      </c>
      <c r="M64" s="8" t="str">
        <f t="shared" si="14"/>
        <v/>
      </c>
      <c r="N64" s="8" t="str">
        <f t="shared" si="15"/>
        <v/>
      </c>
      <c r="O64" s="1" t="str">
        <f t="shared" si="16"/>
        <v/>
      </c>
      <c r="P64" s="40" t="str">
        <f t="shared" si="17"/>
        <v/>
      </c>
      <c r="Q64" s="40" t="str">
        <f t="shared" si="18"/>
        <v/>
      </c>
      <c r="R64" s="6">
        <f t="shared" si="19"/>
        <v>0</v>
      </c>
      <c r="S64" s="6">
        <f>IF(AND(D64&lt;=L$4,P64&lt;&gt;"Y"),IF(N64&lt;VLOOKUP(O64,Runners!A$3:CT$200,S$1,FALSE),2,0),0)</f>
        <v>0</v>
      </c>
      <c r="T64" s="6">
        <f t="shared" si="20"/>
        <v>0</v>
      </c>
      <c r="U64" s="2"/>
      <c r="V64" s="2" t="str">
        <f>IF(O64&lt;&gt;"",VLOOKUP(O64,Runners!CZ$3:DM$200,V$1,FALSE),"")</f>
        <v/>
      </c>
      <c r="W64" s="19" t="str">
        <f t="shared" si="21"/>
        <v/>
      </c>
    </row>
    <row r="65" spans="1:23" x14ac:dyDescent="0.25">
      <c r="A65" s="1" t="s">
        <v>203</v>
      </c>
      <c r="C65" s="3">
        <f>IF(A65&lt;&gt;"",VLOOKUP(A65,Runners!A$3:AS$200,C$1,FALSE),0)</f>
        <v>1.0763888888888889E-2</v>
      </c>
      <c r="D65" s="6">
        <f t="shared" si="11"/>
        <v>62</v>
      </c>
      <c r="E65" s="2"/>
      <c r="F65" s="2">
        <f t="shared" si="12"/>
        <v>0</v>
      </c>
      <c r="J65" s="1" t="str">
        <f t="shared" si="13"/>
        <v>Jen Trohear</v>
      </c>
      <c r="M65" s="8" t="str">
        <f t="shared" si="14"/>
        <v/>
      </c>
      <c r="N65" s="8" t="str">
        <f t="shared" si="15"/>
        <v/>
      </c>
      <c r="O65" s="1" t="str">
        <f t="shared" si="16"/>
        <v/>
      </c>
      <c r="P65" s="40" t="str">
        <f t="shared" si="17"/>
        <v/>
      </c>
      <c r="Q65" s="40" t="str">
        <f t="shared" si="18"/>
        <v/>
      </c>
      <c r="R65" s="6">
        <f t="shared" si="19"/>
        <v>0</v>
      </c>
      <c r="S65" s="6">
        <f>IF(AND(D65&lt;=L$4,P65&lt;&gt;"Y"),IF(N65&lt;VLOOKUP(O65,Runners!A$3:CT$200,S$1,FALSE),2,0),0)</f>
        <v>0</v>
      </c>
      <c r="T65" s="6">
        <f t="shared" si="20"/>
        <v>0</v>
      </c>
      <c r="U65" s="2"/>
      <c r="V65" s="2" t="str">
        <f>IF(O65&lt;&gt;"",VLOOKUP(O65,Runners!CZ$3:DM$200,V$1,FALSE),"")</f>
        <v/>
      </c>
      <c r="W65" s="19" t="str">
        <f t="shared" si="21"/>
        <v/>
      </c>
    </row>
    <row r="66" spans="1:23" x14ac:dyDescent="0.25">
      <c r="A66" s="1" t="s">
        <v>9</v>
      </c>
      <c r="C66" s="3">
        <f>IF(A66&lt;&gt;"",VLOOKUP(A66,Runners!A$3:AS$200,C$1,FALSE),0)</f>
        <v>4.8611111111111112E-3</v>
      </c>
      <c r="D66" s="6">
        <f t="shared" si="11"/>
        <v>63</v>
      </c>
      <c r="E66" s="2">
        <v>3.6469907407407402E-2</v>
      </c>
      <c r="F66" s="2">
        <f t="shared" si="12"/>
        <v>3.1608796296296288E-2</v>
      </c>
      <c r="J66" s="1" t="str">
        <f t="shared" si="13"/>
        <v>Jeremy McCandless</v>
      </c>
      <c r="M66" s="8" t="str">
        <f t="shared" si="14"/>
        <v/>
      </c>
      <c r="N66" s="8" t="str">
        <f t="shared" si="15"/>
        <v/>
      </c>
      <c r="O66" s="1" t="str">
        <f t="shared" si="16"/>
        <v/>
      </c>
      <c r="P66" s="40" t="str">
        <f t="shared" si="17"/>
        <v/>
      </c>
      <c r="Q66" s="40" t="str">
        <f t="shared" si="18"/>
        <v/>
      </c>
      <c r="R66" s="6">
        <f t="shared" si="19"/>
        <v>0</v>
      </c>
      <c r="S66" s="6">
        <f>IF(AND(D66&lt;=L$4,P66&lt;&gt;"Y"),IF(N66&lt;VLOOKUP(O66,Runners!A$3:CT$200,S$1,FALSE),2,0),0)</f>
        <v>0</v>
      </c>
      <c r="T66" s="6">
        <f t="shared" si="20"/>
        <v>0</v>
      </c>
      <c r="U66" s="2"/>
      <c r="V66" s="2" t="str">
        <f>IF(O66&lt;&gt;"",VLOOKUP(O66,Runners!CZ$3:DM$200,V$1,FALSE),"")</f>
        <v/>
      </c>
      <c r="W66" s="19" t="str">
        <f t="shared" si="21"/>
        <v/>
      </c>
    </row>
    <row r="67" spans="1:23" x14ac:dyDescent="0.25">
      <c r="A67" s="1" t="s">
        <v>24</v>
      </c>
      <c r="B67" s="3"/>
      <c r="C67" s="3">
        <f>IF(A67&lt;&gt;"",VLOOKUP(A67,Runners!A$3:AS$200,C$1,FALSE),0)</f>
        <v>1.9444444444444445E-2</v>
      </c>
      <c r="D67" s="6">
        <f t="shared" si="11"/>
        <v>64</v>
      </c>
      <c r="E67" s="2"/>
      <c r="F67" s="2">
        <f t="shared" si="12"/>
        <v>0</v>
      </c>
      <c r="J67" s="1" t="str">
        <f t="shared" si="13"/>
        <v>Joe Greenwood</v>
      </c>
      <c r="M67" s="8" t="str">
        <f t="shared" si="14"/>
        <v/>
      </c>
      <c r="N67" s="8" t="str">
        <f t="shared" si="15"/>
        <v/>
      </c>
      <c r="O67" s="1" t="str">
        <f t="shared" si="16"/>
        <v/>
      </c>
      <c r="P67" s="40" t="str">
        <f t="shared" si="17"/>
        <v/>
      </c>
      <c r="Q67" s="40" t="str">
        <f t="shared" si="18"/>
        <v/>
      </c>
      <c r="R67" s="6">
        <f t="shared" si="19"/>
        <v>0</v>
      </c>
      <c r="S67" s="6">
        <f>IF(AND(D67&lt;=L$4,P67&lt;&gt;"Y"),IF(N67&lt;VLOOKUP(O67,Runners!A$3:CT$200,S$1,FALSE),2,0),0)</f>
        <v>0</v>
      </c>
      <c r="T67" s="6">
        <f t="shared" si="20"/>
        <v>0</v>
      </c>
      <c r="U67" s="2"/>
      <c r="V67" s="2" t="str">
        <f>IF(O67&lt;&gt;"",VLOOKUP(O67,Runners!CZ$3:DM$200,V$1,FALSE),"")</f>
        <v/>
      </c>
      <c r="W67" s="19" t="str">
        <f t="shared" si="21"/>
        <v/>
      </c>
    </row>
    <row r="68" spans="1:23" x14ac:dyDescent="0.25">
      <c r="A68" s="1" t="s">
        <v>146</v>
      </c>
      <c r="C68" s="3">
        <f>IF(A68&lt;&gt;"",VLOOKUP(A68,Runners!A$3:AS$200,C$1,FALSE),0)</f>
        <v>1.5625E-2</v>
      </c>
      <c r="D68" s="6">
        <f t="shared" ref="D68:D99" si="22">D67+1</f>
        <v>65</v>
      </c>
      <c r="E68" s="2"/>
      <c r="F68" s="2">
        <f t="shared" ref="F68:F99" si="23">IF(E68&gt;0,E68-C68,0)</f>
        <v>0</v>
      </c>
      <c r="J68" s="1" t="str">
        <f t="shared" ref="J68:J99" si="24">A68</f>
        <v>John Bertenshaw</v>
      </c>
      <c r="M68" s="8" t="str">
        <f t="shared" ref="M68:M99" si="25">IF(D68&lt;=L$4,SMALL(E$4:E$201,D68),"")</f>
        <v/>
      </c>
      <c r="N68" s="8" t="str">
        <f t="shared" ref="N68:N99" si="26">IF(D68&lt;=L$4,VLOOKUP(M68,E$4:F$201,2,FALSE),"")</f>
        <v/>
      </c>
      <c r="O68" s="1" t="str">
        <f t="shared" ref="O68:O99" si="27">IF(D68&lt;=L$4,VLOOKUP(M68,E$4:J$201,6,FALSE),"")</f>
        <v/>
      </c>
      <c r="P68" s="40" t="str">
        <f t="shared" ref="P68:P99" si="28">IF(D68&lt;=L$4,VLOOKUP(O68,A$4:B$201,2,FALSE),"")</f>
        <v/>
      </c>
      <c r="Q68" s="40" t="str">
        <f t="shared" ref="Q68:Q99" si="29">IF(D68&lt;=L$4,IF(P68="Y",Q67,Q67-1),"")</f>
        <v/>
      </c>
      <c r="R68" s="6">
        <f t="shared" ref="R68:R99" si="30">IF(Q68=Q67,0,Q68)</f>
        <v>0</v>
      </c>
      <c r="S68" s="6">
        <f>IF(AND(D68&lt;=L$4,P68&lt;&gt;"Y"),IF(N68&lt;VLOOKUP(O68,Runners!A$3:CT$200,S$1,FALSE),2,0),0)</f>
        <v>0</v>
      </c>
      <c r="T68" s="6">
        <f t="shared" ref="T68:T99" si="31">IF(AND(D68&lt;=L$4,P68&lt;&gt;"Y"),S68+R68,0)</f>
        <v>0</v>
      </c>
      <c r="U68" s="2"/>
      <c r="V68" s="2" t="str">
        <f>IF(O68&lt;&gt;"",VLOOKUP(O68,Runners!CZ$3:DM$200,V$1,FALSE),"")</f>
        <v/>
      </c>
      <c r="W68" s="19" t="str">
        <f t="shared" ref="W68:W99" si="32">IF(O68&lt;&gt;"",(V68-N68)/V68,"")</f>
        <v/>
      </c>
    </row>
    <row r="69" spans="1:23" x14ac:dyDescent="0.25">
      <c r="A69" s="1" t="s">
        <v>168</v>
      </c>
      <c r="C69" s="3">
        <f>IF(A69&lt;&gt;"",VLOOKUP(A69,Runners!A$3:AS$200,C$1,FALSE),0)</f>
        <v>1.7534722222222222E-2</v>
      </c>
      <c r="D69" s="6">
        <f t="shared" si="22"/>
        <v>66</v>
      </c>
      <c r="E69" s="2"/>
      <c r="F69" s="2">
        <f t="shared" si="23"/>
        <v>0</v>
      </c>
      <c r="J69" s="1" t="str">
        <f t="shared" si="24"/>
        <v>Jonathan Tuck</v>
      </c>
      <c r="M69" s="8" t="str">
        <f t="shared" si="25"/>
        <v/>
      </c>
      <c r="N69" s="8" t="str">
        <f t="shared" si="26"/>
        <v/>
      </c>
      <c r="O69" s="1" t="str">
        <f t="shared" si="27"/>
        <v/>
      </c>
      <c r="P69" s="40" t="str">
        <f t="shared" si="28"/>
        <v/>
      </c>
      <c r="Q69" s="40" t="str">
        <f t="shared" si="29"/>
        <v/>
      </c>
      <c r="R69" s="6">
        <f t="shared" si="30"/>
        <v>0</v>
      </c>
      <c r="S69" s="6">
        <f>IF(AND(D69&lt;=L$4,P69&lt;&gt;"Y"),IF(N69&lt;VLOOKUP(O69,Runners!A$3:CT$200,S$1,FALSE),2,0),0)</f>
        <v>0</v>
      </c>
      <c r="T69" s="6">
        <f t="shared" si="31"/>
        <v>0</v>
      </c>
      <c r="U69" s="2"/>
      <c r="V69" s="2" t="str">
        <f>IF(O69&lt;&gt;"",VLOOKUP(O69,Runners!CZ$3:DM$200,V$1,FALSE),"")</f>
        <v/>
      </c>
      <c r="W69" s="19" t="str">
        <f t="shared" si="32"/>
        <v/>
      </c>
    </row>
    <row r="70" spans="1:23" x14ac:dyDescent="0.25">
      <c r="A70" s="41" t="s">
        <v>212</v>
      </c>
      <c r="B70" s="1" t="s">
        <v>185</v>
      </c>
      <c r="C70" s="3">
        <f>IF(A70&lt;&gt;"",VLOOKUP(A70,Runners!A$3:AS$200,C$1,FALSE),0)</f>
        <v>1.6145833333333335E-2</v>
      </c>
      <c r="D70" s="6">
        <f t="shared" si="22"/>
        <v>67</v>
      </c>
      <c r="E70" s="2"/>
      <c r="F70" s="2">
        <f t="shared" si="23"/>
        <v>0</v>
      </c>
      <c r="J70" s="1" t="str">
        <f t="shared" si="24"/>
        <v>Jonny Ladd</v>
      </c>
      <c r="M70" s="8" t="str">
        <f t="shared" si="25"/>
        <v/>
      </c>
      <c r="N70" s="8" t="str">
        <f t="shared" si="26"/>
        <v/>
      </c>
      <c r="O70" s="1" t="str">
        <f t="shared" si="27"/>
        <v/>
      </c>
      <c r="P70" s="40" t="str">
        <f t="shared" si="28"/>
        <v/>
      </c>
      <c r="Q70" s="40" t="str">
        <f t="shared" si="29"/>
        <v/>
      </c>
      <c r="R70" s="6">
        <f t="shared" si="30"/>
        <v>0</v>
      </c>
      <c r="S70" s="6">
        <f>IF(AND(D70&lt;=L$4,P70&lt;&gt;"Y"),IF(N70&lt;VLOOKUP(O70,Runners!A$3:CT$200,S$1,FALSE),2,0),0)</f>
        <v>0</v>
      </c>
      <c r="T70" s="6">
        <f t="shared" si="31"/>
        <v>0</v>
      </c>
      <c r="U70" s="2"/>
      <c r="V70" s="2" t="str">
        <f>IF(O70&lt;&gt;"",VLOOKUP(O70,Runners!CZ$3:DM$200,V$1,FALSE),"")</f>
        <v/>
      </c>
      <c r="W70" s="19" t="str">
        <f t="shared" si="32"/>
        <v/>
      </c>
    </row>
    <row r="71" spans="1:23" x14ac:dyDescent="0.25">
      <c r="A71" s="1" t="s">
        <v>22</v>
      </c>
      <c r="C71" s="3">
        <f>IF(A71&lt;&gt;"",VLOOKUP(A71,Runners!A$3:AS$200,C$1,FALSE),0)</f>
        <v>1.0590277777777778E-2</v>
      </c>
      <c r="D71" s="6">
        <f t="shared" si="22"/>
        <v>68</v>
      </c>
      <c r="E71" s="2">
        <v>3.965277777777778E-2</v>
      </c>
      <c r="F71" s="2">
        <f t="shared" si="23"/>
        <v>2.9062500000000002E-2</v>
      </c>
      <c r="J71" s="1" t="str">
        <f t="shared" si="24"/>
        <v>Julia Rolfe</v>
      </c>
      <c r="M71" s="8" t="str">
        <f t="shared" si="25"/>
        <v/>
      </c>
      <c r="N71" s="8" t="str">
        <f t="shared" si="26"/>
        <v/>
      </c>
      <c r="O71" s="1" t="str">
        <f t="shared" si="27"/>
        <v/>
      </c>
      <c r="P71" s="40" t="str">
        <f t="shared" si="28"/>
        <v/>
      </c>
      <c r="Q71" s="40" t="str">
        <f t="shared" si="29"/>
        <v/>
      </c>
      <c r="R71" s="6">
        <f t="shared" si="30"/>
        <v>0</v>
      </c>
      <c r="S71" s="6">
        <f>IF(AND(D71&lt;=L$4,P71&lt;&gt;"Y"),IF(N71&lt;VLOOKUP(O71,Runners!A$3:CT$200,S$1,FALSE),2,0),0)</f>
        <v>0</v>
      </c>
      <c r="T71" s="6">
        <f t="shared" si="31"/>
        <v>0</v>
      </c>
      <c r="U71" s="2"/>
      <c r="V71" s="2" t="str">
        <f>IF(O71&lt;&gt;"",VLOOKUP(O71,Runners!CZ$3:DM$200,V$1,FALSE),"")</f>
        <v/>
      </c>
      <c r="W71" s="19" t="str">
        <f t="shared" si="32"/>
        <v/>
      </c>
    </row>
    <row r="72" spans="1:23" x14ac:dyDescent="0.25">
      <c r="A72" s="1" t="s">
        <v>166</v>
      </c>
      <c r="C72" s="3">
        <f>IF(A72&lt;&gt;"",VLOOKUP(A72,Runners!A$3:AS$200,C$1,FALSE),0)</f>
        <v>7.6388888888888886E-3</v>
      </c>
      <c r="D72" s="6">
        <f t="shared" si="22"/>
        <v>69</v>
      </c>
      <c r="E72" s="2"/>
      <c r="F72" s="2">
        <f t="shared" si="23"/>
        <v>0</v>
      </c>
      <c r="J72" s="1" t="str">
        <f t="shared" si="24"/>
        <v>Julie Wiseman</v>
      </c>
      <c r="M72" s="8" t="str">
        <f t="shared" si="25"/>
        <v/>
      </c>
      <c r="N72" s="8" t="str">
        <f t="shared" si="26"/>
        <v/>
      </c>
      <c r="O72" s="1" t="str">
        <f t="shared" si="27"/>
        <v/>
      </c>
      <c r="P72" s="40" t="str">
        <f t="shared" si="28"/>
        <v/>
      </c>
      <c r="Q72" s="40" t="str">
        <f t="shared" si="29"/>
        <v/>
      </c>
      <c r="R72" s="6">
        <f t="shared" si="30"/>
        <v>0</v>
      </c>
      <c r="S72" s="6">
        <f>IF(AND(D72&lt;=L$4,P72&lt;&gt;"Y"),IF(N72&lt;VLOOKUP(O72,Runners!A$3:CT$200,S$1,FALSE),2,0),0)</f>
        <v>0</v>
      </c>
      <c r="T72" s="6">
        <f t="shared" si="31"/>
        <v>0</v>
      </c>
      <c r="U72" s="2"/>
      <c r="V72" s="2" t="str">
        <f>IF(O72&lt;&gt;"",VLOOKUP(O72,Runners!CZ$3:DM$200,V$1,FALSE),"")</f>
        <v/>
      </c>
      <c r="W72" s="19" t="str">
        <f t="shared" si="32"/>
        <v/>
      </c>
    </row>
    <row r="73" spans="1:23" x14ac:dyDescent="0.25">
      <c r="A73" s="1" t="s">
        <v>20</v>
      </c>
      <c r="B73" s="3"/>
      <c r="C73" s="3">
        <f>IF(A73&lt;&gt;"",VLOOKUP(A73,Runners!A$3:AS$200,C$1,FALSE),0)</f>
        <v>8.3333333333333332E-3</v>
      </c>
      <c r="D73" s="6">
        <f t="shared" si="22"/>
        <v>70</v>
      </c>
      <c r="E73" s="2"/>
      <c r="F73" s="2">
        <f t="shared" si="23"/>
        <v>0</v>
      </c>
      <c r="J73" s="1" t="str">
        <f t="shared" si="24"/>
        <v>Karen Lanigan</v>
      </c>
      <c r="M73" s="8" t="str">
        <f t="shared" si="25"/>
        <v/>
      </c>
      <c r="N73" s="8" t="str">
        <f t="shared" si="26"/>
        <v/>
      </c>
      <c r="O73" s="1" t="str">
        <f t="shared" si="27"/>
        <v/>
      </c>
      <c r="P73" s="40" t="str">
        <f t="shared" si="28"/>
        <v/>
      </c>
      <c r="Q73" s="40" t="str">
        <f t="shared" si="29"/>
        <v/>
      </c>
      <c r="R73" s="6">
        <f t="shared" si="30"/>
        <v>0</v>
      </c>
      <c r="S73" s="6">
        <f>IF(AND(D73&lt;=L$4,P73&lt;&gt;"Y"),IF(N73&lt;VLOOKUP(O73,Runners!A$3:CT$200,S$1,FALSE),2,0),0)</f>
        <v>0</v>
      </c>
      <c r="T73" s="6">
        <f t="shared" si="31"/>
        <v>0</v>
      </c>
      <c r="U73" s="2"/>
      <c r="V73" s="2" t="str">
        <f>IF(O73&lt;&gt;"",VLOOKUP(O73,Runners!CZ$3:DM$200,V$1,FALSE),"")</f>
        <v/>
      </c>
      <c r="W73" s="19" t="str">
        <f t="shared" si="32"/>
        <v/>
      </c>
    </row>
    <row r="74" spans="1:23" x14ac:dyDescent="0.25">
      <c r="A74" s="1" t="s">
        <v>21</v>
      </c>
      <c r="B74" s="3"/>
      <c r="C74" s="3">
        <f>IF(A74&lt;&gt;"",VLOOKUP(A74,Runners!A$3:AS$200,C$1,FALSE),0)</f>
        <v>1.2673611111111111E-2</v>
      </c>
      <c r="D74" s="6">
        <f t="shared" si="22"/>
        <v>71</v>
      </c>
      <c r="E74" s="2"/>
      <c r="F74" s="2">
        <f t="shared" si="23"/>
        <v>0</v>
      </c>
      <c r="J74" s="1" t="str">
        <f t="shared" si="24"/>
        <v>Kathy Gaunt</v>
      </c>
      <c r="M74" s="8" t="str">
        <f t="shared" si="25"/>
        <v/>
      </c>
      <c r="N74" s="8" t="str">
        <f t="shared" si="26"/>
        <v/>
      </c>
      <c r="O74" s="1" t="str">
        <f t="shared" si="27"/>
        <v/>
      </c>
      <c r="P74" s="40" t="str">
        <f t="shared" si="28"/>
        <v/>
      </c>
      <c r="Q74" s="40" t="str">
        <f t="shared" si="29"/>
        <v/>
      </c>
      <c r="R74" s="6">
        <f t="shared" si="30"/>
        <v>0</v>
      </c>
      <c r="S74" s="6">
        <f>IF(AND(D74&lt;=L$4,P74&lt;&gt;"Y"),IF(N74&lt;VLOOKUP(O74,Runners!A$3:CT$200,S$1,FALSE),2,0),0)</f>
        <v>0</v>
      </c>
      <c r="T74" s="6">
        <f t="shared" si="31"/>
        <v>0</v>
      </c>
      <c r="U74" s="2"/>
      <c r="V74" s="2" t="str">
        <f>IF(O74&lt;&gt;"",VLOOKUP(O74,Runners!CZ$3:DM$200,V$1,FALSE),"")</f>
        <v/>
      </c>
      <c r="W74" s="19" t="str">
        <f t="shared" si="32"/>
        <v/>
      </c>
    </row>
    <row r="75" spans="1:23" x14ac:dyDescent="0.25">
      <c r="A75" s="1" t="s">
        <v>204</v>
      </c>
      <c r="B75" s="3"/>
      <c r="C75" s="3">
        <f>IF(A75&lt;&gt;"",VLOOKUP(A75,Runners!A$3:AS$200,C$1,FALSE),0)</f>
        <v>1.3020833333333334E-2</v>
      </c>
      <c r="D75" s="6">
        <f t="shared" si="22"/>
        <v>72</v>
      </c>
      <c r="E75" s="2"/>
      <c r="F75" s="2">
        <f t="shared" si="23"/>
        <v>0</v>
      </c>
      <c r="J75" s="1" t="str">
        <f t="shared" si="24"/>
        <v>Katy McIntyre</v>
      </c>
      <c r="M75" s="8" t="str">
        <f t="shared" si="25"/>
        <v/>
      </c>
      <c r="N75" s="8" t="str">
        <f t="shared" si="26"/>
        <v/>
      </c>
      <c r="O75" s="1" t="str">
        <f t="shared" si="27"/>
        <v/>
      </c>
      <c r="P75" s="40" t="str">
        <f t="shared" si="28"/>
        <v/>
      </c>
      <c r="Q75" s="40" t="str">
        <f t="shared" si="29"/>
        <v/>
      </c>
      <c r="R75" s="6">
        <f t="shared" si="30"/>
        <v>0</v>
      </c>
      <c r="S75" s="6">
        <f>IF(AND(D75&lt;=L$4,P75&lt;&gt;"Y"),IF(N75&lt;VLOOKUP(O75,Runners!A$3:CT$200,S$1,FALSE),2,0),0)</f>
        <v>0</v>
      </c>
      <c r="T75" s="6">
        <f t="shared" si="31"/>
        <v>0</v>
      </c>
      <c r="U75" s="2"/>
      <c r="V75" s="2" t="str">
        <f>IF(O75&lt;&gt;"",VLOOKUP(O75,Runners!CZ$3:DM$200,V$1,FALSE),"")</f>
        <v/>
      </c>
      <c r="W75" s="19" t="str">
        <f t="shared" si="32"/>
        <v/>
      </c>
    </row>
    <row r="76" spans="1:23" x14ac:dyDescent="0.25">
      <c r="A76" s="1" t="s">
        <v>167</v>
      </c>
      <c r="B76" s="3"/>
      <c r="C76" s="3">
        <f>IF(A76&lt;&gt;"",VLOOKUP(A76,Runners!A$3:AS$200,C$1,FALSE),0)</f>
        <v>1.4583333333333334E-2</v>
      </c>
      <c r="D76" s="6">
        <f t="shared" si="22"/>
        <v>73</v>
      </c>
      <c r="E76" s="2"/>
      <c r="F76" s="2">
        <f t="shared" si="23"/>
        <v>0</v>
      </c>
      <c r="J76" s="1" t="str">
        <f t="shared" si="24"/>
        <v>Kevin Murray</v>
      </c>
      <c r="M76" s="8" t="str">
        <f t="shared" si="25"/>
        <v/>
      </c>
      <c r="N76" s="8" t="str">
        <f t="shared" si="26"/>
        <v/>
      </c>
      <c r="O76" s="1" t="str">
        <f t="shared" si="27"/>
        <v/>
      </c>
      <c r="P76" s="40" t="str">
        <f t="shared" si="28"/>
        <v/>
      </c>
      <c r="Q76" s="40" t="str">
        <f t="shared" si="29"/>
        <v/>
      </c>
      <c r="R76" s="6">
        <f t="shared" si="30"/>
        <v>0</v>
      </c>
      <c r="S76" s="6">
        <f>IF(AND(D76&lt;=L$4,P76&lt;&gt;"Y"),IF(N76&lt;VLOOKUP(O76,Runners!A$3:CT$200,S$1,FALSE),2,0),0)</f>
        <v>0</v>
      </c>
      <c r="T76" s="6">
        <f t="shared" si="31"/>
        <v>0</v>
      </c>
      <c r="U76" s="2"/>
      <c r="V76" s="2" t="str">
        <f>IF(O76&lt;&gt;"",VLOOKUP(O76,Runners!CZ$3:DM$200,V$1,FALSE),"")</f>
        <v/>
      </c>
      <c r="W76" s="19" t="str">
        <f t="shared" si="32"/>
        <v/>
      </c>
    </row>
    <row r="77" spans="1:23" x14ac:dyDescent="0.25">
      <c r="A77" s="1" t="s">
        <v>16</v>
      </c>
      <c r="C77" s="3">
        <f>IF(A77&lt;&gt;"",VLOOKUP(A77,Runners!A$3:AS$200,C$1,FALSE),0)</f>
        <v>1.0416666666666666E-2</v>
      </c>
      <c r="D77" s="6">
        <f t="shared" si="22"/>
        <v>74</v>
      </c>
      <c r="E77" s="2"/>
      <c r="F77" s="2">
        <f t="shared" si="23"/>
        <v>0</v>
      </c>
      <c r="J77" s="1" t="str">
        <f t="shared" si="24"/>
        <v>Kirsten Burnett</v>
      </c>
      <c r="M77" s="8" t="str">
        <f t="shared" si="25"/>
        <v/>
      </c>
      <c r="N77" s="8" t="str">
        <f t="shared" si="26"/>
        <v/>
      </c>
      <c r="O77" s="1" t="str">
        <f t="shared" si="27"/>
        <v/>
      </c>
      <c r="P77" s="40" t="str">
        <f t="shared" si="28"/>
        <v/>
      </c>
      <c r="Q77" s="40" t="str">
        <f t="shared" si="29"/>
        <v/>
      </c>
      <c r="R77" s="6">
        <f t="shared" si="30"/>
        <v>0</v>
      </c>
      <c r="S77" s="6">
        <f>IF(AND(D77&lt;=L$4,P77&lt;&gt;"Y"),IF(N77&lt;VLOOKUP(O77,Runners!A$3:CT$200,S$1,FALSE),2,0),0)</f>
        <v>0</v>
      </c>
      <c r="T77" s="6">
        <f t="shared" si="31"/>
        <v>0</v>
      </c>
      <c r="U77" s="2"/>
      <c r="V77" s="2" t="str">
        <f>IF(O77&lt;&gt;"",VLOOKUP(O77,Runners!CZ$3:DM$200,V$1,FALSE),"")</f>
        <v/>
      </c>
      <c r="W77" s="19" t="str">
        <f t="shared" si="32"/>
        <v/>
      </c>
    </row>
    <row r="78" spans="1:23" x14ac:dyDescent="0.25">
      <c r="A78" s="1" t="s">
        <v>226</v>
      </c>
      <c r="C78" s="3">
        <f>IF(A78&lt;&gt;"",VLOOKUP(A78,Runners!A$3:AS$200,C$1,FALSE),0)</f>
        <v>1.4756944444444444E-2</v>
      </c>
      <c r="D78" s="6">
        <f t="shared" si="22"/>
        <v>75</v>
      </c>
      <c r="E78" s="2"/>
      <c r="F78" s="2">
        <f t="shared" si="23"/>
        <v>0</v>
      </c>
      <c r="J78" s="1" t="str">
        <f t="shared" si="24"/>
        <v>Laura Bremner</v>
      </c>
      <c r="M78" s="8" t="str">
        <f t="shared" si="25"/>
        <v/>
      </c>
      <c r="N78" s="8" t="str">
        <f t="shared" si="26"/>
        <v/>
      </c>
      <c r="O78" s="1" t="str">
        <f t="shared" si="27"/>
        <v/>
      </c>
      <c r="P78" s="40" t="str">
        <f t="shared" si="28"/>
        <v/>
      </c>
      <c r="Q78" s="40" t="str">
        <f t="shared" si="29"/>
        <v/>
      </c>
      <c r="R78" s="6">
        <f t="shared" si="30"/>
        <v>0</v>
      </c>
      <c r="S78" s="6">
        <f>IF(AND(D78&lt;=L$4,P78&lt;&gt;"Y"),IF(N78&lt;VLOOKUP(O78,Runners!A$3:CT$200,S$1,FALSE),2,0),0)</f>
        <v>0</v>
      </c>
      <c r="T78" s="6">
        <f t="shared" si="31"/>
        <v>0</v>
      </c>
      <c r="U78" s="2"/>
      <c r="V78" s="2" t="str">
        <f>IF(O78&lt;&gt;"",VLOOKUP(O78,Runners!CZ$3:DM$200,V$1,FALSE),"")</f>
        <v/>
      </c>
      <c r="W78" s="19" t="str">
        <f t="shared" si="32"/>
        <v/>
      </c>
    </row>
    <row r="79" spans="1:23" x14ac:dyDescent="0.25">
      <c r="A79" s="1" t="s">
        <v>14</v>
      </c>
      <c r="C79" s="3">
        <f>IF(A79&lt;&gt;"",VLOOKUP(A79,Runners!A$3:AS$200,C$1,FALSE),0)</f>
        <v>9.2013888888888892E-3</v>
      </c>
      <c r="D79" s="6">
        <f t="shared" si="22"/>
        <v>76</v>
      </c>
      <c r="E79" s="2"/>
      <c r="F79" s="2">
        <f t="shared" si="23"/>
        <v>0</v>
      </c>
      <c r="J79" s="1" t="str">
        <f t="shared" si="24"/>
        <v>Laura Byrne</v>
      </c>
      <c r="M79" s="8" t="str">
        <f t="shared" si="25"/>
        <v/>
      </c>
      <c r="N79" s="8" t="str">
        <f t="shared" si="26"/>
        <v/>
      </c>
      <c r="O79" s="1" t="str">
        <f t="shared" si="27"/>
        <v/>
      </c>
      <c r="P79" s="40" t="str">
        <f t="shared" si="28"/>
        <v/>
      </c>
      <c r="Q79" s="40" t="str">
        <f t="shared" si="29"/>
        <v/>
      </c>
      <c r="R79" s="6">
        <f t="shared" si="30"/>
        <v>0</v>
      </c>
      <c r="S79" s="6">
        <f>IF(AND(D79&lt;=L$4,P79&lt;&gt;"Y"),IF(N79&lt;VLOOKUP(O79,Runners!A$3:CT$200,S$1,FALSE),2,0),0)</f>
        <v>0</v>
      </c>
      <c r="T79" s="6">
        <f t="shared" si="31"/>
        <v>0</v>
      </c>
      <c r="U79" s="2"/>
      <c r="V79" s="2" t="str">
        <f>IF(O79&lt;&gt;"",VLOOKUP(O79,Runners!CZ$3:DM$200,V$1,FALSE),"")</f>
        <v/>
      </c>
      <c r="W79" s="19" t="str">
        <f t="shared" si="32"/>
        <v/>
      </c>
    </row>
    <row r="80" spans="1:23" x14ac:dyDescent="0.25">
      <c r="A80" s="1" t="s">
        <v>189</v>
      </c>
      <c r="C80" s="3">
        <f>IF(A80&lt;&gt;"",VLOOKUP(A80,Runners!A$3:AS$200,C$1,FALSE),0)</f>
        <v>1.6319444444444445E-2</v>
      </c>
      <c r="D80" s="6">
        <f t="shared" si="22"/>
        <v>77</v>
      </c>
      <c r="E80" s="2"/>
      <c r="F80" s="2">
        <f t="shared" si="23"/>
        <v>0</v>
      </c>
      <c r="J80" s="1" t="str">
        <f t="shared" si="24"/>
        <v>Lee Vaudrey</v>
      </c>
      <c r="M80" s="8" t="str">
        <f t="shared" si="25"/>
        <v/>
      </c>
      <c r="N80" s="8" t="str">
        <f t="shared" si="26"/>
        <v/>
      </c>
      <c r="O80" s="1" t="str">
        <f t="shared" si="27"/>
        <v/>
      </c>
      <c r="P80" s="40" t="str">
        <f t="shared" si="28"/>
        <v/>
      </c>
      <c r="Q80" s="40" t="str">
        <f t="shared" si="29"/>
        <v/>
      </c>
      <c r="R80" s="6">
        <f t="shared" si="30"/>
        <v>0</v>
      </c>
      <c r="S80" s="6">
        <f>IF(AND(D80&lt;=L$4,P80&lt;&gt;"Y"),IF(N80&lt;VLOOKUP(O80,Runners!A$3:CT$200,S$1,FALSE),2,0),0)</f>
        <v>0</v>
      </c>
      <c r="T80" s="6">
        <f t="shared" si="31"/>
        <v>0</v>
      </c>
      <c r="U80" s="2"/>
      <c r="V80" s="2" t="str">
        <f>IF(O80&lt;&gt;"",VLOOKUP(O80,Runners!CZ$3:DM$200,V$1,FALSE),"")</f>
        <v/>
      </c>
      <c r="W80" s="19" t="str">
        <f t="shared" si="32"/>
        <v/>
      </c>
    </row>
    <row r="81" spans="1:23" x14ac:dyDescent="0.25">
      <c r="A81" s="1" t="s">
        <v>187</v>
      </c>
      <c r="C81" s="3">
        <f>IF(A81&lt;&gt;"",VLOOKUP(A81,Runners!A$3:AS$200,C$1,FALSE),0)</f>
        <v>1.4583333333333334E-2</v>
      </c>
      <c r="D81" s="6">
        <f t="shared" si="22"/>
        <v>78</v>
      </c>
      <c r="E81" s="2"/>
      <c r="F81" s="2">
        <f t="shared" si="23"/>
        <v>0</v>
      </c>
      <c r="J81" s="1" t="str">
        <f t="shared" si="24"/>
        <v>Lewis McAfee</v>
      </c>
      <c r="M81" s="8" t="str">
        <f t="shared" si="25"/>
        <v/>
      </c>
      <c r="N81" s="8" t="str">
        <f t="shared" si="26"/>
        <v/>
      </c>
      <c r="O81" s="1" t="str">
        <f t="shared" si="27"/>
        <v/>
      </c>
      <c r="P81" s="40" t="str">
        <f t="shared" si="28"/>
        <v/>
      </c>
      <c r="Q81" s="40" t="str">
        <f t="shared" si="29"/>
        <v/>
      </c>
      <c r="R81" s="6">
        <f t="shared" si="30"/>
        <v>0</v>
      </c>
      <c r="S81" s="6">
        <f>IF(AND(D81&lt;=L$4,P81&lt;&gt;"Y"),IF(N81&lt;VLOOKUP(O81,Runners!A$3:CT$200,S$1,FALSE),2,0),0)</f>
        <v>0</v>
      </c>
      <c r="T81" s="6">
        <f t="shared" si="31"/>
        <v>0</v>
      </c>
      <c r="U81" s="2"/>
      <c r="V81" s="2" t="str">
        <f>IF(O81&lt;&gt;"",VLOOKUP(O81,Runners!CZ$3:DM$200,V$1,FALSE),"")</f>
        <v/>
      </c>
      <c r="W81" s="19" t="str">
        <f t="shared" si="32"/>
        <v/>
      </c>
    </row>
    <row r="82" spans="1:23" x14ac:dyDescent="0.25">
      <c r="A82" s="1" t="s">
        <v>224</v>
      </c>
      <c r="C82" s="3">
        <f>IF(A82&lt;&gt;"",VLOOKUP(A82,Runners!A$3:AS$200,C$1,FALSE),0)</f>
        <v>1.0243055555555556E-2</v>
      </c>
      <c r="D82" s="6">
        <f t="shared" si="22"/>
        <v>79</v>
      </c>
      <c r="E82" s="2"/>
      <c r="F82" s="2">
        <f t="shared" si="23"/>
        <v>0</v>
      </c>
      <c r="J82" s="1" t="str">
        <f t="shared" si="24"/>
        <v>Linda Chadderton</v>
      </c>
      <c r="M82" s="8" t="str">
        <f t="shared" si="25"/>
        <v/>
      </c>
      <c r="N82" s="8" t="str">
        <f t="shared" si="26"/>
        <v/>
      </c>
      <c r="O82" s="1" t="str">
        <f t="shared" si="27"/>
        <v/>
      </c>
      <c r="P82" s="40" t="str">
        <f t="shared" si="28"/>
        <v/>
      </c>
      <c r="Q82" s="40" t="str">
        <f t="shared" si="29"/>
        <v/>
      </c>
      <c r="R82" s="6">
        <f t="shared" si="30"/>
        <v>0</v>
      </c>
      <c r="S82" s="6">
        <f>IF(AND(D82&lt;=L$4,P82&lt;&gt;"Y"),IF(N82&lt;VLOOKUP(O82,Runners!A$3:CT$200,S$1,FALSE),2,0),0)</f>
        <v>0</v>
      </c>
      <c r="T82" s="6">
        <f t="shared" si="31"/>
        <v>0</v>
      </c>
      <c r="U82" s="2"/>
      <c r="V82" s="2" t="str">
        <f>IF(O82&lt;&gt;"",VLOOKUP(O82,Runners!CZ$3:DM$200,V$1,FALSE),"")</f>
        <v/>
      </c>
      <c r="W82" s="19" t="str">
        <f t="shared" si="32"/>
        <v/>
      </c>
    </row>
    <row r="83" spans="1:23" x14ac:dyDescent="0.25">
      <c r="A83" s="1" t="s">
        <v>183</v>
      </c>
      <c r="C83" s="3">
        <f>IF(A83&lt;&gt;"",VLOOKUP(A83,Runners!A$3:AS$200,C$1,FALSE),0)</f>
        <v>1.9270833333333334E-2</v>
      </c>
      <c r="D83" s="6">
        <f t="shared" si="22"/>
        <v>80</v>
      </c>
      <c r="E83" s="2"/>
      <c r="F83" s="2">
        <f t="shared" si="23"/>
        <v>0</v>
      </c>
      <c r="J83" s="1" t="str">
        <f t="shared" si="24"/>
        <v>Liz Abbott</v>
      </c>
      <c r="M83" s="8" t="str">
        <f t="shared" si="25"/>
        <v/>
      </c>
      <c r="N83" s="8" t="str">
        <f t="shared" si="26"/>
        <v/>
      </c>
      <c r="O83" s="1" t="str">
        <f t="shared" si="27"/>
        <v/>
      </c>
      <c r="P83" s="40" t="str">
        <f t="shared" si="28"/>
        <v/>
      </c>
      <c r="Q83" s="40" t="str">
        <f t="shared" si="29"/>
        <v/>
      </c>
      <c r="R83" s="6">
        <f t="shared" si="30"/>
        <v>0</v>
      </c>
      <c r="S83" s="6">
        <f>IF(AND(D83&lt;=L$4,P83&lt;&gt;"Y"),IF(N83&lt;VLOOKUP(O83,Runners!A$3:CT$200,S$1,FALSE),2,0),0)</f>
        <v>0</v>
      </c>
      <c r="T83" s="6">
        <f t="shared" si="31"/>
        <v>0</v>
      </c>
      <c r="U83" s="2"/>
      <c r="V83" s="2" t="str">
        <f>IF(O83&lt;&gt;"",VLOOKUP(O83,Runners!CZ$3:DM$200,V$1,FALSE),"")</f>
        <v/>
      </c>
      <c r="W83" s="19" t="str">
        <f t="shared" si="32"/>
        <v/>
      </c>
    </row>
    <row r="84" spans="1:23" x14ac:dyDescent="0.25">
      <c r="A84" s="1" t="s">
        <v>58</v>
      </c>
      <c r="C84" s="3">
        <f>IF(A84&lt;&gt;"",VLOOKUP(A84,Runners!A$3:AS$200,C$1,FALSE),0)</f>
        <v>1.1458333333333333E-2</v>
      </c>
      <c r="D84" s="6">
        <f t="shared" si="22"/>
        <v>81</v>
      </c>
      <c r="E84" s="2"/>
      <c r="F84" s="2">
        <f t="shared" si="23"/>
        <v>0</v>
      </c>
      <c r="J84" s="1" t="str">
        <f t="shared" si="24"/>
        <v>Liz Boon</v>
      </c>
      <c r="M84" s="8" t="str">
        <f t="shared" si="25"/>
        <v/>
      </c>
      <c r="N84" s="8" t="str">
        <f t="shared" si="26"/>
        <v/>
      </c>
      <c r="O84" s="1" t="str">
        <f t="shared" si="27"/>
        <v/>
      </c>
      <c r="P84" s="40" t="str">
        <f t="shared" si="28"/>
        <v/>
      </c>
      <c r="Q84" s="40" t="str">
        <f t="shared" si="29"/>
        <v/>
      </c>
      <c r="R84" s="6">
        <f t="shared" si="30"/>
        <v>0</v>
      </c>
      <c r="S84" s="6">
        <f>IF(AND(D84&lt;=L$4,P84&lt;&gt;"Y"),IF(N84&lt;VLOOKUP(O84,Runners!A$3:CT$200,S$1,FALSE),2,0),0)</f>
        <v>0</v>
      </c>
      <c r="T84" s="6">
        <f t="shared" si="31"/>
        <v>0</v>
      </c>
      <c r="U84" s="2"/>
      <c r="V84" s="2" t="str">
        <f>IF(O84&lt;&gt;"",VLOOKUP(O84,Runners!CZ$3:DM$200,V$1,FALSE),"")</f>
        <v/>
      </c>
      <c r="W84" s="19" t="str">
        <f t="shared" si="32"/>
        <v/>
      </c>
    </row>
    <row r="85" spans="1:23" x14ac:dyDescent="0.25">
      <c r="A85" s="1" t="s">
        <v>175</v>
      </c>
      <c r="C85" s="3">
        <f>IF(A85&lt;&gt;"",VLOOKUP(A85,Runners!A$3:AS$200,C$1,FALSE),0)</f>
        <v>9.2013888888888892E-3</v>
      </c>
      <c r="D85" s="6">
        <f t="shared" si="22"/>
        <v>82</v>
      </c>
      <c r="E85" s="2"/>
      <c r="F85" s="2">
        <f t="shared" si="23"/>
        <v>0</v>
      </c>
      <c r="J85" s="1" t="str">
        <f t="shared" si="24"/>
        <v>Liz Canavan</v>
      </c>
      <c r="M85" s="8" t="str">
        <f t="shared" si="25"/>
        <v/>
      </c>
      <c r="N85" s="8" t="str">
        <f t="shared" si="26"/>
        <v/>
      </c>
      <c r="O85" s="1" t="str">
        <f t="shared" si="27"/>
        <v/>
      </c>
      <c r="P85" s="40" t="str">
        <f t="shared" si="28"/>
        <v/>
      </c>
      <c r="Q85" s="40" t="str">
        <f t="shared" si="29"/>
        <v/>
      </c>
      <c r="R85" s="6">
        <f t="shared" si="30"/>
        <v>0</v>
      </c>
      <c r="S85" s="6">
        <f>IF(AND(D85&lt;=L$4,P85&lt;&gt;"Y"),IF(N85&lt;VLOOKUP(O85,Runners!A$3:CT$200,S$1,FALSE),2,0),0)</f>
        <v>0</v>
      </c>
      <c r="T85" s="6">
        <f t="shared" si="31"/>
        <v>0</v>
      </c>
      <c r="U85" s="2"/>
      <c r="V85" s="2" t="str">
        <f>IF(O85&lt;&gt;"",VLOOKUP(O85,Runners!CZ$3:DM$200,V$1,FALSE),"")</f>
        <v/>
      </c>
      <c r="W85" s="19" t="str">
        <f t="shared" si="32"/>
        <v/>
      </c>
    </row>
    <row r="86" spans="1:23" x14ac:dyDescent="0.25">
      <c r="A86" s="1" t="s">
        <v>207</v>
      </c>
      <c r="C86" s="3">
        <f>IF(A86&lt;&gt;"",VLOOKUP(A86,Runners!A$3:AS$200,C$1,FALSE),0)</f>
        <v>1.4236111111111111E-2</v>
      </c>
      <c r="D86" s="6">
        <f t="shared" si="22"/>
        <v>83</v>
      </c>
      <c r="E86" s="2"/>
      <c r="F86" s="2">
        <f t="shared" si="23"/>
        <v>0</v>
      </c>
      <c r="J86" s="1" t="str">
        <f t="shared" si="24"/>
        <v>Louise Cox</v>
      </c>
      <c r="M86" s="8" t="str">
        <f t="shared" si="25"/>
        <v/>
      </c>
      <c r="N86" s="8" t="str">
        <f t="shared" si="26"/>
        <v/>
      </c>
      <c r="O86" s="1" t="str">
        <f t="shared" si="27"/>
        <v/>
      </c>
      <c r="P86" s="40" t="str">
        <f t="shared" si="28"/>
        <v/>
      </c>
      <c r="Q86" s="40" t="str">
        <f t="shared" si="29"/>
        <v/>
      </c>
      <c r="R86" s="6">
        <f t="shared" si="30"/>
        <v>0</v>
      </c>
      <c r="S86" s="6">
        <f>IF(AND(D86&lt;=L$4,P86&lt;&gt;"Y"),IF(N86&lt;VLOOKUP(O86,Runners!A$3:CT$200,S$1,FALSE),2,0),0)</f>
        <v>0</v>
      </c>
      <c r="T86" s="6">
        <f t="shared" si="31"/>
        <v>0</v>
      </c>
      <c r="U86" s="2"/>
      <c r="V86" s="2" t="str">
        <f>IF(O86&lt;&gt;"",VLOOKUP(O86,Runners!CZ$3:DM$200,V$1,FALSE),"")</f>
        <v/>
      </c>
      <c r="W86" s="19" t="str">
        <f t="shared" si="32"/>
        <v/>
      </c>
    </row>
    <row r="87" spans="1:23" x14ac:dyDescent="0.25">
      <c r="A87" s="41" t="s">
        <v>209</v>
      </c>
      <c r="C87" s="3">
        <f>IF(A87&lt;&gt;"",VLOOKUP(A87,Runners!A$3:AS$200,C$1,FALSE),0)</f>
        <v>1.6145833333333335E-2</v>
      </c>
      <c r="D87" s="6">
        <f t="shared" si="22"/>
        <v>84</v>
      </c>
      <c r="E87" s="2"/>
      <c r="F87" s="2">
        <f t="shared" si="23"/>
        <v>0</v>
      </c>
      <c r="J87" s="1" t="str">
        <f t="shared" si="24"/>
        <v>Maddy Markham</v>
      </c>
      <c r="M87" s="8" t="str">
        <f t="shared" si="25"/>
        <v/>
      </c>
      <c r="N87" s="8" t="str">
        <f t="shared" si="26"/>
        <v/>
      </c>
      <c r="O87" s="1" t="str">
        <f t="shared" si="27"/>
        <v/>
      </c>
      <c r="P87" s="40" t="str">
        <f t="shared" si="28"/>
        <v/>
      </c>
      <c r="Q87" s="40" t="str">
        <f t="shared" si="29"/>
        <v/>
      </c>
      <c r="R87" s="6">
        <f t="shared" si="30"/>
        <v>0</v>
      </c>
      <c r="S87" s="6">
        <f>IF(AND(D87&lt;=L$4,P87&lt;&gt;"Y"),IF(N87&lt;VLOOKUP(O87,Runners!A$3:CT$200,S$1,FALSE),2,0),0)</f>
        <v>0</v>
      </c>
      <c r="T87" s="6">
        <f t="shared" si="31"/>
        <v>0</v>
      </c>
      <c r="U87" s="2"/>
      <c r="V87" s="2" t="str">
        <f>IF(O87&lt;&gt;"",VLOOKUP(O87,Runners!CZ$3:DM$200,V$1,FALSE),"")</f>
        <v/>
      </c>
      <c r="W87" s="19" t="str">
        <f t="shared" si="32"/>
        <v/>
      </c>
    </row>
    <row r="88" spans="1:23" x14ac:dyDescent="0.25">
      <c r="A88" s="1" t="s">
        <v>144</v>
      </c>
      <c r="B88" s="3"/>
      <c r="C88" s="3">
        <f>IF(A88&lt;&gt;"",VLOOKUP(A88,Runners!A$3:AS$200,C$1,FALSE),0)</f>
        <v>7.2916666666666668E-3</v>
      </c>
      <c r="D88" s="6">
        <f t="shared" si="22"/>
        <v>85</v>
      </c>
      <c r="E88" s="2"/>
      <c r="F88" s="2">
        <f t="shared" si="23"/>
        <v>0</v>
      </c>
      <c r="J88" s="1" t="str">
        <f t="shared" si="24"/>
        <v>Maria Tierney</v>
      </c>
      <c r="M88" s="8" t="str">
        <f t="shared" si="25"/>
        <v/>
      </c>
      <c r="N88" s="8" t="str">
        <f t="shared" si="26"/>
        <v/>
      </c>
      <c r="O88" s="1" t="str">
        <f t="shared" si="27"/>
        <v/>
      </c>
      <c r="P88" s="40" t="str">
        <f t="shared" si="28"/>
        <v/>
      </c>
      <c r="Q88" s="40" t="str">
        <f t="shared" si="29"/>
        <v/>
      </c>
      <c r="R88" s="6">
        <f t="shared" si="30"/>
        <v>0</v>
      </c>
      <c r="S88" s="6">
        <f>IF(AND(D88&lt;=L$4,P88&lt;&gt;"Y"),IF(N88&lt;VLOOKUP(O88,Runners!A$3:CT$200,S$1,FALSE),2,0),0)</f>
        <v>0</v>
      </c>
      <c r="T88" s="6">
        <f t="shared" si="31"/>
        <v>0</v>
      </c>
      <c r="U88" s="2"/>
      <c r="V88" s="2" t="str">
        <f>IF(O88&lt;&gt;"",VLOOKUP(O88,Runners!CZ$3:DM$200,V$1,FALSE),"")</f>
        <v/>
      </c>
      <c r="W88" s="19" t="str">
        <f t="shared" si="32"/>
        <v/>
      </c>
    </row>
    <row r="89" spans="1:23" x14ac:dyDescent="0.25">
      <c r="A89" s="1" t="s">
        <v>160</v>
      </c>
      <c r="C89" s="3">
        <f>IF(A89&lt;&gt;"",VLOOKUP(A89,Runners!A$3:AS$200,C$1,FALSE),0)</f>
        <v>1.5625E-2</v>
      </c>
      <c r="D89" s="6">
        <f t="shared" si="22"/>
        <v>86</v>
      </c>
      <c r="E89" s="2"/>
      <c r="F89" s="2">
        <f t="shared" si="23"/>
        <v>0</v>
      </c>
      <c r="J89" s="1" t="str">
        <f t="shared" si="24"/>
        <v>Mark Hughes</v>
      </c>
      <c r="M89" s="8" t="str">
        <f t="shared" si="25"/>
        <v/>
      </c>
      <c r="N89" s="8" t="str">
        <f t="shared" si="26"/>
        <v/>
      </c>
      <c r="O89" s="1" t="str">
        <f t="shared" si="27"/>
        <v/>
      </c>
      <c r="P89" s="40" t="str">
        <f t="shared" si="28"/>
        <v/>
      </c>
      <c r="Q89" s="40" t="str">
        <f t="shared" si="29"/>
        <v/>
      </c>
      <c r="R89" s="6">
        <f t="shared" si="30"/>
        <v>0</v>
      </c>
      <c r="S89" s="6">
        <f>IF(AND(D89&lt;=L$4,P89&lt;&gt;"Y"),IF(N89&lt;VLOOKUP(O89,Runners!A$3:CT$200,S$1,FALSE),2,0),0)</f>
        <v>0</v>
      </c>
      <c r="T89" s="6">
        <f t="shared" si="31"/>
        <v>0</v>
      </c>
      <c r="U89" s="2"/>
      <c r="V89" s="2" t="str">
        <f>IF(O89&lt;&gt;"",VLOOKUP(O89,Runners!CZ$3:DM$200,V$1,FALSE),"")</f>
        <v/>
      </c>
      <c r="W89" s="19" t="str">
        <f t="shared" si="32"/>
        <v/>
      </c>
    </row>
    <row r="90" spans="1:23" x14ac:dyDescent="0.25">
      <c r="A90" s="1" t="s">
        <v>33</v>
      </c>
      <c r="C90" s="3">
        <f>IF(A90&lt;&gt;"",VLOOKUP(A90,Runners!A$3:AS$200,C$1,FALSE),0)</f>
        <v>1.4930555555555556E-2</v>
      </c>
      <c r="D90" s="6">
        <f t="shared" si="22"/>
        <v>87</v>
      </c>
      <c r="E90" s="2"/>
      <c r="F90" s="2">
        <f t="shared" si="23"/>
        <v>0</v>
      </c>
      <c r="J90" s="1" t="str">
        <f t="shared" si="24"/>
        <v>Mark Selby</v>
      </c>
      <c r="M90" s="8" t="str">
        <f t="shared" si="25"/>
        <v/>
      </c>
      <c r="N90" s="8" t="str">
        <f t="shared" si="26"/>
        <v/>
      </c>
      <c r="O90" s="1" t="str">
        <f t="shared" si="27"/>
        <v/>
      </c>
      <c r="P90" s="40" t="str">
        <f t="shared" si="28"/>
        <v/>
      </c>
      <c r="Q90" s="40" t="str">
        <f t="shared" si="29"/>
        <v/>
      </c>
      <c r="R90" s="6">
        <f t="shared" si="30"/>
        <v>0</v>
      </c>
      <c r="S90" s="6">
        <f>IF(AND(D90&lt;=L$4,P90&lt;&gt;"Y"),IF(N90&lt;VLOOKUP(O90,Runners!A$3:CT$200,S$1,FALSE),2,0),0)</f>
        <v>0</v>
      </c>
      <c r="T90" s="6">
        <f t="shared" si="31"/>
        <v>0</v>
      </c>
      <c r="U90" s="2"/>
      <c r="V90" s="2" t="str">
        <f>IF(O90&lt;&gt;"",VLOOKUP(O90,Runners!CZ$3:DM$200,V$1,FALSE),"")</f>
        <v/>
      </c>
      <c r="W90" s="19" t="str">
        <f t="shared" si="32"/>
        <v/>
      </c>
    </row>
    <row r="91" spans="1:23" x14ac:dyDescent="0.25">
      <c r="A91" s="1" t="s">
        <v>225</v>
      </c>
      <c r="C91" s="3">
        <f>IF(A91&lt;&gt;"",VLOOKUP(A91,Runners!A$3:AS$200,C$1,FALSE),0)</f>
        <v>1.5625E-2</v>
      </c>
      <c r="D91" s="6">
        <f t="shared" si="22"/>
        <v>88</v>
      </c>
      <c r="E91" s="2"/>
      <c r="F91" s="2">
        <f t="shared" si="23"/>
        <v>0</v>
      </c>
      <c r="J91" s="1" t="str">
        <f t="shared" si="24"/>
        <v>Matthew Holton</v>
      </c>
      <c r="M91" s="8" t="str">
        <f t="shared" si="25"/>
        <v/>
      </c>
      <c r="N91" s="8" t="str">
        <f t="shared" si="26"/>
        <v/>
      </c>
      <c r="O91" s="1" t="str">
        <f t="shared" si="27"/>
        <v/>
      </c>
      <c r="P91" s="40" t="str">
        <f t="shared" si="28"/>
        <v/>
      </c>
      <c r="Q91" s="40" t="str">
        <f t="shared" si="29"/>
        <v/>
      </c>
      <c r="R91" s="6">
        <f t="shared" si="30"/>
        <v>0</v>
      </c>
      <c r="S91" s="6">
        <f>IF(AND(D91&lt;=L$4,P91&lt;&gt;"Y"),IF(N91&lt;VLOOKUP(O91,Runners!A$3:CT$200,S$1,FALSE),2,0),0)</f>
        <v>0</v>
      </c>
      <c r="T91" s="6">
        <f t="shared" si="31"/>
        <v>0</v>
      </c>
      <c r="U91" s="2"/>
      <c r="V91" s="2" t="str">
        <f>IF(O91&lt;&gt;"",VLOOKUP(O91,Runners!CZ$3:DM$200,V$1,FALSE),"")</f>
        <v/>
      </c>
      <c r="W91" s="19" t="str">
        <f t="shared" si="32"/>
        <v/>
      </c>
    </row>
    <row r="92" spans="1:23" x14ac:dyDescent="0.25">
      <c r="A92" s="1" t="s">
        <v>211</v>
      </c>
      <c r="C92" s="3">
        <f>IF(A92&lt;&gt;"",VLOOKUP(A92,Runners!A$3:AS$200,C$1,FALSE),0)</f>
        <v>1.4930555555555556E-2</v>
      </c>
      <c r="D92" s="6">
        <f t="shared" si="22"/>
        <v>89</v>
      </c>
      <c r="E92" s="2">
        <v>3.6747685185185182E-2</v>
      </c>
      <c r="F92" s="2">
        <f t="shared" si="23"/>
        <v>2.1817129629629624E-2</v>
      </c>
      <c r="J92" s="1" t="str">
        <f t="shared" si="24"/>
        <v>Michael Hall</v>
      </c>
      <c r="M92" s="8" t="str">
        <f t="shared" si="25"/>
        <v/>
      </c>
      <c r="N92" s="8" t="str">
        <f t="shared" si="26"/>
        <v/>
      </c>
      <c r="O92" s="1" t="str">
        <f t="shared" si="27"/>
        <v/>
      </c>
      <c r="P92" s="40" t="str">
        <f t="shared" si="28"/>
        <v/>
      </c>
      <c r="Q92" s="40" t="str">
        <f t="shared" si="29"/>
        <v/>
      </c>
      <c r="R92" s="6">
        <f t="shared" si="30"/>
        <v>0</v>
      </c>
      <c r="S92" s="6">
        <f>IF(AND(D92&lt;=L$4,P92&lt;&gt;"Y"),IF(N92&lt;VLOOKUP(O92,Runners!A$3:CT$200,S$1,FALSE),2,0),0)</f>
        <v>0</v>
      </c>
      <c r="T92" s="6">
        <f t="shared" si="31"/>
        <v>0</v>
      </c>
      <c r="U92" s="2"/>
      <c r="V92" s="2" t="str">
        <f>IF(O92&lt;&gt;"",VLOOKUP(O92,Runners!CZ$3:DM$200,V$1,FALSE),"")</f>
        <v/>
      </c>
      <c r="W92" s="19" t="str">
        <f t="shared" si="32"/>
        <v/>
      </c>
    </row>
    <row r="93" spans="1:23" x14ac:dyDescent="0.25">
      <c r="A93" s="1" t="s">
        <v>32</v>
      </c>
      <c r="C93" s="3">
        <f>IF(A93&lt;&gt;"",VLOOKUP(A93,Runners!A$3:AS$200,C$1,FALSE),0)</f>
        <v>1.4409722222222223E-2</v>
      </c>
      <c r="D93" s="6">
        <f t="shared" si="22"/>
        <v>90</v>
      </c>
      <c r="E93" s="2"/>
      <c r="F93" s="2">
        <f t="shared" si="23"/>
        <v>0</v>
      </c>
      <c r="J93" s="1" t="str">
        <f t="shared" si="24"/>
        <v>Michelle Hook</v>
      </c>
      <c r="M93" s="8" t="str">
        <f t="shared" si="25"/>
        <v/>
      </c>
      <c r="N93" s="8" t="str">
        <f t="shared" si="26"/>
        <v/>
      </c>
      <c r="O93" s="1" t="str">
        <f t="shared" si="27"/>
        <v/>
      </c>
      <c r="P93" s="40" t="str">
        <f t="shared" si="28"/>
        <v/>
      </c>
      <c r="Q93" s="40" t="str">
        <f t="shared" si="29"/>
        <v/>
      </c>
      <c r="R93" s="6">
        <f t="shared" si="30"/>
        <v>0</v>
      </c>
      <c r="S93" s="6">
        <f>IF(AND(D93&lt;=L$4,P93&lt;&gt;"Y"),IF(N93&lt;VLOOKUP(O93,Runners!A$3:CT$200,S$1,FALSE),2,0),0)</f>
        <v>0</v>
      </c>
      <c r="T93" s="6">
        <f t="shared" si="31"/>
        <v>0</v>
      </c>
      <c r="U93" s="2"/>
      <c r="V93" s="2" t="str">
        <f>IF(O93&lt;&gt;"",VLOOKUP(O93,Runners!CZ$3:DM$200,V$1,FALSE),"")</f>
        <v/>
      </c>
      <c r="W93" s="19" t="str">
        <f t="shared" si="32"/>
        <v/>
      </c>
    </row>
    <row r="94" spans="1:23" x14ac:dyDescent="0.25">
      <c r="A94" s="1" t="s">
        <v>19</v>
      </c>
      <c r="B94" s="3"/>
      <c r="C94" s="3">
        <f>IF(A94&lt;&gt;"",VLOOKUP(A94,Runners!A$3:AS$200,C$1,FALSE),0)</f>
        <v>6.076388888888889E-3</v>
      </c>
      <c r="D94" s="6">
        <f t="shared" si="22"/>
        <v>91</v>
      </c>
      <c r="E94" s="2"/>
      <c r="F94" s="2">
        <f t="shared" si="23"/>
        <v>0</v>
      </c>
      <c r="J94" s="1" t="str">
        <f t="shared" si="24"/>
        <v>Michelle Sheridan</v>
      </c>
      <c r="M94" s="8" t="str">
        <f t="shared" si="25"/>
        <v/>
      </c>
      <c r="N94" s="8" t="str">
        <f t="shared" si="26"/>
        <v/>
      </c>
      <c r="O94" s="1" t="str">
        <f t="shared" si="27"/>
        <v/>
      </c>
      <c r="P94" s="40" t="str">
        <f t="shared" si="28"/>
        <v/>
      </c>
      <c r="Q94" s="40" t="str">
        <f t="shared" si="29"/>
        <v/>
      </c>
      <c r="R94" s="6">
        <f t="shared" si="30"/>
        <v>0</v>
      </c>
      <c r="S94" s="6">
        <f>IF(AND(D94&lt;=L$4,P94&lt;&gt;"Y"),IF(N94&lt;VLOOKUP(O94,Runners!A$3:CT$200,S$1,FALSE),2,0),0)</f>
        <v>0</v>
      </c>
      <c r="T94" s="6">
        <f t="shared" si="31"/>
        <v>0</v>
      </c>
      <c r="U94" s="2"/>
      <c r="V94" s="2" t="str">
        <f>IF(O94&lt;&gt;"",VLOOKUP(O94,Runners!CZ$3:DM$200,V$1,FALSE),"")</f>
        <v/>
      </c>
      <c r="W94" s="19" t="str">
        <f t="shared" si="32"/>
        <v/>
      </c>
    </row>
    <row r="95" spans="1:23" x14ac:dyDescent="0.25">
      <c r="A95" s="41" t="s">
        <v>210</v>
      </c>
      <c r="C95" s="3">
        <f>IF(A95&lt;&gt;"",VLOOKUP(A95,Runners!A$3:AS$200,C$1,FALSE),0)</f>
        <v>1.2673611111111111E-2</v>
      </c>
      <c r="D95" s="6">
        <f t="shared" si="22"/>
        <v>92</v>
      </c>
      <c r="E95" s="2">
        <v>3.8495370370370367E-2</v>
      </c>
      <c r="F95" s="2">
        <f t="shared" si="23"/>
        <v>2.5821759259259256E-2</v>
      </c>
      <c r="J95" s="1" t="str">
        <f t="shared" si="24"/>
        <v>Mick Widdup</v>
      </c>
      <c r="M95" s="8" t="str">
        <f t="shared" si="25"/>
        <v/>
      </c>
      <c r="N95" s="8" t="str">
        <f t="shared" si="26"/>
        <v/>
      </c>
      <c r="O95" s="1" t="str">
        <f t="shared" si="27"/>
        <v/>
      </c>
      <c r="P95" s="40" t="str">
        <f t="shared" si="28"/>
        <v/>
      </c>
      <c r="Q95" s="40" t="str">
        <f t="shared" si="29"/>
        <v/>
      </c>
      <c r="R95" s="6">
        <f t="shared" si="30"/>
        <v>0</v>
      </c>
      <c r="S95" s="6">
        <f>IF(AND(D95&lt;=L$4,P95&lt;&gt;"Y"),IF(N95&lt;VLOOKUP(O95,Runners!A$3:CT$200,S$1,FALSE),2,0),0)</f>
        <v>0</v>
      </c>
      <c r="T95" s="6">
        <f t="shared" si="31"/>
        <v>0</v>
      </c>
      <c r="U95" s="2"/>
      <c r="V95" s="2" t="str">
        <f>IF(O95&lt;&gt;"",VLOOKUP(O95,Runners!CZ$3:DM$200,V$1,FALSE),"")</f>
        <v/>
      </c>
      <c r="W95" s="19" t="str">
        <f t="shared" si="32"/>
        <v/>
      </c>
    </row>
    <row r="96" spans="1:23" x14ac:dyDescent="0.25">
      <c r="A96" s="1" t="s">
        <v>65</v>
      </c>
      <c r="C96" s="3">
        <f>IF(A96&lt;&gt;"",VLOOKUP(A96,Runners!A$3:AS$200,C$1,FALSE),0)</f>
        <v>2.0312500000000001E-2</v>
      </c>
      <c r="D96" s="6">
        <f t="shared" si="22"/>
        <v>93</v>
      </c>
      <c r="E96" s="2"/>
      <c r="F96" s="2">
        <f t="shared" si="23"/>
        <v>0</v>
      </c>
      <c r="J96" s="1" t="str">
        <f t="shared" si="24"/>
        <v>Mike Toft</v>
      </c>
      <c r="M96" s="8" t="str">
        <f t="shared" si="25"/>
        <v/>
      </c>
      <c r="N96" s="8" t="str">
        <f t="shared" si="26"/>
        <v/>
      </c>
      <c r="O96" s="1" t="str">
        <f t="shared" si="27"/>
        <v/>
      </c>
      <c r="P96" s="40" t="str">
        <f t="shared" si="28"/>
        <v/>
      </c>
      <c r="Q96" s="40" t="str">
        <f t="shared" si="29"/>
        <v/>
      </c>
      <c r="R96" s="6">
        <f t="shared" si="30"/>
        <v>0</v>
      </c>
      <c r="S96" s="6">
        <f>IF(AND(D96&lt;=L$4,P96&lt;&gt;"Y"),IF(N96&lt;VLOOKUP(O96,Runners!A$3:CT$200,S$1,FALSE),2,0),0)</f>
        <v>0</v>
      </c>
      <c r="T96" s="6">
        <f t="shared" si="31"/>
        <v>0</v>
      </c>
      <c r="U96" s="2"/>
      <c r="V96" s="2" t="str">
        <f>IF(O96&lt;&gt;"",VLOOKUP(O96,Runners!CZ$3:DM$200,V$1,FALSE),"")</f>
        <v/>
      </c>
      <c r="W96" s="19" t="str">
        <f t="shared" si="32"/>
        <v/>
      </c>
    </row>
    <row r="97" spans="1:23" x14ac:dyDescent="0.25">
      <c r="A97" s="1" t="s">
        <v>78</v>
      </c>
      <c r="C97" s="3">
        <f>IF(A97&lt;&gt;"",VLOOKUP(A97,Runners!A$3:AS$200,C$1,FALSE),0)</f>
        <v>6.2500000000000003E-3</v>
      </c>
      <c r="D97" s="6">
        <f t="shared" si="22"/>
        <v>94</v>
      </c>
      <c r="E97" s="2"/>
      <c r="F97" s="2">
        <f t="shared" si="23"/>
        <v>0</v>
      </c>
      <c r="J97" s="1" t="str">
        <f t="shared" si="24"/>
        <v>Natalie Toft</v>
      </c>
      <c r="M97" s="8" t="str">
        <f t="shared" si="25"/>
        <v/>
      </c>
      <c r="N97" s="8" t="str">
        <f t="shared" si="26"/>
        <v/>
      </c>
      <c r="O97" s="1" t="str">
        <f t="shared" si="27"/>
        <v/>
      </c>
      <c r="P97" s="40" t="str">
        <f t="shared" si="28"/>
        <v/>
      </c>
      <c r="Q97" s="40" t="str">
        <f t="shared" si="29"/>
        <v/>
      </c>
      <c r="R97" s="6">
        <f t="shared" si="30"/>
        <v>0</v>
      </c>
      <c r="S97" s="6">
        <f>IF(AND(D97&lt;=L$4,P97&lt;&gt;"Y"),IF(N97&lt;VLOOKUP(O97,Runners!A$3:CT$200,S$1,FALSE),2,0),0)</f>
        <v>0</v>
      </c>
      <c r="T97" s="6">
        <f t="shared" si="31"/>
        <v>0</v>
      </c>
      <c r="U97" s="2"/>
      <c r="V97" s="2" t="str">
        <f>IF(O97&lt;&gt;"",VLOOKUP(O97,Runners!CZ$3:DM$200,V$1,FALSE),"")</f>
        <v/>
      </c>
      <c r="W97" s="19" t="str">
        <f t="shared" si="32"/>
        <v/>
      </c>
    </row>
    <row r="98" spans="1:23" x14ac:dyDescent="0.25">
      <c r="A98" s="1" t="s">
        <v>171</v>
      </c>
      <c r="C98" s="3">
        <f>IF(A98&lt;&gt;"",VLOOKUP(A98,Runners!A$3:AS$200,C$1,FALSE),0)</f>
        <v>1.6145833333333335E-2</v>
      </c>
      <c r="D98" s="6">
        <f t="shared" si="22"/>
        <v>95</v>
      </c>
      <c r="E98" s="2"/>
      <c r="F98" s="2">
        <f t="shared" si="23"/>
        <v>0</v>
      </c>
      <c r="J98" s="1" t="str">
        <f t="shared" si="24"/>
        <v>Neil Bayton-Roberts</v>
      </c>
      <c r="M98" s="8" t="str">
        <f t="shared" si="25"/>
        <v/>
      </c>
      <c r="N98" s="8" t="str">
        <f t="shared" si="26"/>
        <v/>
      </c>
      <c r="O98" s="1" t="str">
        <f t="shared" si="27"/>
        <v/>
      </c>
      <c r="P98" s="40" t="str">
        <f t="shared" si="28"/>
        <v/>
      </c>
      <c r="Q98" s="40" t="str">
        <f t="shared" si="29"/>
        <v/>
      </c>
      <c r="R98" s="6">
        <f t="shared" si="30"/>
        <v>0</v>
      </c>
      <c r="S98" s="6">
        <f>IF(AND(D98&lt;=L$4,P98&lt;&gt;"Y"),IF(N98&lt;VLOOKUP(O98,Runners!A$3:CT$200,S$1,FALSE),2,0),0)</f>
        <v>0</v>
      </c>
      <c r="T98" s="6">
        <f t="shared" si="31"/>
        <v>0</v>
      </c>
      <c r="U98" s="2"/>
      <c r="V98" s="2" t="str">
        <f>IF(O98&lt;&gt;"",VLOOKUP(O98,Runners!CZ$3:DM$200,V$1,FALSE),"")</f>
        <v/>
      </c>
      <c r="W98" s="19" t="str">
        <f t="shared" si="32"/>
        <v/>
      </c>
    </row>
    <row r="99" spans="1:23" x14ac:dyDescent="0.25">
      <c r="A99" s="1" t="s">
        <v>12</v>
      </c>
      <c r="C99" s="3">
        <f>IF(A99&lt;&gt;"",VLOOKUP(A99,Runners!A$3:AS$200,C$1,FALSE),0)</f>
        <v>1.7534722222222222E-2</v>
      </c>
      <c r="D99" s="6">
        <f t="shared" si="22"/>
        <v>96</v>
      </c>
      <c r="E99" s="2">
        <v>3.8634259259259257E-2</v>
      </c>
      <c r="F99" s="2">
        <f t="shared" si="23"/>
        <v>2.1099537037037035E-2</v>
      </c>
      <c r="J99" s="1" t="str">
        <f t="shared" si="24"/>
        <v>Neil Tate</v>
      </c>
      <c r="M99" s="8" t="str">
        <f t="shared" si="25"/>
        <v/>
      </c>
      <c r="N99" s="8" t="str">
        <f t="shared" si="26"/>
        <v/>
      </c>
      <c r="O99" s="1" t="str">
        <f t="shared" si="27"/>
        <v/>
      </c>
      <c r="P99" s="40" t="str">
        <f t="shared" si="28"/>
        <v/>
      </c>
      <c r="Q99" s="40" t="str">
        <f t="shared" si="29"/>
        <v/>
      </c>
      <c r="R99" s="6">
        <f t="shared" si="30"/>
        <v>0</v>
      </c>
      <c r="S99" s="6">
        <f>IF(AND(D99&lt;=L$4,P99&lt;&gt;"Y"),IF(N99&lt;VLOOKUP(O99,Runners!A$3:CT$200,S$1,FALSE),2,0),0)</f>
        <v>0</v>
      </c>
      <c r="T99" s="6">
        <f t="shared" si="31"/>
        <v>0</v>
      </c>
      <c r="U99" s="2"/>
      <c r="V99" s="2" t="str">
        <f>IF(O99&lt;&gt;"",VLOOKUP(O99,Runners!CZ$3:DM$200,V$1,FALSE),"")</f>
        <v/>
      </c>
      <c r="W99" s="19" t="str">
        <f t="shared" si="32"/>
        <v/>
      </c>
    </row>
    <row r="100" spans="1:23" x14ac:dyDescent="0.25">
      <c r="A100" s="1" t="s">
        <v>42</v>
      </c>
      <c r="C100" s="3">
        <f>IF(A100&lt;&gt;"",VLOOKUP(A100,Runners!A$3:AS$200,C$1,FALSE),0)</f>
        <v>1.3020833333333334E-2</v>
      </c>
      <c r="D100" s="6">
        <f t="shared" ref="D100:D130" si="33">D99+1</f>
        <v>97</v>
      </c>
      <c r="E100" s="2"/>
      <c r="F100" s="2">
        <f t="shared" ref="F100:F130" si="34">IF(E100&gt;0,E100-C100,0)</f>
        <v>0</v>
      </c>
      <c r="J100" s="1" t="str">
        <f t="shared" ref="J100:J130" si="35">A100</f>
        <v>Nigel Simpkin</v>
      </c>
      <c r="M100" s="8" t="str">
        <f t="shared" ref="M100:M130" si="36">IF(D100&lt;=L$4,SMALL(E$4:E$201,D100),"")</f>
        <v/>
      </c>
      <c r="N100" s="8" t="str">
        <f t="shared" ref="N100:N130" si="37">IF(D100&lt;=L$4,VLOOKUP(M100,E$4:F$201,2,FALSE),"")</f>
        <v/>
      </c>
      <c r="O100" s="1" t="str">
        <f t="shared" ref="O100:O130" si="38">IF(D100&lt;=L$4,VLOOKUP(M100,E$4:J$201,6,FALSE),"")</f>
        <v/>
      </c>
      <c r="P100" s="40" t="str">
        <f t="shared" ref="P100:P130" si="39">IF(D100&lt;=L$4,VLOOKUP(O100,A$4:B$201,2,FALSE),"")</f>
        <v/>
      </c>
      <c r="Q100" s="40" t="str">
        <f t="shared" ref="Q100:Q130" si="40">IF(D100&lt;=L$4,IF(P100="Y",Q99,Q99-1),"")</f>
        <v/>
      </c>
      <c r="R100" s="6">
        <f t="shared" ref="R100:R130" si="41">IF(Q100=Q99,0,Q100)</f>
        <v>0</v>
      </c>
      <c r="S100" s="6">
        <f>IF(AND(D100&lt;=L$4,P100&lt;&gt;"Y"),IF(N100&lt;VLOOKUP(O100,Runners!A$3:CT$200,S$1,FALSE),2,0),0)</f>
        <v>0</v>
      </c>
      <c r="T100" s="6">
        <f t="shared" ref="T100:T130" si="42">IF(AND(D100&lt;=L$4,P100&lt;&gt;"Y"),S100+R100,0)</f>
        <v>0</v>
      </c>
      <c r="U100" s="2"/>
      <c r="V100" s="2" t="str">
        <f>IF(O100&lt;&gt;"",VLOOKUP(O100,Runners!CZ$3:DM$200,V$1,FALSE),"")</f>
        <v/>
      </c>
      <c r="W100" s="19" t="str">
        <f t="shared" ref="W100:W130" si="43">IF(O100&lt;&gt;"",(V100-N100)/V100,"")</f>
        <v/>
      </c>
    </row>
    <row r="101" spans="1:23" x14ac:dyDescent="0.25">
      <c r="A101" s="1" t="s">
        <v>218</v>
      </c>
      <c r="C101" s="3">
        <f>IF(A101&lt;&gt;"",VLOOKUP(A101,Runners!A$3:AS$200,C$1,FALSE),0)</f>
        <v>1.4756944444444444E-2</v>
      </c>
      <c r="D101" s="6">
        <f t="shared" si="33"/>
        <v>98</v>
      </c>
      <c r="E101" s="2"/>
      <c r="F101" s="2">
        <f t="shared" si="34"/>
        <v>0</v>
      </c>
      <c r="J101" s="1" t="str">
        <f t="shared" si="35"/>
        <v>Oliver Thomson</v>
      </c>
      <c r="M101" s="8" t="str">
        <f t="shared" si="36"/>
        <v/>
      </c>
      <c r="N101" s="8" t="str">
        <f t="shared" si="37"/>
        <v/>
      </c>
      <c r="O101" s="1" t="str">
        <f t="shared" si="38"/>
        <v/>
      </c>
      <c r="P101" s="40" t="str">
        <f t="shared" si="39"/>
        <v/>
      </c>
      <c r="Q101" s="40" t="str">
        <f t="shared" si="40"/>
        <v/>
      </c>
      <c r="R101" s="6">
        <f t="shared" si="41"/>
        <v>0</v>
      </c>
      <c r="S101" s="6">
        <f>IF(AND(D101&lt;=L$4,P101&lt;&gt;"Y"),IF(N101&lt;VLOOKUP(O101,Runners!A$3:CT$200,S$1,FALSE),2,0),0)</f>
        <v>0</v>
      </c>
      <c r="T101" s="6">
        <f t="shared" si="42"/>
        <v>0</v>
      </c>
      <c r="U101" s="2"/>
      <c r="V101" s="2" t="str">
        <f>IF(O101&lt;&gt;"",VLOOKUP(O101,Runners!CZ$3:DM$200,V$1,FALSE),"")</f>
        <v/>
      </c>
      <c r="W101" s="19" t="str">
        <f t="shared" si="43"/>
        <v/>
      </c>
    </row>
    <row r="102" spans="1:23" x14ac:dyDescent="0.25">
      <c r="A102" s="1" t="s">
        <v>18</v>
      </c>
      <c r="C102" s="3">
        <f>IF(A102&lt;&gt;"",VLOOKUP(A102,Runners!A$3:AS$200,C$1,FALSE),0)</f>
        <v>5.0347222222222225E-3</v>
      </c>
      <c r="D102" s="6">
        <f t="shared" si="33"/>
        <v>99</v>
      </c>
      <c r="E102" s="2">
        <v>3.8912037037037037E-2</v>
      </c>
      <c r="F102" s="2">
        <f t="shared" si="34"/>
        <v>3.3877314814814811E-2</v>
      </c>
      <c r="J102" s="1" t="str">
        <f t="shared" si="35"/>
        <v>Pam Binns</v>
      </c>
      <c r="M102" s="8" t="str">
        <f t="shared" si="36"/>
        <v/>
      </c>
      <c r="N102" s="8" t="str">
        <f t="shared" si="37"/>
        <v/>
      </c>
      <c r="O102" s="1" t="str">
        <f t="shared" si="38"/>
        <v/>
      </c>
      <c r="P102" s="40" t="str">
        <f t="shared" si="39"/>
        <v/>
      </c>
      <c r="Q102" s="40" t="str">
        <f t="shared" si="40"/>
        <v/>
      </c>
      <c r="R102" s="6">
        <f t="shared" si="41"/>
        <v>0</v>
      </c>
      <c r="S102" s="6">
        <f>IF(AND(D102&lt;=L$4,P102&lt;&gt;"Y"),IF(N102&lt;VLOOKUP(O102,Runners!A$3:CT$200,S$1,FALSE),2,0),0)</f>
        <v>0</v>
      </c>
      <c r="T102" s="6">
        <f t="shared" si="42"/>
        <v>0</v>
      </c>
      <c r="U102" s="2"/>
      <c r="V102" s="2" t="str">
        <f>IF(O102&lt;&gt;"",VLOOKUP(O102,Runners!CZ$3:DM$200,V$1,FALSE),"")</f>
        <v/>
      </c>
      <c r="W102" s="19" t="str">
        <f t="shared" si="43"/>
        <v/>
      </c>
    </row>
    <row r="103" spans="1:23" x14ac:dyDescent="0.25">
      <c r="A103" s="1" t="s">
        <v>37</v>
      </c>
      <c r="B103" s="3"/>
      <c r="C103" s="3">
        <f>IF(A103&lt;&gt;"",VLOOKUP(A103,Runners!A$3:AS$200,C$1,FALSE),0)</f>
        <v>1.1805555555555555E-2</v>
      </c>
      <c r="D103" s="6">
        <f t="shared" si="33"/>
        <v>100</v>
      </c>
      <c r="E103" s="2"/>
      <c r="F103" s="2">
        <f t="shared" si="34"/>
        <v>0</v>
      </c>
      <c r="J103" s="1" t="str">
        <f t="shared" si="35"/>
        <v>Pam Hardman</v>
      </c>
      <c r="M103" s="8" t="str">
        <f t="shared" si="36"/>
        <v/>
      </c>
      <c r="N103" s="8" t="str">
        <f t="shared" si="37"/>
        <v/>
      </c>
      <c r="O103" s="1" t="str">
        <f t="shared" si="38"/>
        <v/>
      </c>
      <c r="P103" s="40" t="str">
        <f t="shared" si="39"/>
        <v/>
      </c>
      <c r="Q103" s="40" t="str">
        <f t="shared" si="40"/>
        <v/>
      </c>
      <c r="R103" s="6">
        <f t="shared" si="41"/>
        <v>0</v>
      </c>
      <c r="S103" s="6">
        <f>IF(AND(D103&lt;=L$4,P103&lt;&gt;"Y"),IF(N103&lt;VLOOKUP(O103,Runners!A$3:CT$200,S$1,FALSE),2,0),0)</f>
        <v>0</v>
      </c>
      <c r="T103" s="6">
        <f t="shared" si="42"/>
        <v>0</v>
      </c>
      <c r="U103" s="2"/>
      <c r="V103" s="2" t="str">
        <f>IF(O103&lt;&gt;"",VLOOKUP(O103,Runners!CZ$3:DM$200,V$1,FALSE),"")</f>
        <v/>
      </c>
      <c r="W103" s="19" t="str">
        <f t="shared" si="43"/>
        <v/>
      </c>
    </row>
    <row r="104" spans="1:23" x14ac:dyDescent="0.25">
      <c r="A104" s="1" t="s">
        <v>230</v>
      </c>
      <c r="C104" s="3">
        <f>IF(A104&lt;&gt;"",VLOOKUP(A104,Runners!A$3:AS$200,C$1,FALSE),0)</f>
        <v>1.0243055555555556E-2</v>
      </c>
      <c r="D104" s="6">
        <f t="shared" si="33"/>
        <v>101</v>
      </c>
      <c r="E104" s="2"/>
      <c r="F104" s="2">
        <f t="shared" si="34"/>
        <v>0</v>
      </c>
      <c r="J104" s="1" t="str">
        <f t="shared" si="35"/>
        <v>Paul McAllister</v>
      </c>
      <c r="M104" s="8" t="str">
        <f t="shared" si="36"/>
        <v/>
      </c>
      <c r="N104" s="8" t="str">
        <f t="shared" si="37"/>
        <v/>
      </c>
      <c r="O104" s="1" t="str">
        <f t="shared" si="38"/>
        <v/>
      </c>
      <c r="P104" s="40" t="str">
        <f t="shared" si="39"/>
        <v/>
      </c>
      <c r="Q104" s="40" t="str">
        <f t="shared" si="40"/>
        <v/>
      </c>
      <c r="R104" s="6">
        <f t="shared" si="41"/>
        <v>0</v>
      </c>
      <c r="S104" s="6">
        <f>IF(AND(D104&lt;=L$4,P104&lt;&gt;"Y"),IF(N104&lt;VLOOKUP(O104,Runners!A$3:CT$200,S$1,FALSE),2,0),0)</f>
        <v>0</v>
      </c>
      <c r="T104" s="6">
        <f t="shared" si="42"/>
        <v>0</v>
      </c>
      <c r="U104" s="2"/>
      <c r="V104" s="2" t="str">
        <f>IF(O104&lt;&gt;"",VLOOKUP(O104,Runners!CZ$3:DM$200,V$1,FALSE),"")</f>
        <v/>
      </c>
      <c r="W104" s="19" t="str">
        <f t="shared" si="43"/>
        <v/>
      </c>
    </row>
    <row r="105" spans="1:23" x14ac:dyDescent="0.25">
      <c r="A105" s="1" t="s">
        <v>62</v>
      </c>
      <c r="C105" s="3">
        <f>IF(A105&lt;&gt;"",VLOOKUP(A105,Runners!A$3:AS$200,C$1,FALSE),0)</f>
        <v>1.7708333333333333E-2</v>
      </c>
      <c r="D105" s="6">
        <f t="shared" si="33"/>
        <v>102</v>
      </c>
      <c r="E105" s="2"/>
      <c r="F105" s="2">
        <f t="shared" si="34"/>
        <v>0</v>
      </c>
      <c r="J105" s="1" t="str">
        <f t="shared" si="35"/>
        <v>Paul Veevers</v>
      </c>
      <c r="M105" s="8" t="str">
        <f t="shared" si="36"/>
        <v/>
      </c>
      <c r="N105" s="8" t="str">
        <f t="shared" si="37"/>
        <v/>
      </c>
      <c r="O105" s="1" t="str">
        <f t="shared" si="38"/>
        <v/>
      </c>
      <c r="P105" s="40" t="str">
        <f t="shared" si="39"/>
        <v/>
      </c>
      <c r="Q105" s="40" t="str">
        <f t="shared" si="40"/>
        <v/>
      </c>
      <c r="R105" s="6">
        <f t="shared" si="41"/>
        <v>0</v>
      </c>
      <c r="S105" s="6">
        <f>IF(AND(D105&lt;=L$4,P105&lt;&gt;"Y"),IF(N105&lt;VLOOKUP(O105,Runners!A$3:CT$200,S$1,FALSE),2,0),0)</f>
        <v>0</v>
      </c>
      <c r="T105" s="6">
        <f t="shared" si="42"/>
        <v>0</v>
      </c>
      <c r="U105" s="2"/>
      <c r="V105" s="2" t="str">
        <f>IF(O105&lt;&gt;"",VLOOKUP(O105,Runners!CZ$3:DM$200,V$1,FALSE),"")</f>
        <v/>
      </c>
      <c r="W105" s="19" t="str">
        <f t="shared" si="43"/>
        <v/>
      </c>
    </row>
    <row r="106" spans="1:23" x14ac:dyDescent="0.25">
      <c r="A106" s="41" t="s">
        <v>28</v>
      </c>
      <c r="B106" s="3"/>
      <c r="C106" s="3">
        <f>IF(A106&lt;&gt;"",VLOOKUP(A106,Runners!A$3:AS$200,C$1,FALSE),0)</f>
        <v>2.6041666666666665E-3</v>
      </c>
      <c r="D106" s="6">
        <f t="shared" si="33"/>
        <v>103</v>
      </c>
      <c r="E106" s="2"/>
      <c r="F106" s="2">
        <f t="shared" si="34"/>
        <v>0</v>
      </c>
      <c r="J106" s="1" t="str">
        <f t="shared" si="35"/>
        <v>Paula McCandless</v>
      </c>
      <c r="M106" s="8" t="str">
        <f t="shared" si="36"/>
        <v/>
      </c>
      <c r="N106" s="8" t="str">
        <f t="shared" si="37"/>
        <v/>
      </c>
      <c r="O106" s="1" t="str">
        <f t="shared" si="38"/>
        <v/>
      </c>
      <c r="P106" s="40" t="str">
        <f t="shared" si="39"/>
        <v/>
      </c>
      <c r="Q106" s="40" t="str">
        <f t="shared" si="40"/>
        <v/>
      </c>
      <c r="R106" s="6">
        <f t="shared" si="41"/>
        <v>0</v>
      </c>
      <c r="S106" s="6">
        <f>IF(AND(D106&lt;=L$4,P106&lt;&gt;"Y"),IF(N106&lt;VLOOKUP(O106,Runners!A$3:CT$200,S$1,FALSE),2,0),0)</f>
        <v>0</v>
      </c>
      <c r="T106" s="6">
        <f t="shared" si="42"/>
        <v>0</v>
      </c>
      <c r="U106" s="2"/>
      <c r="V106" s="2" t="str">
        <f>IF(O106&lt;&gt;"",VLOOKUP(O106,Runners!CZ$3:DM$200,V$1,FALSE),"")</f>
        <v/>
      </c>
      <c r="W106" s="19" t="str">
        <f t="shared" si="43"/>
        <v/>
      </c>
    </row>
    <row r="107" spans="1:23" x14ac:dyDescent="0.25">
      <c r="A107" s="1" t="s">
        <v>3</v>
      </c>
      <c r="B107" s="3"/>
      <c r="C107" s="3">
        <f>IF(A107&lt;&gt;"",VLOOKUP(A107,Runners!A$3:AS$200,C$1,FALSE),0)</f>
        <v>1.3020833333333334E-2</v>
      </c>
      <c r="D107" s="6">
        <f t="shared" si="33"/>
        <v>104</v>
      </c>
      <c r="E107" s="2"/>
      <c r="F107" s="2">
        <f t="shared" si="34"/>
        <v>0</v>
      </c>
      <c r="J107" s="1" t="str">
        <f t="shared" si="35"/>
        <v>Peter Reid</v>
      </c>
      <c r="M107" s="8" t="str">
        <f t="shared" si="36"/>
        <v/>
      </c>
      <c r="N107" s="8" t="str">
        <f t="shared" si="37"/>
        <v/>
      </c>
      <c r="O107" s="1" t="str">
        <f t="shared" si="38"/>
        <v/>
      </c>
      <c r="P107" s="40" t="str">
        <f t="shared" si="39"/>
        <v/>
      </c>
      <c r="Q107" s="40" t="str">
        <f t="shared" si="40"/>
        <v/>
      </c>
      <c r="R107" s="6">
        <f t="shared" si="41"/>
        <v>0</v>
      </c>
      <c r="S107" s="6">
        <f>IF(AND(D107&lt;=L$4,P107&lt;&gt;"Y"),IF(N107&lt;VLOOKUP(O107,Runners!A$3:CT$200,S$1,FALSE),2,0),0)</f>
        <v>0</v>
      </c>
      <c r="T107" s="6">
        <f t="shared" si="42"/>
        <v>0</v>
      </c>
      <c r="U107" s="2"/>
      <c r="V107" s="2" t="str">
        <f>IF(O107&lt;&gt;"",VLOOKUP(O107,Runners!CZ$3:DM$200,V$1,FALSE),"")</f>
        <v/>
      </c>
      <c r="W107" s="19" t="str">
        <f t="shared" si="43"/>
        <v/>
      </c>
    </row>
    <row r="108" spans="1:23" x14ac:dyDescent="0.25">
      <c r="A108" s="1" t="s">
        <v>198</v>
      </c>
      <c r="C108" s="3">
        <f>IF(A108&lt;&gt;"",VLOOKUP(A108,Runners!A$3:AS$200,C$1,FALSE),0)</f>
        <v>1.0416666666666666E-2</v>
      </c>
      <c r="D108" s="6">
        <f t="shared" si="33"/>
        <v>105</v>
      </c>
      <c r="E108" s="2"/>
      <c r="F108" s="2">
        <f t="shared" si="34"/>
        <v>0</v>
      </c>
      <c r="J108" s="1" t="str">
        <f t="shared" si="35"/>
        <v>Peter Thomson</v>
      </c>
      <c r="M108" s="8" t="str">
        <f t="shared" si="36"/>
        <v/>
      </c>
      <c r="N108" s="8" t="str">
        <f t="shared" si="37"/>
        <v/>
      </c>
      <c r="O108" s="1" t="str">
        <f t="shared" si="38"/>
        <v/>
      </c>
      <c r="P108" s="40" t="str">
        <f t="shared" si="39"/>
        <v/>
      </c>
      <c r="Q108" s="40" t="str">
        <f t="shared" si="40"/>
        <v/>
      </c>
      <c r="R108" s="6">
        <f t="shared" si="41"/>
        <v>0</v>
      </c>
      <c r="S108" s="6">
        <f>IF(AND(D108&lt;=L$4,P108&lt;&gt;"Y"),IF(N108&lt;VLOOKUP(O108,Runners!A$3:CT$200,S$1,FALSE),2,0),0)</f>
        <v>0</v>
      </c>
      <c r="T108" s="6">
        <f t="shared" si="42"/>
        <v>0</v>
      </c>
      <c r="U108" s="2"/>
      <c r="V108" s="2" t="str">
        <f>IF(O108&lt;&gt;"",VLOOKUP(O108,Runners!CZ$3:DM$200,V$1,FALSE),"")</f>
        <v/>
      </c>
      <c r="W108" s="19" t="str">
        <f t="shared" si="43"/>
        <v/>
      </c>
    </row>
    <row r="109" spans="1:23" x14ac:dyDescent="0.25">
      <c r="A109" s="1" t="s">
        <v>30</v>
      </c>
      <c r="C109" s="3">
        <f>IF(A109&lt;&gt;"",VLOOKUP(A109,Runners!A$3:AS$200,C$1,FALSE),0)</f>
        <v>9.8958333333333329E-3</v>
      </c>
      <c r="D109" s="6">
        <f t="shared" si="33"/>
        <v>106</v>
      </c>
      <c r="E109" s="2"/>
      <c r="F109" s="2">
        <f t="shared" si="34"/>
        <v>0</v>
      </c>
      <c r="J109" s="1" t="str">
        <f t="shared" si="35"/>
        <v>Rachael Wignall</v>
      </c>
      <c r="M109" s="8" t="str">
        <f t="shared" si="36"/>
        <v/>
      </c>
      <c r="N109" s="8" t="str">
        <f t="shared" si="37"/>
        <v/>
      </c>
      <c r="O109" s="1" t="str">
        <f t="shared" si="38"/>
        <v/>
      </c>
      <c r="P109" s="40" t="str">
        <f t="shared" si="39"/>
        <v/>
      </c>
      <c r="Q109" s="40" t="str">
        <f t="shared" si="40"/>
        <v/>
      </c>
      <c r="R109" s="6">
        <f t="shared" si="41"/>
        <v>0</v>
      </c>
      <c r="S109" s="6">
        <f>IF(AND(D109&lt;=L$4,P109&lt;&gt;"Y"),IF(N109&lt;VLOOKUP(O109,Runners!A$3:CT$200,S$1,FALSE),2,0),0)</f>
        <v>0</v>
      </c>
      <c r="T109" s="6">
        <f t="shared" si="42"/>
        <v>0</v>
      </c>
      <c r="U109" s="2"/>
      <c r="V109" s="2" t="str">
        <f>IF(O109&lt;&gt;"",VLOOKUP(O109,Runners!CZ$3:DM$200,V$1,FALSE),"")</f>
        <v/>
      </c>
      <c r="W109" s="19" t="str">
        <f t="shared" si="43"/>
        <v/>
      </c>
    </row>
    <row r="110" spans="1:23" x14ac:dyDescent="0.25">
      <c r="A110" s="1" t="s">
        <v>31</v>
      </c>
      <c r="B110" s="3"/>
      <c r="C110" s="3">
        <f>IF(A110&lt;&gt;"",VLOOKUP(A110,Runners!A$3:AS$200,C$1,FALSE),0)</f>
        <v>1.3715277777777778E-2</v>
      </c>
      <c r="D110" s="6">
        <f t="shared" si="33"/>
        <v>107</v>
      </c>
      <c r="E110" s="2"/>
      <c r="F110" s="2">
        <f t="shared" si="34"/>
        <v>0</v>
      </c>
      <c r="J110" s="1" t="str">
        <f t="shared" si="35"/>
        <v>Richard Storey</v>
      </c>
      <c r="M110" s="8" t="str">
        <f t="shared" si="36"/>
        <v/>
      </c>
      <c r="N110" s="8" t="str">
        <f t="shared" si="37"/>
        <v/>
      </c>
      <c r="O110" s="1" t="str">
        <f t="shared" si="38"/>
        <v/>
      </c>
      <c r="P110" s="40" t="str">
        <f t="shared" si="39"/>
        <v/>
      </c>
      <c r="Q110" s="40" t="str">
        <f t="shared" si="40"/>
        <v/>
      </c>
      <c r="R110" s="6">
        <f t="shared" si="41"/>
        <v>0</v>
      </c>
      <c r="S110" s="6">
        <f>IF(AND(D110&lt;=L$4,P110&lt;&gt;"Y"),IF(N110&lt;VLOOKUP(O110,Runners!A$3:CT$200,S$1,FALSE),2,0),0)</f>
        <v>0</v>
      </c>
      <c r="T110" s="6">
        <f t="shared" si="42"/>
        <v>0</v>
      </c>
      <c r="U110" s="2"/>
      <c r="V110" s="2" t="str">
        <f>IF(O110&lt;&gt;"",VLOOKUP(O110,Runners!CZ$3:DM$200,V$1,FALSE),"")</f>
        <v/>
      </c>
      <c r="W110" s="19" t="str">
        <f t="shared" si="43"/>
        <v/>
      </c>
    </row>
    <row r="111" spans="1:23" x14ac:dyDescent="0.25">
      <c r="A111" s="1" t="s">
        <v>213</v>
      </c>
      <c r="B111" s="1" t="s">
        <v>185</v>
      </c>
      <c r="C111" s="3">
        <f>IF(A111&lt;&gt;"",VLOOKUP(A111,Runners!A$3:AS$200,C$1,FALSE),0)</f>
        <v>1.0243055555555556E-2</v>
      </c>
      <c r="D111" s="6">
        <f t="shared" si="33"/>
        <v>108</v>
      </c>
      <c r="E111" s="2"/>
      <c r="F111" s="2">
        <f t="shared" si="34"/>
        <v>0</v>
      </c>
      <c r="J111" s="1" t="str">
        <f t="shared" si="35"/>
        <v>Rob Goodall</v>
      </c>
      <c r="M111" s="8" t="str">
        <f t="shared" si="36"/>
        <v/>
      </c>
      <c r="N111" s="8" t="str">
        <f t="shared" si="37"/>
        <v/>
      </c>
      <c r="O111" s="1" t="str">
        <f t="shared" si="38"/>
        <v/>
      </c>
      <c r="P111" s="40" t="str">
        <f t="shared" si="39"/>
        <v/>
      </c>
      <c r="Q111" s="40" t="str">
        <f t="shared" si="40"/>
        <v/>
      </c>
      <c r="R111" s="6">
        <f t="shared" si="41"/>
        <v>0</v>
      </c>
      <c r="S111" s="6">
        <f>IF(AND(D111&lt;=L$4,P111&lt;&gt;"Y"),IF(N111&lt;VLOOKUP(O111,Runners!A$3:CT$200,S$1,FALSE),2,0),0)</f>
        <v>0</v>
      </c>
      <c r="T111" s="6">
        <f t="shared" si="42"/>
        <v>0</v>
      </c>
      <c r="U111" s="2"/>
      <c r="V111" s="2" t="str">
        <f>IF(O111&lt;&gt;"",VLOOKUP(O111,Runners!CZ$3:DM$200,V$1,FALSE),"")</f>
        <v/>
      </c>
      <c r="W111" s="19" t="str">
        <f t="shared" si="43"/>
        <v/>
      </c>
    </row>
    <row r="112" spans="1:23" x14ac:dyDescent="0.25">
      <c r="A112" s="1" t="s">
        <v>64</v>
      </c>
      <c r="B112" s="3"/>
      <c r="C112" s="3">
        <f>IF(A112&lt;&gt;"",VLOOKUP(A112,Runners!A$3:AS$200,C$1,FALSE),0)</f>
        <v>1.1458333333333333E-2</v>
      </c>
      <c r="D112" s="6">
        <f t="shared" si="33"/>
        <v>109</v>
      </c>
      <c r="E112" s="2"/>
      <c r="F112" s="2">
        <f t="shared" si="34"/>
        <v>0</v>
      </c>
      <c r="J112" s="1" t="str">
        <f t="shared" si="35"/>
        <v>Robert Parker</v>
      </c>
      <c r="M112" s="8" t="str">
        <f t="shared" si="36"/>
        <v/>
      </c>
      <c r="N112" s="8" t="str">
        <f t="shared" si="37"/>
        <v/>
      </c>
      <c r="O112" s="1" t="str">
        <f t="shared" si="38"/>
        <v/>
      </c>
      <c r="P112" s="40" t="str">
        <f t="shared" si="39"/>
        <v/>
      </c>
      <c r="Q112" s="40" t="str">
        <f t="shared" si="40"/>
        <v/>
      </c>
      <c r="R112" s="6">
        <f t="shared" si="41"/>
        <v>0</v>
      </c>
      <c r="S112" s="6">
        <f>IF(AND(D112&lt;=L$4,P112&lt;&gt;"Y"),IF(N112&lt;VLOOKUP(O112,Runners!A$3:CT$200,S$1,FALSE),2,0),0)</f>
        <v>0</v>
      </c>
      <c r="T112" s="6">
        <f t="shared" si="42"/>
        <v>0</v>
      </c>
      <c r="U112" s="2"/>
      <c r="V112" s="2" t="str">
        <f>IF(O112&lt;&gt;"",VLOOKUP(O112,Runners!CZ$3:DM$200,V$1,FALSE),"")</f>
        <v/>
      </c>
      <c r="W112" s="19" t="str">
        <f t="shared" si="43"/>
        <v/>
      </c>
    </row>
    <row r="113" spans="1:23" x14ac:dyDescent="0.25">
      <c r="A113" s="1" t="s">
        <v>23</v>
      </c>
      <c r="C113" s="3">
        <f>IF(A113&lt;&gt;"",VLOOKUP(A113,Runners!A$3:AS$200,C$1,FALSE),0)</f>
        <v>1.7708333333333333E-2</v>
      </c>
      <c r="D113" s="6">
        <f t="shared" si="33"/>
        <v>110</v>
      </c>
      <c r="E113" s="2"/>
      <c r="F113" s="2">
        <f t="shared" si="34"/>
        <v>0</v>
      </c>
      <c r="J113" s="1" t="str">
        <f t="shared" si="35"/>
        <v>Ross McKelvie</v>
      </c>
      <c r="M113" s="8" t="str">
        <f t="shared" si="36"/>
        <v/>
      </c>
      <c r="N113" s="8" t="str">
        <f t="shared" si="37"/>
        <v/>
      </c>
      <c r="O113" s="1" t="str">
        <f t="shared" si="38"/>
        <v/>
      </c>
      <c r="P113" s="40" t="str">
        <f t="shared" si="39"/>
        <v/>
      </c>
      <c r="Q113" s="40" t="str">
        <f t="shared" si="40"/>
        <v/>
      </c>
      <c r="R113" s="6">
        <f t="shared" si="41"/>
        <v>0</v>
      </c>
      <c r="S113" s="6">
        <f>IF(AND(D113&lt;=L$4,P113&lt;&gt;"Y"),IF(N113&lt;VLOOKUP(O113,Runners!A$3:CT$200,S$1,FALSE),2,0),0)</f>
        <v>0</v>
      </c>
      <c r="T113" s="6">
        <f t="shared" si="42"/>
        <v>0</v>
      </c>
      <c r="U113" s="2"/>
      <c r="V113" s="2" t="str">
        <f>IF(O113&lt;&gt;"",VLOOKUP(O113,Runners!CZ$3:DM$200,V$1,FALSE),"")</f>
        <v/>
      </c>
      <c r="W113" s="19" t="str">
        <f t="shared" si="43"/>
        <v/>
      </c>
    </row>
    <row r="114" spans="1:23" x14ac:dyDescent="0.25">
      <c r="A114" s="1" t="s">
        <v>36</v>
      </c>
      <c r="B114" s="3"/>
      <c r="C114" s="3">
        <f>IF(A114&lt;&gt;"",VLOOKUP(A114,Runners!A$3:AS$200,C$1,FALSE),0)</f>
        <v>1.2326388888888888E-2</v>
      </c>
      <c r="D114" s="6">
        <f t="shared" si="33"/>
        <v>111</v>
      </c>
      <c r="E114" s="2"/>
      <c r="F114" s="2">
        <f t="shared" si="34"/>
        <v>0</v>
      </c>
      <c r="J114" s="1" t="str">
        <f t="shared" si="35"/>
        <v>Roy Stevens</v>
      </c>
      <c r="M114" s="8" t="str">
        <f t="shared" si="36"/>
        <v/>
      </c>
      <c r="N114" s="8" t="str">
        <f t="shared" si="37"/>
        <v/>
      </c>
      <c r="O114" s="1" t="str">
        <f t="shared" si="38"/>
        <v/>
      </c>
      <c r="P114" s="40" t="str">
        <f t="shared" si="39"/>
        <v/>
      </c>
      <c r="Q114" s="40" t="str">
        <f t="shared" si="40"/>
        <v/>
      </c>
      <c r="R114" s="6">
        <f t="shared" si="41"/>
        <v>0</v>
      </c>
      <c r="S114" s="6">
        <f>IF(AND(D114&lt;=L$4,P114&lt;&gt;"Y"),IF(N114&lt;VLOOKUP(O114,Runners!A$3:CT$200,S$1,FALSE),2,0),0)</f>
        <v>0</v>
      </c>
      <c r="T114" s="6">
        <f t="shared" si="42"/>
        <v>0</v>
      </c>
      <c r="U114" s="2"/>
      <c r="V114" s="2" t="str">
        <f>IF(O114&lt;&gt;"",VLOOKUP(O114,Runners!CZ$3:DM$200,V$1,FALSE),"")</f>
        <v/>
      </c>
      <c r="W114" s="19" t="str">
        <f t="shared" si="43"/>
        <v/>
      </c>
    </row>
    <row r="115" spans="1:23" x14ac:dyDescent="0.25">
      <c r="A115" s="1" t="s">
        <v>43</v>
      </c>
      <c r="C115" s="3">
        <f>IF(A115&lt;&gt;"",VLOOKUP(A115,Runners!A$3:AS$200,C$1,FALSE),0)</f>
        <v>1.3194444444444444E-2</v>
      </c>
      <c r="D115" s="6">
        <f t="shared" si="33"/>
        <v>112</v>
      </c>
      <c r="E115" s="2"/>
      <c r="F115" s="2">
        <f t="shared" si="34"/>
        <v>0</v>
      </c>
      <c r="J115" s="1" t="str">
        <f t="shared" si="35"/>
        <v>Roy Upton</v>
      </c>
      <c r="M115" s="8" t="str">
        <f t="shared" si="36"/>
        <v/>
      </c>
      <c r="N115" s="8" t="str">
        <f t="shared" si="37"/>
        <v/>
      </c>
      <c r="O115" s="1" t="str">
        <f t="shared" si="38"/>
        <v/>
      </c>
      <c r="P115" s="40" t="str">
        <f t="shared" si="39"/>
        <v/>
      </c>
      <c r="Q115" s="40" t="str">
        <f t="shared" si="40"/>
        <v/>
      </c>
      <c r="R115" s="6">
        <f t="shared" si="41"/>
        <v>0</v>
      </c>
      <c r="S115" s="6">
        <f>IF(AND(D115&lt;=L$4,P115&lt;&gt;"Y"),IF(N115&lt;VLOOKUP(O115,Runners!A$3:CT$200,S$1,FALSE),2,0),0)</f>
        <v>0</v>
      </c>
      <c r="T115" s="6">
        <f t="shared" si="42"/>
        <v>0</v>
      </c>
      <c r="U115" s="2"/>
      <c r="V115" s="2" t="str">
        <f>IF(O115&lt;&gt;"",VLOOKUP(O115,Runners!CZ$3:DM$200,V$1,FALSE),"")</f>
        <v/>
      </c>
      <c r="W115" s="19" t="str">
        <f t="shared" si="43"/>
        <v/>
      </c>
    </row>
    <row r="116" spans="1:23" x14ac:dyDescent="0.25">
      <c r="A116" s="1" t="s">
        <v>63</v>
      </c>
      <c r="C116" s="3">
        <f>IF(A116&lt;&gt;"",VLOOKUP(A116,Runners!A$3:AS$200,C$1,FALSE),0)</f>
        <v>5.5555555555555558E-3</v>
      </c>
      <c r="D116" s="6">
        <f t="shared" si="33"/>
        <v>113</v>
      </c>
      <c r="E116" s="2"/>
      <c r="F116" s="2">
        <f t="shared" si="34"/>
        <v>0</v>
      </c>
      <c r="J116" s="1" t="str">
        <f t="shared" si="35"/>
        <v>Ruth Bye</v>
      </c>
      <c r="M116" s="8" t="str">
        <f t="shared" si="36"/>
        <v/>
      </c>
      <c r="N116" s="8" t="str">
        <f t="shared" si="37"/>
        <v/>
      </c>
      <c r="O116" s="1" t="str">
        <f t="shared" si="38"/>
        <v/>
      </c>
      <c r="P116" s="40" t="str">
        <f t="shared" si="39"/>
        <v/>
      </c>
      <c r="Q116" s="40" t="str">
        <f t="shared" si="40"/>
        <v/>
      </c>
      <c r="R116" s="6">
        <f t="shared" si="41"/>
        <v>0</v>
      </c>
      <c r="S116" s="6">
        <f>IF(AND(D116&lt;=L$4,P116&lt;&gt;"Y"),IF(N116&lt;VLOOKUP(O116,Runners!A$3:CT$200,S$1,FALSE),2,0),0)</f>
        <v>0</v>
      </c>
      <c r="T116" s="6">
        <f t="shared" si="42"/>
        <v>0</v>
      </c>
      <c r="U116" s="2"/>
      <c r="V116" s="2" t="str">
        <f>IF(O116&lt;&gt;"",VLOOKUP(O116,Runners!CZ$3:DM$200,V$1,FALSE),"")</f>
        <v/>
      </c>
      <c r="W116" s="19" t="str">
        <f t="shared" si="43"/>
        <v/>
      </c>
    </row>
    <row r="117" spans="1:23" x14ac:dyDescent="0.25">
      <c r="A117" s="1" t="s">
        <v>61</v>
      </c>
      <c r="C117" s="3">
        <f>IF(A117&lt;&gt;"",VLOOKUP(A117,Runners!A$3:AS$200,C$1,FALSE),0)</f>
        <v>1.1284722222222222E-2</v>
      </c>
      <c r="D117" s="6">
        <f t="shared" si="33"/>
        <v>114</v>
      </c>
      <c r="E117" s="2"/>
      <c r="F117" s="2">
        <f t="shared" si="34"/>
        <v>0</v>
      </c>
      <c r="J117" s="1" t="str">
        <f t="shared" si="35"/>
        <v>Ruth Wheatley</v>
      </c>
      <c r="M117" s="8" t="str">
        <f t="shared" si="36"/>
        <v/>
      </c>
      <c r="N117" s="8" t="str">
        <f t="shared" si="37"/>
        <v/>
      </c>
      <c r="O117" s="1" t="str">
        <f t="shared" si="38"/>
        <v/>
      </c>
      <c r="P117" s="40" t="str">
        <f t="shared" si="39"/>
        <v/>
      </c>
      <c r="Q117" s="40" t="str">
        <f t="shared" si="40"/>
        <v/>
      </c>
      <c r="R117" s="6">
        <f t="shared" si="41"/>
        <v>0</v>
      </c>
      <c r="S117" s="6">
        <f>IF(AND(D117&lt;=L$4,P117&lt;&gt;"Y"),IF(N117&lt;VLOOKUP(O117,Runners!A$3:CT$200,S$1,FALSE),2,0),0)</f>
        <v>0</v>
      </c>
      <c r="T117" s="6">
        <f t="shared" si="42"/>
        <v>0</v>
      </c>
      <c r="U117" s="2"/>
      <c r="V117" s="2" t="str">
        <f>IF(O117&lt;&gt;"",VLOOKUP(O117,Runners!CZ$3:DM$200,V$1,FALSE),"")</f>
        <v/>
      </c>
      <c r="W117" s="19" t="str">
        <f t="shared" si="43"/>
        <v/>
      </c>
    </row>
    <row r="118" spans="1:23" x14ac:dyDescent="0.25">
      <c r="A118" s="1" t="s">
        <v>220</v>
      </c>
      <c r="C118" s="3">
        <f>IF(A118&lt;&gt;"",VLOOKUP(A118,Runners!A$3:AS$200,C$1,FALSE),0)</f>
        <v>2.1006944444444446E-2</v>
      </c>
      <c r="D118" s="6">
        <f t="shared" si="33"/>
        <v>115</v>
      </c>
      <c r="E118" s="2"/>
      <c r="F118" s="2">
        <f t="shared" si="34"/>
        <v>0</v>
      </c>
      <c r="J118" s="1" t="str">
        <f t="shared" si="35"/>
        <v>Sam Banner</v>
      </c>
      <c r="M118" s="8" t="str">
        <f t="shared" si="36"/>
        <v/>
      </c>
      <c r="N118" s="8" t="str">
        <f t="shared" si="37"/>
        <v/>
      </c>
      <c r="O118" s="1" t="str">
        <f t="shared" si="38"/>
        <v/>
      </c>
      <c r="P118" s="40" t="str">
        <f t="shared" si="39"/>
        <v/>
      </c>
      <c r="Q118" s="40" t="str">
        <f t="shared" si="40"/>
        <v/>
      </c>
      <c r="R118" s="6">
        <f t="shared" si="41"/>
        <v>0</v>
      </c>
      <c r="S118" s="6">
        <f>IF(AND(D118&lt;=L$4,P118&lt;&gt;"Y"),IF(N118&lt;VLOOKUP(O118,Runners!A$3:CT$200,S$1,FALSE),2,0),0)</f>
        <v>0</v>
      </c>
      <c r="T118" s="6">
        <f t="shared" si="42"/>
        <v>0</v>
      </c>
      <c r="U118" s="2"/>
      <c r="V118" s="2" t="str">
        <f>IF(O118&lt;&gt;"",VLOOKUP(O118,Runners!CZ$3:DM$200,V$1,FALSE),"")</f>
        <v/>
      </c>
      <c r="W118" s="19" t="str">
        <f t="shared" si="43"/>
        <v/>
      </c>
    </row>
    <row r="119" spans="1:23" x14ac:dyDescent="0.25">
      <c r="A119" s="1" t="s">
        <v>234</v>
      </c>
      <c r="C119" s="3">
        <f>IF(A119&lt;&gt;"",VLOOKUP(A119,Runners!A$3:AS$200,C$1,FALSE),0)</f>
        <v>7.9861111111111105E-3</v>
      </c>
      <c r="D119" s="6">
        <f t="shared" si="33"/>
        <v>116</v>
      </c>
      <c r="E119" s="2"/>
      <c r="F119" s="2">
        <f t="shared" si="34"/>
        <v>0</v>
      </c>
      <c r="J119" s="1" t="str">
        <f t="shared" si="35"/>
        <v>Sarah Cook</v>
      </c>
      <c r="M119" s="8" t="str">
        <f t="shared" si="36"/>
        <v/>
      </c>
      <c r="N119" s="8" t="str">
        <f t="shared" si="37"/>
        <v/>
      </c>
      <c r="O119" s="1" t="str">
        <f t="shared" si="38"/>
        <v/>
      </c>
      <c r="P119" s="40" t="str">
        <f t="shared" si="39"/>
        <v/>
      </c>
      <c r="Q119" s="40" t="str">
        <f t="shared" si="40"/>
        <v/>
      </c>
      <c r="R119" s="6">
        <f t="shared" si="41"/>
        <v>0</v>
      </c>
      <c r="S119" s="6">
        <f>IF(AND(D119&lt;=L$4,P119&lt;&gt;"Y"),IF(N119&lt;VLOOKUP(O119,Runners!A$3:CT$200,S$1,FALSE),2,0),0)</f>
        <v>0</v>
      </c>
      <c r="T119" s="6">
        <f t="shared" si="42"/>
        <v>0</v>
      </c>
      <c r="U119" s="2"/>
      <c r="V119" s="2" t="str">
        <f>IF(O119&lt;&gt;"",VLOOKUP(O119,Runners!CZ$3:DM$200,V$1,FALSE),"")</f>
        <v/>
      </c>
      <c r="W119" s="19" t="str">
        <f t="shared" si="43"/>
        <v/>
      </c>
    </row>
    <row r="120" spans="1:23" x14ac:dyDescent="0.25">
      <c r="A120" s="1" t="s">
        <v>7</v>
      </c>
      <c r="C120" s="3">
        <f>IF(A120&lt;&gt;"",VLOOKUP(A120,Runners!A$3:AS$200,C$1,FALSE),0)</f>
        <v>2.0833333333333333E-3</v>
      </c>
      <c r="D120" s="6">
        <f t="shared" si="33"/>
        <v>117</v>
      </c>
      <c r="E120" s="2">
        <v>4.2106481481481488E-2</v>
      </c>
      <c r="F120" s="2">
        <f t="shared" si="34"/>
        <v>4.0023148148148155E-2</v>
      </c>
      <c r="J120" s="1" t="str">
        <f t="shared" si="35"/>
        <v>Sarah Bagshaw</v>
      </c>
      <c r="M120" s="8" t="str">
        <f t="shared" si="36"/>
        <v/>
      </c>
      <c r="N120" s="8" t="str">
        <f t="shared" si="37"/>
        <v/>
      </c>
      <c r="O120" s="1" t="str">
        <f t="shared" si="38"/>
        <v/>
      </c>
      <c r="P120" s="40" t="str">
        <f t="shared" si="39"/>
        <v/>
      </c>
      <c r="Q120" s="40" t="str">
        <f t="shared" si="40"/>
        <v/>
      </c>
      <c r="R120" s="6">
        <f t="shared" si="41"/>
        <v>0</v>
      </c>
      <c r="S120" s="6">
        <f>IF(AND(D120&lt;=L$4,P120&lt;&gt;"Y"),IF(N120&lt;VLOOKUP(O120,Runners!A$3:CT$200,S$1,FALSE),2,0),0)</f>
        <v>0</v>
      </c>
      <c r="T120" s="6">
        <f t="shared" si="42"/>
        <v>0</v>
      </c>
      <c r="U120" s="2"/>
      <c r="V120" s="2" t="str">
        <f>IF(O120&lt;&gt;"",VLOOKUP(O120,Runners!CZ$3:DM$200,V$1,FALSE),"")</f>
        <v/>
      </c>
      <c r="W120" s="19" t="str">
        <f t="shared" si="43"/>
        <v/>
      </c>
    </row>
    <row r="121" spans="1:23" x14ac:dyDescent="0.25">
      <c r="A121" s="1" t="s">
        <v>214</v>
      </c>
      <c r="C121" s="3">
        <f>IF(A121&lt;&gt;"",VLOOKUP(A121,Runners!A$3:AS$200,C$1,FALSE),0)</f>
        <v>1.0243055555555556E-2</v>
      </c>
      <c r="D121" s="6">
        <f t="shared" si="33"/>
        <v>118</v>
      </c>
      <c r="E121" s="2"/>
      <c r="F121" s="2">
        <f t="shared" si="34"/>
        <v>0</v>
      </c>
      <c r="J121" s="1" t="str">
        <f t="shared" si="35"/>
        <v>Simon Smith</v>
      </c>
      <c r="M121" s="8" t="str">
        <f t="shared" si="36"/>
        <v/>
      </c>
      <c r="N121" s="8" t="str">
        <f t="shared" si="37"/>
        <v/>
      </c>
      <c r="O121" s="1" t="str">
        <f t="shared" si="38"/>
        <v/>
      </c>
      <c r="P121" s="40" t="str">
        <f t="shared" si="39"/>
        <v/>
      </c>
      <c r="Q121" s="40" t="str">
        <f t="shared" si="40"/>
        <v/>
      </c>
      <c r="R121" s="6">
        <f t="shared" si="41"/>
        <v>0</v>
      </c>
      <c r="S121" s="6">
        <f>IF(AND(D121&lt;=L$4,P121&lt;&gt;"Y"),IF(N121&lt;VLOOKUP(O121,Runners!A$3:CT$200,S$1,FALSE),2,0),0)</f>
        <v>0</v>
      </c>
      <c r="T121" s="6">
        <f t="shared" si="42"/>
        <v>0</v>
      </c>
      <c r="U121" s="2"/>
      <c r="V121" s="2" t="str">
        <f>IF(O121&lt;&gt;"",VLOOKUP(O121,Runners!CZ$3:DM$200,V$1,FALSE),"")</f>
        <v/>
      </c>
      <c r="W121" s="19" t="str">
        <f t="shared" si="43"/>
        <v/>
      </c>
    </row>
    <row r="122" spans="1:23" x14ac:dyDescent="0.25">
      <c r="A122" s="1" t="s">
        <v>217</v>
      </c>
      <c r="C122" s="3">
        <f>IF(A122&lt;&gt;"",VLOOKUP(A122,Runners!A$3:AS$200,C$1,FALSE),0)</f>
        <v>1.4930555555555556E-2</v>
      </c>
      <c r="D122" s="6">
        <f t="shared" si="33"/>
        <v>119</v>
      </c>
      <c r="E122" s="2"/>
      <c r="F122" s="2">
        <f t="shared" si="34"/>
        <v>0</v>
      </c>
      <c r="J122" s="1" t="str">
        <f t="shared" si="35"/>
        <v>Sophie Bohannon</v>
      </c>
      <c r="M122" s="8" t="str">
        <f t="shared" si="36"/>
        <v/>
      </c>
      <c r="N122" s="8" t="str">
        <f t="shared" si="37"/>
        <v/>
      </c>
      <c r="O122" s="1" t="str">
        <f t="shared" si="38"/>
        <v/>
      </c>
      <c r="P122" s="40" t="str">
        <f t="shared" si="39"/>
        <v/>
      </c>
      <c r="Q122" s="40" t="str">
        <f t="shared" si="40"/>
        <v/>
      </c>
      <c r="R122" s="6">
        <f t="shared" si="41"/>
        <v>0</v>
      </c>
      <c r="S122" s="6">
        <f>IF(AND(D122&lt;=L$4,P122&lt;&gt;"Y"),IF(N122&lt;VLOOKUP(O122,Runners!A$3:CT$200,S$1,FALSE),2,0),0)</f>
        <v>0</v>
      </c>
      <c r="T122" s="6">
        <f t="shared" si="42"/>
        <v>0</v>
      </c>
      <c r="U122" s="2"/>
      <c r="V122" s="2" t="str">
        <f>IF(O122&lt;&gt;"",VLOOKUP(O122,Runners!CZ$3:DM$200,V$1,FALSE),"")</f>
        <v/>
      </c>
      <c r="W122" s="19" t="str">
        <f t="shared" si="43"/>
        <v/>
      </c>
    </row>
    <row r="123" spans="1:23" x14ac:dyDescent="0.25">
      <c r="A123" s="1" t="s">
        <v>15</v>
      </c>
      <c r="C123" s="3">
        <f>IF(A123&lt;&gt;"",VLOOKUP(A123,Runners!A$3:AS$200,C$1,FALSE),0)</f>
        <v>1.2847222222222222E-2</v>
      </c>
      <c r="D123" s="6">
        <f t="shared" si="33"/>
        <v>120</v>
      </c>
      <c r="E123" s="2">
        <v>3.8900462962962963E-2</v>
      </c>
      <c r="F123" s="2">
        <f t="shared" si="34"/>
        <v>2.6053240740740741E-2</v>
      </c>
      <c r="J123" s="1" t="str">
        <f t="shared" si="35"/>
        <v>Steve Tate</v>
      </c>
      <c r="M123" s="8" t="str">
        <f t="shared" si="36"/>
        <v/>
      </c>
      <c r="N123" s="8" t="str">
        <f t="shared" si="37"/>
        <v/>
      </c>
      <c r="O123" s="1" t="str">
        <f t="shared" si="38"/>
        <v/>
      </c>
      <c r="P123" s="40" t="str">
        <f t="shared" si="39"/>
        <v/>
      </c>
      <c r="Q123" s="40" t="str">
        <f t="shared" si="40"/>
        <v/>
      </c>
      <c r="R123" s="6">
        <f t="shared" si="41"/>
        <v>0</v>
      </c>
      <c r="S123" s="6">
        <f>IF(AND(D123&lt;=L$4,P123&lt;&gt;"Y"),IF(N123&lt;VLOOKUP(O123,Runners!A$3:CT$200,S$1,FALSE),2,0),0)</f>
        <v>0</v>
      </c>
      <c r="T123" s="6">
        <f t="shared" si="42"/>
        <v>0</v>
      </c>
      <c r="U123" s="2"/>
      <c r="V123" s="2" t="str">
        <f>IF(O123&lt;&gt;"",VLOOKUP(O123,Runners!CZ$3:DM$200,V$1,FALSE),"")</f>
        <v/>
      </c>
      <c r="W123" s="19" t="str">
        <f t="shared" si="43"/>
        <v/>
      </c>
    </row>
    <row r="124" spans="1:23" x14ac:dyDescent="0.25">
      <c r="A124" s="1" t="s">
        <v>227</v>
      </c>
      <c r="C124" s="3">
        <f>IF(A124&lt;&gt;"",VLOOKUP(A124,Runners!A$3:AS$200,C$1,FALSE),0)</f>
        <v>1.2673611111111111E-2</v>
      </c>
      <c r="D124" s="6">
        <f t="shared" si="33"/>
        <v>121</v>
      </c>
      <c r="E124" s="2"/>
      <c r="F124" s="2">
        <f t="shared" si="34"/>
        <v>0</v>
      </c>
      <c r="J124" s="1" t="str">
        <f t="shared" si="35"/>
        <v>Steve Wise</v>
      </c>
      <c r="M124" s="8" t="str">
        <f t="shared" si="36"/>
        <v/>
      </c>
      <c r="N124" s="8" t="str">
        <f t="shared" si="37"/>
        <v/>
      </c>
      <c r="O124" s="1" t="str">
        <f t="shared" si="38"/>
        <v/>
      </c>
      <c r="P124" s="40" t="str">
        <f t="shared" si="39"/>
        <v/>
      </c>
      <c r="Q124" s="40" t="str">
        <f t="shared" si="40"/>
        <v/>
      </c>
      <c r="R124" s="6">
        <f t="shared" si="41"/>
        <v>0</v>
      </c>
      <c r="S124" s="6">
        <f>IF(AND(D124&lt;=L$4,P124&lt;&gt;"Y"),IF(N124&lt;VLOOKUP(O124,Runners!A$3:CT$200,S$1,FALSE),2,0),0)</f>
        <v>0</v>
      </c>
      <c r="T124" s="6">
        <f t="shared" si="42"/>
        <v>0</v>
      </c>
      <c r="U124" s="2"/>
      <c r="V124" s="2" t="str">
        <f>IF(O124&lt;&gt;"",VLOOKUP(O124,Runners!CZ$3:DM$200,V$1,FALSE),"")</f>
        <v/>
      </c>
      <c r="W124" s="19" t="str">
        <f t="shared" si="43"/>
        <v/>
      </c>
    </row>
    <row r="125" spans="1:23" x14ac:dyDescent="0.25">
      <c r="A125" s="1" t="s">
        <v>6</v>
      </c>
      <c r="B125" s="3"/>
      <c r="C125" s="3">
        <f>IF(A125&lt;&gt;"",VLOOKUP(A125,Runners!A$3:AS$200,C$1,FALSE),0)</f>
        <v>1.1631944444444445E-2</v>
      </c>
      <c r="D125" s="6">
        <f t="shared" si="33"/>
        <v>122</v>
      </c>
      <c r="E125" s="2"/>
      <c r="F125" s="2">
        <f t="shared" si="34"/>
        <v>0</v>
      </c>
      <c r="J125" s="1" t="str">
        <f t="shared" si="35"/>
        <v>Sue Hawitt</v>
      </c>
      <c r="M125" s="8" t="str">
        <f t="shared" si="36"/>
        <v/>
      </c>
      <c r="N125" s="8" t="str">
        <f t="shared" si="37"/>
        <v/>
      </c>
      <c r="O125" s="1" t="str">
        <f t="shared" si="38"/>
        <v/>
      </c>
      <c r="P125" s="40" t="str">
        <f t="shared" si="39"/>
        <v/>
      </c>
      <c r="Q125" s="40" t="str">
        <f t="shared" si="40"/>
        <v/>
      </c>
      <c r="R125" s="6">
        <f t="shared" si="41"/>
        <v>0</v>
      </c>
      <c r="S125" s="6">
        <f>IF(AND(D125&lt;=L$4,P125&lt;&gt;"Y"),IF(N125&lt;VLOOKUP(O125,Runners!A$3:CT$200,S$1,FALSE),2,0),0)</f>
        <v>0</v>
      </c>
      <c r="T125" s="6">
        <f t="shared" si="42"/>
        <v>0</v>
      </c>
      <c r="U125" s="2"/>
      <c r="V125" s="2" t="str">
        <f>IF(O125&lt;&gt;"",VLOOKUP(O125,Runners!CZ$3:DM$200,V$1,FALSE),"")</f>
        <v/>
      </c>
      <c r="W125" s="19" t="str">
        <f t="shared" si="43"/>
        <v/>
      </c>
    </row>
    <row r="126" spans="1:23" x14ac:dyDescent="0.25">
      <c r="A126" s="1" t="s">
        <v>194</v>
      </c>
      <c r="C126" s="3">
        <f>IF(A126&lt;&gt;"",VLOOKUP(A126,Runners!A$3:AS$200,C$1,FALSE),0)</f>
        <v>7.6388888888888886E-3</v>
      </c>
      <c r="D126" s="6">
        <f t="shared" si="33"/>
        <v>123</v>
      </c>
      <c r="E126" s="2"/>
      <c r="F126" s="2">
        <f t="shared" si="34"/>
        <v>0</v>
      </c>
      <c r="J126" s="1" t="str">
        <f t="shared" si="35"/>
        <v>Sue Henry</v>
      </c>
      <c r="M126" s="8" t="str">
        <f t="shared" si="36"/>
        <v/>
      </c>
      <c r="N126" s="8" t="str">
        <f t="shared" si="37"/>
        <v/>
      </c>
      <c r="O126" s="1" t="str">
        <f t="shared" si="38"/>
        <v/>
      </c>
      <c r="P126" s="40" t="str">
        <f t="shared" si="39"/>
        <v/>
      </c>
      <c r="Q126" s="40" t="str">
        <f t="shared" si="40"/>
        <v/>
      </c>
      <c r="R126" s="6">
        <f t="shared" si="41"/>
        <v>0</v>
      </c>
      <c r="S126" s="6">
        <f>IF(AND(D126&lt;=L$4,P126&lt;&gt;"Y"),IF(N126&lt;VLOOKUP(O126,Runners!A$3:CT$200,S$1,FALSE),2,0),0)</f>
        <v>0</v>
      </c>
      <c r="T126" s="6">
        <f t="shared" si="42"/>
        <v>0</v>
      </c>
      <c r="U126" s="2"/>
      <c r="V126" s="2" t="str">
        <f>IF(O126&lt;&gt;"",VLOOKUP(O126,Runners!CZ$3:DM$200,V$1,FALSE),"")</f>
        <v/>
      </c>
      <c r="W126" s="19" t="str">
        <f t="shared" si="43"/>
        <v/>
      </c>
    </row>
    <row r="127" spans="1:23" x14ac:dyDescent="0.25">
      <c r="A127" s="1" t="s">
        <v>173</v>
      </c>
      <c r="C127" s="3">
        <f>IF(A127&lt;&gt;"",VLOOKUP(A127,Runners!A$3:AS$200,C$1,FALSE),0)</f>
        <v>1.3194444444444444E-2</v>
      </c>
      <c r="D127" s="6">
        <f t="shared" si="33"/>
        <v>124</v>
      </c>
      <c r="E127" s="2"/>
      <c r="F127" s="2">
        <f t="shared" si="34"/>
        <v>0</v>
      </c>
      <c r="J127" s="1" t="str">
        <f t="shared" si="35"/>
        <v>Sue Samme</v>
      </c>
      <c r="M127" s="8" t="str">
        <f t="shared" si="36"/>
        <v/>
      </c>
      <c r="N127" s="8" t="str">
        <f t="shared" si="37"/>
        <v/>
      </c>
      <c r="O127" s="1" t="str">
        <f t="shared" si="38"/>
        <v/>
      </c>
      <c r="P127" s="40" t="str">
        <f t="shared" si="39"/>
        <v/>
      </c>
      <c r="Q127" s="40" t="str">
        <f t="shared" si="40"/>
        <v/>
      </c>
      <c r="R127" s="6">
        <f t="shared" si="41"/>
        <v>0</v>
      </c>
      <c r="S127" s="6">
        <f>IF(AND(D127&lt;=L$4,P127&lt;&gt;"Y"),IF(N127&lt;VLOOKUP(O127,Runners!A$3:CT$200,S$1,FALSE),2,0),0)</f>
        <v>0</v>
      </c>
      <c r="T127" s="6">
        <f t="shared" si="42"/>
        <v>0</v>
      </c>
      <c r="U127" s="2"/>
      <c r="V127" s="2" t="str">
        <f>IF(O127&lt;&gt;"",VLOOKUP(O127,Runners!CZ$3:DM$200,V$1,FALSE),"")</f>
        <v/>
      </c>
      <c r="W127" s="19" t="str">
        <f t="shared" si="43"/>
        <v/>
      </c>
    </row>
    <row r="128" spans="1:23" x14ac:dyDescent="0.25">
      <c r="A128" s="1" t="s">
        <v>29</v>
      </c>
      <c r="C128" s="3">
        <f>IF(A128&lt;&gt;"",VLOOKUP(A128,Runners!A$3:AS$200,C$1,FALSE),0)</f>
        <v>4.5138888888888885E-3</v>
      </c>
      <c r="D128" s="6">
        <f t="shared" si="33"/>
        <v>125</v>
      </c>
      <c r="E128" s="2"/>
      <c r="F128" s="2">
        <f t="shared" si="34"/>
        <v>0</v>
      </c>
      <c r="J128" s="1" t="str">
        <f t="shared" si="35"/>
        <v>Sylvia Gittins</v>
      </c>
      <c r="M128" s="8" t="str">
        <f t="shared" si="36"/>
        <v/>
      </c>
      <c r="N128" s="8" t="str">
        <f t="shared" si="37"/>
        <v/>
      </c>
      <c r="O128" s="1" t="str">
        <f t="shared" si="38"/>
        <v/>
      </c>
      <c r="P128" s="40" t="str">
        <f t="shared" si="39"/>
        <v/>
      </c>
      <c r="Q128" s="40" t="str">
        <f t="shared" si="40"/>
        <v/>
      </c>
      <c r="R128" s="6">
        <f t="shared" si="41"/>
        <v>0</v>
      </c>
      <c r="S128" s="6">
        <f>IF(AND(D128&lt;=L$4,P128&lt;&gt;"Y"),IF(N128&lt;VLOOKUP(O128,Runners!A$3:CT$200,S$1,FALSE),2,0),0)</f>
        <v>0</v>
      </c>
      <c r="T128" s="6">
        <f t="shared" si="42"/>
        <v>0</v>
      </c>
      <c r="U128" s="2"/>
      <c r="V128" s="2" t="str">
        <f>IF(O128&lt;&gt;"",VLOOKUP(O128,Runners!CZ$3:DM$200,V$1,FALSE),"")</f>
        <v/>
      </c>
      <c r="W128" s="19" t="str">
        <f t="shared" si="43"/>
        <v/>
      </c>
    </row>
    <row r="129" spans="1:23" x14ac:dyDescent="0.25">
      <c r="A129" s="1" t="s">
        <v>0</v>
      </c>
      <c r="B129" s="3"/>
      <c r="C129" s="3">
        <f>IF(A129&lt;&gt;"",VLOOKUP(A129,Runners!A$3:AS$200,C$1,FALSE),0)</f>
        <v>1.8576388888888889E-2</v>
      </c>
      <c r="D129" s="6">
        <f t="shared" si="33"/>
        <v>126</v>
      </c>
      <c r="E129" s="2">
        <v>3.6423611111111115E-2</v>
      </c>
      <c r="F129" s="2">
        <f t="shared" si="34"/>
        <v>1.7847222222222226E-2</v>
      </c>
      <c r="J129" s="1" t="str">
        <f t="shared" si="35"/>
        <v>Tom Howarth</v>
      </c>
      <c r="M129" s="8" t="str">
        <f t="shared" si="36"/>
        <v/>
      </c>
      <c r="N129" s="8" t="str">
        <f t="shared" si="37"/>
        <v/>
      </c>
      <c r="O129" s="1" t="str">
        <f t="shared" si="38"/>
        <v/>
      </c>
      <c r="P129" s="40" t="str">
        <f t="shared" si="39"/>
        <v/>
      </c>
      <c r="Q129" s="40" t="str">
        <f t="shared" si="40"/>
        <v/>
      </c>
      <c r="R129" s="6">
        <f t="shared" si="41"/>
        <v>0</v>
      </c>
      <c r="S129" s="6">
        <f>IF(AND(D129&lt;=L$4,P129&lt;&gt;"Y"),IF(N129&lt;VLOOKUP(O129,Runners!A$3:CT$200,S$1,FALSE),2,0),0)</f>
        <v>0</v>
      </c>
      <c r="T129" s="6">
        <f t="shared" si="42"/>
        <v>0</v>
      </c>
      <c r="U129" s="2"/>
      <c r="V129" s="2" t="str">
        <f>IF(O129&lt;&gt;"",VLOOKUP(O129,Runners!CZ$3:DM$200,V$1,FALSE),"")</f>
        <v/>
      </c>
      <c r="W129" s="19" t="str">
        <f t="shared" si="43"/>
        <v/>
      </c>
    </row>
    <row r="130" spans="1:23" x14ac:dyDescent="0.25">
      <c r="A130" s="1" t="s">
        <v>188</v>
      </c>
      <c r="C130" s="3">
        <f>IF(A130&lt;&gt;"",VLOOKUP(A130,Runners!A$3:AS$200,C$1,FALSE),0)</f>
        <v>9.8958333333333329E-3</v>
      </c>
      <c r="D130" s="6">
        <f t="shared" si="33"/>
        <v>127</v>
      </c>
      <c r="E130" s="2"/>
      <c r="F130" s="2">
        <f t="shared" si="34"/>
        <v>0</v>
      </c>
      <c r="J130" s="1" t="str">
        <f t="shared" si="35"/>
        <v>Trevor Roberts</v>
      </c>
      <c r="M130" s="8" t="str">
        <f t="shared" si="36"/>
        <v/>
      </c>
      <c r="N130" s="8" t="str">
        <f t="shared" si="37"/>
        <v/>
      </c>
      <c r="O130" s="1" t="str">
        <f t="shared" si="38"/>
        <v/>
      </c>
      <c r="P130" s="40" t="str">
        <f t="shared" si="39"/>
        <v/>
      </c>
      <c r="Q130" s="40" t="str">
        <f t="shared" si="40"/>
        <v/>
      </c>
      <c r="R130" s="6">
        <f t="shared" si="41"/>
        <v>0</v>
      </c>
      <c r="S130" s="6">
        <f>IF(AND(D130&lt;=L$4,P130&lt;&gt;"Y"),IF(N130&lt;VLOOKUP(O130,Runners!A$3:CT$200,S$1,FALSE),2,0),0)</f>
        <v>0</v>
      </c>
      <c r="T130" s="6">
        <f t="shared" si="42"/>
        <v>0</v>
      </c>
      <c r="U130" s="2"/>
      <c r="V130" s="2" t="str">
        <f>IF(O130&lt;&gt;"",VLOOKUP(O130,Runners!CZ$3:DM$200,V$1,FALSE),"")</f>
        <v/>
      </c>
      <c r="W130" s="19" t="str">
        <f t="shared" si="43"/>
        <v/>
      </c>
    </row>
    <row r="131" spans="1:23" x14ac:dyDescent="0.25">
      <c r="C131" s="3">
        <f>IF(A131&lt;&gt;"",VLOOKUP(A131,Runners!A$3:AS$200,C$1,FALSE),0)</f>
        <v>0</v>
      </c>
      <c r="D131" s="6">
        <f t="shared" ref="D131:D141" si="44">D130+1</f>
        <v>128</v>
      </c>
      <c r="E131" s="2"/>
      <c r="F131" s="2">
        <f t="shared" ref="F131:F166" si="45">IF(E131&gt;0,E131-C131,0)</f>
        <v>0</v>
      </c>
      <c r="J131" s="1">
        <f t="shared" ref="J131:J133" si="46">A131</f>
        <v>0</v>
      </c>
      <c r="M131" s="8" t="str">
        <f t="shared" ref="M131:M132" si="47">IF(D131&lt;=L$4,SMALL(E$4:E$201,D131),"")</f>
        <v/>
      </c>
      <c r="N131" s="8" t="str">
        <f t="shared" ref="N131:N132" si="48">IF(D131&lt;=L$4,VLOOKUP(M131,E$4:F$201,2,FALSE),"")</f>
        <v/>
      </c>
      <c r="O131" s="1" t="str">
        <f t="shared" ref="O131:O132" si="49">IF(D131&lt;=L$4,VLOOKUP(M131,E$4:J$201,6,FALSE),"")</f>
        <v/>
      </c>
      <c r="P131" s="40" t="str">
        <f t="shared" ref="P131:P132" si="50">IF(D131&lt;=L$4,VLOOKUP(O131,A$4:B$201,2,FALSE),"")</f>
        <v/>
      </c>
      <c r="Q131" s="40" t="str">
        <f t="shared" ref="Q131:Q132" si="51">IF(D131&lt;=L$4,IF(P131="Y",Q130,Q130-1),"")</f>
        <v/>
      </c>
      <c r="R131" s="6">
        <f t="shared" ref="R131:R132" si="52">IF(Q131=Q130,0,Q131)</f>
        <v>0</v>
      </c>
      <c r="S131" s="6">
        <f>IF(AND(D131&lt;=L$4,P131&lt;&gt;"Y"),IF(N131&lt;VLOOKUP(O131,Runners!A$3:CT$200,S$1,FALSE),2,0),0)</f>
        <v>0</v>
      </c>
      <c r="T131" s="6">
        <f t="shared" ref="T131:T132" si="53">IF(AND(D131&lt;=L$4,P131&lt;&gt;"Y"),S131+R131,0)</f>
        <v>0</v>
      </c>
      <c r="U131" s="2"/>
      <c r="V131" s="2" t="str">
        <f>IF(O131&lt;&gt;"",VLOOKUP(O131,Runners!CZ$3:DM$200,V$1,FALSE),"")</f>
        <v/>
      </c>
      <c r="W131" s="19" t="str">
        <f t="shared" ref="W131:W132" si="54">IF(O131&lt;&gt;"",(V131-N131)/V131,"")</f>
        <v/>
      </c>
    </row>
    <row r="132" spans="1:23" x14ac:dyDescent="0.25">
      <c r="C132" s="3">
        <f>IF(A132&lt;&gt;"",VLOOKUP(A132,Runners!A$3:AS$200,C$1,FALSE),0)</f>
        <v>0</v>
      </c>
      <c r="D132" s="6">
        <f t="shared" si="44"/>
        <v>129</v>
      </c>
      <c r="E132" s="2"/>
      <c r="F132" s="2">
        <f t="shared" si="45"/>
        <v>0</v>
      </c>
      <c r="J132" s="1">
        <f t="shared" si="46"/>
        <v>0</v>
      </c>
      <c r="M132" s="8" t="str">
        <f t="shared" si="47"/>
        <v/>
      </c>
      <c r="N132" s="8" t="str">
        <f t="shared" si="48"/>
        <v/>
      </c>
      <c r="O132" s="1" t="str">
        <f t="shared" si="49"/>
        <v/>
      </c>
      <c r="P132" s="40" t="str">
        <f t="shared" si="50"/>
        <v/>
      </c>
      <c r="Q132" s="40" t="str">
        <f t="shared" si="51"/>
        <v/>
      </c>
      <c r="R132" s="6">
        <f t="shared" si="52"/>
        <v>0</v>
      </c>
      <c r="S132" s="6">
        <f>IF(AND(D132&lt;=L$4,P132&lt;&gt;"Y"),IF(N132&lt;VLOOKUP(O132,Runners!A$3:CT$200,S$1,FALSE),2,0),0)</f>
        <v>0</v>
      </c>
      <c r="T132" s="6">
        <f t="shared" si="53"/>
        <v>0</v>
      </c>
      <c r="U132" s="2"/>
      <c r="V132" s="2" t="str">
        <f>IF(O132&lt;&gt;"",VLOOKUP(O132,Runners!CZ$3:DM$200,V$1,FALSE),"")</f>
        <v/>
      </c>
      <c r="W132" s="19" t="str">
        <f t="shared" si="54"/>
        <v/>
      </c>
    </row>
    <row r="133" spans="1:23" x14ac:dyDescent="0.25">
      <c r="C133" s="3">
        <f>IF(A133&lt;&gt;"",VLOOKUP(A133,Runners!A$3:AS$200,C$1,FALSE),0)</f>
        <v>0</v>
      </c>
      <c r="D133" s="6">
        <f t="shared" si="44"/>
        <v>130</v>
      </c>
      <c r="E133" s="2"/>
      <c r="F133" s="2">
        <f t="shared" si="45"/>
        <v>0</v>
      </c>
      <c r="J133" s="1">
        <f t="shared" si="46"/>
        <v>0</v>
      </c>
      <c r="M133" s="8" t="str">
        <f t="shared" ref="M133:M196" si="55">IF(D133&lt;=L$4,SMALL(E$4:E$201,D133),"")</f>
        <v/>
      </c>
      <c r="N133" s="8" t="str">
        <f t="shared" ref="N133:N196" si="56">IF(D133&lt;=L$4,VLOOKUP(M133,E$4:F$201,2,FALSE),"")</f>
        <v/>
      </c>
      <c r="O133" s="1" t="str">
        <f t="shared" ref="O133:O196" si="57">IF(D133&lt;=L$4,VLOOKUP(M133,E$4:J$201,6,FALSE),"")</f>
        <v/>
      </c>
      <c r="P133" s="40" t="str">
        <f t="shared" ref="P133:P196" si="58">IF(D133&lt;=L$4,VLOOKUP(O133,A$4:B$201,2,FALSE),"")</f>
        <v/>
      </c>
      <c r="Q133" s="40" t="str">
        <f t="shared" ref="Q133:Q196" si="59">IF(D133&lt;=L$4,IF(P133="Y",Q132,Q132-1),"")</f>
        <v/>
      </c>
      <c r="R133" s="6">
        <f t="shared" ref="R133:R196" si="60">IF(Q133=Q132,0,Q133)</f>
        <v>0</v>
      </c>
      <c r="S133" s="6">
        <f>IF(AND(D133&lt;=L$4,P133&lt;&gt;"Y"),IF(N133&lt;VLOOKUP(O133,Runners!A$3:CT$200,S$1,FALSE),2,0),0)</f>
        <v>0</v>
      </c>
      <c r="T133" s="6">
        <f t="shared" ref="T133:T196" si="61">IF(AND(D133&lt;=L$4,P133&lt;&gt;"Y"),S133+R133,0)</f>
        <v>0</v>
      </c>
      <c r="U133" s="2"/>
      <c r="V133" s="2" t="str">
        <f>IF(O133&lt;&gt;"",VLOOKUP(O133,Runners!CZ$3:DM$200,V$1,FALSE),"")</f>
        <v/>
      </c>
      <c r="W133" s="19" t="str">
        <f t="shared" ref="W133:W196" si="62">IF(O133&lt;&gt;"",(V133-N133)/V133,"")</f>
        <v/>
      </c>
    </row>
    <row r="134" spans="1:23" x14ac:dyDescent="0.25">
      <c r="C134" s="3">
        <f>IF(A134&lt;&gt;"",VLOOKUP(A134,Runners!A$3:AS$200,C$1,FALSE),0)</f>
        <v>0</v>
      </c>
      <c r="D134" s="6">
        <f t="shared" si="44"/>
        <v>131</v>
      </c>
      <c r="E134" s="2"/>
      <c r="F134" s="2">
        <f t="shared" si="45"/>
        <v>0</v>
      </c>
      <c r="J134" s="1">
        <f t="shared" ref="J134:J197" si="63">A134</f>
        <v>0</v>
      </c>
      <c r="M134" s="8" t="str">
        <f t="shared" si="55"/>
        <v/>
      </c>
      <c r="N134" s="8" t="str">
        <f t="shared" si="56"/>
        <v/>
      </c>
      <c r="O134" s="1" t="str">
        <f t="shared" si="57"/>
        <v/>
      </c>
      <c r="P134" s="40" t="str">
        <f t="shared" si="58"/>
        <v/>
      </c>
      <c r="Q134" s="40" t="str">
        <f t="shared" si="59"/>
        <v/>
      </c>
      <c r="R134" s="6">
        <f t="shared" si="60"/>
        <v>0</v>
      </c>
      <c r="S134" s="6">
        <f>IF(AND(D134&lt;=L$4,P134&lt;&gt;"Y"),IF(N134&lt;VLOOKUP(O134,Runners!A$3:CT$200,S$1,FALSE),2,0),0)</f>
        <v>0</v>
      </c>
      <c r="T134" s="6">
        <f t="shared" si="61"/>
        <v>0</v>
      </c>
      <c r="U134" s="2"/>
      <c r="V134" s="2" t="str">
        <f>IF(O134&lt;&gt;"",VLOOKUP(O134,Runners!CZ$3:DM$200,V$1,FALSE),"")</f>
        <v/>
      </c>
      <c r="W134" s="19" t="str">
        <f t="shared" si="62"/>
        <v/>
      </c>
    </row>
    <row r="135" spans="1:23" x14ac:dyDescent="0.25">
      <c r="C135" s="3">
        <f>IF(A135&lt;&gt;"",VLOOKUP(A135,Runners!A$3:AS$200,C$1,FALSE),0)</f>
        <v>0</v>
      </c>
      <c r="D135" s="6">
        <f t="shared" si="44"/>
        <v>132</v>
      </c>
      <c r="E135" s="2"/>
      <c r="F135" s="2">
        <f t="shared" si="45"/>
        <v>0</v>
      </c>
      <c r="J135" s="1">
        <f t="shared" si="63"/>
        <v>0</v>
      </c>
      <c r="M135" s="8" t="str">
        <f t="shared" si="55"/>
        <v/>
      </c>
      <c r="N135" s="8" t="str">
        <f t="shared" si="56"/>
        <v/>
      </c>
      <c r="O135" s="1" t="str">
        <f t="shared" si="57"/>
        <v/>
      </c>
      <c r="P135" s="40" t="str">
        <f t="shared" si="58"/>
        <v/>
      </c>
      <c r="Q135" s="40" t="str">
        <f t="shared" si="59"/>
        <v/>
      </c>
      <c r="R135" s="6">
        <f t="shared" si="60"/>
        <v>0</v>
      </c>
      <c r="S135" s="6">
        <f>IF(AND(D135&lt;=L$4,P135&lt;&gt;"Y"),IF(N135&lt;VLOOKUP(O135,Runners!A$3:CT$200,S$1,FALSE),2,0),0)</f>
        <v>0</v>
      </c>
      <c r="T135" s="6">
        <f t="shared" si="61"/>
        <v>0</v>
      </c>
      <c r="U135" s="2"/>
      <c r="V135" s="2" t="str">
        <f>IF(O135&lt;&gt;"",VLOOKUP(O135,Runners!CZ$3:DM$200,V$1,FALSE),"")</f>
        <v/>
      </c>
      <c r="W135" s="19" t="str">
        <f t="shared" si="62"/>
        <v/>
      </c>
    </row>
    <row r="136" spans="1:23" x14ac:dyDescent="0.25">
      <c r="C136" s="3">
        <f>IF(A136&lt;&gt;"",VLOOKUP(A136,Runners!A$3:AS$200,C$1,FALSE),0)</f>
        <v>0</v>
      </c>
      <c r="D136" s="6">
        <f t="shared" si="44"/>
        <v>133</v>
      </c>
      <c r="E136" s="2"/>
      <c r="F136" s="2">
        <f t="shared" si="45"/>
        <v>0</v>
      </c>
      <c r="J136" s="1">
        <f t="shared" si="63"/>
        <v>0</v>
      </c>
      <c r="M136" s="8" t="str">
        <f t="shared" si="55"/>
        <v/>
      </c>
      <c r="N136" s="8" t="str">
        <f t="shared" si="56"/>
        <v/>
      </c>
      <c r="O136" s="1" t="str">
        <f t="shared" si="57"/>
        <v/>
      </c>
      <c r="P136" s="40" t="str">
        <f t="shared" si="58"/>
        <v/>
      </c>
      <c r="Q136" s="40" t="str">
        <f t="shared" si="59"/>
        <v/>
      </c>
      <c r="R136" s="6">
        <f t="shared" si="60"/>
        <v>0</v>
      </c>
      <c r="S136" s="6">
        <f>IF(AND(D136&lt;=L$4,P136&lt;&gt;"Y"),IF(N136&lt;VLOOKUP(O136,Runners!A$3:CT$200,S$1,FALSE),2,0),0)</f>
        <v>0</v>
      </c>
      <c r="T136" s="6">
        <f t="shared" si="61"/>
        <v>0</v>
      </c>
      <c r="U136" s="2"/>
      <c r="V136" s="2" t="str">
        <f>IF(O136&lt;&gt;"",VLOOKUP(O136,Runners!CZ$3:DM$200,V$1,FALSE),"")</f>
        <v/>
      </c>
      <c r="W136" s="19" t="str">
        <f t="shared" si="62"/>
        <v/>
      </c>
    </row>
    <row r="137" spans="1:23" x14ac:dyDescent="0.25">
      <c r="C137" s="3">
        <f>IF(A137&lt;&gt;"",VLOOKUP(A137,Runners!A$3:AS$200,C$1,FALSE),0)</f>
        <v>0</v>
      </c>
      <c r="D137" s="6">
        <f t="shared" si="44"/>
        <v>134</v>
      </c>
      <c r="E137" s="2"/>
      <c r="F137" s="2">
        <f t="shared" si="45"/>
        <v>0</v>
      </c>
      <c r="J137" s="1">
        <f t="shared" si="63"/>
        <v>0</v>
      </c>
      <c r="M137" s="8" t="str">
        <f t="shared" si="55"/>
        <v/>
      </c>
      <c r="N137" s="8" t="str">
        <f t="shared" si="56"/>
        <v/>
      </c>
      <c r="O137" s="1" t="str">
        <f t="shared" si="57"/>
        <v/>
      </c>
      <c r="P137" s="40" t="str">
        <f t="shared" si="58"/>
        <v/>
      </c>
      <c r="Q137" s="40" t="str">
        <f t="shared" si="59"/>
        <v/>
      </c>
      <c r="R137" s="6">
        <f t="shared" si="60"/>
        <v>0</v>
      </c>
      <c r="S137" s="6">
        <f>IF(AND(D137&lt;=L$4,P137&lt;&gt;"Y"),IF(N137&lt;VLOOKUP(O137,Runners!A$3:CT$200,S$1,FALSE),2,0),0)</f>
        <v>0</v>
      </c>
      <c r="T137" s="6">
        <f t="shared" si="61"/>
        <v>0</v>
      </c>
      <c r="U137" s="2"/>
      <c r="V137" s="2" t="str">
        <f>IF(O137&lt;&gt;"",VLOOKUP(O137,Runners!CZ$3:DM$200,V$1,FALSE),"")</f>
        <v/>
      </c>
      <c r="W137" s="19" t="str">
        <f t="shared" si="62"/>
        <v/>
      </c>
    </row>
    <row r="138" spans="1:23" x14ac:dyDescent="0.25">
      <c r="C138" s="3">
        <f>IF(A138&lt;&gt;"",VLOOKUP(A138,Runners!A$3:AS$200,C$1,FALSE),0)</f>
        <v>0</v>
      </c>
      <c r="D138" s="6">
        <f t="shared" si="44"/>
        <v>135</v>
      </c>
      <c r="E138" s="2"/>
      <c r="F138" s="2">
        <f t="shared" si="45"/>
        <v>0</v>
      </c>
      <c r="J138" s="1">
        <f t="shared" si="63"/>
        <v>0</v>
      </c>
      <c r="M138" s="8" t="str">
        <f t="shared" si="55"/>
        <v/>
      </c>
      <c r="N138" s="8" t="str">
        <f t="shared" si="56"/>
        <v/>
      </c>
      <c r="O138" s="1" t="str">
        <f t="shared" si="57"/>
        <v/>
      </c>
      <c r="P138" s="40" t="str">
        <f t="shared" si="58"/>
        <v/>
      </c>
      <c r="Q138" s="40" t="str">
        <f t="shared" si="59"/>
        <v/>
      </c>
      <c r="R138" s="6">
        <f t="shared" si="60"/>
        <v>0</v>
      </c>
      <c r="S138" s="6">
        <f>IF(AND(D138&lt;=L$4,P138&lt;&gt;"Y"),IF(N138&lt;VLOOKUP(O138,Runners!A$3:CT$200,S$1,FALSE),2,0),0)</f>
        <v>0</v>
      </c>
      <c r="T138" s="6">
        <f t="shared" si="61"/>
        <v>0</v>
      </c>
      <c r="U138" s="2"/>
      <c r="V138" s="2" t="str">
        <f>IF(O138&lt;&gt;"",VLOOKUP(O138,Runners!CZ$3:DM$200,V$1,FALSE),"")</f>
        <v/>
      </c>
      <c r="W138" s="19" t="str">
        <f t="shared" si="62"/>
        <v/>
      </c>
    </row>
    <row r="139" spans="1:23" x14ac:dyDescent="0.25">
      <c r="C139" s="3">
        <f>IF(A139&lt;&gt;"",VLOOKUP(A139,Runners!A$3:AS$200,C$1,FALSE),0)</f>
        <v>0</v>
      </c>
      <c r="D139" s="6">
        <f t="shared" si="44"/>
        <v>136</v>
      </c>
      <c r="E139" s="2"/>
      <c r="F139" s="2">
        <f t="shared" si="45"/>
        <v>0</v>
      </c>
      <c r="J139" s="1">
        <f t="shared" si="63"/>
        <v>0</v>
      </c>
      <c r="M139" s="8" t="str">
        <f t="shared" si="55"/>
        <v/>
      </c>
      <c r="N139" s="8" t="str">
        <f t="shared" si="56"/>
        <v/>
      </c>
      <c r="O139" s="1" t="str">
        <f t="shared" si="57"/>
        <v/>
      </c>
      <c r="P139" s="40" t="str">
        <f t="shared" si="58"/>
        <v/>
      </c>
      <c r="Q139" s="40" t="str">
        <f t="shared" si="59"/>
        <v/>
      </c>
      <c r="R139" s="6">
        <f t="shared" si="60"/>
        <v>0</v>
      </c>
      <c r="S139" s="6">
        <f>IF(AND(D139&lt;=L$4,P139&lt;&gt;"Y"),IF(N139&lt;VLOOKUP(O139,Runners!A$3:CT$200,S$1,FALSE),2,0),0)</f>
        <v>0</v>
      </c>
      <c r="T139" s="6">
        <f t="shared" si="61"/>
        <v>0</v>
      </c>
      <c r="U139" s="2"/>
      <c r="V139" s="2" t="str">
        <f>IF(O139&lt;&gt;"",VLOOKUP(O139,Runners!CZ$3:DM$200,V$1,FALSE),"")</f>
        <v/>
      </c>
      <c r="W139" s="19" t="str">
        <f t="shared" si="62"/>
        <v/>
      </c>
    </row>
    <row r="140" spans="1:23" x14ac:dyDescent="0.25">
      <c r="C140" s="3">
        <f>IF(A140&lt;&gt;"",VLOOKUP(A140,Runners!A$3:AS$200,C$1,FALSE),0)</f>
        <v>0</v>
      </c>
      <c r="D140" s="6">
        <f t="shared" si="44"/>
        <v>137</v>
      </c>
      <c r="E140" s="2"/>
      <c r="F140" s="2">
        <f t="shared" si="45"/>
        <v>0</v>
      </c>
      <c r="J140" s="1">
        <f t="shared" si="63"/>
        <v>0</v>
      </c>
      <c r="M140" s="8" t="str">
        <f t="shared" si="55"/>
        <v/>
      </c>
      <c r="N140" s="8" t="str">
        <f t="shared" si="56"/>
        <v/>
      </c>
      <c r="O140" s="1" t="str">
        <f t="shared" si="57"/>
        <v/>
      </c>
      <c r="P140" s="40" t="str">
        <f t="shared" si="58"/>
        <v/>
      </c>
      <c r="Q140" s="40" t="str">
        <f t="shared" si="59"/>
        <v/>
      </c>
      <c r="R140" s="6">
        <f t="shared" si="60"/>
        <v>0</v>
      </c>
      <c r="S140" s="6">
        <f>IF(AND(D140&lt;=L$4,P140&lt;&gt;"Y"),IF(N140&lt;VLOOKUP(O140,Runners!A$3:CT$200,S$1,FALSE),2,0),0)</f>
        <v>0</v>
      </c>
      <c r="T140" s="6">
        <f t="shared" si="61"/>
        <v>0</v>
      </c>
      <c r="U140" s="2"/>
      <c r="V140" s="2" t="str">
        <f>IF(O140&lt;&gt;"",VLOOKUP(O140,Runners!CZ$3:DM$200,V$1,FALSE),"")</f>
        <v/>
      </c>
      <c r="W140" s="19" t="str">
        <f t="shared" si="62"/>
        <v/>
      </c>
    </row>
    <row r="141" spans="1:23" x14ac:dyDescent="0.25">
      <c r="C141" s="3">
        <f>IF(A141&lt;&gt;"",VLOOKUP(A141,Runners!A$3:AS$200,C$1,FALSE),0)</f>
        <v>0</v>
      </c>
      <c r="D141" s="6">
        <f t="shared" si="44"/>
        <v>138</v>
      </c>
      <c r="E141" s="2"/>
      <c r="F141" s="2">
        <f t="shared" si="45"/>
        <v>0</v>
      </c>
      <c r="J141" s="1">
        <f t="shared" si="63"/>
        <v>0</v>
      </c>
      <c r="M141" s="8" t="str">
        <f t="shared" si="55"/>
        <v/>
      </c>
      <c r="N141" s="8" t="str">
        <f t="shared" si="56"/>
        <v/>
      </c>
      <c r="O141" s="1" t="str">
        <f t="shared" si="57"/>
        <v/>
      </c>
      <c r="P141" s="40" t="str">
        <f t="shared" si="58"/>
        <v/>
      </c>
      <c r="Q141" s="40" t="str">
        <f t="shared" si="59"/>
        <v/>
      </c>
      <c r="R141" s="6">
        <f t="shared" si="60"/>
        <v>0</v>
      </c>
      <c r="S141" s="6">
        <f>IF(AND(D141&lt;=L$4,P141&lt;&gt;"Y"),IF(N141&lt;VLOOKUP(O141,Runners!A$3:CT$200,S$1,FALSE),2,0),0)</f>
        <v>0</v>
      </c>
      <c r="T141" s="6">
        <f t="shared" si="61"/>
        <v>0</v>
      </c>
      <c r="U141" s="2"/>
      <c r="V141" s="2" t="str">
        <f>IF(O141&lt;&gt;"",VLOOKUP(O141,Runners!CZ$3:DM$200,V$1,FALSE),"")</f>
        <v/>
      </c>
      <c r="W141" s="19" t="str">
        <f t="shared" si="62"/>
        <v/>
      </c>
    </row>
    <row r="142" spans="1:23" x14ac:dyDescent="0.25">
      <c r="C142" s="3">
        <f>IF(A142&lt;&gt;"",VLOOKUP(A142,Runners!A$3:AS$200,C$1,FALSE),0)</f>
        <v>0</v>
      </c>
      <c r="D142" s="6">
        <f t="shared" ref="D142:D200" si="64">D141+1</f>
        <v>139</v>
      </c>
      <c r="E142" s="2"/>
      <c r="F142" s="2">
        <f t="shared" si="45"/>
        <v>0</v>
      </c>
      <c r="J142" s="1">
        <f t="shared" si="63"/>
        <v>0</v>
      </c>
      <c r="M142" s="8" t="str">
        <f t="shared" si="55"/>
        <v/>
      </c>
      <c r="N142" s="8" t="str">
        <f t="shared" si="56"/>
        <v/>
      </c>
      <c r="O142" s="1" t="str">
        <f t="shared" si="57"/>
        <v/>
      </c>
      <c r="P142" s="40" t="str">
        <f t="shared" si="58"/>
        <v/>
      </c>
      <c r="Q142" s="40" t="str">
        <f t="shared" si="59"/>
        <v/>
      </c>
      <c r="R142" s="6">
        <f t="shared" si="60"/>
        <v>0</v>
      </c>
      <c r="S142" s="6">
        <f>IF(AND(D142&lt;=L$4,P142&lt;&gt;"Y"),IF(N142&lt;VLOOKUP(O142,Runners!A$3:CT$200,S$1,FALSE),2,0),0)</f>
        <v>0</v>
      </c>
      <c r="T142" s="6">
        <f t="shared" si="61"/>
        <v>0</v>
      </c>
      <c r="U142" s="2"/>
      <c r="V142" s="2" t="str">
        <f>IF(O142&lt;&gt;"",VLOOKUP(O142,Runners!CZ$3:DM$200,V$1,FALSE),"")</f>
        <v/>
      </c>
      <c r="W142" s="19" t="str">
        <f t="shared" si="62"/>
        <v/>
      </c>
    </row>
    <row r="143" spans="1:23" x14ac:dyDescent="0.25">
      <c r="C143" s="3">
        <f>IF(A143&lt;&gt;"",VLOOKUP(A143,Runners!A$3:AS$200,C$1,FALSE),0)</f>
        <v>0</v>
      </c>
      <c r="D143" s="6">
        <f t="shared" si="64"/>
        <v>140</v>
      </c>
      <c r="E143" s="2"/>
      <c r="F143" s="2">
        <f t="shared" si="45"/>
        <v>0</v>
      </c>
      <c r="J143" s="1">
        <f t="shared" si="63"/>
        <v>0</v>
      </c>
      <c r="M143" s="8" t="str">
        <f t="shared" si="55"/>
        <v/>
      </c>
      <c r="N143" s="8" t="str">
        <f t="shared" si="56"/>
        <v/>
      </c>
      <c r="O143" s="1" t="str">
        <f t="shared" si="57"/>
        <v/>
      </c>
      <c r="P143" s="40" t="str">
        <f t="shared" si="58"/>
        <v/>
      </c>
      <c r="Q143" s="40" t="str">
        <f t="shared" si="59"/>
        <v/>
      </c>
      <c r="R143" s="6">
        <f t="shared" si="60"/>
        <v>0</v>
      </c>
      <c r="S143" s="6">
        <f>IF(AND(D143&lt;=L$4,P143&lt;&gt;"Y"),IF(N143&lt;VLOOKUP(O143,Runners!A$3:CT$200,S$1,FALSE),2,0),0)</f>
        <v>0</v>
      </c>
      <c r="T143" s="6">
        <f t="shared" si="61"/>
        <v>0</v>
      </c>
      <c r="U143" s="2"/>
      <c r="V143" s="2" t="str">
        <f>IF(O143&lt;&gt;"",VLOOKUP(O143,Runners!CZ$3:DM$200,V$1,FALSE),"")</f>
        <v/>
      </c>
      <c r="W143" s="19" t="str">
        <f t="shared" si="62"/>
        <v/>
      </c>
    </row>
    <row r="144" spans="1:23" x14ac:dyDescent="0.25">
      <c r="C144" s="3">
        <f>IF(A144&lt;&gt;"",VLOOKUP(A144,Runners!A$3:AS$200,C$1,FALSE),0)</f>
        <v>0</v>
      </c>
      <c r="D144" s="6">
        <f t="shared" si="64"/>
        <v>141</v>
      </c>
      <c r="E144" s="2"/>
      <c r="F144" s="2">
        <f t="shared" si="45"/>
        <v>0</v>
      </c>
      <c r="J144" s="1">
        <f t="shared" si="63"/>
        <v>0</v>
      </c>
      <c r="M144" s="8" t="str">
        <f t="shared" si="55"/>
        <v/>
      </c>
      <c r="N144" s="8" t="str">
        <f t="shared" si="56"/>
        <v/>
      </c>
      <c r="O144" s="1" t="str">
        <f t="shared" si="57"/>
        <v/>
      </c>
      <c r="P144" s="40" t="str">
        <f t="shared" si="58"/>
        <v/>
      </c>
      <c r="Q144" s="40" t="str">
        <f t="shared" si="59"/>
        <v/>
      </c>
      <c r="R144" s="6">
        <f t="shared" si="60"/>
        <v>0</v>
      </c>
      <c r="S144" s="6">
        <f>IF(AND(D144&lt;=L$4,P144&lt;&gt;"Y"),IF(N144&lt;VLOOKUP(O144,Runners!A$3:CT$200,S$1,FALSE),2,0),0)</f>
        <v>0</v>
      </c>
      <c r="T144" s="6">
        <f t="shared" si="61"/>
        <v>0</v>
      </c>
      <c r="U144" s="2"/>
      <c r="V144" s="2" t="str">
        <f>IF(O144&lt;&gt;"",VLOOKUP(O144,Runners!CZ$3:DM$200,V$1,FALSE),"")</f>
        <v/>
      </c>
      <c r="W144" s="19" t="str">
        <f t="shared" si="62"/>
        <v/>
      </c>
    </row>
    <row r="145" spans="3:23" x14ac:dyDescent="0.25">
      <c r="C145" s="3">
        <f>IF(A145&lt;&gt;"",VLOOKUP(A145,Runners!A$3:AS$200,C$1,FALSE),0)</f>
        <v>0</v>
      </c>
      <c r="D145" s="6">
        <f t="shared" si="64"/>
        <v>142</v>
      </c>
      <c r="E145" s="2"/>
      <c r="F145" s="2">
        <f t="shared" si="45"/>
        <v>0</v>
      </c>
      <c r="J145" s="1">
        <f t="shared" si="63"/>
        <v>0</v>
      </c>
      <c r="M145" s="8" t="str">
        <f t="shared" si="55"/>
        <v/>
      </c>
      <c r="N145" s="8" t="str">
        <f t="shared" si="56"/>
        <v/>
      </c>
      <c r="O145" s="1" t="str">
        <f t="shared" si="57"/>
        <v/>
      </c>
      <c r="P145" s="40" t="str">
        <f t="shared" si="58"/>
        <v/>
      </c>
      <c r="Q145" s="40" t="str">
        <f t="shared" si="59"/>
        <v/>
      </c>
      <c r="R145" s="6">
        <f t="shared" si="60"/>
        <v>0</v>
      </c>
      <c r="S145" s="6">
        <f>IF(AND(D145&lt;=L$4,P145&lt;&gt;"Y"),IF(N145&lt;VLOOKUP(O145,Runners!A$3:CT$200,S$1,FALSE),2,0),0)</f>
        <v>0</v>
      </c>
      <c r="T145" s="6">
        <f t="shared" si="61"/>
        <v>0</v>
      </c>
      <c r="U145" s="2"/>
      <c r="V145" s="2" t="str">
        <f>IF(O145&lt;&gt;"",VLOOKUP(O145,Runners!CZ$3:DM$200,V$1,FALSE),"")</f>
        <v/>
      </c>
      <c r="W145" s="19" t="str">
        <f t="shared" si="62"/>
        <v/>
      </c>
    </row>
    <row r="146" spans="3:23" x14ac:dyDescent="0.25">
      <c r="C146" s="3">
        <f>IF(A146&lt;&gt;"",VLOOKUP(A146,Runners!A$3:AS$200,C$1,FALSE),0)</f>
        <v>0</v>
      </c>
      <c r="D146" s="6">
        <f t="shared" si="64"/>
        <v>143</v>
      </c>
      <c r="E146" s="2"/>
      <c r="F146" s="2">
        <f t="shared" si="45"/>
        <v>0</v>
      </c>
      <c r="J146" s="1">
        <f t="shared" si="63"/>
        <v>0</v>
      </c>
      <c r="M146" s="8" t="str">
        <f t="shared" si="55"/>
        <v/>
      </c>
      <c r="N146" s="8" t="str">
        <f t="shared" si="56"/>
        <v/>
      </c>
      <c r="O146" s="1" t="str">
        <f t="shared" si="57"/>
        <v/>
      </c>
      <c r="P146" s="40" t="str">
        <f t="shared" si="58"/>
        <v/>
      </c>
      <c r="Q146" s="40" t="str">
        <f t="shared" si="59"/>
        <v/>
      </c>
      <c r="R146" s="6">
        <f t="shared" si="60"/>
        <v>0</v>
      </c>
      <c r="S146" s="6">
        <f>IF(AND(D146&lt;=L$4,P146&lt;&gt;"Y"),IF(N146&lt;VLOOKUP(O146,Runners!A$3:CT$200,S$1,FALSE),2,0),0)</f>
        <v>0</v>
      </c>
      <c r="T146" s="6">
        <f t="shared" si="61"/>
        <v>0</v>
      </c>
      <c r="U146" s="2"/>
      <c r="V146" s="2" t="str">
        <f>IF(O146&lt;&gt;"",VLOOKUP(O146,Runners!CZ$3:DM$200,V$1,FALSE),"")</f>
        <v/>
      </c>
      <c r="W146" s="19" t="str">
        <f t="shared" si="62"/>
        <v/>
      </c>
    </row>
    <row r="147" spans="3:23" x14ac:dyDescent="0.25">
      <c r="C147" s="3">
        <f>IF(A147&lt;&gt;"",VLOOKUP(A147,Runners!A$3:AS$200,C$1,FALSE),0)</f>
        <v>0</v>
      </c>
      <c r="D147" s="6">
        <f t="shared" si="64"/>
        <v>144</v>
      </c>
      <c r="E147" s="2"/>
      <c r="F147" s="2">
        <f t="shared" si="45"/>
        <v>0</v>
      </c>
      <c r="J147" s="1">
        <f t="shared" si="63"/>
        <v>0</v>
      </c>
      <c r="M147" s="8" t="str">
        <f t="shared" si="55"/>
        <v/>
      </c>
      <c r="N147" s="8" t="str">
        <f t="shared" si="56"/>
        <v/>
      </c>
      <c r="O147" s="1" t="str">
        <f t="shared" si="57"/>
        <v/>
      </c>
      <c r="P147" s="40" t="str">
        <f t="shared" si="58"/>
        <v/>
      </c>
      <c r="Q147" s="40" t="str">
        <f t="shared" si="59"/>
        <v/>
      </c>
      <c r="R147" s="6">
        <f t="shared" si="60"/>
        <v>0</v>
      </c>
      <c r="S147" s="6">
        <f>IF(AND(D147&lt;=L$4,P147&lt;&gt;"Y"),IF(N147&lt;VLOOKUP(O147,Runners!A$3:CT$200,S$1,FALSE),2,0),0)</f>
        <v>0</v>
      </c>
      <c r="T147" s="6">
        <f t="shared" si="61"/>
        <v>0</v>
      </c>
      <c r="U147" s="2"/>
      <c r="V147" s="2" t="str">
        <f>IF(O147&lt;&gt;"",VLOOKUP(O147,Runners!CZ$3:DM$200,V$1,FALSE),"")</f>
        <v/>
      </c>
      <c r="W147" s="19" t="str">
        <f t="shared" si="62"/>
        <v/>
      </c>
    </row>
    <row r="148" spans="3:23" x14ac:dyDescent="0.25">
      <c r="C148" s="3">
        <f>IF(A148&lt;&gt;"",VLOOKUP(A148,Runners!A$3:AS$200,C$1,FALSE),0)</f>
        <v>0</v>
      </c>
      <c r="D148" s="6">
        <f t="shared" si="64"/>
        <v>145</v>
      </c>
      <c r="E148" s="2"/>
      <c r="F148" s="2">
        <f t="shared" si="45"/>
        <v>0</v>
      </c>
      <c r="J148" s="1">
        <f t="shared" si="63"/>
        <v>0</v>
      </c>
      <c r="M148" s="8" t="str">
        <f t="shared" si="55"/>
        <v/>
      </c>
      <c r="N148" s="8" t="str">
        <f t="shared" si="56"/>
        <v/>
      </c>
      <c r="O148" s="1" t="str">
        <f t="shared" si="57"/>
        <v/>
      </c>
      <c r="P148" s="40" t="str">
        <f t="shared" si="58"/>
        <v/>
      </c>
      <c r="Q148" s="40" t="str">
        <f t="shared" si="59"/>
        <v/>
      </c>
      <c r="R148" s="6">
        <f t="shared" si="60"/>
        <v>0</v>
      </c>
      <c r="S148" s="6">
        <f>IF(AND(D148&lt;=L$4,P148&lt;&gt;"Y"),IF(N148&lt;VLOOKUP(O148,Runners!A$3:CT$200,S$1,FALSE),2,0),0)</f>
        <v>0</v>
      </c>
      <c r="T148" s="6">
        <f t="shared" si="61"/>
        <v>0</v>
      </c>
      <c r="U148" s="2"/>
      <c r="V148" s="2" t="str">
        <f>IF(O148&lt;&gt;"",VLOOKUP(O148,Runners!CZ$3:DM$200,V$1,FALSE),"")</f>
        <v/>
      </c>
      <c r="W148" s="19" t="str">
        <f t="shared" si="62"/>
        <v/>
      </c>
    </row>
    <row r="149" spans="3:23" x14ac:dyDescent="0.25">
      <c r="C149" s="3">
        <f>IF(A149&lt;&gt;"",VLOOKUP(A149,Runners!A$3:AS$200,C$1,FALSE),0)</f>
        <v>0</v>
      </c>
      <c r="D149" s="6">
        <f t="shared" si="64"/>
        <v>146</v>
      </c>
      <c r="E149" s="2"/>
      <c r="F149" s="2">
        <f t="shared" si="45"/>
        <v>0</v>
      </c>
      <c r="J149" s="1">
        <f t="shared" si="63"/>
        <v>0</v>
      </c>
      <c r="M149" s="8" t="str">
        <f t="shared" si="55"/>
        <v/>
      </c>
      <c r="N149" s="8" t="str">
        <f t="shared" si="56"/>
        <v/>
      </c>
      <c r="O149" s="1" t="str">
        <f t="shared" si="57"/>
        <v/>
      </c>
      <c r="P149" s="40" t="str">
        <f t="shared" si="58"/>
        <v/>
      </c>
      <c r="Q149" s="40" t="str">
        <f t="shared" si="59"/>
        <v/>
      </c>
      <c r="R149" s="6">
        <f t="shared" si="60"/>
        <v>0</v>
      </c>
      <c r="S149" s="6">
        <f>IF(AND(D149&lt;=L$4,P149&lt;&gt;"Y"),IF(N149&lt;VLOOKUP(O149,Runners!A$3:CT$200,S$1,FALSE),2,0),0)</f>
        <v>0</v>
      </c>
      <c r="T149" s="6">
        <f t="shared" si="61"/>
        <v>0</v>
      </c>
      <c r="U149" s="2"/>
      <c r="V149" s="2" t="str">
        <f>IF(O149&lt;&gt;"",VLOOKUP(O149,Runners!CZ$3:DM$200,V$1,FALSE),"")</f>
        <v/>
      </c>
      <c r="W149" s="19" t="str">
        <f t="shared" si="62"/>
        <v/>
      </c>
    </row>
    <row r="150" spans="3:23" x14ac:dyDescent="0.25">
      <c r="C150" s="3">
        <f>IF(A150&lt;&gt;"",VLOOKUP(A150,Runners!A$3:AS$200,C$1,FALSE),0)</f>
        <v>0</v>
      </c>
      <c r="D150" s="6">
        <f t="shared" si="64"/>
        <v>147</v>
      </c>
      <c r="E150" s="2"/>
      <c r="F150" s="2">
        <f t="shared" si="45"/>
        <v>0</v>
      </c>
      <c r="J150" s="1">
        <f t="shared" si="63"/>
        <v>0</v>
      </c>
      <c r="M150" s="8" t="str">
        <f t="shared" si="55"/>
        <v/>
      </c>
      <c r="N150" s="8" t="str">
        <f t="shared" si="56"/>
        <v/>
      </c>
      <c r="O150" s="1" t="str">
        <f t="shared" si="57"/>
        <v/>
      </c>
      <c r="P150" s="40" t="str">
        <f t="shared" si="58"/>
        <v/>
      </c>
      <c r="Q150" s="40" t="str">
        <f t="shared" si="59"/>
        <v/>
      </c>
      <c r="R150" s="6">
        <f t="shared" si="60"/>
        <v>0</v>
      </c>
      <c r="S150" s="6">
        <f>IF(AND(D150&lt;=L$4,P150&lt;&gt;"Y"),IF(N150&lt;VLOOKUP(O150,Runners!A$3:CT$200,S$1,FALSE),2,0),0)</f>
        <v>0</v>
      </c>
      <c r="T150" s="6">
        <f t="shared" si="61"/>
        <v>0</v>
      </c>
      <c r="U150" s="2"/>
      <c r="V150" s="2" t="str">
        <f>IF(O150&lt;&gt;"",VLOOKUP(O150,Runners!CZ$3:DM$200,V$1,FALSE),"")</f>
        <v/>
      </c>
      <c r="W150" s="19" t="str">
        <f t="shared" si="62"/>
        <v/>
      </c>
    </row>
    <row r="151" spans="3:23" x14ac:dyDescent="0.25">
      <c r="C151" s="3">
        <f>IF(A151&lt;&gt;"",VLOOKUP(A151,Runners!A$3:AS$200,C$1,FALSE),0)</f>
        <v>0</v>
      </c>
      <c r="D151" s="6">
        <f t="shared" si="64"/>
        <v>148</v>
      </c>
      <c r="E151" s="2"/>
      <c r="F151" s="2">
        <f t="shared" si="45"/>
        <v>0</v>
      </c>
      <c r="J151" s="1">
        <f t="shared" si="63"/>
        <v>0</v>
      </c>
      <c r="M151" s="8" t="str">
        <f t="shared" si="55"/>
        <v/>
      </c>
      <c r="N151" s="8" t="str">
        <f t="shared" si="56"/>
        <v/>
      </c>
      <c r="O151" s="1" t="str">
        <f t="shared" si="57"/>
        <v/>
      </c>
      <c r="P151" s="40" t="str">
        <f t="shared" si="58"/>
        <v/>
      </c>
      <c r="Q151" s="40" t="str">
        <f t="shared" si="59"/>
        <v/>
      </c>
      <c r="R151" s="6">
        <f t="shared" si="60"/>
        <v>0</v>
      </c>
      <c r="S151" s="6">
        <f>IF(AND(D151&lt;=L$4,P151&lt;&gt;"Y"),IF(N151&lt;VLOOKUP(O151,Runners!A$3:CT$200,S$1,FALSE),2,0),0)</f>
        <v>0</v>
      </c>
      <c r="T151" s="6">
        <f t="shared" si="61"/>
        <v>0</v>
      </c>
      <c r="U151" s="2"/>
      <c r="V151" s="2" t="str">
        <f>IF(O151&lt;&gt;"",VLOOKUP(O151,Runners!CZ$3:DM$200,V$1,FALSE),"")</f>
        <v/>
      </c>
      <c r="W151" s="19" t="str">
        <f t="shared" si="62"/>
        <v/>
      </c>
    </row>
    <row r="152" spans="3:23" x14ac:dyDescent="0.25">
      <c r="C152" s="3">
        <f>IF(A152&lt;&gt;"",VLOOKUP(A152,Runners!A$3:AS$200,C$1,FALSE),0)</f>
        <v>0</v>
      </c>
      <c r="D152" s="6">
        <f t="shared" si="64"/>
        <v>149</v>
      </c>
      <c r="E152" s="2"/>
      <c r="F152" s="2">
        <f t="shared" si="45"/>
        <v>0</v>
      </c>
      <c r="J152" s="1">
        <f t="shared" si="63"/>
        <v>0</v>
      </c>
      <c r="M152" s="8" t="str">
        <f t="shared" si="55"/>
        <v/>
      </c>
      <c r="N152" s="8" t="str">
        <f t="shared" si="56"/>
        <v/>
      </c>
      <c r="O152" s="1" t="str">
        <f t="shared" si="57"/>
        <v/>
      </c>
      <c r="P152" s="40" t="str">
        <f t="shared" si="58"/>
        <v/>
      </c>
      <c r="Q152" s="40" t="str">
        <f t="shared" si="59"/>
        <v/>
      </c>
      <c r="R152" s="6">
        <f t="shared" si="60"/>
        <v>0</v>
      </c>
      <c r="S152" s="6">
        <f>IF(AND(D152&lt;=L$4,P152&lt;&gt;"Y"),IF(N152&lt;VLOOKUP(O152,Runners!A$3:CT$200,S$1,FALSE),2,0),0)</f>
        <v>0</v>
      </c>
      <c r="T152" s="6">
        <f t="shared" si="61"/>
        <v>0</v>
      </c>
      <c r="U152" s="2"/>
      <c r="V152" s="2" t="str">
        <f>IF(O152&lt;&gt;"",VLOOKUP(O152,Runners!CZ$3:DM$200,V$1,FALSE),"")</f>
        <v/>
      </c>
      <c r="W152" s="19" t="str">
        <f t="shared" si="62"/>
        <v/>
      </c>
    </row>
    <row r="153" spans="3:23" x14ac:dyDescent="0.25">
      <c r="C153" s="3">
        <f>IF(A153&lt;&gt;"",VLOOKUP(A153,Runners!A$3:AS$200,C$1,FALSE),0)</f>
        <v>0</v>
      </c>
      <c r="D153" s="6">
        <f t="shared" si="64"/>
        <v>150</v>
      </c>
      <c r="E153" s="2"/>
      <c r="F153" s="2">
        <f t="shared" si="45"/>
        <v>0</v>
      </c>
      <c r="J153" s="1">
        <f t="shared" si="63"/>
        <v>0</v>
      </c>
      <c r="M153" s="8" t="str">
        <f t="shared" si="55"/>
        <v/>
      </c>
      <c r="N153" s="8" t="str">
        <f t="shared" si="56"/>
        <v/>
      </c>
      <c r="O153" s="1" t="str">
        <f t="shared" si="57"/>
        <v/>
      </c>
      <c r="P153" s="40" t="str">
        <f t="shared" si="58"/>
        <v/>
      </c>
      <c r="Q153" s="40" t="str">
        <f t="shared" si="59"/>
        <v/>
      </c>
      <c r="R153" s="6">
        <f t="shared" si="60"/>
        <v>0</v>
      </c>
      <c r="S153" s="6">
        <f>IF(AND(D153&lt;=L$4,P153&lt;&gt;"Y"),IF(N153&lt;VLOOKUP(O153,Runners!A$3:CT$200,S$1,FALSE),2,0),0)</f>
        <v>0</v>
      </c>
      <c r="T153" s="6">
        <f t="shared" si="61"/>
        <v>0</v>
      </c>
      <c r="U153" s="2"/>
      <c r="V153" s="2" t="str">
        <f>IF(O153&lt;&gt;"",VLOOKUP(O153,Runners!CZ$3:DM$200,V$1,FALSE),"")</f>
        <v/>
      </c>
      <c r="W153" s="19" t="str">
        <f t="shared" si="62"/>
        <v/>
      </c>
    </row>
    <row r="154" spans="3:23" x14ac:dyDescent="0.25">
      <c r="C154" s="3">
        <f>IF(A154&lt;&gt;"",VLOOKUP(A154,Runners!A$3:AS$200,C$1,FALSE),0)</f>
        <v>0</v>
      </c>
      <c r="D154" s="6">
        <f t="shared" si="64"/>
        <v>151</v>
      </c>
      <c r="E154" s="2"/>
      <c r="F154" s="2">
        <f t="shared" si="45"/>
        <v>0</v>
      </c>
      <c r="J154" s="1">
        <f t="shared" si="63"/>
        <v>0</v>
      </c>
      <c r="M154" s="8" t="str">
        <f t="shared" si="55"/>
        <v/>
      </c>
      <c r="N154" s="8" t="str">
        <f t="shared" si="56"/>
        <v/>
      </c>
      <c r="O154" s="1" t="str">
        <f t="shared" si="57"/>
        <v/>
      </c>
      <c r="P154" s="40" t="str">
        <f t="shared" si="58"/>
        <v/>
      </c>
      <c r="Q154" s="40" t="str">
        <f t="shared" si="59"/>
        <v/>
      </c>
      <c r="R154" s="6">
        <f t="shared" si="60"/>
        <v>0</v>
      </c>
      <c r="S154" s="6">
        <f>IF(AND(D154&lt;=L$4,P154&lt;&gt;"Y"),IF(N154&lt;VLOOKUP(O154,Runners!A$3:CT$200,S$1,FALSE),2,0),0)</f>
        <v>0</v>
      </c>
      <c r="T154" s="6">
        <f t="shared" si="61"/>
        <v>0</v>
      </c>
      <c r="U154" s="2"/>
      <c r="V154" s="2" t="str">
        <f>IF(O154&lt;&gt;"",VLOOKUP(O154,Runners!CZ$3:DM$200,V$1,FALSE),"")</f>
        <v/>
      </c>
      <c r="W154" s="19" t="str">
        <f t="shared" si="62"/>
        <v/>
      </c>
    </row>
    <row r="155" spans="3:23" x14ac:dyDescent="0.25">
      <c r="C155" s="3">
        <f>IF(A155&lt;&gt;"",VLOOKUP(A155,Runners!A$3:AS$200,C$1,FALSE),0)</f>
        <v>0</v>
      </c>
      <c r="D155" s="6">
        <f t="shared" si="64"/>
        <v>152</v>
      </c>
      <c r="E155" s="2"/>
      <c r="F155" s="2">
        <f t="shared" si="45"/>
        <v>0</v>
      </c>
      <c r="J155" s="1">
        <f t="shared" si="63"/>
        <v>0</v>
      </c>
      <c r="M155" s="8" t="str">
        <f t="shared" si="55"/>
        <v/>
      </c>
      <c r="N155" s="8" t="str">
        <f t="shared" si="56"/>
        <v/>
      </c>
      <c r="O155" s="1" t="str">
        <f t="shared" si="57"/>
        <v/>
      </c>
      <c r="P155" s="40" t="str">
        <f t="shared" si="58"/>
        <v/>
      </c>
      <c r="Q155" s="40" t="str">
        <f t="shared" si="59"/>
        <v/>
      </c>
      <c r="R155" s="6">
        <f t="shared" si="60"/>
        <v>0</v>
      </c>
      <c r="S155" s="6">
        <f>IF(AND(D155&lt;=L$4,P155&lt;&gt;"Y"),IF(N155&lt;VLOOKUP(O155,Runners!A$3:CT$200,S$1,FALSE),2,0),0)</f>
        <v>0</v>
      </c>
      <c r="T155" s="6">
        <f t="shared" si="61"/>
        <v>0</v>
      </c>
      <c r="U155" s="2"/>
      <c r="V155" s="2" t="str">
        <f>IF(O155&lt;&gt;"",VLOOKUP(O155,Runners!CZ$3:DM$200,V$1,FALSE),"")</f>
        <v/>
      </c>
      <c r="W155" s="19" t="str">
        <f t="shared" si="62"/>
        <v/>
      </c>
    </row>
    <row r="156" spans="3:23" x14ac:dyDescent="0.25">
      <c r="C156" s="3">
        <f>IF(A156&lt;&gt;"",VLOOKUP(A156,Runners!A$3:AS$200,C$1,FALSE),0)</f>
        <v>0</v>
      </c>
      <c r="D156" s="6">
        <f t="shared" si="64"/>
        <v>153</v>
      </c>
      <c r="E156" s="2"/>
      <c r="F156" s="2">
        <f t="shared" si="45"/>
        <v>0</v>
      </c>
      <c r="J156" s="1">
        <f t="shared" si="63"/>
        <v>0</v>
      </c>
      <c r="M156" s="8" t="str">
        <f t="shared" si="55"/>
        <v/>
      </c>
      <c r="N156" s="8" t="str">
        <f t="shared" si="56"/>
        <v/>
      </c>
      <c r="O156" s="1" t="str">
        <f t="shared" si="57"/>
        <v/>
      </c>
      <c r="P156" s="40" t="str">
        <f t="shared" si="58"/>
        <v/>
      </c>
      <c r="Q156" s="40" t="str">
        <f t="shared" si="59"/>
        <v/>
      </c>
      <c r="R156" s="6">
        <f t="shared" si="60"/>
        <v>0</v>
      </c>
      <c r="S156" s="6">
        <f>IF(AND(D156&lt;=L$4,P156&lt;&gt;"Y"),IF(N156&lt;VLOOKUP(O156,Runners!A$3:CT$200,S$1,FALSE),2,0),0)</f>
        <v>0</v>
      </c>
      <c r="T156" s="6">
        <f t="shared" si="61"/>
        <v>0</v>
      </c>
      <c r="U156" s="2"/>
      <c r="V156" s="2" t="str">
        <f>IF(O156&lt;&gt;"",VLOOKUP(O156,Runners!CZ$3:DM$200,V$1,FALSE),"")</f>
        <v/>
      </c>
      <c r="W156" s="19" t="str">
        <f t="shared" si="62"/>
        <v/>
      </c>
    </row>
    <row r="157" spans="3:23" x14ac:dyDescent="0.25">
      <c r="C157" s="3">
        <f>IF(A157&lt;&gt;"",VLOOKUP(A157,Runners!A$3:AS$200,C$1,FALSE),0)</f>
        <v>0</v>
      </c>
      <c r="D157" s="6">
        <f t="shared" si="64"/>
        <v>154</v>
      </c>
      <c r="E157" s="2"/>
      <c r="F157" s="2">
        <f t="shared" si="45"/>
        <v>0</v>
      </c>
      <c r="J157" s="1">
        <f t="shared" si="63"/>
        <v>0</v>
      </c>
      <c r="M157" s="8" t="str">
        <f t="shared" si="55"/>
        <v/>
      </c>
      <c r="N157" s="8" t="str">
        <f t="shared" si="56"/>
        <v/>
      </c>
      <c r="O157" s="1" t="str">
        <f t="shared" si="57"/>
        <v/>
      </c>
      <c r="P157" s="40" t="str">
        <f t="shared" si="58"/>
        <v/>
      </c>
      <c r="Q157" s="40" t="str">
        <f t="shared" si="59"/>
        <v/>
      </c>
      <c r="R157" s="6">
        <f t="shared" si="60"/>
        <v>0</v>
      </c>
      <c r="S157" s="6">
        <f>IF(AND(D157&lt;=L$4,P157&lt;&gt;"Y"),IF(N157&lt;VLOOKUP(O157,Runners!A$3:CT$200,S$1,FALSE),2,0),0)</f>
        <v>0</v>
      </c>
      <c r="T157" s="6">
        <f t="shared" si="61"/>
        <v>0</v>
      </c>
      <c r="U157" s="2"/>
      <c r="V157" s="2" t="str">
        <f>IF(O157&lt;&gt;"",VLOOKUP(O157,Runners!CZ$3:DM$200,V$1,FALSE),"")</f>
        <v/>
      </c>
      <c r="W157" s="19" t="str">
        <f t="shared" si="62"/>
        <v/>
      </c>
    </row>
    <row r="158" spans="3:23" x14ac:dyDescent="0.25">
      <c r="C158" s="3">
        <f>IF(A158&lt;&gt;"",VLOOKUP(A158,Runners!A$3:AS$200,C$1,FALSE),0)</f>
        <v>0</v>
      </c>
      <c r="D158" s="6">
        <f t="shared" si="64"/>
        <v>155</v>
      </c>
      <c r="E158" s="2"/>
      <c r="F158" s="2">
        <f t="shared" si="45"/>
        <v>0</v>
      </c>
      <c r="J158" s="1">
        <f t="shared" si="63"/>
        <v>0</v>
      </c>
      <c r="M158" s="8" t="str">
        <f t="shared" si="55"/>
        <v/>
      </c>
      <c r="N158" s="8" t="str">
        <f t="shared" si="56"/>
        <v/>
      </c>
      <c r="O158" s="1" t="str">
        <f t="shared" si="57"/>
        <v/>
      </c>
      <c r="P158" s="40" t="str">
        <f t="shared" si="58"/>
        <v/>
      </c>
      <c r="Q158" s="40" t="str">
        <f t="shared" si="59"/>
        <v/>
      </c>
      <c r="R158" s="6">
        <f t="shared" si="60"/>
        <v>0</v>
      </c>
      <c r="S158" s="6">
        <f>IF(AND(D158&lt;=L$4,P158&lt;&gt;"Y"),IF(N158&lt;VLOOKUP(O158,Runners!A$3:CT$200,S$1,FALSE),2,0),0)</f>
        <v>0</v>
      </c>
      <c r="T158" s="6">
        <f t="shared" si="61"/>
        <v>0</v>
      </c>
      <c r="U158" s="2"/>
      <c r="V158" s="2" t="str">
        <f>IF(O158&lt;&gt;"",VLOOKUP(O158,Runners!CZ$3:DM$200,V$1,FALSE),"")</f>
        <v/>
      </c>
      <c r="W158" s="19" t="str">
        <f t="shared" si="62"/>
        <v/>
      </c>
    </row>
    <row r="159" spans="3:23" x14ac:dyDescent="0.25">
      <c r="C159" s="3">
        <f>IF(A159&lt;&gt;"",VLOOKUP(A159,Runners!A$3:AS$200,C$1,FALSE),0)</f>
        <v>0</v>
      </c>
      <c r="D159" s="6">
        <f t="shared" si="64"/>
        <v>156</v>
      </c>
      <c r="E159" s="2"/>
      <c r="F159" s="2">
        <f t="shared" si="45"/>
        <v>0</v>
      </c>
      <c r="J159" s="1">
        <f t="shared" si="63"/>
        <v>0</v>
      </c>
      <c r="M159" s="8" t="str">
        <f t="shared" si="55"/>
        <v/>
      </c>
      <c r="N159" s="8" t="str">
        <f t="shared" si="56"/>
        <v/>
      </c>
      <c r="O159" s="1" t="str">
        <f t="shared" si="57"/>
        <v/>
      </c>
      <c r="P159" s="40" t="str">
        <f t="shared" si="58"/>
        <v/>
      </c>
      <c r="Q159" s="40" t="str">
        <f t="shared" si="59"/>
        <v/>
      </c>
      <c r="R159" s="6">
        <f t="shared" si="60"/>
        <v>0</v>
      </c>
      <c r="S159" s="6">
        <f>IF(AND(D159&lt;=L$4,P159&lt;&gt;"Y"),IF(N159&lt;VLOOKUP(O159,Runners!A$3:CT$200,S$1,FALSE),2,0),0)</f>
        <v>0</v>
      </c>
      <c r="T159" s="6">
        <f t="shared" si="61"/>
        <v>0</v>
      </c>
      <c r="U159" s="2"/>
      <c r="V159" s="2" t="str">
        <f>IF(O159&lt;&gt;"",VLOOKUP(O159,Runners!CZ$3:DM$200,V$1,FALSE),"")</f>
        <v/>
      </c>
      <c r="W159" s="19" t="str">
        <f t="shared" si="62"/>
        <v/>
      </c>
    </row>
    <row r="160" spans="3:23" x14ac:dyDescent="0.25">
      <c r="C160" s="3">
        <f>IF(A160&lt;&gt;"",VLOOKUP(A160,Runners!A$3:AS$200,C$1,FALSE),0)</f>
        <v>0</v>
      </c>
      <c r="D160" s="6">
        <f t="shared" si="64"/>
        <v>157</v>
      </c>
      <c r="E160" s="2"/>
      <c r="F160" s="2">
        <f t="shared" si="45"/>
        <v>0</v>
      </c>
      <c r="J160" s="1">
        <f t="shared" si="63"/>
        <v>0</v>
      </c>
      <c r="M160" s="8" t="str">
        <f t="shared" si="55"/>
        <v/>
      </c>
      <c r="N160" s="8" t="str">
        <f t="shared" si="56"/>
        <v/>
      </c>
      <c r="O160" s="1" t="str">
        <f t="shared" si="57"/>
        <v/>
      </c>
      <c r="P160" s="40" t="str">
        <f t="shared" si="58"/>
        <v/>
      </c>
      <c r="Q160" s="40" t="str">
        <f t="shared" si="59"/>
        <v/>
      </c>
      <c r="R160" s="6">
        <f t="shared" si="60"/>
        <v>0</v>
      </c>
      <c r="S160" s="6">
        <f>IF(AND(D160&lt;=L$4,P160&lt;&gt;"Y"),IF(N160&lt;VLOOKUP(O160,Runners!A$3:CT$200,S$1,FALSE),2,0),0)</f>
        <v>0</v>
      </c>
      <c r="T160" s="6">
        <f t="shared" si="61"/>
        <v>0</v>
      </c>
      <c r="U160" s="2"/>
      <c r="V160" s="2" t="str">
        <f>IF(O160&lt;&gt;"",VLOOKUP(O160,Runners!CZ$3:DM$200,V$1,FALSE),"")</f>
        <v/>
      </c>
      <c r="W160" s="19" t="str">
        <f t="shared" si="62"/>
        <v/>
      </c>
    </row>
    <row r="161" spans="3:23" x14ac:dyDescent="0.25">
      <c r="C161" s="3">
        <f>IF(A161&lt;&gt;"",VLOOKUP(A161,Runners!A$3:AS$200,C$1,FALSE),0)</f>
        <v>0</v>
      </c>
      <c r="D161" s="6">
        <f t="shared" si="64"/>
        <v>158</v>
      </c>
      <c r="E161" s="2"/>
      <c r="F161" s="2">
        <f t="shared" si="45"/>
        <v>0</v>
      </c>
      <c r="J161" s="1">
        <f t="shared" si="63"/>
        <v>0</v>
      </c>
      <c r="M161" s="8" t="str">
        <f t="shared" si="55"/>
        <v/>
      </c>
      <c r="N161" s="8" t="str">
        <f t="shared" si="56"/>
        <v/>
      </c>
      <c r="O161" s="1" t="str">
        <f t="shared" si="57"/>
        <v/>
      </c>
      <c r="P161" s="40" t="str">
        <f t="shared" si="58"/>
        <v/>
      </c>
      <c r="Q161" s="40" t="str">
        <f t="shared" si="59"/>
        <v/>
      </c>
      <c r="R161" s="6">
        <f t="shared" si="60"/>
        <v>0</v>
      </c>
      <c r="S161" s="6">
        <f>IF(AND(D161&lt;=L$4,P161&lt;&gt;"Y"),IF(N161&lt;VLOOKUP(O161,Runners!A$3:CT$200,S$1,FALSE),2,0),0)</f>
        <v>0</v>
      </c>
      <c r="T161" s="6">
        <f t="shared" si="61"/>
        <v>0</v>
      </c>
      <c r="U161" s="2"/>
      <c r="V161" s="2" t="str">
        <f>IF(O161&lt;&gt;"",VLOOKUP(O161,Runners!CZ$3:DM$200,V$1,FALSE),"")</f>
        <v/>
      </c>
      <c r="W161" s="19" t="str">
        <f t="shared" si="62"/>
        <v/>
      </c>
    </row>
    <row r="162" spans="3:23" x14ac:dyDescent="0.25">
      <c r="C162" s="3">
        <f>IF(A162&lt;&gt;"",VLOOKUP(A162,Runners!A$3:AS$200,C$1,FALSE),0)</f>
        <v>0</v>
      </c>
      <c r="D162" s="6">
        <f t="shared" si="64"/>
        <v>159</v>
      </c>
      <c r="E162" s="2"/>
      <c r="F162" s="2">
        <f t="shared" si="45"/>
        <v>0</v>
      </c>
      <c r="J162" s="1">
        <f t="shared" si="63"/>
        <v>0</v>
      </c>
      <c r="M162" s="8" t="str">
        <f t="shared" si="55"/>
        <v/>
      </c>
      <c r="N162" s="8" t="str">
        <f t="shared" si="56"/>
        <v/>
      </c>
      <c r="O162" s="1" t="str">
        <f t="shared" si="57"/>
        <v/>
      </c>
      <c r="P162" s="40" t="str">
        <f t="shared" si="58"/>
        <v/>
      </c>
      <c r="Q162" s="40" t="str">
        <f t="shared" si="59"/>
        <v/>
      </c>
      <c r="R162" s="6">
        <f t="shared" si="60"/>
        <v>0</v>
      </c>
      <c r="S162" s="6">
        <f>IF(AND(D162&lt;=L$4,P162&lt;&gt;"Y"),IF(N162&lt;VLOOKUP(O162,Runners!A$3:CT$200,S$1,FALSE),2,0),0)</f>
        <v>0</v>
      </c>
      <c r="T162" s="6">
        <f t="shared" si="61"/>
        <v>0</v>
      </c>
      <c r="U162" s="2"/>
      <c r="V162" s="2" t="str">
        <f>IF(O162&lt;&gt;"",VLOOKUP(O162,Runners!CZ$3:DM$200,V$1,FALSE),"")</f>
        <v/>
      </c>
      <c r="W162" s="19" t="str">
        <f t="shared" si="62"/>
        <v/>
      </c>
    </row>
    <row r="163" spans="3:23" x14ac:dyDescent="0.25">
      <c r="C163" s="3">
        <f>IF(A163&lt;&gt;"",VLOOKUP(A163,Runners!A$3:AS$200,C$1,FALSE),0)</f>
        <v>0</v>
      </c>
      <c r="D163" s="6">
        <f t="shared" si="64"/>
        <v>160</v>
      </c>
      <c r="E163" s="2"/>
      <c r="F163" s="2">
        <f t="shared" si="45"/>
        <v>0</v>
      </c>
      <c r="J163" s="1">
        <f t="shared" si="63"/>
        <v>0</v>
      </c>
      <c r="M163" s="8" t="str">
        <f t="shared" si="55"/>
        <v/>
      </c>
      <c r="N163" s="8" t="str">
        <f t="shared" si="56"/>
        <v/>
      </c>
      <c r="O163" s="1" t="str">
        <f t="shared" si="57"/>
        <v/>
      </c>
      <c r="P163" s="40" t="str">
        <f t="shared" si="58"/>
        <v/>
      </c>
      <c r="Q163" s="40" t="str">
        <f t="shared" si="59"/>
        <v/>
      </c>
      <c r="R163" s="6">
        <f t="shared" si="60"/>
        <v>0</v>
      </c>
      <c r="S163" s="6">
        <f>IF(AND(D163&lt;=L$4,P163&lt;&gt;"Y"),IF(N163&lt;VLOOKUP(O163,Runners!A$3:CT$200,S$1,FALSE),2,0),0)</f>
        <v>0</v>
      </c>
      <c r="T163" s="6">
        <f t="shared" si="61"/>
        <v>0</v>
      </c>
      <c r="U163" s="2"/>
      <c r="V163" s="2" t="str">
        <f>IF(O163&lt;&gt;"",VLOOKUP(O163,Runners!CZ$3:DM$200,V$1,FALSE),"")</f>
        <v/>
      </c>
      <c r="W163" s="19" t="str">
        <f t="shared" si="62"/>
        <v/>
      </c>
    </row>
    <row r="164" spans="3:23" x14ac:dyDescent="0.25">
      <c r="C164" s="3">
        <f>IF(A164&lt;&gt;"",VLOOKUP(A164,Runners!A$3:AS$200,C$1,FALSE),0)</f>
        <v>0</v>
      </c>
      <c r="D164" s="6">
        <f t="shared" si="64"/>
        <v>161</v>
      </c>
      <c r="E164" s="2"/>
      <c r="F164" s="2">
        <f t="shared" si="45"/>
        <v>0</v>
      </c>
      <c r="J164" s="1">
        <f t="shared" si="63"/>
        <v>0</v>
      </c>
      <c r="M164" s="8" t="str">
        <f t="shared" si="55"/>
        <v/>
      </c>
      <c r="N164" s="8" t="str">
        <f t="shared" si="56"/>
        <v/>
      </c>
      <c r="O164" s="1" t="str">
        <f t="shared" si="57"/>
        <v/>
      </c>
      <c r="P164" s="40" t="str">
        <f t="shared" si="58"/>
        <v/>
      </c>
      <c r="Q164" s="40" t="str">
        <f t="shared" si="59"/>
        <v/>
      </c>
      <c r="R164" s="6">
        <f t="shared" si="60"/>
        <v>0</v>
      </c>
      <c r="S164" s="6">
        <f>IF(AND(D164&lt;=L$4,P164&lt;&gt;"Y"),IF(N164&lt;VLOOKUP(O164,Runners!A$3:CT$200,S$1,FALSE),2,0),0)</f>
        <v>0</v>
      </c>
      <c r="T164" s="6">
        <f t="shared" si="61"/>
        <v>0</v>
      </c>
      <c r="U164" s="2"/>
      <c r="V164" s="2" t="str">
        <f>IF(O164&lt;&gt;"",VLOOKUP(O164,Runners!CZ$3:DM$200,V$1,FALSE),"")</f>
        <v/>
      </c>
      <c r="W164" s="19" t="str">
        <f t="shared" si="62"/>
        <v/>
      </c>
    </row>
    <row r="165" spans="3:23" x14ac:dyDescent="0.25">
      <c r="C165" s="3">
        <f>IF(A165&lt;&gt;"",VLOOKUP(A165,Runners!A$3:AS$200,C$1,FALSE),0)</f>
        <v>0</v>
      </c>
      <c r="D165" s="6">
        <f t="shared" si="64"/>
        <v>162</v>
      </c>
      <c r="E165" s="2"/>
      <c r="F165" s="2">
        <f t="shared" si="45"/>
        <v>0</v>
      </c>
      <c r="J165" s="1">
        <f t="shared" si="63"/>
        <v>0</v>
      </c>
      <c r="M165" s="8" t="str">
        <f t="shared" si="55"/>
        <v/>
      </c>
      <c r="N165" s="8" t="str">
        <f t="shared" si="56"/>
        <v/>
      </c>
      <c r="O165" s="1" t="str">
        <f t="shared" si="57"/>
        <v/>
      </c>
      <c r="P165" s="40" t="str">
        <f t="shared" si="58"/>
        <v/>
      </c>
      <c r="Q165" s="40" t="str">
        <f t="shared" si="59"/>
        <v/>
      </c>
      <c r="R165" s="6">
        <f t="shared" si="60"/>
        <v>0</v>
      </c>
      <c r="S165" s="6">
        <f>IF(AND(D165&lt;=L$4,P165&lt;&gt;"Y"),IF(N165&lt;VLOOKUP(O165,Runners!A$3:CT$200,S$1,FALSE),2,0),0)</f>
        <v>0</v>
      </c>
      <c r="T165" s="6">
        <f t="shared" si="61"/>
        <v>0</v>
      </c>
      <c r="U165" s="2"/>
      <c r="V165" s="2" t="str">
        <f>IF(O165&lt;&gt;"",VLOOKUP(O165,Runners!CZ$3:DM$200,V$1,FALSE),"")</f>
        <v/>
      </c>
      <c r="W165" s="19" t="str">
        <f t="shared" si="62"/>
        <v/>
      </c>
    </row>
    <row r="166" spans="3:23" x14ac:dyDescent="0.25">
      <c r="C166" s="3">
        <f>IF(A166&lt;&gt;"",VLOOKUP(A166,Runners!A$3:AS$200,C$1,FALSE),0)</f>
        <v>0</v>
      </c>
      <c r="D166" s="6">
        <f t="shared" si="64"/>
        <v>163</v>
      </c>
      <c r="E166" s="2"/>
      <c r="F166" s="2">
        <f t="shared" si="45"/>
        <v>0</v>
      </c>
      <c r="J166" s="1">
        <f t="shared" si="63"/>
        <v>0</v>
      </c>
      <c r="M166" s="8" t="str">
        <f t="shared" si="55"/>
        <v/>
      </c>
      <c r="N166" s="8" t="str">
        <f t="shared" si="56"/>
        <v/>
      </c>
      <c r="O166" s="1" t="str">
        <f t="shared" si="57"/>
        <v/>
      </c>
      <c r="P166" s="40" t="str">
        <f t="shared" si="58"/>
        <v/>
      </c>
      <c r="Q166" s="40" t="str">
        <f t="shared" si="59"/>
        <v/>
      </c>
      <c r="R166" s="6">
        <f t="shared" si="60"/>
        <v>0</v>
      </c>
      <c r="S166" s="6">
        <f>IF(AND(D166&lt;=L$4,P166&lt;&gt;"Y"),IF(N166&lt;VLOOKUP(O166,Runners!A$3:CT$200,S$1,FALSE),2,0),0)</f>
        <v>0</v>
      </c>
      <c r="T166" s="6">
        <f t="shared" si="61"/>
        <v>0</v>
      </c>
      <c r="U166" s="2"/>
      <c r="V166" s="2" t="str">
        <f>IF(O166&lt;&gt;"",VLOOKUP(O166,Runners!CZ$3:DM$200,V$1,FALSE),"")</f>
        <v/>
      </c>
      <c r="W166" s="19" t="str">
        <f t="shared" si="62"/>
        <v/>
      </c>
    </row>
    <row r="167" spans="3:23" x14ac:dyDescent="0.25">
      <c r="C167" s="3">
        <f>IF(A167&lt;&gt;"",VLOOKUP(A167,Runners!A$3:AS$200,C$1,FALSE),0)</f>
        <v>0</v>
      </c>
      <c r="D167" s="6">
        <f t="shared" si="64"/>
        <v>164</v>
      </c>
      <c r="E167" s="2"/>
      <c r="F167" s="2">
        <f t="shared" ref="F167:F192" si="65">IF(E167&gt;0,E167-C167,0)</f>
        <v>0</v>
      </c>
      <c r="J167" s="1">
        <f t="shared" si="63"/>
        <v>0</v>
      </c>
      <c r="M167" s="8" t="str">
        <f t="shared" si="55"/>
        <v/>
      </c>
      <c r="N167" s="8" t="str">
        <f t="shared" si="56"/>
        <v/>
      </c>
      <c r="O167" s="1" t="str">
        <f t="shared" si="57"/>
        <v/>
      </c>
      <c r="P167" s="40" t="str">
        <f t="shared" si="58"/>
        <v/>
      </c>
      <c r="Q167" s="40" t="str">
        <f t="shared" si="59"/>
        <v/>
      </c>
      <c r="R167" s="6">
        <f t="shared" si="60"/>
        <v>0</v>
      </c>
      <c r="S167" s="6">
        <f>IF(AND(D167&lt;=L$4,P167&lt;&gt;"Y"),IF(N167&lt;VLOOKUP(O167,Runners!A$3:CT$200,S$1,FALSE),2,0),0)</f>
        <v>0</v>
      </c>
      <c r="T167" s="6">
        <f t="shared" si="61"/>
        <v>0</v>
      </c>
      <c r="U167" s="2"/>
      <c r="V167" s="2" t="str">
        <f>IF(O167&lt;&gt;"",VLOOKUP(O167,Runners!CZ$3:DM$200,V$1,FALSE),"")</f>
        <v/>
      </c>
      <c r="W167" s="19" t="str">
        <f t="shared" si="62"/>
        <v/>
      </c>
    </row>
    <row r="168" spans="3:23" x14ac:dyDescent="0.25">
      <c r="C168" s="3">
        <f>IF(A168&lt;&gt;"",VLOOKUP(A168,Runners!A$3:AS$200,C$1,FALSE),0)</f>
        <v>0</v>
      </c>
      <c r="D168" s="6">
        <f t="shared" si="64"/>
        <v>165</v>
      </c>
      <c r="E168" s="2"/>
      <c r="F168" s="2">
        <f t="shared" si="65"/>
        <v>0</v>
      </c>
      <c r="J168" s="1">
        <f t="shared" si="63"/>
        <v>0</v>
      </c>
      <c r="M168" s="8" t="str">
        <f t="shared" si="55"/>
        <v/>
      </c>
      <c r="N168" s="8" t="str">
        <f t="shared" si="56"/>
        <v/>
      </c>
      <c r="O168" s="1" t="str">
        <f t="shared" si="57"/>
        <v/>
      </c>
      <c r="P168" s="40" t="str">
        <f t="shared" si="58"/>
        <v/>
      </c>
      <c r="Q168" s="40" t="str">
        <f t="shared" si="59"/>
        <v/>
      </c>
      <c r="R168" s="6">
        <f t="shared" si="60"/>
        <v>0</v>
      </c>
      <c r="S168" s="6">
        <f>IF(AND(D168&lt;=L$4,P168&lt;&gt;"Y"),IF(N168&lt;VLOOKUP(O168,Runners!A$3:CT$200,S$1,FALSE),2,0),0)</f>
        <v>0</v>
      </c>
      <c r="T168" s="6">
        <f t="shared" si="61"/>
        <v>0</v>
      </c>
      <c r="U168" s="2"/>
      <c r="V168" s="2" t="str">
        <f>IF(O168&lt;&gt;"",VLOOKUP(O168,Runners!CZ$3:DM$200,V$1,FALSE),"")</f>
        <v/>
      </c>
      <c r="W168" s="19" t="str">
        <f t="shared" si="62"/>
        <v/>
      </c>
    </row>
    <row r="169" spans="3:23" x14ac:dyDescent="0.25">
      <c r="C169" s="3">
        <f>IF(A169&lt;&gt;"",VLOOKUP(A169,Runners!A$3:AS$200,C$1,FALSE),0)</f>
        <v>0</v>
      </c>
      <c r="D169" s="6">
        <f t="shared" si="64"/>
        <v>166</v>
      </c>
      <c r="E169" s="2"/>
      <c r="F169" s="2">
        <f t="shared" si="65"/>
        <v>0</v>
      </c>
      <c r="J169" s="1">
        <f t="shared" si="63"/>
        <v>0</v>
      </c>
      <c r="M169" s="8" t="str">
        <f t="shared" si="55"/>
        <v/>
      </c>
      <c r="N169" s="8" t="str">
        <f t="shared" si="56"/>
        <v/>
      </c>
      <c r="O169" s="1" t="str">
        <f t="shared" si="57"/>
        <v/>
      </c>
      <c r="P169" s="40" t="str">
        <f t="shared" si="58"/>
        <v/>
      </c>
      <c r="Q169" s="40" t="str">
        <f t="shared" si="59"/>
        <v/>
      </c>
      <c r="R169" s="6">
        <f t="shared" si="60"/>
        <v>0</v>
      </c>
      <c r="S169" s="6">
        <f>IF(AND(D169&lt;=L$4,P169&lt;&gt;"Y"),IF(N169&lt;VLOOKUP(O169,Runners!A$3:CT$200,S$1,FALSE),2,0),0)</f>
        <v>0</v>
      </c>
      <c r="T169" s="6">
        <f t="shared" si="61"/>
        <v>0</v>
      </c>
      <c r="U169" s="2"/>
      <c r="V169" s="2" t="str">
        <f>IF(O169&lt;&gt;"",VLOOKUP(O169,Runners!CZ$3:DM$200,V$1,FALSE),"")</f>
        <v/>
      </c>
      <c r="W169" s="19" t="str">
        <f t="shared" si="62"/>
        <v/>
      </c>
    </row>
    <row r="170" spans="3:23" x14ac:dyDescent="0.25">
      <c r="C170" s="3">
        <f>IF(A170&lt;&gt;"",VLOOKUP(A170,Runners!A$3:AS$200,C$1,FALSE),0)</f>
        <v>0</v>
      </c>
      <c r="D170" s="6">
        <f t="shared" si="64"/>
        <v>167</v>
      </c>
      <c r="E170" s="2"/>
      <c r="F170" s="2">
        <f t="shared" si="65"/>
        <v>0</v>
      </c>
      <c r="J170" s="1">
        <f t="shared" si="63"/>
        <v>0</v>
      </c>
      <c r="M170" s="8" t="str">
        <f t="shared" si="55"/>
        <v/>
      </c>
      <c r="N170" s="8" t="str">
        <f t="shared" si="56"/>
        <v/>
      </c>
      <c r="O170" s="1" t="str">
        <f t="shared" si="57"/>
        <v/>
      </c>
      <c r="P170" s="40" t="str">
        <f t="shared" si="58"/>
        <v/>
      </c>
      <c r="Q170" s="40" t="str">
        <f t="shared" si="59"/>
        <v/>
      </c>
      <c r="R170" s="6">
        <f t="shared" si="60"/>
        <v>0</v>
      </c>
      <c r="S170" s="6">
        <f>IF(AND(D170&lt;=L$4,P170&lt;&gt;"Y"),IF(N170&lt;VLOOKUP(O170,Runners!A$3:CT$200,S$1,FALSE),2,0),0)</f>
        <v>0</v>
      </c>
      <c r="T170" s="6">
        <f t="shared" si="61"/>
        <v>0</v>
      </c>
      <c r="U170" s="2"/>
      <c r="V170" s="2" t="str">
        <f>IF(O170&lt;&gt;"",VLOOKUP(O170,Runners!CZ$3:DM$200,V$1,FALSE),"")</f>
        <v/>
      </c>
      <c r="W170" s="19" t="str">
        <f t="shared" si="62"/>
        <v/>
      </c>
    </row>
    <row r="171" spans="3:23" x14ac:dyDescent="0.25">
      <c r="C171" s="3">
        <f>IF(A171&lt;&gt;"",VLOOKUP(A171,Runners!A$3:AS$200,C$1,FALSE),0)</f>
        <v>0</v>
      </c>
      <c r="D171" s="6">
        <f t="shared" si="64"/>
        <v>168</v>
      </c>
      <c r="E171" s="2"/>
      <c r="F171" s="2">
        <f t="shared" si="65"/>
        <v>0</v>
      </c>
      <c r="J171" s="1">
        <f t="shared" si="63"/>
        <v>0</v>
      </c>
      <c r="M171" s="8" t="str">
        <f t="shared" si="55"/>
        <v/>
      </c>
      <c r="N171" s="8" t="str">
        <f t="shared" si="56"/>
        <v/>
      </c>
      <c r="O171" s="1" t="str">
        <f t="shared" si="57"/>
        <v/>
      </c>
      <c r="P171" s="40" t="str">
        <f t="shared" si="58"/>
        <v/>
      </c>
      <c r="Q171" s="40" t="str">
        <f t="shared" si="59"/>
        <v/>
      </c>
      <c r="R171" s="6">
        <f t="shared" si="60"/>
        <v>0</v>
      </c>
      <c r="S171" s="6">
        <f>IF(AND(D171&lt;=L$4,P171&lt;&gt;"Y"),IF(N171&lt;VLOOKUP(O171,Runners!A$3:CT$200,S$1,FALSE),2,0),0)</f>
        <v>0</v>
      </c>
      <c r="T171" s="6">
        <f t="shared" si="61"/>
        <v>0</v>
      </c>
      <c r="U171" s="2"/>
      <c r="V171" s="2" t="str">
        <f>IF(O171&lt;&gt;"",VLOOKUP(O171,Runners!CZ$3:DM$200,V$1,FALSE),"")</f>
        <v/>
      </c>
      <c r="W171" s="19" t="str">
        <f t="shared" si="62"/>
        <v/>
      </c>
    </row>
    <row r="172" spans="3:23" x14ac:dyDescent="0.25">
      <c r="C172" s="3">
        <f>IF(A172&lt;&gt;"",VLOOKUP(A172,Runners!A$3:AS$200,C$1,FALSE),0)</f>
        <v>0</v>
      </c>
      <c r="D172" s="6">
        <f t="shared" si="64"/>
        <v>169</v>
      </c>
      <c r="E172" s="2"/>
      <c r="F172" s="2">
        <f t="shared" si="65"/>
        <v>0</v>
      </c>
      <c r="J172" s="1">
        <f t="shared" si="63"/>
        <v>0</v>
      </c>
      <c r="M172" s="8" t="str">
        <f t="shared" si="55"/>
        <v/>
      </c>
      <c r="N172" s="8" t="str">
        <f t="shared" si="56"/>
        <v/>
      </c>
      <c r="O172" s="1" t="str">
        <f t="shared" si="57"/>
        <v/>
      </c>
      <c r="P172" s="40" t="str">
        <f t="shared" si="58"/>
        <v/>
      </c>
      <c r="Q172" s="40" t="str">
        <f t="shared" si="59"/>
        <v/>
      </c>
      <c r="R172" s="6">
        <f t="shared" si="60"/>
        <v>0</v>
      </c>
      <c r="S172" s="6">
        <f>IF(AND(D172&lt;=L$4,P172&lt;&gt;"Y"),IF(N172&lt;VLOOKUP(O172,Runners!A$3:CT$200,S$1,FALSE),2,0),0)</f>
        <v>0</v>
      </c>
      <c r="T172" s="6">
        <f t="shared" si="61"/>
        <v>0</v>
      </c>
      <c r="U172" s="2"/>
      <c r="V172" s="2" t="str">
        <f>IF(O172&lt;&gt;"",VLOOKUP(O172,Runners!CZ$3:DM$200,V$1,FALSE),"")</f>
        <v/>
      </c>
      <c r="W172" s="19" t="str">
        <f t="shared" si="62"/>
        <v/>
      </c>
    </row>
    <row r="173" spans="3:23" x14ac:dyDescent="0.25">
      <c r="C173" s="3">
        <f>IF(A173&lt;&gt;"",VLOOKUP(A173,Runners!A$3:AS$200,C$1,FALSE),0)</f>
        <v>0</v>
      </c>
      <c r="D173" s="6">
        <f t="shared" si="64"/>
        <v>170</v>
      </c>
      <c r="E173" s="2"/>
      <c r="F173" s="2">
        <f t="shared" si="65"/>
        <v>0</v>
      </c>
      <c r="J173" s="1">
        <f t="shared" si="63"/>
        <v>0</v>
      </c>
      <c r="M173" s="8" t="str">
        <f t="shared" si="55"/>
        <v/>
      </c>
      <c r="N173" s="8" t="str">
        <f t="shared" si="56"/>
        <v/>
      </c>
      <c r="O173" s="1" t="str">
        <f t="shared" si="57"/>
        <v/>
      </c>
      <c r="P173" s="40" t="str">
        <f t="shared" si="58"/>
        <v/>
      </c>
      <c r="Q173" s="40" t="str">
        <f t="shared" si="59"/>
        <v/>
      </c>
      <c r="R173" s="6">
        <f t="shared" si="60"/>
        <v>0</v>
      </c>
      <c r="S173" s="6">
        <f>IF(AND(D173&lt;=L$4,P173&lt;&gt;"Y"),IF(N173&lt;VLOOKUP(O173,Runners!A$3:CT$200,S$1,FALSE),2,0),0)</f>
        <v>0</v>
      </c>
      <c r="T173" s="6">
        <f t="shared" si="61"/>
        <v>0</v>
      </c>
      <c r="U173" s="2"/>
      <c r="V173" s="2" t="str">
        <f>IF(O173&lt;&gt;"",VLOOKUP(O173,Runners!CZ$3:DM$200,V$1,FALSE),"")</f>
        <v/>
      </c>
      <c r="W173" s="19" t="str">
        <f t="shared" si="62"/>
        <v/>
      </c>
    </row>
    <row r="174" spans="3:23" x14ac:dyDescent="0.25">
      <c r="C174" s="3">
        <f>IF(A174&lt;&gt;"",VLOOKUP(A174,Runners!A$3:AS$200,C$1,FALSE),0)</f>
        <v>0</v>
      </c>
      <c r="D174" s="6">
        <f t="shared" si="64"/>
        <v>171</v>
      </c>
      <c r="E174" s="2"/>
      <c r="F174" s="2">
        <f t="shared" si="65"/>
        <v>0</v>
      </c>
      <c r="J174" s="1">
        <f t="shared" si="63"/>
        <v>0</v>
      </c>
      <c r="M174" s="8" t="str">
        <f t="shared" si="55"/>
        <v/>
      </c>
      <c r="N174" s="8" t="str">
        <f t="shared" si="56"/>
        <v/>
      </c>
      <c r="O174" s="1" t="str">
        <f t="shared" si="57"/>
        <v/>
      </c>
      <c r="P174" s="40" t="str">
        <f t="shared" si="58"/>
        <v/>
      </c>
      <c r="Q174" s="40" t="str">
        <f t="shared" si="59"/>
        <v/>
      </c>
      <c r="R174" s="6">
        <f t="shared" si="60"/>
        <v>0</v>
      </c>
      <c r="S174" s="6">
        <f>IF(AND(D174&lt;=L$4,P174&lt;&gt;"Y"),IF(N174&lt;VLOOKUP(O174,Runners!A$3:CT$200,S$1,FALSE),2,0),0)</f>
        <v>0</v>
      </c>
      <c r="T174" s="6">
        <f t="shared" si="61"/>
        <v>0</v>
      </c>
      <c r="U174" s="2"/>
      <c r="V174" s="2" t="str">
        <f>IF(O174&lt;&gt;"",VLOOKUP(O174,Runners!CZ$3:DM$200,V$1,FALSE),"")</f>
        <v/>
      </c>
      <c r="W174" s="19" t="str">
        <f t="shared" si="62"/>
        <v/>
      </c>
    </row>
    <row r="175" spans="3:23" x14ac:dyDescent="0.25">
      <c r="C175" s="3">
        <f>IF(A175&lt;&gt;"",VLOOKUP(A175,Runners!A$3:AS$200,C$1,FALSE),0)</f>
        <v>0</v>
      </c>
      <c r="D175" s="6">
        <f t="shared" si="64"/>
        <v>172</v>
      </c>
      <c r="E175" s="2"/>
      <c r="F175" s="2">
        <f t="shared" si="65"/>
        <v>0</v>
      </c>
      <c r="J175" s="1">
        <f t="shared" si="63"/>
        <v>0</v>
      </c>
      <c r="M175" s="8" t="str">
        <f t="shared" si="55"/>
        <v/>
      </c>
      <c r="N175" s="8" t="str">
        <f t="shared" si="56"/>
        <v/>
      </c>
      <c r="O175" s="1" t="str">
        <f t="shared" si="57"/>
        <v/>
      </c>
      <c r="P175" s="40" t="str">
        <f t="shared" si="58"/>
        <v/>
      </c>
      <c r="Q175" s="40" t="str">
        <f t="shared" si="59"/>
        <v/>
      </c>
      <c r="R175" s="6">
        <f t="shared" si="60"/>
        <v>0</v>
      </c>
      <c r="S175" s="6">
        <f>IF(AND(D175&lt;=L$4,P175&lt;&gt;"Y"),IF(N175&lt;VLOOKUP(O175,Runners!A$3:CT$200,S$1,FALSE),2,0),0)</f>
        <v>0</v>
      </c>
      <c r="T175" s="6">
        <f t="shared" si="61"/>
        <v>0</v>
      </c>
      <c r="U175" s="2"/>
      <c r="V175" s="2" t="str">
        <f>IF(O175&lt;&gt;"",VLOOKUP(O175,Runners!CZ$3:DM$200,V$1,FALSE),"")</f>
        <v/>
      </c>
      <c r="W175" s="19" t="str">
        <f t="shared" si="62"/>
        <v/>
      </c>
    </row>
    <row r="176" spans="3:23" x14ac:dyDescent="0.25">
      <c r="C176" s="3">
        <f>IF(A176&lt;&gt;"",VLOOKUP(A176,Runners!A$3:AS$200,C$1,FALSE),0)</f>
        <v>0</v>
      </c>
      <c r="D176" s="6">
        <f t="shared" si="64"/>
        <v>173</v>
      </c>
      <c r="E176" s="2"/>
      <c r="F176" s="2">
        <f t="shared" si="65"/>
        <v>0</v>
      </c>
      <c r="J176" s="1">
        <f t="shared" si="63"/>
        <v>0</v>
      </c>
      <c r="M176" s="8" t="str">
        <f t="shared" si="55"/>
        <v/>
      </c>
      <c r="N176" s="8" t="str">
        <f t="shared" si="56"/>
        <v/>
      </c>
      <c r="O176" s="1" t="str">
        <f t="shared" si="57"/>
        <v/>
      </c>
      <c r="P176" s="40" t="str">
        <f t="shared" si="58"/>
        <v/>
      </c>
      <c r="Q176" s="40" t="str">
        <f t="shared" si="59"/>
        <v/>
      </c>
      <c r="R176" s="6">
        <f t="shared" si="60"/>
        <v>0</v>
      </c>
      <c r="S176" s="6">
        <f>IF(AND(D176&lt;=L$4,P176&lt;&gt;"Y"),IF(N176&lt;VLOOKUP(O176,Runners!A$3:CT$200,S$1,FALSE),2,0),0)</f>
        <v>0</v>
      </c>
      <c r="T176" s="6">
        <f t="shared" si="61"/>
        <v>0</v>
      </c>
      <c r="U176" s="2"/>
      <c r="V176" s="2" t="str">
        <f>IF(O176&lt;&gt;"",VLOOKUP(O176,Runners!CZ$3:DM$200,V$1,FALSE),"")</f>
        <v/>
      </c>
      <c r="W176" s="19" t="str">
        <f t="shared" si="62"/>
        <v/>
      </c>
    </row>
    <row r="177" spans="3:23" x14ac:dyDescent="0.25">
      <c r="C177" s="3">
        <f>IF(A177&lt;&gt;"",VLOOKUP(A177,Runners!A$3:AS$200,C$1,FALSE),0)</f>
        <v>0</v>
      </c>
      <c r="D177" s="6">
        <f t="shared" si="64"/>
        <v>174</v>
      </c>
      <c r="E177" s="2"/>
      <c r="F177" s="2">
        <f t="shared" si="65"/>
        <v>0</v>
      </c>
      <c r="J177" s="1">
        <f t="shared" si="63"/>
        <v>0</v>
      </c>
      <c r="M177" s="8" t="str">
        <f t="shared" si="55"/>
        <v/>
      </c>
      <c r="N177" s="8" t="str">
        <f t="shared" si="56"/>
        <v/>
      </c>
      <c r="O177" s="1" t="str">
        <f t="shared" si="57"/>
        <v/>
      </c>
      <c r="P177" s="40" t="str">
        <f t="shared" si="58"/>
        <v/>
      </c>
      <c r="Q177" s="40" t="str">
        <f t="shared" si="59"/>
        <v/>
      </c>
      <c r="R177" s="6">
        <f t="shared" si="60"/>
        <v>0</v>
      </c>
      <c r="S177" s="6">
        <f>IF(AND(D177&lt;=L$4,P177&lt;&gt;"Y"),IF(N177&lt;VLOOKUP(O177,Runners!A$3:CT$200,S$1,FALSE),2,0),0)</f>
        <v>0</v>
      </c>
      <c r="T177" s="6">
        <f t="shared" si="61"/>
        <v>0</v>
      </c>
      <c r="U177" s="2"/>
      <c r="V177" s="2" t="str">
        <f>IF(O177&lt;&gt;"",VLOOKUP(O177,Runners!CZ$3:DM$200,V$1,FALSE),"")</f>
        <v/>
      </c>
      <c r="W177" s="19" t="str">
        <f t="shared" si="62"/>
        <v/>
      </c>
    </row>
    <row r="178" spans="3:23" x14ac:dyDescent="0.25">
      <c r="C178" s="3">
        <f>IF(A178&lt;&gt;"",VLOOKUP(A178,Runners!A$3:AS$200,C$1,FALSE),0)</f>
        <v>0</v>
      </c>
      <c r="D178" s="6">
        <f t="shared" si="64"/>
        <v>175</v>
      </c>
      <c r="E178" s="2"/>
      <c r="F178" s="2">
        <f t="shared" si="65"/>
        <v>0</v>
      </c>
      <c r="J178" s="1">
        <f t="shared" si="63"/>
        <v>0</v>
      </c>
      <c r="M178" s="8" t="str">
        <f t="shared" si="55"/>
        <v/>
      </c>
      <c r="N178" s="8" t="str">
        <f t="shared" si="56"/>
        <v/>
      </c>
      <c r="O178" s="1" t="str">
        <f t="shared" si="57"/>
        <v/>
      </c>
      <c r="P178" s="40" t="str">
        <f t="shared" si="58"/>
        <v/>
      </c>
      <c r="Q178" s="40" t="str">
        <f t="shared" si="59"/>
        <v/>
      </c>
      <c r="R178" s="6">
        <f t="shared" si="60"/>
        <v>0</v>
      </c>
      <c r="S178" s="6">
        <f>IF(AND(D178&lt;=L$4,P178&lt;&gt;"Y"),IF(N178&lt;VLOOKUP(O178,Runners!A$3:CT$200,S$1,FALSE),2,0),0)</f>
        <v>0</v>
      </c>
      <c r="T178" s="6">
        <f t="shared" si="61"/>
        <v>0</v>
      </c>
      <c r="U178" s="2"/>
      <c r="V178" s="2" t="str">
        <f>IF(O178&lt;&gt;"",VLOOKUP(O178,Runners!CZ$3:DM$200,V$1,FALSE),"")</f>
        <v/>
      </c>
      <c r="W178" s="19" t="str">
        <f t="shared" si="62"/>
        <v/>
      </c>
    </row>
    <row r="179" spans="3:23" x14ac:dyDescent="0.25">
      <c r="C179" s="3">
        <f>IF(A179&lt;&gt;"",VLOOKUP(A179,Runners!A$3:AS$200,C$1,FALSE),0)</f>
        <v>0</v>
      </c>
      <c r="D179" s="6">
        <f t="shared" si="64"/>
        <v>176</v>
      </c>
      <c r="E179" s="2"/>
      <c r="F179" s="2">
        <f t="shared" si="65"/>
        <v>0</v>
      </c>
      <c r="J179" s="1">
        <f t="shared" si="63"/>
        <v>0</v>
      </c>
      <c r="M179" s="8" t="str">
        <f t="shared" si="55"/>
        <v/>
      </c>
      <c r="N179" s="8" t="str">
        <f t="shared" si="56"/>
        <v/>
      </c>
      <c r="O179" s="1" t="str">
        <f t="shared" si="57"/>
        <v/>
      </c>
      <c r="P179" s="40" t="str">
        <f t="shared" si="58"/>
        <v/>
      </c>
      <c r="Q179" s="40" t="str">
        <f t="shared" si="59"/>
        <v/>
      </c>
      <c r="R179" s="6">
        <f t="shared" si="60"/>
        <v>0</v>
      </c>
      <c r="S179" s="6">
        <f>IF(AND(D179&lt;=L$4,P179&lt;&gt;"Y"),IF(N179&lt;VLOOKUP(O179,Runners!A$3:CT$200,S$1,FALSE),2,0),0)</f>
        <v>0</v>
      </c>
      <c r="T179" s="6">
        <f t="shared" si="61"/>
        <v>0</v>
      </c>
      <c r="U179" s="2"/>
      <c r="V179" s="2" t="str">
        <f>IF(O179&lt;&gt;"",VLOOKUP(O179,Runners!CZ$3:DM$200,V$1,FALSE),"")</f>
        <v/>
      </c>
      <c r="W179" s="19" t="str">
        <f t="shared" si="62"/>
        <v/>
      </c>
    </row>
    <row r="180" spans="3:23" x14ac:dyDescent="0.25">
      <c r="C180" s="3">
        <f>IF(A180&lt;&gt;"",VLOOKUP(A180,Runners!A$3:AS$200,C$1,FALSE),0)</f>
        <v>0</v>
      </c>
      <c r="D180" s="6">
        <f t="shared" si="64"/>
        <v>177</v>
      </c>
      <c r="E180" s="2"/>
      <c r="F180" s="2">
        <f t="shared" si="65"/>
        <v>0</v>
      </c>
      <c r="J180" s="1">
        <f t="shared" si="63"/>
        <v>0</v>
      </c>
      <c r="M180" s="8" t="str">
        <f t="shared" si="55"/>
        <v/>
      </c>
      <c r="N180" s="8" t="str">
        <f t="shared" si="56"/>
        <v/>
      </c>
      <c r="O180" s="1" t="str">
        <f t="shared" si="57"/>
        <v/>
      </c>
      <c r="P180" s="40" t="str">
        <f t="shared" si="58"/>
        <v/>
      </c>
      <c r="Q180" s="40" t="str">
        <f t="shared" si="59"/>
        <v/>
      </c>
      <c r="R180" s="6">
        <f t="shared" si="60"/>
        <v>0</v>
      </c>
      <c r="S180" s="6">
        <f>IF(AND(D180&lt;=L$4,P180&lt;&gt;"Y"),IF(N180&lt;VLOOKUP(O180,Runners!A$3:CT$200,S$1,FALSE),2,0),0)</f>
        <v>0</v>
      </c>
      <c r="T180" s="6">
        <f t="shared" si="61"/>
        <v>0</v>
      </c>
      <c r="U180" s="2"/>
      <c r="V180" s="2" t="str">
        <f>IF(O180&lt;&gt;"",VLOOKUP(O180,Runners!CZ$3:DM$200,V$1,FALSE),"")</f>
        <v/>
      </c>
      <c r="W180" s="19" t="str">
        <f t="shared" si="62"/>
        <v/>
      </c>
    </row>
    <row r="181" spans="3:23" x14ac:dyDescent="0.25">
      <c r="C181" s="3">
        <f>IF(A181&lt;&gt;"",VLOOKUP(A181,Runners!A$3:AS$200,C$1,FALSE),0)</f>
        <v>0</v>
      </c>
      <c r="D181" s="6">
        <f t="shared" si="64"/>
        <v>178</v>
      </c>
      <c r="E181" s="2"/>
      <c r="F181" s="2">
        <f t="shared" si="65"/>
        <v>0</v>
      </c>
      <c r="J181" s="1">
        <f t="shared" si="63"/>
        <v>0</v>
      </c>
      <c r="M181" s="8" t="str">
        <f t="shared" si="55"/>
        <v/>
      </c>
      <c r="N181" s="8" t="str">
        <f t="shared" si="56"/>
        <v/>
      </c>
      <c r="O181" s="1" t="str">
        <f t="shared" si="57"/>
        <v/>
      </c>
      <c r="P181" s="40" t="str">
        <f t="shared" si="58"/>
        <v/>
      </c>
      <c r="Q181" s="40" t="str">
        <f t="shared" si="59"/>
        <v/>
      </c>
      <c r="R181" s="6">
        <f t="shared" si="60"/>
        <v>0</v>
      </c>
      <c r="S181" s="6">
        <f>IF(AND(D181&lt;=L$4,P181&lt;&gt;"Y"),IF(N181&lt;VLOOKUP(O181,Runners!A$3:CT$200,S$1,FALSE),2,0),0)</f>
        <v>0</v>
      </c>
      <c r="T181" s="6">
        <f t="shared" si="61"/>
        <v>0</v>
      </c>
      <c r="U181" s="2"/>
      <c r="V181" s="2" t="str">
        <f>IF(O181&lt;&gt;"",VLOOKUP(O181,Runners!CZ$3:DM$200,V$1,FALSE),"")</f>
        <v/>
      </c>
      <c r="W181" s="19" t="str">
        <f t="shared" si="62"/>
        <v/>
      </c>
    </row>
    <row r="182" spans="3:23" x14ac:dyDescent="0.25">
      <c r="C182" s="3">
        <f>IF(A182&lt;&gt;"",VLOOKUP(A182,Runners!A$3:AS$200,C$1,FALSE),0)</f>
        <v>0</v>
      </c>
      <c r="D182" s="6">
        <f t="shared" si="64"/>
        <v>179</v>
      </c>
      <c r="E182" s="2"/>
      <c r="F182" s="2">
        <f t="shared" si="65"/>
        <v>0</v>
      </c>
      <c r="J182" s="1">
        <f t="shared" si="63"/>
        <v>0</v>
      </c>
      <c r="M182" s="8" t="str">
        <f t="shared" si="55"/>
        <v/>
      </c>
      <c r="N182" s="8" t="str">
        <f t="shared" si="56"/>
        <v/>
      </c>
      <c r="O182" s="1" t="str">
        <f t="shared" si="57"/>
        <v/>
      </c>
      <c r="P182" s="40" t="str">
        <f t="shared" si="58"/>
        <v/>
      </c>
      <c r="Q182" s="40" t="str">
        <f t="shared" si="59"/>
        <v/>
      </c>
      <c r="R182" s="6">
        <f t="shared" si="60"/>
        <v>0</v>
      </c>
      <c r="S182" s="6">
        <f>IF(AND(D182&lt;=L$4,P182&lt;&gt;"Y"),IF(N182&lt;VLOOKUP(O182,Runners!A$3:CT$200,S$1,FALSE),2,0),0)</f>
        <v>0</v>
      </c>
      <c r="T182" s="6">
        <f t="shared" si="61"/>
        <v>0</v>
      </c>
      <c r="U182" s="2"/>
      <c r="V182" s="2" t="str">
        <f>IF(O182&lt;&gt;"",VLOOKUP(O182,Runners!CZ$3:DM$200,V$1,FALSE),"")</f>
        <v/>
      </c>
      <c r="W182" s="19" t="str">
        <f t="shared" si="62"/>
        <v/>
      </c>
    </row>
    <row r="183" spans="3:23" x14ac:dyDescent="0.25">
      <c r="C183" s="3">
        <f>IF(A183&lt;&gt;"",VLOOKUP(A183,Runners!A$3:AS$200,C$1,FALSE),0)</f>
        <v>0</v>
      </c>
      <c r="D183" s="6">
        <f t="shared" si="64"/>
        <v>180</v>
      </c>
      <c r="E183" s="2"/>
      <c r="F183" s="2">
        <f t="shared" si="65"/>
        <v>0</v>
      </c>
      <c r="J183" s="1">
        <f t="shared" si="63"/>
        <v>0</v>
      </c>
      <c r="M183" s="8" t="str">
        <f t="shared" si="55"/>
        <v/>
      </c>
      <c r="N183" s="8" t="str">
        <f t="shared" si="56"/>
        <v/>
      </c>
      <c r="O183" s="1" t="str">
        <f t="shared" si="57"/>
        <v/>
      </c>
      <c r="P183" s="40" t="str">
        <f t="shared" si="58"/>
        <v/>
      </c>
      <c r="Q183" s="40" t="str">
        <f t="shared" si="59"/>
        <v/>
      </c>
      <c r="R183" s="6">
        <f t="shared" si="60"/>
        <v>0</v>
      </c>
      <c r="S183" s="6">
        <f>IF(AND(D183&lt;=L$4,P183&lt;&gt;"Y"),IF(N183&lt;VLOOKUP(O183,Runners!A$3:CT$200,S$1,FALSE),2,0),0)</f>
        <v>0</v>
      </c>
      <c r="T183" s="6">
        <f t="shared" si="61"/>
        <v>0</v>
      </c>
      <c r="U183" s="2"/>
      <c r="V183" s="2" t="str">
        <f>IF(O183&lt;&gt;"",VLOOKUP(O183,Runners!CZ$3:DM$200,V$1,FALSE),"")</f>
        <v/>
      </c>
      <c r="W183" s="19" t="str">
        <f t="shared" si="62"/>
        <v/>
      </c>
    </row>
    <row r="184" spans="3:23" x14ac:dyDescent="0.25">
      <c r="C184" s="3">
        <f>IF(A184&lt;&gt;"",VLOOKUP(A184,Runners!A$3:AS$200,C$1,FALSE),0)</f>
        <v>0</v>
      </c>
      <c r="D184" s="6">
        <f t="shared" si="64"/>
        <v>181</v>
      </c>
      <c r="E184" s="2"/>
      <c r="F184" s="2">
        <f t="shared" si="65"/>
        <v>0</v>
      </c>
      <c r="J184" s="1">
        <f t="shared" si="63"/>
        <v>0</v>
      </c>
      <c r="M184" s="8" t="str">
        <f t="shared" si="55"/>
        <v/>
      </c>
      <c r="N184" s="8" t="str">
        <f t="shared" si="56"/>
        <v/>
      </c>
      <c r="O184" s="1" t="str">
        <f t="shared" si="57"/>
        <v/>
      </c>
      <c r="P184" s="40" t="str">
        <f t="shared" si="58"/>
        <v/>
      </c>
      <c r="Q184" s="40" t="str">
        <f t="shared" si="59"/>
        <v/>
      </c>
      <c r="R184" s="6">
        <f t="shared" si="60"/>
        <v>0</v>
      </c>
      <c r="S184" s="6">
        <f>IF(AND(D184&lt;=L$4,P184&lt;&gt;"Y"),IF(N184&lt;VLOOKUP(O184,Runners!A$3:CT$200,S$1,FALSE),2,0),0)</f>
        <v>0</v>
      </c>
      <c r="T184" s="6">
        <f t="shared" si="61"/>
        <v>0</v>
      </c>
      <c r="U184" s="2"/>
      <c r="V184" s="2" t="str">
        <f>IF(O184&lt;&gt;"",VLOOKUP(O184,Runners!CZ$3:DM$200,V$1,FALSE),"")</f>
        <v/>
      </c>
      <c r="W184" s="19" t="str">
        <f t="shared" si="62"/>
        <v/>
      </c>
    </row>
    <row r="185" spans="3:23" x14ac:dyDescent="0.25">
      <c r="C185" s="3">
        <f>IF(A185&lt;&gt;"",VLOOKUP(A185,Runners!A$3:AS$200,C$1,FALSE),0)</f>
        <v>0</v>
      </c>
      <c r="D185" s="6">
        <f t="shared" si="64"/>
        <v>182</v>
      </c>
      <c r="E185" s="2"/>
      <c r="F185" s="2">
        <f t="shared" si="65"/>
        <v>0</v>
      </c>
      <c r="J185" s="1">
        <f t="shared" si="63"/>
        <v>0</v>
      </c>
      <c r="M185" s="8" t="str">
        <f t="shared" si="55"/>
        <v/>
      </c>
      <c r="N185" s="8" t="str">
        <f t="shared" si="56"/>
        <v/>
      </c>
      <c r="O185" s="1" t="str">
        <f t="shared" si="57"/>
        <v/>
      </c>
      <c r="P185" s="40" t="str">
        <f t="shared" si="58"/>
        <v/>
      </c>
      <c r="Q185" s="40" t="str">
        <f t="shared" si="59"/>
        <v/>
      </c>
      <c r="R185" s="6">
        <f t="shared" si="60"/>
        <v>0</v>
      </c>
      <c r="S185" s="6">
        <f>IF(AND(D185&lt;=L$4,P185&lt;&gt;"Y"),IF(N185&lt;VLOOKUP(O185,Runners!A$3:CT$200,S$1,FALSE),2,0),0)</f>
        <v>0</v>
      </c>
      <c r="T185" s="6">
        <f t="shared" si="61"/>
        <v>0</v>
      </c>
      <c r="U185" s="2"/>
      <c r="V185" s="2" t="str">
        <f>IF(O185&lt;&gt;"",VLOOKUP(O185,Runners!CZ$3:DM$200,V$1,FALSE),"")</f>
        <v/>
      </c>
      <c r="W185" s="19" t="str">
        <f t="shared" si="62"/>
        <v/>
      </c>
    </row>
    <row r="186" spans="3:23" x14ac:dyDescent="0.25">
      <c r="C186" s="3">
        <f>IF(A186&lt;&gt;"",VLOOKUP(A186,Runners!A$3:AS$200,C$1,FALSE),0)</f>
        <v>0</v>
      </c>
      <c r="D186" s="6">
        <f t="shared" si="64"/>
        <v>183</v>
      </c>
      <c r="E186" s="2"/>
      <c r="F186" s="2">
        <f t="shared" si="65"/>
        <v>0</v>
      </c>
      <c r="J186" s="1">
        <f t="shared" si="63"/>
        <v>0</v>
      </c>
      <c r="M186" s="8" t="str">
        <f t="shared" si="55"/>
        <v/>
      </c>
      <c r="N186" s="8" t="str">
        <f t="shared" si="56"/>
        <v/>
      </c>
      <c r="O186" s="1" t="str">
        <f t="shared" si="57"/>
        <v/>
      </c>
      <c r="P186" s="40" t="str">
        <f t="shared" si="58"/>
        <v/>
      </c>
      <c r="Q186" s="40" t="str">
        <f t="shared" si="59"/>
        <v/>
      </c>
      <c r="R186" s="6">
        <f t="shared" si="60"/>
        <v>0</v>
      </c>
      <c r="S186" s="6">
        <f>IF(AND(D186&lt;=L$4,P186&lt;&gt;"Y"),IF(N186&lt;VLOOKUP(O186,Runners!A$3:CT$200,S$1,FALSE),2,0),0)</f>
        <v>0</v>
      </c>
      <c r="T186" s="6">
        <f t="shared" si="61"/>
        <v>0</v>
      </c>
      <c r="U186" s="2"/>
      <c r="V186" s="2" t="str">
        <f>IF(O186&lt;&gt;"",VLOOKUP(O186,Runners!CZ$3:DM$200,V$1,FALSE),"")</f>
        <v/>
      </c>
      <c r="W186" s="19" t="str">
        <f t="shared" si="62"/>
        <v/>
      </c>
    </row>
    <row r="187" spans="3:23" x14ac:dyDescent="0.25">
      <c r="C187" s="3">
        <f>IF(A187&lt;&gt;"",VLOOKUP(A187,Runners!A$3:AS$200,C$1,FALSE),0)</f>
        <v>0</v>
      </c>
      <c r="D187" s="6">
        <f t="shared" si="64"/>
        <v>184</v>
      </c>
      <c r="E187" s="2"/>
      <c r="F187" s="2">
        <f t="shared" si="65"/>
        <v>0</v>
      </c>
      <c r="J187" s="1">
        <f t="shared" si="63"/>
        <v>0</v>
      </c>
      <c r="M187" s="8" t="str">
        <f t="shared" si="55"/>
        <v/>
      </c>
      <c r="N187" s="8" t="str">
        <f t="shared" si="56"/>
        <v/>
      </c>
      <c r="O187" s="1" t="str">
        <f t="shared" si="57"/>
        <v/>
      </c>
      <c r="P187" s="40" t="str">
        <f t="shared" si="58"/>
        <v/>
      </c>
      <c r="Q187" s="40" t="str">
        <f t="shared" si="59"/>
        <v/>
      </c>
      <c r="R187" s="6">
        <f t="shared" si="60"/>
        <v>0</v>
      </c>
      <c r="S187" s="6">
        <f>IF(AND(D187&lt;=L$4,P187&lt;&gt;"Y"),IF(N187&lt;VLOOKUP(O187,Runners!A$3:CT$200,S$1,FALSE),2,0),0)</f>
        <v>0</v>
      </c>
      <c r="T187" s="6">
        <f t="shared" si="61"/>
        <v>0</v>
      </c>
      <c r="U187" s="2"/>
      <c r="V187" s="2" t="str">
        <f>IF(O187&lt;&gt;"",VLOOKUP(O187,Runners!CZ$3:DM$200,V$1,FALSE),"")</f>
        <v/>
      </c>
      <c r="W187" s="19" t="str">
        <f t="shared" si="62"/>
        <v/>
      </c>
    </row>
    <row r="188" spans="3:23" x14ac:dyDescent="0.25">
      <c r="C188" s="3">
        <f>IF(A188&lt;&gt;"",VLOOKUP(A188,Runners!A$3:AS$200,C$1,FALSE),0)</f>
        <v>0</v>
      </c>
      <c r="D188" s="6">
        <f t="shared" si="64"/>
        <v>185</v>
      </c>
      <c r="E188" s="2"/>
      <c r="F188" s="2">
        <f t="shared" si="65"/>
        <v>0</v>
      </c>
      <c r="J188" s="1">
        <f t="shared" si="63"/>
        <v>0</v>
      </c>
      <c r="M188" s="8" t="str">
        <f t="shared" si="55"/>
        <v/>
      </c>
      <c r="N188" s="8" t="str">
        <f t="shared" si="56"/>
        <v/>
      </c>
      <c r="O188" s="1" t="str">
        <f t="shared" si="57"/>
        <v/>
      </c>
      <c r="P188" s="40" t="str">
        <f t="shared" si="58"/>
        <v/>
      </c>
      <c r="Q188" s="40" t="str">
        <f t="shared" si="59"/>
        <v/>
      </c>
      <c r="R188" s="6">
        <f t="shared" si="60"/>
        <v>0</v>
      </c>
      <c r="S188" s="6">
        <f>IF(AND(D188&lt;=L$4,P188&lt;&gt;"Y"),IF(N188&lt;VLOOKUP(O188,Runners!A$3:CT$200,S$1,FALSE),2,0),0)</f>
        <v>0</v>
      </c>
      <c r="T188" s="6">
        <f t="shared" si="61"/>
        <v>0</v>
      </c>
      <c r="U188" s="2"/>
      <c r="V188" s="2" t="str">
        <f>IF(O188&lt;&gt;"",VLOOKUP(O188,Runners!CZ$3:DM$200,V$1,FALSE),"")</f>
        <v/>
      </c>
      <c r="W188" s="19" t="str">
        <f t="shared" si="62"/>
        <v/>
      </c>
    </row>
    <row r="189" spans="3:23" x14ac:dyDescent="0.25">
      <c r="C189" s="3">
        <f>IF(A189&lt;&gt;"",VLOOKUP(A189,Runners!A$3:AS$200,C$1,FALSE),0)</f>
        <v>0</v>
      </c>
      <c r="D189" s="6">
        <f t="shared" si="64"/>
        <v>186</v>
      </c>
      <c r="E189" s="2"/>
      <c r="F189" s="2">
        <f t="shared" si="65"/>
        <v>0</v>
      </c>
      <c r="J189" s="1">
        <f t="shared" si="63"/>
        <v>0</v>
      </c>
      <c r="M189" s="8" t="str">
        <f t="shared" si="55"/>
        <v/>
      </c>
      <c r="N189" s="8" t="str">
        <f t="shared" si="56"/>
        <v/>
      </c>
      <c r="O189" s="1" t="str">
        <f t="shared" si="57"/>
        <v/>
      </c>
      <c r="P189" s="40" t="str">
        <f t="shared" si="58"/>
        <v/>
      </c>
      <c r="Q189" s="40" t="str">
        <f t="shared" si="59"/>
        <v/>
      </c>
      <c r="R189" s="6">
        <f t="shared" si="60"/>
        <v>0</v>
      </c>
      <c r="S189" s="6">
        <f>IF(AND(D189&lt;=L$4,P189&lt;&gt;"Y"),IF(N189&lt;VLOOKUP(O189,Runners!A$3:CT$200,S$1,FALSE),2,0),0)</f>
        <v>0</v>
      </c>
      <c r="T189" s="6">
        <f t="shared" si="61"/>
        <v>0</v>
      </c>
      <c r="U189" s="2"/>
      <c r="V189" s="2" t="str">
        <f>IF(O189&lt;&gt;"",VLOOKUP(O189,Runners!CZ$3:DM$200,V$1,FALSE),"")</f>
        <v/>
      </c>
      <c r="W189" s="19" t="str">
        <f t="shared" si="62"/>
        <v/>
      </c>
    </row>
    <row r="190" spans="3:23" x14ac:dyDescent="0.25">
      <c r="C190" s="3">
        <f>IF(A190&lt;&gt;"",VLOOKUP(A190,Runners!A$3:AS$200,C$1,FALSE),0)</f>
        <v>0</v>
      </c>
      <c r="D190" s="6">
        <f t="shared" si="64"/>
        <v>187</v>
      </c>
      <c r="E190" s="2"/>
      <c r="F190" s="2">
        <f t="shared" si="65"/>
        <v>0</v>
      </c>
      <c r="J190" s="1">
        <f t="shared" si="63"/>
        <v>0</v>
      </c>
      <c r="M190" s="8" t="str">
        <f t="shared" si="55"/>
        <v/>
      </c>
      <c r="N190" s="8" t="str">
        <f t="shared" si="56"/>
        <v/>
      </c>
      <c r="O190" s="1" t="str">
        <f t="shared" si="57"/>
        <v/>
      </c>
      <c r="P190" s="40" t="str">
        <f t="shared" si="58"/>
        <v/>
      </c>
      <c r="Q190" s="40" t="str">
        <f t="shared" si="59"/>
        <v/>
      </c>
      <c r="R190" s="6">
        <f t="shared" si="60"/>
        <v>0</v>
      </c>
      <c r="S190" s="6">
        <f>IF(AND(D190&lt;=L$4,P190&lt;&gt;"Y"),IF(N190&lt;VLOOKUP(O190,Runners!A$3:CT$200,S$1,FALSE),2,0),0)</f>
        <v>0</v>
      </c>
      <c r="T190" s="6">
        <f t="shared" si="61"/>
        <v>0</v>
      </c>
      <c r="U190" s="2"/>
      <c r="V190" s="2" t="str">
        <f>IF(O190&lt;&gt;"",VLOOKUP(O190,Runners!CZ$3:DM$200,V$1,FALSE),"")</f>
        <v/>
      </c>
      <c r="W190" s="19" t="str">
        <f t="shared" si="62"/>
        <v/>
      </c>
    </row>
    <row r="191" spans="3:23" x14ac:dyDescent="0.25">
      <c r="C191" s="3">
        <f>IF(A191&lt;&gt;"",VLOOKUP(A191,Runners!A$3:AS$200,C$1,FALSE),0)</f>
        <v>0</v>
      </c>
      <c r="D191" s="6">
        <f t="shared" si="64"/>
        <v>188</v>
      </c>
      <c r="E191" s="2"/>
      <c r="F191" s="2">
        <f t="shared" si="65"/>
        <v>0</v>
      </c>
      <c r="J191" s="1">
        <f t="shared" si="63"/>
        <v>0</v>
      </c>
      <c r="M191" s="8" t="str">
        <f t="shared" si="55"/>
        <v/>
      </c>
      <c r="N191" s="8" t="str">
        <f t="shared" si="56"/>
        <v/>
      </c>
      <c r="O191" s="1" t="str">
        <f t="shared" si="57"/>
        <v/>
      </c>
      <c r="P191" s="40" t="str">
        <f t="shared" si="58"/>
        <v/>
      </c>
      <c r="Q191" s="40" t="str">
        <f t="shared" si="59"/>
        <v/>
      </c>
      <c r="R191" s="6">
        <f t="shared" si="60"/>
        <v>0</v>
      </c>
      <c r="S191" s="6">
        <f>IF(AND(D191&lt;=L$4,P191&lt;&gt;"Y"),IF(N191&lt;VLOOKUP(O191,Runners!A$3:CT$200,S$1,FALSE),2,0),0)</f>
        <v>0</v>
      </c>
      <c r="T191" s="6">
        <f t="shared" si="61"/>
        <v>0</v>
      </c>
      <c r="U191" s="2"/>
      <c r="V191" s="2" t="str">
        <f>IF(O191&lt;&gt;"",VLOOKUP(O191,Runners!CZ$3:DM$200,V$1,FALSE),"")</f>
        <v/>
      </c>
      <c r="W191" s="19" t="str">
        <f t="shared" si="62"/>
        <v/>
      </c>
    </row>
    <row r="192" spans="3:23" x14ac:dyDescent="0.25">
      <c r="C192" s="3">
        <f>IF(A192&lt;&gt;"",VLOOKUP(A192,Runners!A$3:AS$200,C$1,FALSE),0)</f>
        <v>0</v>
      </c>
      <c r="D192" s="6">
        <f t="shared" si="64"/>
        <v>189</v>
      </c>
      <c r="E192" s="2"/>
      <c r="F192" s="2">
        <f t="shared" si="65"/>
        <v>0</v>
      </c>
      <c r="J192" s="1">
        <f t="shared" si="63"/>
        <v>0</v>
      </c>
      <c r="M192" s="8" t="str">
        <f t="shared" si="55"/>
        <v/>
      </c>
      <c r="N192" s="8" t="str">
        <f t="shared" si="56"/>
        <v/>
      </c>
      <c r="O192" s="1" t="str">
        <f t="shared" si="57"/>
        <v/>
      </c>
      <c r="P192" s="40" t="str">
        <f t="shared" si="58"/>
        <v/>
      </c>
      <c r="Q192" s="40" t="str">
        <f t="shared" si="59"/>
        <v/>
      </c>
      <c r="R192" s="6">
        <f t="shared" si="60"/>
        <v>0</v>
      </c>
      <c r="S192" s="6">
        <f>IF(AND(D192&lt;=L$4,P192&lt;&gt;"Y"),IF(N192&lt;VLOOKUP(O192,Runners!A$3:CT$200,S$1,FALSE),2,0),0)</f>
        <v>0</v>
      </c>
      <c r="T192" s="6">
        <f t="shared" si="61"/>
        <v>0</v>
      </c>
      <c r="U192" s="2"/>
      <c r="V192" s="2" t="str">
        <f>IF(O192&lt;&gt;"",VLOOKUP(O192,Runners!CZ$3:DM$200,V$1,FALSE),"")</f>
        <v/>
      </c>
      <c r="W192" s="19" t="str">
        <f t="shared" si="62"/>
        <v/>
      </c>
    </row>
    <row r="193" spans="3:23" x14ac:dyDescent="0.25">
      <c r="C193" s="3">
        <f>IF(A193&lt;&gt;"",VLOOKUP(A193,Runners!A$3:AS$200,C$1,FALSE),0)</f>
        <v>0</v>
      </c>
      <c r="D193" s="6">
        <f t="shared" si="64"/>
        <v>190</v>
      </c>
      <c r="E193" s="2"/>
      <c r="F193" s="2">
        <f t="shared" ref="F193:F197" si="66">IF(E193&gt;0,E193-C193,0)</f>
        <v>0</v>
      </c>
      <c r="J193" s="1">
        <f t="shared" si="63"/>
        <v>0</v>
      </c>
      <c r="M193" s="8" t="str">
        <f t="shared" si="55"/>
        <v/>
      </c>
      <c r="N193" s="8" t="str">
        <f t="shared" si="56"/>
        <v/>
      </c>
      <c r="O193" s="1" t="str">
        <f t="shared" si="57"/>
        <v/>
      </c>
      <c r="P193" s="40" t="str">
        <f t="shared" si="58"/>
        <v/>
      </c>
      <c r="Q193" s="40" t="str">
        <f t="shared" si="59"/>
        <v/>
      </c>
      <c r="R193" s="6">
        <f t="shared" si="60"/>
        <v>0</v>
      </c>
      <c r="S193" s="6">
        <f>IF(AND(D193&lt;=L$4,P193&lt;&gt;"Y"),IF(N193&lt;VLOOKUP(O193,Runners!A$3:CT$200,S$1,FALSE),2,0),0)</f>
        <v>0</v>
      </c>
      <c r="T193" s="6">
        <f t="shared" si="61"/>
        <v>0</v>
      </c>
      <c r="U193" s="2"/>
      <c r="V193" s="2" t="str">
        <f>IF(O193&lt;&gt;"",VLOOKUP(O193,Runners!CZ$3:DM$200,V$1,FALSE),"")</f>
        <v/>
      </c>
      <c r="W193" s="19" t="str">
        <f t="shared" si="62"/>
        <v/>
      </c>
    </row>
    <row r="194" spans="3:23" x14ac:dyDescent="0.25">
      <c r="C194" s="3">
        <f>IF(A194&lt;&gt;"",VLOOKUP(A194,Runners!A$3:AS$200,C$1,FALSE),0)</f>
        <v>0</v>
      </c>
      <c r="D194" s="6">
        <f t="shared" si="64"/>
        <v>191</v>
      </c>
      <c r="E194" s="2"/>
      <c r="F194" s="2">
        <f t="shared" si="66"/>
        <v>0</v>
      </c>
      <c r="J194" s="1">
        <f t="shared" si="63"/>
        <v>0</v>
      </c>
      <c r="M194" s="8" t="str">
        <f t="shared" si="55"/>
        <v/>
      </c>
      <c r="N194" s="8" t="str">
        <f t="shared" si="56"/>
        <v/>
      </c>
      <c r="O194" s="1" t="str">
        <f t="shared" si="57"/>
        <v/>
      </c>
      <c r="P194" s="40" t="str">
        <f t="shared" si="58"/>
        <v/>
      </c>
      <c r="Q194" s="40" t="str">
        <f t="shared" si="59"/>
        <v/>
      </c>
      <c r="R194" s="6">
        <f t="shared" si="60"/>
        <v>0</v>
      </c>
      <c r="S194" s="6">
        <f>IF(AND(D194&lt;=L$4,P194&lt;&gt;"Y"),IF(N194&lt;VLOOKUP(O194,Runners!A$3:CT$200,S$1,FALSE),2,0),0)</f>
        <v>0</v>
      </c>
      <c r="T194" s="6">
        <f t="shared" si="61"/>
        <v>0</v>
      </c>
      <c r="U194" s="2"/>
      <c r="V194" s="2" t="str">
        <f>IF(O194&lt;&gt;"",VLOOKUP(O194,Runners!CZ$3:DM$200,V$1,FALSE),"")</f>
        <v/>
      </c>
      <c r="W194" s="19" t="str">
        <f t="shared" si="62"/>
        <v/>
      </c>
    </row>
    <row r="195" spans="3:23" x14ac:dyDescent="0.25">
      <c r="C195" s="3">
        <f>IF(A195&lt;&gt;"",VLOOKUP(A195,Runners!A$3:AS$200,C$1,FALSE),0)</f>
        <v>0</v>
      </c>
      <c r="D195" s="6">
        <f t="shared" si="64"/>
        <v>192</v>
      </c>
      <c r="E195" s="2"/>
      <c r="F195" s="2">
        <f t="shared" si="66"/>
        <v>0</v>
      </c>
      <c r="J195" s="1">
        <f t="shared" si="63"/>
        <v>0</v>
      </c>
      <c r="M195" s="8" t="str">
        <f t="shared" si="55"/>
        <v/>
      </c>
      <c r="N195" s="8" t="str">
        <f t="shared" si="56"/>
        <v/>
      </c>
      <c r="O195" s="1" t="str">
        <f t="shared" si="57"/>
        <v/>
      </c>
      <c r="P195" s="40" t="str">
        <f t="shared" si="58"/>
        <v/>
      </c>
      <c r="Q195" s="40" t="str">
        <f t="shared" si="59"/>
        <v/>
      </c>
      <c r="R195" s="6">
        <f t="shared" si="60"/>
        <v>0</v>
      </c>
      <c r="S195" s="6">
        <f>IF(AND(D195&lt;=L$4,P195&lt;&gt;"Y"),IF(N195&lt;VLOOKUP(O195,Runners!A$3:CT$200,S$1,FALSE),2,0),0)</f>
        <v>0</v>
      </c>
      <c r="T195" s="6">
        <f t="shared" si="61"/>
        <v>0</v>
      </c>
      <c r="U195" s="2"/>
      <c r="V195" s="2" t="str">
        <f>IF(O195&lt;&gt;"",VLOOKUP(O195,Runners!CZ$3:DM$200,V$1,FALSE),"")</f>
        <v/>
      </c>
      <c r="W195" s="19" t="str">
        <f t="shared" si="62"/>
        <v/>
      </c>
    </row>
    <row r="196" spans="3:23" x14ac:dyDescent="0.25">
      <c r="C196" s="3">
        <f>IF(A196&lt;&gt;"",VLOOKUP(A196,Runners!A$3:AS$200,C$1,FALSE),0)</f>
        <v>0</v>
      </c>
      <c r="D196" s="6">
        <f t="shared" si="64"/>
        <v>193</v>
      </c>
      <c r="E196" s="2"/>
      <c r="F196" s="2">
        <f t="shared" si="66"/>
        <v>0</v>
      </c>
      <c r="J196" s="1">
        <f t="shared" si="63"/>
        <v>0</v>
      </c>
      <c r="M196" s="8" t="str">
        <f t="shared" si="55"/>
        <v/>
      </c>
      <c r="N196" s="8" t="str">
        <f t="shared" si="56"/>
        <v/>
      </c>
      <c r="O196" s="1" t="str">
        <f t="shared" si="57"/>
        <v/>
      </c>
      <c r="P196" s="40" t="str">
        <f t="shared" si="58"/>
        <v/>
      </c>
      <c r="Q196" s="40" t="str">
        <f t="shared" si="59"/>
        <v/>
      </c>
      <c r="R196" s="6">
        <f t="shared" si="60"/>
        <v>0</v>
      </c>
      <c r="S196" s="6">
        <f>IF(AND(D196&lt;=L$4,P196&lt;&gt;"Y"),IF(N196&lt;VLOOKUP(O196,Runners!A$3:CT$200,S$1,FALSE),2,0),0)</f>
        <v>0</v>
      </c>
      <c r="T196" s="6">
        <f t="shared" si="61"/>
        <v>0</v>
      </c>
      <c r="U196" s="2"/>
      <c r="V196" s="2" t="str">
        <f>IF(O196&lt;&gt;"",VLOOKUP(O196,Runners!CZ$3:DM$200,V$1,FALSE),"")</f>
        <v/>
      </c>
      <c r="W196" s="19" t="str">
        <f t="shared" si="62"/>
        <v/>
      </c>
    </row>
    <row r="197" spans="3:23" x14ac:dyDescent="0.25">
      <c r="C197" s="3">
        <f>IF(A197&lt;&gt;"",VLOOKUP(A197,Runners!A$3:AS$200,C$1,FALSE),0)</f>
        <v>0</v>
      </c>
      <c r="D197" s="6">
        <f t="shared" si="64"/>
        <v>194</v>
      </c>
      <c r="E197" s="2"/>
      <c r="F197" s="2">
        <f t="shared" si="66"/>
        <v>0</v>
      </c>
      <c r="J197" s="1">
        <f t="shared" si="63"/>
        <v>0</v>
      </c>
      <c r="M197" s="8" t="str">
        <f t="shared" ref="M197:M200" si="67">IF(D197&lt;=L$4,SMALL(E$4:E$201,D197),"")</f>
        <v/>
      </c>
      <c r="N197" s="8" t="str">
        <f t="shared" ref="N197:N200" si="68">IF(D197&lt;=L$4,VLOOKUP(M197,E$4:F$201,2,FALSE),"")</f>
        <v/>
      </c>
      <c r="O197" s="1" t="str">
        <f t="shared" ref="O197:O200" si="69">IF(D197&lt;=L$4,VLOOKUP(M197,E$4:J$201,6,FALSE),"")</f>
        <v/>
      </c>
      <c r="P197" s="40" t="str">
        <f t="shared" ref="P197:P200" si="70">IF(D197&lt;=L$4,VLOOKUP(O197,A$4:B$201,2,FALSE),"")</f>
        <v/>
      </c>
      <c r="Q197" s="40" t="str">
        <f t="shared" ref="Q197:Q200" si="71">IF(D197&lt;=L$4,IF(P197="Y",Q196,Q196-1),"")</f>
        <v/>
      </c>
      <c r="R197" s="6">
        <f t="shared" ref="R197:R200" si="72">IF(Q197=Q196,0,Q197)</f>
        <v>0</v>
      </c>
      <c r="S197" s="6">
        <f>IF(AND(D197&lt;=L$4,P197&lt;&gt;"Y"),IF(N197&lt;VLOOKUP(O197,Runners!A$3:CT$200,S$1,FALSE),2,0),0)</f>
        <v>0</v>
      </c>
      <c r="T197" s="6">
        <f t="shared" ref="T197:T200" si="73">IF(AND(D197&lt;=L$4,P197&lt;&gt;"Y"),S197+R197,0)</f>
        <v>0</v>
      </c>
      <c r="U197" s="2"/>
      <c r="V197" s="2" t="str">
        <f>IF(O197&lt;&gt;"",VLOOKUP(O197,Runners!CZ$3:DM$200,V$1,FALSE),"")</f>
        <v/>
      </c>
      <c r="W197" s="19" t="str">
        <f t="shared" ref="W197:W200" si="74">IF(O197&lt;&gt;"",(V197-N197)/V197,"")</f>
        <v/>
      </c>
    </row>
    <row r="198" spans="3:23" x14ac:dyDescent="0.25">
      <c r="C198" s="3">
        <f>IF(A198&lt;&gt;"",VLOOKUP(A198,Runners!A$3:AS$200,C$1,FALSE),0)</f>
        <v>0</v>
      </c>
      <c r="D198" s="6">
        <f t="shared" si="64"/>
        <v>195</v>
      </c>
      <c r="E198" s="2"/>
      <c r="F198" s="2">
        <f t="shared" ref="F198:F200" si="75">IF(E198&gt;0,E198-C198,0)</f>
        <v>0</v>
      </c>
      <c r="J198" s="1">
        <f t="shared" ref="J198:J200" si="76">A198</f>
        <v>0</v>
      </c>
      <c r="M198" s="8" t="str">
        <f t="shared" si="67"/>
        <v/>
      </c>
      <c r="N198" s="8" t="str">
        <f t="shared" si="68"/>
        <v/>
      </c>
      <c r="O198" s="1" t="str">
        <f t="shared" si="69"/>
        <v/>
      </c>
      <c r="P198" s="40" t="str">
        <f t="shared" si="70"/>
        <v/>
      </c>
      <c r="Q198" s="40" t="str">
        <f t="shared" si="71"/>
        <v/>
      </c>
      <c r="R198" s="6">
        <f t="shared" si="72"/>
        <v>0</v>
      </c>
      <c r="S198" s="6">
        <f>IF(AND(D198&lt;=L$4,P198&lt;&gt;"Y"),IF(N198&lt;VLOOKUP(O198,Runners!A$3:CT$200,S$1,FALSE),2,0),0)</f>
        <v>0</v>
      </c>
      <c r="T198" s="6">
        <f t="shared" si="73"/>
        <v>0</v>
      </c>
      <c r="U198" s="2"/>
      <c r="V198" s="2" t="str">
        <f>IF(O198&lt;&gt;"",VLOOKUP(O198,Runners!CZ$3:DM$200,V$1,FALSE),"")</f>
        <v/>
      </c>
      <c r="W198" s="19" t="str">
        <f t="shared" si="74"/>
        <v/>
      </c>
    </row>
    <row r="199" spans="3:23" x14ac:dyDescent="0.25">
      <c r="C199" s="3">
        <f>IF(A199&lt;&gt;"",VLOOKUP(A199,Runners!A$3:AS$200,C$1,FALSE),0)</f>
        <v>0</v>
      </c>
      <c r="D199" s="6">
        <f t="shared" si="64"/>
        <v>196</v>
      </c>
      <c r="E199" s="2"/>
      <c r="F199" s="2">
        <f t="shared" si="75"/>
        <v>0</v>
      </c>
      <c r="J199" s="1">
        <f t="shared" si="76"/>
        <v>0</v>
      </c>
      <c r="M199" s="8" t="str">
        <f t="shared" si="67"/>
        <v/>
      </c>
      <c r="N199" s="8" t="str">
        <f t="shared" si="68"/>
        <v/>
      </c>
      <c r="O199" s="1" t="str">
        <f t="shared" si="69"/>
        <v/>
      </c>
      <c r="P199" s="40" t="str">
        <f t="shared" si="70"/>
        <v/>
      </c>
      <c r="Q199" s="40" t="str">
        <f t="shared" si="71"/>
        <v/>
      </c>
      <c r="R199" s="6">
        <f t="shared" si="72"/>
        <v>0</v>
      </c>
      <c r="S199" s="6">
        <f>IF(AND(D199&lt;=L$4,P199&lt;&gt;"Y"),IF(N199&lt;VLOOKUP(O199,Runners!A$3:CT$200,S$1,FALSE),2,0),0)</f>
        <v>0</v>
      </c>
      <c r="T199" s="6">
        <f t="shared" si="73"/>
        <v>0</v>
      </c>
      <c r="U199" s="2"/>
      <c r="V199" s="2" t="str">
        <f>IF(O199&lt;&gt;"",VLOOKUP(O199,Runners!CZ$3:DM$200,V$1,FALSE),"")</f>
        <v/>
      </c>
      <c r="W199" s="19" t="str">
        <f t="shared" si="74"/>
        <v/>
      </c>
    </row>
    <row r="200" spans="3:23" x14ac:dyDescent="0.25">
      <c r="C200" s="3">
        <f>IF(A200&lt;&gt;"",VLOOKUP(A200,Runners!A$3:AS$200,C$1,FALSE),0)</f>
        <v>0</v>
      </c>
      <c r="D200" s="6">
        <f t="shared" si="64"/>
        <v>197</v>
      </c>
      <c r="E200" s="2"/>
      <c r="F200" s="2">
        <f t="shared" si="75"/>
        <v>0</v>
      </c>
      <c r="J200" s="1">
        <f t="shared" si="76"/>
        <v>0</v>
      </c>
      <c r="M200" s="8" t="str">
        <f t="shared" si="67"/>
        <v/>
      </c>
      <c r="N200" s="8" t="str">
        <f t="shared" si="68"/>
        <v/>
      </c>
      <c r="O200" s="1" t="str">
        <f t="shared" si="69"/>
        <v/>
      </c>
      <c r="P200" s="40" t="str">
        <f t="shared" si="70"/>
        <v/>
      </c>
      <c r="Q200" s="40" t="str">
        <f t="shared" si="71"/>
        <v/>
      </c>
      <c r="R200" s="6">
        <f t="shared" si="72"/>
        <v>0</v>
      </c>
      <c r="S200" s="6">
        <f>IF(AND(D200&lt;=L$4,P200&lt;&gt;"Y"),IF(N200&lt;VLOOKUP(O200,Runners!A$3:CT$200,S$1,FALSE),2,0),0)</f>
        <v>0</v>
      </c>
      <c r="T200" s="6">
        <f t="shared" si="73"/>
        <v>0</v>
      </c>
      <c r="U200" s="2"/>
      <c r="V200" s="2" t="str">
        <f>IF(O200&lt;&gt;"",VLOOKUP(O200,Runners!CZ$3:DM$200,V$1,FALSE),"")</f>
        <v/>
      </c>
      <c r="W200" s="19" t="str">
        <f t="shared" si="74"/>
        <v/>
      </c>
    </row>
    <row r="201" spans="3:23" x14ac:dyDescent="0.25">
      <c r="S201" s="6" t="e">
        <f>IF(D201&lt;=L$4,IF(N201&lt;VLOOKUP(O201,Runners!A$3:CT$200,S$1,FALSE),2,0),0)</f>
        <v>#N/A</v>
      </c>
    </row>
  </sheetData>
  <sortState ref="A4:CE130">
    <sortCondition ref="A13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E201"/>
  <sheetViews>
    <sheetView showZeros="0" workbookViewId="0">
      <pane xSplit="4" ySplit="2" topLeftCell="E4" activePane="bottomRight" state="frozen"/>
      <selection pane="topRight" activeCell="E1" sqref="E1"/>
      <selection pane="bottomLeft" activeCell="A3" sqref="A3"/>
      <selection pane="bottomRight" activeCell="L5" sqref="L5"/>
    </sheetView>
  </sheetViews>
  <sheetFormatPr defaultRowHeight="12" x14ac:dyDescent="0.25"/>
  <cols>
    <col min="1" max="1" width="16.21875" style="1" customWidth="1"/>
    <col min="2" max="2" width="5.5546875" style="1" customWidth="1"/>
    <col min="3" max="3" width="7.33203125" style="1" customWidth="1"/>
    <col min="4" max="4" width="0.109375" style="6" customWidth="1"/>
    <col min="5" max="5" width="7.77734375" style="1" customWidth="1"/>
    <col min="6" max="6" width="8.6640625" style="1" customWidth="1"/>
    <col min="7" max="7" width="8.6640625" style="6" customWidth="1"/>
    <col min="8" max="8" width="8.6640625" style="6" hidden="1" customWidth="1"/>
    <col min="9" max="9" width="8.109375" style="1" hidden="1" customWidth="1"/>
    <col min="10" max="10" width="5.77734375" style="1" hidden="1" customWidth="1"/>
    <col min="11" max="11" width="8.6640625" style="8" hidden="1" customWidth="1"/>
    <col min="12" max="12" width="11.109375" style="1" customWidth="1"/>
    <col min="13" max="13" width="8.88671875" style="1" customWidth="1"/>
    <col min="14" max="14" width="8.88671875" style="8" customWidth="1"/>
    <col min="15" max="15" width="16.6640625" style="1" customWidth="1"/>
    <col min="16" max="16" width="5.5546875" style="6" customWidth="1"/>
    <col min="17" max="17" width="5.5546875" style="6" hidden="1" customWidth="1"/>
    <col min="18" max="19" width="5.5546875" style="6" customWidth="1"/>
    <col min="20" max="20" width="5.5546875" style="1" customWidth="1"/>
    <col min="21" max="21" width="5.44140625" style="1" customWidth="1"/>
    <col min="22" max="22" width="8.88671875" style="1" hidden="1" customWidth="1"/>
    <col min="23" max="23" width="6.109375" style="1" customWidth="1"/>
    <col min="24" max="16384" width="8.88671875" style="1"/>
  </cols>
  <sheetData>
    <row r="1" spans="1:83" s="7" customFormat="1" ht="25.8" hidden="1" customHeight="1" x14ac:dyDescent="0.3">
      <c r="C1" s="7">
        <v>39</v>
      </c>
      <c r="D1" s="5"/>
      <c r="E1" s="4" t="s">
        <v>57</v>
      </c>
      <c r="F1" s="4" t="s">
        <v>45</v>
      </c>
      <c r="G1" s="5"/>
      <c r="H1" s="5"/>
      <c r="K1" s="10"/>
      <c r="N1" s="10"/>
      <c r="P1" s="5"/>
      <c r="Q1" s="5">
        <v>91</v>
      </c>
      <c r="R1" s="5"/>
      <c r="S1" s="5">
        <v>91</v>
      </c>
      <c r="T1" s="7">
        <v>3</v>
      </c>
      <c r="V1" s="7">
        <v>7</v>
      </c>
    </row>
    <row r="2" spans="1:83" s="7" customFormat="1" ht="12" customHeight="1" x14ac:dyDescent="0.3">
      <c r="A2" s="7" t="s">
        <v>27</v>
      </c>
      <c r="B2" s="7" t="s">
        <v>77</v>
      </c>
      <c r="C2" s="7" t="s">
        <v>71</v>
      </c>
      <c r="D2" s="5">
        <v>0</v>
      </c>
      <c r="E2" s="4"/>
      <c r="F2" s="4"/>
      <c r="G2" s="5"/>
      <c r="H2" s="5"/>
      <c r="K2" s="10"/>
      <c r="L2" s="14" t="s">
        <v>151</v>
      </c>
      <c r="M2" s="14" t="s">
        <v>152</v>
      </c>
      <c r="N2" s="24" t="s">
        <v>153</v>
      </c>
      <c r="P2" s="39" t="s">
        <v>77</v>
      </c>
      <c r="Q2" s="39"/>
      <c r="R2" s="5" t="s">
        <v>44</v>
      </c>
      <c r="S2" s="5" t="s">
        <v>131</v>
      </c>
      <c r="T2" s="5" t="s">
        <v>136</v>
      </c>
    </row>
    <row r="3" spans="1:83" s="7" customFormat="1" ht="16.2" hidden="1" customHeight="1" x14ac:dyDescent="0.3">
      <c r="D3" s="5">
        <v>0</v>
      </c>
      <c r="E3" s="4"/>
      <c r="F3" s="4"/>
      <c r="G3" s="5"/>
      <c r="H3" s="5"/>
      <c r="K3" s="10"/>
      <c r="L3" s="14"/>
      <c r="M3" s="14"/>
      <c r="N3" s="24"/>
      <c r="P3" s="39"/>
      <c r="Q3" s="39">
        <v>41</v>
      </c>
      <c r="R3" s="5">
        <v>41</v>
      </c>
      <c r="S3" s="5"/>
      <c r="T3" s="5"/>
    </row>
    <row r="4" spans="1:83" ht="12" customHeight="1" x14ac:dyDescent="0.25">
      <c r="A4" s="1" t="s">
        <v>231</v>
      </c>
      <c r="C4" s="3">
        <f>IF(A4&lt;&gt;"",VLOOKUP(A4,Runners!A$3:AS$200,C$1,FALSE),0)</f>
        <v>1.4930555555555556E-2</v>
      </c>
      <c r="D4" s="6">
        <f t="shared" ref="D4:D35" si="0">D3+1</f>
        <v>1</v>
      </c>
      <c r="E4" s="2"/>
      <c r="F4" s="2">
        <f t="shared" ref="F4:F35" si="1">IF(E4&gt;0,E4-C4,0)</f>
        <v>0</v>
      </c>
      <c r="J4" s="1" t="str">
        <f t="shared" ref="J4:J35" si="2">A4</f>
        <v>Aaron Kirkby</v>
      </c>
      <c r="L4" s="7">
        <f>COUNT(E4:E201)</f>
        <v>18</v>
      </c>
      <c r="M4" s="8">
        <f t="shared" ref="M4:M35" si="3">IF(D4&lt;=L$4,SMALL(E$4:E$201,D4),"")</f>
        <v>3.3923611111111113E-2</v>
      </c>
      <c r="N4" s="8">
        <f t="shared" ref="N4:N35" si="4">IF(D4&lt;=L$4,VLOOKUP(M4,E$4:F$201,2,FALSE),"")</f>
        <v>2.8888888888888891E-2</v>
      </c>
      <c r="O4" s="1" t="str">
        <f t="shared" ref="O4:O35" si="5">IF(D4&lt;=L$4,VLOOKUP(M4,E$4:J$201,6,FALSE),"")</f>
        <v>Pam Binns</v>
      </c>
      <c r="P4" s="40">
        <f t="shared" ref="P4:P35" si="6">IF(D4&lt;=L$4,VLOOKUP(O4,A$4:B$201,2,FALSE),"")</f>
        <v>0</v>
      </c>
      <c r="Q4" s="40">
        <f t="shared" ref="Q4:Q35" si="7">IF(D4&lt;=L$4,IF(P4="Y",Q3,Q3-1),"")</f>
        <v>40</v>
      </c>
      <c r="R4" s="6">
        <f t="shared" ref="R4:R35" si="8">IF(Q4=Q3,0,Q4)</f>
        <v>40</v>
      </c>
      <c r="S4" s="6">
        <f>IF(AND(D4&lt;=L$4,P4&lt;&gt;"Y"),IF(N4&lt;VLOOKUP(O4,Runners!A$3:CT$200,S$1,FALSE),2,0),0)</f>
        <v>2</v>
      </c>
      <c r="T4" s="6">
        <f t="shared" ref="T4:T35" si="9">IF(AND(D4&lt;=L$4,P4&lt;&gt;"Y"),S4+R4,0)</f>
        <v>42</v>
      </c>
      <c r="U4" s="2"/>
      <c r="V4" s="2">
        <f>IF(O4&lt;&gt;"",VLOOKUP(O4,Runners!CZ$3:DM$200,V$1,FALSE),"")</f>
        <v>3.1215277777777779E-2</v>
      </c>
      <c r="W4" s="19">
        <f t="shared" ref="W4:W35" si="10">IF(O4&lt;&gt;"",(V4-N4)/V4,"")</f>
        <v>7.4527252502780847E-2</v>
      </c>
    </row>
    <row r="5" spans="1:83" x14ac:dyDescent="0.25">
      <c r="A5" s="1" t="s">
        <v>159</v>
      </c>
      <c r="C5" s="3">
        <f>IF(A5&lt;&gt;"",VLOOKUP(A5,Runners!A$3:AS$200,C$1,FALSE),0)</f>
        <v>1.1631944444444445E-2</v>
      </c>
      <c r="D5" s="6">
        <f t="shared" si="0"/>
        <v>2</v>
      </c>
      <c r="E5" s="2"/>
      <c r="F5" s="2">
        <f t="shared" si="1"/>
        <v>0</v>
      </c>
      <c r="J5" s="1" t="str">
        <f t="shared" si="2"/>
        <v>Adrian Sargent</v>
      </c>
      <c r="L5" s="7"/>
      <c r="M5" s="8">
        <f t="shared" si="3"/>
        <v>3.4583333333333334E-2</v>
      </c>
      <c r="N5" s="8">
        <f t="shared" si="4"/>
        <v>2.9722222222222223E-2</v>
      </c>
      <c r="O5" s="1" t="str">
        <f t="shared" si="5"/>
        <v>Jeremy McCandless</v>
      </c>
      <c r="P5" s="40">
        <f t="shared" si="6"/>
        <v>0</v>
      </c>
      <c r="Q5" s="40">
        <f t="shared" si="7"/>
        <v>39</v>
      </c>
      <c r="R5" s="6">
        <f t="shared" si="8"/>
        <v>39</v>
      </c>
      <c r="S5" s="6">
        <f>IF(AND(D5&lt;=L$4,P5&lt;&gt;"Y"),IF(N5&lt;VLOOKUP(O5,Runners!A$3:CT$200,S$1,FALSE),2,0),0)</f>
        <v>2</v>
      </c>
      <c r="T5" s="6">
        <f t="shared" si="9"/>
        <v>41</v>
      </c>
      <c r="U5" s="2"/>
      <c r="V5" s="2">
        <f>IF(O5&lt;&gt;"",VLOOKUP(O5,Runners!CZ$3:DM$200,V$1,FALSE),"")</f>
        <v>3.1412037037037037E-2</v>
      </c>
      <c r="W5" s="19">
        <f t="shared" si="10"/>
        <v>5.3795136330139992E-2</v>
      </c>
      <c r="X5" s="2" t="s">
        <v>148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</row>
    <row r="6" spans="1:83" x14ac:dyDescent="0.25">
      <c r="A6" s="1" t="s">
        <v>8</v>
      </c>
      <c r="B6" s="3"/>
      <c r="C6" s="3">
        <f>IF(A6&lt;&gt;"",VLOOKUP(A6,Runners!A$3:AS$200,C$1,FALSE),0)</f>
        <v>1.4409722222222223E-2</v>
      </c>
      <c r="D6" s="6">
        <f t="shared" si="0"/>
        <v>3</v>
      </c>
      <c r="E6" s="2"/>
      <c r="F6" s="2">
        <f t="shared" si="1"/>
        <v>0</v>
      </c>
      <c r="J6" s="1" t="str">
        <f t="shared" si="2"/>
        <v>Alan Elstone</v>
      </c>
      <c r="M6" s="8">
        <f t="shared" si="3"/>
        <v>3.5844907407407409E-2</v>
      </c>
      <c r="N6" s="8">
        <f t="shared" si="4"/>
        <v>2.0914351851851851E-2</v>
      </c>
      <c r="O6" s="1" t="str">
        <f t="shared" si="5"/>
        <v>Dom Kirkby</v>
      </c>
      <c r="P6" s="40" t="str">
        <f t="shared" si="6"/>
        <v>Y</v>
      </c>
      <c r="Q6" s="40">
        <f t="shared" si="7"/>
        <v>39</v>
      </c>
      <c r="R6" s="6">
        <f t="shared" si="8"/>
        <v>0</v>
      </c>
      <c r="S6" s="6">
        <f>IF(AND(D6&lt;=L$4,P6&lt;&gt;"Y"),IF(N6&lt;VLOOKUP(O6,Runners!A$3:CT$200,S$1,FALSE),2,0),0)</f>
        <v>0</v>
      </c>
      <c r="T6" s="6">
        <f t="shared" si="9"/>
        <v>0</v>
      </c>
      <c r="U6" s="2"/>
      <c r="V6" s="2">
        <f>IF(O6&lt;&gt;"",VLOOKUP(O6,Runners!CZ$3:DM$200,V$1,FALSE),"")</f>
        <v>2.1211333932516941E-2</v>
      </c>
      <c r="W6" s="19">
        <f t="shared" si="10"/>
        <v>1.4001103448275704E-2</v>
      </c>
    </row>
    <row r="7" spans="1:83" x14ac:dyDescent="0.25">
      <c r="A7" s="1" t="s">
        <v>1</v>
      </c>
      <c r="C7" s="3">
        <f>IF(A7&lt;&gt;"",VLOOKUP(A7,Runners!A$3:AS$200,C$1,FALSE),0)</f>
        <v>1.7708333333333333E-2</v>
      </c>
      <c r="D7" s="6">
        <f t="shared" si="0"/>
        <v>4</v>
      </c>
      <c r="E7" s="2">
        <v>3.6006944444444446E-2</v>
      </c>
      <c r="F7" s="2">
        <f t="shared" si="1"/>
        <v>1.8298611111111113E-2</v>
      </c>
      <c r="J7" s="1" t="str">
        <f t="shared" si="2"/>
        <v>Alex Tate</v>
      </c>
      <c r="M7" s="8">
        <f t="shared" si="3"/>
        <v>3.5891203703703703E-2</v>
      </c>
      <c r="N7" s="8">
        <f t="shared" si="4"/>
        <v>1.9745370370370368E-2</v>
      </c>
      <c r="O7" s="1" t="str">
        <f t="shared" si="5"/>
        <v>Jonny Ladd</v>
      </c>
      <c r="P7" s="40" t="str">
        <f t="shared" si="6"/>
        <v>Y</v>
      </c>
      <c r="Q7" s="40">
        <f t="shared" si="7"/>
        <v>39</v>
      </c>
      <c r="R7" s="6">
        <f t="shared" si="8"/>
        <v>0</v>
      </c>
      <c r="S7" s="6">
        <f>IF(AND(D7&lt;=L$4,P7&lt;&gt;"Y"),IF(N7&lt;VLOOKUP(O7,Runners!A$3:CT$200,S$1,FALSE),2,0),0)</f>
        <v>0</v>
      </c>
      <c r="T7" s="6">
        <f t="shared" si="9"/>
        <v>0</v>
      </c>
      <c r="U7" s="2"/>
      <c r="V7" s="2">
        <f>IF(O7&lt;&gt;"",VLOOKUP(O7,Runners!CZ$3:DM$200,V$1,FALSE),"")</f>
        <v>2.0032926491821562E-2</v>
      </c>
      <c r="W7" s="19">
        <f t="shared" si="10"/>
        <v>1.4354174442190904E-2</v>
      </c>
    </row>
    <row r="8" spans="1:83" x14ac:dyDescent="0.25">
      <c r="A8" s="1" t="s">
        <v>186</v>
      </c>
      <c r="B8" s="3"/>
      <c r="C8" s="3">
        <f>IF(A8&lt;&gt;"",VLOOKUP(A8,Runners!A$3:AS$200,C$1,FALSE),0)</f>
        <v>1.7708333333333333E-2</v>
      </c>
      <c r="D8" s="6">
        <f t="shared" si="0"/>
        <v>5</v>
      </c>
      <c r="E8" s="2"/>
      <c r="F8" s="2">
        <f t="shared" si="1"/>
        <v>0</v>
      </c>
      <c r="J8" s="1" t="str">
        <f t="shared" si="2"/>
        <v>Alistaire Leivers</v>
      </c>
      <c r="M8" s="8">
        <f t="shared" si="3"/>
        <v>3.5902777777777777E-2</v>
      </c>
      <c r="N8" s="8">
        <f t="shared" si="4"/>
        <v>1.7326388888888888E-2</v>
      </c>
      <c r="O8" s="1" t="str">
        <f t="shared" si="5"/>
        <v>Tom Howarth</v>
      </c>
      <c r="P8" s="40">
        <f t="shared" si="6"/>
        <v>0</v>
      </c>
      <c r="Q8" s="40">
        <f t="shared" si="7"/>
        <v>38</v>
      </c>
      <c r="R8" s="6">
        <f t="shared" si="8"/>
        <v>38</v>
      </c>
      <c r="S8" s="6">
        <f>IF(AND(D8&lt;=L$4,P8&lt;&gt;"Y"),IF(N8&lt;VLOOKUP(O8,Runners!A$3:CT$200,S$1,FALSE),2,0),0)</f>
        <v>2</v>
      </c>
      <c r="T8" s="6">
        <f t="shared" si="9"/>
        <v>40</v>
      </c>
      <c r="U8" s="2"/>
      <c r="V8" s="2">
        <f>IF(O8&lt;&gt;"",VLOOKUP(O8,Runners!CZ$3:DM$200,V$1,FALSE),"")</f>
        <v>1.7650462962962962E-2</v>
      </c>
      <c r="W8" s="19">
        <f t="shared" si="10"/>
        <v>1.8360655737704908E-2</v>
      </c>
    </row>
    <row r="9" spans="1:83" x14ac:dyDescent="0.25">
      <c r="A9" s="1" t="s">
        <v>40</v>
      </c>
      <c r="C9" s="3">
        <f>IF(A9&lt;&gt;"",VLOOKUP(A9,Runners!A$3:AS$200,C$1,FALSE),0)</f>
        <v>1.2152777777777778E-2</v>
      </c>
      <c r="D9" s="6">
        <f t="shared" si="0"/>
        <v>6</v>
      </c>
      <c r="E9" s="2"/>
      <c r="F9" s="2">
        <f t="shared" si="1"/>
        <v>0</v>
      </c>
      <c r="J9" s="1" t="str">
        <f t="shared" si="2"/>
        <v>Als Everest</v>
      </c>
      <c r="M9" s="8">
        <f t="shared" si="3"/>
        <v>3.5960648148148151E-2</v>
      </c>
      <c r="N9" s="8">
        <f t="shared" si="4"/>
        <v>2.328703703703704E-2</v>
      </c>
      <c r="O9" s="1" t="str">
        <f t="shared" si="5"/>
        <v>Mick Widdup</v>
      </c>
      <c r="P9" s="40">
        <f t="shared" si="6"/>
        <v>0</v>
      </c>
      <c r="Q9" s="40">
        <f t="shared" si="7"/>
        <v>37</v>
      </c>
      <c r="R9" s="6">
        <f t="shared" si="8"/>
        <v>37</v>
      </c>
      <c r="S9" s="6">
        <f>IF(AND(D9&lt;=L$4,P9&lt;&gt;"Y"),IF(N9&lt;VLOOKUP(O9,Runners!A$3:CT$200,S$1,FALSE),2,0),0)</f>
        <v>2</v>
      </c>
      <c r="T9" s="6">
        <f t="shared" si="9"/>
        <v>39</v>
      </c>
      <c r="U9" s="2"/>
      <c r="V9" s="2">
        <f>IF(O9&lt;&gt;"",VLOOKUP(O9,Runners!CZ$3:DM$200,V$1,FALSE),"")</f>
        <v>2.3568148813907713E-2</v>
      </c>
      <c r="W9" s="19">
        <f t="shared" si="10"/>
        <v>1.1927613793103118E-2</v>
      </c>
    </row>
    <row r="10" spans="1:83" x14ac:dyDescent="0.25">
      <c r="A10" s="1" t="s">
        <v>60</v>
      </c>
      <c r="C10" s="3">
        <f>IF(A10&lt;&gt;"",VLOOKUP(A10,Runners!A$3:AS$200,C$1,FALSE),0)</f>
        <v>1.892361111111111E-2</v>
      </c>
      <c r="D10" s="6">
        <f t="shared" si="0"/>
        <v>7</v>
      </c>
      <c r="E10" s="2"/>
      <c r="F10" s="2">
        <f t="shared" si="1"/>
        <v>0</v>
      </c>
      <c r="J10" s="1" t="str">
        <f t="shared" si="2"/>
        <v>Andy Draper</v>
      </c>
      <c r="M10" s="8">
        <f t="shared" si="3"/>
        <v>3.6006944444444446E-2</v>
      </c>
      <c r="N10" s="8">
        <f t="shared" si="4"/>
        <v>1.8298611111111113E-2</v>
      </c>
      <c r="O10" s="1" t="str">
        <f t="shared" si="5"/>
        <v>Alex Tate</v>
      </c>
      <c r="P10" s="40">
        <f t="shared" si="6"/>
        <v>0</v>
      </c>
      <c r="Q10" s="40">
        <f t="shared" si="7"/>
        <v>36</v>
      </c>
      <c r="R10" s="6">
        <f t="shared" si="8"/>
        <v>36</v>
      </c>
      <c r="S10" s="6">
        <f>IF(AND(D10&lt;=L$4,P10&lt;&gt;"Y"),IF(N10&lt;VLOOKUP(O10,Runners!A$3:CT$200,S$1,FALSE),2,0),0)</f>
        <v>0</v>
      </c>
      <c r="T10" s="6">
        <f t="shared" si="9"/>
        <v>36</v>
      </c>
      <c r="U10" s="2"/>
      <c r="V10" s="2">
        <f>IF(O10&lt;&gt;"",VLOOKUP(O10,Runners!CZ$3:DM$200,V$1,FALSE),"")</f>
        <v>1.8530092592592591E-2</v>
      </c>
      <c r="W10" s="19">
        <f t="shared" si="10"/>
        <v>1.2492192379762479E-2</v>
      </c>
    </row>
    <row r="11" spans="1:83" x14ac:dyDescent="0.25">
      <c r="A11" s="1" t="s">
        <v>34</v>
      </c>
      <c r="C11" s="3">
        <f>IF(A11&lt;&gt;"",VLOOKUP(A11,Runners!A$3:AS$200,C$1,FALSE),0)</f>
        <v>1.7881944444444443E-2</v>
      </c>
      <c r="D11" s="6">
        <f t="shared" si="0"/>
        <v>8</v>
      </c>
      <c r="E11" s="2"/>
      <c r="F11" s="2">
        <f t="shared" si="1"/>
        <v>0</v>
      </c>
      <c r="J11" s="1" t="str">
        <f t="shared" si="2"/>
        <v>Andy Unsworth</v>
      </c>
      <c r="M11" s="8">
        <f t="shared" si="3"/>
        <v>3.6157407407407409E-2</v>
      </c>
      <c r="N11" s="8">
        <f t="shared" si="4"/>
        <v>2.5914351851851855E-2</v>
      </c>
      <c r="O11" s="1" t="str">
        <f t="shared" si="5"/>
        <v>Rob Goodall</v>
      </c>
      <c r="P11" s="40" t="str">
        <f t="shared" si="6"/>
        <v>Y</v>
      </c>
      <c r="Q11" s="40">
        <f t="shared" si="7"/>
        <v>36</v>
      </c>
      <c r="R11" s="6">
        <f t="shared" si="8"/>
        <v>0</v>
      </c>
      <c r="S11" s="6">
        <f>IF(AND(D11&lt;=L$4,P11&lt;&gt;"Y"),IF(N11&lt;VLOOKUP(O11,Runners!A$3:CT$200,S$1,FALSE),2,0),0)</f>
        <v>0</v>
      </c>
      <c r="T11" s="6">
        <f t="shared" si="9"/>
        <v>0</v>
      </c>
      <c r="U11" s="2"/>
      <c r="V11" s="2">
        <f>IF(O11&lt;&gt;"",VLOOKUP(O11,Runners!CZ$3:DM$200,V$1,FALSE),"")</f>
        <v>2.5924963695298481E-2</v>
      </c>
      <c r="W11" s="19">
        <f t="shared" si="10"/>
        <v>4.0932915360456841E-4</v>
      </c>
    </row>
    <row r="12" spans="1:83" x14ac:dyDescent="0.25">
      <c r="A12" s="1" t="s">
        <v>216</v>
      </c>
      <c r="C12" s="3">
        <f>IF(A12&lt;&gt;"",VLOOKUP(A12,Runners!A$3:AS$200,C$1,FALSE),0)</f>
        <v>7.9861111111111105E-3</v>
      </c>
      <c r="D12" s="6">
        <f t="shared" si="0"/>
        <v>9</v>
      </c>
      <c r="E12" s="2"/>
      <c r="F12" s="2">
        <f t="shared" si="1"/>
        <v>0</v>
      </c>
      <c r="J12" s="1" t="str">
        <f t="shared" si="2"/>
        <v>Angela Bremner</v>
      </c>
      <c r="M12" s="8">
        <f t="shared" si="3"/>
        <v>3.6400462962962961E-2</v>
      </c>
      <c r="N12" s="8">
        <f t="shared" si="4"/>
        <v>1.608796296296296E-2</v>
      </c>
      <c r="O12" s="1" t="str">
        <f t="shared" si="5"/>
        <v>Mike Toft</v>
      </c>
      <c r="P12" s="40">
        <f t="shared" si="6"/>
        <v>0</v>
      </c>
      <c r="Q12" s="40">
        <f t="shared" si="7"/>
        <v>35</v>
      </c>
      <c r="R12" s="6">
        <f t="shared" si="8"/>
        <v>35</v>
      </c>
      <c r="S12" s="6">
        <f>IF(AND(D12&lt;=L$4,P12&lt;&gt;"Y"),IF(N12&lt;VLOOKUP(O12,Runners!A$3:CT$200,S$1,FALSE),2,0),0)</f>
        <v>2</v>
      </c>
      <c r="T12" s="6">
        <f t="shared" si="9"/>
        <v>37</v>
      </c>
      <c r="U12" s="2"/>
      <c r="V12" s="2">
        <f>IF(O12&lt;&gt;"",VLOOKUP(O12,Runners!CZ$3:DM$200,V$1,FALSE),"")</f>
        <v>1.5892210144927536E-2</v>
      </c>
      <c r="W12" s="19">
        <f t="shared" si="10"/>
        <v>-1.2317532693708106E-2</v>
      </c>
    </row>
    <row r="13" spans="1:83" x14ac:dyDescent="0.25">
      <c r="A13" s="1" t="s">
        <v>26</v>
      </c>
      <c r="C13" s="3">
        <f>IF(A13&lt;&gt;"",VLOOKUP(A13,Runners!A$3:AS$200,C$1,FALSE),0)</f>
        <v>1.3368055555555555E-2</v>
      </c>
      <c r="D13" s="6">
        <f t="shared" si="0"/>
        <v>10</v>
      </c>
      <c r="E13" s="2"/>
      <c r="F13" s="2">
        <f t="shared" si="1"/>
        <v>0</v>
      </c>
      <c r="J13" s="1" t="str">
        <f t="shared" si="2"/>
        <v>Barbara Holmes</v>
      </c>
      <c r="M13" s="8">
        <f t="shared" si="3"/>
        <v>3.6435185185185189E-2</v>
      </c>
      <c r="N13" s="8">
        <f t="shared" si="4"/>
        <v>2.4456018518518523E-2</v>
      </c>
      <c r="O13" s="1" t="str">
        <f t="shared" si="5"/>
        <v>Debbie Cooper</v>
      </c>
      <c r="P13" s="40">
        <f t="shared" si="6"/>
        <v>0</v>
      </c>
      <c r="Q13" s="40">
        <f t="shared" si="7"/>
        <v>34</v>
      </c>
      <c r="R13" s="6">
        <f t="shared" si="8"/>
        <v>34</v>
      </c>
      <c r="S13" s="6">
        <f>IF(AND(D13&lt;=L$4,P13&lt;&gt;"Y"),IF(N13&lt;VLOOKUP(O13,Runners!A$3:CT$200,S$1,FALSE),2,0),0)</f>
        <v>2</v>
      </c>
      <c r="T13" s="6">
        <f t="shared" si="9"/>
        <v>36</v>
      </c>
      <c r="U13" s="2"/>
      <c r="V13" s="2">
        <f>IF(O13&lt;&gt;"",VLOOKUP(O13,Runners!CZ$3:DM$200,V$1,FALSE),"")</f>
        <v>2.4327194041867947E-2</v>
      </c>
      <c r="W13" s="19">
        <f t="shared" si="10"/>
        <v>-5.29549262561333E-3</v>
      </c>
    </row>
    <row r="14" spans="1:83" x14ac:dyDescent="0.25">
      <c r="A14" s="1" t="s">
        <v>41</v>
      </c>
      <c r="C14" s="3">
        <f>IF(A14&lt;&gt;"",VLOOKUP(A14,Runners!A$3:AS$200,C$1,FALSE),0)</f>
        <v>8.8541666666666664E-3</v>
      </c>
      <c r="D14" s="6">
        <f t="shared" si="0"/>
        <v>11</v>
      </c>
      <c r="E14" s="2"/>
      <c r="F14" s="2">
        <f t="shared" si="1"/>
        <v>0</v>
      </c>
      <c r="J14" s="1" t="str">
        <f t="shared" si="2"/>
        <v>Bec Willetts</v>
      </c>
      <c r="M14" s="8">
        <f t="shared" si="3"/>
        <v>3.6724537037037035E-2</v>
      </c>
      <c r="N14" s="8">
        <f t="shared" si="4"/>
        <v>1.74537037037037E-2</v>
      </c>
      <c r="O14" s="1" t="str">
        <f t="shared" si="5"/>
        <v>Liz Abbott</v>
      </c>
      <c r="P14" s="40">
        <f t="shared" si="6"/>
        <v>0</v>
      </c>
      <c r="Q14" s="40">
        <f t="shared" si="7"/>
        <v>33</v>
      </c>
      <c r="R14" s="6">
        <f t="shared" si="8"/>
        <v>33</v>
      </c>
      <c r="S14" s="6">
        <f>IF(AND(D14&lt;=L$4,P14&lt;&gt;"Y"),IF(N14&lt;VLOOKUP(O14,Runners!A$3:CT$200,S$1,FALSE),2,0),0)</f>
        <v>0</v>
      </c>
      <c r="T14" s="6">
        <f t="shared" si="9"/>
        <v>33</v>
      </c>
      <c r="U14" s="2"/>
      <c r="V14" s="2">
        <f>IF(O14&lt;&gt;"",VLOOKUP(O14,Runners!CZ$3:DM$200,V$1,FALSE),"")</f>
        <v>1.6869967793880839E-2</v>
      </c>
      <c r="W14" s="19">
        <f t="shared" si="10"/>
        <v>-3.4602076124567172E-2</v>
      </c>
    </row>
    <row r="15" spans="1:83" x14ac:dyDescent="0.25">
      <c r="A15" s="1" t="s">
        <v>174</v>
      </c>
      <c r="C15" s="3">
        <f>IF(A15&lt;&gt;"",VLOOKUP(A15,Runners!A$3:AS$200,C$1,FALSE),0)</f>
        <v>8.6805555555555559E-3</v>
      </c>
      <c r="D15" s="6">
        <f t="shared" si="0"/>
        <v>12</v>
      </c>
      <c r="E15" s="2"/>
      <c r="F15" s="2">
        <f t="shared" si="1"/>
        <v>0</v>
      </c>
      <c r="J15" s="1" t="str">
        <f t="shared" si="2"/>
        <v>Ben McCabe</v>
      </c>
      <c r="M15" s="8">
        <f t="shared" si="3"/>
        <v>3.6944444444444446E-2</v>
      </c>
      <c r="N15" s="8">
        <f t="shared" si="4"/>
        <v>2.045138888888889E-2</v>
      </c>
      <c r="O15" s="1" t="str">
        <f t="shared" si="5"/>
        <v>Daryl Bentley</v>
      </c>
      <c r="P15" s="40">
        <f t="shared" si="6"/>
        <v>0</v>
      </c>
      <c r="Q15" s="40">
        <f t="shared" si="7"/>
        <v>32</v>
      </c>
      <c r="R15" s="6">
        <f t="shared" si="8"/>
        <v>32</v>
      </c>
      <c r="S15" s="6">
        <f>IF(AND(D15&lt;=L$4,P15&lt;&gt;"Y"),IF(N15&lt;VLOOKUP(O15,Runners!A$3:CT$200,S$1,FALSE),2,0),0)</f>
        <v>0</v>
      </c>
      <c r="T15" s="6">
        <f t="shared" si="9"/>
        <v>32</v>
      </c>
      <c r="U15" s="2"/>
      <c r="V15" s="2">
        <f>IF(O15&lt;&gt;"",VLOOKUP(O15,Runners!CZ$3:DM$200,V$1,FALSE),"")</f>
        <v>1.9710648148148151E-2</v>
      </c>
      <c r="W15" s="19">
        <f t="shared" si="10"/>
        <v>-3.758073987081615E-2</v>
      </c>
    </row>
    <row r="16" spans="1:83" x14ac:dyDescent="0.25">
      <c r="A16" s="1" t="s">
        <v>164</v>
      </c>
      <c r="B16" s="1" t="s">
        <v>185</v>
      </c>
      <c r="C16" s="3">
        <f>IF(A16&lt;&gt;"",VLOOKUP(A16,Runners!A$3:AS$200,C$1,FALSE),0)</f>
        <v>1.3888888888888888E-2</v>
      </c>
      <c r="D16" s="6">
        <f t="shared" si="0"/>
        <v>13</v>
      </c>
      <c r="E16" s="2"/>
      <c r="F16" s="2">
        <f t="shared" si="1"/>
        <v>0</v>
      </c>
      <c r="J16" s="1" t="str">
        <f t="shared" si="2"/>
        <v>Ben Wrigley</v>
      </c>
      <c r="M16" s="8">
        <f t="shared" si="3"/>
        <v>3.695601851851852E-2</v>
      </c>
      <c r="N16" s="8">
        <f t="shared" si="4"/>
        <v>1.9768518518518519E-2</v>
      </c>
      <c r="O16" s="1" t="str">
        <f t="shared" si="5"/>
        <v>Catherine Carrdus</v>
      </c>
      <c r="P16" s="40">
        <f t="shared" si="6"/>
        <v>0</v>
      </c>
      <c r="Q16" s="40">
        <f t="shared" si="7"/>
        <v>31</v>
      </c>
      <c r="R16" s="6">
        <f t="shared" si="8"/>
        <v>31</v>
      </c>
      <c r="S16" s="6">
        <f>IF(AND(D16&lt;=L$4,P16&lt;&gt;"Y"),IF(N16&lt;VLOOKUP(O16,Runners!A$3:CT$200,S$1,FALSE),2,0),0)</f>
        <v>0</v>
      </c>
      <c r="T16" s="6">
        <f t="shared" si="9"/>
        <v>31</v>
      </c>
      <c r="U16" s="2"/>
      <c r="V16" s="2">
        <f>IF(O16&lt;&gt;"",VLOOKUP(O16,Runners!CZ$3:DM$200,V$1,FALSE),"")</f>
        <v>1.9039351851851852E-2</v>
      </c>
      <c r="W16" s="19">
        <f t="shared" si="10"/>
        <v>-3.8297872340425504E-2</v>
      </c>
    </row>
    <row r="17" spans="1:23" x14ac:dyDescent="0.25">
      <c r="A17" s="1" t="s">
        <v>25</v>
      </c>
      <c r="C17" s="3">
        <f>IF(A17&lt;&gt;"",VLOOKUP(A17,Runners!A$3:AS$200,C$1,FALSE),0)</f>
        <v>9.0277777777777769E-3</v>
      </c>
      <c r="D17" s="6">
        <f t="shared" si="0"/>
        <v>14</v>
      </c>
      <c r="E17" s="2"/>
      <c r="F17" s="2">
        <f t="shared" si="1"/>
        <v>0</v>
      </c>
      <c r="J17" s="1" t="str">
        <f t="shared" si="2"/>
        <v>Bob Clough</v>
      </c>
      <c r="M17" s="8">
        <f t="shared" si="3"/>
        <v>3.7662037037037036E-2</v>
      </c>
      <c r="N17" s="8">
        <f t="shared" si="4"/>
        <v>2.2037037037037036E-2</v>
      </c>
      <c r="O17" s="1" t="str">
        <f t="shared" si="5"/>
        <v>John Bertenshaw</v>
      </c>
      <c r="P17" s="40">
        <f t="shared" si="6"/>
        <v>0</v>
      </c>
      <c r="Q17" s="40">
        <f t="shared" si="7"/>
        <v>30</v>
      </c>
      <c r="R17" s="6">
        <f t="shared" si="8"/>
        <v>30</v>
      </c>
      <c r="S17" s="6">
        <f>IF(AND(D17&lt;=L$4,P17&lt;&gt;"Y"),IF(N17&lt;VLOOKUP(O17,Runners!A$3:CT$200,S$1,FALSE),2,0),0)</f>
        <v>0</v>
      </c>
      <c r="T17" s="6">
        <f t="shared" si="9"/>
        <v>30</v>
      </c>
      <c r="U17" s="2"/>
      <c r="V17" s="2">
        <f>IF(O17&lt;&gt;"",VLOOKUP(O17,Runners!CZ$3:DM$200,V$1,FALSE),"")</f>
        <v>2.0640742229367636E-2</v>
      </c>
      <c r="W17" s="19">
        <f t="shared" si="10"/>
        <v>-6.7647509578543735E-2</v>
      </c>
    </row>
    <row r="18" spans="1:23" x14ac:dyDescent="0.25">
      <c r="A18" s="1" t="s">
        <v>201</v>
      </c>
      <c r="C18" s="3">
        <f>IF(A18&lt;&gt;"",VLOOKUP(A18,Runners!A$3:AS$200,C$1,FALSE),0)</f>
        <v>1.3368055555555555E-2</v>
      </c>
      <c r="D18" s="6">
        <f t="shared" si="0"/>
        <v>15</v>
      </c>
      <c r="E18" s="2"/>
      <c r="F18" s="2">
        <f t="shared" si="1"/>
        <v>0</v>
      </c>
      <c r="J18" s="1" t="str">
        <f t="shared" si="2"/>
        <v>Brian Fox</v>
      </c>
      <c r="M18" s="8">
        <f t="shared" si="3"/>
        <v>3.7986111111111116E-2</v>
      </c>
      <c r="N18" s="8">
        <f t="shared" si="4"/>
        <v>2.479166666666667E-2</v>
      </c>
      <c r="O18" s="1" t="str">
        <f t="shared" si="5"/>
        <v>Jason Sheridan</v>
      </c>
      <c r="P18" s="40">
        <f t="shared" si="6"/>
        <v>0</v>
      </c>
      <c r="Q18" s="40">
        <f t="shared" si="7"/>
        <v>29</v>
      </c>
      <c r="R18" s="6">
        <f t="shared" si="8"/>
        <v>29</v>
      </c>
      <c r="S18" s="6">
        <f>IF(AND(D18&lt;=L$4,P18&lt;&gt;"Y"),IF(N18&lt;VLOOKUP(O18,Runners!A$3:CT$200,S$1,FALSE),2,0),0)</f>
        <v>0</v>
      </c>
      <c r="T18" s="6">
        <f t="shared" si="9"/>
        <v>29</v>
      </c>
      <c r="U18" s="2"/>
      <c r="V18" s="2">
        <f>IF(O18&lt;&gt;"",VLOOKUP(O18,Runners!CZ$3:DM$200,V$1,FALSE),"")</f>
        <v>2.3067129629629628E-2</v>
      </c>
      <c r="W18" s="19">
        <f t="shared" si="10"/>
        <v>-7.4761665830406637E-2</v>
      </c>
    </row>
    <row r="19" spans="1:23" x14ac:dyDescent="0.25">
      <c r="A19" s="1" t="s">
        <v>222</v>
      </c>
      <c r="C19" s="3">
        <f>IF(A19&lt;&gt;"",VLOOKUP(A19,Runners!A$3:AS$200,C$1,FALSE),0)</f>
        <v>7.9861111111111105E-3</v>
      </c>
      <c r="D19" s="6">
        <f t="shared" si="0"/>
        <v>16</v>
      </c>
      <c r="E19" s="2"/>
      <c r="F19" s="2">
        <f t="shared" si="1"/>
        <v>0</v>
      </c>
      <c r="J19" s="1" t="str">
        <f t="shared" si="2"/>
        <v>Carolyn Melvyn</v>
      </c>
      <c r="M19" s="8">
        <f t="shared" si="3"/>
        <v>3.8460648148148147E-2</v>
      </c>
      <c r="N19" s="8">
        <f t="shared" si="4"/>
        <v>2.9259259259259256E-2</v>
      </c>
      <c r="O19" s="1" t="str">
        <f t="shared" si="5"/>
        <v>Greg Oulton</v>
      </c>
      <c r="P19" s="40">
        <f t="shared" si="6"/>
        <v>0</v>
      </c>
      <c r="Q19" s="40">
        <f t="shared" si="7"/>
        <v>28</v>
      </c>
      <c r="R19" s="6">
        <f t="shared" si="8"/>
        <v>28</v>
      </c>
      <c r="S19" s="6">
        <f>IF(AND(D19&lt;=L$4,P19&lt;&gt;"Y"),IF(N19&lt;VLOOKUP(O19,Runners!A$3:CT$200,S$1,FALSE),2,0),0)</f>
        <v>0</v>
      </c>
      <c r="T19" s="6">
        <f t="shared" si="9"/>
        <v>28</v>
      </c>
      <c r="U19" s="2"/>
      <c r="V19" s="2">
        <f>IF(O19&lt;&gt;"",VLOOKUP(O19,Runners!CZ$3:DM$200,V$1,FALSE),"")</f>
        <v>2.6968599033816414E-2</v>
      </c>
      <c r="W19" s="19">
        <f t="shared" si="10"/>
        <v>-8.4938050455292138E-2</v>
      </c>
    </row>
    <row r="20" spans="1:23" x14ac:dyDescent="0.25">
      <c r="A20" s="1" t="s">
        <v>147</v>
      </c>
      <c r="B20" s="3"/>
      <c r="C20" s="3">
        <f>IF(A20&lt;&gt;"",VLOOKUP(A20,Runners!A$3:AS$200,C$1,FALSE),0)</f>
        <v>1.7187500000000001E-2</v>
      </c>
      <c r="D20" s="6">
        <f t="shared" si="0"/>
        <v>17</v>
      </c>
      <c r="E20" s="2">
        <v>3.695601851851852E-2</v>
      </c>
      <c r="F20" s="2">
        <f t="shared" si="1"/>
        <v>1.9768518518518519E-2</v>
      </c>
      <c r="J20" s="1" t="str">
        <f t="shared" si="2"/>
        <v>Catherine Carrdus</v>
      </c>
      <c r="M20" s="8">
        <f t="shared" si="3"/>
        <v>3.892361111111111E-2</v>
      </c>
      <c r="N20" s="8">
        <f t="shared" si="4"/>
        <v>2.6076388888888889E-2</v>
      </c>
      <c r="O20" s="1" t="str">
        <f t="shared" si="5"/>
        <v>Steve Tate</v>
      </c>
      <c r="P20" s="40">
        <f t="shared" si="6"/>
        <v>0</v>
      </c>
      <c r="Q20" s="40">
        <f t="shared" si="7"/>
        <v>27</v>
      </c>
      <c r="R20" s="6">
        <f t="shared" si="8"/>
        <v>27</v>
      </c>
      <c r="S20" s="6">
        <f>IF(AND(D20&lt;=L$4,P20&lt;&gt;"Y"),IF(N20&lt;VLOOKUP(O20,Runners!A$3:CT$200,S$1,FALSE),2,0),0)</f>
        <v>0</v>
      </c>
      <c r="T20" s="6">
        <f t="shared" si="9"/>
        <v>27</v>
      </c>
      <c r="U20" s="2"/>
      <c r="V20" s="2">
        <f>IF(O20&lt;&gt;"",VLOOKUP(O20,Runners!CZ$3:DM$200,V$1,FALSE),"")</f>
        <v>2.3305656199677938E-2</v>
      </c>
      <c r="W20" s="19">
        <f t="shared" si="10"/>
        <v>-0.11888670567659189</v>
      </c>
    </row>
    <row r="21" spans="1:23" x14ac:dyDescent="0.25">
      <c r="A21" s="1" t="s">
        <v>208</v>
      </c>
      <c r="B21" s="1" t="s">
        <v>185</v>
      </c>
      <c r="C21" s="3">
        <f>IF(A21&lt;&gt;"",VLOOKUP(A21,Runners!A$3:AS$200,C$1,FALSE),0)</f>
        <v>7.9861111111111105E-3</v>
      </c>
      <c r="D21" s="6">
        <f t="shared" si="0"/>
        <v>18</v>
      </c>
      <c r="E21" s="2"/>
      <c r="F21" s="2">
        <f t="shared" si="1"/>
        <v>0</v>
      </c>
      <c r="J21" s="1" t="str">
        <f t="shared" si="2"/>
        <v>Catherine MacLachlan</v>
      </c>
      <c r="M21" s="8">
        <f t="shared" si="3"/>
        <v>4.1365740740740745E-2</v>
      </c>
      <c r="N21" s="8">
        <f t="shared" si="4"/>
        <v>2.5740740740740745E-2</v>
      </c>
      <c r="O21" s="1" t="str">
        <f t="shared" si="5"/>
        <v>Mark Hughes</v>
      </c>
      <c r="P21" s="40">
        <f t="shared" si="6"/>
        <v>0</v>
      </c>
      <c r="Q21" s="40">
        <f t="shared" si="7"/>
        <v>26</v>
      </c>
      <c r="R21" s="6">
        <f t="shared" si="8"/>
        <v>26</v>
      </c>
      <c r="S21" s="6">
        <f>IF(AND(D21&lt;=L$4,P21&lt;&gt;"Y"),IF(N21&lt;VLOOKUP(O21,Runners!A$3:CT$200,S$1,FALSE),2,0),0)</f>
        <v>0</v>
      </c>
      <c r="T21" s="6">
        <f t="shared" si="9"/>
        <v>26</v>
      </c>
      <c r="U21" s="2"/>
      <c r="V21" s="2">
        <f>IF(O21&lt;&gt;"",VLOOKUP(O21,Runners!CZ$3:DM$200,V$1,FALSE),"")</f>
        <v>2.0605877616747179E-2</v>
      </c>
      <c r="W21" s="19">
        <f t="shared" si="10"/>
        <v>-0.24919409983393606</v>
      </c>
    </row>
    <row r="22" spans="1:23" x14ac:dyDescent="0.25">
      <c r="A22" s="1" t="s">
        <v>161</v>
      </c>
      <c r="C22" s="3">
        <f>IF(A22&lt;&gt;"",VLOOKUP(A22,Runners!A$3:AS$200,C$1,FALSE),0)</f>
        <v>1.1111111111111112E-2</v>
      </c>
      <c r="D22" s="6">
        <f t="shared" si="0"/>
        <v>19</v>
      </c>
      <c r="E22" s="2"/>
      <c r="F22" s="2">
        <f t="shared" si="1"/>
        <v>0</v>
      </c>
      <c r="J22" s="1" t="str">
        <f t="shared" si="2"/>
        <v>Chris Bowker</v>
      </c>
      <c r="M22" s="8" t="str">
        <f t="shared" si="3"/>
        <v/>
      </c>
      <c r="N22" s="8" t="str">
        <f t="shared" si="4"/>
        <v/>
      </c>
      <c r="O22" s="1" t="str">
        <f t="shared" si="5"/>
        <v/>
      </c>
      <c r="P22" s="40" t="str">
        <f t="shared" si="6"/>
        <v/>
      </c>
      <c r="Q22" s="40" t="str">
        <f t="shared" si="7"/>
        <v/>
      </c>
      <c r="R22" s="6" t="str">
        <f t="shared" si="8"/>
        <v/>
      </c>
      <c r="S22" s="6">
        <f>IF(AND(D22&lt;=L$4,P22&lt;&gt;"Y"),IF(N22&lt;VLOOKUP(O22,Runners!A$3:CT$200,S$1,FALSE),2,0),0)</f>
        <v>0</v>
      </c>
      <c r="T22" s="6">
        <f t="shared" si="9"/>
        <v>0</v>
      </c>
      <c r="U22" s="2"/>
      <c r="V22" s="2" t="str">
        <f>IF(O22&lt;&gt;"",VLOOKUP(O22,Runners!CZ$3:DM$200,V$1,FALSE),"")</f>
        <v/>
      </c>
      <c r="W22" s="19" t="str">
        <f t="shared" si="10"/>
        <v/>
      </c>
    </row>
    <row r="23" spans="1:23" x14ac:dyDescent="0.25">
      <c r="A23" s="1" t="s">
        <v>229</v>
      </c>
      <c r="C23" s="3">
        <f>IF(A23&lt;&gt;"",VLOOKUP(A23,Runners!A$3:AS$200,C$1,FALSE),0)</f>
        <v>1.4756944444444444E-2</v>
      </c>
      <c r="D23" s="6">
        <f t="shared" si="0"/>
        <v>20</v>
      </c>
      <c r="E23" s="2"/>
      <c r="F23" s="2">
        <f t="shared" si="1"/>
        <v>0</v>
      </c>
      <c r="J23" s="1" t="str">
        <f t="shared" si="2"/>
        <v>Chris Cottram</v>
      </c>
      <c r="M23" s="8" t="str">
        <f t="shared" si="3"/>
        <v/>
      </c>
      <c r="N23" s="8" t="str">
        <f t="shared" si="4"/>
        <v/>
      </c>
      <c r="O23" s="1" t="str">
        <f t="shared" si="5"/>
        <v/>
      </c>
      <c r="P23" s="40" t="str">
        <f t="shared" si="6"/>
        <v/>
      </c>
      <c r="Q23" s="40" t="str">
        <f t="shared" si="7"/>
        <v/>
      </c>
      <c r="R23" s="6">
        <f t="shared" si="8"/>
        <v>0</v>
      </c>
      <c r="S23" s="6">
        <f>IF(AND(D23&lt;=L$4,P23&lt;&gt;"Y"),IF(N23&lt;VLOOKUP(O23,Runners!A$3:CT$200,S$1,FALSE),2,0),0)</f>
        <v>0</v>
      </c>
      <c r="T23" s="6">
        <f t="shared" si="9"/>
        <v>0</v>
      </c>
      <c r="U23" s="2"/>
      <c r="V23" s="2" t="str">
        <f>IF(O23&lt;&gt;"",VLOOKUP(O23,Runners!CZ$3:DM$200,V$1,FALSE),"")</f>
        <v/>
      </c>
      <c r="W23" s="19" t="str">
        <f t="shared" si="10"/>
        <v/>
      </c>
    </row>
    <row r="24" spans="1:23" x14ac:dyDescent="0.25">
      <c r="A24" s="1" t="s">
        <v>200</v>
      </c>
      <c r="B24" s="3"/>
      <c r="C24" s="3">
        <f>IF(A24&lt;&gt;"",VLOOKUP(A24,Runners!A$3:AS$200,C$1,FALSE),0)</f>
        <v>1.3888888888888888E-2</v>
      </c>
      <c r="D24" s="6">
        <f t="shared" si="0"/>
        <v>21</v>
      </c>
      <c r="E24" s="2"/>
      <c r="F24" s="2">
        <f t="shared" si="1"/>
        <v>0</v>
      </c>
      <c r="J24" s="1" t="str">
        <f t="shared" si="2"/>
        <v>Chris Hastwell</v>
      </c>
      <c r="M24" s="8" t="str">
        <f t="shared" si="3"/>
        <v/>
      </c>
      <c r="N24" s="8" t="str">
        <f t="shared" si="4"/>
        <v/>
      </c>
      <c r="O24" s="1" t="str">
        <f t="shared" si="5"/>
        <v/>
      </c>
      <c r="P24" s="40" t="str">
        <f t="shared" si="6"/>
        <v/>
      </c>
      <c r="Q24" s="40" t="str">
        <f t="shared" si="7"/>
        <v/>
      </c>
      <c r="R24" s="6">
        <f t="shared" si="8"/>
        <v>0</v>
      </c>
      <c r="S24" s="6">
        <f>IF(AND(D24&lt;=L$4,P24&lt;&gt;"Y"),IF(N24&lt;VLOOKUP(O24,Runners!A$3:CT$200,S$1,FALSE),2,0),0)</f>
        <v>0</v>
      </c>
      <c r="T24" s="6">
        <f t="shared" si="9"/>
        <v>0</v>
      </c>
      <c r="U24" s="2"/>
      <c r="V24" s="2" t="str">
        <f>IF(O24&lt;&gt;"",VLOOKUP(O24,Runners!CZ$3:DM$200,V$1,FALSE),"")</f>
        <v/>
      </c>
      <c r="W24" s="19" t="str">
        <f t="shared" si="10"/>
        <v/>
      </c>
    </row>
    <row r="25" spans="1:23" x14ac:dyDescent="0.25">
      <c r="A25" s="1" t="s">
        <v>228</v>
      </c>
      <c r="C25" s="3">
        <f>IF(A25&lt;&gt;"",VLOOKUP(A25,Runners!A$3:AS$200,C$1,FALSE),0)</f>
        <v>1.9097222222222224E-2</v>
      </c>
      <c r="D25" s="6">
        <f t="shared" si="0"/>
        <v>22</v>
      </c>
      <c r="E25" s="2"/>
      <c r="F25" s="2">
        <f t="shared" si="1"/>
        <v>0</v>
      </c>
      <c r="J25" s="1" t="str">
        <f t="shared" si="2"/>
        <v>Chris McCarthy</v>
      </c>
      <c r="M25" s="8" t="str">
        <f t="shared" si="3"/>
        <v/>
      </c>
      <c r="N25" s="8" t="str">
        <f t="shared" si="4"/>
        <v/>
      </c>
      <c r="O25" s="1" t="str">
        <f t="shared" si="5"/>
        <v/>
      </c>
      <c r="P25" s="40" t="str">
        <f t="shared" si="6"/>
        <v/>
      </c>
      <c r="Q25" s="40" t="str">
        <f t="shared" si="7"/>
        <v/>
      </c>
      <c r="R25" s="6">
        <f t="shared" si="8"/>
        <v>0</v>
      </c>
      <c r="S25" s="6">
        <f>IF(AND(D25&lt;=L$4,P25&lt;&gt;"Y"),IF(N25&lt;VLOOKUP(O25,Runners!A$3:CT$200,S$1,FALSE),2,0),0)</f>
        <v>0</v>
      </c>
      <c r="T25" s="6">
        <f t="shared" si="9"/>
        <v>0</v>
      </c>
      <c r="U25" s="2"/>
      <c r="V25" s="2" t="str">
        <f>IF(O25&lt;&gt;"",VLOOKUP(O25,Runners!CZ$3:DM$200,V$1,FALSE),"")</f>
        <v/>
      </c>
      <c r="W25" s="19" t="str">
        <f t="shared" si="10"/>
        <v/>
      </c>
    </row>
    <row r="26" spans="1:23" x14ac:dyDescent="0.25">
      <c r="A26" s="1" t="s">
        <v>223</v>
      </c>
      <c r="C26" s="3">
        <f>IF(A26&lt;&gt;"",VLOOKUP(A26,Runners!A$3:AS$200,C$1,FALSE),0)</f>
        <v>7.9861111111111105E-3</v>
      </c>
      <c r="D26" s="6">
        <f t="shared" si="0"/>
        <v>23</v>
      </c>
      <c r="E26" s="2"/>
      <c r="F26" s="2">
        <f t="shared" si="1"/>
        <v>0</v>
      </c>
      <c r="J26" s="1" t="str">
        <f t="shared" si="2"/>
        <v>Christine Rouse</v>
      </c>
      <c r="M26" s="8" t="str">
        <f t="shared" si="3"/>
        <v/>
      </c>
      <c r="N26" s="8" t="str">
        <f t="shared" si="4"/>
        <v/>
      </c>
      <c r="O26" s="1" t="str">
        <f t="shared" si="5"/>
        <v/>
      </c>
      <c r="P26" s="40" t="str">
        <f t="shared" si="6"/>
        <v/>
      </c>
      <c r="Q26" s="40" t="str">
        <f t="shared" si="7"/>
        <v/>
      </c>
      <c r="R26" s="6">
        <f t="shared" si="8"/>
        <v>0</v>
      </c>
      <c r="S26" s="6">
        <f>IF(AND(D26&lt;=L$4,P26&lt;&gt;"Y"),IF(N26&lt;VLOOKUP(O26,Runners!A$3:CT$200,S$1,FALSE),2,0),0)</f>
        <v>0</v>
      </c>
      <c r="T26" s="6">
        <f t="shared" si="9"/>
        <v>0</v>
      </c>
      <c r="U26" s="2"/>
      <c r="V26" s="2" t="str">
        <f>IF(O26&lt;&gt;"",VLOOKUP(O26,Runners!CZ$3:DM$200,V$1,FALSE),"")</f>
        <v/>
      </c>
      <c r="W26" s="19" t="str">
        <f t="shared" si="10"/>
        <v/>
      </c>
    </row>
    <row r="27" spans="1:23" x14ac:dyDescent="0.25">
      <c r="A27" s="1" t="s">
        <v>17</v>
      </c>
      <c r="C27" s="3">
        <f>IF(A27&lt;&gt;"",VLOOKUP(A27,Runners!A$3:AS$200,C$1,FALSE),0)</f>
        <v>1.40625E-2</v>
      </c>
      <c r="D27" s="6">
        <f t="shared" si="0"/>
        <v>24</v>
      </c>
      <c r="E27" s="2"/>
      <c r="F27" s="2">
        <f t="shared" si="1"/>
        <v>0</v>
      </c>
      <c r="J27" s="1" t="str">
        <f t="shared" si="2"/>
        <v>Claire England</v>
      </c>
      <c r="M27" s="8" t="str">
        <f t="shared" si="3"/>
        <v/>
      </c>
      <c r="N27" s="8" t="str">
        <f t="shared" si="4"/>
        <v/>
      </c>
      <c r="O27" s="1" t="str">
        <f t="shared" si="5"/>
        <v/>
      </c>
      <c r="P27" s="40" t="str">
        <f t="shared" si="6"/>
        <v/>
      </c>
      <c r="Q27" s="40" t="str">
        <f t="shared" si="7"/>
        <v/>
      </c>
      <c r="R27" s="6">
        <f t="shared" si="8"/>
        <v>0</v>
      </c>
      <c r="S27" s="6">
        <f>IF(AND(D27&lt;=L$4,P27&lt;&gt;"Y"),IF(N27&lt;VLOOKUP(O27,Runners!A$3:CT$200,S$1,FALSE),2,0),0)</f>
        <v>0</v>
      </c>
      <c r="T27" s="6">
        <f t="shared" si="9"/>
        <v>0</v>
      </c>
      <c r="U27" s="2"/>
      <c r="V27" s="2" t="str">
        <f>IF(O27&lt;&gt;"",VLOOKUP(O27,Runners!CZ$3:DM$200,V$1,FALSE),"")</f>
        <v/>
      </c>
      <c r="W27" s="19" t="str">
        <f t="shared" si="10"/>
        <v/>
      </c>
    </row>
    <row r="28" spans="1:23" x14ac:dyDescent="0.25">
      <c r="A28" s="1" t="s">
        <v>190</v>
      </c>
      <c r="C28" s="3">
        <f>IF(A28&lt;&gt;"",VLOOKUP(A28,Runners!A$3:AS$200,C$1,FALSE),0)</f>
        <v>1.3368055555555555E-2</v>
      </c>
      <c r="D28" s="6">
        <f t="shared" si="0"/>
        <v>25</v>
      </c>
      <c r="E28" s="2"/>
      <c r="F28" s="2">
        <f t="shared" si="1"/>
        <v>0</v>
      </c>
      <c r="J28" s="1" t="str">
        <f t="shared" si="2"/>
        <v>Claire Markham</v>
      </c>
      <c r="M28" s="8" t="str">
        <f t="shared" si="3"/>
        <v/>
      </c>
      <c r="N28" s="8" t="str">
        <f t="shared" si="4"/>
        <v/>
      </c>
      <c r="O28" s="1" t="str">
        <f t="shared" si="5"/>
        <v/>
      </c>
      <c r="P28" s="40" t="str">
        <f t="shared" si="6"/>
        <v/>
      </c>
      <c r="Q28" s="40" t="str">
        <f t="shared" si="7"/>
        <v/>
      </c>
      <c r="R28" s="6">
        <f t="shared" si="8"/>
        <v>0</v>
      </c>
      <c r="S28" s="6">
        <f>IF(AND(D28&lt;=L$4,P28&lt;&gt;"Y"),IF(N28&lt;VLOOKUP(O28,Runners!A$3:CT$200,S$1,FALSE),2,0),0)</f>
        <v>0</v>
      </c>
      <c r="T28" s="6">
        <f t="shared" si="9"/>
        <v>0</v>
      </c>
      <c r="U28" s="2"/>
      <c r="V28" s="2" t="str">
        <f>IF(O28&lt;&gt;"",VLOOKUP(O28,Runners!CZ$3:DM$200,V$1,FALSE),"")</f>
        <v/>
      </c>
      <c r="W28" s="19" t="str">
        <f t="shared" si="10"/>
        <v/>
      </c>
    </row>
    <row r="29" spans="1:23" x14ac:dyDescent="0.25">
      <c r="A29" s="1" t="s">
        <v>2</v>
      </c>
      <c r="B29" s="3"/>
      <c r="C29" s="3">
        <f>IF(A29&lt;&gt;"",VLOOKUP(A29,Runners!A$3:AS$200,C$1,FALSE),0)</f>
        <v>1.8229166666666668E-2</v>
      </c>
      <c r="D29" s="6">
        <f t="shared" si="0"/>
        <v>26</v>
      </c>
      <c r="E29" s="2"/>
      <c r="F29" s="2">
        <f t="shared" si="1"/>
        <v>0</v>
      </c>
      <c r="J29" s="1" t="str">
        <f t="shared" si="2"/>
        <v>Colin Laidlaw</v>
      </c>
      <c r="M29" s="8" t="str">
        <f t="shared" si="3"/>
        <v/>
      </c>
      <c r="N29" s="8" t="str">
        <f t="shared" si="4"/>
        <v/>
      </c>
      <c r="O29" s="1" t="str">
        <f t="shared" si="5"/>
        <v/>
      </c>
      <c r="P29" s="40" t="str">
        <f t="shared" si="6"/>
        <v/>
      </c>
      <c r="Q29" s="40" t="str">
        <f t="shared" si="7"/>
        <v/>
      </c>
      <c r="R29" s="6">
        <f t="shared" si="8"/>
        <v>0</v>
      </c>
      <c r="S29" s="6">
        <f>IF(AND(D29&lt;=L$4,P29&lt;&gt;"Y"),IF(N29&lt;VLOOKUP(O29,Runners!A$3:CT$200,S$1,FALSE),2,0),0)</f>
        <v>0</v>
      </c>
      <c r="T29" s="6">
        <f t="shared" si="9"/>
        <v>0</v>
      </c>
      <c r="U29" s="2"/>
      <c r="V29" s="2" t="str">
        <f>IF(O29&lt;&gt;"",VLOOKUP(O29,Runners!CZ$3:DM$200,V$1,FALSE),"")</f>
        <v/>
      </c>
      <c r="W29" s="19" t="str">
        <f t="shared" si="10"/>
        <v/>
      </c>
    </row>
    <row r="30" spans="1:23" x14ac:dyDescent="0.25">
      <c r="A30" s="1" t="s">
        <v>193</v>
      </c>
      <c r="C30" s="3">
        <f>IF(A30&lt;&gt;"",VLOOKUP(A30,Runners!A$3:AS$200,C$1,FALSE),0)</f>
        <v>1.40625E-2</v>
      </c>
      <c r="D30" s="6">
        <f t="shared" si="0"/>
        <v>27</v>
      </c>
      <c r="E30" s="2"/>
      <c r="F30" s="2">
        <f t="shared" si="1"/>
        <v>0</v>
      </c>
      <c r="J30" s="1" t="str">
        <f t="shared" si="2"/>
        <v>Dan Gregson</v>
      </c>
      <c r="M30" s="8" t="str">
        <f t="shared" si="3"/>
        <v/>
      </c>
      <c r="N30" s="8" t="str">
        <f t="shared" si="4"/>
        <v/>
      </c>
      <c r="O30" s="1" t="str">
        <f t="shared" si="5"/>
        <v/>
      </c>
      <c r="P30" s="40" t="str">
        <f t="shared" si="6"/>
        <v/>
      </c>
      <c r="Q30" s="40" t="str">
        <f t="shared" si="7"/>
        <v/>
      </c>
      <c r="R30" s="6">
        <f t="shared" si="8"/>
        <v>0</v>
      </c>
      <c r="S30" s="6">
        <f>IF(AND(D30&lt;=L$4,P30&lt;&gt;"Y"),IF(N30&lt;VLOOKUP(O30,Runners!A$3:CT$200,S$1,FALSE),2,0),0)</f>
        <v>0</v>
      </c>
      <c r="T30" s="6">
        <f t="shared" si="9"/>
        <v>0</v>
      </c>
      <c r="U30" s="2"/>
      <c r="V30" s="2" t="str">
        <f>IF(O30&lt;&gt;"",VLOOKUP(O30,Runners!CZ$3:DM$200,V$1,FALSE),"")</f>
        <v/>
      </c>
      <c r="W30" s="19" t="str">
        <f t="shared" si="10"/>
        <v/>
      </c>
    </row>
    <row r="31" spans="1:23" x14ac:dyDescent="0.25">
      <c r="A31" s="1" t="s">
        <v>158</v>
      </c>
      <c r="C31" s="3">
        <f>IF(A31&lt;&gt;"",VLOOKUP(A31,Runners!A$3:AS$200,C$1,FALSE),0)</f>
        <v>1.5277777777777777E-2</v>
      </c>
      <c r="D31" s="6">
        <f t="shared" si="0"/>
        <v>28</v>
      </c>
      <c r="E31" s="2"/>
      <c r="F31" s="2">
        <f t="shared" si="1"/>
        <v>0</v>
      </c>
      <c r="J31" s="1" t="str">
        <f t="shared" si="2"/>
        <v>Darran Ames</v>
      </c>
      <c r="M31" s="8" t="str">
        <f t="shared" si="3"/>
        <v/>
      </c>
      <c r="N31" s="8" t="str">
        <f t="shared" si="4"/>
        <v/>
      </c>
      <c r="O31" s="1" t="str">
        <f t="shared" si="5"/>
        <v/>
      </c>
      <c r="P31" s="40" t="str">
        <f t="shared" si="6"/>
        <v/>
      </c>
      <c r="Q31" s="40" t="str">
        <f t="shared" si="7"/>
        <v/>
      </c>
      <c r="R31" s="6">
        <f t="shared" si="8"/>
        <v>0</v>
      </c>
      <c r="S31" s="6">
        <f>IF(AND(D31&lt;=L$4,P31&lt;&gt;"Y"),IF(N31&lt;VLOOKUP(O31,Runners!A$3:CT$200,S$1,FALSE),2,0),0)</f>
        <v>0</v>
      </c>
      <c r="T31" s="6">
        <f t="shared" si="9"/>
        <v>0</v>
      </c>
      <c r="U31" s="2"/>
      <c r="V31" s="2" t="str">
        <f>IF(O31&lt;&gt;"",VLOOKUP(O31,Runners!CZ$3:DM$200,V$1,FALSE),"")</f>
        <v/>
      </c>
      <c r="W31" s="19" t="str">
        <f t="shared" si="10"/>
        <v/>
      </c>
    </row>
    <row r="32" spans="1:23" x14ac:dyDescent="0.25">
      <c r="A32" s="1" t="s">
        <v>192</v>
      </c>
      <c r="C32" s="3">
        <f>IF(A32&lt;&gt;"",VLOOKUP(A32,Runners!A$3:AS$200,C$1,FALSE),0)</f>
        <v>1.6493055555555556E-2</v>
      </c>
      <c r="D32" s="6">
        <f t="shared" si="0"/>
        <v>29</v>
      </c>
      <c r="E32" s="2">
        <v>3.6944444444444446E-2</v>
      </c>
      <c r="F32" s="2">
        <f t="shared" si="1"/>
        <v>2.045138888888889E-2</v>
      </c>
      <c r="J32" s="1" t="str">
        <f t="shared" si="2"/>
        <v>Daryl Bentley</v>
      </c>
      <c r="M32" s="8" t="str">
        <f t="shared" si="3"/>
        <v/>
      </c>
      <c r="N32" s="8" t="str">
        <f t="shared" si="4"/>
        <v/>
      </c>
      <c r="O32" s="1" t="str">
        <f t="shared" si="5"/>
        <v/>
      </c>
      <c r="P32" s="40" t="str">
        <f t="shared" si="6"/>
        <v/>
      </c>
      <c r="Q32" s="40" t="str">
        <f t="shared" si="7"/>
        <v/>
      </c>
      <c r="R32" s="6">
        <f t="shared" si="8"/>
        <v>0</v>
      </c>
      <c r="S32" s="6">
        <f>IF(AND(D32&lt;=L$4,P32&lt;&gt;"Y"),IF(N32&lt;VLOOKUP(O32,Runners!A$3:CT$200,S$1,FALSE),2,0),0)</f>
        <v>0</v>
      </c>
      <c r="T32" s="6">
        <f t="shared" si="9"/>
        <v>0</v>
      </c>
      <c r="U32" s="2"/>
      <c r="V32" s="2" t="str">
        <f>IF(O32&lt;&gt;"",VLOOKUP(O32,Runners!CZ$3:DM$200,V$1,FALSE),"")</f>
        <v/>
      </c>
      <c r="W32" s="19" t="str">
        <f t="shared" si="10"/>
        <v/>
      </c>
    </row>
    <row r="33" spans="1:23" x14ac:dyDescent="0.25">
      <c r="A33" s="1" t="s">
        <v>206</v>
      </c>
      <c r="B33" s="1" t="s">
        <v>185</v>
      </c>
      <c r="C33" s="3">
        <f>IF(A33&lt;&gt;"",VLOOKUP(A33,Runners!A$3:AS$200,C$1,FALSE),0)</f>
        <v>1.6493055555555556E-2</v>
      </c>
      <c r="D33" s="6">
        <f t="shared" si="0"/>
        <v>30</v>
      </c>
      <c r="E33" s="2"/>
      <c r="F33" s="2">
        <f t="shared" si="1"/>
        <v>0</v>
      </c>
      <c r="J33" s="1" t="str">
        <f t="shared" si="2"/>
        <v>David Butler</v>
      </c>
      <c r="M33" s="8" t="str">
        <f t="shared" si="3"/>
        <v/>
      </c>
      <c r="N33" s="8" t="str">
        <f t="shared" si="4"/>
        <v/>
      </c>
      <c r="O33" s="1" t="str">
        <f t="shared" si="5"/>
        <v/>
      </c>
      <c r="P33" s="40" t="str">
        <f t="shared" si="6"/>
        <v/>
      </c>
      <c r="Q33" s="40" t="str">
        <f t="shared" si="7"/>
        <v/>
      </c>
      <c r="R33" s="6">
        <f t="shared" si="8"/>
        <v>0</v>
      </c>
      <c r="S33" s="6">
        <f>IF(AND(D33&lt;=L$4,P33&lt;&gt;"Y"),IF(N33&lt;VLOOKUP(O33,Runners!A$3:CT$200,S$1,FALSE),2,0),0)</f>
        <v>0</v>
      </c>
      <c r="T33" s="6">
        <f t="shared" si="9"/>
        <v>0</v>
      </c>
      <c r="U33" s="2"/>
      <c r="V33" s="2" t="str">
        <f>IF(O33&lt;&gt;"",VLOOKUP(O33,Runners!CZ$3:DM$200,V$1,FALSE),"")</f>
        <v/>
      </c>
      <c r="W33" s="19" t="str">
        <f t="shared" si="10"/>
        <v/>
      </c>
    </row>
    <row r="34" spans="1:23" x14ac:dyDescent="0.25">
      <c r="A34" s="1" t="s">
        <v>13</v>
      </c>
      <c r="C34" s="3">
        <f>IF(A34&lt;&gt;"",VLOOKUP(A34,Runners!A$3:AS$200,C$1,FALSE),0)</f>
        <v>1.1979166666666667E-2</v>
      </c>
      <c r="D34" s="6">
        <f t="shared" si="0"/>
        <v>31</v>
      </c>
      <c r="E34" s="2">
        <v>3.6435185185185189E-2</v>
      </c>
      <c r="F34" s="2">
        <f t="shared" si="1"/>
        <v>2.4456018518518523E-2</v>
      </c>
      <c r="J34" s="1" t="str">
        <f t="shared" si="2"/>
        <v>Debbie Cooper</v>
      </c>
      <c r="M34" s="8" t="str">
        <f t="shared" si="3"/>
        <v/>
      </c>
      <c r="N34" s="8" t="str">
        <f t="shared" si="4"/>
        <v/>
      </c>
      <c r="O34" s="1" t="str">
        <f t="shared" si="5"/>
        <v/>
      </c>
      <c r="P34" s="40" t="str">
        <f t="shared" si="6"/>
        <v/>
      </c>
      <c r="Q34" s="40" t="str">
        <f t="shared" si="7"/>
        <v/>
      </c>
      <c r="R34" s="6">
        <f t="shared" si="8"/>
        <v>0</v>
      </c>
      <c r="S34" s="6">
        <f>IF(AND(D34&lt;=L$4,P34&lt;&gt;"Y"),IF(N34&lt;VLOOKUP(O34,Runners!A$3:CT$200,S$1,FALSE),2,0),0)</f>
        <v>0</v>
      </c>
      <c r="T34" s="6">
        <f t="shared" si="9"/>
        <v>0</v>
      </c>
      <c r="U34" s="2"/>
      <c r="V34" s="2" t="str">
        <f>IF(O34&lt;&gt;"",VLOOKUP(O34,Runners!CZ$3:DM$200,V$1,FALSE),"")</f>
        <v/>
      </c>
      <c r="W34" s="19" t="str">
        <f t="shared" si="10"/>
        <v/>
      </c>
    </row>
    <row r="35" spans="1:23" x14ac:dyDescent="0.25">
      <c r="A35" s="1" t="s">
        <v>202</v>
      </c>
      <c r="C35" s="3">
        <f>IF(A35&lt;&gt;"",VLOOKUP(A35,Runners!A$3:AS$200,C$1,FALSE),0)</f>
        <v>8.8541666666666664E-3</v>
      </c>
      <c r="D35" s="6">
        <f t="shared" si="0"/>
        <v>32</v>
      </c>
      <c r="E35" s="2"/>
      <c r="F35" s="2">
        <f t="shared" si="1"/>
        <v>0</v>
      </c>
      <c r="J35" s="1" t="str">
        <f t="shared" si="2"/>
        <v>Debbie Francis</v>
      </c>
      <c r="M35" s="8" t="str">
        <f t="shared" si="3"/>
        <v/>
      </c>
      <c r="N35" s="8" t="str">
        <f t="shared" si="4"/>
        <v/>
      </c>
      <c r="O35" s="1" t="str">
        <f t="shared" si="5"/>
        <v/>
      </c>
      <c r="P35" s="40" t="str">
        <f t="shared" si="6"/>
        <v/>
      </c>
      <c r="Q35" s="40" t="str">
        <f t="shared" si="7"/>
        <v/>
      </c>
      <c r="R35" s="6">
        <f t="shared" si="8"/>
        <v>0</v>
      </c>
      <c r="S35" s="6">
        <f>IF(AND(D35&lt;=L$4,P35&lt;&gt;"Y"),IF(N35&lt;VLOOKUP(O35,Runners!A$3:CT$200,S$1,FALSE),2,0),0)</f>
        <v>0</v>
      </c>
      <c r="T35" s="6">
        <f t="shared" si="9"/>
        <v>0</v>
      </c>
      <c r="U35" s="2"/>
      <c r="V35" s="2" t="str">
        <f>IF(O35&lt;&gt;"",VLOOKUP(O35,Runners!CZ$3:DM$200,V$1,FALSE),"")</f>
        <v/>
      </c>
      <c r="W35" s="19" t="str">
        <f t="shared" si="10"/>
        <v/>
      </c>
    </row>
    <row r="36" spans="1:23" x14ac:dyDescent="0.25">
      <c r="A36" s="1" t="s">
        <v>35</v>
      </c>
      <c r="C36" s="3">
        <f>IF(A36&lt;&gt;"",VLOOKUP(A36,Runners!A$3:AS$200,C$1,FALSE),0)</f>
        <v>1.1631944444444445E-2</v>
      </c>
      <c r="D36" s="6">
        <f t="shared" ref="D36:D67" si="11">D35+1</f>
        <v>33</v>
      </c>
      <c r="E36" s="2"/>
      <c r="F36" s="2">
        <f t="shared" ref="F36:F67" si="12">IF(E36&gt;0,E36-C36,0)</f>
        <v>0</v>
      </c>
      <c r="J36" s="1" t="str">
        <f t="shared" ref="J36:J67" si="13">A36</f>
        <v>Derek Caborn</v>
      </c>
      <c r="M36" s="8" t="str">
        <f t="shared" ref="M36:M67" si="14">IF(D36&lt;=L$4,SMALL(E$4:E$201,D36),"")</f>
        <v/>
      </c>
      <c r="N36" s="8" t="str">
        <f t="shared" ref="N36:N67" si="15">IF(D36&lt;=L$4,VLOOKUP(M36,E$4:F$201,2,FALSE),"")</f>
        <v/>
      </c>
      <c r="O36" s="1" t="str">
        <f t="shared" ref="O36:O67" si="16">IF(D36&lt;=L$4,VLOOKUP(M36,E$4:J$201,6,FALSE),"")</f>
        <v/>
      </c>
      <c r="P36" s="40" t="str">
        <f t="shared" ref="P36:P67" si="17">IF(D36&lt;=L$4,VLOOKUP(O36,A$4:B$201,2,FALSE),"")</f>
        <v/>
      </c>
      <c r="Q36" s="40" t="str">
        <f t="shared" ref="Q36:Q67" si="18">IF(D36&lt;=L$4,IF(P36="Y",Q35,Q35-1),"")</f>
        <v/>
      </c>
      <c r="R36" s="6">
        <f t="shared" ref="R36:R67" si="19">IF(Q36=Q35,0,Q36)</f>
        <v>0</v>
      </c>
      <c r="S36" s="6">
        <f>IF(AND(D36&lt;=L$4,P36&lt;&gt;"Y"),IF(N36&lt;VLOOKUP(O36,Runners!A$3:CT$200,S$1,FALSE),2,0),0)</f>
        <v>0</v>
      </c>
      <c r="T36" s="6">
        <f t="shared" ref="T36:T67" si="20">IF(AND(D36&lt;=L$4,P36&lt;&gt;"Y"),S36+R36,0)</f>
        <v>0</v>
      </c>
      <c r="U36" s="2"/>
      <c r="V36" s="2" t="str">
        <f>IF(O36&lt;&gt;"",VLOOKUP(O36,Runners!CZ$3:DM$200,V$1,FALSE),"")</f>
        <v/>
      </c>
      <c r="W36" s="19" t="str">
        <f t="shared" ref="W36:W67" si="21">IF(O36&lt;&gt;"",(V36-N36)/V36,"")</f>
        <v/>
      </c>
    </row>
    <row r="37" spans="1:23" x14ac:dyDescent="0.25">
      <c r="A37" s="1" t="s">
        <v>184</v>
      </c>
      <c r="B37" s="3"/>
      <c r="C37" s="3">
        <f>IF(A37&lt;&gt;"",VLOOKUP(A37,Runners!A$3:AS$200,C$1,FALSE),0)</f>
        <v>1.40625E-2</v>
      </c>
      <c r="D37" s="6">
        <f t="shared" si="11"/>
        <v>34</v>
      </c>
      <c r="E37" s="2"/>
      <c r="F37" s="2">
        <f t="shared" si="12"/>
        <v>0</v>
      </c>
      <c r="J37" s="1" t="str">
        <f t="shared" si="13"/>
        <v>Dez Appleton</v>
      </c>
      <c r="M37" s="8" t="str">
        <f t="shared" si="14"/>
        <v/>
      </c>
      <c r="N37" s="8" t="str">
        <f t="shared" si="15"/>
        <v/>
      </c>
      <c r="O37" s="1" t="str">
        <f t="shared" si="16"/>
        <v/>
      </c>
      <c r="P37" s="40" t="str">
        <f t="shared" si="17"/>
        <v/>
      </c>
      <c r="Q37" s="40" t="str">
        <f t="shared" si="18"/>
        <v/>
      </c>
      <c r="R37" s="6">
        <f t="shared" si="19"/>
        <v>0</v>
      </c>
      <c r="S37" s="6">
        <f>IF(AND(D37&lt;=L$4,P37&lt;&gt;"Y"),IF(N37&lt;VLOOKUP(O37,Runners!A$3:CT$200,S$1,FALSE),2,0),0)</f>
        <v>0</v>
      </c>
      <c r="T37" s="6">
        <f t="shared" si="20"/>
        <v>0</v>
      </c>
      <c r="U37" s="2"/>
      <c r="V37" s="2" t="str">
        <f>IF(O37&lt;&gt;"",VLOOKUP(O37,Runners!CZ$3:DM$200,V$1,FALSE),"")</f>
        <v/>
      </c>
      <c r="W37" s="19" t="str">
        <f t="shared" si="21"/>
        <v/>
      </c>
    </row>
    <row r="38" spans="1:23" x14ac:dyDescent="0.25">
      <c r="A38" s="1" t="s">
        <v>205</v>
      </c>
      <c r="B38" s="3" t="s">
        <v>185</v>
      </c>
      <c r="C38" s="3">
        <f>IF(A38&lt;&gt;"",VLOOKUP(A38,Runners!A$3:AS$200,C$1,FALSE),0)</f>
        <v>1.4930555555555556E-2</v>
      </c>
      <c r="D38" s="6">
        <f t="shared" si="11"/>
        <v>35</v>
      </c>
      <c r="E38" s="2">
        <v>3.5844907407407409E-2</v>
      </c>
      <c r="F38" s="2">
        <f t="shared" si="12"/>
        <v>2.0914351851851851E-2</v>
      </c>
      <c r="J38" s="1" t="str">
        <f t="shared" si="13"/>
        <v>Dom Kirkby</v>
      </c>
      <c r="M38" s="8" t="str">
        <f t="shared" si="14"/>
        <v/>
      </c>
      <c r="N38" s="8" t="str">
        <f t="shared" si="15"/>
        <v/>
      </c>
      <c r="O38" s="1" t="str">
        <f t="shared" si="16"/>
        <v/>
      </c>
      <c r="P38" s="40" t="str">
        <f t="shared" si="17"/>
        <v/>
      </c>
      <c r="Q38" s="40" t="str">
        <f t="shared" si="18"/>
        <v/>
      </c>
      <c r="R38" s="6">
        <f t="shared" si="19"/>
        <v>0</v>
      </c>
      <c r="S38" s="6">
        <f>IF(AND(D38&lt;=L$4,P38&lt;&gt;"Y"),IF(N38&lt;VLOOKUP(O38,Runners!A$3:CT$200,S$1,FALSE),2,0),0)</f>
        <v>0</v>
      </c>
      <c r="T38" s="6">
        <f t="shared" si="20"/>
        <v>0</v>
      </c>
      <c r="U38" s="2"/>
      <c r="V38" s="2" t="str">
        <f>IF(O38&lt;&gt;"",VLOOKUP(O38,Runners!CZ$3:DM$200,V$1,FALSE),"")</f>
        <v/>
      </c>
      <c r="W38" s="19" t="str">
        <f t="shared" si="21"/>
        <v/>
      </c>
    </row>
    <row r="39" spans="1:23" x14ac:dyDescent="0.25">
      <c r="A39" s="1" t="s">
        <v>191</v>
      </c>
      <c r="C39" s="3">
        <f>IF(A39&lt;&gt;"",VLOOKUP(A39,Runners!A$3:AS$200,C$1,FALSE),0)</f>
        <v>1.8576388888888889E-2</v>
      </c>
      <c r="D39" s="6">
        <f t="shared" si="11"/>
        <v>36</v>
      </c>
      <c r="E39" s="2"/>
      <c r="F39" s="2">
        <f t="shared" si="12"/>
        <v>0</v>
      </c>
      <c r="J39" s="1" t="str">
        <f t="shared" si="13"/>
        <v>Dominic Garrett</v>
      </c>
      <c r="M39" s="8" t="str">
        <f t="shared" si="14"/>
        <v/>
      </c>
      <c r="N39" s="8" t="str">
        <f t="shared" si="15"/>
        <v/>
      </c>
      <c r="O39" s="1" t="str">
        <f t="shared" si="16"/>
        <v/>
      </c>
      <c r="P39" s="40" t="str">
        <f t="shared" si="17"/>
        <v/>
      </c>
      <c r="Q39" s="40" t="str">
        <f t="shared" si="18"/>
        <v/>
      </c>
      <c r="R39" s="6">
        <f t="shared" si="19"/>
        <v>0</v>
      </c>
      <c r="S39" s="6">
        <f>IF(AND(D39&lt;=L$4,P39&lt;&gt;"Y"),IF(N39&lt;VLOOKUP(O39,Runners!A$3:CT$200,S$1,FALSE),2,0),0)</f>
        <v>0</v>
      </c>
      <c r="T39" s="6">
        <f t="shared" si="20"/>
        <v>0</v>
      </c>
      <c r="U39" s="2"/>
      <c r="V39" s="2" t="str">
        <f>IF(O39&lt;&gt;"",VLOOKUP(O39,Runners!CZ$3:DM$200,V$1,FALSE),"")</f>
        <v/>
      </c>
      <c r="W39" s="19" t="str">
        <f t="shared" si="21"/>
        <v/>
      </c>
    </row>
    <row r="40" spans="1:23" x14ac:dyDescent="0.25">
      <c r="A40" s="1" t="s">
        <v>215</v>
      </c>
      <c r="C40" s="3">
        <f>IF(A40&lt;&gt;"",VLOOKUP(A40,Runners!A$3:AS$200,C$1,FALSE),0)</f>
        <v>1.0243055555555556E-2</v>
      </c>
      <c r="D40" s="6">
        <f t="shared" si="11"/>
        <v>37</v>
      </c>
      <c r="E40" s="2"/>
      <c r="F40" s="2">
        <f t="shared" si="12"/>
        <v>0</v>
      </c>
      <c r="J40" s="1" t="str">
        <f t="shared" si="13"/>
        <v>Emma Johnston</v>
      </c>
      <c r="M40" s="8" t="str">
        <f t="shared" si="14"/>
        <v/>
      </c>
      <c r="N40" s="8" t="str">
        <f t="shared" si="15"/>
        <v/>
      </c>
      <c r="O40" s="1" t="str">
        <f t="shared" si="16"/>
        <v/>
      </c>
      <c r="P40" s="40" t="str">
        <f t="shared" si="17"/>
        <v/>
      </c>
      <c r="Q40" s="40" t="str">
        <f t="shared" si="18"/>
        <v/>
      </c>
      <c r="R40" s="6">
        <f t="shared" si="19"/>
        <v>0</v>
      </c>
      <c r="S40" s="6">
        <f>IF(AND(D40&lt;=L$4,P40&lt;&gt;"Y"),IF(N40&lt;VLOOKUP(O40,Runners!A$3:CT$200,S$1,FALSE),2,0),0)</f>
        <v>0</v>
      </c>
      <c r="T40" s="6">
        <f t="shared" si="20"/>
        <v>0</v>
      </c>
      <c r="U40" s="2"/>
      <c r="V40" s="2" t="str">
        <f>IF(O40&lt;&gt;"",VLOOKUP(O40,Runners!CZ$3:DM$200,V$1,FALSE),"")</f>
        <v/>
      </c>
      <c r="W40" s="19" t="str">
        <f t="shared" si="21"/>
        <v/>
      </c>
    </row>
    <row r="41" spans="1:23" x14ac:dyDescent="0.25">
      <c r="A41" s="1" t="s">
        <v>232</v>
      </c>
      <c r="C41" s="3">
        <f>IF(A41&lt;&gt;"",VLOOKUP(A41,Runners!A$3:AS$200,C$1,FALSE),0)</f>
        <v>1.545138888888889E-2</v>
      </c>
      <c r="D41" s="6">
        <f t="shared" si="11"/>
        <v>38</v>
      </c>
      <c r="E41" s="2"/>
      <c r="F41" s="2">
        <f t="shared" si="12"/>
        <v>0</v>
      </c>
      <c r="J41" s="1" t="str">
        <f t="shared" si="13"/>
        <v>George Thomson</v>
      </c>
      <c r="M41" s="8" t="str">
        <f t="shared" si="14"/>
        <v/>
      </c>
      <c r="N41" s="8" t="str">
        <f t="shared" si="15"/>
        <v/>
      </c>
      <c r="O41" s="1" t="str">
        <f t="shared" si="16"/>
        <v/>
      </c>
      <c r="P41" s="40" t="str">
        <f t="shared" si="17"/>
        <v/>
      </c>
      <c r="Q41" s="40" t="str">
        <f t="shared" si="18"/>
        <v/>
      </c>
      <c r="R41" s="6">
        <f t="shared" si="19"/>
        <v>0</v>
      </c>
      <c r="S41" s="6">
        <f>IF(AND(D41&lt;=L$4,P41&lt;&gt;"Y"),IF(N41&lt;VLOOKUP(O41,Runners!A$3:CT$200,S$1,FALSE),2,0),0)</f>
        <v>0</v>
      </c>
      <c r="T41" s="6">
        <f t="shared" si="20"/>
        <v>0</v>
      </c>
      <c r="U41" s="2"/>
      <c r="V41" s="2" t="str">
        <f>IF(O41&lt;&gt;"",VLOOKUP(O41,Runners!CZ$3:DM$200,V$1,FALSE),"")</f>
        <v/>
      </c>
      <c r="W41" s="19" t="str">
        <f t="shared" si="21"/>
        <v/>
      </c>
    </row>
    <row r="42" spans="1:23" x14ac:dyDescent="0.25">
      <c r="A42" s="1" t="s">
        <v>59</v>
      </c>
      <c r="C42" s="3">
        <f>IF(A42&lt;&gt;"",VLOOKUP(A42,Runners!A$3:AS$200,C$1,FALSE),0)</f>
        <v>1.4236111111111111E-2</v>
      </c>
      <c r="D42" s="6">
        <f t="shared" si="11"/>
        <v>39</v>
      </c>
      <c r="E42" s="2"/>
      <c r="F42" s="2">
        <f t="shared" si="12"/>
        <v>0</v>
      </c>
      <c r="J42" s="1" t="str">
        <f t="shared" si="13"/>
        <v>Gerard Browne</v>
      </c>
      <c r="M42" s="8" t="str">
        <f t="shared" si="14"/>
        <v/>
      </c>
      <c r="N42" s="8" t="str">
        <f t="shared" si="15"/>
        <v/>
      </c>
      <c r="O42" s="1" t="str">
        <f t="shared" si="16"/>
        <v/>
      </c>
      <c r="P42" s="40" t="str">
        <f t="shared" si="17"/>
        <v/>
      </c>
      <c r="Q42" s="40" t="str">
        <f t="shared" si="18"/>
        <v/>
      </c>
      <c r="R42" s="6">
        <f t="shared" si="19"/>
        <v>0</v>
      </c>
      <c r="S42" s="6">
        <f>IF(AND(D42&lt;=L$4,P42&lt;&gt;"Y"),IF(N42&lt;VLOOKUP(O42,Runners!A$3:CT$200,S$1,FALSE),2,0),0)</f>
        <v>0</v>
      </c>
      <c r="T42" s="6">
        <f t="shared" si="20"/>
        <v>0</v>
      </c>
      <c r="U42" s="2"/>
      <c r="V42" s="2" t="str">
        <f>IF(O42&lt;&gt;"",VLOOKUP(O42,Runners!CZ$3:DM$200,V$1,FALSE),"")</f>
        <v/>
      </c>
      <c r="W42" s="19" t="str">
        <f t="shared" si="21"/>
        <v/>
      </c>
    </row>
    <row r="43" spans="1:23" x14ac:dyDescent="0.25">
      <c r="A43" s="1" t="s">
        <v>66</v>
      </c>
      <c r="C43" s="3">
        <f>IF(A43&lt;&gt;"",VLOOKUP(A43,Runners!A$3:AS$200,C$1,FALSE),0)</f>
        <v>1.5277777777777777E-2</v>
      </c>
      <c r="D43" s="6">
        <f t="shared" si="11"/>
        <v>40</v>
      </c>
      <c r="E43" s="2"/>
      <c r="F43" s="2">
        <f t="shared" si="12"/>
        <v>0</v>
      </c>
      <c r="J43" s="1" t="str">
        <f t="shared" si="13"/>
        <v>Gill Draper</v>
      </c>
      <c r="M43" s="8" t="str">
        <f t="shared" si="14"/>
        <v/>
      </c>
      <c r="N43" s="8" t="str">
        <f t="shared" si="15"/>
        <v/>
      </c>
      <c r="O43" s="1" t="str">
        <f t="shared" si="16"/>
        <v/>
      </c>
      <c r="P43" s="40" t="str">
        <f t="shared" si="17"/>
        <v/>
      </c>
      <c r="Q43" s="40" t="str">
        <f t="shared" si="18"/>
        <v/>
      </c>
      <c r="R43" s="6">
        <f t="shared" si="19"/>
        <v>0</v>
      </c>
      <c r="S43" s="6">
        <f>IF(AND(D43&lt;=L$4,P43&lt;&gt;"Y"),IF(N43&lt;VLOOKUP(O43,Runners!A$3:CT$200,S$1,FALSE),2,0),0)</f>
        <v>0</v>
      </c>
      <c r="T43" s="6">
        <f t="shared" si="20"/>
        <v>0</v>
      </c>
      <c r="U43" s="2"/>
      <c r="V43" s="2" t="str">
        <f>IF(O43&lt;&gt;"",VLOOKUP(O43,Runners!CZ$3:DM$200,V$1,FALSE),"")</f>
        <v/>
      </c>
      <c r="W43" s="19" t="str">
        <f t="shared" si="21"/>
        <v/>
      </c>
    </row>
    <row r="44" spans="1:23" x14ac:dyDescent="0.25">
      <c r="A44" s="1" t="s">
        <v>4</v>
      </c>
      <c r="C44" s="3">
        <f>IF(A44&lt;&gt;"",VLOOKUP(A44,Runners!A$3:AS$200,C$1,FALSE),0)</f>
        <v>6.5972222222222222E-3</v>
      </c>
      <c r="D44" s="6">
        <f t="shared" si="11"/>
        <v>41</v>
      </c>
      <c r="E44" s="2"/>
      <c r="F44" s="2">
        <f t="shared" si="12"/>
        <v>0</v>
      </c>
      <c r="J44" s="1" t="str">
        <f t="shared" si="13"/>
        <v>Gillian Oliver</v>
      </c>
      <c r="M44" s="8" t="str">
        <f t="shared" si="14"/>
        <v/>
      </c>
      <c r="N44" s="8" t="str">
        <f t="shared" si="15"/>
        <v/>
      </c>
      <c r="O44" s="1" t="str">
        <f t="shared" si="16"/>
        <v/>
      </c>
      <c r="P44" s="40" t="str">
        <f t="shared" si="17"/>
        <v/>
      </c>
      <c r="Q44" s="40" t="str">
        <f t="shared" si="18"/>
        <v/>
      </c>
      <c r="R44" s="6">
        <f t="shared" si="19"/>
        <v>0</v>
      </c>
      <c r="S44" s="6">
        <f>IF(AND(D44&lt;=L$4,P44&lt;&gt;"Y"),IF(N44&lt;VLOOKUP(O44,Runners!A$3:CT$200,S$1,FALSE),2,0),0)</f>
        <v>0</v>
      </c>
      <c r="T44" s="6">
        <f t="shared" si="20"/>
        <v>0</v>
      </c>
      <c r="U44" s="2"/>
      <c r="V44" s="2" t="str">
        <f>IF(O44&lt;&gt;"",VLOOKUP(O44,Runners!CZ$3:DM$200,V$1,FALSE),"")</f>
        <v/>
      </c>
      <c r="W44" s="19" t="str">
        <f t="shared" si="21"/>
        <v/>
      </c>
    </row>
    <row r="45" spans="1:23" x14ac:dyDescent="0.25">
      <c r="A45" s="1" t="s">
        <v>5</v>
      </c>
      <c r="C45" s="3">
        <f>IF(A45&lt;&gt;"",VLOOKUP(A45,Runners!A$3:AS$200,C$1,FALSE),0)</f>
        <v>1.545138888888889E-2</v>
      </c>
      <c r="D45" s="6">
        <f t="shared" si="11"/>
        <v>42</v>
      </c>
      <c r="E45" s="2"/>
      <c r="F45" s="2">
        <f t="shared" si="12"/>
        <v>0</v>
      </c>
      <c r="J45" s="1" t="str">
        <f t="shared" si="13"/>
        <v>Graham Webster</v>
      </c>
      <c r="M45" s="8" t="str">
        <f t="shared" si="14"/>
        <v/>
      </c>
      <c r="N45" s="8" t="str">
        <f t="shared" si="15"/>
        <v/>
      </c>
      <c r="O45" s="1" t="str">
        <f t="shared" si="16"/>
        <v/>
      </c>
      <c r="P45" s="40" t="str">
        <f t="shared" si="17"/>
        <v/>
      </c>
      <c r="Q45" s="40" t="str">
        <f t="shared" si="18"/>
        <v/>
      </c>
      <c r="R45" s="6">
        <f t="shared" si="19"/>
        <v>0</v>
      </c>
      <c r="S45" s="6">
        <f>IF(AND(D45&lt;=L$4,P45&lt;&gt;"Y"),IF(N45&lt;VLOOKUP(O45,Runners!A$3:CT$200,S$1,FALSE),2,0),0)</f>
        <v>0</v>
      </c>
      <c r="T45" s="6">
        <f t="shared" si="20"/>
        <v>0</v>
      </c>
      <c r="U45" s="2"/>
      <c r="V45" s="2" t="str">
        <f>IF(O45&lt;&gt;"",VLOOKUP(O45,Runners!CZ$3:DM$200,V$1,FALSE),"")</f>
        <v/>
      </c>
      <c r="W45" s="19" t="str">
        <f t="shared" si="21"/>
        <v/>
      </c>
    </row>
    <row r="46" spans="1:23" x14ac:dyDescent="0.25">
      <c r="A46" s="1" t="s">
        <v>195</v>
      </c>
      <c r="C46" s="3">
        <f>IF(A46&lt;&gt;"",VLOOKUP(A46,Runners!A$3:AS$200,C$1,FALSE),0)</f>
        <v>4.6874999999999998E-3</v>
      </c>
      <c r="D46" s="6">
        <f t="shared" si="11"/>
        <v>43</v>
      </c>
      <c r="E46" s="2"/>
      <c r="F46" s="2">
        <f t="shared" si="12"/>
        <v>0</v>
      </c>
      <c r="J46" s="1" t="str">
        <f t="shared" si="13"/>
        <v>Graham Young</v>
      </c>
      <c r="M46" s="8" t="str">
        <f t="shared" si="14"/>
        <v/>
      </c>
      <c r="N46" s="8" t="str">
        <f t="shared" si="15"/>
        <v/>
      </c>
      <c r="O46" s="1" t="str">
        <f t="shared" si="16"/>
        <v/>
      </c>
      <c r="P46" s="40" t="str">
        <f t="shared" si="17"/>
        <v/>
      </c>
      <c r="Q46" s="40" t="str">
        <f t="shared" si="18"/>
        <v/>
      </c>
      <c r="R46" s="6">
        <f t="shared" si="19"/>
        <v>0</v>
      </c>
      <c r="S46" s="6">
        <f>IF(AND(D46&lt;=L$4,P46&lt;&gt;"Y"),IF(N46&lt;VLOOKUP(O46,Runners!A$3:CT$200,S$1,FALSE),2,0),0)</f>
        <v>0</v>
      </c>
      <c r="T46" s="6">
        <f t="shared" si="20"/>
        <v>0</v>
      </c>
      <c r="U46" s="2"/>
      <c r="V46" s="2" t="str">
        <f>IF(O46&lt;&gt;"",VLOOKUP(O46,Runners!CZ$3:DM$200,V$1,FALSE),"")</f>
        <v/>
      </c>
      <c r="W46" s="19" t="str">
        <f t="shared" si="21"/>
        <v/>
      </c>
    </row>
    <row r="47" spans="1:23" x14ac:dyDescent="0.25">
      <c r="A47" s="1" t="s">
        <v>10</v>
      </c>
      <c r="C47" s="3">
        <f>IF(A47&lt;&gt;"",VLOOKUP(A47,Runners!A$3:AS$200,C$1,FALSE),0)</f>
        <v>9.2013888888888892E-3</v>
      </c>
      <c r="D47" s="6">
        <f t="shared" si="11"/>
        <v>44</v>
      </c>
      <c r="E47" s="2">
        <v>3.8460648148148147E-2</v>
      </c>
      <c r="F47" s="2">
        <f t="shared" si="12"/>
        <v>2.9259259259259256E-2</v>
      </c>
      <c r="J47" s="1" t="str">
        <f t="shared" si="13"/>
        <v>Greg Oulton</v>
      </c>
      <c r="M47" s="8" t="str">
        <f t="shared" si="14"/>
        <v/>
      </c>
      <c r="N47" s="8" t="str">
        <f t="shared" si="15"/>
        <v/>
      </c>
      <c r="O47" s="1" t="str">
        <f t="shared" si="16"/>
        <v/>
      </c>
      <c r="P47" s="40" t="str">
        <f t="shared" si="17"/>
        <v/>
      </c>
      <c r="Q47" s="40" t="str">
        <f t="shared" si="18"/>
        <v/>
      </c>
      <c r="R47" s="6">
        <f t="shared" si="19"/>
        <v>0</v>
      </c>
      <c r="S47" s="6">
        <f>IF(AND(D47&lt;=L$4,P47&lt;&gt;"Y"),IF(N47&lt;VLOOKUP(O47,Runners!A$3:CT$200,S$1,FALSE),2,0),0)</f>
        <v>0</v>
      </c>
      <c r="T47" s="6">
        <f t="shared" si="20"/>
        <v>0</v>
      </c>
      <c r="U47" s="2"/>
      <c r="V47" s="2" t="str">
        <f>IF(O47&lt;&gt;"",VLOOKUP(O47,Runners!CZ$3:DM$200,V$1,FALSE),"")</f>
        <v/>
      </c>
      <c r="W47" s="19" t="str">
        <f t="shared" si="21"/>
        <v/>
      </c>
    </row>
    <row r="48" spans="1:23" x14ac:dyDescent="0.25">
      <c r="A48" s="1" t="s">
        <v>197</v>
      </c>
      <c r="C48" s="3">
        <f>IF(A48&lt;&gt;"",VLOOKUP(A48,Runners!A$3:AS$200,C$1,FALSE),0)</f>
        <v>1.9791666666666666E-2</v>
      </c>
      <c r="D48" s="6">
        <f t="shared" si="11"/>
        <v>45</v>
      </c>
      <c r="E48" s="2"/>
      <c r="F48" s="2">
        <f t="shared" si="12"/>
        <v>0</v>
      </c>
      <c r="J48" s="1" t="str">
        <f t="shared" si="13"/>
        <v>Guest 35:00</v>
      </c>
      <c r="M48" s="8" t="str">
        <f t="shared" si="14"/>
        <v/>
      </c>
      <c r="N48" s="8" t="str">
        <f t="shared" si="15"/>
        <v/>
      </c>
      <c r="O48" s="1" t="str">
        <f t="shared" si="16"/>
        <v/>
      </c>
      <c r="P48" s="40" t="str">
        <f t="shared" si="17"/>
        <v/>
      </c>
      <c r="Q48" s="40" t="str">
        <f t="shared" si="18"/>
        <v/>
      </c>
      <c r="R48" s="6">
        <f t="shared" si="19"/>
        <v>0</v>
      </c>
      <c r="S48" s="6">
        <f>IF(AND(D48&lt;=L$4,P48&lt;&gt;"Y"),IF(N48&lt;VLOOKUP(O48,Runners!A$3:CT$200,S$1,FALSE),2,0),0)</f>
        <v>0</v>
      </c>
      <c r="T48" s="6">
        <f t="shared" si="20"/>
        <v>0</v>
      </c>
      <c r="U48" s="2"/>
      <c r="V48" s="2" t="str">
        <f>IF(O48&lt;&gt;"",VLOOKUP(O48,Runners!CZ$3:DM$200,V$1,FALSE),"")</f>
        <v/>
      </c>
      <c r="W48" s="19" t="str">
        <f t="shared" si="21"/>
        <v/>
      </c>
    </row>
    <row r="49" spans="1:23" x14ac:dyDescent="0.25">
      <c r="A49" s="1" t="s">
        <v>196</v>
      </c>
      <c r="B49" s="3"/>
      <c r="C49" s="3">
        <f>IF(A49&lt;&gt;"",VLOOKUP(A49,Runners!A$3:AS$200,C$1,FALSE),0)</f>
        <v>1.8576388888888889E-2</v>
      </c>
      <c r="D49" s="6">
        <f t="shared" si="11"/>
        <v>46</v>
      </c>
      <c r="E49" s="2"/>
      <c r="F49" s="2">
        <f t="shared" si="12"/>
        <v>0</v>
      </c>
      <c r="J49" s="1" t="str">
        <f t="shared" si="13"/>
        <v>Guest 37:30</v>
      </c>
      <c r="M49" s="8" t="str">
        <f t="shared" si="14"/>
        <v/>
      </c>
      <c r="N49" s="8" t="str">
        <f t="shared" si="15"/>
        <v/>
      </c>
      <c r="O49" s="1" t="str">
        <f t="shared" si="16"/>
        <v/>
      </c>
      <c r="P49" s="40" t="str">
        <f t="shared" si="17"/>
        <v/>
      </c>
      <c r="Q49" s="40" t="str">
        <f t="shared" si="18"/>
        <v/>
      </c>
      <c r="R49" s="6">
        <f t="shared" si="19"/>
        <v>0</v>
      </c>
      <c r="S49" s="6">
        <f>IF(AND(D49&lt;=L$4,P49&lt;&gt;"Y"),IF(N49&lt;VLOOKUP(O49,Runners!A$3:CT$200,S$1,FALSE),2,0),0)</f>
        <v>0</v>
      </c>
      <c r="T49" s="6">
        <f t="shared" si="20"/>
        <v>0</v>
      </c>
      <c r="U49" s="2"/>
      <c r="V49" s="2" t="str">
        <f>IF(O49&lt;&gt;"",VLOOKUP(O49,Runners!CZ$3:DM$200,V$1,FALSE),"")</f>
        <v/>
      </c>
      <c r="W49" s="19" t="str">
        <f t="shared" si="21"/>
        <v/>
      </c>
    </row>
    <row r="50" spans="1:23" x14ac:dyDescent="0.25">
      <c r="A50" s="1" t="s">
        <v>176</v>
      </c>
      <c r="C50" s="3">
        <f>IF(A50&lt;&gt;"",VLOOKUP(A50,Runners!A$3:AS$200,C$1,FALSE),0)</f>
        <v>1.7361111111111112E-2</v>
      </c>
      <c r="D50" s="6">
        <f t="shared" si="11"/>
        <v>47</v>
      </c>
      <c r="E50" s="2"/>
      <c r="F50" s="2">
        <f t="shared" si="12"/>
        <v>0</v>
      </c>
      <c r="J50" s="1" t="str">
        <f t="shared" si="13"/>
        <v>Guest 40</v>
      </c>
      <c r="M50" s="8" t="str">
        <f t="shared" si="14"/>
        <v/>
      </c>
      <c r="N50" s="8" t="str">
        <f t="shared" si="15"/>
        <v/>
      </c>
      <c r="O50" s="1" t="str">
        <f t="shared" si="16"/>
        <v/>
      </c>
      <c r="P50" s="40" t="str">
        <f t="shared" si="17"/>
        <v/>
      </c>
      <c r="Q50" s="40" t="str">
        <f t="shared" si="18"/>
        <v/>
      </c>
      <c r="R50" s="6">
        <f t="shared" si="19"/>
        <v>0</v>
      </c>
      <c r="S50" s="6">
        <f>IF(AND(D50&lt;=L$4,P50&lt;&gt;"Y"),IF(N50&lt;VLOOKUP(O50,Runners!A$3:CT$200,S$1,FALSE),2,0),0)</f>
        <v>0</v>
      </c>
      <c r="T50" s="6">
        <f t="shared" si="20"/>
        <v>0</v>
      </c>
      <c r="U50" s="2"/>
      <c r="V50" s="2" t="str">
        <f>IF(O50&lt;&gt;"",VLOOKUP(O50,Runners!CZ$3:DM$200,V$1,FALSE),"")</f>
        <v/>
      </c>
      <c r="W50" s="19" t="str">
        <f t="shared" si="21"/>
        <v/>
      </c>
    </row>
    <row r="51" spans="1:23" x14ac:dyDescent="0.25">
      <c r="A51" s="1" t="s">
        <v>177</v>
      </c>
      <c r="C51" s="3">
        <f>IF(A51&lt;&gt;"",VLOOKUP(A51,Runners!A$3:AS$200,C$1,FALSE),0)</f>
        <v>1.6145833333333335E-2</v>
      </c>
      <c r="D51" s="6">
        <f t="shared" si="11"/>
        <v>48</v>
      </c>
      <c r="E51" s="2"/>
      <c r="F51" s="2">
        <f t="shared" si="12"/>
        <v>0</v>
      </c>
      <c r="J51" s="1" t="str">
        <f t="shared" si="13"/>
        <v>Guest 42:30</v>
      </c>
      <c r="M51" s="8" t="str">
        <f t="shared" si="14"/>
        <v/>
      </c>
      <c r="N51" s="8" t="str">
        <f t="shared" si="15"/>
        <v/>
      </c>
      <c r="O51" s="1" t="str">
        <f t="shared" si="16"/>
        <v/>
      </c>
      <c r="P51" s="40" t="str">
        <f t="shared" si="17"/>
        <v/>
      </c>
      <c r="Q51" s="40" t="str">
        <f t="shared" si="18"/>
        <v/>
      </c>
      <c r="R51" s="6">
        <f t="shared" si="19"/>
        <v>0</v>
      </c>
      <c r="S51" s="6">
        <f>IF(AND(D51&lt;=L$4,P51&lt;&gt;"Y"),IF(N51&lt;VLOOKUP(O51,Runners!A$3:CT$200,S$1,FALSE),2,0),0)</f>
        <v>0</v>
      </c>
      <c r="T51" s="6">
        <f t="shared" si="20"/>
        <v>0</v>
      </c>
      <c r="U51" s="2"/>
      <c r="V51" s="2" t="str">
        <f>IF(O51&lt;&gt;"",VLOOKUP(O51,Runners!CZ$3:DM$200,V$1,FALSE),"")</f>
        <v/>
      </c>
      <c r="W51" s="19" t="str">
        <f t="shared" si="21"/>
        <v/>
      </c>
    </row>
    <row r="52" spans="1:23" x14ac:dyDescent="0.25">
      <c r="A52" s="1" t="s">
        <v>178</v>
      </c>
      <c r="C52" s="3">
        <f>IF(A52&lt;&gt;"",VLOOKUP(A52,Runners!A$3:AS$200,C$1,FALSE),0)</f>
        <v>1.4930555555555556E-2</v>
      </c>
      <c r="D52" s="6">
        <f t="shared" si="11"/>
        <v>49</v>
      </c>
      <c r="E52" s="2"/>
      <c r="F52" s="2">
        <f t="shared" si="12"/>
        <v>0</v>
      </c>
      <c r="J52" s="1" t="str">
        <f t="shared" si="13"/>
        <v>Guest 45</v>
      </c>
      <c r="M52" s="8" t="str">
        <f t="shared" si="14"/>
        <v/>
      </c>
      <c r="N52" s="8" t="str">
        <f t="shared" si="15"/>
        <v/>
      </c>
      <c r="O52" s="1" t="str">
        <f t="shared" si="16"/>
        <v/>
      </c>
      <c r="P52" s="40" t="str">
        <f t="shared" si="17"/>
        <v/>
      </c>
      <c r="Q52" s="40" t="str">
        <f t="shared" si="18"/>
        <v/>
      </c>
      <c r="R52" s="6">
        <f t="shared" si="19"/>
        <v>0</v>
      </c>
      <c r="S52" s="6">
        <f>IF(AND(D52&lt;=L$4,P52&lt;&gt;"Y"),IF(N52&lt;VLOOKUP(O52,Runners!A$3:CT$200,S$1,FALSE),2,0),0)</f>
        <v>0</v>
      </c>
      <c r="T52" s="6">
        <f t="shared" si="20"/>
        <v>0</v>
      </c>
      <c r="U52" s="2"/>
      <c r="V52" s="2" t="str">
        <f>IF(O52&lt;&gt;"",VLOOKUP(O52,Runners!CZ$3:DM$200,V$1,FALSE),"")</f>
        <v/>
      </c>
      <c r="W52" s="19" t="str">
        <f t="shared" si="21"/>
        <v/>
      </c>
    </row>
    <row r="53" spans="1:23" x14ac:dyDescent="0.25">
      <c r="A53" s="1" t="s">
        <v>179</v>
      </c>
      <c r="B53" s="3"/>
      <c r="C53" s="3">
        <f>IF(A53&lt;&gt;"",VLOOKUP(A53,Runners!A$3:AS$200,C$1,FALSE),0)</f>
        <v>1.3888888888888888E-2</v>
      </c>
      <c r="D53" s="6">
        <f t="shared" si="11"/>
        <v>50</v>
      </c>
      <c r="E53" s="2"/>
      <c r="F53" s="2">
        <f t="shared" si="12"/>
        <v>0</v>
      </c>
      <c r="J53" s="1" t="str">
        <f t="shared" si="13"/>
        <v>Guest 47:30</v>
      </c>
      <c r="M53" s="8" t="str">
        <f t="shared" si="14"/>
        <v/>
      </c>
      <c r="N53" s="8" t="str">
        <f t="shared" si="15"/>
        <v/>
      </c>
      <c r="O53" s="1" t="str">
        <f t="shared" si="16"/>
        <v/>
      </c>
      <c r="P53" s="40" t="str">
        <f t="shared" si="17"/>
        <v/>
      </c>
      <c r="Q53" s="40" t="str">
        <f t="shared" si="18"/>
        <v/>
      </c>
      <c r="R53" s="6">
        <f t="shared" si="19"/>
        <v>0</v>
      </c>
      <c r="S53" s="6">
        <f>IF(AND(D53&lt;=L$4,P53&lt;&gt;"Y"),IF(N53&lt;VLOOKUP(O53,Runners!A$3:CT$200,S$1,FALSE),2,0),0)</f>
        <v>0</v>
      </c>
      <c r="T53" s="6">
        <f t="shared" si="20"/>
        <v>0</v>
      </c>
      <c r="U53" s="2"/>
      <c r="V53" s="2" t="str">
        <f>IF(O53&lt;&gt;"",VLOOKUP(O53,Runners!CZ$3:DM$200,V$1,FALSE),"")</f>
        <v/>
      </c>
      <c r="W53" s="19" t="str">
        <f t="shared" si="21"/>
        <v/>
      </c>
    </row>
    <row r="54" spans="1:23" x14ac:dyDescent="0.25">
      <c r="A54" s="1" t="s">
        <v>180</v>
      </c>
      <c r="B54" s="3"/>
      <c r="C54" s="3">
        <f>IF(A54&lt;&gt;"",VLOOKUP(A54,Runners!A$3:AS$200,C$1,FALSE),0)</f>
        <v>1.2673611111111111E-2</v>
      </c>
      <c r="D54" s="6">
        <f t="shared" si="11"/>
        <v>51</v>
      </c>
      <c r="E54" s="2"/>
      <c r="F54" s="2">
        <f t="shared" si="12"/>
        <v>0</v>
      </c>
      <c r="J54" s="1" t="str">
        <f t="shared" si="13"/>
        <v>Guest 50</v>
      </c>
      <c r="M54" s="8" t="str">
        <f t="shared" si="14"/>
        <v/>
      </c>
      <c r="N54" s="8" t="str">
        <f t="shared" si="15"/>
        <v/>
      </c>
      <c r="O54" s="1" t="str">
        <f t="shared" si="16"/>
        <v/>
      </c>
      <c r="P54" s="40" t="str">
        <f t="shared" si="17"/>
        <v/>
      </c>
      <c r="Q54" s="40" t="str">
        <f t="shared" si="18"/>
        <v/>
      </c>
      <c r="R54" s="6">
        <f t="shared" si="19"/>
        <v>0</v>
      </c>
      <c r="S54" s="6">
        <f>IF(AND(D54&lt;=L$4,P54&lt;&gt;"Y"),IF(N54&lt;VLOOKUP(O54,Runners!A$3:CT$200,S$1,FALSE),2,0),0)</f>
        <v>0</v>
      </c>
      <c r="T54" s="6">
        <f t="shared" si="20"/>
        <v>0</v>
      </c>
      <c r="U54" s="2"/>
      <c r="V54" s="2" t="str">
        <f>IF(O54&lt;&gt;"",VLOOKUP(O54,Runners!CZ$3:DM$200,V$1,FALSE),"")</f>
        <v/>
      </c>
      <c r="W54" s="19" t="str">
        <f t="shared" si="21"/>
        <v/>
      </c>
    </row>
    <row r="55" spans="1:23" x14ac:dyDescent="0.25">
      <c r="A55" s="1" t="s">
        <v>181</v>
      </c>
      <c r="C55" s="3">
        <f>IF(A55&lt;&gt;"",VLOOKUP(A55,Runners!A$3:AS$200,C$1,FALSE),0)</f>
        <v>1.0243055555555556E-2</v>
      </c>
      <c r="D55" s="6">
        <f t="shared" si="11"/>
        <v>52</v>
      </c>
      <c r="E55" s="2"/>
      <c r="F55" s="2">
        <f t="shared" si="12"/>
        <v>0</v>
      </c>
      <c r="J55" s="1" t="str">
        <f t="shared" si="13"/>
        <v>Guest 55</v>
      </c>
      <c r="M55" s="8" t="str">
        <f t="shared" si="14"/>
        <v/>
      </c>
      <c r="N55" s="8" t="str">
        <f t="shared" si="15"/>
        <v/>
      </c>
      <c r="O55" s="1" t="str">
        <f t="shared" si="16"/>
        <v/>
      </c>
      <c r="P55" s="40" t="str">
        <f t="shared" si="17"/>
        <v/>
      </c>
      <c r="Q55" s="40" t="str">
        <f t="shared" si="18"/>
        <v/>
      </c>
      <c r="R55" s="6">
        <f t="shared" si="19"/>
        <v>0</v>
      </c>
      <c r="S55" s="6">
        <f>IF(AND(D55&lt;=L$4,P55&lt;&gt;"Y"),IF(N55&lt;VLOOKUP(O55,Runners!A$3:CT$200,S$1,FALSE),2,0),0)</f>
        <v>0</v>
      </c>
      <c r="T55" s="6">
        <f t="shared" si="20"/>
        <v>0</v>
      </c>
      <c r="U55" s="2"/>
      <c r="V55" s="2" t="str">
        <f>IF(O55&lt;&gt;"",VLOOKUP(O55,Runners!CZ$3:DM$200,V$1,FALSE),"")</f>
        <v/>
      </c>
      <c r="W55" s="19" t="str">
        <f t="shared" si="21"/>
        <v/>
      </c>
    </row>
    <row r="56" spans="1:23" x14ac:dyDescent="0.25">
      <c r="A56" s="1" t="s">
        <v>182</v>
      </c>
      <c r="C56" s="3">
        <f>IF(A56&lt;&gt;"",VLOOKUP(A56,Runners!A$3:AS$200,C$1,FALSE),0)</f>
        <v>7.9861111111111105E-3</v>
      </c>
      <c r="D56" s="6">
        <f t="shared" si="11"/>
        <v>53</v>
      </c>
      <c r="E56" s="2"/>
      <c r="F56" s="2">
        <f t="shared" si="12"/>
        <v>0</v>
      </c>
      <c r="J56" s="1" t="str">
        <f t="shared" si="13"/>
        <v>Guest 60</v>
      </c>
      <c r="M56" s="8" t="str">
        <f t="shared" si="14"/>
        <v/>
      </c>
      <c r="N56" s="8" t="str">
        <f t="shared" si="15"/>
        <v/>
      </c>
      <c r="O56" s="1" t="str">
        <f t="shared" si="16"/>
        <v/>
      </c>
      <c r="P56" s="40" t="str">
        <f t="shared" si="17"/>
        <v/>
      </c>
      <c r="Q56" s="40" t="str">
        <f t="shared" si="18"/>
        <v/>
      </c>
      <c r="R56" s="6">
        <f t="shared" si="19"/>
        <v>0</v>
      </c>
      <c r="S56" s="6">
        <f>IF(AND(D56&lt;=L$4,P56&lt;&gt;"Y"),IF(N56&lt;VLOOKUP(O56,Runners!A$3:CT$200,S$1,FALSE),2,0),0)</f>
        <v>0</v>
      </c>
      <c r="T56" s="6">
        <f t="shared" si="20"/>
        <v>0</v>
      </c>
      <c r="U56" s="2"/>
      <c r="V56" s="2" t="str">
        <f>IF(O56&lt;&gt;"",VLOOKUP(O56,Runners!CZ$3:DM$200,V$1,FALSE),"")</f>
        <v/>
      </c>
      <c r="W56" s="19" t="str">
        <f t="shared" si="21"/>
        <v/>
      </c>
    </row>
    <row r="57" spans="1:23" x14ac:dyDescent="0.25">
      <c r="A57" s="1" t="s">
        <v>199</v>
      </c>
      <c r="B57" s="3" t="s">
        <v>185</v>
      </c>
      <c r="C57" s="3">
        <f>IF(A57&lt;&gt;"",VLOOKUP(A57,Runners!A$3:AS$200,C$1,FALSE),0)</f>
        <v>1.1111111111111112E-2</v>
      </c>
      <c r="D57" s="6">
        <f t="shared" si="11"/>
        <v>54</v>
      </c>
      <c r="E57" s="2"/>
      <c r="F57" s="2">
        <f t="shared" si="12"/>
        <v>0</v>
      </c>
      <c r="J57" s="1" t="str">
        <f t="shared" si="13"/>
        <v>Hannah McCandless</v>
      </c>
      <c r="M57" s="8" t="str">
        <f t="shared" si="14"/>
        <v/>
      </c>
      <c r="N57" s="8" t="str">
        <f t="shared" si="15"/>
        <v/>
      </c>
      <c r="O57" s="1" t="str">
        <f t="shared" si="16"/>
        <v/>
      </c>
      <c r="P57" s="40" t="str">
        <f t="shared" si="17"/>
        <v/>
      </c>
      <c r="Q57" s="40" t="str">
        <f t="shared" si="18"/>
        <v/>
      </c>
      <c r="R57" s="6">
        <f t="shared" si="19"/>
        <v>0</v>
      </c>
      <c r="S57" s="6">
        <f>IF(AND(D57&lt;=L$4,P57&lt;&gt;"Y"),IF(N57&lt;VLOOKUP(O57,Runners!A$3:CT$200,S$1,FALSE),2,0),0)</f>
        <v>0</v>
      </c>
      <c r="T57" s="6">
        <f t="shared" si="20"/>
        <v>0</v>
      </c>
      <c r="U57" s="2"/>
      <c r="V57" s="2" t="str">
        <f>IF(O57&lt;&gt;"",VLOOKUP(O57,Runners!CZ$3:DM$200,V$1,FALSE),"")</f>
        <v/>
      </c>
      <c r="W57" s="19" t="str">
        <f t="shared" si="21"/>
        <v/>
      </c>
    </row>
    <row r="58" spans="1:23" x14ac:dyDescent="0.25">
      <c r="A58" s="1" t="s">
        <v>172</v>
      </c>
      <c r="C58" s="3">
        <f>IF(A58&lt;&gt;"",VLOOKUP(A58,Runners!A$3:AS$200,C$1,FALSE),0)</f>
        <v>1.3194444444444444E-2</v>
      </c>
      <c r="D58" s="6">
        <f t="shared" si="11"/>
        <v>55</v>
      </c>
      <c r="E58" s="2"/>
      <c r="F58" s="2">
        <f t="shared" si="12"/>
        <v>0</v>
      </c>
      <c r="J58" s="1" t="str">
        <f t="shared" si="13"/>
        <v>Heidi Haigh</v>
      </c>
      <c r="M58" s="8" t="str">
        <f t="shared" si="14"/>
        <v/>
      </c>
      <c r="N58" s="8" t="str">
        <f t="shared" si="15"/>
        <v/>
      </c>
      <c r="O58" s="1" t="str">
        <f t="shared" si="16"/>
        <v/>
      </c>
      <c r="P58" s="40" t="str">
        <f t="shared" si="17"/>
        <v/>
      </c>
      <c r="Q58" s="40" t="str">
        <f t="shared" si="18"/>
        <v/>
      </c>
      <c r="R58" s="6">
        <f t="shared" si="19"/>
        <v>0</v>
      </c>
      <c r="S58" s="6">
        <f>IF(AND(D58&lt;=L$4,P58&lt;&gt;"Y"),IF(N58&lt;VLOOKUP(O58,Runners!A$3:CT$200,S$1,FALSE),2,0),0)</f>
        <v>0</v>
      </c>
      <c r="T58" s="6">
        <f t="shared" si="20"/>
        <v>0</v>
      </c>
      <c r="U58" s="2"/>
      <c r="V58" s="2" t="str">
        <f>IF(O58&lt;&gt;"",VLOOKUP(O58,Runners!CZ$3:DM$200,V$1,FALSE),"")</f>
        <v/>
      </c>
      <c r="W58" s="19" t="str">
        <f t="shared" si="21"/>
        <v/>
      </c>
    </row>
    <row r="59" spans="1:23" x14ac:dyDescent="0.25">
      <c r="A59" s="1" t="s">
        <v>233</v>
      </c>
      <c r="C59" s="3">
        <f>IF(A59&lt;&gt;"",VLOOKUP(A59,Runners!A$3:AS$200,C$1,FALSE),0)</f>
        <v>1.545138888888889E-2</v>
      </c>
      <c r="D59" s="6">
        <f t="shared" si="11"/>
        <v>56</v>
      </c>
      <c r="E59" s="2"/>
      <c r="F59" s="2">
        <f t="shared" si="12"/>
        <v>0</v>
      </c>
      <c r="J59" s="1" t="str">
        <f t="shared" si="13"/>
        <v>Hugo Love</v>
      </c>
      <c r="M59" s="8" t="str">
        <f t="shared" si="14"/>
        <v/>
      </c>
      <c r="N59" s="8" t="str">
        <f t="shared" si="15"/>
        <v/>
      </c>
      <c r="O59" s="1" t="str">
        <f t="shared" si="16"/>
        <v/>
      </c>
      <c r="P59" s="40" t="str">
        <f t="shared" si="17"/>
        <v/>
      </c>
      <c r="Q59" s="40" t="str">
        <f t="shared" si="18"/>
        <v/>
      </c>
      <c r="R59" s="6">
        <f t="shared" si="19"/>
        <v>0</v>
      </c>
      <c r="S59" s="6">
        <f>IF(AND(D59&lt;=L$4,P59&lt;&gt;"Y"),IF(N59&lt;VLOOKUP(O59,Runners!A$3:CT$200,S$1,FALSE),2,0),0)</f>
        <v>0</v>
      </c>
      <c r="T59" s="6">
        <f t="shared" si="20"/>
        <v>0</v>
      </c>
      <c r="U59" s="2"/>
      <c r="V59" s="2" t="str">
        <f>IF(O59&lt;&gt;"",VLOOKUP(O59,Runners!CZ$3:DM$200,V$1,FALSE),"")</f>
        <v/>
      </c>
      <c r="W59" s="19" t="str">
        <f t="shared" si="21"/>
        <v/>
      </c>
    </row>
    <row r="60" spans="1:23" x14ac:dyDescent="0.25">
      <c r="A60" s="1" t="s">
        <v>165</v>
      </c>
      <c r="C60" s="3">
        <f>IF(A60&lt;&gt;"",VLOOKUP(A60,Runners!A$3:AS$200,C$1,FALSE),0)</f>
        <v>1.545138888888889E-2</v>
      </c>
      <c r="D60" s="6">
        <f t="shared" si="11"/>
        <v>57</v>
      </c>
      <c r="E60" s="2"/>
      <c r="F60" s="2">
        <f t="shared" si="12"/>
        <v>0</v>
      </c>
      <c r="J60" s="1" t="str">
        <f t="shared" si="13"/>
        <v>Ian Tate</v>
      </c>
      <c r="M60" s="8" t="str">
        <f t="shared" si="14"/>
        <v/>
      </c>
      <c r="N60" s="8" t="str">
        <f t="shared" si="15"/>
        <v/>
      </c>
      <c r="O60" s="1" t="str">
        <f t="shared" si="16"/>
        <v/>
      </c>
      <c r="P60" s="40" t="str">
        <f t="shared" si="17"/>
        <v/>
      </c>
      <c r="Q60" s="40" t="str">
        <f t="shared" si="18"/>
        <v/>
      </c>
      <c r="R60" s="6">
        <f t="shared" si="19"/>
        <v>0</v>
      </c>
      <c r="S60" s="6">
        <f>IF(AND(D60&lt;=L$4,P60&lt;&gt;"Y"),IF(N60&lt;VLOOKUP(O60,Runners!A$3:CT$200,S$1,FALSE),2,0),0)</f>
        <v>0</v>
      </c>
      <c r="T60" s="6">
        <f t="shared" si="20"/>
        <v>0</v>
      </c>
      <c r="U60" s="2"/>
      <c r="V60" s="2" t="str">
        <f>IF(O60&lt;&gt;"",VLOOKUP(O60,Runners!CZ$3:DM$200,V$1,FALSE),"")</f>
        <v/>
      </c>
      <c r="W60" s="19" t="str">
        <f t="shared" si="21"/>
        <v/>
      </c>
    </row>
    <row r="61" spans="1:23" x14ac:dyDescent="0.25">
      <c r="A61" s="1" t="s">
        <v>11</v>
      </c>
      <c r="B61" s="3"/>
      <c r="C61" s="3">
        <f>IF(A61&lt;&gt;"",VLOOKUP(A61,Runners!A$3:AS$200,C$1,FALSE),0)</f>
        <v>9.3749999999999997E-3</v>
      </c>
      <c r="D61" s="6">
        <f t="shared" si="11"/>
        <v>58</v>
      </c>
      <c r="E61" s="2"/>
      <c r="F61" s="2">
        <f t="shared" si="12"/>
        <v>0</v>
      </c>
      <c r="J61" s="1" t="str">
        <f t="shared" si="13"/>
        <v>Jacqui Murray</v>
      </c>
      <c r="M61" s="8" t="str">
        <f t="shared" si="14"/>
        <v/>
      </c>
      <c r="N61" s="8" t="str">
        <f t="shared" si="15"/>
        <v/>
      </c>
      <c r="O61" s="1" t="str">
        <f t="shared" si="16"/>
        <v/>
      </c>
      <c r="P61" s="40" t="str">
        <f t="shared" si="17"/>
        <v/>
      </c>
      <c r="Q61" s="40" t="str">
        <f t="shared" si="18"/>
        <v/>
      </c>
      <c r="R61" s="6">
        <f t="shared" si="19"/>
        <v>0</v>
      </c>
      <c r="S61" s="6">
        <f>IF(AND(D61&lt;=L$4,P61&lt;&gt;"Y"),IF(N61&lt;VLOOKUP(O61,Runners!A$3:CT$200,S$1,FALSE),2,0),0)</f>
        <v>0</v>
      </c>
      <c r="T61" s="6">
        <f t="shared" si="20"/>
        <v>0</v>
      </c>
      <c r="U61" s="2"/>
      <c r="V61" s="2" t="str">
        <f>IF(O61&lt;&gt;"",VLOOKUP(O61,Runners!CZ$3:DM$200,V$1,FALSE),"")</f>
        <v/>
      </c>
      <c r="W61" s="19" t="str">
        <f t="shared" si="21"/>
        <v/>
      </c>
    </row>
    <row r="62" spans="1:23" x14ac:dyDescent="0.25">
      <c r="A62" s="1" t="s">
        <v>157</v>
      </c>
      <c r="C62" s="3">
        <f>IF(A62&lt;&gt;"",VLOOKUP(A62,Runners!A$3:AS$200,C$1,FALSE),0)</f>
        <v>1.40625E-2</v>
      </c>
      <c r="D62" s="6">
        <f t="shared" si="11"/>
        <v>59</v>
      </c>
      <c r="E62" s="2"/>
      <c r="F62" s="2">
        <f t="shared" si="12"/>
        <v>0</v>
      </c>
      <c r="J62" s="1" t="str">
        <f t="shared" si="13"/>
        <v>James Buckley</v>
      </c>
      <c r="M62" s="8" t="str">
        <f t="shared" si="14"/>
        <v/>
      </c>
      <c r="N62" s="8" t="str">
        <f t="shared" si="15"/>
        <v/>
      </c>
      <c r="O62" s="1" t="str">
        <f t="shared" si="16"/>
        <v/>
      </c>
      <c r="P62" s="40" t="str">
        <f t="shared" si="17"/>
        <v/>
      </c>
      <c r="Q62" s="40" t="str">
        <f t="shared" si="18"/>
        <v/>
      </c>
      <c r="R62" s="6">
        <f t="shared" si="19"/>
        <v>0</v>
      </c>
      <c r="S62" s="6">
        <f>IF(AND(D62&lt;=L$4,P62&lt;&gt;"Y"),IF(N62&lt;VLOOKUP(O62,Runners!A$3:CT$200,S$1,FALSE),2,0),0)</f>
        <v>0</v>
      </c>
      <c r="T62" s="6">
        <f t="shared" si="20"/>
        <v>0</v>
      </c>
      <c r="U62" s="2"/>
      <c r="V62" s="2" t="str">
        <f>IF(O62&lt;&gt;"",VLOOKUP(O62,Runners!CZ$3:DM$200,V$1,FALSE),"")</f>
        <v/>
      </c>
      <c r="W62" s="19" t="str">
        <f t="shared" si="21"/>
        <v/>
      </c>
    </row>
    <row r="63" spans="1:23" x14ac:dyDescent="0.25">
      <c r="A63" s="1" t="s">
        <v>219</v>
      </c>
      <c r="B63" s="3"/>
      <c r="C63" s="3">
        <f>IF(A63&lt;&gt;"",VLOOKUP(A63,Runners!A$3:AS$200,C$1,FALSE),0)</f>
        <v>1.892361111111111E-2</v>
      </c>
      <c r="D63" s="6">
        <f t="shared" si="11"/>
        <v>60</v>
      </c>
      <c r="E63" s="2"/>
      <c r="F63" s="2">
        <f t="shared" si="12"/>
        <v>0</v>
      </c>
      <c r="J63" s="1" t="str">
        <f t="shared" si="13"/>
        <v>James greenaway</v>
      </c>
      <c r="M63" s="8" t="str">
        <f t="shared" si="14"/>
        <v/>
      </c>
      <c r="N63" s="8" t="str">
        <f t="shared" si="15"/>
        <v/>
      </c>
      <c r="O63" s="1" t="str">
        <f t="shared" si="16"/>
        <v/>
      </c>
      <c r="P63" s="40" t="str">
        <f t="shared" si="17"/>
        <v/>
      </c>
      <c r="Q63" s="40" t="str">
        <f t="shared" si="18"/>
        <v/>
      </c>
      <c r="R63" s="6">
        <f t="shared" si="19"/>
        <v>0</v>
      </c>
      <c r="S63" s="6">
        <f>IF(AND(D63&lt;=L$4,P63&lt;&gt;"Y"),IF(N63&lt;VLOOKUP(O63,Runners!A$3:CT$200,S$1,FALSE),2,0),0)</f>
        <v>0</v>
      </c>
      <c r="T63" s="6">
        <f t="shared" si="20"/>
        <v>0</v>
      </c>
      <c r="U63" s="2"/>
      <c r="V63" s="2" t="str">
        <f>IF(O63&lt;&gt;"",VLOOKUP(O63,Runners!CZ$3:DM$200,V$1,FALSE),"")</f>
        <v/>
      </c>
      <c r="W63" s="19" t="str">
        <f t="shared" si="21"/>
        <v/>
      </c>
    </row>
    <row r="64" spans="1:23" x14ac:dyDescent="0.25">
      <c r="A64" s="1" t="s">
        <v>169</v>
      </c>
      <c r="C64" s="3">
        <f>IF(A64&lt;&gt;"",VLOOKUP(A64,Runners!A$3:AS$200,C$1,FALSE),0)</f>
        <v>1.3194444444444444E-2</v>
      </c>
      <c r="D64" s="6">
        <f t="shared" si="11"/>
        <v>61</v>
      </c>
      <c r="E64" s="2">
        <v>3.7986111111111116E-2</v>
      </c>
      <c r="F64" s="2">
        <f t="shared" si="12"/>
        <v>2.479166666666667E-2</v>
      </c>
      <c r="J64" s="1" t="str">
        <f t="shared" si="13"/>
        <v>Jason Sheridan</v>
      </c>
      <c r="M64" s="8" t="str">
        <f t="shared" si="14"/>
        <v/>
      </c>
      <c r="N64" s="8" t="str">
        <f t="shared" si="15"/>
        <v/>
      </c>
      <c r="O64" s="1" t="str">
        <f t="shared" si="16"/>
        <v/>
      </c>
      <c r="P64" s="40" t="str">
        <f t="shared" si="17"/>
        <v/>
      </c>
      <c r="Q64" s="40" t="str">
        <f t="shared" si="18"/>
        <v/>
      </c>
      <c r="R64" s="6">
        <f t="shared" si="19"/>
        <v>0</v>
      </c>
      <c r="S64" s="6">
        <f>IF(AND(D64&lt;=L$4,P64&lt;&gt;"Y"),IF(N64&lt;VLOOKUP(O64,Runners!A$3:CT$200,S$1,FALSE),2,0),0)</f>
        <v>0</v>
      </c>
      <c r="T64" s="6">
        <f t="shared" si="20"/>
        <v>0</v>
      </c>
      <c r="U64" s="2"/>
      <c r="V64" s="2" t="str">
        <f>IF(O64&lt;&gt;"",VLOOKUP(O64,Runners!CZ$3:DM$200,V$1,FALSE),"")</f>
        <v/>
      </c>
      <c r="W64" s="19" t="str">
        <f t="shared" si="21"/>
        <v/>
      </c>
    </row>
    <row r="65" spans="1:23" x14ac:dyDescent="0.25">
      <c r="A65" s="1" t="s">
        <v>203</v>
      </c>
      <c r="C65" s="3">
        <f>IF(A65&lt;&gt;"",VLOOKUP(A65,Runners!A$3:AS$200,C$1,FALSE),0)</f>
        <v>1.0763888888888889E-2</v>
      </c>
      <c r="D65" s="6">
        <f t="shared" si="11"/>
        <v>62</v>
      </c>
      <c r="E65" s="2"/>
      <c r="F65" s="2">
        <f t="shared" si="12"/>
        <v>0</v>
      </c>
      <c r="J65" s="1" t="str">
        <f t="shared" si="13"/>
        <v>Jen Trohear</v>
      </c>
      <c r="M65" s="8" t="str">
        <f t="shared" si="14"/>
        <v/>
      </c>
      <c r="N65" s="8" t="str">
        <f t="shared" si="15"/>
        <v/>
      </c>
      <c r="O65" s="1" t="str">
        <f t="shared" si="16"/>
        <v/>
      </c>
      <c r="P65" s="40" t="str">
        <f t="shared" si="17"/>
        <v/>
      </c>
      <c r="Q65" s="40" t="str">
        <f t="shared" si="18"/>
        <v/>
      </c>
      <c r="R65" s="6">
        <f t="shared" si="19"/>
        <v>0</v>
      </c>
      <c r="S65" s="6">
        <f>IF(AND(D65&lt;=L$4,P65&lt;&gt;"Y"),IF(N65&lt;VLOOKUP(O65,Runners!A$3:CT$200,S$1,FALSE),2,0),0)</f>
        <v>0</v>
      </c>
      <c r="T65" s="6">
        <f t="shared" si="20"/>
        <v>0</v>
      </c>
      <c r="U65" s="2"/>
      <c r="V65" s="2" t="str">
        <f>IF(O65&lt;&gt;"",VLOOKUP(O65,Runners!CZ$3:DM$200,V$1,FALSE),"")</f>
        <v/>
      </c>
      <c r="W65" s="19" t="str">
        <f t="shared" si="21"/>
        <v/>
      </c>
    </row>
    <row r="66" spans="1:23" x14ac:dyDescent="0.25">
      <c r="A66" s="1" t="s">
        <v>9</v>
      </c>
      <c r="C66" s="3">
        <f>IF(A66&lt;&gt;"",VLOOKUP(A66,Runners!A$3:AS$200,C$1,FALSE),0)</f>
        <v>4.8611111111111112E-3</v>
      </c>
      <c r="D66" s="6">
        <f t="shared" si="11"/>
        <v>63</v>
      </c>
      <c r="E66" s="2">
        <v>3.4583333333333334E-2</v>
      </c>
      <c r="F66" s="2">
        <f t="shared" si="12"/>
        <v>2.9722222222222223E-2</v>
      </c>
      <c r="J66" s="1" t="str">
        <f t="shared" si="13"/>
        <v>Jeremy McCandless</v>
      </c>
      <c r="M66" s="8" t="str">
        <f t="shared" si="14"/>
        <v/>
      </c>
      <c r="N66" s="8" t="str">
        <f t="shared" si="15"/>
        <v/>
      </c>
      <c r="O66" s="1" t="str">
        <f t="shared" si="16"/>
        <v/>
      </c>
      <c r="P66" s="40" t="str">
        <f t="shared" si="17"/>
        <v/>
      </c>
      <c r="Q66" s="40" t="str">
        <f t="shared" si="18"/>
        <v/>
      </c>
      <c r="R66" s="6">
        <f t="shared" si="19"/>
        <v>0</v>
      </c>
      <c r="S66" s="6">
        <f>IF(AND(D66&lt;=L$4,P66&lt;&gt;"Y"),IF(N66&lt;VLOOKUP(O66,Runners!A$3:CT$200,S$1,FALSE),2,0),0)</f>
        <v>0</v>
      </c>
      <c r="T66" s="6">
        <f t="shared" si="20"/>
        <v>0</v>
      </c>
      <c r="U66" s="2"/>
      <c r="V66" s="2" t="str">
        <f>IF(O66&lt;&gt;"",VLOOKUP(O66,Runners!CZ$3:DM$200,V$1,FALSE),"")</f>
        <v/>
      </c>
      <c r="W66" s="19" t="str">
        <f t="shared" si="21"/>
        <v/>
      </c>
    </row>
    <row r="67" spans="1:23" x14ac:dyDescent="0.25">
      <c r="A67" s="1" t="s">
        <v>24</v>
      </c>
      <c r="B67" s="3"/>
      <c r="C67" s="3">
        <f>IF(A67&lt;&gt;"",VLOOKUP(A67,Runners!A$3:AS$200,C$1,FALSE),0)</f>
        <v>1.9444444444444445E-2</v>
      </c>
      <c r="D67" s="6">
        <f t="shared" si="11"/>
        <v>64</v>
      </c>
      <c r="E67" s="2"/>
      <c r="F67" s="2">
        <f t="shared" si="12"/>
        <v>0</v>
      </c>
      <c r="J67" s="1" t="str">
        <f t="shared" si="13"/>
        <v>Joe Greenwood</v>
      </c>
      <c r="M67" s="8" t="str">
        <f t="shared" si="14"/>
        <v/>
      </c>
      <c r="N67" s="8" t="str">
        <f t="shared" si="15"/>
        <v/>
      </c>
      <c r="O67" s="1" t="str">
        <f t="shared" si="16"/>
        <v/>
      </c>
      <c r="P67" s="40" t="str">
        <f t="shared" si="17"/>
        <v/>
      </c>
      <c r="Q67" s="40" t="str">
        <f t="shared" si="18"/>
        <v/>
      </c>
      <c r="R67" s="6">
        <f t="shared" si="19"/>
        <v>0</v>
      </c>
      <c r="S67" s="6">
        <f>IF(AND(D67&lt;=L$4,P67&lt;&gt;"Y"),IF(N67&lt;VLOOKUP(O67,Runners!A$3:CT$200,S$1,FALSE),2,0),0)</f>
        <v>0</v>
      </c>
      <c r="T67" s="6">
        <f t="shared" si="20"/>
        <v>0</v>
      </c>
      <c r="U67" s="2"/>
      <c r="V67" s="2" t="str">
        <f>IF(O67&lt;&gt;"",VLOOKUP(O67,Runners!CZ$3:DM$200,V$1,FALSE),"")</f>
        <v/>
      </c>
      <c r="W67" s="19" t="str">
        <f t="shared" si="21"/>
        <v/>
      </c>
    </row>
    <row r="68" spans="1:23" x14ac:dyDescent="0.25">
      <c r="A68" s="1" t="s">
        <v>146</v>
      </c>
      <c r="C68" s="3">
        <f>IF(A68&lt;&gt;"",VLOOKUP(A68,Runners!A$3:AS$200,C$1,FALSE),0)</f>
        <v>1.5625E-2</v>
      </c>
      <c r="D68" s="6">
        <f t="shared" ref="D68:D99" si="22">D67+1</f>
        <v>65</v>
      </c>
      <c r="E68" s="2">
        <v>3.7662037037037036E-2</v>
      </c>
      <c r="F68" s="2">
        <f t="shared" ref="F68:F99" si="23">IF(E68&gt;0,E68-C68,0)</f>
        <v>2.2037037037037036E-2</v>
      </c>
      <c r="J68" s="1" t="str">
        <f t="shared" ref="J68:J99" si="24">A68</f>
        <v>John Bertenshaw</v>
      </c>
      <c r="M68" s="8" t="str">
        <f t="shared" ref="M68:M99" si="25">IF(D68&lt;=L$4,SMALL(E$4:E$201,D68),"")</f>
        <v/>
      </c>
      <c r="N68" s="8" t="str">
        <f t="shared" ref="N68:N99" si="26">IF(D68&lt;=L$4,VLOOKUP(M68,E$4:F$201,2,FALSE),"")</f>
        <v/>
      </c>
      <c r="O68" s="1" t="str">
        <f t="shared" ref="O68:O99" si="27">IF(D68&lt;=L$4,VLOOKUP(M68,E$4:J$201,6,FALSE),"")</f>
        <v/>
      </c>
      <c r="P68" s="40" t="str">
        <f t="shared" ref="P68:P99" si="28">IF(D68&lt;=L$4,VLOOKUP(O68,A$4:B$201,2,FALSE),"")</f>
        <v/>
      </c>
      <c r="Q68" s="40" t="str">
        <f t="shared" ref="Q68:Q99" si="29">IF(D68&lt;=L$4,IF(P68="Y",Q67,Q67-1),"")</f>
        <v/>
      </c>
      <c r="R68" s="6">
        <f t="shared" ref="R68:R99" si="30">IF(Q68=Q67,0,Q68)</f>
        <v>0</v>
      </c>
      <c r="S68" s="6">
        <f>IF(AND(D68&lt;=L$4,P68&lt;&gt;"Y"),IF(N68&lt;VLOOKUP(O68,Runners!A$3:CT$200,S$1,FALSE),2,0),0)</f>
        <v>0</v>
      </c>
      <c r="T68" s="6">
        <f t="shared" ref="T68:T99" si="31">IF(AND(D68&lt;=L$4,P68&lt;&gt;"Y"),S68+R68,0)</f>
        <v>0</v>
      </c>
      <c r="U68" s="2"/>
      <c r="V68" s="2" t="str">
        <f>IF(O68&lt;&gt;"",VLOOKUP(O68,Runners!CZ$3:DM$200,V$1,FALSE),"")</f>
        <v/>
      </c>
      <c r="W68" s="19" t="str">
        <f t="shared" ref="W68:W99" si="32">IF(O68&lt;&gt;"",(V68-N68)/V68,"")</f>
        <v/>
      </c>
    </row>
    <row r="69" spans="1:23" x14ac:dyDescent="0.25">
      <c r="A69" s="1" t="s">
        <v>168</v>
      </c>
      <c r="C69" s="3">
        <f>IF(A69&lt;&gt;"",VLOOKUP(A69,Runners!A$3:AS$200,C$1,FALSE),0)</f>
        <v>1.7534722222222222E-2</v>
      </c>
      <c r="D69" s="6">
        <f t="shared" si="22"/>
        <v>66</v>
      </c>
      <c r="E69" s="2"/>
      <c r="F69" s="2">
        <f t="shared" si="23"/>
        <v>0</v>
      </c>
      <c r="J69" s="1" t="str">
        <f t="shared" si="24"/>
        <v>Jonathan Tuck</v>
      </c>
      <c r="M69" s="8" t="str">
        <f t="shared" si="25"/>
        <v/>
      </c>
      <c r="N69" s="8" t="str">
        <f t="shared" si="26"/>
        <v/>
      </c>
      <c r="O69" s="1" t="str">
        <f t="shared" si="27"/>
        <v/>
      </c>
      <c r="P69" s="40" t="str">
        <f t="shared" si="28"/>
        <v/>
      </c>
      <c r="Q69" s="40" t="str">
        <f t="shared" si="29"/>
        <v/>
      </c>
      <c r="R69" s="6">
        <f t="shared" si="30"/>
        <v>0</v>
      </c>
      <c r="S69" s="6">
        <f>IF(AND(D69&lt;=L$4,P69&lt;&gt;"Y"),IF(N69&lt;VLOOKUP(O69,Runners!A$3:CT$200,S$1,FALSE),2,0),0)</f>
        <v>0</v>
      </c>
      <c r="T69" s="6">
        <f t="shared" si="31"/>
        <v>0</v>
      </c>
      <c r="U69" s="2"/>
      <c r="V69" s="2" t="str">
        <f>IF(O69&lt;&gt;"",VLOOKUP(O69,Runners!CZ$3:DM$200,V$1,FALSE),"")</f>
        <v/>
      </c>
      <c r="W69" s="19" t="str">
        <f t="shared" si="32"/>
        <v/>
      </c>
    </row>
    <row r="70" spans="1:23" x14ac:dyDescent="0.25">
      <c r="A70" s="41" t="s">
        <v>212</v>
      </c>
      <c r="B70" s="1" t="s">
        <v>185</v>
      </c>
      <c r="C70" s="3">
        <f>IF(A70&lt;&gt;"",VLOOKUP(A70,Runners!A$3:AS$200,C$1,FALSE),0)</f>
        <v>1.6145833333333335E-2</v>
      </c>
      <c r="D70" s="6">
        <f t="shared" si="22"/>
        <v>67</v>
      </c>
      <c r="E70" s="2">
        <v>3.5891203703703703E-2</v>
      </c>
      <c r="F70" s="2">
        <f t="shared" si="23"/>
        <v>1.9745370370370368E-2</v>
      </c>
      <c r="J70" s="1" t="str">
        <f t="shared" si="24"/>
        <v>Jonny Ladd</v>
      </c>
      <c r="M70" s="8" t="str">
        <f t="shared" si="25"/>
        <v/>
      </c>
      <c r="N70" s="8" t="str">
        <f t="shared" si="26"/>
        <v/>
      </c>
      <c r="O70" s="1" t="str">
        <f t="shared" si="27"/>
        <v/>
      </c>
      <c r="P70" s="40" t="str">
        <f t="shared" si="28"/>
        <v/>
      </c>
      <c r="Q70" s="40" t="str">
        <f t="shared" si="29"/>
        <v/>
      </c>
      <c r="R70" s="6">
        <f t="shared" si="30"/>
        <v>0</v>
      </c>
      <c r="S70" s="6">
        <f>IF(AND(D70&lt;=L$4,P70&lt;&gt;"Y"),IF(N70&lt;VLOOKUP(O70,Runners!A$3:CT$200,S$1,FALSE),2,0),0)</f>
        <v>0</v>
      </c>
      <c r="T70" s="6">
        <f t="shared" si="31"/>
        <v>0</v>
      </c>
      <c r="U70" s="2"/>
      <c r="V70" s="2" t="str">
        <f>IF(O70&lt;&gt;"",VLOOKUP(O70,Runners!CZ$3:DM$200,V$1,FALSE),"")</f>
        <v/>
      </c>
      <c r="W70" s="19" t="str">
        <f t="shared" si="32"/>
        <v/>
      </c>
    </row>
    <row r="71" spans="1:23" x14ac:dyDescent="0.25">
      <c r="A71" s="1" t="s">
        <v>22</v>
      </c>
      <c r="C71" s="3">
        <f>IF(A71&lt;&gt;"",VLOOKUP(A71,Runners!A$3:AS$200,C$1,FALSE),0)</f>
        <v>1.0590277777777778E-2</v>
      </c>
      <c r="D71" s="6">
        <f t="shared" si="22"/>
        <v>68</v>
      </c>
      <c r="E71" s="2"/>
      <c r="F71" s="2">
        <f t="shared" si="23"/>
        <v>0</v>
      </c>
      <c r="J71" s="1" t="str">
        <f t="shared" si="24"/>
        <v>Julia Rolfe</v>
      </c>
      <c r="M71" s="8" t="str">
        <f t="shared" si="25"/>
        <v/>
      </c>
      <c r="N71" s="8" t="str">
        <f t="shared" si="26"/>
        <v/>
      </c>
      <c r="O71" s="1" t="str">
        <f t="shared" si="27"/>
        <v/>
      </c>
      <c r="P71" s="40" t="str">
        <f t="shared" si="28"/>
        <v/>
      </c>
      <c r="Q71" s="40" t="str">
        <f t="shared" si="29"/>
        <v/>
      </c>
      <c r="R71" s="6">
        <f t="shared" si="30"/>
        <v>0</v>
      </c>
      <c r="S71" s="6">
        <f>IF(AND(D71&lt;=L$4,P71&lt;&gt;"Y"),IF(N71&lt;VLOOKUP(O71,Runners!A$3:CT$200,S$1,FALSE),2,0),0)</f>
        <v>0</v>
      </c>
      <c r="T71" s="6">
        <f t="shared" si="31"/>
        <v>0</v>
      </c>
      <c r="U71" s="2"/>
      <c r="V71" s="2" t="str">
        <f>IF(O71&lt;&gt;"",VLOOKUP(O71,Runners!CZ$3:DM$200,V$1,FALSE),"")</f>
        <v/>
      </c>
      <c r="W71" s="19" t="str">
        <f t="shared" si="32"/>
        <v/>
      </c>
    </row>
    <row r="72" spans="1:23" x14ac:dyDescent="0.25">
      <c r="A72" s="1" t="s">
        <v>166</v>
      </c>
      <c r="C72" s="3">
        <f>IF(A72&lt;&gt;"",VLOOKUP(A72,Runners!A$3:AS$200,C$1,FALSE),0)</f>
        <v>7.6388888888888886E-3</v>
      </c>
      <c r="D72" s="6">
        <f t="shared" si="22"/>
        <v>69</v>
      </c>
      <c r="E72" s="2"/>
      <c r="F72" s="2">
        <f t="shared" si="23"/>
        <v>0</v>
      </c>
      <c r="J72" s="1" t="str">
        <f t="shared" si="24"/>
        <v>Julie Wiseman</v>
      </c>
      <c r="M72" s="8" t="str">
        <f t="shared" si="25"/>
        <v/>
      </c>
      <c r="N72" s="8" t="str">
        <f t="shared" si="26"/>
        <v/>
      </c>
      <c r="O72" s="1" t="str">
        <f t="shared" si="27"/>
        <v/>
      </c>
      <c r="P72" s="40" t="str">
        <f t="shared" si="28"/>
        <v/>
      </c>
      <c r="Q72" s="40" t="str">
        <f t="shared" si="29"/>
        <v/>
      </c>
      <c r="R72" s="6">
        <f t="shared" si="30"/>
        <v>0</v>
      </c>
      <c r="S72" s="6">
        <f>IF(AND(D72&lt;=L$4,P72&lt;&gt;"Y"),IF(N72&lt;VLOOKUP(O72,Runners!A$3:CT$200,S$1,FALSE),2,0),0)</f>
        <v>0</v>
      </c>
      <c r="T72" s="6">
        <f t="shared" si="31"/>
        <v>0</v>
      </c>
      <c r="U72" s="2"/>
      <c r="V72" s="2" t="str">
        <f>IF(O72&lt;&gt;"",VLOOKUP(O72,Runners!CZ$3:DM$200,V$1,FALSE),"")</f>
        <v/>
      </c>
      <c r="W72" s="19" t="str">
        <f t="shared" si="32"/>
        <v/>
      </c>
    </row>
    <row r="73" spans="1:23" x14ac:dyDescent="0.25">
      <c r="A73" s="1" t="s">
        <v>20</v>
      </c>
      <c r="B73" s="3"/>
      <c r="C73" s="3">
        <f>IF(A73&lt;&gt;"",VLOOKUP(A73,Runners!A$3:AS$200,C$1,FALSE),0)</f>
        <v>8.3333333333333332E-3</v>
      </c>
      <c r="D73" s="6">
        <f t="shared" si="22"/>
        <v>70</v>
      </c>
      <c r="E73" s="2"/>
      <c r="F73" s="2">
        <f t="shared" si="23"/>
        <v>0</v>
      </c>
      <c r="J73" s="1" t="str">
        <f t="shared" si="24"/>
        <v>Karen Lanigan</v>
      </c>
      <c r="M73" s="8" t="str">
        <f t="shared" si="25"/>
        <v/>
      </c>
      <c r="N73" s="8" t="str">
        <f t="shared" si="26"/>
        <v/>
      </c>
      <c r="O73" s="1" t="str">
        <f t="shared" si="27"/>
        <v/>
      </c>
      <c r="P73" s="40" t="str">
        <f t="shared" si="28"/>
        <v/>
      </c>
      <c r="Q73" s="40" t="str">
        <f t="shared" si="29"/>
        <v/>
      </c>
      <c r="R73" s="6">
        <f t="shared" si="30"/>
        <v>0</v>
      </c>
      <c r="S73" s="6">
        <f>IF(AND(D73&lt;=L$4,P73&lt;&gt;"Y"),IF(N73&lt;VLOOKUP(O73,Runners!A$3:CT$200,S$1,FALSE),2,0),0)</f>
        <v>0</v>
      </c>
      <c r="T73" s="6">
        <f t="shared" si="31"/>
        <v>0</v>
      </c>
      <c r="U73" s="2"/>
      <c r="V73" s="2" t="str">
        <f>IF(O73&lt;&gt;"",VLOOKUP(O73,Runners!CZ$3:DM$200,V$1,FALSE),"")</f>
        <v/>
      </c>
      <c r="W73" s="19" t="str">
        <f t="shared" si="32"/>
        <v/>
      </c>
    </row>
    <row r="74" spans="1:23" x14ac:dyDescent="0.25">
      <c r="A74" s="1" t="s">
        <v>21</v>
      </c>
      <c r="B74" s="3"/>
      <c r="C74" s="3">
        <f>IF(A74&lt;&gt;"",VLOOKUP(A74,Runners!A$3:AS$200,C$1,FALSE),0)</f>
        <v>1.2673611111111111E-2</v>
      </c>
      <c r="D74" s="6">
        <f t="shared" si="22"/>
        <v>71</v>
      </c>
      <c r="E74" s="2"/>
      <c r="F74" s="2">
        <f t="shared" si="23"/>
        <v>0</v>
      </c>
      <c r="J74" s="1" t="str">
        <f t="shared" si="24"/>
        <v>Kathy Gaunt</v>
      </c>
      <c r="M74" s="8" t="str">
        <f t="shared" si="25"/>
        <v/>
      </c>
      <c r="N74" s="8" t="str">
        <f t="shared" si="26"/>
        <v/>
      </c>
      <c r="O74" s="1" t="str">
        <f t="shared" si="27"/>
        <v/>
      </c>
      <c r="P74" s="40" t="str">
        <f t="shared" si="28"/>
        <v/>
      </c>
      <c r="Q74" s="40" t="str">
        <f t="shared" si="29"/>
        <v/>
      </c>
      <c r="R74" s="6">
        <f t="shared" si="30"/>
        <v>0</v>
      </c>
      <c r="S74" s="6">
        <f>IF(AND(D74&lt;=L$4,P74&lt;&gt;"Y"),IF(N74&lt;VLOOKUP(O74,Runners!A$3:CT$200,S$1,FALSE),2,0),0)</f>
        <v>0</v>
      </c>
      <c r="T74" s="6">
        <f t="shared" si="31"/>
        <v>0</v>
      </c>
      <c r="U74" s="2"/>
      <c r="V74" s="2" t="str">
        <f>IF(O74&lt;&gt;"",VLOOKUP(O74,Runners!CZ$3:DM$200,V$1,FALSE),"")</f>
        <v/>
      </c>
      <c r="W74" s="19" t="str">
        <f t="shared" si="32"/>
        <v/>
      </c>
    </row>
    <row r="75" spans="1:23" x14ac:dyDescent="0.25">
      <c r="A75" s="1" t="s">
        <v>204</v>
      </c>
      <c r="B75" s="3"/>
      <c r="C75" s="3">
        <f>IF(A75&lt;&gt;"",VLOOKUP(A75,Runners!A$3:AS$200,C$1,FALSE),0)</f>
        <v>1.3020833333333334E-2</v>
      </c>
      <c r="D75" s="6">
        <f t="shared" si="22"/>
        <v>72</v>
      </c>
      <c r="E75" s="2"/>
      <c r="F75" s="2">
        <f t="shared" si="23"/>
        <v>0</v>
      </c>
      <c r="J75" s="1" t="str">
        <f t="shared" si="24"/>
        <v>Katy McIntyre</v>
      </c>
      <c r="M75" s="8" t="str">
        <f t="shared" si="25"/>
        <v/>
      </c>
      <c r="N75" s="8" t="str">
        <f t="shared" si="26"/>
        <v/>
      </c>
      <c r="O75" s="1" t="str">
        <f t="shared" si="27"/>
        <v/>
      </c>
      <c r="P75" s="40" t="str">
        <f t="shared" si="28"/>
        <v/>
      </c>
      <c r="Q75" s="40" t="str">
        <f t="shared" si="29"/>
        <v/>
      </c>
      <c r="R75" s="6">
        <f t="shared" si="30"/>
        <v>0</v>
      </c>
      <c r="S75" s="6">
        <f>IF(AND(D75&lt;=L$4,P75&lt;&gt;"Y"),IF(N75&lt;VLOOKUP(O75,Runners!A$3:CT$200,S$1,FALSE),2,0),0)</f>
        <v>0</v>
      </c>
      <c r="T75" s="6">
        <f t="shared" si="31"/>
        <v>0</v>
      </c>
      <c r="U75" s="2"/>
      <c r="V75" s="2" t="str">
        <f>IF(O75&lt;&gt;"",VLOOKUP(O75,Runners!CZ$3:DM$200,V$1,FALSE),"")</f>
        <v/>
      </c>
      <c r="W75" s="19" t="str">
        <f t="shared" si="32"/>
        <v/>
      </c>
    </row>
    <row r="76" spans="1:23" x14ac:dyDescent="0.25">
      <c r="A76" s="1" t="s">
        <v>167</v>
      </c>
      <c r="B76" s="3"/>
      <c r="C76" s="3">
        <f>IF(A76&lt;&gt;"",VLOOKUP(A76,Runners!A$3:AS$200,C$1,FALSE),0)</f>
        <v>1.4583333333333334E-2</v>
      </c>
      <c r="D76" s="6">
        <f t="shared" si="22"/>
        <v>73</v>
      </c>
      <c r="E76" s="2"/>
      <c r="F76" s="2">
        <f t="shared" si="23"/>
        <v>0</v>
      </c>
      <c r="J76" s="1" t="str">
        <f t="shared" si="24"/>
        <v>Kevin Murray</v>
      </c>
      <c r="M76" s="8" t="str">
        <f t="shared" si="25"/>
        <v/>
      </c>
      <c r="N76" s="8" t="str">
        <f t="shared" si="26"/>
        <v/>
      </c>
      <c r="O76" s="1" t="str">
        <f t="shared" si="27"/>
        <v/>
      </c>
      <c r="P76" s="40" t="str">
        <f t="shared" si="28"/>
        <v/>
      </c>
      <c r="Q76" s="40" t="str">
        <f t="shared" si="29"/>
        <v/>
      </c>
      <c r="R76" s="6">
        <f t="shared" si="30"/>
        <v>0</v>
      </c>
      <c r="S76" s="6">
        <f>IF(AND(D76&lt;=L$4,P76&lt;&gt;"Y"),IF(N76&lt;VLOOKUP(O76,Runners!A$3:CT$200,S$1,FALSE),2,0),0)</f>
        <v>0</v>
      </c>
      <c r="T76" s="6">
        <f t="shared" si="31"/>
        <v>0</v>
      </c>
      <c r="U76" s="2"/>
      <c r="V76" s="2" t="str">
        <f>IF(O76&lt;&gt;"",VLOOKUP(O76,Runners!CZ$3:DM$200,V$1,FALSE),"")</f>
        <v/>
      </c>
      <c r="W76" s="19" t="str">
        <f t="shared" si="32"/>
        <v/>
      </c>
    </row>
    <row r="77" spans="1:23" x14ac:dyDescent="0.25">
      <c r="A77" s="1" t="s">
        <v>16</v>
      </c>
      <c r="C77" s="3">
        <f>IF(A77&lt;&gt;"",VLOOKUP(A77,Runners!A$3:AS$200,C$1,FALSE),0)</f>
        <v>1.0416666666666666E-2</v>
      </c>
      <c r="D77" s="6">
        <f t="shared" si="22"/>
        <v>74</v>
      </c>
      <c r="E77" s="2"/>
      <c r="F77" s="2">
        <f t="shared" si="23"/>
        <v>0</v>
      </c>
      <c r="J77" s="1" t="str">
        <f t="shared" si="24"/>
        <v>Kirsten Burnett</v>
      </c>
      <c r="M77" s="8" t="str">
        <f t="shared" si="25"/>
        <v/>
      </c>
      <c r="N77" s="8" t="str">
        <f t="shared" si="26"/>
        <v/>
      </c>
      <c r="O77" s="1" t="str">
        <f t="shared" si="27"/>
        <v/>
      </c>
      <c r="P77" s="40" t="str">
        <f t="shared" si="28"/>
        <v/>
      </c>
      <c r="Q77" s="40" t="str">
        <f t="shared" si="29"/>
        <v/>
      </c>
      <c r="R77" s="6">
        <f t="shared" si="30"/>
        <v>0</v>
      </c>
      <c r="S77" s="6">
        <f>IF(AND(D77&lt;=L$4,P77&lt;&gt;"Y"),IF(N77&lt;VLOOKUP(O77,Runners!A$3:CT$200,S$1,FALSE),2,0),0)</f>
        <v>0</v>
      </c>
      <c r="T77" s="6">
        <f t="shared" si="31"/>
        <v>0</v>
      </c>
      <c r="U77" s="2"/>
      <c r="V77" s="2" t="str">
        <f>IF(O77&lt;&gt;"",VLOOKUP(O77,Runners!CZ$3:DM$200,V$1,FALSE),"")</f>
        <v/>
      </c>
      <c r="W77" s="19" t="str">
        <f t="shared" si="32"/>
        <v/>
      </c>
    </row>
    <row r="78" spans="1:23" x14ac:dyDescent="0.25">
      <c r="A78" s="1" t="s">
        <v>226</v>
      </c>
      <c r="C78" s="3">
        <f>IF(A78&lt;&gt;"",VLOOKUP(A78,Runners!A$3:AS$200,C$1,FALSE),0)</f>
        <v>1.4756944444444444E-2</v>
      </c>
      <c r="D78" s="6">
        <f t="shared" si="22"/>
        <v>75</v>
      </c>
      <c r="E78" s="2"/>
      <c r="F78" s="2">
        <f t="shared" si="23"/>
        <v>0</v>
      </c>
      <c r="J78" s="1" t="str">
        <f t="shared" si="24"/>
        <v>Laura Bremner</v>
      </c>
      <c r="M78" s="8" t="str">
        <f t="shared" si="25"/>
        <v/>
      </c>
      <c r="N78" s="8" t="str">
        <f t="shared" si="26"/>
        <v/>
      </c>
      <c r="O78" s="1" t="str">
        <f t="shared" si="27"/>
        <v/>
      </c>
      <c r="P78" s="40" t="str">
        <f t="shared" si="28"/>
        <v/>
      </c>
      <c r="Q78" s="40" t="str">
        <f t="shared" si="29"/>
        <v/>
      </c>
      <c r="R78" s="6">
        <f t="shared" si="30"/>
        <v>0</v>
      </c>
      <c r="S78" s="6">
        <f>IF(AND(D78&lt;=L$4,P78&lt;&gt;"Y"),IF(N78&lt;VLOOKUP(O78,Runners!A$3:CT$200,S$1,FALSE),2,0),0)</f>
        <v>0</v>
      </c>
      <c r="T78" s="6">
        <f t="shared" si="31"/>
        <v>0</v>
      </c>
      <c r="U78" s="2"/>
      <c r="V78" s="2" t="str">
        <f>IF(O78&lt;&gt;"",VLOOKUP(O78,Runners!CZ$3:DM$200,V$1,FALSE),"")</f>
        <v/>
      </c>
      <c r="W78" s="19" t="str">
        <f t="shared" si="32"/>
        <v/>
      </c>
    </row>
    <row r="79" spans="1:23" x14ac:dyDescent="0.25">
      <c r="A79" s="1" t="s">
        <v>14</v>
      </c>
      <c r="C79" s="3">
        <f>IF(A79&lt;&gt;"",VLOOKUP(A79,Runners!A$3:AS$200,C$1,FALSE),0)</f>
        <v>9.2013888888888892E-3</v>
      </c>
      <c r="D79" s="6">
        <f t="shared" si="22"/>
        <v>76</v>
      </c>
      <c r="E79" s="2"/>
      <c r="F79" s="2">
        <f t="shared" si="23"/>
        <v>0</v>
      </c>
      <c r="J79" s="1" t="str">
        <f t="shared" si="24"/>
        <v>Laura Byrne</v>
      </c>
      <c r="M79" s="8" t="str">
        <f t="shared" si="25"/>
        <v/>
      </c>
      <c r="N79" s="8" t="str">
        <f t="shared" si="26"/>
        <v/>
      </c>
      <c r="O79" s="1" t="str">
        <f t="shared" si="27"/>
        <v/>
      </c>
      <c r="P79" s="40" t="str">
        <f t="shared" si="28"/>
        <v/>
      </c>
      <c r="Q79" s="40" t="str">
        <f t="shared" si="29"/>
        <v/>
      </c>
      <c r="R79" s="6">
        <f t="shared" si="30"/>
        <v>0</v>
      </c>
      <c r="S79" s="6">
        <f>IF(AND(D79&lt;=L$4,P79&lt;&gt;"Y"),IF(N79&lt;VLOOKUP(O79,Runners!A$3:CT$200,S$1,FALSE),2,0),0)</f>
        <v>0</v>
      </c>
      <c r="T79" s="6">
        <f t="shared" si="31"/>
        <v>0</v>
      </c>
      <c r="U79" s="2"/>
      <c r="V79" s="2" t="str">
        <f>IF(O79&lt;&gt;"",VLOOKUP(O79,Runners!CZ$3:DM$200,V$1,FALSE),"")</f>
        <v/>
      </c>
      <c r="W79" s="19" t="str">
        <f t="shared" si="32"/>
        <v/>
      </c>
    </row>
    <row r="80" spans="1:23" x14ac:dyDescent="0.25">
      <c r="A80" s="1" t="s">
        <v>189</v>
      </c>
      <c r="C80" s="3">
        <f>IF(A80&lt;&gt;"",VLOOKUP(A80,Runners!A$3:AS$200,C$1,FALSE),0)</f>
        <v>1.6319444444444445E-2</v>
      </c>
      <c r="D80" s="6">
        <f t="shared" si="22"/>
        <v>77</v>
      </c>
      <c r="E80" s="2"/>
      <c r="F80" s="2">
        <f t="shared" si="23"/>
        <v>0</v>
      </c>
      <c r="J80" s="1" t="str">
        <f t="shared" si="24"/>
        <v>Lee Vaudrey</v>
      </c>
      <c r="M80" s="8" t="str">
        <f t="shared" si="25"/>
        <v/>
      </c>
      <c r="N80" s="8" t="str">
        <f t="shared" si="26"/>
        <v/>
      </c>
      <c r="O80" s="1" t="str">
        <f t="shared" si="27"/>
        <v/>
      </c>
      <c r="P80" s="40" t="str">
        <f t="shared" si="28"/>
        <v/>
      </c>
      <c r="Q80" s="40" t="str">
        <f t="shared" si="29"/>
        <v/>
      </c>
      <c r="R80" s="6">
        <f t="shared" si="30"/>
        <v>0</v>
      </c>
      <c r="S80" s="6">
        <f>IF(AND(D80&lt;=L$4,P80&lt;&gt;"Y"),IF(N80&lt;VLOOKUP(O80,Runners!A$3:CT$200,S$1,FALSE),2,0),0)</f>
        <v>0</v>
      </c>
      <c r="T80" s="6">
        <f t="shared" si="31"/>
        <v>0</v>
      </c>
      <c r="U80" s="2"/>
      <c r="V80" s="2" t="str">
        <f>IF(O80&lt;&gt;"",VLOOKUP(O80,Runners!CZ$3:DM$200,V$1,FALSE),"")</f>
        <v/>
      </c>
      <c r="W80" s="19" t="str">
        <f t="shared" si="32"/>
        <v/>
      </c>
    </row>
    <row r="81" spans="1:23" x14ac:dyDescent="0.25">
      <c r="A81" s="1" t="s">
        <v>187</v>
      </c>
      <c r="C81" s="3">
        <f>IF(A81&lt;&gt;"",VLOOKUP(A81,Runners!A$3:AS$200,C$1,FALSE),0)</f>
        <v>1.4583333333333334E-2</v>
      </c>
      <c r="D81" s="6">
        <f t="shared" si="22"/>
        <v>78</v>
      </c>
      <c r="E81" s="2"/>
      <c r="F81" s="2">
        <f t="shared" si="23"/>
        <v>0</v>
      </c>
      <c r="J81" s="1" t="str">
        <f t="shared" si="24"/>
        <v>Lewis McAfee</v>
      </c>
      <c r="M81" s="8" t="str">
        <f t="shared" si="25"/>
        <v/>
      </c>
      <c r="N81" s="8" t="str">
        <f t="shared" si="26"/>
        <v/>
      </c>
      <c r="O81" s="1" t="str">
        <f t="shared" si="27"/>
        <v/>
      </c>
      <c r="P81" s="40" t="str">
        <f t="shared" si="28"/>
        <v/>
      </c>
      <c r="Q81" s="40" t="str">
        <f t="shared" si="29"/>
        <v/>
      </c>
      <c r="R81" s="6">
        <f t="shared" si="30"/>
        <v>0</v>
      </c>
      <c r="S81" s="6">
        <f>IF(AND(D81&lt;=L$4,P81&lt;&gt;"Y"),IF(N81&lt;VLOOKUP(O81,Runners!A$3:CT$200,S$1,FALSE),2,0),0)</f>
        <v>0</v>
      </c>
      <c r="T81" s="6">
        <f t="shared" si="31"/>
        <v>0</v>
      </c>
      <c r="U81" s="2"/>
      <c r="V81" s="2" t="str">
        <f>IF(O81&lt;&gt;"",VLOOKUP(O81,Runners!CZ$3:DM$200,V$1,FALSE),"")</f>
        <v/>
      </c>
      <c r="W81" s="19" t="str">
        <f t="shared" si="32"/>
        <v/>
      </c>
    </row>
    <row r="82" spans="1:23" x14ac:dyDescent="0.25">
      <c r="A82" s="1" t="s">
        <v>224</v>
      </c>
      <c r="C82" s="3">
        <f>IF(A82&lt;&gt;"",VLOOKUP(A82,Runners!A$3:AS$200,C$1,FALSE),0)</f>
        <v>1.0243055555555556E-2</v>
      </c>
      <c r="D82" s="6">
        <f t="shared" si="22"/>
        <v>79</v>
      </c>
      <c r="E82" s="2"/>
      <c r="F82" s="2">
        <f t="shared" si="23"/>
        <v>0</v>
      </c>
      <c r="J82" s="1" t="str">
        <f t="shared" si="24"/>
        <v>Linda Chadderton</v>
      </c>
      <c r="M82" s="8" t="str">
        <f t="shared" si="25"/>
        <v/>
      </c>
      <c r="N82" s="8" t="str">
        <f t="shared" si="26"/>
        <v/>
      </c>
      <c r="O82" s="1" t="str">
        <f t="shared" si="27"/>
        <v/>
      </c>
      <c r="P82" s="40" t="str">
        <f t="shared" si="28"/>
        <v/>
      </c>
      <c r="Q82" s="40" t="str">
        <f t="shared" si="29"/>
        <v/>
      </c>
      <c r="R82" s="6">
        <f t="shared" si="30"/>
        <v>0</v>
      </c>
      <c r="S82" s="6">
        <f>IF(AND(D82&lt;=L$4,P82&lt;&gt;"Y"),IF(N82&lt;VLOOKUP(O82,Runners!A$3:CT$200,S$1,FALSE),2,0),0)</f>
        <v>0</v>
      </c>
      <c r="T82" s="6">
        <f t="shared" si="31"/>
        <v>0</v>
      </c>
      <c r="U82" s="2"/>
      <c r="V82" s="2" t="str">
        <f>IF(O82&lt;&gt;"",VLOOKUP(O82,Runners!CZ$3:DM$200,V$1,FALSE),"")</f>
        <v/>
      </c>
      <c r="W82" s="19" t="str">
        <f t="shared" si="32"/>
        <v/>
      </c>
    </row>
    <row r="83" spans="1:23" x14ac:dyDescent="0.25">
      <c r="A83" s="1" t="s">
        <v>183</v>
      </c>
      <c r="C83" s="3">
        <f>IF(A83&lt;&gt;"",VLOOKUP(A83,Runners!A$3:AS$200,C$1,FALSE),0)</f>
        <v>1.9270833333333334E-2</v>
      </c>
      <c r="D83" s="6">
        <f t="shared" si="22"/>
        <v>80</v>
      </c>
      <c r="E83" s="2">
        <v>3.6724537037037035E-2</v>
      </c>
      <c r="F83" s="2">
        <f t="shared" si="23"/>
        <v>1.74537037037037E-2</v>
      </c>
      <c r="J83" s="1" t="str">
        <f t="shared" si="24"/>
        <v>Liz Abbott</v>
      </c>
      <c r="M83" s="8" t="str">
        <f t="shared" si="25"/>
        <v/>
      </c>
      <c r="N83" s="8" t="str">
        <f t="shared" si="26"/>
        <v/>
      </c>
      <c r="O83" s="1" t="str">
        <f t="shared" si="27"/>
        <v/>
      </c>
      <c r="P83" s="40" t="str">
        <f t="shared" si="28"/>
        <v/>
      </c>
      <c r="Q83" s="40" t="str">
        <f t="shared" si="29"/>
        <v/>
      </c>
      <c r="R83" s="6">
        <f t="shared" si="30"/>
        <v>0</v>
      </c>
      <c r="S83" s="6">
        <f>IF(AND(D83&lt;=L$4,P83&lt;&gt;"Y"),IF(N83&lt;VLOOKUP(O83,Runners!A$3:CT$200,S$1,FALSE),2,0),0)</f>
        <v>0</v>
      </c>
      <c r="T83" s="6">
        <f t="shared" si="31"/>
        <v>0</v>
      </c>
      <c r="U83" s="2"/>
      <c r="V83" s="2" t="str">
        <f>IF(O83&lt;&gt;"",VLOOKUP(O83,Runners!CZ$3:DM$200,V$1,FALSE),"")</f>
        <v/>
      </c>
      <c r="W83" s="19" t="str">
        <f t="shared" si="32"/>
        <v/>
      </c>
    </row>
    <row r="84" spans="1:23" x14ac:dyDescent="0.25">
      <c r="A84" s="1" t="s">
        <v>58</v>
      </c>
      <c r="C84" s="3">
        <f>IF(A84&lt;&gt;"",VLOOKUP(A84,Runners!A$3:AS$200,C$1,FALSE),0)</f>
        <v>1.1458333333333333E-2</v>
      </c>
      <c r="D84" s="6">
        <f t="shared" si="22"/>
        <v>81</v>
      </c>
      <c r="E84" s="2"/>
      <c r="F84" s="2">
        <f t="shared" si="23"/>
        <v>0</v>
      </c>
      <c r="J84" s="1" t="str">
        <f t="shared" si="24"/>
        <v>Liz Boon</v>
      </c>
      <c r="M84" s="8" t="str">
        <f t="shared" si="25"/>
        <v/>
      </c>
      <c r="N84" s="8" t="str">
        <f t="shared" si="26"/>
        <v/>
      </c>
      <c r="O84" s="1" t="str">
        <f t="shared" si="27"/>
        <v/>
      </c>
      <c r="P84" s="40" t="str">
        <f t="shared" si="28"/>
        <v/>
      </c>
      <c r="Q84" s="40" t="str">
        <f t="shared" si="29"/>
        <v/>
      </c>
      <c r="R84" s="6">
        <f t="shared" si="30"/>
        <v>0</v>
      </c>
      <c r="S84" s="6">
        <f>IF(AND(D84&lt;=L$4,P84&lt;&gt;"Y"),IF(N84&lt;VLOOKUP(O84,Runners!A$3:CT$200,S$1,FALSE),2,0),0)</f>
        <v>0</v>
      </c>
      <c r="T84" s="6">
        <f t="shared" si="31"/>
        <v>0</v>
      </c>
      <c r="U84" s="2"/>
      <c r="V84" s="2" t="str">
        <f>IF(O84&lt;&gt;"",VLOOKUP(O84,Runners!CZ$3:DM$200,V$1,FALSE),"")</f>
        <v/>
      </c>
      <c r="W84" s="19" t="str">
        <f t="shared" si="32"/>
        <v/>
      </c>
    </row>
    <row r="85" spans="1:23" x14ac:dyDescent="0.25">
      <c r="A85" s="1" t="s">
        <v>175</v>
      </c>
      <c r="C85" s="3">
        <f>IF(A85&lt;&gt;"",VLOOKUP(A85,Runners!A$3:AS$200,C$1,FALSE),0)</f>
        <v>9.2013888888888892E-3</v>
      </c>
      <c r="D85" s="6">
        <f t="shared" si="22"/>
        <v>82</v>
      </c>
      <c r="E85" s="2"/>
      <c r="F85" s="2">
        <f t="shared" si="23"/>
        <v>0</v>
      </c>
      <c r="J85" s="1" t="str">
        <f t="shared" si="24"/>
        <v>Liz Canavan</v>
      </c>
      <c r="M85" s="8" t="str">
        <f t="shared" si="25"/>
        <v/>
      </c>
      <c r="N85" s="8" t="str">
        <f t="shared" si="26"/>
        <v/>
      </c>
      <c r="O85" s="1" t="str">
        <f t="shared" si="27"/>
        <v/>
      </c>
      <c r="P85" s="40" t="str">
        <f t="shared" si="28"/>
        <v/>
      </c>
      <c r="Q85" s="40" t="str">
        <f t="shared" si="29"/>
        <v/>
      </c>
      <c r="R85" s="6">
        <f t="shared" si="30"/>
        <v>0</v>
      </c>
      <c r="S85" s="6">
        <f>IF(AND(D85&lt;=L$4,P85&lt;&gt;"Y"),IF(N85&lt;VLOOKUP(O85,Runners!A$3:CT$200,S$1,FALSE),2,0),0)</f>
        <v>0</v>
      </c>
      <c r="T85" s="6">
        <f t="shared" si="31"/>
        <v>0</v>
      </c>
      <c r="U85" s="2"/>
      <c r="V85" s="2" t="str">
        <f>IF(O85&lt;&gt;"",VLOOKUP(O85,Runners!CZ$3:DM$200,V$1,FALSE),"")</f>
        <v/>
      </c>
      <c r="W85" s="19" t="str">
        <f t="shared" si="32"/>
        <v/>
      </c>
    </row>
    <row r="86" spans="1:23" x14ac:dyDescent="0.25">
      <c r="A86" s="1" t="s">
        <v>207</v>
      </c>
      <c r="C86" s="3">
        <f>IF(A86&lt;&gt;"",VLOOKUP(A86,Runners!A$3:AS$200,C$1,FALSE),0)</f>
        <v>1.4236111111111111E-2</v>
      </c>
      <c r="D86" s="6">
        <f t="shared" si="22"/>
        <v>83</v>
      </c>
      <c r="E86" s="2"/>
      <c r="F86" s="2">
        <f t="shared" si="23"/>
        <v>0</v>
      </c>
      <c r="J86" s="1" t="str">
        <f t="shared" si="24"/>
        <v>Louise Cox</v>
      </c>
      <c r="M86" s="8" t="str">
        <f t="shared" si="25"/>
        <v/>
      </c>
      <c r="N86" s="8" t="str">
        <f t="shared" si="26"/>
        <v/>
      </c>
      <c r="O86" s="1" t="str">
        <f t="shared" si="27"/>
        <v/>
      </c>
      <c r="P86" s="40" t="str">
        <f t="shared" si="28"/>
        <v/>
      </c>
      <c r="Q86" s="40" t="str">
        <f t="shared" si="29"/>
        <v/>
      </c>
      <c r="R86" s="6">
        <f t="shared" si="30"/>
        <v>0</v>
      </c>
      <c r="S86" s="6">
        <f>IF(AND(D86&lt;=L$4,P86&lt;&gt;"Y"),IF(N86&lt;VLOOKUP(O86,Runners!A$3:CT$200,S$1,FALSE),2,0),0)</f>
        <v>0</v>
      </c>
      <c r="T86" s="6">
        <f t="shared" si="31"/>
        <v>0</v>
      </c>
      <c r="U86" s="2"/>
      <c r="V86" s="2" t="str">
        <f>IF(O86&lt;&gt;"",VLOOKUP(O86,Runners!CZ$3:DM$200,V$1,FALSE),"")</f>
        <v/>
      </c>
      <c r="W86" s="19" t="str">
        <f t="shared" si="32"/>
        <v/>
      </c>
    </row>
    <row r="87" spans="1:23" x14ac:dyDescent="0.25">
      <c r="A87" s="41" t="s">
        <v>209</v>
      </c>
      <c r="C87" s="3">
        <f>IF(A87&lt;&gt;"",VLOOKUP(A87,Runners!A$3:AS$200,C$1,FALSE),0)</f>
        <v>1.6145833333333335E-2</v>
      </c>
      <c r="D87" s="6">
        <f t="shared" si="22"/>
        <v>84</v>
      </c>
      <c r="E87" s="2"/>
      <c r="F87" s="2">
        <f t="shared" si="23"/>
        <v>0</v>
      </c>
      <c r="J87" s="1" t="str">
        <f t="shared" si="24"/>
        <v>Maddy Markham</v>
      </c>
      <c r="M87" s="8" t="str">
        <f t="shared" si="25"/>
        <v/>
      </c>
      <c r="N87" s="8" t="str">
        <f t="shared" si="26"/>
        <v/>
      </c>
      <c r="O87" s="1" t="str">
        <f t="shared" si="27"/>
        <v/>
      </c>
      <c r="P87" s="40" t="str">
        <f t="shared" si="28"/>
        <v/>
      </c>
      <c r="Q87" s="40" t="str">
        <f t="shared" si="29"/>
        <v/>
      </c>
      <c r="R87" s="6">
        <f t="shared" si="30"/>
        <v>0</v>
      </c>
      <c r="S87" s="6">
        <f>IF(AND(D87&lt;=L$4,P87&lt;&gt;"Y"),IF(N87&lt;VLOOKUP(O87,Runners!A$3:CT$200,S$1,FALSE),2,0),0)</f>
        <v>0</v>
      </c>
      <c r="T87" s="6">
        <f t="shared" si="31"/>
        <v>0</v>
      </c>
      <c r="U87" s="2"/>
      <c r="V87" s="2" t="str">
        <f>IF(O87&lt;&gt;"",VLOOKUP(O87,Runners!CZ$3:DM$200,V$1,FALSE),"")</f>
        <v/>
      </c>
      <c r="W87" s="19" t="str">
        <f t="shared" si="32"/>
        <v/>
      </c>
    </row>
    <row r="88" spans="1:23" x14ac:dyDescent="0.25">
      <c r="A88" s="1" t="s">
        <v>144</v>
      </c>
      <c r="B88" s="3"/>
      <c r="C88" s="3">
        <f>IF(A88&lt;&gt;"",VLOOKUP(A88,Runners!A$3:AS$200,C$1,FALSE),0)</f>
        <v>7.2916666666666668E-3</v>
      </c>
      <c r="D88" s="6">
        <f t="shared" si="22"/>
        <v>85</v>
      </c>
      <c r="E88" s="2"/>
      <c r="F88" s="2">
        <f t="shared" si="23"/>
        <v>0</v>
      </c>
      <c r="J88" s="1" t="str">
        <f t="shared" si="24"/>
        <v>Maria Tierney</v>
      </c>
      <c r="M88" s="8" t="str">
        <f t="shared" si="25"/>
        <v/>
      </c>
      <c r="N88" s="8" t="str">
        <f t="shared" si="26"/>
        <v/>
      </c>
      <c r="O88" s="1" t="str">
        <f t="shared" si="27"/>
        <v/>
      </c>
      <c r="P88" s="40" t="str">
        <f t="shared" si="28"/>
        <v/>
      </c>
      <c r="Q88" s="40" t="str">
        <f t="shared" si="29"/>
        <v/>
      </c>
      <c r="R88" s="6">
        <f t="shared" si="30"/>
        <v>0</v>
      </c>
      <c r="S88" s="6">
        <f>IF(AND(D88&lt;=L$4,P88&lt;&gt;"Y"),IF(N88&lt;VLOOKUP(O88,Runners!A$3:CT$200,S$1,FALSE),2,0),0)</f>
        <v>0</v>
      </c>
      <c r="T88" s="6">
        <f t="shared" si="31"/>
        <v>0</v>
      </c>
      <c r="U88" s="2"/>
      <c r="V88" s="2" t="str">
        <f>IF(O88&lt;&gt;"",VLOOKUP(O88,Runners!CZ$3:DM$200,V$1,FALSE),"")</f>
        <v/>
      </c>
      <c r="W88" s="19" t="str">
        <f t="shared" si="32"/>
        <v/>
      </c>
    </row>
    <row r="89" spans="1:23" x14ac:dyDescent="0.25">
      <c r="A89" s="1" t="s">
        <v>160</v>
      </c>
      <c r="C89" s="3">
        <f>IF(A89&lt;&gt;"",VLOOKUP(A89,Runners!A$3:AS$200,C$1,FALSE),0)</f>
        <v>1.5625E-2</v>
      </c>
      <c r="D89" s="6">
        <f t="shared" si="22"/>
        <v>86</v>
      </c>
      <c r="E89" s="2">
        <v>4.1365740740740745E-2</v>
      </c>
      <c r="F89" s="2">
        <f t="shared" si="23"/>
        <v>2.5740740740740745E-2</v>
      </c>
      <c r="J89" s="1" t="str">
        <f t="shared" si="24"/>
        <v>Mark Hughes</v>
      </c>
      <c r="M89" s="8" t="str">
        <f t="shared" si="25"/>
        <v/>
      </c>
      <c r="N89" s="8" t="str">
        <f t="shared" si="26"/>
        <v/>
      </c>
      <c r="O89" s="1" t="str">
        <f t="shared" si="27"/>
        <v/>
      </c>
      <c r="P89" s="40" t="str">
        <f t="shared" si="28"/>
        <v/>
      </c>
      <c r="Q89" s="40" t="str">
        <f t="shared" si="29"/>
        <v/>
      </c>
      <c r="R89" s="6">
        <f t="shared" si="30"/>
        <v>0</v>
      </c>
      <c r="S89" s="6">
        <f>IF(AND(D89&lt;=L$4,P89&lt;&gt;"Y"),IF(N89&lt;VLOOKUP(O89,Runners!A$3:CT$200,S$1,FALSE),2,0),0)</f>
        <v>0</v>
      </c>
      <c r="T89" s="6">
        <f t="shared" si="31"/>
        <v>0</v>
      </c>
      <c r="U89" s="2"/>
      <c r="V89" s="2" t="str">
        <f>IF(O89&lt;&gt;"",VLOOKUP(O89,Runners!CZ$3:DM$200,V$1,FALSE),"")</f>
        <v/>
      </c>
      <c r="W89" s="19" t="str">
        <f t="shared" si="32"/>
        <v/>
      </c>
    </row>
    <row r="90" spans="1:23" x14ac:dyDescent="0.25">
      <c r="A90" s="1" t="s">
        <v>33</v>
      </c>
      <c r="C90" s="3">
        <f>IF(A90&lt;&gt;"",VLOOKUP(A90,Runners!A$3:AS$200,C$1,FALSE),0)</f>
        <v>1.4930555555555556E-2</v>
      </c>
      <c r="D90" s="6">
        <f t="shared" si="22"/>
        <v>87</v>
      </c>
      <c r="E90" s="2"/>
      <c r="F90" s="2">
        <f t="shared" si="23"/>
        <v>0</v>
      </c>
      <c r="J90" s="1" t="str">
        <f t="shared" si="24"/>
        <v>Mark Selby</v>
      </c>
      <c r="M90" s="8" t="str">
        <f t="shared" si="25"/>
        <v/>
      </c>
      <c r="N90" s="8" t="str">
        <f t="shared" si="26"/>
        <v/>
      </c>
      <c r="O90" s="1" t="str">
        <f t="shared" si="27"/>
        <v/>
      </c>
      <c r="P90" s="40" t="str">
        <f t="shared" si="28"/>
        <v/>
      </c>
      <c r="Q90" s="40" t="str">
        <f t="shared" si="29"/>
        <v/>
      </c>
      <c r="R90" s="6">
        <f t="shared" si="30"/>
        <v>0</v>
      </c>
      <c r="S90" s="6">
        <f>IF(AND(D90&lt;=L$4,P90&lt;&gt;"Y"),IF(N90&lt;VLOOKUP(O90,Runners!A$3:CT$200,S$1,FALSE),2,0),0)</f>
        <v>0</v>
      </c>
      <c r="T90" s="6">
        <f t="shared" si="31"/>
        <v>0</v>
      </c>
      <c r="U90" s="2"/>
      <c r="V90" s="2" t="str">
        <f>IF(O90&lt;&gt;"",VLOOKUP(O90,Runners!CZ$3:DM$200,V$1,FALSE),"")</f>
        <v/>
      </c>
      <c r="W90" s="19" t="str">
        <f t="shared" si="32"/>
        <v/>
      </c>
    </row>
    <row r="91" spans="1:23" x14ac:dyDescent="0.25">
      <c r="A91" s="1" t="s">
        <v>225</v>
      </c>
      <c r="C91" s="3">
        <f>IF(A91&lt;&gt;"",VLOOKUP(A91,Runners!A$3:AS$200,C$1,FALSE),0)</f>
        <v>1.5625E-2</v>
      </c>
      <c r="D91" s="6">
        <f t="shared" si="22"/>
        <v>88</v>
      </c>
      <c r="E91" s="2"/>
      <c r="F91" s="2">
        <f t="shared" si="23"/>
        <v>0</v>
      </c>
      <c r="J91" s="1" t="str">
        <f t="shared" si="24"/>
        <v>Matthew Holton</v>
      </c>
      <c r="M91" s="8" t="str">
        <f t="shared" si="25"/>
        <v/>
      </c>
      <c r="N91" s="8" t="str">
        <f t="shared" si="26"/>
        <v/>
      </c>
      <c r="O91" s="1" t="str">
        <f t="shared" si="27"/>
        <v/>
      </c>
      <c r="P91" s="40" t="str">
        <f t="shared" si="28"/>
        <v/>
      </c>
      <c r="Q91" s="40" t="str">
        <f t="shared" si="29"/>
        <v/>
      </c>
      <c r="R91" s="6">
        <f t="shared" si="30"/>
        <v>0</v>
      </c>
      <c r="S91" s="6">
        <f>IF(AND(D91&lt;=L$4,P91&lt;&gt;"Y"),IF(N91&lt;VLOOKUP(O91,Runners!A$3:CT$200,S$1,FALSE),2,0),0)</f>
        <v>0</v>
      </c>
      <c r="T91" s="6">
        <f t="shared" si="31"/>
        <v>0</v>
      </c>
      <c r="U91" s="2"/>
      <c r="V91" s="2" t="str">
        <f>IF(O91&lt;&gt;"",VLOOKUP(O91,Runners!CZ$3:DM$200,V$1,FALSE),"")</f>
        <v/>
      </c>
      <c r="W91" s="19" t="str">
        <f t="shared" si="32"/>
        <v/>
      </c>
    </row>
    <row r="92" spans="1:23" x14ac:dyDescent="0.25">
      <c r="A92" s="1" t="s">
        <v>211</v>
      </c>
      <c r="C92" s="3">
        <f>IF(A92&lt;&gt;"",VLOOKUP(A92,Runners!A$3:AS$200,C$1,FALSE),0)</f>
        <v>1.4930555555555556E-2</v>
      </c>
      <c r="D92" s="6">
        <f t="shared" si="22"/>
        <v>89</v>
      </c>
      <c r="E92" s="2"/>
      <c r="F92" s="2">
        <f t="shared" si="23"/>
        <v>0</v>
      </c>
      <c r="J92" s="1" t="str">
        <f t="shared" si="24"/>
        <v>Michael Hall</v>
      </c>
      <c r="M92" s="8" t="str">
        <f t="shared" si="25"/>
        <v/>
      </c>
      <c r="N92" s="8" t="str">
        <f t="shared" si="26"/>
        <v/>
      </c>
      <c r="O92" s="1" t="str">
        <f t="shared" si="27"/>
        <v/>
      </c>
      <c r="P92" s="40" t="str">
        <f t="shared" si="28"/>
        <v/>
      </c>
      <c r="Q92" s="40" t="str">
        <f t="shared" si="29"/>
        <v/>
      </c>
      <c r="R92" s="6">
        <f t="shared" si="30"/>
        <v>0</v>
      </c>
      <c r="S92" s="6">
        <f>IF(AND(D92&lt;=L$4,P92&lt;&gt;"Y"),IF(N92&lt;VLOOKUP(O92,Runners!A$3:CT$200,S$1,FALSE),2,0),0)</f>
        <v>0</v>
      </c>
      <c r="T92" s="6">
        <f t="shared" si="31"/>
        <v>0</v>
      </c>
      <c r="U92" s="2"/>
      <c r="V92" s="2" t="str">
        <f>IF(O92&lt;&gt;"",VLOOKUP(O92,Runners!CZ$3:DM$200,V$1,FALSE),"")</f>
        <v/>
      </c>
      <c r="W92" s="19" t="str">
        <f t="shared" si="32"/>
        <v/>
      </c>
    </row>
    <row r="93" spans="1:23" x14ac:dyDescent="0.25">
      <c r="A93" s="1" t="s">
        <v>32</v>
      </c>
      <c r="C93" s="3">
        <f>IF(A93&lt;&gt;"",VLOOKUP(A93,Runners!A$3:AS$200,C$1,FALSE),0)</f>
        <v>1.4409722222222223E-2</v>
      </c>
      <c r="D93" s="6">
        <f t="shared" si="22"/>
        <v>90</v>
      </c>
      <c r="E93" s="2"/>
      <c r="F93" s="2">
        <f t="shared" si="23"/>
        <v>0</v>
      </c>
      <c r="J93" s="1" t="str">
        <f t="shared" si="24"/>
        <v>Michelle Hook</v>
      </c>
      <c r="M93" s="8" t="str">
        <f t="shared" si="25"/>
        <v/>
      </c>
      <c r="N93" s="8" t="str">
        <f t="shared" si="26"/>
        <v/>
      </c>
      <c r="O93" s="1" t="str">
        <f t="shared" si="27"/>
        <v/>
      </c>
      <c r="P93" s="40" t="str">
        <f t="shared" si="28"/>
        <v/>
      </c>
      <c r="Q93" s="40" t="str">
        <f t="shared" si="29"/>
        <v/>
      </c>
      <c r="R93" s="6">
        <f t="shared" si="30"/>
        <v>0</v>
      </c>
      <c r="S93" s="6">
        <f>IF(AND(D93&lt;=L$4,P93&lt;&gt;"Y"),IF(N93&lt;VLOOKUP(O93,Runners!A$3:CT$200,S$1,FALSE),2,0),0)</f>
        <v>0</v>
      </c>
      <c r="T93" s="6">
        <f t="shared" si="31"/>
        <v>0</v>
      </c>
      <c r="U93" s="2"/>
      <c r="V93" s="2" t="str">
        <f>IF(O93&lt;&gt;"",VLOOKUP(O93,Runners!CZ$3:DM$200,V$1,FALSE),"")</f>
        <v/>
      </c>
      <c r="W93" s="19" t="str">
        <f t="shared" si="32"/>
        <v/>
      </c>
    </row>
    <row r="94" spans="1:23" x14ac:dyDescent="0.25">
      <c r="A94" s="1" t="s">
        <v>19</v>
      </c>
      <c r="B94" s="3"/>
      <c r="C94" s="3">
        <f>IF(A94&lt;&gt;"",VLOOKUP(A94,Runners!A$3:AS$200,C$1,FALSE),0)</f>
        <v>6.076388888888889E-3</v>
      </c>
      <c r="D94" s="6">
        <f t="shared" si="22"/>
        <v>91</v>
      </c>
      <c r="E94" s="2"/>
      <c r="F94" s="2">
        <f t="shared" si="23"/>
        <v>0</v>
      </c>
      <c r="J94" s="1" t="str">
        <f t="shared" si="24"/>
        <v>Michelle Sheridan</v>
      </c>
      <c r="M94" s="8" t="str">
        <f t="shared" si="25"/>
        <v/>
      </c>
      <c r="N94" s="8" t="str">
        <f t="shared" si="26"/>
        <v/>
      </c>
      <c r="O94" s="1" t="str">
        <f t="shared" si="27"/>
        <v/>
      </c>
      <c r="P94" s="40" t="str">
        <f t="shared" si="28"/>
        <v/>
      </c>
      <c r="Q94" s="40" t="str">
        <f t="shared" si="29"/>
        <v/>
      </c>
      <c r="R94" s="6">
        <f t="shared" si="30"/>
        <v>0</v>
      </c>
      <c r="S94" s="6">
        <f>IF(AND(D94&lt;=L$4,P94&lt;&gt;"Y"),IF(N94&lt;VLOOKUP(O94,Runners!A$3:CT$200,S$1,FALSE),2,0),0)</f>
        <v>0</v>
      </c>
      <c r="T94" s="6">
        <f t="shared" si="31"/>
        <v>0</v>
      </c>
      <c r="U94" s="2"/>
      <c r="V94" s="2" t="str">
        <f>IF(O94&lt;&gt;"",VLOOKUP(O94,Runners!CZ$3:DM$200,V$1,FALSE),"")</f>
        <v/>
      </c>
      <c r="W94" s="19" t="str">
        <f t="shared" si="32"/>
        <v/>
      </c>
    </row>
    <row r="95" spans="1:23" x14ac:dyDescent="0.25">
      <c r="A95" s="41" t="s">
        <v>210</v>
      </c>
      <c r="C95" s="3">
        <f>IF(A95&lt;&gt;"",VLOOKUP(A95,Runners!A$3:AS$200,C$1,FALSE),0)</f>
        <v>1.2673611111111111E-2</v>
      </c>
      <c r="D95" s="6">
        <f t="shared" si="22"/>
        <v>92</v>
      </c>
      <c r="E95" s="2">
        <v>3.5960648148148151E-2</v>
      </c>
      <c r="F95" s="2">
        <f t="shared" si="23"/>
        <v>2.328703703703704E-2</v>
      </c>
      <c r="J95" s="1" t="str">
        <f t="shared" si="24"/>
        <v>Mick Widdup</v>
      </c>
      <c r="M95" s="8" t="str">
        <f t="shared" si="25"/>
        <v/>
      </c>
      <c r="N95" s="8" t="str">
        <f t="shared" si="26"/>
        <v/>
      </c>
      <c r="O95" s="1" t="str">
        <f t="shared" si="27"/>
        <v/>
      </c>
      <c r="P95" s="40" t="str">
        <f t="shared" si="28"/>
        <v/>
      </c>
      <c r="Q95" s="40" t="str">
        <f t="shared" si="29"/>
        <v/>
      </c>
      <c r="R95" s="6">
        <f t="shared" si="30"/>
        <v>0</v>
      </c>
      <c r="S95" s="6">
        <f>IF(AND(D95&lt;=L$4,P95&lt;&gt;"Y"),IF(N95&lt;VLOOKUP(O95,Runners!A$3:CT$200,S$1,FALSE),2,0),0)</f>
        <v>0</v>
      </c>
      <c r="T95" s="6">
        <f t="shared" si="31"/>
        <v>0</v>
      </c>
      <c r="U95" s="2"/>
      <c r="V95" s="2" t="str">
        <f>IF(O95&lt;&gt;"",VLOOKUP(O95,Runners!CZ$3:DM$200,V$1,FALSE),"")</f>
        <v/>
      </c>
      <c r="W95" s="19" t="str">
        <f t="shared" si="32"/>
        <v/>
      </c>
    </row>
    <row r="96" spans="1:23" x14ac:dyDescent="0.25">
      <c r="A96" s="1" t="s">
        <v>65</v>
      </c>
      <c r="C96" s="3">
        <f>IF(A96&lt;&gt;"",VLOOKUP(A96,Runners!A$3:AS$200,C$1,FALSE),0)</f>
        <v>2.0312500000000001E-2</v>
      </c>
      <c r="D96" s="6">
        <f t="shared" si="22"/>
        <v>93</v>
      </c>
      <c r="E96" s="2">
        <v>3.6400462962962961E-2</v>
      </c>
      <c r="F96" s="2">
        <f t="shared" si="23"/>
        <v>1.608796296296296E-2</v>
      </c>
      <c r="J96" s="1" t="str">
        <f t="shared" si="24"/>
        <v>Mike Toft</v>
      </c>
      <c r="M96" s="8" t="str">
        <f t="shared" si="25"/>
        <v/>
      </c>
      <c r="N96" s="8" t="str">
        <f t="shared" si="26"/>
        <v/>
      </c>
      <c r="O96" s="1" t="str">
        <f t="shared" si="27"/>
        <v/>
      </c>
      <c r="P96" s="40" t="str">
        <f t="shared" si="28"/>
        <v/>
      </c>
      <c r="Q96" s="40" t="str">
        <f t="shared" si="29"/>
        <v/>
      </c>
      <c r="R96" s="6">
        <f t="shared" si="30"/>
        <v>0</v>
      </c>
      <c r="S96" s="6">
        <f>IF(AND(D96&lt;=L$4,P96&lt;&gt;"Y"),IF(N96&lt;VLOOKUP(O96,Runners!A$3:CT$200,S$1,FALSE),2,0),0)</f>
        <v>0</v>
      </c>
      <c r="T96" s="6">
        <f t="shared" si="31"/>
        <v>0</v>
      </c>
      <c r="U96" s="2"/>
      <c r="V96" s="2" t="str">
        <f>IF(O96&lt;&gt;"",VLOOKUP(O96,Runners!CZ$3:DM$200,V$1,FALSE),"")</f>
        <v/>
      </c>
      <c r="W96" s="19" t="str">
        <f t="shared" si="32"/>
        <v/>
      </c>
    </row>
    <row r="97" spans="1:23" x14ac:dyDescent="0.25">
      <c r="A97" s="1" t="s">
        <v>78</v>
      </c>
      <c r="C97" s="3">
        <f>IF(A97&lt;&gt;"",VLOOKUP(A97,Runners!A$3:AS$200,C$1,FALSE),0)</f>
        <v>6.2500000000000003E-3</v>
      </c>
      <c r="D97" s="6">
        <f t="shared" si="22"/>
        <v>94</v>
      </c>
      <c r="E97" s="2"/>
      <c r="F97" s="2">
        <f t="shared" si="23"/>
        <v>0</v>
      </c>
      <c r="J97" s="1" t="str">
        <f t="shared" si="24"/>
        <v>Natalie Toft</v>
      </c>
      <c r="M97" s="8" t="str">
        <f t="shared" si="25"/>
        <v/>
      </c>
      <c r="N97" s="8" t="str">
        <f t="shared" si="26"/>
        <v/>
      </c>
      <c r="O97" s="1" t="str">
        <f t="shared" si="27"/>
        <v/>
      </c>
      <c r="P97" s="40" t="str">
        <f t="shared" si="28"/>
        <v/>
      </c>
      <c r="Q97" s="40" t="str">
        <f t="shared" si="29"/>
        <v/>
      </c>
      <c r="R97" s="6">
        <f t="shared" si="30"/>
        <v>0</v>
      </c>
      <c r="S97" s="6">
        <f>IF(AND(D97&lt;=L$4,P97&lt;&gt;"Y"),IF(N97&lt;VLOOKUP(O97,Runners!A$3:CT$200,S$1,FALSE),2,0),0)</f>
        <v>0</v>
      </c>
      <c r="T97" s="6">
        <f t="shared" si="31"/>
        <v>0</v>
      </c>
      <c r="U97" s="2"/>
      <c r="V97" s="2" t="str">
        <f>IF(O97&lt;&gt;"",VLOOKUP(O97,Runners!CZ$3:DM$200,V$1,FALSE),"")</f>
        <v/>
      </c>
      <c r="W97" s="19" t="str">
        <f t="shared" si="32"/>
        <v/>
      </c>
    </row>
    <row r="98" spans="1:23" x14ac:dyDescent="0.25">
      <c r="A98" s="1" t="s">
        <v>171</v>
      </c>
      <c r="C98" s="3">
        <f>IF(A98&lt;&gt;"",VLOOKUP(A98,Runners!A$3:AS$200,C$1,FALSE),0)</f>
        <v>1.6145833333333335E-2</v>
      </c>
      <c r="D98" s="6">
        <f t="shared" si="22"/>
        <v>95</v>
      </c>
      <c r="E98" s="2"/>
      <c r="F98" s="2">
        <f t="shared" si="23"/>
        <v>0</v>
      </c>
      <c r="J98" s="1" t="str">
        <f t="shared" si="24"/>
        <v>Neil Bayton-Roberts</v>
      </c>
      <c r="M98" s="8" t="str">
        <f t="shared" si="25"/>
        <v/>
      </c>
      <c r="N98" s="8" t="str">
        <f t="shared" si="26"/>
        <v/>
      </c>
      <c r="O98" s="1" t="str">
        <f t="shared" si="27"/>
        <v/>
      </c>
      <c r="P98" s="40" t="str">
        <f t="shared" si="28"/>
        <v/>
      </c>
      <c r="Q98" s="40" t="str">
        <f t="shared" si="29"/>
        <v/>
      </c>
      <c r="R98" s="6">
        <f t="shared" si="30"/>
        <v>0</v>
      </c>
      <c r="S98" s="6">
        <f>IF(AND(D98&lt;=L$4,P98&lt;&gt;"Y"),IF(N98&lt;VLOOKUP(O98,Runners!A$3:CT$200,S$1,FALSE),2,0),0)</f>
        <v>0</v>
      </c>
      <c r="T98" s="6">
        <f t="shared" si="31"/>
        <v>0</v>
      </c>
      <c r="U98" s="2"/>
      <c r="V98" s="2" t="str">
        <f>IF(O98&lt;&gt;"",VLOOKUP(O98,Runners!CZ$3:DM$200,V$1,FALSE),"")</f>
        <v/>
      </c>
      <c r="W98" s="19" t="str">
        <f t="shared" si="32"/>
        <v/>
      </c>
    </row>
    <row r="99" spans="1:23" x14ac:dyDescent="0.25">
      <c r="A99" s="1" t="s">
        <v>12</v>
      </c>
      <c r="C99" s="3">
        <f>IF(A99&lt;&gt;"",VLOOKUP(A99,Runners!A$3:AS$200,C$1,FALSE),0)</f>
        <v>1.7534722222222222E-2</v>
      </c>
      <c r="D99" s="6">
        <f t="shared" si="22"/>
        <v>96</v>
      </c>
      <c r="E99" s="2"/>
      <c r="F99" s="2">
        <f t="shared" si="23"/>
        <v>0</v>
      </c>
      <c r="J99" s="1" t="str">
        <f t="shared" si="24"/>
        <v>Neil Tate</v>
      </c>
      <c r="M99" s="8" t="str">
        <f t="shared" si="25"/>
        <v/>
      </c>
      <c r="N99" s="8" t="str">
        <f t="shared" si="26"/>
        <v/>
      </c>
      <c r="O99" s="1" t="str">
        <f t="shared" si="27"/>
        <v/>
      </c>
      <c r="P99" s="40" t="str">
        <f t="shared" si="28"/>
        <v/>
      </c>
      <c r="Q99" s="40" t="str">
        <f t="shared" si="29"/>
        <v/>
      </c>
      <c r="R99" s="6">
        <f t="shared" si="30"/>
        <v>0</v>
      </c>
      <c r="S99" s="6">
        <f>IF(AND(D99&lt;=L$4,P99&lt;&gt;"Y"),IF(N99&lt;VLOOKUP(O99,Runners!A$3:CT$200,S$1,FALSE),2,0),0)</f>
        <v>0</v>
      </c>
      <c r="T99" s="6">
        <f t="shared" si="31"/>
        <v>0</v>
      </c>
      <c r="U99" s="2"/>
      <c r="V99" s="2" t="str">
        <f>IF(O99&lt;&gt;"",VLOOKUP(O99,Runners!CZ$3:DM$200,V$1,FALSE),"")</f>
        <v/>
      </c>
      <c r="W99" s="19" t="str">
        <f t="shared" si="32"/>
        <v/>
      </c>
    </row>
    <row r="100" spans="1:23" x14ac:dyDescent="0.25">
      <c r="A100" s="1" t="s">
        <v>42</v>
      </c>
      <c r="C100" s="3">
        <f>IF(A100&lt;&gt;"",VLOOKUP(A100,Runners!A$3:AS$200,C$1,FALSE),0)</f>
        <v>1.3020833333333334E-2</v>
      </c>
      <c r="D100" s="6">
        <f t="shared" ref="D100:D130" si="33">D99+1</f>
        <v>97</v>
      </c>
      <c r="E100" s="2"/>
      <c r="F100" s="2">
        <f t="shared" ref="F100:F130" si="34">IF(E100&gt;0,E100-C100,0)</f>
        <v>0</v>
      </c>
      <c r="J100" s="1" t="str">
        <f t="shared" ref="J100:J130" si="35">A100</f>
        <v>Nigel Simpkin</v>
      </c>
      <c r="M100" s="8" t="str">
        <f t="shared" ref="M100:M130" si="36">IF(D100&lt;=L$4,SMALL(E$4:E$201,D100),"")</f>
        <v/>
      </c>
      <c r="N100" s="8" t="str">
        <f t="shared" ref="N100:N130" si="37">IF(D100&lt;=L$4,VLOOKUP(M100,E$4:F$201,2,FALSE),"")</f>
        <v/>
      </c>
      <c r="O100" s="1" t="str">
        <f t="shared" ref="O100:O130" si="38">IF(D100&lt;=L$4,VLOOKUP(M100,E$4:J$201,6,FALSE),"")</f>
        <v/>
      </c>
      <c r="P100" s="40" t="str">
        <f t="shared" ref="P100:P130" si="39">IF(D100&lt;=L$4,VLOOKUP(O100,A$4:B$201,2,FALSE),"")</f>
        <v/>
      </c>
      <c r="Q100" s="40" t="str">
        <f t="shared" ref="Q100:Q130" si="40">IF(D100&lt;=L$4,IF(P100="Y",Q99,Q99-1),"")</f>
        <v/>
      </c>
      <c r="R100" s="6">
        <f t="shared" ref="R100:R130" si="41">IF(Q100=Q99,0,Q100)</f>
        <v>0</v>
      </c>
      <c r="S100" s="6">
        <f>IF(AND(D100&lt;=L$4,P100&lt;&gt;"Y"),IF(N100&lt;VLOOKUP(O100,Runners!A$3:CT$200,S$1,FALSE),2,0),0)</f>
        <v>0</v>
      </c>
      <c r="T100" s="6">
        <f t="shared" ref="T100:T130" si="42">IF(AND(D100&lt;=L$4,P100&lt;&gt;"Y"),S100+R100,0)</f>
        <v>0</v>
      </c>
      <c r="U100" s="2"/>
      <c r="V100" s="2" t="str">
        <f>IF(O100&lt;&gt;"",VLOOKUP(O100,Runners!CZ$3:DM$200,V$1,FALSE),"")</f>
        <v/>
      </c>
      <c r="W100" s="19" t="str">
        <f t="shared" ref="W100:W130" si="43">IF(O100&lt;&gt;"",(V100-N100)/V100,"")</f>
        <v/>
      </c>
    </row>
    <row r="101" spans="1:23" x14ac:dyDescent="0.25">
      <c r="A101" s="1" t="s">
        <v>218</v>
      </c>
      <c r="C101" s="3">
        <f>IF(A101&lt;&gt;"",VLOOKUP(A101,Runners!A$3:AS$200,C$1,FALSE),0)</f>
        <v>1.4756944444444444E-2</v>
      </c>
      <c r="D101" s="6">
        <f t="shared" si="33"/>
        <v>98</v>
      </c>
      <c r="E101" s="2"/>
      <c r="F101" s="2">
        <f t="shared" si="34"/>
        <v>0</v>
      </c>
      <c r="J101" s="1" t="str">
        <f t="shared" si="35"/>
        <v>Oliver Thomson</v>
      </c>
      <c r="M101" s="8" t="str">
        <f t="shared" si="36"/>
        <v/>
      </c>
      <c r="N101" s="8" t="str">
        <f t="shared" si="37"/>
        <v/>
      </c>
      <c r="O101" s="1" t="str">
        <f t="shared" si="38"/>
        <v/>
      </c>
      <c r="P101" s="40" t="str">
        <f t="shared" si="39"/>
        <v/>
      </c>
      <c r="Q101" s="40" t="str">
        <f t="shared" si="40"/>
        <v/>
      </c>
      <c r="R101" s="6">
        <f t="shared" si="41"/>
        <v>0</v>
      </c>
      <c r="S101" s="6">
        <f>IF(AND(D101&lt;=L$4,P101&lt;&gt;"Y"),IF(N101&lt;VLOOKUP(O101,Runners!A$3:CT$200,S$1,FALSE),2,0),0)</f>
        <v>0</v>
      </c>
      <c r="T101" s="6">
        <f t="shared" si="42"/>
        <v>0</v>
      </c>
      <c r="U101" s="2"/>
      <c r="V101" s="2" t="str">
        <f>IF(O101&lt;&gt;"",VLOOKUP(O101,Runners!CZ$3:DM$200,V$1,FALSE),"")</f>
        <v/>
      </c>
      <c r="W101" s="19" t="str">
        <f t="shared" si="43"/>
        <v/>
      </c>
    </row>
    <row r="102" spans="1:23" x14ac:dyDescent="0.25">
      <c r="A102" s="1" t="s">
        <v>18</v>
      </c>
      <c r="C102" s="3">
        <f>IF(A102&lt;&gt;"",VLOOKUP(A102,Runners!A$3:AS$200,C$1,FALSE),0)</f>
        <v>5.0347222222222225E-3</v>
      </c>
      <c r="D102" s="6">
        <f t="shared" si="33"/>
        <v>99</v>
      </c>
      <c r="E102" s="2">
        <v>3.3923611111111113E-2</v>
      </c>
      <c r="F102" s="2">
        <f t="shared" si="34"/>
        <v>2.8888888888888891E-2</v>
      </c>
      <c r="J102" s="1" t="str">
        <f t="shared" si="35"/>
        <v>Pam Binns</v>
      </c>
      <c r="M102" s="8" t="str">
        <f t="shared" si="36"/>
        <v/>
      </c>
      <c r="N102" s="8" t="str">
        <f t="shared" si="37"/>
        <v/>
      </c>
      <c r="O102" s="1" t="str">
        <f t="shared" si="38"/>
        <v/>
      </c>
      <c r="P102" s="40" t="str">
        <f t="shared" si="39"/>
        <v/>
      </c>
      <c r="Q102" s="40" t="str">
        <f t="shared" si="40"/>
        <v/>
      </c>
      <c r="R102" s="6">
        <f t="shared" si="41"/>
        <v>0</v>
      </c>
      <c r="S102" s="6">
        <f>IF(AND(D102&lt;=L$4,P102&lt;&gt;"Y"),IF(N102&lt;VLOOKUP(O102,Runners!A$3:CT$200,S$1,FALSE),2,0),0)</f>
        <v>0</v>
      </c>
      <c r="T102" s="6">
        <f t="shared" si="42"/>
        <v>0</v>
      </c>
      <c r="U102" s="2"/>
      <c r="V102" s="2" t="str">
        <f>IF(O102&lt;&gt;"",VLOOKUP(O102,Runners!CZ$3:DM$200,V$1,FALSE),"")</f>
        <v/>
      </c>
      <c r="W102" s="19" t="str">
        <f t="shared" si="43"/>
        <v/>
      </c>
    </row>
    <row r="103" spans="1:23" x14ac:dyDescent="0.25">
      <c r="A103" s="1" t="s">
        <v>37</v>
      </c>
      <c r="B103" s="3"/>
      <c r="C103" s="3">
        <f>IF(A103&lt;&gt;"",VLOOKUP(A103,Runners!A$3:AS$200,C$1,FALSE),0)</f>
        <v>1.1805555555555555E-2</v>
      </c>
      <c r="D103" s="6">
        <f t="shared" si="33"/>
        <v>100</v>
      </c>
      <c r="E103" s="2"/>
      <c r="F103" s="2">
        <f t="shared" si="34"/>
        <v>0</v>
      </c>
      <c r="J103" s="1" t="str">
        <f t="shared" si="35"/>
        <v>Pam Hardman</v>
      </c>
      <c r="M103" s="8" t="str">
        <f t="shared" si="36"/>
        <v/>
      </c>
      <c r="N103" s="8" t="str">
        <f t="shared" si="37"/>
        <v/>
      </c>
      <c r="O103" s="1" t="str">
        <f t="shared" si="38"/>
        <v/>
      </c>
      <c r="P103" s="40" t="str">
        <f t="shared" si="39"/>
        <v/>
      </c>
      <c r="Q103" s="40" t="str">
        <f t="shared" si="40"/>
        <v/>
      </c>
      <c r="R103" s="6">
        <f t="shared" si="41"/>
        <v>0</v>
      </c>
      <c r="S103" s="6">
        <f>IF(AND(D103&lt;=L$4,P103&lt;&gt;"Y"),IF(N103&lt;VLOOKUP(O103,Runners!A$3:CT$200,S$1,FALSE),2,0),0)</f>
        <v>0</v>
      </c>
      <c r="T103" s="6">
        <f t="shared" si="42"/>
        <v>0</v>
      </c>
      <c r="U103" s="2"/>
      <c r="V103" s="2" t="str">
        <f>IF(O103&lt;&gt;"",VLOOKUP(O103,Runners!CZ$3:DM$200,V$1,FALSE),"")</f>
        <v/>
      </c>
      <c r="W103" s="19" t="str">
        <f t="shared" si="43"/>
        <v/>
      </c>
    </row>
    <row r="104" spans="1:23" x14ac:dyDescent="0.25">
      <c r="A104" s="1" t="s">
        <v>230</v>
      </c>
      <c r="C104" s="3">
        <f>IF(A104&lt;&gt;"",VLOOKUP(A104,Runners!A$3:AS$200,C$1,FALSE),0)</f>
        <v>1.0243055555555556E-2</v>
      </c>
      <c r="D104" s="6">
        <f t="shared" si="33"/>
        <v>101</v>
      </c>
      <c r="E104" s="2"/>
      <c r="F104" s="2">
        <f t="shared" si="34"/>
        <v>0</v>
      </c>
      <c r="J104" s="1" t="str">
        <f t="shared" si="35"/>
        <v>Paul McAllister</v>
      </c>
      <c r="M104" s="8" t="str">
        <f t="shared" si="36"/>
        <v/>
      </c>
      <c r="N104" s="8" t="str">
        <f t="shared" si="37"/>
        <v/>
      </c>
      <c r="O104" s="1" t="str">
        <f t="shared" si="38"/>
        <v/>
      </c>
      <c r="P104" s="40" t="str">
        <f t="shared" si="39"/>
        <v/>
      </c>
      <c r="Q104" s="40" t="str">
        <f t="shared" si="40"/>
        <v/>
      </c>
      <c r="R104" s="6">
        <f t="shared" si="41"/>
        <v>0</v>
      </c>
      <c r="S104" s="6">
        <f>IF(AND(D104&lt;=L$4,P104&lt;&gt;"Y"),IF(N104&lt;VLOOKUP(O104,Runners!A$3:CT$200,S$1,FALSE),2,0),0)</f>
        <v>0</v>
      </c>
      <c r="T104" s="6">
        <f t="shared" si="42"/>
        <v>0</v>
      </c>
      <c r="U104" s="2"/>
      <c r="V104" s="2" t="str">
        <f>IF(O104&lt;&gt;"",VLOOKUP(O104,Runners!CZ$3:DM$200,V$1,FALSE),"")</f>
        <v/>
      </c>
      <c r="W104" s="19" t="str">
        <f t="shared" si="43"/>
        <v/>
      </c>
    </row>
    <row r="105" spans="1:23" x14ac:dyDescent="0.25">
      <c r="A105" s="1" t="s">
        <v>62</v>
      </c>
      <c r="C105" s="3">
        <f>IF(A105&lt;&gt;"",VLOOKUP(A105,Runners!A$3:AS$200,C$1,FALSE),0)</f>
        <v>1.7708333333333333E-2</v>
      </c>
      <c r="D105" s="6">
        <f t="shared" si="33"/>
        <v>102</v>
      </c>
      <c r="E105" s="2"/>
      <c r="F105" s="2">
        <f t="shared" si="34"/>
        <v>0</v>
      </c>
      <c r="J105" s="1" t="str">
        <f t="shared" si="35"/>
        <v>Paul Veevers</v>
      </c>
      <c r="M105" s="8" t="str">
        <f t="shared" si="36"/>
        <v/>
      </c>
      <c r="N105" s="8" t="str">
        <f t="shared" si="37"/>
        <v/>
      </c>
      <c r="O105" s="1" t="str">
        <f t="shared" si="38"/>
        <v/>
      </c>
      <c r="P105" s="40" t="str">
        <f t="shared" si="39"/>
        <v/>
      </c>
      <c r="Q105" s="40" t="str">
        <f t="shared" si="40"/>
        <v/>
      </c>
      <c r="R105" s="6">
        <f t="shared" si="41"/>
        <v>0</v>
      </c>
      <c r="S105" s="6">
        <f>IF(AND(D105&lt;=L$4,P105&lt;&gt;"Y"),IF(N105&lt;VLOOKUP(O105,Runners!A$3:CT$200,S$1,FALSE),2,0),0)</f>
        <v>0</v>
      </c>
      <c r="T105" s="6">
        <f t="shared" si="42"/>
        <v>0</v>
      </c>
      <c r="U105" s="2"/>
      <c r="V105" s="2" t="str">
        <f>IF(O105&lt;&gt;"",VLOOKUP(O105,Runners!CZ$3:DM$200,V$1,FALSE),"")</f>
        <v/>
      </c>
      <c r="W105" s="19" t="str">
        <f t="shared" si="43"/>
        <v/>
      </c>
    </row>
    <row r="106" spans="1:23" x14ac:dyDescent="0.25">
      <c r="A106" s="41" t="s">
        <v>28</v>
      </c>
      <c r="B106" s="3"/>
      <c r="C106" s="3">
        <f>IF(A106&lt;&gt;"",VLOOKUP(A106,Runners!A$3:AS$200,C$1,FALSE),0)</f>
        <v>2.6041666666666665E-3</v>
      </c>
      <c r="D106" s="6">
        <f t="shared" si="33"/>
        <v>103</v>
      </c>
      <c r="E106" s="2"/>
      <c r="F106" s="2">
        <f t="shared" si="34"/>
        <v>0</v>
      </c>
      <c r="J106" s="1" t="str">
        <f t="shared" si="35"/>
        <v>Paula McCandless</v>
      </c>
      <c r="M106" s="8" t="str">
        <f t="shared" si="36"/>
        <v/>
      </c>
      <c r="N106" s="8" t="str">
        <f t="shared" si="37"/>
        <v/>
      </c>
      <c r="O106" s="1" t="str">
        <f t="shared" si="38"/>
        <v/>
      </c>
      <c r="P106" s="40" t="str">
        <f t="shared" si="39"/>
        <v/>
      </c>
      <c r="Q106" s="40" t="str">
        <f t="shared" si="40"/>
        <v/>
      </c>
      <c r="R106" s="6">
        <f t="shared" si="41"/>
        <v>0</v>
      </c>
      <c r="S106" s="6">
        <f>IF(AND(D106&lt;=L$4,P106&lt;&gt;"Y"),IF(N106&lt;VLOOKUP(O106,Runners!A$3:CT$200,S$1,FALSE),2,0),0)</f>
        <v>0</v>
      </c>
      <c r="T106" s="6">
        <f t="shared" si="42"/>
        <v>0</v>
      </c>
      <c r="U106" s="2"/>
      <c r="V106" s="2" t="str">
        <f>IF(O106&lt;&gt;"",VLOOKUP(O106,Runners!CZ$3:DM$200,V$1,FALSE),"")</f>
        <v/>
      </c>
      <c r="W106" s="19" t="str">
        <f t="shared" si="43"/>
        <v/>
      </c>
    </row>
    <row r="107" spans="1:23" x14ac:dyDescent="0.25">
      <c r="A107" s="1" t="s">
        <v>3</v>
      </c>
      <c r="B107" s="3"/>
      <c r="C107" s="3">
        <f>IF(A107&lt;&gt;"",VLOOKUP(A107,Runners!A$3:AS$200,C$1,FALSE),0)</f>
        <v>1.3020833333333334E-2</v>
      </c>
      <c r="D107" s="6">
        <f t="shared" si="33"/>
        <v>104</v>
      </c>
      <c r="E107" s="2"/>
      <c r="F107" s="2">
        <f t="shared" si="34"/>
        <v>0</v>
      </c>
      <c r="J107" s="1" t="str">
        <f t="shared" si="35"/>
        <v>Peter Reid</v>
      </c>
      <c r="M107" s="8" t="str">
        <f t="shared" si="36"/>
        <v/>
      </c>
      <c r="N107" s="8" t="str">
        <f t="shared" si="37"/>
        <v/>
      </c>
      <c r="O107" s="1" t="str">
        <f t="shared" si="38"/>
        <v/>
      </c>
      <c r="P107" s="40" t="str">
        <f t="shared" si="39"/>
        <v/>
      </c>
      <c r="Q107" s="40" t="str">
        <f t="shared" si="40"/>
        <v/>
      </c>
      <c r="R107" s="6">
        <f t="shared" si="41"/>
        <v>0</v>
      </c>
      <c r="S107" s="6">
        <f>IF(AND(D107&lt;=L$4,P107&lt;&gt;"Y"),IF(N107&lt;VLOOKUP(O107,Runners!A$3:CT$200,S$1,FALSE),2,0),0)</f>
        <v>0</v>
      </c>
      <c r="T107" s="6">
        <f t="shared" si="42"/>
        <v>0</v>
      </c>
      <c r="U107" s="2"/>
      <c r="V107" s="2" t="str">
        <f>IF(O107&lt;&gt;"",VLOOKUP(O107,Runners!CZ$3:DM$200,V$1,FALSE),"")</f>
        <v/>
      </c>
      <c r="W107" s="19" t="str">
        <f t="shared" si="43"/>
        <v/>
      </c>
    </row>
    <row r="108" spans="1:23" x14ac:dyDescent="0.25">
      <c r="A108" s="1" t="s">
        <v>198</v>
      </c>
      <c r="C108" s="3">
        <f>IF(A108&lt;&gt;"",VLOOKUP(A108,Runners!A$3:AS$200,C$1,FALSE),0)</f>
        <v>1.0416666666666666E-2</v>
      </c>
      <c r="D108" s="6">
        <f t="shared" si="33"/>
        <v>105</v>
      </c>
      <c r="E108" s="2"/>
      <c r="F108" s="2">
        <f t="shared" si="34"/>
        <v>0</v>
      </c>
      <c r="J108" s="1" t="str">
        <f t="shared" si="35"/>
        <v>Peter Thomson</v>
      </c>
      <c r="M108" s="8" t="str">
        <f t="shared" si="36"/>
        <v/>
      </c>
      <c r="N108" s="8" t="str">
        <f t="shared" si="37"/>
        <v/>
      </c>
      <c r="O108" s="1" t="str">
        <f t="shared" si="38"/>
        <v/>
      </c>
      <c r="P108" s="40" t="str">
        <f t="shared" si="39"/>
        <v/>
      </c>
      <c r="Q108" s="40" t="str">
        <f t="shared" si="40"/>
        <v/>
      </c>
      <c r="R108" s="6">
        <f t="shared" si="41"/>
        <v>0</v>
      </c>
      <c r="S108" s="6">
        <f>IF(AND(D108&lt;=L$4,P108&lt;&gt;"Y"),IF(N108&lt;VLOOKUP(O108,Runners!A$3:CT$200,S$1,FALSE),2,0),0)</f>
        <v>0</v>
      </c>
      <c r="T108" s="6">
        <f t="shared" si="42"/>
        <v>0</v>
      </c>
      <c r="U108" s="2"/>
      <c r="V108" s="2" t="str">
        <f>IF(O108&lt;&gt;"",VLOOKUP(O108,Runners!CZ$3:DM$200,V$1,FALSE),"")</f>
        <v/>
      </c>
      <c r="W108" s="19" t="str">
        <f t="shared" si="43"/>
        <v/>
      </c>
    </row>
    <row r="109" spans="1:23" x14ac:dyDescent="0.25">
      <c r="A109" s="1" t="s">
        <v>30</v>
      </c>
      <c r="C109" s="3">
        <f>IF(A109&lt;&gt;"",VLOOKUP(A109,Runners!A$3:AS$200,C$1,FALSE),0)</f>
        <v>9.8958333333333329E-3</v>
      </c>
      <c r="D109" s="6">
        <f t="shared" si="33"/>
        <v>106</v>
      </c>
      <c r="E109" s="2"/>
      <c r="F109" s="2">
        <f t="shared" si="34"/>
        <v>0</v>
      </c>
      <c r="J109" s="1" t="str">
        <f t="shared" si="35"/>
        <v>Rachael Wignall</v>
      </c>
      <c r="M109" s="8" t="str">
        <f t="shared" si="36"/>
        <v/>
      </c>
      <c r="N109" s="8" t="str">
        <f t="shared" si="37"/>
        <v/>
      </c>
      <c r="O109" s="1" t="str">
        <f t="shared" si="38"/>
        <v/>
      </c>
      <c r="P109" s="40" t="str">
        <f t="shared" si="39"/>
        <v/>
      </c>
      <c r="Q109" s="40" t="str">
        <f t="shared" si="40"/>
        <v/>
      </c>
      <c r="R109" s="6">
        <f t="shared" si="41"/>
        <v>0</v>
      </c>
      <c r="S109" s="6">
        <f>IF(AND(D109&lt;=L$4,P109&lt;&gt;"Y"),IF(N109&lt;VLOOKUP(O109,Runners!A$3:CT$200,S$1,FALSE),2,0),0)</f>
        <v>0</v>
      </c>
      <c r="T109" s="6">
        <f t="shared" si="42"/>
        <v>0</v>
      </c>
      <c r="U109" s="2"/>
      <c r="V109" s="2" t="str">
        <f>IF(O109&lt;&gt;"",VLOOKUP(O109,Runners!CZ$3:DM$200,V$1,FALSE),"")</f>
        <v/>
      </c>
      <c r="W109" s="19" t="str">
        <f t="shared" si="43"/>
        <v/>
      </c>
    </row>
    <row r="110" spans="1:23" x14ac:dyDescent="0.25">
      <c r="A110" s="1" t="s">
        <v>31</v>
      </c>
      <c r="B110" s="3"/>
      <c r="C110" s="3">
        <f>IF(A110&lt;&gt;"",VLOOKUP(A110,Runners!A$3:AS$200,C$1,FALSE),0)</f>
        <v>1.3715277777777778E-2</v>
      </c>
      <c r="D110" s="6">
        <f t="shared" si="33"/>
        <v>107</v>
      </c>
      <c r="E110" s="2"/>
      <c r="F110" s="2">
        <f t="shared" si="34"/>
        <v>0</v>
      </c>
      <c r="J110" s="1" t="str">
        <f t="shared" si="35"/>
        <v>Richard Storey</v>
      </c>
      <c r="M110" s="8" t="str">
        <f t="shared" si="36"/>
        <v/>
      </c>
      <c r="N110" s="8" t="str">
        <f t="shared" si="37"/>
        <v/>
      </c>
      <c r="O110" s="1" t="str">
        <f t="shared" si="38"/>
        <v/>
      </c>
      <c r="P110" s="40" t="str">
        <f t="shared" si="39"/>
        <v/>
      </c>
      <c r="Q110" s="40" t="str">
        <f t="shared" si="40"/>
        <v/>
      </c>
      <c r="R110" s="6">
        <f t="shared" si="41"/>
        <v>0</v>
      </c>
      <c r="S110" s="6">
        <f>IF(AND(D110&lt;=L$4,P110&lt;&gt;"Y"),IF(N110&lt;VLOOKUP(O110,Runners!A$3:CT$200,S$1,FALSE),2,0),0)</f>
        <v>0</v>
      </c>
      <c r="T110" s="6">
        <f t="shared" si="42"/>
        <v>0</v>
      </c>
      <c r="U110" s="2"/>
      <c r="V110" s="2" t="str">
        <f>IF(O110&lt;&gt;"",VLOOKUP(O110,Runners!CZ$3:DM$200,V$1,FALSE),"")</f>
        <v/>
      </c>
      <c r="W110" s="19" t="str">
        <f t="shared" si="43"/>
        <v/>
      </c>
    </row>
    <row r="111" spans="1:23" x14ac:dyDescent="0.25">
      <c r="A111" s="1" t="s">
        <v>213</v>
      </c>
      <c r="B111" s="1" t="s">
        <v>185</v>
      </c>
      <c r="C111" s="3">
        <f>IF(A111&lt;&gt;"",VLOOKUP(A111,Runners!A$3:AS$200,C$1,FALSE),0)</f>
        <v>1.0243055555555556E-2</v>
      </c>
      <c r="D111" s="6">
        <f t="shared" si="33"/>
        <v>108</v>
      </c>
      <c r="E111" s="2">
        <v>3.6157407407407409E-2</v>
      </c>
      <c r="F111" s="2">
        <f t="shared" si="34"/>
        <v>2.5914351851851855E-2</v>
      </c>
      <c r="J111" s="1" t="str">
        <f t="shared" si="35"/>
        <v>Rob Goodall</v>
      </c>
      <c r="M111" s="8" t="str">
        <f t="shared" si="36"/>
        <v/>
      </c>
      <c r="N111" s="8" t="str">
        <f t="shared" si="37"/>
        <v/>
      </c>
      <c r="O111" s="1" t="str">
        <f t="shared" si="38"/>
        <v/>
      </c>
      <c r="P111" s="40" t="str">
        <f t="shared" si="39"/>
        <v/>
      </c>
      <c r="Q111" s="40" t="str">
        <f t="shared" si="40"/>
        <v/>
      </c>
      <c r="R111" s="6">
        <f t="shared" si="41"/>
        <v>0</v>
      </c>
      <c r="S111" s="6">
        <f>IF(AND(D111&lt;=L$4,P111&lt;&gt;"Y"),IF(N111&lt;VLOOKUP(O111,Runners!A$3:CT$200,S$1,FALSE),2,0),0)</f>
        <v>0</v>
      </c>
      <c r="T111" s="6">
        <f t="shared" si="42"/>
        <v>0</v>
      </c>
      <c r="U111" s="2"/>
      <c r="V111" s="2" t="str">
        <f>IF(O111&lt;&gt;"",VLOOKUP(O111,Runners!CZ$3:DM$200,V$1,FALSE),"")</f>
        <v/>
      </c>
      <c r="W111" s="19" t="str">
        <f t="shared" si="43"/>
        <v/>
      </c>
    </row>
    <row r="112" spans="1:23" x14ac:dyDescent="0.25">
      <c r="A112" s="1" t="s">
        <v>64</v>
      </c>
      <c r="B112" s="3"/>
      <c r="C112" s="3">
        <f>IF(A112&lt;&gt;"",VLOOKUP(A112,Runners!A$3:AS$200,C$1,FALSE),0)</f>
        <v>1.1458333333333333E-2</v>
      </c>
      <c r="D112" s="6">
        <f t="shared" si="33"/>
        <v>109</v>
      </c>
      <c r="E112" s="2"/>
      <c r="F112" s="2">
        <f t="shared" si="34"/>
        <v>0</v>
      </c>
      <c r="J112" s="1" t="str">
        <f t="shared" si="35"/>
        <v>Robert Parker</v>
      </c>
      <c r="M112" s="8" t="str">
        <f t="shared" si="36"/>
        <v/>
      </c>
      <c r="N112" s="8" t="str">
        <f t="shared" si="37"/>
        <v/>
      </c>
      <c r="O112" s="1" t="str">
        <f t="shared" si="38"/>
        <v/>
      </c>
      <c r="P112" s="40" t="str">
        <f t="shared" si="39"/>
        <v/>
      </c>
      <c r="Q112" s="40" t="str">
        <f t="shared" si="40"/>
        <v/>
      </c>
      <c r="R112" s="6">
        <f t="shared" si="41"/>
        <v>0</v>
      </c>
      <c r="S112" s="6">
        <f>IF(AND(D112&lt;=L$4,P112&lt;&gt;"Y"),IF(N112&lt;VLOOKUP(O112,Runners!A$3:CT$200,S$1,FALSE),2,0),0)</f>
        <v>0</v>
      </c>
      <c r="T112" s="6">
        <f t="shared" si="42"/>
        <v>0</v>
      </c>
      <c r="U112" s="2"/>
      <c r="V112" s="2" t="str">
        <f>IF(O112&lt;&gt;"",VLOOKUP(O112,Runners!CZ$3:DM$200,V$1,FALSE),"")</f>
        <v/>
      </c>
      <c r="W112" s="19" t="str">
        <f t="shared" si="43"/>
        <v/>
      </c>
    </row>
    <row r="113" spans="1:23" x14ac:dyDescent="0.25">
      <c r="A113" s="1" t="s">
        <v>23</v>
      </c>
      <c r="C113" s="3">
        <f>IF(A113&lt;&gt;"",VLOOKUP(A113,Runners!A$3:AS$200,C$1,FALSE),0)</f>
        <v>1.7708333333333333E-2</v>
      </c>
      <c r="D113" s="6">
        <f t="shared" si="33"/>
        <v>110</v>
      </c>
      <c r="E113" s="2"/>
      <c r="F113" s="2">
        <f t="shared" si="34"/>
        <v>0</v>
      </c>
      <c r="J113" s="1" t="str">
        <f t="shared" si="35"/>
        <v>Ross McKelvie</v>
      </c>
      <c r="M113" s="8" t="str">
        <f t="shared" si="36"/>
        <v/>
      </c>
      <c r="N113" s="8" t="str">
        <f t="shared" si="37"/>
        <v/>
      </c>
      <c r="O113" s="1" t="str">
        <f t="shared" si="38"/>
        <v/>
      </c>
      <c r="P113" s="40" t="str">
        <f t="shared" si="39"/>
        <v/>
      </c>
      <c r="Q113" s="40" t="str">
        <f t="shared" si="40"/>
        <v/>
      </c>
      <c r="R113" s="6">
        <f t="shared" si="41"/>
        <v>0</v>
      </c>
      <c r="S113" s="6">
        <f>IF(AND(D113&lt;=L$4,P113&lt;&gt;"Y"),IF(N113&lt;VLOOKUP(O113,Runners!A$3:CT$200,S$1,FALSE),2,0),0)</f>
        <v>0</v>
      </c>
      <c r="T113" s="6">
        <f t="shared" si="42"/>
        <v>0</v>
      </c>
      <c r="U113" s="2"/>
      <c r="V113" s="2" t="str">
        <f>IF(O113&lt;&gt;"",VLOOKUP(O113,Runners!CZ$3:DM$200,V$1,FALSE),"")</f>
        <v/>
      </c>
      <c r="W113" s="19" t="str">
        <f t="shared" si="43"/>
        <v/>
      </c>
    </row>
    <row r="114" spans="1:23" x14ac:dyDescent="0.25">
      <c r="A114" s="1" t="s">
        <v>36</v>
      </c>
      <c r="B114" s="3"/>
      <c r="C114" s="3">
        <f>IF(A114&lt;&gt;"",VLOOKUP(A114,Runners!A$3:AS$200,C$1,FALSE),0)</f>
        <v>1.2326388888888888E-2</v>
      </c>
      <c r="D114" s="6">
        <f t="shared" si="33"/>
        <v>111</v>
      </c>
      <c r="E114" s="2"/>
      <c r="F114" s="2">
        <f t="shared" si="34"/>
        <v>0</v>
      </c>
      <c r="J114" s="1" t="str">
        <f t="shared" si="35"/>
        <v>Roy Stevens</v>
      </c>
      <c r="M114" s="8" t="str">
        <f t="shared" si="36"/>
        <v/>
      </c>
      <c r="N114" s="8" t="str">
        <f t="shared" si="37"/>
        <v/>
      </c>
      <c r="O114" s="1" t="str">
        <f t="shared" si="38"/>
        <v/>
      </c>
      <c r="P114" s="40" t="str">
        <f t="shared" si="39"/>
        <v/>
      </c>
      <c r="Q114" s="40" t="str">
        <f t="shared" si="40"/>
        <v/>
      </c>
      <c r="R114" s="6">
        <f t="shared" si="41"/>
        <v>0</v>
      </c>
      <c r="S114" s="6">
        <f>IF(AND(D114&lt;=L$4,P114&lt;&gt;"Y"),IF(N114&lt;VLOOKUP(O114,Runners!A$3:CT$200,S$1,FALSE),2,0),0)</f>
        <v>0</v>
      </c>
      <c r="T114" s="6">
        <f t="shared" si="42"/>
        <v>0</v>
      </c>
      <c r="U114" s="2"/>
      <c r="V114" s="2" t="str">
        <f>IF(O114&lt;&gt;"",VLOOKUP(O114,Runners!CZ$3:DM$200,V$1,FALSE),"")</f>
        <v/>
      </c>
      <c r="W114" s="19" t="str">
        <f t="shared" si="43"/>
        <v/>
      </c>
    </row>
    <row r="115" spans="1:23" x14ac:dyDescent="0.25">
      <c r="A115" s="1" t="s">
        <v>43</v>
      </c>
      <c r="C115" s="3">
        <f>IF(A115&lt;&gt;"",VLOOKUP(A115,Runners!A$3:AS$200,C$1,FALSE),0)</f>
        <v>1.3194444444444444E-2</v>
      </c>
      <c r="D115" s="6">
        <f t="shared" si="33"/>
        <v>112</v>
      </c>
      <c r="E115" s="2"/>
      <c r="F115" s="2">
        <f t="shared" si="34"/>
        <v>0</v>
      </c>
      <c r="J115" s="1" t="str">
        <f t="shared" si="35"/>
        <v>Roy Upton</v>
      </c>
      <c r="M115" s="8" t="str">
        <f t="shared" si="36"/>
        <v/>
      </c>
      <c r="N115" s="8" t="str">
        <f t="shared" si="37"/>
        <v/>
      </c>
      <c r="O115" s="1" t="str">
        <f t="shared" si="38"/>
        <v/>
      </c>
      <c r="P115" s="40" t="str">
        <f t="shared" si="39"/>
        <v/>
      </c>
      <c r="Q115" s="40" t="str">
        <f t="shared" si="40"/>
        <v/>
      </c>
      <c r="R115" s="6">
        <f t="shared" si="41"/>
        <v>0</v>
      </c>
      <c r="S115" s="6">
        <f>IF(AND(D115&lt;=L$4,P115&lt;&gt;"Y"),IF(N115&lt;VLOOKUP(O115,Runners!A$3:CT$200,S$1,FALSE),2,0),0)</f>
        <v>0</v>
      </c>
      <c r="T115" s="6">
        <f t="shared" si="42"/>
        <v>0</v>
      </c>
      <c r="U115" s="2"/>
      <c r="V115" s="2" t="str">
        <f>IF(O115&lt;&gt;"",VLOOKUP(O115,Runners!CZ$3:DM$200,V$1,FALSE),"")</f>
        <v/>
      </c>
      <c r="W115" s="19" t="str">
        <f t="shared" si="43"/>
        <v/>
      </c>
    </row>
    <row r="116" spans="1:23" x14ac:dyDescent="0.25">
      <c r="A116" s="1" t="s">
        <v>63</v>
      </c>
      <c r="C116" s="3">
        <f>IF(A116&lt;&gt;"",VLOOKUP(A116,Runners!A$3:AS$200,C$1,FALSE),0)</f>
        <v>5.5555555555555558E-3</v>
      </c>
      <c r="D116" s="6">
        <f t="shared" si="33"/>
        <v>113</v>
      </c>
      <c r="E116" s="2"/>
      <c r="F116" s="2">
        <f t="shared" si="34"/>
        <v>0</v>
      </c>
      <c r="J116" s="1" t="str">
        <f t="shared" si="35"/>
        <v>Ruth Bye</v>
      </c>
      <c r="M116" s="8" t="str">
        <f t="shared" si="36"/>
        <v/>
      </c>
      <c r="N116" s="8" t="str">
        <f t="shared" si="37"/>
        <v/>
      </c>
      <c r="O116" s="1" t="str">
        <f t="shared" si="38"/>
        <v/>
      </c>
      <c r="P116" s="40" t="str">
        <f t="shared" si="39"/>
        <v/>
      </c>
      <c r="Q116" s="40" t="str">
        <f t="shared" si="40"/>
        <v/>
      </c>
      <c r="R116" s="6">
        <f t="shared" si="41"/>
        <v>0</v>
      </c>
      <c r="S116" s="6">
        <f>IF(AND(D116&lt;=L$4,P116&lt;&gt;"Y"),IF(N116&lt;VLOOKUP(O116,Runners!A$3:CT$200,S$1,FALSE),2,0),0)</f>
        <v>0</v>
      </c>
      <c r="T116" s="6">
        <f t="shared" si="42"/>
        <v>0</v>
      </c>
      <c r="U116" s="2"/>
      <c r="V116" s="2" t="str">
        <f>IF(O116&lt;&gt;"",VLOOKUP(O116,Runners!CZ$3:DM$200,V$1,FALSE),"")</f>
        <v/>
      </c>
      <c r="W116" s="19" t="str">
        <f t="shared" si="43"/>
        <v/>
      </c>
    </row>
    <row r="117" spans="1:23" x14ac:dyDescent="0.25">
      <c r="A117" s="1" t="s">
        <v>61</v>
      </c>
      <c r="C117" s="3">
        <f>IF(A117&lt;&gt;"",VLOOKUP(A117,Runners!A$3:AS$200,C$1,FALSE),0)</f>
        <v>1.1284722222222222E-2</v>
      </c>
      <c r="D117" s="6">
        <f t="shared" si="33"/>
        <v>114</v>
      </c>
      <c r="E117" s="2"/>
      <c r="F117" s="2">
        <f t="shared" si="34"/>
        <v>0</v>
      </c>
      <c r="J117" s="1" t="str">
        <f t="shared" si="35"/>
        <v>Ruth Wheatley</v>
      </c>
      <c r="M117" s="8" t="str">
        <f t="shared" si="36"/>
        <v/>
      </c>
      <c r="N117" s="8" t="str">
        <f t="shared" si="37"/>
        <v/>
      </c>
      <c r="O117" s="1" t="str">
        <f t="shared" si="38"/>
        <v/>
      </c>
      <c r="P117" s="40" t="str">
        <f t="shared" si="39"/>
        <v/>
      </c>
      <c r="Q117" s="40" t="str">
        <f t="shared" si="40"/>
        <v/>
      </c>
      <c r="R117" s="6">
        <f t="shared" si="41"/>
        <v>0</v>
      </c>
      <c r="S117" s="6">
        <f>IF(AND(D117&lt;=L$4,P117&lt;&gt;"Y"),IF(N117&lt;VLOOKUP(O117,Runners!A$3:CT$200,S$1,FALSE),2,0),0)</f>
        <v>0</v>
      </c>
      <c r="T117" s="6">
        <f t="shared" si="42"/>
        <v>0</v>
      </c>
      <c r="U117" s="2"/>
      <c r="V117" s="2" t="str">
        <f>IF(O117&lt;&gt;"",VLOOKUP(O117,Runners!CZ$3:DM$200,V$1,FALSE),"")</f>
        <v/>
      </c>
      <c r="W117" s="19" t="str">
        <f t="shared" si="43"/>
        <v/>
      </c>
    </row>
    <row r="118" spans="1:23" x14ac:dyDescent="0.25">
      <c r="A118" s="1" t="s">
        <v>220</v>
      </c>
      <c r="C118" s="3">
        <f>IF(A118&lt;&gt;"",VLOOKUP(A118,Runners!A$3:AS$200,C$1,FALSE),0)</f>
        <v>2.1006944444444446E-2</v>
      </c>
      <c r="D118" s="6">
        <f t="shared" si="33"/>
        <v>115</v>
      </c>
      <c r="E118" s="2"/>
      <c r="F118" s="2">
        <f t="shared" si="34"/>
        <v>0</v>
      </c>
      <c r="J118" s="1" t="str">
        <f t="shared" si="35"/>
        <v>Sam Banner</v>
      </c>
      <c r="M118" s="8" t="str">
        <f t="shared" si="36"/>
        <v/>
      </c>
      <c r="N118" s="8" t="str">
        <f t="shared" si="37"/>
        <v/>
      </c>
      <c r="O118" s="1" t="str">
        <f t="shared" si="38"/>
        <v/>
      </c>
      <c r="P118" s="40" t="str">
        <f t="shared" si="39"/>
        <v/>
      </c>
      <c r="Q118" s="40" t="str">
        <f t="shared" si="40"/>
        <v/>
      </c>
      <c r="R118" s="6">
        <f t="shared" si="41"/>
        <v>0</v>
      </c>
      <c r="S118" s="6">
        <f>IF(AND(D118&lt;=L$4,P118&lt;&gt;"Y"),IF(N118&lt;VLOOKUP(O118,Runners!A$3:CT$200,S$1,FALSE),2,0),0)</f>
        <v>0</v>
      </c>
      <c r="T118" s="6">
        <f t="shared" si="42"/>
        <v>0</v>
      </c>
      <c r="U118" s="2"/>
      <c r="V118" s="2" t="str">
        <f>IF(O118&lt;&gt;"",VLOOKUP(O118,Runners!CZ$3:DM$200,V$1,FALSE),"")</f>
        <v/>
      </c>
      <c r="W118" s="19" t="str">
        <f t="shared" si="43"/>
        <v/>
      </c>
    </row>
    <row r="119" spans="1:23" x14ac:dyDescent="0.25">
      <c r="A119" s="1" t="s">
        <v>234</v>
      </c>
      <c r="C119" s="3">
        <f>IF(A119&lt;&gt;"",VLOOKUP(A119,Runners!A$3:AS$200,C$1,FALSE),0)</f>
        <v>7.9861111111111105E-3</v>
      </c>
      <c r="D119" s="6">
        <f t="shared" si="33"/>
        <v>116</v>
      </c>
      <c r="E119" s="2"/>
      <c r="F119" s="2">
        <f t="shared" si="34"/>
        <v>0</v>
      </c>
      <c r="J119" s="1" t="str">
        <f t="shared" si="35"/>
        <v>Sarah Cook</v>
      </c>
      <c r="M119" s="8" t="str">
        <f t="shared" si="36"/>
        <v/>
      </c>
      <c r="N119" s="8" t="str">
        <f t="shared" si="37"/>
        <v/>
      </c>
      <c r="O119" s="1" t="str">
        <f t="shared" si="38"/>
        <v/>
      </c>
      <c r="P119" s="40" t="str">
        <f t="shared" si="39"/>
        <v/>
      </c>
      <c r="Q119" s="40" t="str">
        <f t="shared" si="40"/>
        <v/>
      </c>
      <c r="R119" s="6">
        <f t="shared" si="41"/>
        <v>0</v>
      </c>
      <c r="S119" s="6">
        <f>IF(AND(D119&lt;=L$4,P119&lt;&gt;"Y"),IF(N119&lt;VLOOKUP(O119,Runners!A$3:CT$200,S$1,FALSE),2,0),0)</f>
        <v>0</v>
      </c>
      <c r="T119" s="6">
        <f t="shared" si="42"/>
        <v>0</v>
      </c>
      <c r="U119" s="2"/>
      <c r="V119" s="2" t="str">
        <f>IF(O119&lt;&gt;"",VLOOKUP(O119,Runners!CZ$3:DM$200,V$1,FALSE),"")</f>
        <v/>
      </c>
      <c r="W119" s="19" t="str">
        <f t="shared" si="43"/>
        <v/>
      </c>
    </row>
    <row r="120" spans="1:23" x14ac:dyDescent="0.25">
      <c r="A120" s="1" t="s">
        <v>7</v>
      </c>
      <c r="C120" s="3">
        <f>IF(A120&lt;&gt;"",VLOOKUP(A120,Runners!A$3:AS$200,C$1,FALSE),0)</f>
        <v>2.0833333333333333E-3</v>
      </c>
      <c r="D120" s="6">
        <f t="shared" si="33"/>
        <v>117</v>
      </c>
      <c r="E120" s="2"/>
      <c r="F120" s="2">
        <f t="shared" si="34"/>
        <v>0</v>
      </c>
      <c r="J120" s="1" t="str">
        <f t="shared" si="35"/>
        <v>Sarah Bagshaw</v>
      </c>
      <c r="M120" s="8" t="str">
        <f t="shared" si="36"/>
        <v/>
      </c>
      <c r="N120" s="8" t="str">
        <f t="shared" si="37"/>
        <v/>
      </c>
      <c r="O120" s="1" t="str">
        <f t="shared" si="38"/>
        <v/>
      </c>
      <c r="P120" s="40" t="str">
        <f t="shared" si="39"/>
        <v/>
      </c>
      <c r="Q120" s="40" t="str">
        <f t="shared" si="40"/>
        <v/>
      </c>
      <c r="R120" s="6">
        <f t="shared" si="41"/>
        <v>0</v>
      </c>
      <c r="S120" s="6">
        <f>IF(AND(D120&lt;=L$4,P120&lt;&gt;"Y"),IF(N120&lt;VLOOKUP(O120,Runners!A$3:CT$200,S$1,FALSE),2,0),0)</f>
        <v>0</v>
      </c>
      <c r="T120" s="6">
        <f t="shared" si="42"/>
        <v>0</v>
      </c>
      <c r="U120" s="2"/>
      <c r="V120" s="2" t="str">
        <f>IF(O120&lt;&gt;"",VLOOKUP(O120,Runners!CZ$3:DM$200,V$1,FALSE),"")</f>
        <v/>
      </c>
      <c r="W120" s="19" t="str">
        <f t="shared" si="43"/>
        <v/>
      </c>
    </row>
    <row r="121" spans="1:23" x14ac:dyDescent="0.25">
      <c r="A121" s="1" t="s">
        <v>214</v>
      </c>
      <c r="C121" s="3">
        <f>IF(A121&lt;&gt;"",VLOOKUP(A121,Runners!A$3:AS$200,C$1,FALSE),0)</f>
        <v>1.0243055555555556E-2</v>
      </c>
      <c r="D121" s="6">
        <f t="shared" si="33"/>
        <v>118</v>
      </c>
      <c r="E121" s="2"/>
      <c r="F121" s="2">
        <f t="shared" si="34"/>
        <v>0</v>
      </c>
      <c r="J121" s="1" t="str">
        <f t="shared" si="35"/>
        <v>Simon Smith</v>
      </c>
      <c r="M121" s="8" t="str">
        <f t="shared" si="36"/>
        <v/>
      </c>
      <c r="N121" s="8" t="str">
        <f t="shared" si="37"/>
        <v/>
      </c>
      <c r="O121" s="1" t="str">
        <f t="shared" si="38"/>
        <v/>
      </c>
      <c r="P121" s="40" t="str">
        <f t="shared" si="39"/>
        <v/>
      </c>
      <c r="Q121" s="40" t="str">
        <f t="shared" si="40"/>
        <v/>
      </c>
      <c r="R121" s="6">
        <f t="shared" si="41"/>
        <v>0</v>
      </c>
      <c r="S121" s="6">
        <f>IF(AND(D121&lt;=L$4,P121&lt;&gt;"Y"),IF(N121&lt;VLOOKUP(O121,Runners!A$3:CT$200,S$1,FALSE),2,0),0)</f>
        <v>0</v>
      </c>
      <c r="T121" s="6">
        <f t="shared" si="42"/>
        <v>0</v>
      </c>
      <c r="U121" s="2"/>
      <c r="V121" s="2" t="str">
        <f>IF(O121&lt;&gt;"",VLOOKUP(O121,Runners!CZ$3:DM$200,V$1,FALSE),"")</f>
        <v/>
      </c>
      <c r="W121" s="19" t="str">
        <f t="shared" si="43"/>
        <v/>
      </c>
    </row>
    <row r="122" spans="1:23" x14ac:dyDescent="0.25">
      <c r="A122" s="1" t="s">
        <v>217</v>
      </c>
      <c r="C122" s="3">
        <f>IF(A122&lt;&gt;"",VLOOKUP(A122,Runners!A$3:AS$200,C$1,FALSE),0)</f>
        <v>1.4930555555555556E-2</v>
      </c>
      <c r="D122" s="6">
        <f t="shared" si="33"/>
        <v>119</v>
      </c>
      <c r="E122" s="2"/>
      <c r="F122" s="2">
        <f t="shared" si="34"/>
        <v>0</v>
      </c>
      <c r="J122" s="1" t="str">
        <f t="shared" si="35"/>
        <v>Sophie Bohannon</v>
      </c>
      <c r="M122" s="8" t="str">
        <f t="shared" si="36"/>
        <v/>
      </c>
      <c r="N122" s="8" t="str">
        <f t="shared" si="37"/>
        <v/>
      </c>
      <c r="O122" s="1" t="str">
        <f t="shared" si="38"/>
        <v/>
      </c>
      <c r="P122" s="40" t="str">
        <f t="shared" si="39"/>
        <v/>
      </c>
      <c r="Q122" s="40" t="str">
        <f t="shared" si="40"/>
        <v/>
      </c>
      <c r="R122" s="6">
        <f t="shared" si="41"/>
        <v>0</v>
      </c>
      <c r="S122" s="6">
        <f>IF(AND(D122&lt;=L$4,P122&lt;&gt;"Y"),IF(N122&lt;VLOOKUP(O122,Runners!A$3:CT$200,S$1,FALSE),2,0),0)</f>
        <v>0</v>
      </c>
      <c r="T122" s="6">
        <f t="shared" si="42"/>
        <v>0</v>
      </c>
      <c r="U122" s="2"/>
      <c r="V122" s="2" t="str">
        <f>IF(O122&lt;&gt;"",VLOOKUP(O122,Runners!CZ$3:DM$200,V$1,FALSE),"")</f>
        <v/>
      </c>
      <c r="W122" s="19" t="str">
        <f t="shared" si="43"/>
        <v/>
      </c>
    </row>
    <row r="123" spans="1:23" x14ac:dyDescent="0.25">
      <c r="A123" s="1" t="s">
        <v>15</v>
      </c>
      <c r="C123" s="3">
        <f>IF(A123&lt;&gt;"",VLOOKUP(A123,Runners!A$3:AS$200,C$1,FALSE),0)</f>
        <v>1.2847222222222222E-2</v>
      </c>
      <c r="D123" s="6">
        <f t="shared" si="33"/>
        <v>120</v>
      </c>
      <c r="E123" s="2">
        <v>3.892361111111111E-2</v>
      </c>
      <c r="F123" s="2">
        <f t="shared" si="34"/>
        <v>2.6076388888888889E-2</v>
      </c>
      <c r="J123" s="1" t="str">
        <f t="shared" si="35"/>
        <v>Steve Tate</v>
      </c>
      <c r="M123" s="8" t="str">
        <f t="shared" si="36"/>
        <v/>
      </c>
      <c r="N123" s="8" t="str">
        <f t="shared" si="37"/>
        <v/>
      </c>
      <c r="O123" s="1" t="str">
        <f t="shared" si="38"/>
        <v/>
      </c>
      <c r="P123" s="40" t="str">
        <f t="shared" si="39"/>
        <v/>
      </c>
      <c r="Q123" s="40" t="str">
        <f t="shared" si="40"/>
        <v/>
      </c>
      <c r="R123" s="6">
        <f t="shared" si="41"/>
        <v>0</v>
      </c>
      <c r="S123" s="6">
        <f>IF(AND(D123&lt;=L$4,P123&lt;&gt;"Y"),IF(N123&lt;VLOOKUP(O123,Runners!A$3:CT$200,S$1,FALSE),2,0),0)</f>
        <v>0</v>
      </c>
      <c r="T123" s="6">
        <f t="shared" si="42"/>
        <v>0</v>
      </c>
      <c r="U123" s="2"/>
      <c r="V123" s="2" t="str">
        <f>IF(O123&lt;&gt;"",VLOOKUP(O123,Runners!CZ$3:DM$200,V$1,FALSE),"")</f>
        <v/>
      </c>
      <c r="W123" s="19" t="str">
        <f t="shared" si="43"/>
        <v/>
      </c>
    </row>
    <row r="124" spans="1:23" x14ac:dyDescent="0.25">
      <c r="A124" s="1" t="s">
        <v>227</v>
      </c>
      <c r="C124" s="3">
        <f>IF(A124&lt;&gt;"",VLOOKUP(A124,Runners!A$3:AS$200,C$1,FALSE),0)</f>
        <v>1.2673611111111111E-2</v>
      </c>
      <c r="D124" s="6">
        <f t="shared" si="33"/>
        <v>121</v>
      </c>
      <c r="E124" s="2"/>
      <c r="F124" s="2">
        <f t="shared" si="34"/>
        <v>0</v>
      </c>
      <c r="J124" s="1" t="str">
        <f t="shared" si="35"/>
        <v>Steve Wise</v>
      </c>
      <c r="M124" s="8" t="str">
        <f t="shared" si="36"/>
        <v/>
      </c>
      <c r="N124" s="8" t="str">
        <f t="shared" si="37"/>
        <v/>
      </c>
      <c r="O124" s="1" t="str">
        <f t="shared" si="38"/>
        <v/>
      </c>
      <c r="P124" s="40" t="str">
        <f t="shared" si="39"/>
        <v/>
      </c>
      <c r="Q124" s="40" t="str">
        <f t="shared" si="40"/>
        <v/>
      </c>
      <c r="R124" s="6">
        <f t="shared" si="41"/>
        <v>0</v>
      </c>
      <c r="S124" s="6">
        <f>IF(AND(D124&lt;=L$4,P124&lt;&gt;"Y"),IF(N124&lt;VLOOKUP(O124,Runners!A$3:CT$200,S$1,FALSE),2,0),0)</f>
        <v>0</v>
      </c>
      <c r="T124" s="6">
        <f t="shared" si="42"/>
        <v>0</v>
      </c>
      <c r="U124" s="2"/>
      <c r="V124" s="2" t="str">
        <f>IF(O124&lt;&gt;"",VLOOKUP(O124,Runners!CZ$3:DM$200,V$1,FALSE),"")</f>
        <v/>
      </c>
      <c r="W124" s="19" t="str">
        <f t="shared" si="43"/>
        <v/>
      </c>
    </row>
    <row r="125" spans="1:23" x14ac:dyDescent="0.25">
      <c r="A125" s="1" t="s">
        <v>6</v>
      </c>
      <c r="B125" s="3"/>
      <c r="C125" s="3">
        <f>IF(A125&lt;&gt;"",VLOOKUP(A125,Runners!A$3:AS$200,C$1,FALSE),0)</f>
        <v>1.1631944444444445E-2</v>
      </c>
      <c r="D125" s="6">
        <f t="shared" si="33"/>
        <v>122</v>
      </c>
      <c r="E125" s="2"/>
      <c r="F125" s="2">
        <f t="shared" si="34"/>
        <v>0</v>
      </c>
      <c r="J125" s="1" t="str">
        <f t="shared" si="35"/>
        <v>Sue Hawitt</v>
      </c>
      <c r="M125" s="8" t="str">
        <f t="shared" si="36"/>
        <v/>
      </c>
      <c r="N125" s="8" t="str">
        <f t="shared" si="37"/>
        <v/>
      </c>
      <c r="O125" s="1" t="str">
        <f t="shared" si="38"/>
        <v/>
      </c>
      <c r="P125" s="40" t="str">
        <f t="shared" si="39"/>
        <v/>
      </c>
      <c r="Q125" s="40" t="str">
        <f t="shared" si="40"/>
        <v/>
      </c>
      <c r="R125" s="6">
        <f t="shared" si="41"/>
        <v>0</v>
      </c>
      <c r="S125" s="6">
        <f>IF(AND(D125&lt;=L$4,P125&lt;&gt;"Y"),IF(N125&lt;VLOOKUP(O125,Runners!A$3:CT$200,S$1,FALSE),2,0),0)</f>
        <v>0</v>
      </c>
      <c r="T125" s="6">
        <f t="shared" si="42"/>
        <v>0</v>
      </c>
      <c r="U125" s="2"/>
      <c r="V125" s="2" t="str">
        <f>IF(O125&lt;&gt;"",VLOOKUP(O125,Runners!CZ$3:DM$200,V$1,FALSE),"")</f>
        <v/>
      </c>
      <c r="W125" s="19" t="str">
        <f t="shared" si="43"/>
        <v/>
      </c>
    </row>
    <row r="126" spans="1:23" x14ac:dyDescent="0.25">
      <c r="A126" s="1" t="s">
        <v>194</v>
      </c>
      <c r="C126" s="3">
        <f>IF(A126&lt;&gt;"",VLOOKUP(A126,Runners!A$3:AS$200,C$1,FALSE),0)</f>
        <v>7.6388888888888886E-3</v>
      </c>
      <c r="D126" s="6">
        <f t="shared" si="33"/>
        <v>123</v>
      </c>
      <c r="E126" s="2"/>
      <c r="F126" s="2">
        <f t="shared" si="34"/>
        <v>0</v>
      </c>
      <c r="J126" s="1" t="str">
        <f t="shared" si="35"/>
        <v>Sue Henry</v>
      </c>
      <c r="M126" s="8" t="str">
        <f t="shared" si="36"/>
        <v/>
      </c>
      <c r="N126" s="8" t="str">
        <f t="shared" si="37"/>
        <v/>
      </c>
      <c r="O126" s="1" t="str">
        <f t="shared" si="38"/>
        <v/>
      </c>
      <c r="P126" s="40" t="str">
        <f t="shared" si="39"/>
        <v/>
      </c>
      <c r="Q126" s="40" t="str">
        <f t="shared" si="40"/>
        <v/>
      </c>
      <c r="R126" s="6">
        <f t="shared" si="41"/>
        <v>0</v>
      </c>
      <c r="S126" s="6">
        <f>IF(AND(D126&lt;=L$4,P126&lt;&gt;"Y"),IF(N126&lt;VLOOKUP(O126,Runners!A$3:CT$200,S$1,FALSE),2,0),0)</f>
        <v>0</v>
      </c>
      <c r="T126" s="6">
        <f t="shared" si="42"/>
        <v>0</v>
      </c>
      <c r="U126" s="2"/>
      <c r="V126" s="2" t="str">
        <f>IF(O126&lt;&gt;"",VLOOKUP(O126,Runners!CZ$3:DM$200,V$1,FALSE),"")</f>
        <v/>
      </c>
      <c r="W126" s="19" t="str">
        <f t="shared" si="43"/>
        <v/>
      </c>
    </row>
    <row r="127" spans="1:23" x14ac:dyDescent="0.25">
      <c r="A127" s="1" t="s">
        <v>173</v>
      </c>
      <c r="C127" s="3">
        <f>IF(A127&lt;&gt;"",VLOOKUP(A127,Runners!A$3:AS$200,C$1,FALSE),0)</f>
        <v>1.3194444444444444E-2</v>
      </c>
      <c r="D127" s="6">
        <f t="shared" si="33"/>
        <v>124</v>
      </c>
      <c r="E127" s="2"/>
      <c r="F127" s="2">
        <f t="shared" si="34"/>
        <v>0</v>
      </c>
      <c r="J127" s="1" t="str">
        <f t="shared" si="35"/>
        <v>Sue Samme</v>
      </c>
      <c r="M127" s="8" t="str">
        <f t="shared" si="36"/>
        <v/>
      </c>
      <c r="N127" s="8" t="str">
        <f t="shared" si="37"/>
        <v/>
      </c>
      <c r="O127" s="1" t="str">
        <f t="shared" si="38"/>
        <v/>
      </c>
      <c r="P127" s="40" t="str">
        <f t="shared" si="39"/>
        <v/>
      </c>
      <c r="Q127" s="40" t="str">
        <f t="shared" si="40"/>
        <v/>
      </c>
      <c r="R127" s="6">
        <f t="shared" si="41"/>
        <v>0</v>
      </c>
      <c r="S127" s="6">
        <f>IF(AND(D127&lt;=L$4,P127&lt;&gt;"Y"),IF(N127&lt;VLOOKUP(O127,Runners!A$3:CT$200,S$1,FALSE),2,0),0)</f>
        <v>0</v>
      </c>
      <c r="T127" s="6">
        <f t="shared" si="42"/>
        <v>0</v>
      </c>
      <c r="U127" s="2"/>
      <c r="V127" s="2" t="str">
        <f>IF(O127&lt;&gt;"",VLOOKUP(O127,Runners!CZ$3:DM$200,V$1,FALSE),"")</f>
        <v/>
      </c>
      <c r="W127" s="19" t="str">
        <f t="shared" si="43"/>
        <v/>
      </c>
    </row>
    <row r="128" spans="1:23" x14ac:dyDescent="0.25">
      <c r="A128" s="1" t="s">
        <v>29</v>
      </c>
      <c r="C128" s="3">
        <f>IF(A128&lt;&gt;"",VLOOKUP(A128,Runners!A$3:AS$200,C$1,FALSE),0)</f>
        <v>4.5138888888888885E-3</v>
      </c>
      <c r="D128" s="6">
        <f t="shared" si="33"/>
        <v>125</v>
      </c>
      <c r="E128" s="2"/>
      <c r="F128" s="2">
        <f t="shared" si="34"/>
        <v>0</v>
      </c>
      <c r="J128" s="1" t="str">
        <f t="shared" si="35"/>
        <v>Sylvia Gittins</v>
      </c>
      <c r="M128" s="8" t="str">
        <f t="shared" si="36"/>
        <v/>
      </c>
      <c r="N128" s="8" t="str">
        <f t="shared" si="37"/>
        <v/>
      </c>
      <c r="O128" s="1" t="str">
        <f t="shared" si="38"/>
        <v/>
      </c>
      <c r="P128" s="40" t="str">
        <f t="shared" si="39"/>
        <v/>
      </c>
      <c r="Q128" s="40" t="str">
        <f t="shared" si="40"/>
        <v/>
      </c>
      <c r="R128" s="6">
        <f t="shared" si="41"/>
        <v>0</v>
      </c>
      <c r="S128" s="6">
        <f>IF(AND(D128&lt;=L$4,P128&lt;&gt;"Y"),IF(N128&lt;VLOOKUP(O128,Runners!A$3:CT$200,S$1,FALSE),2,0),0)</f>
        <v>0</v>
      </c>
      <c r="T128" s="6">
        <f t="shared" si="42"/>
        <v>0</v>
      </c>
      <c r="U128" s="2"/>
      <c r="V128" s="2" t="str">
        <f>IF(O128&lt;&gt;"",VLOOKUP(O128,Runners!CZ$3:DM$200,V$1,FALSE),"")</f>
        <v/>
      </c>
      <c r="W128" s="19" t="str">
        <f t="shared" si="43"/>
        <v/>
      </c>
    </row>
    <row r="129" spans="1:23" x14ac:dyDescent="0.25">
      <c r="A129" s="1" t="s">
        <v>0</v>
      </c>
      <c r="B129" s="3"/>
      <c r="C129" s="3">
        <f>IF(A129&lt;&gt;"",VLOOKUP(A129,Runners!A$3:AS$200,C$1,FALSE),0)</f>
        <v>1.8576388888888889E-2</v>
      </c>
      <c r="D129" s="6">
        <f t="shared" si="33"/>
        <v>126</v>
      </c>
      <c r="E129" s="2">
        <v>3.5902777777777777E-2</v>
      </c>
      <c r="F129" s="2">
        <f t="shared" si="34"/>
        <v>1.7326388888888888E-2</v>
      </c>
      <c r="J129" s="1" t="str">
        <f t="shared" si="35"/>
        <v>Tom Howarth</v>
      </c>
      <c r="M129" s="8" t="str">
        <f t="shared" si="36"/>
        <v/>
      </c>
      <c r="N129" s="8" t="str">
        <f t="shared" si="37"/>
        <v/>
      </c>
      <c r="O129" s="1" t="str">
        <f t="shared" si="38"/>
        <v/>
      </c>
      <c r="P129" s="40" t="str">
        <f t="shared" si="39"/>
        <v/>
      </c>
      <c r="Q129" s="40" t="str">
        <f t="shared" si="40"/>
        <v/>
      </c>
      <c r="R129" s="6">
        <f t="shared" si="41"/>
        <v>0</v>
      </c>
      <c r="S129" s="6">
        <f>IF(AND(D129&lt;=L$4,P129&lt;&gt;"Y"),IF(N129&lt;VLOOKUP(O129,Runners!A$3:CT$200,S$1,FALSE),2,0),0)</f>
        <v>0</v>
      </c>
      <c r="T129" s="6">
        <f t="shared" si="42"/>
        <v>0</v>
      </c>
      <c r="U129" s="2"/>
      <c r="V129" s="2" t="str">
        <f>IF(O129&lt;&gt;"",VLOOKUP(O129,Runners!CZ$3:DM$200,V$1,FALSE),"")</f>
        <v/>
      </c>
      <c r="W129" s="19" t="str">
        <f t="shared" si="43"/>
        <v/>
      </c>
    </row>
    <row r="130" spans="1:23" x14ac:dyDescent="0.25">
      <c r="A130" s="1" t="s">
        <v>188</v>
      </c>
      <c r="C130" s="3">
        <f>IF(A130&lt;&gt;"",VLOOKUP(A130,Runners!A$3:AS$200,C$1,FALSE),0)</f>
        <v>9.8958333333333329E-3</v>
      </c>
      <c r="D130" s="6">
        <f t="shared" si="33"/>
        <v>127</v>
      </c>
      <c r="E130" s="2"/>
      <c r="F130" s="2">
        <f t="shared" si="34"/>
        <v>0</v>
      </c>
      <c r="J130" s="1" t="str">
        <f t="shared" si="35"/>
        <v>Trevor Roberts</v>
      </c>
      <c r="M130" s="8" t="str">
        <f t="shared" si="36"/>
        <v/>
      </c>
      <c r="N130" s="8" t="str">
        <f t="shared" si="37"/>
        <v/>
      </c>
      <c r="O130" s="1" t="str">
        <f t="shared" si="38"/>
        <v/>
      </c>
      <c r="P130" s="40" t="str">
        <f t="shared" si="39"/>
        <v/>
      </c>
      <c r="Q130" s="40" t="str">
        <f t="shared" si="40"/>
        <v/>
      </c>
      <c r="R130" s="6">
        <f t="shared" si="41"/>
        <v>0</v>
      </c>
      <c r="S130" s="6">
        <f>IF(AND(D130&lt;=L$4,P130&lt;&gt;"Y"),IF(N130&lt;VLOOKUP(O130,Runners!A$3:CT$200,S$1,FALSE),2,0),0)</f>
        <v>0</v>
      </c>
      <c r="T130" s="6">
        <f t="shared" si="42"/>
        <v>0</v>
      </c>
      <c r="U130" s="2"/>
      <c r="V130" s="2" t="str">
        <f>IF(O130&lt;&gt;"",VLOOKUP(O130,Runners!CZ$3:DM$200,V$1,FALSE),"")</f>
        <v/>
      </c>
      <c r="W130" s="19" t="str">
        <f t="shared" si="43"/>
        <v/>
      </c>
    </row>
    <row r="131" spans="1:23" x14ac:dyDescent="0.25">
      <c r="C131" s="3">
        <f>IF(A131&lt;&gt;"",VLOOKUP(A131,Runners!A$3:AS$200,C$1,FALSE),0)</f>
        <v>0</v>
      </c>
      <c r="D131" s="6">
        <f t="shared" ref="D131" si="44">D130+1</f>
        <v>128</v>
      </c>
      <c r="E131" s="2"/>
      <c r="F131" s="2">
        <f t="shared" ref="F131:F166" si="45">IF(E131&gt;0,E131-C131,0)</f>
        <v>0</v>
      </c>
      <c r="J131" s="1">
        <f t="shared" ref="J131" si="46">A131</f>
        <v>0</v>
      </c>
      <c r="M131" s="8" t="str">
        <f t="shared" ref="M131" si="47">IF(D131&lt;=L$4,SMALL(E$4:E$201,D131),"")</f>
        <v/>
      </c>
      <c r="N131" s="8" t="str">
        <f t="shared" ref="N131" si="48">IF(D131&lt;=L$4,VLOOKUP(M131,E$4:F$201,2,FALSE),"")</f>
        <v/>
      </c>
      <c r="O131" s="1" t="str">
        <f t="shared" ref="O131" si="49">IF(D131&lt;=L$4,VLOOKUP(M131,E$4:J$201,6,FALSE),"")</f>
        <v/>
      </c>
      <c r="P131" s="40" t="str">
        <f t="shared" ref="P131" si="50">IF(D131&lt;=L$4,VLOOKUP(O131,A$4:B$201,2,FALSE),"")</f>
        <v/>
      </c>
      <c r="Q131" s="40" t="str">
        <f t="shared" ref="Q131" si="51">IF(D131&lt;=L$4,IF(P131="Y",Q130,Q130-1),"")</f>
        <v/>
      </c>
      <c r="R131" s="6">
        <f t="shared" ref="R131" si="52">IF(Q131=Q130,0,Q131)</f>
        <v>0</v>
      </c>
      <c r="S131" s="6">
        <f>IF(AND(D131&lt;=L$4,P131&lt;&gt;"Y"),IF(N131&lt;VLOOKUP(O131,Runners!A$3:CT$200,S$1,FALSE),2,0),0)</f>
        <v>0</v>
      </c>
      <c r="T131" s="6">
        <f t="shared" ref="T131" si="53">IF(AND(D131&lt;=L$4,P131&lt;&gt;"Y"),S131+R131,0)</f>
        <v>0</v>
      </c>
      <c r="U131" s="2"/>
      <c r="V131" s="2" t="str">
        <f>IF(O131&lt;&gt;"",VLOOKUP(O131,Runners!CZ$3:DM$200,V$1,FALSE),"")</f>
        <v/>
      </c>
      <c r="W131" s="19" t="str">
        <f t="shared" ref="W131" si="54">IF(O131&lt;&gt;"",(V131-N131)/V131,"")</f>
        <v/>
      </c>
    </row>
    <row r="132" spans="1:23" x14ac:dyDescent="0.25">
      <c r="C132" s="3">
        <f>IF(A132&lt;&gt;"",VLOOKUP(A132,Runners!A$3:AS$200,C$1,FALSE),0)</f>
        <v>0</v>
      </c>
      <c r="D132" s="6">
        <f t="shared" ref="D132:D163" si="55">D131+1</f>
        <v>129</v>
      </c>
      <c r="E132" s="2"/>
      <c r="F132" s="2">
        <f t="shared" si="45"/>
        <v>0</v>
      </c>
      <c r="J132" s="1">
        <f t="shared" ref="J132:J163" si="56">A132</f>
        <v>0</v>
      </c>
      <c r="M132" s="8" t="str">
        <f t="shared" ref="M132:M163" si="57">IF(D132&lt;=L$4,SMALL(E$4:E$201,D132),"")</f>
        <v/>
      </c>
      <c r="N132" s="8" t="str">
        <f t="shared" ref="N132:N163" si="58">IF(D132&lt;=L$4,VLOOKUP(M132,E$4:F$201,2,FALSE),"")</f>
        <v/>
      </c>
      <c r="O132" s="1" t="str">
        <f t="shared" ref="O132:O163" si="59">IF(D132&lt;=L$4,VLOOKUP(M132,E$4:J$201,6,FALSE),"")</f>
        <v/>
      </c>
      <c r="P132" s="40" t="str">
        <f t="shared" ref="P132:P163" si="60">IF(D132&lt;=L$4,VLOOKUP(O132,A$4:B$201,2,FALSE),"")</f>
        <v/>
      </c>
      <c r="Q132" s="40" t="str">
        <f t="shared" ref="Q132:Q163" si="61">IF(D132&lt;=L$4,IF(P132="Y",Q131,Q131-1),"")</f>
        <v/>
      </c>
      <c r="R132" s="6">
        <f t="shared" ref="R132:R163" si="62">IF(Q132=Q131,0,Q132)</f>
        <v>0</v>
      </c>
      <c r="S132" s="6">
        <f>IF(AND(D132&lt;=L$4,P132&lt;&gt;"Y"),IF(N132&lt;VLOOKUP(O132,Runners!A$3:CT$200,S$1,FALSE),2,0),0)</f>
        <v>0</v>
      </c>
      <c r="T132" s="6">
        <f t="shared" ref="T132:T163" si="63">IF(AND(D132&lt;=L$4,P132&lt;&gt;"Y"),S132+R132,0)</f>
        <v>0</v>
      </c>
      <c r="U132" s="2"/>
      <c r="V132" s="2" t="str">
        <f>IF(O132&lt;&gt;"",VLOOKUP(O132,Runners!CZ$3:DM$200,V$1,FALSE),"")</f>
        <v/>
      </c>
      <c r="W132" s="19" t="str">
        <f t="shared" ref="W132:W163" si="64">IF(O132&lt;&gt;"",(V132-N132)/V132,"")</f>
        <v/>
      </c>
    </row>
    <row r="133" spans="1:23" x14ac:dyDescent="0.25">
      <c r="C133" s="3">
        <f>IF(A133&lt;&gt;"",VLOOKUP(A133,Runners!A$3:AS$200,C$1,FALSE),0)</f>
        <v>0</v>
      </c>
      <c r="D133" s="6">
        <f t="shared" si="55"/>
        <v>130</v>
      </c>
      <c r="E133" s="2"/>
      <c r="F133" s="2">
        <f t="shared" si="45"/>
        <v>0</v>
      </c>
      <c r="J133" s="1">
        <f t="shared" si="56"/>
        <v>0</v>
      </c>
      <c r="M133" s="8" t="str">
        <f t="shared" si="57"/>
        <v/>
      </c>
      <c r="N133" s="8" t="str">
        <f t="shared" si="58"/>
        <v/>
      </c>
      <c r="O133" s="1" t="str">
        <f t="shared" si="59"/>
        <v/>
      </c>
      <c r="P133" s="40" t="str">
        <f t="shared" si="60"/>
        <v/>
      </c>
      <c r="Q133" s="40" t="str">
        <f t="shared" si="61"/>
        <v/>
      </c>
      <c r="R133" s="6">
        <f t="shared" si="62"/>
        <v>0</v>
      </c>
      <c r="S133" s="6">
        <f>IF(AND(D133&lt;=L$4,P133&lt;&gt;"Y"),IF(N133&lt;VLOOKUP(O133,Runners!A$3:CT$200,S$1,FALSE),2,0),0)</f>
        <v>0</v>
      </c>
      <c r="T133" s="6">
        <f t="shared" si="63"/>
        <v>0</v>
      </c>
      <c r="U133" s="2"/>
      <c r="V133" s="2" t="str">
        <f>IF(O133&lt;&gt;"",VLOOKUP(O133,Runners!CZ$3:DM$200,V$1,FALSE),"")</f>
        <v/>
      </c>
      <c r="W133" s="19" t="str">
        <f t="shared" si="64"/>
        <v/>
      </c>
    </row>
    <row r="134" spans="1:23" x14ac:dyDescent="0.25">
      <c r="C134" s="3">
        <f>IF(A134&lt;&gt;"",VLOOKUP(A134,Runners!A$3:AS$200,C$1,FALSE),0)</f>
        <v>0</v>
      </c>
      <c r="D134" s="6">
        <f t="shared" si="55"/>
        <v>131</v>
      </c>
      <c r="E134" s="2"/>
      <c r="F134" s="2">
        <f t="shared" si="45"/>
        <v>0</v>
      </c>
      <c r="J134" s="1">
        <f t="shared" si="56"/>
        <v>0</v>
      </c>
      <c r="M134" s="8" t="str">
        <f t="shared" si="57"/>
        <v/>
      </c>
      <c r="N134" s="8" t="str">
        <f t="shared" si="58"/>
        <v/>
      </c>
      <c r="O134" s="1" t="str">
        <f t="shared" si="59"/>
        <v/>
      </c>
      <c r="P134" s="40" t="str">
        <f t="shared" si="60"/>
        <v/>
      </c>
      <c r="Q134" s="40" t="str">
        <f t="shared" si="61"/>
        <v/>
      </c>
      <c r="R134" s="6">
        <f t="shared" si="62"/>
        <v>0</v>
      </c>
      <c r="S134" s="6">
        <f>IF(AND(D134&lt;=L$4,P134&lt;&gt;"Y"),IF(N134&lt;VLOOKUP(O134,Runners!A$3:CT$200,S$1,FALSE),2,0),0)</f>
        <v>0</v>
      </c>
      <c r="T134" s="6">
        <f t="shared" si="63"/>
        <v>0</v>
      </c>
      <c r="U134" s="2"/>
      <c r="V134" s="2" t="str">
        <f>IF(O134&lt;&gt;"",VLOOKUP(O134,Runners!CZ$3:DM$200,V$1,FALSE),"")</f>
        <v/>
      </c>
      <c r="W134" s="19" t="str">
        <f t="shared" si="64"/>
        <v/>
      </c>
    </row>
    <row r="135" spans="1:23" x14ac:dyDescent="0.25">
      <c r="C135" s="3">
        <f>IF(A135&lt;&gt;"",VLOOKUP(A135,Runners!A$3:AS$200,C$1,FALSE),0)</f>
        <v>0</v>
      </c>
      <c r="D135" s="6">
        <f t="shared" si="55"/>
        <v>132</v>
      </c>
      <c r="E135" s="2"/>
      <c r="F135" s="2">
        <f t="shared" si="45"/>
        <v>0</v>
      </c>
      <c r="J135" s="1">
        <f t="shared" si="56"/>
        <v>0</v>
      </c>
      <c r="M135" s="8" t="str">
        <f t="shared" si="57"/>
        <v/>
      </c>
      <c r="N135" s="8" t="str">
        <f t="shared" si="58"/>
        <v/>
      </c>
      <c r="O135" s="1" t="str">
        <f t="shared" si="59"/>
        <v/>
      </c>
      <c r="P135" s="40" t="str">
        <f t="shared" si="60"/>
        <v/>
      </c>
      <c r="Q135" s="40" t="str">
        <f t="shared" si="61"/>
        <v/>
      </c>
      <c r="R135" s="6">
        <f t="shared" si="62"/>
        <v>0</v>
      </c>
      <c r="S135" s="6">
        <f>IF(AND(D135&lt;=L$4,P135&lt;&gt;"Y"),IF(N135&lt;VLOOKUP(O135,Runners!A$3:CT$200,S$1,FALSE),2,0),0)</f>
        <v>0</v>
      </c>
      <c r="T135" s="6">
        <f t="shared" si="63"/>
        <v>0</v>
      </c>
      <c r="U135" s="2"/>
      <c r="V135" s="2" t="str">
        <f>IF(O135&lt;&gt;"",VLOOKUP(O135,Runners!CZ$3:DM$200,V$1,FALSE),"")</f>
        <v/>
      </c>
      <c r="W135" s="19" t="str">
        <f t="shared" si="64"/>
        <v/>
      </c>
    </row>
    <row r="136" spans="1:23" x14ac:dyDescent="0.25">
      <c r="C136" s="3">
        <f>IF(A136&lt;&gt;"",VLOOKUP(A136,Runners!A$3:AS$200,C$1,FALSE),0)</f>
        <v>0</v>
      </c>
      <c r="D136" s="6">
        <f t="shared" si="55"/>
        <v>133</v>
      </c>
      <c r="E136" s="2"/>
      <c r="F136" s="2">
        <f t="shared" si="45"/>
        <v>0</v>
      </c>
      <c r="J136" s="1">
        <f t="shared" si="56"/>
        <v>0</v>
      </c>
      <c r="M136" s="8" t="str">
        <f t="shared" si="57"/>
        <v/>
      </c>
      <c r="N136" s="8" t="str">
        <f t="shared" si="58"/>
        <v/>
      </c>
      <c r="O136" s="1" t="str">
        <f t="shared" si="59"/>
        <v/>
      </c>
      <c r="P136" s="40" t="str">
        <f t="shared" si="60"/>
        <v/>
      </c>
      <c r="Q136" s="40" t="str">
        <f t="shared" si="61"/>
        <v/>
      </c>
      <c r="R136" s="6">
        <f t="shared" si="62"/>
        <v>0</v>
      </c>
      <c r="S136" s="6">
        <f>IF(AND(D136&lt;=L$4,P136&lt;&gt;"Y"),IF(N136&lt;VLOOKUP(O136,Runners!A$3:CT$200,S$1,FALSE),2,0),0)</f>
        <v>0</v>
      </c>
      <c r="T136" s="6">
        <f t="shared" si="63"/>
        <v>0</v>
      </c>
      <c r="U136" s="2"/>
      <c r="V136" s="2" t="str">
        <f>IF(O136&lt;&gt;"",VLOOKUP(O136,Runners!CZ$3:DM$200,V$1,FALSE),"")</f>
        <v/>
      </c>
      <c r="W136" s="19" t="str">
        <f t="shared" si="64"/>
        <v/>
      </c>
    </row>
    <row r="137" spans="1:23" x14ac:dyDescent="0.25">
      <c r="C137" s="3">
        <f>IF(A137&lt;&gt;"",VLOOKUP(A137,Runners!A$3:AS$200,C$1,FALSE),0)</f>
        <v>0</v>
      </c>
      <c r="D137" s="6">
        <f t="shared" si="55"/>
        <v>134</v>
      </c>
      <c r="E137" s="2"/>
      <c r="F137" s="2">
        <f t="shared" si="45"/>
        <v>0</v>
      </c>
      <c r="J137" s="1">
        <f t="shared" si="56"/>
        <v>0</v>
      </c>
      <c r="M137" s="8" t="str">
        <f t="shared" si="57"/>
        <v/>
      </c>
      <c r="N137" s="8" t="str">
        <f t="shared" si="58"/>
        <v/>
      </c>
      <c r="O137" s="1" t="str">
        <f t="shared" si="59"/>
        <v/>
      </c>
      <c r="P137" s="40" t="str">
        <f t="shared" si="60"/>
        <v/>
      </c>
      <c r="Q137" s="40" t="str">
        <f t="shared" si="61"/>
        <v/>
      </c>
      <c r="R137" s="6">
        <f t="shared" si="62"/>
        <v>0</v>
      </c>
      <c r="S137" s="6">
        <f>IF(AND(D137&lt;=L$4,P137&lt;&gt;"Y"),IF(N137&lt;VLOOKUP(O137,Runners!A$3:CT$200,S$1,FALSE),2,0),0)</f>
        <v>0</v>
      </c>
      <c r="T137" s="6">
        <f t="shared" si="63"/>
        <v>0</v>
      </c>
      <c r="U137" s="2"/>
      <c r="V137" s="2" t="str">
        <f>IF(O137&lt;&gt;"",VLOOKUP(O137,Runners!CZ$3:DM$200,V$1,FALSE),"")</f>
        <v/>
      </c>
      <c r="W137" s="19" t="str">
        <f t="shared" si="64"/>
        <v/>
      </c>
    </row>
    <row r="138" spans="1:23" x14ac:dyDescent="0.25">
      <c r="C138" s="3">
        <f>IF(A138&lt;&gt;"",VLOOKUP(A138,Runners!A$3:AS$200,C$1,FALSE),0)</f>
        <v>0</v>
      </c>
      <c r="D138" s="6">
        <f t="shared" si="55"/>
        <v>135</v>
      </c>
      <c r="E138" s="2"/>
      <c r="F138" s="2">
        <f t="shared" si="45"/>
        <v>0</v>
      </c>
      <c r="J138" s="1">
        <f t="shared" si="56"/>
        <v>0</v>
      </c>
      <c r="M138" s="8" t="str">
        <f t="shared" si="57"/>
        <v/>
      </c>
      <c r="N138" s="8" t="str">
        <f t="shared" si="58"/>
        <v/>
      </c>
      <c r="O138" s="1" t="str">
        <f t="shared" si="59"/>
        <v/>
      </c>
      <c r="P138" s="40" t="str">
        <f t="shared" si="60"/>
        <v/>
      </c>
      <c r="Q138" s="40" t="str">
        <f t="shared" si="61"/>
        <v/>
      </c>
      <c r="R138" s="6">
        <f t="shared" si="62"/>
        <v>0</v>
      </c>
      <c r="S138" s="6">
        <f>IF(AND(D138&lt;=L$4,P138&lt;&gt;"Y"),IF(N138&lt;VLOOKUP(O138,Runners!A$3:CT$200,S$1,FALSE),2,0),0)</f>
        <v>0</v>
      </c>
      <c r="T138" s="6">
        <f t="shared" si="63"/>
        <v>0</v>
      </c>
      <c r="U138" s="2"/>
      <c r="V138" s="2" t="str">
        <f>IF(O138&lt;&gt;"",VLOOKUP(O138,Runners!CZ$3:DM$200,V$1,FALSE),"")</f>
        <v/>
      </c>
      <c r="W138" s="19" t="str">
        <f t="shared" si="64"/>
        <v/>
      </c>
    </row>
    <row r="139" spans="1:23" x14ac:dyDescent="0.25">
      <c r="C139" s="3">
        <f>IF(A139&lt;&gt;"",VLOOKUP(A139,Runners!A$3:AS$200,C$1,FALSE),0)</f>
        <v>0</v>
      </c>
      <c r="D139" s="6">
        <f t="shared" si="55"/>
        <v>136</v>
      </c>
      <c r="E139" s="2"/>
      <c r="F139" s="2">
        <f t="shared" si="45"/>
        <v>0</v>
      </c>
      <c r="J139" s="1">
        <f t="shared" si="56"/>
        <v>0</v>
      </c>
      <c r="M139" s="8" t="str">
        <f t="shared" si="57"/>
        <v/>
      </c>
      <c r="N139" s="8" t="str">
        <f t="shared" si="58"/>
        <v/>
      </c>
      <c r="O139" s="1" t="str">
        <f t="shared" si="59"/>
        <v/>
      </c>
      <c r="P139" s="40" t="str">
        <f t="shared" si="60"/>
        <v/>
      </c>
      <c r="Q139" s="40" t="str">
        <f t="shared" si="61"/>
        <v/>
      </c>
      <c r="R139" s="6">
        <f t="shared" si="62"/>
        <v>0</v>
      </c>
      <c r="S139" s="6">
        <f>IF(AND(D139&lt;=L$4,P139&lt;&gt;"Y"),IF(N139&lt;VLOOKUP(O139,Runners!A$3:CT$200,S$1,FALSE),2,0),0)</f>
        <v>0</v>
      </c>
      <c r="T139" s="6">
        <f t="shared" si="63"/>
        <v>0</v>
      </c>
      <c r="U139" s="2"/>
      <c r="V139" s="2" t="str">
        <f>IF(O139&lt;&gt;"",VLOOKUP(O139,Runners!CZ$3:DM$200,V$1,FALSE),"")</f>
        <v/>
      </c>
      <c r="W139" s="19" t="str">
        <f t="shared" si="64"/>
        <v/>
      </c>
    </row>
    <row r="140" spans="1:23" x14ac:dyDescent="0.25">
      <c r="C140" s="3">
        <f>IF(A140&lt;&gt;"",VLOOKUP(A140,Runners!A$3:AS$200,C$1,FALSE),0)</f>
        <v>0</v>
      </c>
      <c r="D140" s="6">
        <f t="shared" si="55"/>
        <v>137</v>
      </c>
      <c r="E140" s="2"/>
      <c r="F140" s="2">
        <f t="shared" si="45"/>
        <v>0</v>
      </c>
      <c r="J140" s="1">
        <f t="shared" si="56"/>
        <v>0</v>
      </c>
      <c r="M140" s="8" t="str">
        <f t="shared" si="57"/>
        <v/>
      </c>
      <c r="N140" s="8" t="str">
        <f t="shared" si="58"/>
        <v/>
      </c>
      <c r="O140" s="1" t="str">
        <f t="shared" si="59"/>
        <v/>
      </c>
      <c r="P140" s="40" t="str">
        <f t="shared" si="60"/>
        <v/>
      </c>
      <c r="Q140" s="40" t="str">
        <f t="shared" si="61"/>
        <v/>
      </c>
      <c r="R140" s="6">
        <f t="shared" si="62"/>
        <v>0</v>
      </c>
      <c r="S140" s="6">
        <f>IF(AND(D140&lt;=L$4,P140&lt;&gt;"Y"),IF(N140&lt;VLOOKUP(O140,Runners!A$3:CT$200,S$1,FALSE),2,0),0)</f>
        <v>0</v>
      </c>
      <c r="T140" s="6">
        <f t="shared" si="63"/>
        <v>0</v>
      </c>
      <c r="U140" s="2"/>
      <c r="V140" s="2" t="str">
        <f>IF(O140&lt;&gt;"",VLOOKUP(O140,Runners!CZ$3:DM$200,V$1,FALSE),"")</f>
        <v/>
      </c>
      <c r="W140" s="19" t="str">
        <f t="shared" si="64"/>
        <v/>
      </c>
    </row>
    <row r="141" spans="1:23" x14ac:dyDescent="0.25">
      <c r="C141" s="3">
        <f>IF(A141&lt;&gt;"",VLOOKUP(A141,Runners!A$3:AS$200,C$1,FALSE),0)</f>
        <v>0</v>
      </c>
      <c r="D141" s="6">
        <f t="shared" si="55"/>
        <v>138</v>
      </c>
      <c r="E141" s="2"/>
      <c r="F141" s="2">
        <f t="shared" si="45"/>
        <v>0</v>
      </c>
      <c r="J141" s="1">
        <f t="shared" si="56"/>
        <v>0</v>
      </c>
      <c r="M141" s="8" t="str">
        <f t="shared" si="57"/>
        <v/>
      </c>
      <c r="N141" s="8" t="str">
        <f t="shared" si="58"/>
        <v/>
      </c>
      <c r="O141" s="1" t="str">
        <f t="shared" si="59"/>
        <v/>
      </c>
      <c r="P141" s="40" t="str">
        <f t="shared" si="60"/>
        <v/>
      </c>
      <c r="Q141" s="40" t="str">
        <f t="shared" si="61"/>
        <v/>
      </c>
      <c r="R141" s="6">
        <f t="shared" si="62"/>
        <v>0</v>
      </c>
      <c r="S141" s="6">
        <f>IF(AND(D141&lt;=L$4,P141&lt;&gt;"Y"),IF(N141&lt;VLOOKUP(O141,Runners!A$3:CT$200,S$1,FALSE),2,0),0)</f>
        <v>0</v>
      </c>
      <c r="T141" s="6">
        <f t="shared" si="63"/>
        <v>0</v>
      </c>
      <c r="U141" s="2"/>
      <c r="V141" s="2" t="str">
        <f>IF(O141&lt;&gt;"",VLOOKUP(O141,Runners!CZ$3:DM$200,V$1,FALSE),"")</f>
        <v/>
      </c>
      <c r="W141" s="19" t="str">
        <f t="shared" si="64"/>
        <v/>
      </c>
    </row>
    <row r="142" spans="1:23" x14ac:dyDescent="0.25">
      <c r="C142" s="3">
        <f>IF(A142&lt;&gt;"",VLOOKUP(A142,Runners!A$3:AS$200,C$1,FALSE),0)</f>
        <v>0</v>
      </c>
      <c r="D142" s="6">
        <f t="shared" si="55"/>
        <v>139</v>
      </c>
      <c r="E142" s="2"/>
      <c r="F142" s="2">
        <f t="shared" si="45"/>
        <v>0</v>
      </c>
      <c r="J142" s="1">
        <f t="shared" si="56"/>
        <v>0</v>
      </c>
      <c r="M142" s="8" t="str">
        <f t="shared" si="57"/>
        <v/>
      </c>
      <c r="N142" s="8" t="str">
        <f t="shared" si="58"/>
        <v/>
      </c>
      <c r="O142" s="1" t="str">
        <f t="shared" si="59"/>
        <v/>
      </c>
      <c r="P142" s="40" t="str">
        <f t="shared" si="60"/>
        <v/>
      </c>
      <c r="Q142" s="40" t="str">
        <f t="shared" si="61"/>
        <v/>
      </c>
      <c r="R142" s="6">
        <f t="shared" si="62"/>
        <v>0</v>
      </c>
      <c r="S142" s="6">
        <f>IF(AND(D142&lt;=L$4,P142&lt;&gt;"Y"),IF(N142&lt;VLOOKUP(O142,Runners!A$3:CT$200,S$1,FALSE),2,0),0)</f>
        <v>0</v>
      </c>
      <c r="T142" s="6">
        <f t="shared" si="63"/>
        <v>0</v>
      </c>
      <c r="U142" s="2"/>
      <c r="V142" s="2" t="str">
        <f>IF(O142&lt;&gt;"",VLOOKUP(O142,Runners!CZ$3:DM$200,V$1,FALSE),"")</f>
        <v/>
      </c>
      <c r="W142" s="19" t="str">
        <f t="shared" si="64"/>
        <v/>
      </c>
    </row>
    <row r="143" spans="1:23" x14ac:dyDescent="0.25">
      <c r="C143" s="3">
        <f>IF(A143&lt;&gt;"",VLOOKUP(A143,Runners!A$3:AS$200,C$1,FALSE),0)</f>
        <v>0</v>
      </c>
      <c r="D143" s="6">
        <f t="shared" si="55"/>
        <v>140</v>
      </c>
      <c r="E143" s="2"/>
      <c r="F143" s="2">
        <f t="shared" si="45"/>
        <v>0</v>
      </c>
      <c r="J143" s="1">
        <f t="shared" si="56"/>
        <v>0</v>
      </c>
      <c r="M143" s="8" t="str">
        <f t="shared" si="57"/>
        <v/>
      </c>
      <c r="N143" s="8" t="str">
        <f t="shared" si="58"/>
        <v/>
      </c>
      <c r="O143" s="1" t="str">
        <f t="shared" si="59"/>
        <v/>
      </c>
      <c r="P143" s="40" t="str">
        <f t="shared" si="60"/>
        <v/>
      </c>
      <c r="Q143" s="40" t="str">
        <f t="shared" si="61"/>
        <v/>
      </c>
      <c r="R143" s="6">
        <f t="shared" si="62"/>
        <v>0</v>
      </c>
      <c r="S143" s="6">
        <f>IF(AND(D143&lt;=L$4,P143&lt;&gt;"Y"),IF(N143&lt;VLOOKUP(O143,Runners!A$3:CT$200,S$1,FALSE),2,0),0)</f>
        <v>0</v>
      </c>
      <c r="T143" s="6">
        <f t="shared" si="63"/>
        <v>0</v>
      </c>
      <c r="U143" s="2"/>
      <c r="V143" s="2" t="str">
        <f>IF(O143&lt;&gt;"",VLOOKUP(O143,Runners!CZ$3:DM$200,V$1,FALSE),"")</f>
        <v/>
      </c>
      <c r="W143" s="19" t="str">
        <f t="shared" si="64"/>
        <v/>
      </c>
    </row>
    <row r="144" spans="1:23" x14ac:dyDescent="0.25">
      <c r="C144" s="3">
        <f>IF(A144&lt;&gt;"",VLOOKUP(A144,Runners!A$3:AS$200,C$1,FALSE),0)</f>
        <v>0</v>
      </c>
      <c r="D144" s="6">
        <f t="shared" si="55"/>
        <v>141</v>
      </c>
      <c r="E144" s="2"/>
      <c r="F144" s="2">
        <f t="shared" si="45"/>
        <v>0</v>
      </c>
      <c r="J144" s="1">
        <f t="shared" si="56"/>
        <v>0</v>
      </c>
      <c r="M144" s="8" t="str">
        <f t="shared" si="57"/>
        <v/>
      </c>
      <c r="N144" s="8" t="str">
        <f t="shared" si="58"/>
        <v/>
      </c>
      <c r="O144" s="1" t="str">
        <f t="shared" si="59"/>
        <v/>
      </c>
      <c r="P144" s="40" t="str">
        <f t="shared" si="60"/>
        <v/>
      </c>
      <c r="Q144" s="40" t="str">
        <f t="shared" si="61"/>
        <v/>
      </c>
      <c r="R144" s="6">
        <f t="shared" si="62"/>
        <v>0</v>
      </c>
      <c r="S144" s="6">
        <f>IF(AND(D144&lt;=L$4,P144&lt;&gt;"Y"),IF(N144&lt;VLOOKUP(O144,Runners!A$3:CT$200,S$1,FALSE),2,0),0)</f>
        <v>0</v>
      </c>
      <c r="T144" s="6">
        <f t="shared" si="63"/>
        <v>0</v>
      </c>
      <c r="U144" s="2"/>
      <c r="V144" s="2" t="str">
        <f>IF(O144&lt;&gt;"",VLOOKUP(O144,Runners!CZ$3:DM$200,V$1,FALSE),"")</f>
        <v/>
      </c>
      <c r="W144" s="19" t="str">
        <f t="shared" si="64"/>
        <v/>
      </c>
    </row>
    <row r="145" spans="3:23" x14ac:dyDescent="0.25">
      <c r="C145" s="3">
        <f>IF(A145&lt;&gt;"",VLOOKUP(A145,Runners!A$3:AS$200,C$1,FALSE),0)</f>
        <v>0</v>
      </c>
      <c r="D145" s="6">
        <f t="shared" si="55"/>
        <v>142</v>
      </c>
      <c r="E145" s="2"/>
      <c r="F145" s="2">
        <f t="shared" si="45"/>
        <v>0</v>
      </c>
      <c r="J145" s="1">
        <f t="shared" si="56"/>
        <v>0</v>
      </c>
      <c r="M145" s="8" t="str">
        <f t="shared" si="57"/>
        <v/>
      </c>
      <c r="N145" s="8" t="str">
        <f t="shared" si="58"/>
        <v/>
      </c>
      <c r="O145" s="1" t="str">
        <f t="shared" si="59"/>
        <v/>
      </c>
      <c r="P145" s="40" t="str">
        <f t="shared" si="60"/>
        <v/>
      </c>
      <c r="Q145" s="40" t="str">
        <f t="shared" si="61"/>
        <v/>
      </c>
      <c r="R145" s="6">
        <f t="shared" si="62"/>
        <v>0</v>
      </c>
      <c r="S145" s="6">
        <f>IF(AND(D145&lt;=L$4,P145&lt;&gt;"Y"),IF(N145&lt;VLOOKUP(O145,Runners!A$3:CT$200,S$1,FALSE),2,0),0)</f>
        <v>0</v>
      </c>
      <c r="T145" s="6">
        <f t="shared" si="63"/>
        <v>0</v>
      </c>
      <c r="U145" s="2"/>
      <c r="V145" s="2" t="str">
        <f>IF(O145&lt;&gt;"",VLOOKUP(O145,Runners!CZ$3:DM$200,V$1,FALSE),"")</f>
        <v/>
      </c>
      <c r="W145" s="19" t="str">
        <f t="shared" si="64"/>
        <v/>
      </c>
    </row>
    <row r="146" spans="3:23" x14ac:dyDescent="0.25">
      <c r="C146" s="3">
        <f>IF(A146&lt;&gt;"",VLOOKUP(A146,Runners!A$3:AS$200,C$1,FALSE),0)</f>
        <v>0</v>
      </c>
      <c r="D146" s="6">
        <f t="shared" si="55"/>
        <v>143</v>
      </c>
      <c r="E146" s="2"/>
      <c r="F146" s="2">
        <f t="shared" si="45"/>
        <v>0</v>
      </c>
      <c r="J146" s="1">
        <f t="shared" si="56"/>
        <v>0</v>
      </c>
      <c r="M146" s="8" t="str">
        <f t="shared" si="57"/>
        <v/>
      </c>
      <c r="N146" s="8" t="str">
        <f t="shared" si="58"/>
        <v/>
      </c>
      <c r="O146" s="1" t="str">
        <f t="shared" si="59"/>
        <v/>
      </c>
      <c r="P146" s="40" t="str">
        <f t="shared" si="60"/>
        <v/>
      </c>
      <c r="Q146" s="40" t="str">
        <f t="shared" si="61"/>
        <v/>
      </c>
      <c r="R146" s="6">
        <f t="shared" si="62"/>
        <v>0</v>
      </c>
      <c r="S146" s="6">
        <f>IF(AND(D146&lt;=L$4,P146&lt;&gt;"Y"),IF(N146&lt;VLOOKUP(O146,Runners!A$3:CT$200,S$1,FALSE),2,0),0)</f>
        <v>0</v>
      </c>
      <c r="T146" s="6">
        <f t="shared" si="63"/>
        <v>0</v>
      </c>
      <c r="U146" s="2"/>
      <c r="V146" s="2" t="str">
        <f>IF(O146&lt;&gt;"",VLOOKUP(O146,Runners!CZ$3:DM$200,V$1,FALSE),"")</f>
        <v/>
      </c>
      <c r="W146" s="19" t="str">
        <f t="shared" si="64"/>
        <v/>
      </c>
    </row>
    <row r="147" spans="3:23" x14ac:dyDescent="0.25">
      <c r="C147" s="3">
        <f>IF(A147&lt;&gt;"",VLOOKUP(A147,Runners!A$3:AS$200,C$1,FALSE),0)</f>
        <v>0</v>
      </c>
      <c r="D147" s="6">
        <f t="shared" si="55"/>
        <v>144</v>
      </c>
      <c r="E147" s="2"/>
      <c r="F147" s="2">
        <f t="shared" si="45"/>
        <v>0</v>
      </c>
      <c r="J147" s="1">
        <f t="shared" si="56"/>
        <v>0</v>
      </c>
      <c r="M147" s="8" t="str">
        <f t="shared" si="57"/>
        <v/>
      </c>
      <c r="N147" s="8" t="str">
        <f t="shared" si="58"/>
        <v/>
      </c>
      <c r="O147" s="1" t="str">
        <f t="shared" si="59"/>
        <v/>
      </c>
      <c r="P147" s="40" t="str">
        <f t="shared" si="60"/>
        <v/>
      </c>
      <c r="Q147" s="40" t="str">
        <f t="shared" si="61"/>
        <v/>
      </c>
      <c r="R147" s="6">
        <f t="shared" si="62"/>
        <v>0</v>
      </c>
      <c r="S147" s="6">
        <f>IF(AND(D147&lt;=L$4,P147&lt;&gt;"Y"),IF(N147&lt;VLOOKUP(O147,Runners!A$3:CT$200,S$1,FALSE),2,0),0)</f>
        <v>0</v>
      </c>
      <c r="T147" s="6">
        <f t="shared" si="63"/>
        <v>0</v>
      </c>
      <c r="U147" s="2"/>
      <c r="V147" s="2" t="str">
        <f>IF(O147&lt;&gt;"",VLOOKUP(O147,Runners!CZ$3:DM$200,V$1,FALSE),"")</f>
        <v/>
      </c>
      <c r="W147" s="19" t="str">
        <f t="shared" si="64"/>
        <v/>
      </c>
    </row>
    <row r="148" spans="3:23" x14ac:dyDescent="0.25">
      <c r="C148" s="3">
        <f>IF(A148&lt;&gt;"",VLOOKUP(A148,Runners!A$3:AS$200,C$1,FALSE),0)</f>
        <v>0</v>
      </c>
      <c r="D148" s="6">
        <f t="shared" si="55"/>
        <v>145</v>
      </c>
      <c r="E148" s="2"/>
      <c r="F148" s="2">
        <f t="shared" si="45"/>
        <v>0</v>
      </c>
      <c r="J148" s="1">
        <f t="shared" si="56"/>
        <v>0</v>
      </c>
      <c r="M148" s="8" t="str">
        <f t="shared" si="57"/>
        <v/>
      </c>
      <c r="N148" s="8" t="str">
        <f t="shared" si="58"/>
        <v/>
      </c>
      <c r="O148" s="1" t="str">
        <f t="shared" si="59"/>
        <v/>
      </c>
      <c r="P148" s="40" t="str">
        <f t="shared" si="60"/>
        <v/>
      </c>
      <c r="Q148" s="40" t="str">
        <f t="shared" si="61"/>
        <v/>
      </c>
      <c r="R148" s="6">
        <f t="shared" si="62"/>
        <v>0</v>
      </c>
      <c r="S148" s="6">
        <f>IF(AND(D148&lt;=L$4,P148&lt;&gt;"Y"),IF(N148&lt;VLOOKUP(O148,Runners!A$3:CT$200,S$1,FALSE),2,0),0)</f>
        <v>0</v>
      </c>
      <c r="T148" s="6">
        <f t="shared" si="63"/>
        <v>0</v>
      </c>
      <c r="U148" s="2"/>
      <c r="V148" s="2" t="str">
        <f>IF(O148&lt;&gt;"",VLOOKUP(O148,Runners!CZ$3:DM$200,V$1,FALSE),"")</f>
        <v/>
      </c>
      <c r="W148" s="19" t="str">
        <f t="shared" si="64"/>
        <v/>
      </c>
    </row>
    <row r="149" spans="3:23" x14ac:dyDescent="0.25">
      <c r="C149" s="3">
        <f>IF(A149&lt;&gt;"",VLOOKUP(A149,Runners!A$3:AS$200,C$1,FALSE),0)</f>
        <v>0</v>
      </c>
      <c r="D149" s="6">
        <f t="shared" si="55"/>
        <v>146</v>
      </c>
      <c r="E149" s="2"/>
      <c r="F149" s="2">
        <f t="shared" si="45"/>
        <v>0</v>
      </c>
      <c r="J149" s="1">
        <f t="shared" si="56"/>
        <v>0</v>
      </c>
      <c r="M149" s="8" t="str">
        <f t="shared" si="57"/>
        <v/>
      </c>
      <c r="N149" s="8" t="str">
        <f t="shared" si="58"/>
        <v/>
      </c>
      <c r="O149" s="1" t="str">
        <f t="shared" si="59"/>
        <v/>
      </c>
      <c r="P149" s="40" t="str">
        <f t="shared" si="60"/>
        <v/>
      </c>
      <c r="Q149" s="40" t="str">
        <f t="shared" si="61"/>
        <v/>
      </c>
      <c r="R149" s="6">
        <f t="shared" si="62"/>
        <v>0</v>
      </c>
      <c r="S149" s="6">
        <f>IF(AND(D149&lt;=L$4,P149&lt;&gt;"Y"),IF(N149&lt;VLOOKUP(O149,Runners!A$3:CT$200,S$1,FALSE),2,0),0)</f>
        <v>0</v>
      </c>
      <c r="T149" s="6">
        <f t="shared" si="63"/>
        <v>0</v>
      </c>
      <c r="U149" s="2"/>
      <c r="V149" s="2" t="str">
        <f>IF(O149&lt;&gt;"",VLOOKUP(O149,Runners!CZ$3:DM$200,V$1,FALSE),"")</f>
        <v/>
      </c>
      <c r="W149" s="19" t="str">
        <f t="shared" si="64"/>
        <v/>
      </c>
    </row>
    <row r="150" spans="3:23" x14ac:dyDescent="0.25">
      <c r="C150" s="3">
        <f>IF(A150&lt;&gt;"",VLOOKUP(A150,Runners!A$3:AS$200,C$1,FALSE),0)</f>
        <v>0</v>
      </c>
      <c r="D150" s="6">
        <f t="shared" si="55"/>
        <v>147</v>
      </c>
      <c r="E150" s="2"/>
      <c r="F150" s="2">
        <f t="shared" si="45"/>
        <v>0</v>
      </c>
      <c r="J150" s="1">
        <f t="shared" si="56"/>
        <v>0</v>
      </c>
      <c r="M150" s="8" t="str">
        <f t="shared" si="57"/>
        <v/>
      </c>
      <c r="N150" s="8" t="str">
        <f t="shared" si="58"/>
        <v/>
      </c>
      <c r="O150" s="1" t="str">
        <f t="shared" si="59"/>
        <v/>
      </c>
      <c r="P150" s="40" t="str">
        <f t="shared" si="60"/>
        <v/>
      </c>
      <c r="Q150" s="40" t="str">
        <f t="shared" si="61"/>
        <v/>
      </c>
      <c r="R150" s="6">
        <f t="shared" si="62"/>
        <v>0</v>
      </c>
      <c r="S150" s="6">
        <f>IF(AND(D150&lt;=L$4,P150&lt;&gt;"Y"),IF(N150&lt;VLOOKUP(O150,Runners!A$3:CT$200,S$1,FALSE),2,0),0)</f>
        <v>0</v>
      </c>
      <c r="T150" s="6">
        <f t="shared" si="63"/>
        <v>0</v>
      </c>
      <c r="U150" s="2"/>
      <c r="V150" s="2" t="str">
        <f>IF(O150&lt;&gt;"",VLOOKUP(O150,Runners!CZ$3:DM$200,V$1,FALSE),"")</f>
        <v/>
      </c>
      <c r="W150" s="19" t="str">
        <f t="shared" si="64"/>
        <v/>
      </c>
    </row>
    <row r="151" spans="3:23" x14ac:dyDescent="0.25">
      <c r="C151" s="3">
        <f>IF(A151&lt;&gt;"",VLOOKUP(A151,Runners!A$3:AS$200,C$1,FALSE),0)</f>
        <v>0</v>
      </c>
      <c r="D151" s="6">
        <f t="shared" si="55"/>
        <v>148</v>
      </c>
      <c r="E151" s="2"/>
      <c r="F151" s="2">
        <f t="shared" si="45"/>
        <v>0</v>
      </c>
      <c r="J151" s="1">
        <f t="shared" si="56"/>
        <v>0</v>
      </c>
      <c r="M151" s="8" t="str">
        <f t="shared" si="57"/>
        <v/>
      </c>
      <c r="N151" s="8" t="str">
        <f t="shared" si="58"/>
        <v/>
      </c>
      <c r="O151" s="1" t="str">
        <f t="shared" si="59"/>
        <v/>
      </c>
      <c r="P151" s="40" t="str">
        <f t="shared" si="60"/>
        <v/>
      </c>
      <c r="Q151" s="40" t="str">
        <f t="shared" si="61"/>
        <v/>
      </c>
      <c r="R151" s="6">
        <f t="shared" si="62"/>
        <v>0</v>
      </c>
      <c r="S151" s="6">
        <f>IF(AND(D151&lt;=L$4,P151&lt;&gt;"Y"),IF(N151&lt;VLOOKUP(O151,Runners!A$3:CT$200,S$1,FALSE),2,0),0)</f>
        <v>0</v>
      </c>
      <c r="T151" s="6">
        <f t="shared" si="63"/>
        <v>0</v>
      </c>
      <c r="U151" s="2"/>
      <c r="V151" s="2" t="str">
        <f>IF(O151&lt;&gt;"",VLOOKUP(O151,Runners!CZ$3:DM$200,V$1,FALSE),"")</f>
        <v/>
      </c>
      <c r="W151" s="19" t="str">
        <f t="shared" si="64"/>
        <v/>
      </c>
    </row>
    <row r="152" spans="3:23" x14ac:dyDescent="0.25">
      <c r="C152" s="3">
        <f>IF(A152&lt;&gt;"",VLOOKUP(A152,Runners!A$3:AS$200,C$1,FALSE),0)</f>
        <v>0</v>
      </c>
      <c r="D152" s="6">
        <f t="shared" si="55"/>
        <v>149</v>
      </c>
      <c r="E152" s="2"/>
      <c r="F152" s="2">
        <f t="shared" si="45"/>
        <v>0</v>
      </c>
      <c r="J152" s="1">
        <f t="shared" si="56"/>
        <v>0</v>
      </c>
      <c r="M152" s="8" t="str">
        <f t="shared" si="57"/>
        <v/>
      </c>
      <c r="N152" s="8" t="str">
        <f t="shared" si="58"/>
        <v/>
      </c>
      <c r="O152" s="1" t="str">
        <f t="shared" si="59"/>
        <v/>
      </c>
      <c r="P152" s="40" t="str">
        <f t="shared" si="60"/>
        <v/>
      </c>
      <c r="Q152" s="40" t="str">
        <f t="shared" si="61"/>
        <v/>
      </c>
      <c r="R152" s="6">
        <f t="shared" si="62"/>
        <v>0</v>
      </c>
      <c r="S152" s="6">
        <f>IF(AND(D152&lt;=L$4,P152&lt;&gt;"Y"),IF(N152&lt;VLOOKUP(O152,Runners!A$3:CT$200,S$1,FALSE),2,0),0)</f>
        <v>0</v>
      </c>
      <c r="T152" s="6">
        <f t="shared" si="63"/>
        <v>0</v>
      </c>
      <c r="U152" s="2"/>
      <c r="V152" s="2" t="str">
        <f>IF(O152&lt;&gt;"",VLOOKUP(O152,Runners!CZ$3:DM$200,V$1,FALSE),"")</f>
        <v/>
      </c>
      <c r="W152" s="19" t="str">
        <f t="shared" si="64"/>
        <v/>
      </c>
    </row>
    <row r="153" spans="3:23" x14ac:dyDescent="0.25">
      <c r="C153" s="3">
        <f>IF(A153&lt;&gt;"",VLOOKUP(A153,Runners!A$3:AS$200,C$1,FALSE),0)</f>
        <v>0</v>
      </c>
      <c r="D153" s="6">
        <f t="shared" si="55"/>
        <v>150</v>
      </c>
      <c r="E153" s="2"/>
      <c r="F153" s="2">
        <f t="shared" si="45"/>
        <v>0</v>
      </c>
      <c r="J153" s="1">
        <f t="shared" si="56"/>
        <v>0</v>
      </c>
      <c r="M153" s="8" t="str">
        <f t="shared" si="57"/>
        <v/>
      </c>
      <c r="N153" s="8" t="str">
        <f t="shared" si="58"/>
        <v/>
      </c>
      <c r="O153" s="1" t="str">
        <f t="shared" si="59"/>
        <v/>
      </c>
      <c r="P153" s="40" t="str">
        <f t="shared" si="60"/>
        <v/>
      </c>
      <c r="Q153" s="40" t="str">
        <f t="shared" si="61"/>
        <v/>
      </c>
      <c r="R153" s="6">
        <f t="shared" si="62"/>
        <v>0</v>
      </c>
      <c r="S153" s="6">
        <f>IF(AND(D153&lt;=L$4,P153&lt;&gt;"Y"),IF(N153&lt;VLOOKUP(O153,Runners!A$3:CT$200,S$1,FALSE),2,0),0)</f>
        <v>0</v>
      </c>
      <c r="T153" s="6">
        <f t="shared" si="63"/>
        <v>0</v>
      </c>
      <c r="U153" s="2"/>
      <c r="V153" s="2" t="str">
        <f>IF(O153&lt;&gt;"",VLOOKUP(O153,Runners!CZ$3:DM$200,V$1,FALSE),"")</f>
        <v/>
      </c>
      <c r="W153" s="19" t="str">
        <f t="shared" si="64"/>
        <v/>
      </c>
    </row>
    <row r="154" spans="3:23" x14ac:dyDescent="0.25">
      <c r="C154" s="3">
        <f>IF(A154&lt;&gt;"",VLOOKUP(A154,Runners!A$3:AS$200,C$1,FALSE),0)</f>
        <v>0</v>
      </c>
      <c r="D154" s="6">
        <f t="shared" si="55"/>
        <v>151</v>
      </c>
      <c r="E154" s="2"/>
      <c r="F154" s="2">
        <f t="shared" si="45"/>
        <v>0</v>
      </c>
      <c r="J154" s="1">
        <f t="shared" si="56"/>
        <v>0</v>
      </c>
      <c r="M154" s="8" t="str">
        <f t="shared" si="57"/>
        <v/>
      </c>
      <c r="N154" s="8" t="str">
        <f t="shared" si="58"/>
        <v/>
      </c>
      <c r="O154" s="1" t="str">
        <f t="shared" si="59"/>
        <v/>
      </c>
      <c r="P154" s="40" t="str">
        <f t="shared" si="60"/>
        <v/>
      </c>
      <c r="Q154" s="40" t="str">
        <f t="shared" si="61"/>
        <v/>
      </c>
      <c r="R154" s="6">
        <f t="shared" si="62"/>
        <v>0</v>
      </c>
      <c r="S154" s="6">
        <f>IF(AND(D154&lt;=L$4,P154&lt;&gt;"Y"),IF(N154&lt;VLOOKUP(O154,Runners!A$3:CT$200,S$1,FALSE),2,0),0)</f>
        <v>0</v>
      </c>
      <c r="T154" s="6">
        <f t="shared" si="63"/>
        <v>0</v>
      </c>
      <c r="U154" s="2"/>
      <c r="V154" s="2" t="str">
        <f>IF(O154&lt;&gt;"",VLOOKUP(O154,Runners!CZ$3:DM$200,V$1,FALSE),"")</f>
        <v/>
      </c>
      <c r="W154" s="19" t="str">
        <f t="shared" si="64"/>
        <v/>
      </c>
    </row>
    <row r="155" spans="3:23" x14ac:dyDescent="0.25">
      <c r="C155" s="3">
        <f>IF(A155&lt;&gt;"",VLOOKUP(A155,Runners!A$3:AS$200,C$1,FALSE),0)</f>
        <v>0</v>
      </c>
      <c r="D155" s="6">
        <f t="shared" si="55"/>
        <v>152</v>
      </c>
      <c r="E155" s="2"/>
      <c r="F155" s="2">
        <f t="shared" si="45"/>
        <v>0</v>
      </c>
      <c r="J155" s="1">
        <f t="shared" si="56"/>
        <v>0</v>
      </c>
      <c r="M155" s="8" t="str">
        <f t="shared" si="57"/>
        <v/>
      </c>
      <c r="N155" s="8" t="str">
        <f t="shared" si="58"/>
        <v/>
      </c>
      <c r="O155" s="1" t="str">
        <f t="shared" si="59"/>
        <v/>
      </c>
      <c r="P155" s="40" t="str">
        <f t="shared" si="60"/>
        <v/>
      </c>
      <c r="Q155" s="40" t="str">
        <f t="shared" si="61"/>
        <v/>
      </c>
      <c r="R155" s="6">
        <f t="shared" si="62"/>
        <v>0</v>
      </c>
      <c r="S155" s="6">
        <f>IF(AND(D155&lt;=L$4,P155&lt;&gt;"Y"),IF(N155&lt;VLOOKUP(O155,Runners!A$3:CT$200,S$1,FALSE),2,0),0)</f>
        <v>0</v>
      </c>
      <c r="T155" s="6">
        <f t="shared" si="63"/>
        <v>0</v>
      </c>
      <c r="U155" s="2"/>
      <c r="V155" s="2" t="str">
        <f>IF(O155&lt;&gt;"",VLOOKUP(O155,Runners!CZ$3:DM$200,V$1,FALSE),"")</f>
        <v/>
      </c>
      <c r="W155" s="19" t="str">
        <f t="shared" si="64"/>
        <v/>
      </c>
    </row>
    <row r="156" spans="3:23" x14ac:dyDescent="0.25">
      <c r="C156" s="3">
        <f>IF(A156&lt;&gt;"",VLOOKUP(A156,Runners!A$3:AS$200,C$1,FALSE),0)</f>
        <v>0</v>
      </c>
      <c r="D156" s="6">
        <f t="shared" si="55"/>
        <v>153</v>
      </c>
      <c r="E156" s="2"/>
      <c r="F156" s="2">
        <f t="shared" si="45"/>
        <v>0</v>
      </c>
      <c r="J156" s="1">
        <f t="shared" si="56"/>
        <v>0</v>
      </c>
      <c r="M156" s="8" t="str">
        <f t="shared" si="57"/>
        <v/>
      </c>
      <c r="N156" s="8" t="str">
        <f t="shared" si="58"/>
        <v/>
      </c>
      <c r="O156" s="1" t="str">
        <f t="shared" si="59"/>
        <v/>
      </c>
      <c r="P156" s="40" t="str">
        <f t="shared" si="60"/>
        <v/>
      </c>
      <c r="Q156" s="40" t="str">
        <f t="shared" si="61"/>
        <v/>
      </c>
      <c r="R156" s="6">
        <f t="shared" si="62"/>
        <v>0</v>
      </c>
      <c r="S156" s="6">
        <f>IF(AND(D156&lt;=L$4,P156&lt;&gt;"Y"),IF(N156&lt;VLOOKUP(O156,Runners!A$3:CT$200,S$1,FALSE),2,0),0)</f>
        <v>0</v>
      </c>
      <c r="T156" s="6">
        <f t="shared" si="63"/>
        <v>0</v>
      </c>
      <c r="U156" s="2"/>
      <c r="V156" s="2" t="str">
        <f>IF(O156&lt;&gt;"",VLOOKUP(O156,Runners!CZ$3:DM$200,V$1,FALSE),"")</f>
        <v/>
      </c>
      <c r="W156" s="19" t="str">
        <f t="shared" si="64"/>
        <v/>
      </c>
    </row>
    <row r="157" spans="3:23" x14ac:dyDescent="0.25">
      <c r="C157" s="3">
        <f>IF(A157&lt;&gt;"",VLOOKUP(A157,Runners!A$3:AS$200,C$1,FALSE),0)</f>
        <v>0</v>
      </c>
      <c r="D157" s="6">
        <f t="shared" si="55"/>
        <v>154</v>
      </c>
      <c r="E157" s="2"/>
      <c r="F157" s="2">
        <f t="shared" si="45"/>
        <v>0</v>
      </c>
      <c r="J157" s="1">
        <f t="shared" si="56"/>
        <v>0</v>
      </c>
      <c r="M157" s="8" t="str">
        <f t="shared" si="57"/>
        <v/>
      </c>
      <c r="N157" s="8" t="str">
        <f t="shared" si="58"/>
        <v/>
      </c>
      <c r="O157" s="1" t="str">
        <f t="shared" si="59"/>
        <v/>
      </c>
      <c r="P157" s="40" t="str">
        <f t="shared" si="60"/>
        <v/>
      </c>
      <c r="Q157" s="40" t="str">
        <f t="shared" si="61"/>
        <v/>
      </c>
      <c r="R157" s="6">
        <f t="shared" si="62"/>
        <v>0</v>
      </c>
      <c r="S157" s="6">
        <f>IF(AND(D157&lt;=L$4,P157&lt;&gt;"Y"),IF(N157&lt;VLOOKUP(O157,Runners!A$3:CT$200,S$1,FALSE),2,0),0)</f>
        <v>0</v>
      </c>
      <c r="T157" s="6">
        <f t="shared" si="63"/>
        <v>0</v>
      </c>
      <c r="U157" s="2"/>
      <c r="V157" s="2" t="str">
        <f>IF(O157&lt;&gt;"",VLOOKUP(O157,Runners!CZ$3:DM$200,V$1,FALSE),"")</f>
        <v/>
      </c>
      <c r="W157" s="19" t="str">
        <f t="shared" si="64"/>
        <v/>
      </c>
    </row>
    <row r="158" spans="3:23" x14ac:dyDescent="0.25">
      <c r="C158" s="3">
        <f>IF(A158&lt;&gt;"",VLOOKUP(A158,Runners!A$3:AS$200,C$1,FALSE),0)</f>
        <v>0</v>
      </c>
      <c r="D158" s="6">
        <f t="shared" si="55"/>
        <v>155</v>
      </c>
      <c r="E158" s="2"/>
      <c r="F158" s="2">
        <f t="shared" si="45"/>
        <v>0</v>
      </c>
      <c r="J158" s="1">
        <f t="shared" si="56"/>
        <v>0</v>
      </c>
      <c r="M158" s="8" t="str">
        <f t="shared" si="57"/>
        <v/>
      </c>
      <c r="N158" s="8" t="str">
        <f t="shared" si="58"/>
        <v/>
      </c>
      <c r="O158" s="1" t="str">
        <f t="shared" si="59"/>
        <v/>
      </c>
      <c r="P158" s="40" t="str">
        <f t="shared" si="60"/>
        <v/>
      </c>
      <c r="Q158" s="40" t="str">
        <f t="shared" si="61"/>
        <v/>
      </c>
      <c r="R158" s="6">
        <f t="shared" si="62"/>
        <v>0</v>
      </c>
      <c r="S158" s="6">
        <f>IF(AND(D158&lt;=L$4,P158&lt;&gt;"Y"),IF(N158&lt;VLOOKUP(O158,Runners!A$3:CT$200,S$1,FALSE),2,0),0)</f>
        <v>0</v>
      </c>
      <c r="T158" s="6">
        <f t="shared" si="63"/>
        <v>0</v>
      </c>
      <c r="U158" s="2"/>
      <c r="V158" s="2" t="str">
        <f>IF(O158&lt;&gt;"",VLOOKUP(O158,Runners!CZ$3:DM$200,V$1,FALSE),"")</f>
        <v/>
      </c>
      <c r="W158" s="19" t="str">
        <f t="shared" si="64"/>
        <v/>
      </c>
    </row>
    <row r="159" spans="3:23" x14ac:dyDescent="0.25">
      <c r="C159" s="3">
        <f>IF(A159&lt;&gt;"",VLOOKUP(A159,Runners!A$3:AS$200,C$1,FALSE),0)</f>
        <v>0</v>
      </c>
      <c r="D159" s="6">
        <f t="shared" si="55"/>
        <v>156</v>
      </c>
      <c r="E159" s="2"/>
      <c r="F159" s="2">
        <f t="shared" si="45"/>
        <v>0</v>
      </c>
      <c r="J159" s="1">
        <f t="shared" si="56"/>
        <v>0</v>
      </c>
      <c r="M159" s="8" t="str">
        <f t="shared" si="57"/>
        <v/>
      </c>
      <c r="N159" s="8" t="str">
        <f t="shared" si="58"/>
        <v/>
      </c>
      <c r="O159" s="1" t="str">
        <f t="shared" si="59"/>
        <v/>
      </c>
      <c r="P159" s="40" t="str">
        <f t="shared" si="60"/>
        <v/>
      </c>
      <c r="Q159" s="40" t="str">
        <f t="shared" si="61"/>
        <v/>
      </c>
      <c r="R159" s="6">
        <f t="shared" si="62"/>
        <v>0</v>
      </c>
      <c r="S159" s="6">
        <f>IF(AND(D159&lt;=L$4,P159&lt;&gt;"Y"),IF(N159&lt;VLOOKUP(O159,Runners!A$3:CT$200,S$1,FALSE),2,0),0)</f>
        <v>0</v>
      </c>
      <c r="T159" s="6">
        <f t="shared" si="63"/>
        <v>0</v>
      </c>
      <c r="U159" s="2"/>
      <c r="V159" s="2" t="str">
        <f>IF(O159&lt;&gt;"",VLOOKUP(O159,Runners!CZ$3:DM$200,V$1,FALSE),"")</f>
        <v/>
      </c>
      <c r="W159" s="19" t="str">
        <f t="shared" si="64"/>
        <v/>
      </c>
    </row>
    <row r="160" spans="3:23" x14ac:dyDescent="0.25">
      <c r="C160" s="3">
        <f>IF(A160&lt;&gt;"",VLOOKUP(A160,Runners!A$3:AS$200,C$1,FALSE),0)</f>
        <v>0</v>
      </c>
      <c r="D160" s="6">
        <f t="shared" si="55"/>
        <v>157</v>
      </c>
      <c r="E160" s="2"/>
      <c r="F160" s="2">
        <f t="shared" si="45"/>
        <v>0</v>
      </c>
      <c r="J160" s="1">
        <f t="shared" si="56"/>
        <v>0</v>
      </c>
      <c r="M160" s="8" t="str">
        <f t="shared" si="57"/>
        <v/>
      </c>
      <c r="N160" s="8" t="str">
        <f t="shared" si="58"/>
        <v/>
      </c>
      <c r="O160" s="1" t="str">
        <f t="shared" si="59"/>
        <v/>
      </c>
      <c r="P160" s="40" t="str">
        <f t="shared" si="60"/>
        <v/>
      </c>
      <c r="Q160" s="40" t="str">
        <f t="shared" si="61"/>
        <v/>
      </c>
      <c r="R160" s="6">
        <f t="shared" si="62"/>
        <v>0</v>
      </c>
      <c r="S160" s="6">
        <f>IF(AND(D160&lt;=L$4,P160&lt;&gt;"Y"),IF(N160&lt;VLOOKUP(O160,Runners!A$3:CT$200,S$1,FALSE),2,0),0)</f>
        <v>0</v>
      </c>
      <c r="T160" s="6">
        <f t="shared" si="63"/>
        <v>0</v>
      </c>
      <c r="U160" s="2"/>
      <c r="V160" s="2" t="str">
        <f>IF(O160&lt;&gt;"",VLOOKUP(O160,Runners!CZ$3:DM$200,V$1,FALSE),"")</f>
        <v/>
      </c>
      <c r="W160" s="19" t="str">
        <f t="shared" si="64"/>
        <v/>
      </c>
    </row>
    <row r="161" spans="3:23" x14ac:dyDescent="0.25">
      <c r="C161" s="3">
        <f>IF(A161&lt;&gt;"",VLOOKUP(A161,Runners!A$3:AS$200,C$1,FALSE),0)</f>
        <v>0</v>
      </c>
      <c r="D161" s="6">
        <f t="shared" si="55"/>
        <v>158</v>
      </c>
      <c r="E161" s="2"/>
      <c r="F161" s="2">
        <f t="shared" si="45"/>
        <v>0</v>
      </c>
      <c r="J161" s="1">
        <f t="shared" si="56"/>
        <v>0</v>
      </c>
      <c r="M161" s="8" t="str">
        <f t="shared" si="57"/>
        <v/>
      </c>
      <c r="N161" s="8" t="str">
        <f t="shared" si="58"/>
        <v/>
      </c>
      <c r="O161" s="1" t="str">
        <f t="shared" si="59"/>
        <v/>
      </c>
      <c r="P161" s="40" t="str">
        <f t="shared" si="60"/>
        <v/>
      </c>
      <c r="Q161" s="40" t="str">
        <f t="shared" si="61"/>
        <v/>
      </c>
      <c r="R161" s="6">
        <f t="shared" si="62"/>
        <v>0</v>
      </c>
      <c r="S161" s="6">
        <f>IF(AND(D161&lt;=L$4,P161&lt;&gt;"Y"),IF(N161&lt;VLOOKUP(O161,Runners!A$3:CT$200,S$1,FALSE),2,0),0)</f>
        <v>0</v>
      </c>
      <c r="T161" s="6">
        <f t="shared" si="63"/>
        <v>0</v>
      </c>
      <c r="U161" s="2"/>
      <c r="V161" s="2" t="str">
        <f>IF(O161&lt;&gt;"",VLOOKUP(O161,Runners!CZ$3:DM$200,V$1,FALSE),"")</f>
        <v/>
      </c>
      <c r="W161" s="19" t="str">
        <f t="shared" si="64"/>
        <v/>
      </c>
    </row>
    <row r="162" spans="3:23" x14ac:dyDescent="0.25">
      <c r="C162" s="3">
        <f>IF(A162&lt;&gt;"",VLOOKUP(A162,Runners!A$3:AS$200,C$1,FALSE),0)</f>
        <v>0</v>
      </c>
      <c r="D162" s="6">
        <f t="shared" si="55"/>
        <v>159</v>
      </c>
      <c r="E162" s="2"/>
      <c r="F162" s="2">
        <f t="shared" si="45"/>
        <v>0</v>
      </c>
      <c r="J162" s="1">
        <f t="shared" si="56"/>
        <v>0</v>
      </c>
      <c r="M162" s="8" t="str">
        <f t="shared" si="57"/>
        <v/>
      </c>
      <c r="N162" s="8" t="str">
        <f t="shared" si="58"/>
        <v/>
      </c>
      <c r="O162" s="1" t="str">
        <f t="shared" si="59"/>
        <v/>
      </c>
      <c r="P162" s="40" t="str">
        <f t="shared" si="60"/>
        <v/>
      </c>
      <c r="Q162" s="40" t="str">
        <f t="shared" si="61"/>
        <v/>
      </c>
      <c r="R162" s="6">
        <f t="shared" si="62"/>
        <v>0</v>
      </c>
      <c r="S162" s="6">
        <f>IF(AND(D162&lt;=L$4,P162&lt;&gt;"Y"),IF(N162&lt;VLOOKUP(O162,Runners!A$3:CT$200,S$1,FALSE),2,0),0)</f>
        <v>0</v>
      </c>
      <c r="T162" s="6">
        <f t="shared" si="63"/>
        <v>0</v>
      </c>
      <c r="U162" s="2"/>
      <c r="V162" s="2" t="str">
        <f>IF(O162&lt;&gt;"",VLOOKUP(O162,Runners!CZ$3:DM$200,V$1,FALSE),"")</f>
        <v/>
      </c>
      <c r="W162" s="19" t="str">
        <f t="shared" si="64"/>
        <v/>
      </c>
    </row>
    <row r="163" spans="3:23" x14ac:dyDescent="0.25">
      <c r="C163" s="3">
        <f>IF(A163&lt;&gt;"",VLOOKUP(A163,Runners!A$3:AS$200,C$1,FALSE),0)</f>
        <v>0</v>
      </c>
      <c r="D163" s="6">
        <f t="shared" si="55"/>
        <v>160</v>
      </c>
      <c r="E163" s="2"/>
      <c r="F163" s="2">
        <f t="shared" si="45"/>
        <v>0</v>
      </c>
      <c r="J163" s="1">
        <f t="shared" si="56"/>
        <v>0</v>
      </c>
      <c r="M163" s="8" t="str">
        <f t="shared" si="57"/>
        <v/>
      </c>
      <c r="N163" s="8" t="str">
        <f t="shared" si="58"/>
        <v/>
      </c>
      <c r="O163" s="1" t="str">
        <f t="shared" si="59"/>
        <v/>
      </c>
      <c r="P163" s="40" t="str">
        <f t="shared" si="60"/>
        <v/>
      </c>
      <c r="Q163" s="40" t="str">
        <f t="shared" si="61"/>
        <v/>
      </c>
      <c r="R163" s="6">
        <f t="shared" si="62"/>
        <v>0</v>
      </c>
      <c r="S163" s="6">
        <f>IF(AND(D163&lt;=L$4,P163&lt;&gt;"Y"),IF(N163&lt;VLOOKUP(O163,Runners!A$3:CT$200,S$1,FALSE),2,0),0)</f>
        <v>0</v>
      </c>
      <c r="T163" s="6">
        <f t="shared" si="63"/>
        <v>0</v>
      </c>
      <c r="U163" s="2"/>
      <c r="V163" s="2" t="str">
        <f>IF(O163&lt;&gt;"",VLOOKUP(O163,Runners!CZ$3:DM$200,V$1,FALSE),"")</f>
        <v/>
      </c>
      <c r="W163" s="19" t="str">
        <f t="shared" si="64"/>
        <v/>
      </c>
    </row>
    <row r="164" spans="3:23" x14ac:dyDescent="0.25">
      <c r="C164" s="3">
        <f>IF(A164&lt;&gt;"",VLOOKUP(A164,Runners!A$3:AS$200,C$1,FALSE),0)</f>
        <v>0</v>
      </c>
      <c r="D164" s="6">
        <f t="shared" ref="D164:D171" si="65">D163+1</f>
        <v>161</v>
      </c>
      <c r="E164" s="2"/>
      <c r="F164" s="2">
        <f t="shared" si="45"/>
        <v>0</v>
      </c>
      <c r="J164" s="1">
        <f t="shared" ref="J164:J171" si="66">A164</f>
        <v>0</v>
      </c>
      <c r="M164" s="8" t="str">
        <f t="shared" ref="M164:M171" si="67">IF(D164&lt;=L$4,SMALL(E$4:E$201,D164),"")</f>
        <v/>
      </c>
      <c r="N164" s="8" t="str">
        <f t="shared" ref="N164:N171" si="68">IF(D164&lt;=L$4,VLOOKUP(M164,E$4:F$201,2,FALSE),"")</f>
        <v/>
      </c>
      <c r="O164" s="1" t="str">
        <f t="shared" ref="O164:O171" si="69">IF(D164&lt;=L$4,VLOOKUP(M164,E$4:J$201,6,FALSE),"")</f>
        <v/>
      </c>
      <c r="P164" s="40" t="str">
        <f t="shared" ref="P164:P171" si="70">IF(D164&lt;=L$4,VLOOKUP(O164,A$4:B$201,2,FALSE),"")</f>
        <v/>
      </c>
      <c r="Q164" s="40" t="str">
        <f t="shared" ref="Q164:Q171" si="71">IF(D164&lt;=L$4,IF(P164="Y",Q163,Q163-1),"")</f>
        <v/>
      </c>
      <c r="R164" s="6">
        <f t="shared" ref="R164:R171" si="72">IF(Q164=Q163,0,Q164)</f>
        <v>0</v>
      </c>
      <c r="S164" s="6">
        <f>IF(AND(D164&lt;=L$4,P164&lt;&gt;"Y"),IF(N164&lt;VLOOKUP(O164,Runners!A$3:CT$200,S$1,FALSE),2,0),0)</f>
        <v>0</v>
      </c>
      <c r="T164" s="6">
        <f t="shared" ref="T164:T171" si="73">IF(AND(D164&lt;=L$4,P164&lt;&gt;"Y"),S164+R164,0)</f>
        <v>0</v>
      </c>
      <c r="U164" s="2"/>
      <c r="V164" s="2" t="str">
        <f>IF(O164&lt;&gt;"",VLOOKUP(O164,Runners!CZ$3:DM$200,V$1,FALSE),"")</f>
        <v/>
      </c>
      <c r="W164" s="19" t="str">
        <f t="shared" ref="W164:W171" si="74">IF(O164&lt;&gt;"",(V164-N164)/V164,"")</f>
        <v/>
      </c>
    </row>
    <row r="165" spans="3:23" x14ac:dyDescent="0.25">
      <c r="C165" s="3">
        <f>IF(A165&lt;&gt;"",VLOOKUP(A165,Runners!A$3:AS$200,C$1,FALSE),0)</f>
        <v>0</v>
      </c>
      <c r="D165" s="6">
        <f t="shared" si="65"/>
        <v>162</v>
      </c>
      <c r="E165" s="2"/>
      <c r="F165" s="2">
        <f t="shared" si="45"/>
        <v>0</v>
      </c>
      <c r="J165" s="1">
        <f t="shared" si="66"/>
        <v>0</v>
      </c>
      <c r="M165" s="8" t="str">
        <f t="shared" si="67"/>
        <v/>
      </c>
      <c r="N165" s="8" t="str">
        <f t="shared" si="68"/>
        <v/>
      </c>
      <c r="O165" s="1" t="str">
        <f t="shared" si="69"/>
        <v/>
      </c>
      <c r="P165" s="40" t="str">
        <f t="shared" si="70"/>
        <v/>
      </c>
      <c r="Q165" s="40" t="str">
        <f t="shared" si="71"/>
        <v/>
      </c>
      <c r="R165" s="6">
        <f t="shared" si="72"/>
        <v>0</v>
      </c>
      <c r="S165" s="6">
        <f>IF(AND(D165&lt;=L$4,P165&lt;&gt;"Y"),IF(N165&lt;VLOOKUP(O165,Runners!A$3:CT$200,S$1,FALSE),2,0),0)</f>
        <v>0</v>
      </c>
      <c r="T165" s="6">
        <f t="shared" si="73"/>
        <v>0</v>
      </c>
      <c r="U165" s="2"/>
      <c r="V165" s="2" t="str">
        <f>IF(O165&lt;&gt;"",VLOOKUP(O165,Runners!CZ$3:DM$200,V$1,FALSE),"")</f>
        <v/>
      </c>
      <c r="W165" s="19" t="str">
        <f t="shared" si="74"/>
        <v/>
      </c>
    </row>
    <row r="166" spans="3:23" x14ac:dyDescent="0.25">
      <c r="C166" s="3">
        <f>IF(A166&lt;&gt;"",VLOOKUP(A166,Runners!A$3:AS$200,C$1,FALSE),0)</f>
        <v>0</v>
      </c>
      <c r="D166" s="6">
        <f t="shared" si="65"/>
        <v>163</v>
      </c>
      <c r="E166" s="2"/>
      <c r="F166" s="2">
        <f t="shared" si="45"/>
        <v>0</v>
      </c>
      <c r="J166" s="1">
        <f t="shared" si="66"/>
        <v>0</v>
      </c>
      <c r="M166" s="8" t="str">
        <f t="shared" si="67"/>
        <v/>
      </c>
      <c r="N166" s="8" t="str">
        <f t="shared" si="68"/>
        <v/>
      </c>
      <c r="O166" s="1" t="str">
        <f t="shared" si="69"/>
        <v/>
      </c>
      <c r="P166" s="40" t="str">
        <f t="shared" si="70"/>
        <v/>
      </c>
      <c r="Q166" s="40" t="str">
        <f t="shared" si="71"/>
        <v/>
      </c>
      <c r="R166" s="6">
        <f t="shared" si="72"/>
        <v>0</v>
      </c>
      <c r="S166" s="6">
        <f>IF(AND(D166&lt;=L$4,P166&lt;&gt;"Y"),IF(N166&lt;VLOOKUP(O166,Runners!A$3:CT$200,S$1,FALSE),2,0),0)</f>
        <v>0</v>
      </c>
      <c r="T166" s="6">
        <f t="shared" si="73"/>
        <v>0</v>
      </c>
      <c r="U166" s="2"/>
      <c r="V166" s="2" t="str">
        <f>IF(O166&lt;&gt;"",VLOOKUP(O166,Runners!CZ$3:DM$200,V$1,FALSE),"")</f>
        <v/>
      </c>
      <c r="W166" s="19" t="str">
        <f t="shared" si="74"/>
        <v/>
      </c>
    </row>
    <row r="167" spans="3:23" x14ac:dyDescent="0.25">
      <c r="C167" s="3">
        <f>IF(A167&lt;&gt;"",VLOOKUP(A167,Runners!A$3:AS$200,C$1,FALSE),0)</f>
        <v>0</v>
      </c>
      <c r="D167" s="6">
        <f t="shared" si="65"/>
        <v>164</v>
      </c>
      <c r="E167" s="2"/>
      <c r="F167" s="2">
        <f t="shared" ref="F167:F192" si="75">IF(E167&gt;0,E167-C167,0)</f>
        <v>0</v>
      </c>
      <c r="J167" s="1">
        <f t="shared" si="66"/>
        <v>0</v>
      </c>
      <c r="M167" s="8" t="str">
        <f t="shared" si="67"/>
        <v/>
      </c>
      <c r="N167" s="8" t="str">
        <f t="shared" si="68"/>
        <v/>
      </c>
      <c r="O167" s="1" t="str">
        <f t="shared" si="69"/>
        <v/>
      </c>
      <c r="P167" s="40" t="str">
        <f t="shared" si="70"/>
        <v/>
      </c>
      <c r="Q167" s="40" t="str">
        <f t="shared" si="71"/>
        <v/>
      </c>
      <c r="R167" s="6">
        <f t="shared" si="72"/>
        <v>0</v>
      </c>
      <c r="S167" s="6">
        <f>IF(AND(D167&lt;=L$4,P167&lt;&gt;"Y"),IF(N167&lt;VLOOKUP(O167,Runners!A$3:CT$200,S$1,FALSE),2,0),0)</f>
        <v>0</v>
      </c>
      <c r="T167" s="6">
        <f t="shared" si="73"/>
        <v>0</v>
      </c>
      <c r="U167" s="2"/>
      <c r="V167" s="2" t="str">
        <f>IF(O167&lt;&gt;"",VLOOKUP(O167,Runners!CZ$3:DM$200,V$1,FALSE),"")</f>
        <v/>
      </c>
      <c r="W167" s="19" t="str">
        <f t="shared" si="74"/>
        <v/>
      </c>
    </row>
    <row r="168" spans="3:23" x14ac:dyDescent="0.25">
      <c r="C168" s="3">
        <f>IF(A168&lt;&gt;"",VLOOKUP(A168,Runners!A$3:AS$200,C$1,FALSE),0)</f>
        <v>0</v>
      </c>
      <c r="D168" s="6">
        <f t="shared" si="65"/>
        <v>165</v>
      </c>
      <c r="E168" s="2"/>
      <c r="F168" s="2">
        <f t="shared" si="75"/>
        <v>0</v>
      </c>
      <c r="J168" s="1">
        <f t="shared" si="66"/>
        <v>0</v>
      </c>
      <c r="M168" s="8" t="str">
        <f t="shared" si="67"/>
        <v/>
      </c>
      <c r="N168" s="8" t="str">
        <f t="shared" si="68"/>
        <v/>
      </c>
      <c r="O168" s="1" t="str">
        <f t="shared" si="69"/>
        <v/>
      </c>
      <c r="P168" s="40" t="str">
        <f t="shared" si="70"/>
        <v/>
      </c>
      <c r="Q168" s="40" t="str">
        <f t="shared" si="71"/>
        <v/>
      </c>
      <c r="R168" s="6">
        <f t="shared" si="72"/>
        <v>0</v>
      </c>
      <c r="S168" s="6">
        <f>IF(AND(D168&lt;=L$4,P168&lt;&gt;"Y"),IF(N168&lt;VLOOKUP(O168,Runners!A$3:CT$200,S$1,FALSE),2,0),0)</f>
        <v>0</v>
      </c>
      <c r="T168" s="6">
        <f t="shared" si="73"/>
        <v>0</v>
      </c>
      <c r="U168" s="2"/>
      <c r="V168" s="2" t="str">
        <f>IF(O168&lt;&gt;"",VLOOKUP(O168,Runners!CZ$3:DM$200,V$1,FALSE),"")</f>
        <v/>
      </c>
      <c r="W168" s="19" t="str">
        <f t="shared" si="74"/>
        <v/>
      </c>
    </row>
    <row r="169" spans="3:23" x14ac:dyDescent="0.25">
      <c r="C169" s="3">
        <f>IF(A169&lt;&gt;"",VLOOKUP(A169,Runners!A$3:AS$200,C$1,FALSE),0)</f>
        <v>0</v>
      </c>
      <c r="D169" s="6">
        <f t="shared" si="65"/>
        <v>166</v>
      </c>
      <c r="E169" s="2"/>
      <c r="F169" s="2">
        <f t="shared" si="75"/>
        <v>0</v>
      </c>
      <c r="J169" s="1">
        <f t="shared" si="66"/>
        <v>0</v>
      </c>
      <c r="M169" s="8" t="str">
        <f t="shared" si="67"/>
        <v/>
      </c>
      <c r="N169" s="8" t="str">
        <f t="shared" si="68"/>
        <v/>
      </c>
      <c r="O169" s="1" t="str">
        <f t="shared" si="69"/>
        <v/>
      </c>
      <c r="P169" s="40" t="str">
        <f t="shared" si="70"/>
        <v/>
      </c>
      <c r="Q169" s="40" t="str">
        <f t="shared" si="71"/>
        <v/>
      </c>
      <c r="R169" s="6">
        <f t="shared" si="72"/>
        <v>0</v>
      </c>
      <c r="S169" s="6">
        <f>IF(AND(D169&lt;=L$4,P169&lt;&gt;"Y"),IF(N169&lt;VLOOKUP(O169,Runners!A$3:CT$200,S$1,FALSE),2,0),0)</f>
        <v>0</v>
      </c>
      <c r="T169" s="6">
        <f t="shared" si="73"/>
        <v>0</v>
      </c>
      <c r="U169" s="2"/>
      <c r="V169" s="2" t="str">
        <f>IF(O169&lt;&gt;"",VLOOKUP(O169,Runners!CZ$3:DM$200,V$1,FALSE),"")</f>
        <v/>
      </c>
      <c r="W169" s="19" t="str">
        <f t="shared" si="74"/>
        <v/>
      </c>
    </row>
    <row r="170" spans="3:23" x14ac:dyDescent="0.25">
      <c r="C170" s="3">
        <f>IF(A170&lt;&gt;"",VLOOKUP(A170,Runners!A$3:AS$200,C$1,FALSE),0)</f>
        <v>0</v>
      </c>
      <c r="D170" s="6">
        <f t="shared" si="65"/>
        <v>167</v>
      </c>
      <c r="E170" s="2"/>
      <c r="F170" s="2">
        <f t="shared" si="75"/>
        <v>0</v>
      </c>
      <c r="J170" s="1">
        <f t="shared" si="66"/>
        <v>0</v>
      </c>
      <c r="M170" s="8" t="str">
        <f t="shared" si="67"/>
        <v/>
      </c>
      <c r="N170" s="8" t="str">
        <f t="shared" si="68"/>
        <v/>
      </c>
      <c r="O170" s="1" t="str">
        <f t="shared" si="69"/>
        <v/>
      </c>
      <c r="P170" s="40" t="str">
        <f t="shared" si="70"/>
        <v/>
      </c>
      <c r="Q170" s="40" t="str">
        <f t="shared" si="71"/>
        <v/>
      </c>
      <c r="R170" s="6">
        <f t="shared" si="72"/>
        <v>0</v>
      </c>
      <c r="S170" s="6">
        <f>IF(AND(D170&lt;=L$4,P170&lt;&gt;"Y"),IF(N170&lt;VLOOKUP(O170,Runners!A$3:CT$200,S$1,FALSE),2,0),0)</f>
        <v>0</v>
      </c>
      <c r="T170" s="6">
        <f t="shared" si="73"/>
        <v>0</v>
      </c>
      <c r="U170" s="2"/>
      <c r="V170" s="2" t="str">
        <f>IF(O170&lt;&gt;"",VLOOKUP(O170,Runners!CZ$3:DM$200,V$1,FALSE),"")</f>
        <v/>
      </c>
      <c r="W170" s="19" t="str">
        <f t="shared" si="74"/>
        <v/>
      </c>
    </row>
    <row r="171" spans="3:23" x14ac:dyDescent="0.25">
      <c r="C171" s="3">
        <f>IF(A171&lt;&gt;"",VLOOKUP(A171,Runners!A$3:AS$200,C$1,FALSE),0)</f>
        <v>0</v>
      </c>
      <c r="D171" s="6">
        <f t="shared" si="65"/>
        <v>168</v>
      </c>
      <c r="E171" s="2"/>
      <c r="F171" s="2">
        <f t="shared" si="75"/>
        <v>0</v>
      </c>
      <c r="J171" s="1">
        <f t="shared" si="66"/>
        <v>0</v>
      </c>
      <c r="M171" s="8" t="str">
        <f t="shared" si="67"/>
        <v/>
      </c>
      <c r="N171" s="8" t="str">
        <f t="shared" si="68"/>
        <v/>
      </c>
      <c r="O171" s="1" t="str">
        <f t="shared" si="69"/>
        <v/>
      </c>
      <c r="P171" s="40" t="str">
        <f t="shared" si="70"/>
        <v/>
      </c>
      <c r="Q171" s="40" t="str">
        <f t="shared" si="71"/>
        <v/>
      </c>
      <c r="R171" s="6">
        <f t="shared" si="72"/>
        <v>0</v>
      </c>
      <c r="S171" s="6">
        <f>IF(AND(D171&lt;=L$4,P171&lt;&gt;"Y"),IF(N171&lt;VLOOKUP(O171,Runners!A$3:CT$200,S$1,FALSE),2,0),0)</f>
        <v>0</v>
      </c>
      <c r="T171" s="6">
        <f t="shared" si="73"/>
        <v>0</v>
      </c>
      <c r="U171" s="2"/>
      <c r="V171" s="2" t="str">
        <f>IF(O171&lt;&gt;"",VLOOKUP(O171,Runners!CZ$3:DM$200,V$1,FALSE),"")</f>
        <v/>
      </c>
      <c r="W171" s="19" t="str">
        <f t="shared" si="74"/>
        <v/>
      </c>
    </row>
    <row r="172" spans="3:23" x14ac:dyDescent="0.25">
      <c r="C172" s="3">
        <f>IF(A172&lt;&gt;"",VLOOKUP(A172,Runners!A$3:AS$200,C$1,FALSE),0)</f>
        <v>0</v>
      </c>
      <c r="D172" s="6">
        <f t="shared" ref="D172:D200" si="76">D171+1</f>
        <v>169</v>
      </c>
      <c r="E172" s="2"/>
      <c r="F172" s="2">
        <f t="shared" si="75"/>
        <v>0</v>
      </c>
      <c r="J172" s="1">
        <f t="shared" ref="J172:J197" si="77">A172</f>
        <v>0</v>
      </c>
      <c r="M172" s="8" t="str">
        <f t="shared" ref="M172:M196" si="78">IF(D172&lt;=L$4,SMALL(E$4:E$201,D172),"")</f>
        <v/>
      </c>
      <c r="N172" s="8" t="str">
        <f t="shared" ref="N172:N196" si="79">IF(D172&lt;=L$4,VLOOKUP(M172,E$4:F$201,2,FALSE),"")</f>
        <v/>
      </c>
      <c r="O172" s="1" t="str">
        <f t="shared" ref="O172:O196" si="80">IF(D172&lt;=L$4,VLOOKUP(M172,E$4:J$201,6,FALSE),"")</f>
        <v/>
      </c>
      <c r="P172" s="40" t="str">
        <f t="shared" ref="P172:P196" si="81">IF(D172&lt;=L$4,VLOOKUP(O172,A$4:B$201,2,FALSE),"")</f>
        <v/>
      </c>
      <c r="Q172" s="40" t="str">
        <f t="shared" ref="Q172:Q196" si="82">IF(D172&lt;=L$4,IF(P172="Y",Q171,Q171-1),"")</f>
        <v/>
      </c>
      <c r="R172" s="6">
        <f t="shared" ref="R172:R196" si="83">IF(Q172=Q171,0,Q172)</f>
        <v>0</v>
      </c>
      <c r="S172" s="6">
        <f>IF(AND(D172&lt;=L$4,P172&lt;&gt;"Y"),IF(N172&lt;VLOOKUP(O172,Runners!A$3:CT$200,S$1,FALSE),2,0),0)</f>
        <v>0</v>
      </c>
      <c r="T172" s="6">
        <f t="shared" ref="T172:T196" si="84">IF(AND(D172&lt;=L$4,P172&lt;&gt;"Y"),S172+R172,0)</f>
        <v>0</v>
      </c>
      <c r="U172" s="2"/>
      <c r="V172" s="2" t="str">
        <f>IF(O172&lt;&gt;"",VLOOKUP(O172,Runners!CZ$3:DM$200,V$1,FALSE),"")</f>
        <v/>
      </c>
      <c r="W172" s="19" t="str">
        <f t="shared" ref="W172:W196" si="85">IF(O172&lt;&gt;"",(V172-N172)/V172,"")</f>
        <v/>
      </c>
    </row>
    <row r="173" spans="3:23" x14ac:dyDescent="0.25">
      <c r="C173" s="3">
        <f>IF(A173&lt;&gt;"",VLOOKUP(A173,Runners!A$3:AS$200,C$1,FALSE),0)</f>
        <v>0</v>
      </c>
      <c r="D173" s="6">
        <f t="shared" si="76"/>
        <v>170</v>
      </c>
      <c r="E173" s="2"/>
      <c r="F173" s="2">
        <f t="shared" si="75"/>
        <v>0</v>
      </c>
      <c r="J173" s="1">
        <f t="shared" si="77"/>
        <v>0</v>
      </c>
      <c r="M173" s="8" t="str">
        <f t="shared" si="78"/>
        <v/>
      </c>
      <c r="N173" s="8" t="str">
        <f t="shared" si="79"/>
        <v/>
      </c>
      <c r="O173" s="1" t="str">
        <f t="shared" si="80"/>
        <v/>
      </c>
      <c r="P173" s="40" t="str">
        <f t="shared" si="81"/>
        <v/>
      </c>
      <c r="Q173" s="40" t="str">
        <f t="shared" si="82"/>
        <v/>
      </c>
      <c r="R173" s="6">
        <f t="shared" si="83"/>
        <v>0</v>
      </c>
      <c r="S173" s="6">
        <f>IF(AND(D173&lt;=L$4,P173&lt;&gt;"Y"),IF(N173&lt;VLOOKUP(O173,Runners!A$3:CT$200,S$1,FALSE),2,0),0)</f>
        <v>0</v>
      </c>
      <c r="T173" s="6">
        <f t="shared" si="84"/>
        <v>0</v>
      </c>
      <c r="U173" s="2"/>
      <c r="V173" s="2" t="str">
        <f>IF(O173&lt;&gt;"",VLOOKUP(O173,Runners!CZ$3:DM$200,V$1,FALSE),"")</f>
        <v/>
      </c>
      <c r="W173" s="19" t="str">
        <f t="shared" si="85"/>
        <v/>
      </c>
    </row>
    <row r="174" spans="3:23" x14ac:dyDescent="0.25">
      <c r="C174" s="3">
        <f>IF(A174&lt;&gt;"",VLOOKUP(A174,Runners!A$3:AS$200,C$1,FALSE),0)</f>
        <v>0</v>
      </c>
      <c r="D174" s="6">
        <f t="shared" si="76"/>
        <v>171</v>
      </c>
      <c r="E174" s="2"/>
      <c r="F174" s="2">
        <f t="shared" si="75"/>
        <v>0</v>
      </c>
      <c r="J174" s="1">
        <f t="shared" si="77"/>
        <v>0</v>
      </c>
      <c r="M174" s="8" t="str">
        <f t="shared" si="78"/>
        <v/>
      </c>
      <c r="N174" s="8" t="str">
        <f t="shared" si="79"/>
        <v/>
      </c>
      <c r="O174" s="1" t="str">
        <f t="shared" si="80"/>
        <v/>
      </c>
      <c r="P174" s="40" t="str">
        <f t="shared" si="81"/>
        <v/>
      </c>
      <c r="Q174" s="40" t="str">
        <f t="shared" si="82"/>
        <v/>
      </c>
      <c r="R174" s="6">
        <f t="shared" si="83"/>
        <v>0</v>
      </c>
      <c r="S174" s="6">
        <f>IF(AND(D174&lt;=L$4,P174&lt;&gt;"Y"),IF(N174&lt;VLOOKUP(O174,Runners!A$3:CT$200,S$1,FALSE),2,0),0)</f>
        <v>0</v>
      </c>
      <c r="T174" s="6">
        <f t="shared" si="84"/>
        <v>0</v>
      </c>
      <c r="U174" s="2"/>
      <c r="V174" s="2" t="str">
        <f>IF(O174&lt;&gt;"",VLOOKUP(O174,Runners!CZ$3:DM$200,V$1,FALSE),"")</f>
        <v/>
      </c>
      <c r="W174" s="19" t="str">
        <f t="shared" si="85"/>
        <v/>
      </c>
    </row>
    <row r="175" spans="3:23" x14ac:dyDescent="0.25">
      <c r="C175" s="3">
        <f>IF(A175&lt;&gt;"",VLOOKUP(A175,Runners!A$3:AS$200,C$1,FALSE),0)</f>
        <v>0</v>
      </c>
      <c r="D175" s="6">
        <f t="shared" si="76"/>
        <v>172</v>
      </c>
      <c r="E175" s="2"/>
      <c r="F175" s="2">
        <f t="shared" si="75"/>
        <v>0</v>
      </c>
      <c r="J175" s="1">
        <f t="shared" si="77"/>
        <v>0</v>
      </c>
      <c r="M175" s="8" t="str">
        <f t="shared" si="78"/>
        <v/>
      </c>
      <c r="N175" s="8" t="str">
        <f t="shared" si="79"/>
        <v/>
      </c>
      <c r="O175" s="1" t="str">
        <f t="shared" si="80"/>
        <v/>
      </c>
      <c r="P175" s="40" t="str">
        <f t="shared" si="81"/>
        <v/>
      </c>
      <c r="Q175" s="40" t="str">
        <f t="shared" si="82"/>
        <v/>
      </c>
      <c r="R175" s="6">
        <f t="shared" si="83"/>
        <v>0</v>
      </c>
      <c r="S175" s="6">
        <f>IF(AND(D175&lt;=L$4,P175&lt;&gt;"Y"),IF(N175&lt;VLOOKUP(O175,Runners!A$3:CT$200,S$1,FALSE),2,0),0)</f>
        <v>0</v>
      </c>
      <c r="T175" s="6">
        <f t="shared" si="84"/>
        <v>0</v>
      </c>
      <c r="U175" s="2"/>
      <c r="V175" s="2" t="str">
        <f>IF(O175&lt;&gt;"",VLOOKUP(O175,Runners!CZ$3:DM$200,V$1,FALSE),"")</f>
        <v/>
      </c>
      <c r="W175" s="19" t="str">
        <f t="shared" si="85"/>
        <v/>
      </c>
    </row>
    <row r="176" spans="3:23" x14ac:dyDescent="0.25">
      <c r="C176" s="3">
        <f>IF(A176&lt;&gt;"",VLOOKUP(A176,Runners!A$3:AS$200,C$1,FALSE),0)</f>
        <v>0</v>
      </c>
      <c r="D176" s="6">
        <f t="shared" si="76"/>
        <v>173</v>
      </c>
      <c r="E176" s="2"/>
      <c r="F176" s="2">
        <f t="shared" si="75"/>
        <v>0</v>
      </c>
      <c r="J176" s="1">
        <f t="shared" si="77"/>
        <v>0</v>
      </c>
      <c r="M176" s="8" t="str">
        <f t="shared" si="78"/>
        <v/>
      </c>
      <c r="N176" s="8" t="str">
        <f t="shared" si="79"/>
        <v/>
      </c>
      <c r="O176" s="1" t="str">
        <f t="shared" si="80"/>
        <v/>
      </c>
      <c r="P176" s="40" t="str">
        <f t="shared" si="81"/>
        <v/>
      </c>
      <c r="Q176" s="40" t="str">
        <f t="shared" si="82"/>
        <v/>
      </c>
      <c r="R176" s="6">
        <f t="shared" si="83"/>
        <v>0</v>
      </c>
      <c r="S176" s="6">
        <f>IF(AND(D176&lt;=L$4,P176&lt;&gt;"Y"),IF(N176&lt;VLOOKUP(O176,Runners!A$3:CT$200,S$1,FALSE),2,0),0)</f>
        <v>0</v>
      </c>
      <c r="T176" s="6">
        <f t="shared" si="84"/>
        <v>0</v>
      </c>
      <c r="U176" s="2"/>
      <c r="V176" s="2" t="str">
        <f>IF(O176&lt;&gt;"",VLOOKUP(O176,Runners!CZ$3:DM$200,V$1,FALSE),"")</f>
        <v/>
      </c>
      <c r="W176" s="19" t="str">
        <f t="shared" si="85"/>
        <v/>
      </c>
    </row>
    <row r="177" spans="3:23" x14ac:dyDescent="0.25">
      <c r="C177" s="3">
        <f>IF(A177&lt;&gt;"",VLOOKUP(A177,Runners!A$3:AS$200,C$1,FALSE),0)</f>
        <v>0</v>
      </c>
      <c r="D177" s="6">
        <f t="shared" si="76"/>
        <v>174</v>
      </c>
      <c r="E177" s="2"/>
      <c r="F177" s="2">
        <f t="shared" si="75"/>
        <v>0</v>
      </c>
      <c r="J177" s="1">
        <f t="shared" si="77"/>
        <v>0</v>
      </c>
      <c r="M177" s="8" t="str">
        <f t="shared" si="78"/>
        <v/>
      </c>
      <c r="N177" s="8" t="str">
        <f t="shared" si="79"/>
        <v/>
      </c>
      <c r="O177" s="1" t="str">
        <f t="shared" si="80"/>
        <v/>
      </c>
      <c r="P177" s="40" t="str">
        <f t="shared" si="81"/>
        <v/>
      </c>
      <c r="Q177" s="40" t="str">
        <f t="shared" si="82"/>
        <v/>
      </c>
      <c r="R177" s="6">
        <f t="shared" si="83"/>
        <v>0</v>
      </c>
      <c r="S177" s="6">
        <f>IF(AND(D177&lt;=L$4,P177&lt;&gt;"Y"),IF(N177&lt;VLOOKUP(O177,Runners!A$3:CT$200,S$1,FALSE),2,0),0)</f>
        <v>0</v>
      </c>
      <c r="T177" s="6">
        <f t="shared" si="84"/>
        <v>0</v>
      </c>
      <c r="U177" s="2"/>
      <c r="V177" s="2" t="str">
        <f>IF(O177&lt;&gt;"",VLOOKUP(O177,Runners!CZ$3:DM$200,V$1,FALSE),"")</f>
        <v/>
      </c>
      <c r="W177" s="19" t="str">
        <f t="shared" si="85"/>
        <v/>
      </c>
    </row>
    <row r="178" spans="3:23" x14ac:dyDescent="0.25">
      <c r="C178" s="3">
        <f>IF(A178&lt;&gt;"",VLOOKUP(A178,Runners!A$3:AS$200,C$1,FALSE),0)</f>
        <v>0</v>
      </c>
      <c r="D178" s="6">
        <f t="shared" si="76"/>
        <v>175</v>
      </c>
      <c r="E178" s="2"/>
      <c r="F178" s="2">
        <f t="shared" si="75"/>
        <v>0</v>
      </c>
      <c r="J178" s="1">
        <f t="shared" si="77"/>
        <v>0</v>
      </c>
      <c r="M178" s="8" t="str">
        <f t="shared" si="78"/>
        <v/>
      </c>
      <c r="N178" s="8" t="str">
        <f t="shared" si="79"/>
        <v/>
      </c>
      <c r="O178" s="1" t="str">
        <f t="shared" si="80"/>
        <v/>
      </c>
      <c r="P178" s="40" t="str">
        <f t="shared" si="81"/>
        <v/>
      </c>
      <c r="Q178" s="40" t="str">
        <f t="shared" si="82"/>
        <v/>
      </c>
      <c r="R178" s="6">
        <f t="shared" si="83"/>
        <v>0</v>
      </c>
      <c r="S178" s="6">
        <f>IF(AND(D178&lt;=L$4,P178&lt;&gt;"Y"),IF(N178&lt;VLOOKUP(O178,Runners!A$3:CT$200,S$1,FALSE),2,0),0)</f>
        <v>0</v>
      </c>
      <c r="T178" s="6">
        <f t="shared" si="84"/>
        <v>0</v>
      </c>
      <c r="U178" s="2"/>
      <c r="V178" s="2" t="str">
        <f>IF(O178&lt;&gt;"",VLOOKUP(O178,Runners!CZ$3:DM$200,V$1,FALSE),"")</f>
        <v/>
      </c>
      <c r="W178" s="19" t="str">
        <f t="shared" si="85"/>
        <v/>
      </c>
    </row>
    <row r="179" spans="3:23" x14ac:dyDescent="0.25">
      <c r="C179" s="3">
        <f>IF(A179&lt;&gt;"",VLOOKUP(A179,Runners!A$3:AS$200,C$1,FALSE),0)</f>
        <v>0</v>
      </c>
      <c r="D179" s="6">
        <f t="shared" si="76"/>
        <v>176</v>
      </c>
      <c r="E179" s="2"/>
      <c r="F179" s="2">
        <f t="shared" si="75"/>
        <v>0</v>
      </c>
      <c r="J179" s="1">
        <f t="shared" si="77"/>
        <v>0</v>
      </c>
      <c r="M179" s="8" t="str">
        <f t="shared" si="78"/>
        <v/>
      </c>
      <c r="N179" s="8" t="str">
        <f t="shared" si="79"/>
        <v/>
      </c>
      <c r="O179" s="1" t="str">
        <f t="shared" si="80"/>
        <v/>
      </c>
      <c r="P179" s="40" t="str">
        <f t="shared" si="81"/>
        <v/>
      </c>
      <c r="Q179" s="40" t="str">
        <f t="shared" si="82"/>
        <v/>
      </c>
      <c r="R179" s="6">
        <f t="shared" si="83"/>
        <v>0</v>
      </c>
      <c r="S179" s="6">
        <f>IF(AND(D179&lt;=L$4,P179&lt;&gt;"Y"),IF(N179&lt;VLOOKUP(O179,Runners!A$3:CT$200,S$1,FALSE),2,0),0)</f>
        <v>0</v>
      </c>
      <c r="T179" s="6">
        <f t="shared" si="84"/>
        <v>0</v>
      </c>
      <c r="U179" s="2"/>
      <c r="V179" s="2" t="str">
        <f>IF(O179&lt;&gt;"",VLOOKUP(O179,Runners!CZ$3:DM$200,V$1,FALSE),"")</f>
        <v/>
      </c>
      <c r="W179" s="19" t="str">
        <f t="shared" si="85"/>
        <v/>
      </c>
    </row>
    <row r="180" spans="3:23" x14ac:dyDescent="0.25">
      <c r="C180" s="3">
        <f>IF(A180&lt;&gt;"",VLOOKUP(A180,Runners!A$3:AS$200,C$1,FALSE),0)</f>
        <v>0</v>
      </c>
      <c r="D180" s="6">
        <f t="shared" si="76"/>
        <v>177</v>
      </c>
      <c r="E180" s="2"/>
      <c r="F180" s="2">
        <f t="shared" si="75"/>
        <v>0</v>
      </c>
      <c r="J180" s="1">
        <f t="shared" si="77"/>
        <v>0</v>
      </c>
      <c r="M180" s="8" t="str">
        <f t="shared" si="78"/>
        <v/>
      </c>
      <c r="N180" s="8" t="str">
        <f t="shared" si="79"/>
        <v/>
      </c>
      <c r="O180" s="1" t="str">
        <f t="shared" si="80"/>
        <v/>
      </c>
      <c r="P180" s="40" t="str">
        <f t="shared" si="81"/>
        <v/>
      </c>
      <c r="Q180" s="40" t="str">
        <f t="shared" si="82"/>
        <v/>
      </c>
      <c r="R180" s="6">
        <f t="shared" si="83"/>
        <v>0</v>
      </c>
      <c r="S180" s="6">
        <f>IF(AND(D180&lt;=L$4,P180&lt;&gt;"Y"),IF(N180&lt;VLOOKUP(O180,Runners!A$3:CT$200,S$1,FALSE),2,0),0)</f>
        <v>0</v>
      </c>
      <c r="T180" s="6">
        <f t="shared" si="84"/>
        <v>0</v>
      </c>
      <c r="U180" s="2"/>
      <c r="V180" s="2" t="str">
        <f>IF(O180&lt;&gt;"",VLOOKUP(O180,Runners!CZ$3:DM$200,V$1,FALSE),"")</f>
        <v/>
      </c>
      <c r="W180" s="19" t="str">
        <f t="shared" si="85"/>
        <v/>
      </c>
    </row>
    <row r="181" spans="3:23" x14ac:dyDescent="0.25">
      <c r="C181" s="3">
        <f>IF(A181&lt;&gt;"",VLOOKUP(A181,Runners!A$3:AS$200,C$1,FALSE),0)</f>
        <v>0</v>
      </c>
      <c r="D181" s="6">
        <f t="shared" si="76"/>
        <v>178</v>
      </c>
      <c r="E181" s="2"/>
      <c r="F181" s="2">
        <f t="shared" si="75"/>
        <v>0</v>
      </c>
      <c r="J181" s="1">
        <f t="shared" si="77"/>
        <v>0</v>
      </c>
      <c r="M181" s="8" t="str">
        <f t="shared" si="78"/>
        <v/>
      </c>
      <c r="N181" s="8" t="str">
        <f t="shared" si="79"/>
        <v/>
      </c>
      <c r="O181" s="1" t="str">
        <f t="shared" si="80"/>
        <v/>
      </c>
      <c r="P181" s="40" t="str">
        <f t="shared" si="81"/>
        <v/>
      </c>
      <c r="Q181" s="40" t="str">
        <f t="shared" si="82"/>
        <v/>
      </c>
      <c r="R181" s="6">
        <f t="shared" si="83"/>
        <v>0</v>
      </c>
      <c r="S181" s="6">
        <f>IF(AND(D181&lt;=L$4,P181&lt;&gt;"Y"),IF(N181&lt;VLOOKUP(O181,Runners!A$3:CT$200,S$1,FALSE),2,0),0)</f>
        <v>0</v>
      </c>
      <c r="T181" s="6">
        <f t="shared" si="84"/>
        <v>0</v>
      </c>
      <c r="U181" s="2"/>
      <c r="V181" s="2" t="str">
        <f>IF(O181&lt;&gt;"",VLOOKUP(O181,Runners!CZ$3:DM$200,V$1,FALSE),"")</f>
        <v/>
      </c>
      <c r="W181" s="19" t="str">
        <f t="shared" si="85"/>
        <v/>
      </c>
    </row>
    <row r="182" spans="3:23" x14ac:dyDescent="0.25">
      <c r="C182" s="3">
        <f>IF(A182&lt;&gt;"",VLOOKUP(A182,Runners!A$3:AS$200,C$1,FALSE),0)</f>
        <v>0</v>
      </c>
      <c r="D182" s="6">
        <f t="shared" si="76"/>
        <v>179</v>
      </c>
      <c r="E182" s="2"/>
      <c r="F182" s="2">
        <f t="shared" si="75"/>
        <v>0</v>
      </c>
      <c r="J182" s="1">
        <f t="shared" si="77"/>
        <v>0</v>
      </c>
      <c r="M182" s="8" t="str">
        <f t="shared" si="78"/>
        <v/>
      </c>
      <c r="N182" s="8" t="str">
        <f t="shared" si="79"/>
        <v/>
      </c>
      <c r="O182" s="1" t="str">
        <f t="shared" si="80"/>
        <v/>
      </c>
      <c r="P182" s="40" t="str">
        <f t="shared" si="81"/>
        <v/>
      </c>
      <c r="Q182" s="40" t="str">
        <f t="shared" si="82"/>
        <v/>
      </c>
      <c r="R182" s="6">
        <f t="shared" si="83"/>
        <v>0</v>
      </c>
      <c r="S182" s="6">
        <f>IF(AND(D182&lt;=L$4,P182&lt;&gt;"Y"),IF(N182&lt;VLOOKUP(O182,Runners!A$3:CT$200,S$1,FALSE),2,0),0)</f>
        <v>0</v>
      </c>
      <c r="T182" s="6">
        <f t="shared" si="84"/>
        <v>0</v>
      </c>
      <c r="U182" s="2"/>
      <c r="V182" s="2" t="str">
        <f>IF(O182&lt;&gt;"",VLOOKUP(O182,Runners!CZ$3:DM$200,V$1,FALSE),"")</f>
        <v/>
      </c>
      <c r="W182" s="19" t="str">
        <f t="shared" si="85"/>
        <v/>
      </c>
    </row>
    <row r="183" spans="3:23" x14ac:dyDescent="0.25">
      <c r="C183" s="3">
        <f>IF(A183&lt;&gt;"",VLOOKUP(A183,Runners!A$3:AS$200,C$1,FALSE),0)</f>
        <v>0</v>
      </c>
      <c r="D183" s="6">
        <f t="shared" si="76"/>
        <v>180</v>
      </c>
      <c r="E183" s="2"/>
      <c r="F183" s="2">
        <f t="shared" si="75"/>
        <v>0</v>
      </c>
      <c r="J183" s="1">
        <f t="shared" si="77"/>
        <v>0</v>
      </c>
      <c r="M183" s="8" t="str">
        <f t="shared" si="78"/>
        <v/>
      </c>
      <c r="N183" s="8" t="str">
        <f t="shared" si="79"/>
        <v/>
      </c>
      <c r="O183" s="1" t="str">
        <f t="shared" si="80"/>
        <v/>
      </c>
      <c r="P183" s="40" t="str">
        <f t="shared" si="81"/>
        <v/>
      </c>
      <c r="Q183" s="40" t="str">
        <f t="shared" si="82"/>
        <v/>
      </c>
      <c r="R183" s="6">
        <f t="shared" si="83"/>
        <v>0</v>
      </c>
      <c r="S183" s="6">
        <f>IF(AND(D183&lt;=L$4,P183&lt;&gt;"Y"),IF(N183&lt;VLOOKUP(O183,Runners!A$3:CT$200,S$1,FALSE),2,0),0)</f>
        <v>0</v>
      </c>
      <c r="T183" s="6">
        <f t="shared" si="84"/>
        <v>0</v>
      </c>
      <c r="U183" s="2"/>
      <c r="V183" s="2" t="str">
        <f>IF(O183&lt;&gt;"",VLOOKUP(O183,Runners!CZ$3:DM$200,V$1,FALSE),"")</f>
        <v/>
      </c>
      <c r="W183" s="19" t="str">
        <f t="shared" si="85"/>
        <v/>
      </c>
    </row>
    <row r="184" spans="3:23" x14ac:dyDescent="0.25">
      <c r="C184" s="3">
        <f>IF(A184&lt;&gt;"",VLOOKUP(A184,Runners!A$3:AS$200,C$1,FALSE),0)</f>
        <v>0</v>
      </c>
      <c r="D184" s="6">
        <f t="shared" si="76"/>
        <v>181</v>
      </c>
      <c r="E184" s="2"/>
      <c r="F184" s="2">
        <f t="shared" si="75"/>
        <v>0</v>
      </c>
      <c r="J184" s="1">
        <f t="shared" si="77"/>
        <v>0</v>
      </c>
      <c r="M184" s="8" t="str">
        <f t="shared" si="78"/>
        <v/>
      </c>
      <c r="N184" s="8" t="str">
        <f t="shared" si="79"/>
        <v/>
      </c>
      <c r="O184" s="1" t="str">
        <f t="shared" si="80"/>
        <v/>
      </c>
      <c r="P184" s="40" t="str">
        <f t="shared" si="81"/>
        <v/>
      </c>
      <c r="Q184" s="40" t="str">
        <f t="shared" si="82"/>
        <v/>
      </c>
      <c r="R184" s="6">
        <f t="shared" si="83"/>
        <v>0</v>
      </c>
      <c r="S184" s="6">
        <f>IF(AND(D184&lt;=L$4,P184&lt;&gt;"Y"),IF(N184&lt;VLOOKUP(O184,Runners!A$3:CT$200,S$1,FALSE),2,0),0)</f>
        <v>0</v>
      </c>
      <c r="T184" s="6">
        <f t="shared" si="84"/>
        <v>0</v>
      </c>
      <c r="U184" s="2"/>
      <c r="V184" s="2" t="str">
        <f>IF(O184&lt;&gt;"",VLOOKUP(O184,Runners!CZ$3:DM$200,V$1,FALSE),"")</f>
        <v/>
      </c>
      <c r="W184" s="19" t="str">
        <f t="shared" si="85"/>
        <v/>
      </c>
    </row>
    <row r="185" spans="3:23" x14ac:dyDescent="0.25">
      <c r="C185" s="3">
        <f>IF(A185&lt;&gt;"",VLOOKUP(A185,Runners!A$3:AS$200,C$1,FALSE),0)</f>
        <v>0</v>
      </c>
      <c r="D185" s="6">
        <f t="shared" si="76"/>
        <v>182</v>
      </c>
      <c r="E185" s="2"/>
      <c r="F185" s="2">
        <f t="shared" si="75"/>
        <v>0</v>
      </c>
      <c r="J185" s="1">
        <f t="shared" si="77"/>
        <v>0</v>
      </c>
      <c r="M185" s="8" t="str">
        <f t="shared" si="78"/>
        <v/>
      </c>
      <c r="N185" s="8" t="str">
        <f t="shared" si="79"/>
        <v/>
      </c>
      <c r="O185" s="1" t="str">
        <f t="shared" si="80"/>
        <v/>
      </c>
      <c r="P185" s="40" t="str">
        <f t="shared" si="81"/>
        <v/>
      </c>
      <c r="Q185" s="40" t="str">
        <f t="shared" si="82"/>
        <v/>
      </c>
      <c r="R185" s="6">
        <f t="shared" si="83"/>
        <v>0</v>
      </c>
      <c r="S185" s="6">
        <f>IF(AND(D185&lt;=L$4,P185&lt;&gt;"Y"),IF(N185&lt;VLOOKUP(O185,Runners!A$3:CT$200,S$1,FALSE),2,0),0)</f>
        <v>0</v>
      </c>
      <c r="T185" s="6">
        <f t="shared" si="84"/>
        <v>0</v>
      </c>
      <c r="U185" s="2"/>
      <c r="V185" s="2" t="str">
        <f>IF(O185&lt;&gt;"",VLOOKUP(O185,Runners!CZ$3:DM$200,V$1,FALSE),"")</f>
        <v/>
      </c>
      <c r="W185" s="19" t="str">
        <f t="shared" si="85"/>
        <v/>
      </c>
    </row>
    <row r="186" spans="3:23" x14ac:dyDescent="0.25">
      <c r="C186" s="3">
        <f>IF(A186&lt;&gt;"",VLOOKUP(A186,Runners!A$3:AS$200,C$1,FALSE),0)</f>
        <v>0</v>
      </c>
      <c r="D186" s="6">
        <f t="shared" si="76"/>
        <v>183</v>
      </c>
      <c r="E186" s="2"/>
      <c r="F186" s="2">
        <f t="shared" si="75"/>
        <v>0</v>
      </c>
      <c r="J186" s="1">
        <f t="shared" si="77"/>
        <v>0</v>
      </c>
      <c r="M186" s="8" t="str">
        <f t="shared" si="78"/>
        <v/>
      </c>
      <c r="N186" s="8" t="str">
        <f t="shared" si="79"/>
        <v/>
      </c>
      <c r="O186" s="1" t="str">
        <f t="shared" si="80"/>
        <v/>
      </c>
      <c r="P186" s="40" t="str">
        <f t="shared" si="81"/>
        <v/>
      </c>
      <c r="Q186" s="40" t="str">
        <f t="shared" si="82"/>
        <v/>
      </c>
      <c r="R186" s="6">
        <f t="shared" si="83"/>
        <v>0</v>
      </c>
      <c r="S186" s="6">
        <f>IF(AND(D186&lt;=L$4,P186&lt;&gt;"Y"),IF(N186&lt;VLOOKUP(O186,Runners!A$3:CT$200,S$1,FALSE),2,0),0)</f>
        <v>0</v>
      </c>
      <c r="T186" s="6">
        <f t="shared" si="84"/>
        <v>0</v>
      </c>
      <c r="U186" s="2"/>
      <c r="V186" s="2" t="str">
        <f>IF(O186&lt;&gt;"",VLOOKUP(O186,Runners!CZ$3:DM$200,V$1,FALSE),"")</f>
        <v/>
      </c>
      <c r="W186" s="19" t="str">
        <f t="shared" si="85"/>
        <v/>
      </c>
    </row>
    <row r="187" spans="3:23" x14ac:dyDescent="0.25">
      <c r="C187" s="3">
        <f>IF(A187&lt;&gt;"",VLOOKUP(A187,Runners!A$3:AS$200,C$1,FALSE),0)</f>
        <v>0</v>
      </c>
      <c r="D187" s="6">
        <f t="shared" si="76"/>
        <v>184</v>
      </c>
      <c r="E187" s="2"/>
      <c r="F187" s="2">
        <f t="shared" si="75"/>
        <v>0</v>
      </c>
      <c r="J187" s="1">
        <f t="shared" si="77"/>
        <v>0</v>
      </c>
      <c r="M187" s="8" t="str">
        <f t="shared" si="78"/>
        <v/>
      </c>
      <c r="N187" s="8" t="str">
        <f t="shared" si="79"/>
        <v/>
      </c>
      <c r="O187" s="1" t="str">
        <f t="shared" si="80"/>
        <v/>
      </c>
      <c r="P187" s="40" t="str">
        <f t="shared" si="81"/>
        <v/>
      </c>
      <c r="Q187" s="40" t="str">
        <f t="shared" si="82"/>
        <v/>
      </c>
      <c r="R187" s="6">
        <f t="shared" si="83"/>
        <v>0</v>
      </c>
      <c r="S187" s="6">
        <f>IF(AND(D187&lt;=L$4,P187&lt;&gt;"Y"),IF(N187&lt;VLOOKUP(O187,Runners!A$3:CT$200,S$1,FALSE),2,0),0)</f>
        <v>0</v>
      </c>
      <c r="T187" s="6">
        <f t="shared" si="84"/>
        <v>0</v>
      </c>
      <c r="U187" s="2"/>
      <c r="V187" s="2" t="str">
        <f>IF(O187&lt;&gt;"",VLOOKUP(O187,Runners!CZ$3:DM$200,V$1,FALSE),"")</f>
        <v/>
      </c>
      <c r="W187" s="19" t="str">
        <f t="shared" si="85"/>
        <v/>
      </c>
    </row>
    <row r="188" spans="3:23" x14ac:dyDescent="0.25">
      <c r="C188" s="3">
        <f>IF(A188&lt;&gt;"",VLOOKUP(A188,Runners!A$3:AS$200,C$1,FALSE),0)</f>
        <v>0</v>
      </c>
      <c r="D188" s="6">
        <f t="shared" si="76"/>
        <v>185</v>
      </c>
      <c r="E188" s="2"/>
      <c r="F188" s="2">
        <f t="shared" si="75"/>
        <v>0</v>
      </c>
      <c r="J188" s="1">
        <f t="shared" si="77"/>
        <v>0</v>
      </c>
      <c r="M188" s="8" t="str">
        <f t="shared" si="78"/>
        <v/>
      </c>
      <c r="N188" s="8" t="str">
        <f t="shared" si="79"/>
        <v/>
      </c>
      <c r="O188" s="1" t="str">
        <f t="shared" si="80"/>
        <v/>
      </c>
      <c r="P188" s="40" t="str">
        <f t="shared" si="81"/>
        <v/>
      </c>
      <c r="Q188" s="40" t="str">
        <f t="shared" si="82"/>
        <v/>
      </c>
      <c r="R188" s="6">
        <f t="shared" si="83"/>
        <v>0</v>
      </c>
      <c r="S188" s="6">
        <f>IF(AND(D188&lt;=L$4,P188&lt;&gt;"Y"),IF(N188&lt;VLOOKUP(O188,Runners!A$3:CT$200,S$1,FALSE),2,0),0)</f>
        <v>0</v>
      </c>
      <c r="T188" s="6">
        <f t="shared" si="84"/>
        <v>0</v>
      </c>
      <c r="U188" s="2"/>
      <c r="V188" s="2" t="str">
        <f>IF(O188&lt;&gt;"",VLOOKUP(O188,Runners!CZ$3:DM$200,V$1,FALSE),"")</f>
        <v/>
      </c>
      <c r="W188" s="19" t="str">
        <f t="shared" si="85"/>
        <v/>
      </c>
    </row>
    <row r="189" spans="3:23" x14ac:dyDescent="0.25">
      <c r="C189" s="3">
        <f>IF(A189&lt;&gt;"",VLOOKUP(A189,Runners!A$3:AS$200,C$1,FALSE),0)</f>
        <v>0</v>
      </c>
      <c r="D189" s="6">
        <f t="shared" si="76"/>
        <v>186</v>
      </c>
      <c r="E189" s="2"/>
      <c r="F189" s="2">
        <f t="shared" si="75"/>
        <v>0</v>
      </c>
      <c r="J189" s="1">
        <f t="shared" si="77"/>
        <v>0</v>
      </c>
      <c r="M189" s="8" t="str">
        <f t="shared" si="78"/>
        <v/>
      </c>
      <c r="N189" s="8" t="str">
        <f t="shared" si="79"/>
        <v/>
      </c>
      <c r="O189" s="1" t="str">
        <f t="shared" si="80"/>
        <v/>
      </c>
      <c r="P189" s="40" t="str">
        <f t="shared" si="81"/>
        <v/>
      </c>
      <c r="Q189" s="40" t="str">
        <f t="shared" si="82"/>
        <v/>
      </c>
      <c r="R189" s="6">
        <f t="shared" si="83"/>
        <v>0</v>
      </c>
      <c r="S189" s="6">
        <f>IF(AND(D189&lt;=L$4,P189&lt;&gt;"Y"),IF(N189&lt;VLOOKUP(O189,Runners!A$3:CT$200,S$1,FALSE),2,0),0)</f>
        <v>0</v>
      </c>
      <c r="T189" s="6">
        <f t="shared" si="84"/>
        <v>0</v>
      </c>
      <c r="U189" s="2"/>
      <c r="V189" s="2" t="str">
        <f>IF(O189&lt;&gt;"",VLOOKUP(O189,Runners!CZ$3:DM$200,V$1,FALSE),"")</f>
        <v/>
      </c>
      <c r="W189" s="19" t="str">
        <f t="shared" si="85"/>
        <v/>
      </c>
    </row>
    <row r="190" spans="3:23" x14ac:dyDescent="0.25">
      <c r="C190" s="3">
        <f>IF(A190&lt;&gt;"",VLOOKUP(A190,Runners!A$3:AS$200,C$1,FALSE),0)</f>
        <v>0</v>
      </c>
      <c r="D190" s="6">
        <f t="shared" si="76"/>
        <v>187</v>
      </c>
      <c r="E190" s="2"/>
      <c r="F190" s="2">
        <f t="shared" si="75"/>
        <v>0</v>
      </c>
      <c r="J190" s="1">
        <f t="shared" si="77"/>
        <v>0</v>
      </c>
      <c r="M190" s="8" t="str">
        <f t="shared" si="78"/>
        <v/>
      </c>
      <c r="N190" s="8" t="str">
        <f t="shared" si="79"/>
        <v/>
      </c>
      <c r="O190" s="1" t="str">
        <f t="shared" si="80"/>
        <v/>
      </c>
      <c r="P190" s="40" t="str">
        <f t="shared" si="81"/>
        <v/>
      </c>
      <c r="Q190" s="40" t="str">
        <f t="shared" si="82"/>
        <v/>
      </c>
      <c r="R190" s="6">
        <f t="shared" si="83"/>
        <v>0</v>
      </c>
      <c r="S190" s="6">
        <f>IF(AND(D190&lt;=L$4,P190&lt;&gt;"Y"),IF(N190&lt;VLOOKUP(O190,Runners!A$3:CT$200,S$1,FALSE),2,0),0)</f>
        <v>0</v>
      </c>
      <c r="T190" s="6">
        <f t="shared" si="84"/>
        <v>0</v>
      </c>
      <c r="U190" s="2"/>
      <c r="V190" s="2" t="str">
        <f>IF(O190&lt;&gt;"",VLOOKUP(O190,Runners!CZ$3:DM$200,V$1,FALSE),"")</f>
        <v/>
      </c>
      <c r="W190" s="19" t="str">
        <f t="shared" si="85"/>
        <v/>
      </c>
    </row>
    <row r="191" spans="3:23" x14ac:dyDescent="0.25">
      <c r="C191" s="3">
        <f>IF(A191&lt;&gt;"",VLOOKUP(A191,Runners!A$3:AS$200,C$1,FALSE),0)</f>
        <v>0</v>
      </c>
      <c r="D191" s="6">
        <f t="shared" si="76"/>
        <v>188</v>
      </c>
      <c r="E191" s="2"/>
      <c r="F191" s="2">
        <f t="shared" si="75"/>
        <v>0</v>
      </c>
      <c r="J191" s="1">
        <f t="shared" si="77"/>
        <v>0</v>
      </c>
      <c r="M191" s="8" t="str">
        <f t="shared" si="78"/>
        <v/>
      </c>
      <c r="N191" s="8" t="str">
        <f t="shared" si="79"/>
        <v/>
      </c>
      <c r="O191" s="1" t="str">
        <f t="shared" si="80"/>
        <v/>
      </c>
      <c r="P191" s="40" t="str">
        <f t="shared" si="81"/>
        <v/>
      </c>
      <c r="Q191" s="40" t="str">
        <f t="shared" si="82"/>
        <v/>
      </c>
      <c r="R191" s="6">
        <f t="shared" si="83"/>
        <v>0</v>
      </c>
      <c r="S191" s="6">
        <f>IF(AND(D191&lt;=L$4,P191&lt;&gt;"Y"),IF(N191&lt;VLOOKUP(O191,Runners!A$3:CT$200,S$1,FALSE),2,0),0)</f>
        <v>0</v>
      </c>
      <c r="T191" s="6">
        <f t="shared" si="84"/>
        <v>0</v>
      </c>
      <c r="U191" s="2"/>
      <c r="V191" s="2" t="str">
        <f>IF(O191&lt;&gt;"",VLOOKUP(O191,Runners!CZ$3:DM$200,V$1,FALSE),"")</f>
        <v/>
      </c>
      <c r="W191" s="19" t="str">
        <f t="shared" si="85"/>
        <v/>
      </c>
    </row>
    <row r="192" spans="3:23" x14ac:dyDescent="0.25">
      <c r="C192" s="3">
        <f>IF(A192&lt;&gt;"",VLOOKUP(A192,Runners!A$3:AS$200,C$1,FALSE),0)</f>
        <v>0</v>
      </c>
      <c r="D192" s="6">
        <f t="shared" si="76"/>
        <v>189</v>
      </c>
      <c r="E192" s="2"/>
      <c r="F192" s="2">
        <f t="shared" si="75"/>
        <v>0</v>
      </c>
      <c r="J192" s="1">
        <f t="shared" si="77"/>
        <v>0</v>
      </c>
      <c r="M192" s="8" t="str">
        <f t="shared" si="78"/>
        <v/>
      </c>
      <c r="N192" s="8" t="str">
        <f t="shared" si="79"/>
        <v/>
      </c>
      <c r="O192" s="1" t="str">
        <f t="shared" si="80"/>
        <v/>
      </c>
      <c r="P192" s="40" t="str">
        <f t="shared" si="81"/>
        <v/>
      </c>
      <c r="Q192" s="40" t="str">
        <f t="shared" si="82"/>
        <v/>
      </c>
      <c r="R192" s="6">
        <f t="shared" si="83"/>
        <v>0</v>
      </c>
      <c r="S192" s="6">
        <f>IF(AND(D192&lt;=L$4,P192&lt;&gt;"Y"),IF(N192&lt;VLOOKUP(O192,Runners!A$3:CT$200,S$1,FALSE),2,0),0)</f>
        <v>0</v>
      </c>
      <c r="T192" s="6">
        <f t="shared" si="84"/>
        <v>0</v>
      </c>
      <c r="U192" s="2"/>
      <c r="V192" s="2" t="str">
        <f>IF(O192&lt;&gt;"",VLOOKUP(O192,Runners!CZ$3:DM$200,V$1,FALSE),"")</f>
        <v/>
      </c>
      <c r="W192" s="19" t="str">
        <f t="shared" si="85"/>
        <v/>
      </c>
    </row>
    <row r="193" spans="3:23" x14ac:dyDescent="0.25">
      <c r="C193" s="3">
        <f>IF(A193&lt;&gt;"",VLOOKUP(A193,Runners!A$3:AS$200,C$1,FALSE),0)</f>
        <v>0</v>
      </c>
      <c r="D193" s="6">
        <f t="shared" si="76"/>
        <v>190</v>
      </c>
      <c r="E193" s="2"/>
      <c r="F193" s="2">
        <f t="shared" ref="F193:F197" si="86">IF(E193&gt;0,E193-C193,0)</f>
        <v>0</v>
      </c>
      <c r="J193" s="1">
        <f t="shared" si="77"/>
        <v>0</v>
      </c>
      <c r="M193" s="8" t="str">
        <f t="shared" si="78"/>
        <v/>
      </c>
      <c r="N193" s="8" t="str">
        <f t="shared" si="79"/>
        <v/>
      </c>
      <c r="O193" s="1" t="str">
        <f t="shared" si="80"/>
        <v/>
      </c>
      <c r="P193" s="40" t="str">
        <f t="shared" si="81"/>
        <v/>
      </c>
      <c r="Q193" s="40" t="str">
        <f t="shared" si="82"/>
        <v/>
      </c>
      <c r="R193" s="6">
        <f t="shared" si="83"/>
        <v>0</v>
      </c>
      <c r="S193" s="6">
        <f>IF(AND(D193&lt;=L$4,P193&lt;&gt;"Y"),IF(N193&lt;VLOOKUP(O193,Runners!A$3:CT$200,S$1,FALSE),2,0),0)</f>
        <v>0</v>
      </c>
      <c r="T193" s="6">
        <f t="shared" si="84"/>
        <v>0</v>
      </c>
      <c r="U193" s="2"/>
      <c r="V193" s="2" t="str">
        <f>IF(O193&lt;&gt;"",VLOOKUP(O193,Runners!CZ$3:DM$200,V$1,FALSE),"")</f>
        <v/>
      </c>
      <c r="W193" s="19" t="str">
        <f t="shared" si="85"/>
        <v/>
      </c>
    </row>
    <row r="194" spans="3:23" x14ac:dyDescent="0.25">
      <c r="C194" s="3">
        <f>IF(A194&lt;&gt;"",VLOOKUP(A194,Runners!A$3:AS$200,C$1,FALSE),0)</f>
        <v>0</v>
      </c>
      <c r="D194" s="6">
        <f t="shared" si="76"/>
        <v>191</v>
      </c>
      <c r="E194" s="2"/>
      <c r="F194" s="2">
        <f t="shared" si="86"/>
        <v>0</v>
      </c>
      <c r="J194" s="1">
        <f t="shared" si="77"/>
        <v>0</v>
      </c>
      <c r="M194" s="8" t="str">
        <f t="shared" si="78"/>
        <v/>
      </c>
      <c r="N194" s="8" t="str">
        <f t="shared" si="79"/>
        <v/>
      </c>
      <c r="O194" s="1" t="str">
        <f t="shared" si="80"/>
        <v/>
      </c>
      <c r="P194" s="40" t="str">
        <f t="shared" si="81"/>
        <v/>
      </c>
      <c r="Q194" s="40" t="str">
        <f t="shared" si="82"/>
        <v/>
      </c>
      <c r="R194" s="6">
        <f t="shared" si="83"/>
        <v>0</v>
      </c>
      <c r="S194" s="6">
        <f>IF(AND(D194&lt;=L$4,P194&lt;&gt;"Y"),IF(N194&lt;VLOOKUP(O194,Runners!A$3:CT$200,S$1,FALSE),2,0),0)</f>
        <v>0</v>
      </c>
      <c r="T194" s="6">
        <f t="shared" si="84"/>
        <v>0</v>
      </c>
      <c r="U194" s="2"/>
      <c r="V194" s="2" t="str">
        <f>IF(O194&lt;&gt;"",VLOOKUP(O194,Runners!CZ$3:DM$200,V$1,FALSE),"")</f>
        <v/>
      </c>
      <c r="W194" s="19" t="str">
        <f t="shared" si="85"/>
        <v/>
      </c>
    </row>
    <row r="195" spans="3:23" x14ac:dyDescent="0.25">
      <c r="C195" s="3">
        <f>IF(A195&lt;&gt;"",VLOOKUP(A195,Runners!A$3:AS$200,C$1,FALSE),0)</f>
        <v>0</v>
      </c>
      <c r="D195" s="6">
        <f t="shared" si="76"/>
        <v>192</v>
      </c>
      <c r="E195" s="2"/>
      <c r="F195" s="2">
        <f t="shared" si="86"/>
        <v>0</v>
      </c>
      <c r="J195" s="1">
        <f t="shared" si="77"/>
        <v>0</v>
      </c>
      <c r="M195" s="8" t="str">
        <f t="shared" si="78"/>
        <v/>
      </c>
      <c r="N195" s="8" t="str">
        <f t="shared" si="79"/>
        <v/>
      </c>
      <c r="O195" s="1" t="str">
        <f t="shared" si="80"/>
        <v/>
      </c>
      <c r="P195" s="40" t="str">
        <f t="shared" si="81"/>
        <v/>
      </c>
      <c r="Q195" s="40" t="str">
        <f t="shared" si="82"/>
        <v/>
      </c>
      <c r="R195" s="6">
        <f t="shared" si="83"/>
        <v>0</v>
      </c>
      <c r="S195" s="6">
        <f>IF(AND(D195&lt;=L$4,P195&lt;&gt;"Y"),IF(N195&lt;VLOOKUP(O195,Runners!A$3:CT$200,S$1,FALSE),2,0),0)</f>
        <v>0</v>
      </c>
      <c r="T195" s="6">
        <f t="shared" si="84"/>
        <v>0</v>
      </c>
      <c r="U195" s="2"/>
      <c r="V195" s="2" t="str">
        <f>IF(O195&lt;&gt;"",VLOOKUP(O195,Runners!CZ$3:DM$200,V$1,FALSE),"")</f>
        <v/>
      </c>
      <c r="W195" s="19" t="str">
        <f t="shared" si="85"/>
        <v/>
      </c>
    </row>
    <row r="196" spans="3:23" x14ac:dyDescent="0.25">
      <c r="C196" s="3">
        <f>IF(A196&lt;&gt;"",VLOOKUP(A196,Runners!A$3:AS$200,C$1,FALSE),0)</f>
        <v>0</v>
      </c>
      <c r="D196" s="6">
        <f t="shared" si="76"/>
        <v>193</v>
      </c>
      <c r="E196" s="2"/>
      <c r="F196" s="2">
        <f t="shared" si="86"/>
        <v>0</v>
      </c>
      <c r="J196" s="1">
        <f t="shared" si="77"/>
        <v>0</v>
      </c>
      <c r="M196" s="8" t="str">
        <f t="shared" si="78"/>
        <v/>
      </c>
      <c r="N196" s="8" t="str">
        <f t="shared" si="79"/>
        <v/>
      </c>
      <c r="O196" s="1" t="str">
        <f t="shared" si="80"/>
        <v/>
      </c>
      <c r="P196" s="40" t="str">
        <f t="shared" si="81"/>
        <v/>
      </c>
      <c r="Q196" s="40" t="str">
        <f t="shared" si="82"/>
        <v/>
      </c>
      <c r="R196" s="6">
        <f t="shared" si="83"/>
        <v>0</v>
      </c>
      <c r="S196" s="6">
        <f>IF(AND(D196&lt;=L$4,P196&lt;&gt;"Y"),IF(N196&lt;VLOOKUP(O196,Runners!A$3:CT$200,S$1,FALSE),2,0),0)</f>
        <v>0</v>
      </c>
      <c r="T196" s="6">
        <f t="shared" si="84"/>
        <v>0</v>
      </c>
      <c r="U196" s="2"/>
      <c r="V196" s="2" t="str">
        <f>IF(O196&lt;&gt;"",VLOOKUP(O196,Runners!CZ$3:DM$200,V$1,FALSE),"")</f>
        <v/>
      </c>
      <c r="W196" s="19" t="str">
        <f t="shared" si="85"/>
        <v/>
      </c>
    </row>
    <row r="197" spans="3:23" x14ac:dyDescent="0.25">
      <c r="C197" s="3">
        <f>IF(A197&lt;&gt;"",VLOOKUP(A197,Runners!A$3:AS$200,C$1,FALSE),0)</f>
        <v>0</v>
      </c>
      <c r="D197" s="6">
        <f t="shared" si="76"/>
        <v>194</v>
      </c>
      <c r="E197" s="2"/>
      <c r="F197" s="2">
        <f t="shared" si="86"/>
        <v>0</v>
      </c>
      <c r="J197" s="1">
        <f t="shared" si="77"/>
        <v>0</v>
      </c>
      <c r="M197" s="8" t="str">
        <f t="shared" ref="M197:M200" si="87">IF(D197&lt;=L$4,SMALL(E$4:E$201,D197),"")</f>
        <v/>
      </c>
      <c r="N197" s="8" t="str">
        <f t="shared" ref="N197:N200" si="88">IF(D197&lt;=L$4,VLOOKUP(M197,E$4:F$201,2,FALSE),"")</f>
        <v/>
      </c>
      <c r="O197" s="1" t="str">
        <f t="shared" ref="O197:O200" si="89">IF(D197&lt;=L$4,VLOOKUP(M197,E$4:J$201,6,FALSE),"")</f>
        <v/>
      </c>
      <c r="P197" s="40" t="str">
        <f t="shared" ref="P197:P200" si="90">IF(D197&lt;=L$4,VLOOKUP(O197,A$4:B$201,2,FALSE),"")</f>
        <v/>
      </c>
      <c r="Q197" s="40" t="str">
        <f t="shared" ref="Q197:Q200" si="91">IF(D197&lt;=L$4,IF(P197="Y",Q196,Q196-1),"")</f>
        <v/>
      </c>
      <c r="R197" s="6">
        <f t="shared" ref="R197:R200" si="92">IF(Q197=Q196,0,Q197)</f>
        <v>0</v>
      </c>
      <c r="S197" s="6">
        <f>IF(AND(D197&lt;=L$4,P197&lt;&gt;"Y"),IF(N197&lt;VLOOKUP(O197,Runners!A$3:CT$200,S$1,FALSE),2,0),0)</f>
        <v>0</v>
      </c>
      <c r="T197" s="6">
        <f t="shared" ref="T197:T200" si="93">IF(AND(D197&lt;=L$4,P197&lt;&gt;"Y"),S197+R197,0)</f>
        <v>0</v>
      </c>
      <c r="U197" s="2"/>
      <c r="V197" s="2" t="str">
        <f>IF(O197&lt;&gt;"",VLOOKUP(O197,Runners!CZ$3:DM$200,V$1,FALSE),"")</f>
        <v/>
      </c>
      <c r="W197" s="19" t="str">
        <f t="shared" ref="W197:W200" si="94">IF(O197&lt;&gt;"",(V197-N197)/V197,"")</f>
        <v/>
      </c>
    </row>
    <row r="198" spans="3:23" x14ac:dyDescent="0.25">
      <c r="C198" s="3">
        <f>IF(A198&lt;&gt;"",VLOOKUP(A198,Runners!A$3:AS$200,C$1,FALSE),0)</f>
        <v>0</v>
      </c>
      <c r="D198" s="6">
        <f t="shared" si="76"/>
        <v>195</v>
      </c>
      <c r="E198" s="2"/>
      <c r="F198" s="2">
        <f t="shared" ref="F198:F200" si="95">IF(E198&gt;0,E198-C198,0)</f>
        <v>0</v>
      </c>
      <c r="J198" s="1">
        <f t="shared" ref="J198:J200" si="96">A198</f>
        <v>0</v>
      </c>
      <c r="M198" s="8" t="str">
        <f t="shared" si="87"/>
        <v/>
      </c>
      <c r="N198" s="8" t="str">
        <f t="shared" si="88"/>
        <v/>
      </c>
      <c r="O198" s="1" t="str">
        <f t="shared" si="89"/>
        <v/>
      </c>
      <c r="P198" s="40" t="str">
        <f t="shared" si="90"/>
        <v/>
      </c>
      <c r="Q198" s="40" t="str">
        <f t="shared" si="91"/>
        <v/>
      </c>
      <c r="R198" s="6">
        <f t="shared" si="92"/>
        <v>0</v>
      </c>
      <c r="S198" s="6">
        <f>IF(AND(D198&lt;=L$4,P198&lt;&gt;"Y"),IF(N198&lt;VLOOKUP(O198,Runners!A$3:CT$200,S$1,FALSE),2,0),0)</f>
        <v>0</v>
      </c>
      <c r="T198" s="6">
        <f t="shared" si="93"/>
        <v>0</v>
      </c>
      <c r="U198" s="2"/>
      <c r="V198" s="2" t="str">
        <f>IF(O198&lt;&gt;"",VLOOKUP(O198,Runners!CZ$3:DM$200,V$1,FALSE),"")</f>
        <v/>
      </c>
      <c r="W198" s="19" t="str">
        <f t="shared" si="94"/>
        <v/>
      </c>
    </row>
    <row r="199" spans="3:23" x14ac:dyDescent="0.25">
      <c r="C199" s="3">
        <f>IF(A199&lt;&gt;"",VLOOKUP(A199,Runners!A$3:AS$200,C$1,FALSE),0)</f>
        <v>0</v>
      </c>
      <c r="D199" s="6">
        <f t="shared" si="76"/>
        <v>196</v>
      </c>
      <c r="E199" s="2"/>
      <c r="F199" s="2">
        <f t="shared" si="95"/>
        <v>0</v>
      </c>
      <c r="J199" s="1">
        <f t="shared" si="96"/>
        <v>0</v>
      </c>
      <c r="M199" s="8" t="str">
        <f t="shared" si="87"/>
        <v/>
      </c>
      <c r="N199" s="8" t="str">
        <f t="shared" si="88"/>
        <v/>
      </c>
      <c r="O199" s="1" t="str">
        <f t="shared" si="89"/>
        <v/>
      </c>
      <c r="P199" s="40" t="str">
        <f t="shared" si="90"/>
        <v/>
      </c>
      <c r="Q199" s="40" t="str">
        <f t="shared" si="91"/>
        <v/>
      </c>
      <c r="R199" s="6">
        <f t="shared" si="92"/>
        <v>0</v>
      </c>
      <c r="S199" s="6">
        <f>IF(AND(D199&lt;=L$4,P199&lt;&gt;"Y"),IF(N199&lt;VLOOKUP(O199,Runners!A$3:CT$200,S$1,FALSE),2,0),0)</f>
        <v>0</v>
      </c>
      <c r="T199" s="6">
        <f t="shared" si="93"/>
        <v>0</v>
      </c>
      <c r="U199" s="2"/>
      <c r="V199" s="2" t="str">
        <f>IF(O199&lt;&gt;"",VLOOKUP(O199,Runners!CZ$3:DM$200,V$1,FALSE),"")</f>
        <v/>
      </c>
      <c r="W199" s="19" t="str">
        <f t="shared" si="94"/>
        <v/>
      </c>
    </row>
    <row r="200" spans="3:23" x14ac:dyDescent="0.25">
      <c r="C200" s="3">
        <f>IF(A200&lt;&gt;"",VLOOKUP(A200,Runners!A$3:AS$200,C$1,FALSE),0)</f>
        <v>0</v>
      </c>
      <c r="D200" s="6">
        <f t="shared" si="76"/>
        <v>197</v>
      </c>
      <c r="E200" s="2"/>
      <c r="F200" s="2">
        <f t="shared" si="95"/>
        <v>0</v>
      </c>
      <c r="J200" s="1">
        <f t="shared" si="96"/>
        <v>0</v>
      </c>
      <c r="M200" s="8" t="str">
        <f t="shared" si="87"/>
        <v/>
      </c>
      <c r="N200" s="8" t="str">
        <f t="shared" si="88"/>
        <v/>
      </c>
      <c r="O200" s="1" t="str">
        <f t="shared" si="89"/>
        <v/>
      </c>
      <c r="P200" s="40" t="str">
        <f t="shared" si="90"/>
        <v/>
      </c>
      <c r="Q200" s="40" t="str">
        <f t="shared" si="91"/>
        <v/>
      </c>
      <c r="R200" s="6">
        <f t="shared" si="92"/>
        <v>0</v>
      </c>
      <c r="S200" s="6">
        <f>IF(AND(D200&lt;=L$4,P200&lt;&gt;"Y"),IF(N200&lt;VLOOKUP(O200,Runners!A$3:CT$200,S$1,FALSE),2,0),0)</f>
        <v>0</v>
      </c>
      <c r="T200" s="6">
        <f t="shared" si="93"/>
        <v>0</v>
      </c>
      <c r="U200" s="2"/>
      <c r="V200" s="2" t="str">
        <f>IF(O200&lt;&gt;"",VLOOKUP(O200,Runners!CZ$3:DM$200,V$1,FALSE),"")</f>
        <v/>
      </c>
      <c r="W200" s="19" t="str">
        <f t="shared" si="94"/>
        <v/>
      </c>
    </row>
    <row r="201" spans="3:23" x14ac:dyDescent="0.25">
      <c r="S201" s="6" t="e">
        <f>IF(D201&lt;=L$4,IF(N201&lt;VLOOKUP(O201,Runners!A$3:CT$200,S$1,FALSE),2,0),0)</f>
        <v>#N/A</v>
      </c>
    </row>
  </sheetData>
  <sortState ref="A4:CE130">
    <sortCondition ref="A13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E201"/>
  <sheetViews>
    <sheetView showZeros="0" workbookViewId="0">
      <pane xSplit="4" ySplit="2" topLeftCell="E4" activePane="bottomRight" state="frozen"/>
      <selection pane="topRight" activeCell="E1" sqref="E1"/>
      <selection pane="bottomLeft" activeCell="A3" sqref="A3"/>
      <selection pane="bottomRight" activeCell="L5" sqref="L5"/>
    </sheetView>
  </sheetViews>
  <sheetFormatPr defaultRowHeight="12" x14ac:dyDescent="0.25"/>
  <cols>
    <col min="1" max="1" width="16.21875" style="1" customWidth="1"/>
    <col min="2" max="2" width="5.5546875" style="1" customWidth="1"/>
    <col min="3" max="3" width="7.33203125" style="1" customWidth="1"/>
    <col min="4" max="4" width="5.44140625" style="6" hidden="1" customWidth="1"/>
    <col min="5" max="5" width="7.77734375" style="1" customWidth="1"/>
    <col min="6" max="6" width="8.6640625" style="1" customWidth="1"/>
    <col min="7" max="7" width="8.6640625" style="6" customWidth="1"/>
    <col min="8" max="8" width="8.6640625" style="6" hidden="1" customWidth="1"/>
    <col min="9" max="9" width="8.109375" style="1" hidden="1" customWidth="1"/>
    <col min="10" max="10" width="5.77734375" style="1" hidden="1" customWidth="1"/>
    <col min="11" max="11" width="8.6640625" style="8" hidden="1" customWidth="1"/>
    <col min="12" max="12" width="11.109375" style="1" customWidth="1"/>
    <col min="13" max="13" width="8.88671875" style="1" customWidth="1"/>
    <col min="14" max="14" width="8.88671875" style="8" customWidth="1"/>
    <col min="15" max="15" width="16.6640625" style="1" customWidth="1"/>
    <col min="16" max="16" width="5.5546875" style="6" customWidth="1"/>
    <col min="17" max="17" width="5.5546875" style="6" hidden="1" customWidth="1"/>
    <col min="18" max="19" width="5.5546875" style="6" customWidth="1"/>
    <col min="20" max="21" width="5.5546875" style="1" customWidth="1"/>
    <col min="22" max="22" width="8.88671875" style="1" hidden="1" customWidth="1"/>
    <col min="23" max="23" width="6.109375" style="1" customWidth="1"/>
    <col min="24" max="16384" width="8.88671875" style="1"/>
  </cols>
  <sheetData>
    <row r="1" spans="1:83" s="7" customFormat="1" ht="25.8" hidden="1" customHeight="1" x14ac:dyDescent="0.3">
      <c r="C1" s="7">
        <v>40</v>
      </c>
      <c r="D1" s="5"/>
      <c r="E1" s="4" t="s">
        <v>57</v>
      </c>
      <c r="F1" s="4" t="s">
        <v>45</v>
      </c>
      <c r="G1" s="5"/>
      <c r="H1" s="5"/>
      <c r="K1" s="10"/>
      <c r="N1" s="10"/>
      <c r="P1" s="5"/>
      <c r="Q1" s="5">
        <v>92</v>
      </c>
      <c r="R1" s="5"/>
      <c r="S1" s="5">
        <v>92</v>
      </c>
      <c r="T1" s="7">
        <v>3</v>
      </c>
      <c r="V1" s="7">
        <v>8</v>
      </c>
    </row>
    <row r="2" spans="1:83" s="7" customFormat="1" ht="12" customHeight="1" x14ac:dyDescent="0.3">
      <c r="A2" s="7" t="s">
        <v>27</v>
      </c>
      <c r="B2" s="7" t="s">
        <v>77</v>
      </c>
      <c r="C2" s="7" t="s">
        <v>71</v>
      </c>
      <c r="D2" s="5">
        <v>0</v>
      </c>
      <c r="E2" s="4"/>
      <c r="F2" s="4"/>
      <c r="G2" s="5"/>
      <c r="H2" s="5"/>
      <c r="K2" s="10"/>
      <c r="L2" s="14" t="s">
        <v>151</v>
      </c>
      <c r="M2" s="14" t="s">
        <v>152</v>
      </c>
      <c r="N2" s="24" t="s">
        <v>153</v>
      </c>
      <c r="P2" s="39" t="s">
        <v>77</v>
      </c>
      <c r="Q2" s="39"/>
      <c r="R2" s="5" t="s">
        <v>44</v>
      </c>
      <c r="S2" s="5" t="s">
        <v>131</v>
      </c>
      <c r="T2" s="5" t="s">
        <v>136</v>
      </c>
    </row>
    <row r="3" spans="1:83" s="7" customFormat="1" ht="16.2" hidden="1" customHeight="1" x14ac:dyDescent="0.3">
      <c r="D3" s="5">
        <v>0</v>
      </c>
      <c r="E3" s="4"/>
      <c r="F3" s="4"/>
      <c r="G3" s="5"/>
      <c r="H3" s="5"/>
      <c r="K3" s="10"/>
      <c r="L3" s="14"/>
      <c r="M3" s="14"/>
      <c r="N3" s="24"/>
      <c r="P3" s="39"/>
      <c r="Q3" s="39">
        <v>41</v>
      </c>
      <c r="R3" s="5">
        <v>41</v>
      </c>
      <c r="S3" s="5"/>
      <c r="T3" s="5"/>
    </row>
    <row r="4" spans="1:83" ht="12" customHeight="1" x14ac:dyDescent="0.25">
      <c r="A4" s="1" t="s">
        <v>231</v>
      </c>
      <c r="C4" s="3">
        <f>IF(A4&lt;&gt;"",VLOOKUP(A4,Runners!A$3:AS$200,C$1,FALSE),0)</f>
        <v>1.4930555555555556E-2</v>
      </c>
      <c r="D4" s="6">
        <f t="shared" ref="D4:D35" si="0">D3+1</f>
        <v>1</v>
      </c>
      <c r="E4" s="2"/>
      <c r="F4" s="2">
        <f t="shared" ref="F4:F35" si="1">IF(E4&gt;0,E4-C4,0)</f>
        <v>0</v>
      </c>
      <c r="J4" s="1" t="str">
        <f t="shared" ref="J4:J35" si="2">A4</f>
        <v>Aaron Kirkby</v>
      </c>
      <c r="L4" s="7">
        <f>COUNT(E4:E201)</f>
        <v>13</v>
      </c>
      <c r="M4" s="8">
        <f t="shared" ref="M4:M35" si="3">IF(D4&lt;=L$4,SMALL(E$4:E$201,D4),"")</f>
        <v>3.5821759259259262E-2</v>
      </c>
      <c r="N4" s="8">
        <f t="shared" ref="N4:N35" si="4">IF(D4&lt;=L$4,VLOOKUP(M4,E$4:F$201,2,FALSE),"")</f>
        <v>1.8287037037037039E-2</v>
      </c>
      <c r="O4" s="1" t="str">
        <f t="shared" ref="O4:O35" si="5">IF(D4&lt;=L$4,VLOOKUP(M4,E$4:J$201,6,FALSE),"")</f>
        <v>Jonathan Tuck</v>
      </c>
      <c r="P4" s="40">
        <f t="shared" ref="P4:P35" si="6">IF(D4&lt;=L$4,VLOOKUP(O4,A$4:B$201,2,FALSE),"")</f>
        <v>0</v>
      </c>
      <c r="Q4" s="40">
        <f t="shared" ref="Q4:Q35" si="7">IF(D4&lt;=L$4,IF(P4="Y",Q3,Q3-1),"")</f>
        <v>40</v>
      </c>
      <c r="R4" s="6">
        <f t="shared" ref="R4:R35" si="8">IF(Q4=Q3,0,Q4)</f>
        <v>40</v>
      </c>
      <c r="S4" s="6">
        <f>IF(AND(D4&lt;=L$4,P4&lt;&gt;"Y"),IF(N4&lt;VLOOKUP(O4,Runners!A$3:CT$200,S$1,FALSE),2,0),0)</f>
        <v>2</v>
      </c>
      <c r="T4" s="6">
        <f t="shared" ref="T4:T35" si="9">IF(AND(D4&lt;=L$4,P4&lt;&gt;"Y"),S4+R4,0)</f>
        <v>42</v>
      </c>
      <c r="U4" s="2"/>
      <c r="V4" s="2">
        <f>IF(O4&lt;&gt;"",VLOOKUP(O4,Runners!CZ$3:DM$200,V$1,FALSE),"")</f>
        <v>1.8723329307568443E-2</v>
      </c>
      <c r="W4" s="19">
        <f t="shared" ref="W4:W35" si="10">IF(O4&lt;&gt;"",(V4-N4)/V4,"")</f>
        <v>2.3302066815384364E-2</v>
      </c>
    </row>
    <row r="5" spans="1:83" x14ac:dyDescent="0.25">
      <c r="A5" s="1" t="s">
        <v>159</v>
      </c>
      <c r="C5" s="3">
        <f>IF(A5&lt;&gt;"",VLOOKUP(A5,Runners!A$3:AS$200,C$1,FALSE),0)</f>
        <v>1.1631944444444445E-2</v>
      </c>
      <c r="D5" s="6">
        <f t="shared" si="0"/>
        <v>2</v>
      </c>
      <c r="E5" s="2"/>
      <c r="F5" s="2">
        <f t="shared" si="1"/>
        <v>0</v>
      </c>
      <c r="J5" s="1" t="str">
        <f t="shared" si="2"/>
        <v>Adrian Sargent</v>
      </c>
      <c r="L5" s="7"/>
      <c r="M5" s="8">
        <f t="shared" si="3"/>
        <v>3.5844907407407409E-2</v>
      </c>
      <c r="N5" s="8">
        <f t="shared" si="4"/>
        <v>2.056712962962963E-2</v>
      </c>
      <c r="O5" s="1" t="str">
        <f t="shared" si="5"/>
        <v>Dom Kirkby</v>
      </c>
      <c r="P5" s="40" t="str">
        <f t="shared" si="6"/>
        <v>Y</v>
      </c>
      <c r="Q5" s="40">
        <f t="shared" si="7"/>
        <v>40</v>
      </c>
      <c r="R5" s="6">
        <f t="shared" si="8"/>
        <v>0</v>
      </c>
      <c r="S5" s="6">
        <f>IF(AND(D5&lt;=L$4,P5&lt;&gt;"Y"),IF(N5&lt;VLOOKUP(O5,Runners!A$3:CT$200,S$1,FALSE),2,0),0)</f>
        <v>0</v>
      </c>
      <c r="T5" s="6">
        <f t="shared" si="9"/>
        <v>0</v>
      </c>
      <c r="U5" s="2"/>
      <c r="V5" s="2">
        <f>IF(O5&lt;&gt;"",VLOOKUP(O5,Runners!CZ$3:DM$200,V$1,FALSE),"")</f>
        <v>2.0914351851851851E-2</v>
      </c>
      <c r="W5" s="19">
        <f t="shared" si="10"/>
        <v>1.6602102933038126E-2</v>
      </c>
      <c r="X5" s="2" t="s">
        <v>148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</row>
    <row r="6" spans="1:83" x14ac:dyDescent="0.25">
      <c r="A6" s="1" t="s">
        <v>8</v>
      </c>
      <c r="B6" s="3"/>
      <c r="C6" s="3">
        <f>IF(A6&lt;&gt;"",VLOOKUP(A6,Runners!A$3:AS$200,C$1,FALSE),0)</f>
        <v>1.4409722222222223E-2</v>
      </c>
      <c r="D6" s="6">
        <f t="shared" si="0"/>
        <v>3</v>
      </c>
      <c r="E6" s="2"/>
      <c r="F6" s="2">
        <f t="shared" si="1"/>
        <v>0</v>
      </c>
      <c r="J6" s="1" t="str">
        <f t="shared" si="2"/>
        <v>Alan Elstone</v>
      </c>
      <c r="M6" s="8">
        <f t="shared" si="3"/>
        <v>3.6134259259259262E-2</v>
      </c>
      <c r="N6" s="8">
        <f t="shared" si="4"/>
        <v>2.1550925925925928E-2</v>
      </c>
      <c r="O6" s="1" t="str">
        <f t="shared" si="5"/>
        <v>Lewis McAfee</v>
      </c>
      <c r="P6" s="40">
        <f t="shared" si="6"/>
        <v>0</v>
      </c>
      <c r="Q6" s="40">
        <f t="shared" si="7"/>
        <v>39</v>
      </c>
      <c r="R6" s="6">
        <f t="shared" si="8"/>
        <v>39</v>
      </c>
      <c r="S6" s="6">
        <f>IF(AND(D6&lt;=L$4,P6&lt;&gt;"Y"),IF(N6&lt;VLOOKUP(O6,Runners!A$3:CT$200,S$1,FALSE),2,0),0)</f>
        <v>2</v>
      </c>
      <c r="T6" s="6">
        <f t="shared" si="9"/>
        <v>41</v>
      </c>
      <c r="U6" s="2"/>
      <c r="V6" s="2">
        <f>IF(O6&lt;&gt;"",VLOOKUP(O6,Runners!CZ$3:DM$200,V$1,FALSE),"")</f>
        <v>2.1685789049919489E-2</v>
      </c>
      <c r="W6" s="19">
        <f t="shared" si="10"/>
        <v>6.2189631967328202E-3</v>
      </c>
    </row>
    <row r="7" spans="1:83" x14ac:dyDescent="0.25">
      <c r="A7" s="1" t="s">
        <v>1</v>
      </c>
      <c r="C7" s="3">
        <f>IF(A7&lt;&gt;"",VLOOKUP(A7,Runners!A$3:AS$200,C$1,FALSE),0)</f>
        <v>1.7881944444444443E-2</v>
      </c>
      <c r="D7" s="6">
        <f t="shared" si="0"/>
        <v>4</v>
      </c>
      <c r="E7" s="2"/>
      <c r="F7" s="2">
        <f t="shared" si="1"/>
        <v>0</v>
      </c>
      <c r="J7" s="1" t="str">
        <f t="shared" si="2"/>
        <v>Alex Tate</v>
      </c>
      <c r="M7" s="8">
        <f t="shared" si="3"/>
        <v>3.6354166666666667E-2</v>
      </c>
      <c r="N7" s="8">
        <f t="shared" si="4"/>
        <v>2.7152777777777776E-2</v>
      </c>
      <c r="O7" s="1" t="str">
        <f t="shared" si="5"/>
        <v>Greg Oulton</v>
      </c>
      <c r="P7" s="40">
        <f t="shared" si="6"/>
        <v>0</v>
      </c>
      <c r="Q7" s="40">
        <f t="shared" si="7"/>
        <v>38</v>
      </c>
      <c r="R7" s="6">
        <f t="shared" si="8"/>
        <v>38</v>
      </c>
      <c r="S7" s="6">
        <f>IF(AND(D7&lt;=L$4,P7&lt;&gt;"Y"),IF(N7&lt;VLOOKUP(O7,Runners!A$3:CT$200,S$1,FALSE),2,0),0)</f>
        <v>2</v>
      </c>
      <c r="T7" s="6">
        <f t="shared" si="9"/>
        <v>40</v>
      </c>
      <c r="U7" s="2"/>
      <c r="V7" s="2">
        <f>IF(O7&lt;&gt;"",VLOOKUP(O7,Runners!CZ$3:DM$200,V$1,FALSE),"")</f>
        <v>2.6968599033816414E-2</v>
      </c>
      <c r="W7" s="19">
        <f t="shared" si="10"/>
        <v>-6.8293775190330181E-3</v>
      </c>
    </row>
    <row r="8" spans="1:83" x14ac:dyDescent="0.25">
      <c r="A8" s="1" t="s">
        <v>186</v>
      </c>
      <c r="B8" s="3"/>
      <c r="C8" s="3">
        <f>IF(A8&lt;&gt;"",VLOOKUP(A8,Runners!A$3:AS$200,C$1,FALSE),0)</f>
        <v>1.7708333333333333E-2</v>
      </c>
      <c r="D8" s="6">
        <f t="shared" si="0"/>
        <v>5</v>
      </c>
      <c r="E8" s="2"/>
      <c r="F8" s="2">
        <f t="shared" si="1"/>
        <v>0</v>
      </c>
      <c r="J8" s="1" t="str">
        <f t="shared" si="2"/>
        <v>Alistaire Leivers</v>
      </c>
      <c r="M8" s="8">
        <f t="shared" si="3"/>
        <v>3.636574074074074E-2</v>
      </c>
      <c r="N8" s="8">
        <f t="shared" si="4"/>
        <v>1.744212962962963E-2</v>
      </c>
      <c r="O8" s="1" t="str">
        <f t="shared" si="5"/>
        <v>Tom Howarth</v>
      </c>
      <c r="P8" s="40">
        <f t="shared" si="6"/>
        <v>0</v>
      </c>
      <c r="Q8" s="40">
        <f t="shared" si="7"/>
        <v>37</v>
      </c>
      <c r="R8" s="6">
        <f t="shared" si="8"/>
        <v>37</v>
      </c>
      <c r="S8" s="6">
        <f>IF(AND(D8&lt;=L$4,P8&lt;&gt;"Y"),IF(N8&lt;VLOOKUP(O8,Runners!A$3:CT$200,S$1,FALSE),2,0),0)</f>
        <v>0</v>
      </c>
      <c r="T8" s="6">
        <f t="shared" si="9"/>
        <v>37</v>
      </c>
      <c r="U8" s="2"/>
      <c r="V8" s="2">
        <f>IF(O8&lt;&gt;"",VLOOKUP(O8,Runners!CZ$3:DM$200,V$1,FALSE),"")</f>
        <v>1.7326388888888888E-2</v>
      </c>
      <c r="W8" s="19">
        <f t="shared" si="10"/>
        <v>-6.6800267201069909E-3</v>
      </c>
    </row>
    <row r="9" spans="1:83" x14ac:dyDescent="0.25">
      <c r="A9" s="1" t="s">
        <v>40</v>
      </c>
      <c r="C9" s="3">
        <f>IF(A9&lt;&gt;"",VLOOKUP(A9,Runners!A$3:AS$200,C$1,FALSE),0)</f>
        <v>1.2152777777777778E-2</v>
      </c>
      <c r="D9" s="6">
        <f t="shared" si="0"/>
        <v>6</v>
      </c>
      <c r="E9" s="2"/>
      <c r="F9" s="2">
        <f t="shared" si="1"/>
        <v>0</v>
      </c>
      <c r="J9" s="1" t="str">
        <f t="shared" si="2"/>
        <v>Als Everest</v>
      </c>
      <c r="M9" s="8">
        <f t="shared" si="3"/>
        <v>3.6539351851851851E-2</v>
      </c>
      <c r="N9" s="8">
        <f t="shared" si="4"/>
        <v>1.9004629629629628E-2</v>
      </c>
      <c r="O9" s="1" t="str">
        <f t="shared" si="5"/>
        <v>Neil Tate</v>
      </c>
      <c r="P9" s="40">
        <f t="shared" si="6"/>
        <v>0</v>
      </c>
      <c r="Q9" s="40">
        <f t="shared" si="7"/>
        <v>36</v>
      </c>
      <c r="R9" s="6">
        <f t="shared" si="8"/>
        <v>36</v>
      </c>
      <c r="S9" s="6">
        <f>IF(AND(D9&lt;=L$4,P9&lt;&gt;"Y"),IF(N9&lt;VLOOKUP(O9,Runners!A$3:CT$200,S$1,FALSE),2,0),0)</f>
        <v>2</v>
      </c>
      <c r="T9" s="6">
        <f t="shared" si="9"/>
        <v>38</v>
      </c>
      <c r="U9" s="2"/>
      <c r="V9" s="2">
        <f>IF(O9&lt;&gt;"",VLOOKUP(O9,Runners!CZ$3:DM$200,V$1,FALSE),"")</f>
        <v>1.8606582125603864E-2</v>
      </c>
      <c r="W9" s="19">
        <f t="shared" si="10"/>
        <v>-2.1392832995267032E-2</v>
      </c>
    </row>
    <row r="10" spans="1:83" x14ac:dyDescent="0.25">
      <c r="A10" s="1" t="s">
        <v>60</v>
      </c>
      <c r="C10" s="3">
        <f>IF(A10&lt;&gt;"",VLOOKUP(A10,Runners!A$3:AS$200,C$1,FALSE),0)</f>
        <v>1.892361111111111E-2</v>
      </c>
      <c r="D10" s="6">
        <f t="shared" si="0"/>
        <v>7</v>
      </c>
      <c r="E10" s="2"/>
      <c r="F10" s="2">
        <f t="shared" si="1"/>
        <v>0</v>
      </c>
      <c r="J10" s="1" t="str">
        <f t="shared" si="2"/>
        <v>Andy Draper</v>
      </c>
      <c r="M10" s="8">
        <f t="shared" si="3"/>
        <v>3.664351851851852E-2</v>
      </c>
      <c r="N10" s="8">
        <f t="shared" si="4"/>
        <v>2.6226851851851855E-2</v>
      </c>
      <c r="O10" s="1" t="str">
        <f t="shared" si="5"/>
        <v>Peter Thomson</v>
      </c>
      <c r="P10" s="40">
        <f t="shared" si="6"/>
        <v>0</v>
      </c>
      <c r="Q10" s="40">
        <f t="shared" si="7"/>
        <v>35</v>
      </c>
      <c r="R10" s="6">
        <f t="shared" si="8"/>
        <v>35</v>
      </c>
      <c r="S10" s="6">
        <f>IF(AND(D10&lt;=L$4,P10&lt;&gt;"Y"),IF(N10&lt;VLOOKUP(O10,Runners!A$3:CT$200,S$1,FALSE),2,0),0)</f>
        <v>0</v>
      </c>
      <c r="T10" s="6">
        <f t="shared" si="9"/>
        <v>35</v>
      </c>
      <c r="U10" s="2"/>
      <c r="V10" s="2">
        <f>IF(O10&lt;&gt;"",VLOOKUP(O10,Runners!CZ$3:DM$200,V$1,FALSE),"")</f>
        <v>2.585648148148148E-2</v>
      </c>
      <c r="W10" s="19">
        <f t="shared" si="10"/>
        <v>-1.4324082363473772E-2</v>
      </c>
    </row>
    <row r="11" spans="1:83" x14ac:dyDescent="0.25">
      <c r="A11" s="1" t="s">
        <v>34</v>
      </c>
      <c r="C11" s="3">
        <f>IF(A11&lt;&gt;"",VLOOKUP(A11,Runners!A$3:AS$200,C$1,FALSE),0)</f>
        <v>1.7881944444444443E-2</v>
      </c>
      <c r="D11" s="6">
        <f t="shared" si="0"/>
        <v>8</v>
      </c>
      <c r="E11" s="2"/>
      <c r="F11" s="2">
        <f t="shared" si="1"/>
        <v>0</v>
      </c>
      <c r="J11" s="1" t="str">
        <f t="shared" si="2"/>
        <v>Andy Unsworth</v>
      </c>
      <c r="M11" s="8">
        <f t="shared" si="3"/>
        <v>3.6909722222222226E-2</v>
      </c>
      <c r="N11" s="8">
        <f t="shared" si="4"/>
        <v>2.7708333333333335E-2</v>
      </c>
      <c r="O11" s="1" t="str">
        <f t="shared" si="5"/>
        <v>Laura Byrne</v>
      </c>
      <c r="P11" s="40">
        <f t="shared" si="6"/>
        <v>0</v>
      </c>
      <c r="Q11" s="40">
        <f t="shared" si="7"/>
        <v>34</v>
      </c>
      <c r="R11" s="6">
        <f t="shared" si="8"/>
        <v>34</v>
      </c>
      <c r="S11" s="6">
        <f>IF(AND(D11&lt;=L$4,P11&lt;&gt;"Y"),IF(N11&lt;VLOOKUP(O11,Runners!A$3:CT$200,S$1,FALSE),2,0),0)</f>
        <v>2</v>
      </c>
      <c r="T11" s="6">
        <f t="shared" si="9"/>
        <v>36</v>
      </c>
      <c r="U11" s="2"/>
      <c r="V11" s="2">
        <f>IF(O11&lt;&gt;"",VLOOKUP(O11,Runners!CZ$3:DM$200,V$1,FALSE),"")</f>
        <v>2.7041566022544282E-2</v>
      </c>
      <c r="W11" s="19">
        <f t="shared" si="10"/>
        <v>-2.4657126374751214E-2</v>
      </c>
    </row>
    <row r="12" spans="1:83" x14ac:dyDescent="0.25">
      <c r="A12" s="1" t="s">
        <v>216</v>
      </c>
      <c r="C12" s="3">
        <f>IF(A12&lt;&gt;"",VLOOKUP(A12,Runners!A$3:AS$200,C$1,FALSE),0)</f>
        <v>7.9861111111111105E-3</v>
      </c>
      <c r="D12" s="6">
        <f t="shared" si="0"/>
        <v>9</v>
      </c>
      <c r="E12" s="2"/>
      <c r="F12" s="2">
        <f t="shared" si="1"/>
        <v>0</v>
      </c>
      <c r="J12" s="1" t="str">
        <f t="shared" si="2"/>
        <v>Angela Bremner</v>
      </c>
      <c r="M12" s="8">
        <f t="shared" si="3"/>
        <v>3.8206018518518521E-2</v>
      </c>
      <c r="N12" s="8">
        <f t="shared" si="4"/>
        <v>2.3622685185185188E-2</v>
      </c>
      <c r="O12" s="1" t="str">
        <f t="shared" si="5"/>
        <v>Kevin Murray</v>
      </c>
      <c r="P12" s="40">
        <f t="shared" si="6"/>
        <v>0</v>
      </c>
      <c r="Q12" s="40">
        <f t="shared" si="7"/>
        <v>33</v>
      </c>
      <c r="R12" s="6">
        <f t="shared" si="8"/>
        <v>33</v>
      </c>
      <c r="S12" s="6">
        <f>IF(AND(D12&lt;=L$4,P12&lt;&gt;"Y"),IF(N12&lt;VLOOKUP(O12,Runners!A$3:CT$200,S$1,FALSE),2,0),0)</f>
        <v>0</v>
      </c>
      <c r="T12" s="6">
        <f t="shared" si="9"/>
        <v>33</v>
      </c>
      <c r="U12" s="2"/>
      <c r="V12" s="2">
        <f>IF(O12&lt;&gt;"",VLOOKUP(O12,Runners!CZ$3:DM$200,V$1,FALSE),"")</f>
        <v>2.161207127545552E-2</v>
      </c>
      <c r="W12" s="19">
        <f t="shared" si="10"/>
        <v>-9.3031985879719434E-2</v>
      </c>
    </row>
    <row r="13" spans="1:83" x14ac:dyDescent="0.25">
      <c r="A13" s="1" t="s">
        <v>26</v>
      </c>
      <c r="C13" s="3">
        <f>IF(A13&lt;&gt;"",VLOOKUP(A13,Runners!A$3:AS$200,C$1,FALSE),0)</f>
        <v>1.3368055555555555E-2</v>
      </c>
      <c r="D13" s="6">
        <f t="shared" si="0"/>
        <v>10</v>
      </c>
      <c r="E13" s="2"/>
      <c r="F13" s="2">
        <f t="shared" si="1"/>
        <v>0</v>
      </c>
      <c r="J13" s="1" t="str">
        <f t="shared" si="2"/>
        <v>Barbara Holmes</v>
      </c>
      <c r="M13" s="8">
        <f t="shared" si="3"/>
        <v>3.8310185185185183E-2</v>
      </c>
      <c r="N13" s="8">
        <f t="shared" si="4"/>
        <v>2.8935185185185182E-2</v>
      </c>
      <c r="O13" s="1" t="str">
        <f t="shared" si="5"/>
        <v>Jacqui Murray</v>
      </c>
      <c r="P13" s="40">
        <f t="shared" si="6"/>
        <v>0</v>
      </c>
      <c r="Q13" s="40">
        <f t="shared" si="7"/>
        <v>32</v>
      </c>
      <c r="R13" s="6">
        <f t="shared" si="8"/>
        <v>32</v>
      </c>
      <c r="S13" s="6">
        <f>IF(AND(D13&lt;=L$4,P13&lt;&gt;"Y"),IF(N13&lt;VLOOKUP(O13,Runners!A$3:CT$200,S$1,FALSE),2,0),0)</f>
        <v>0</v>
      </c>
      <c r="T13" s="6">
        <f t="shared" si="9"/>
        <v>32</v>
      </c>
      <c r="U13" s="2"/>
      <c r="V13" s="2">
        <f>IF(O13&lt;&gt;"",VLOOKUP(O13,Runners!CZ$3:DM$200,V$1,FALSE),"")</f>
        <v>2.6793478260869561E-2</v>
      </c>
      <c r="W13" s="19">
        <f t="shared" si="10"/>
        <v>-7.993388926451811E-2</v>
      </c>
    </row>
    <row r="14" spans="1:83" x14ac:dyDescent="0.25">
      <c r="A14" s="1" t="s">
        <v>41</v>
      </c>
      <c r="C14" s="3">
        <f>IF(A14&lt;&gt;"",VLOOKUP(A14,Runners!A$3:AS$200,C$1,FALSE),0)</f>
        <v>8.8541666666666664E-3</v>
      </c>
      <c r="D14" s="6">
        <f t="shared" si="0"/>
        <v>11</v>
      </c>
      <c r="E14" s="2"/>
      <c r="F14" s="2">
        <f t="shared" si="1"/>
        <v>0</v>
      </c>
      <c r="J14" s="1" t="str">
        <f t="shared" si="2"/>
        <v>Bec Willetts</v>
      </c>
      <c r="M14" s="8">
        <f t="shared" si="3"/>
        <v>3.8807870370370375E-2</v>
      </c>
      <c r="N14" s="8">
        <f t="shared" si="4"/>
        <v>2.5960648148148153E-2</v>
      </c>
      <c r="O14" s="1" t="str">
        <f t="shared" si="5"/>
        <v>Steve Tate</v>
      </c>
      <c r="P14" s="40">
        <f t="shared" si="6"/>
        <v>0</v>
      </c>
      <c r="Q14" s="40">
        <f t="shared" si="7"/>
        <v>31</v>
      </c>
      <c r="R14" s="6">
        <f t="shared" si="8"/>
        <v>31</v>
      </c>
      <c r="S14" s="6">
        <f>IF(AND(D14&lt;=L$4,P14&lt;&gt;"Y"),IF(N14&lt;VLOOKUP(O14,Runners!A$3:CT$200,S$1,FALSE),2,0),0)</f>
        <v>0</v>
      </c>
      <c r="T14" s="6">
        <f t="shared" si="9"/>
        <v>31</v>
      </c>
      <c r="U14" s="2"/>
      <c r="V14" s="2">
        <f>IF(O14&lt;&gt;"",VLOOKUP(O14,Runners!CZ$3:DM$200,V$1,FALSE),"")</f>
        <v>2.3305656199677938E-2</v>
      </c>
      <c r="W14" s="19">
        <f t="shared" si="10"/>
        <v>-0.11392049748450782</v>
      </c>
    </row>
    <row r="15" spans="1:83" x14ac:dyDescent="0.25">
      <c r="A15" s="1" t="s">
        <v>174</v>
      </c>
      <c r="C15" s="3">
        <f>IF(A15&lt;&gt;"",VLOOKUP(A15,Runners!A$3:AS$200,C$1,FALSE),0)</f>
        <v>8.6805555555555559E-3</v>
      </c>
      <c r="D15" s="6">
        <f t="shared" si="0"/>
        <v>12</v>
      </c>
      <c r="E15" s="2"/>
      <c r="F15" s="2">
        <f t="shared" si="1"/>
        <v>0</v>
      </c>
      <c r="J15" s="1" t="str">
        <f t="shared" si="2"/>
        <v>Ben McCabe</v>
      </c>
      <c r="M15" s="8">
        <f t="shared" si="3"/>
        <v>3.9016203703703699E-2</v>
      </c>
      <c r="N15" s="8">
        <f t="shared" si="4"/>
        <v>1.9571759259259254E-2</v>
      </c>
      <c r="O15" s="1" t="str">
        <f t="shared" si="5"/>
        <v>Joe Greenwood</v>
      </c>
      <c r="P15" s="40">
        <f t="shared" si="6"/>
        <v>0</v>
      </c>
      <c r="Q15" s="40">
        <f t="shared" si="7"/>
        <v>30</v>
      </c>
      <c r="R15" s="6">
        <f t="shared" si="8"/>
        <v>30</v>
      </c>
      <c r="S15" s="6">
        <f>IF(AND(D15&lt;=L$4,P15&lt;&gt;"Y"),IF(N15&lt;VLOOKUP(O15,Runners!A$3:CT$200,S$1,FALSE),2,0),0)</f>
        <v>0</v>
      </c>
      <c r="T15" s="6">
        <f t="shared" si="9"/>
        <v>30</v>
      </c>
      <c r="U15" s="2"/>
      <c r="V15" s="2">
        <f>IF(O15&lt;&gt;"",VLOOKUP(O15,Runners!CZ$3:DM$200,V$1,FALSE),"")</f>
        <v>1.6793981481481483E-2</v>
      </c>
      <c r="W15" s="19">
        <f t="shared" si="10"/>
        <v>-0.16540317022742895</v>
      </c>
    </row>
    <row r="16" spans="1:83" x14ac:dyDescent="0.25">
      <c r="A16" s="1" t="s">
        <v>164</v>
      </c>
      <c r="B16" s="1" t="s">
        <v>185</v>
      </c>
      <c r="C16" s="3">
        <f>IF(A16&lt;&gt;"",VLOOKUP(A16,Runners!A$3:AS$200,C$1,FALSE),0)</f>
        <v>1.3888888888888888E-2</v>
      </c>
      <c r="D16" s="6">
        <f t="shared" si="0"/>
        <v>13</v>
      </c>
      <c r="E16" s="2"/>
      <c r="F16" s="2">
        <f t="shared" si="1"/>
        <v>0</v>
      </c>
      <c r="J16" s="1" t="str">
        <f t="shared" si="2"/>
        <v>Ben Wrigley</v>
      </c>
      <c r="M16" s="8">
        <f t="shared" si="3"/>
        <v>3.9837962962962964E-2</v>
      </c>
      <c r="N16" s="8">
        <f t="shared" si="4"/>
        <v>2.94212962962963E-2</v>
      </c>
      <c r="O16" s="1" t="str">
        <f t="shared" si="5"/>
        <v>Kirsten Burnett</v>
      </c>
      <c r="P16" s="40">
        <f t="shared" si="6"/>
        <v>0</v>
      </c>
      <c r="Q16" s="40">
        <f t="shared" si="7"/>
        <v>29</v>
      </c>
      <c r="R16" s="6">
        <f t="shared" si="8"/>
        <v>29</v>
      </c>
      <c r="S16" s="6">
        <f>IF(AND(D16&lt;=L$4,P16&lt;&gt;"Y"),IF(N16&lt;VLOOKUP(O16,Runners!A$3:CT$200,S$1,FALSE),2,0),0)</f>
        <v>0</v>
      </c>
      <c r="T16" s="6">
        <f t="shared" si="9"/>
        <v>29</v>
      </c>
      <c r="U16" s="2"/>
      <c r="V16" s="2">
        <f>IF(O16&lt;&gt;"",VLOOKUP(O16,Runners!CZ$3:DM$200,V$1,FALSE),"")</f>
        <v>2.5874094202898549E-2</v>
      </c>
      <c r="W16" s="19">
        <f t="shared" si="10"/>
        <v>-0.13709473520431006</v>
      </c>
    </row>
    <row r="17" spans="1:23" x14ac:dyDescent="0.25">
      <c r="A17" s="1" t="s">
        <v>25</v>
      </c>
      <c r="C17" s="3">
        <f>IF(A17&lt;&gt;"",VLOOKUP(A17,Runners!A$3:AS$200,C$1,FALSE),0)</f>
        <v>9.0277777777777769E-3</v>
      </c>
      <c r="D17" s="6">
        <f t="shared" si="0"/>
        <v>14</v>
      </c>
      <c r="E17" s="2"/>
      <c r="F17" s="2">
        <f t="shared" si="1"/>
        <v>0</v>
      </c>
      <c r="J17" s="1" t="str">
        <f t="shared" si="2"/>
        <v>Bob Clough</v>
      </c>
      <c r="M17" s="8" t="str">
        <f t="shared" si="3"/>
        <v/>
      </c>
      <c r="N17" s="8" t="str">
        <f t="shared" si="4"/>
        <v/>
      </c>
      <c r="O17" s="1" t="str">
        <f t="shared" si="5"/>
        <v/>
      </c>
      <c r="P17" s="40" t="str">
        <f t="shared" si="6"/>
        <v/>
      </c>
      <c r="Q17" s="40" t="str">
        <f t="shared" si="7"/>
        <v/>
      </c>
      <c r="R17" s="6" t="str">
        <f t="shared" si="8"/>
        <v/>
      </c>
      <c r="S17" s="6">
        <f>IF(AND(D17&lt;=L$4,P17&lt;&gt;"Y"),IF(N17&lt;VLOOKUP(O17,Runners!A$3:CT$200,S$1,FALSE),2,0),0)</f>
        <v>0</v>
      </c>
      <c r="T17" s="6">
        <f t="shared" si="9"/>
        <v>0</v>
      </c>
      <c r="U17" s="2"/>
      <c r="V17" s="2" t="str">
        <f>IF(O17&lt;&gt;"",VLOOKUP(O17,Runners!CZ$3:DM$200,V$1,FALSE),"")</f>
        <v/>
      </c>
      <c r="W17" s="19" t="str">
        <f t="shared" si="10"/>
        <v/>
      </c>
    </row>
    <row r="18" spans="1:23" x14ac:dyDescent="0.25">
      <c r="A18" s="1" t="s">
        <v>201</v>
      </c>
      <c r="C18" s="3">
        <f>IF(A18&lt;&gt;"",VLOOKUP(A18,Runners!A$3:AS$200,C$1,FALSE),0)</f>
        <v>1.3368055555555555E-2</v>
      </c>
      <c r="D18" s="6">
        <f t="shared" si="0"/>
        <v>15</v>
      </c>
      <c r="E18" s="2"/>
      <c r="F18" s="2">
        <f t="shared" si="1"/>
        <v>0</v>
      </c>
      <c r="J18" s="1" t="str">
        <f t="shared" si="2"/>
        <v>Brian Fox</v>
      </c>
      <c r="M18" s="8" t="str">
        <f t="shared" si="3"/>
        <v/>
      </c>
      <c r="N18" s="8" t="str">
        <f t="shared" si="4"/>
        <v/>
      </c>
      <c r="O18" s="1" t="str">
        <f t="shared" si="5"/>
        <v/>
      </c>
      <c r="P18" s="40" t="str">
        <f t="shared" si="6"/>
        <v/>
      </c>
      <c r="Q18" s="40" t="str">
        <f t="shared" si="7"/>
        <v/>
      </c>
      <c r="R18" s="6">
        <f t="shared" si="8"/>
        <v>0</v>
      </c>
      <c r="S18" s="6">
        <f>IF(AND(D18&lt;=L$4,P18&lt;&gt;"Y"),IF(N18&lt;VLOOKUP(O18,Runners!A$3:CT$200,S$1,FALSE),2,0),0)</f>
        <v>0</v>
      </c>
      <c r="T18" s="6">
        <f t="shared" si="9"/>
        <v>0</v>
      </c>
      <c r="U18" s="2"/>
      <c r="V18" s="2" t="str">
        <f>IF(O18&lt;&gt;"",VLOOKUP(O18,Runners!CZ$3:DM$200,V$1,FALSE),"")</f>
        <v/>
      </c>
      <c r="W18" s="19" t="str">
        <f t="shared" si="10"/>
        <v/>
      </c>
    </row>
    <row r="19" spans="1:23" x14ac:dyDescent="0.25">
      <c r="A19" s="1" t="s">
        <v>222</v>
      </c>
      <c r="C19" s="3">
        <f>IF(A19&lt;&gt;"",VLOOKUP(A19,Runners!A$3:AS$200,C$1,FALSE),0)</f>
        <v>7.9861111111111105E-3</v>
      </c>
      <c r="D19" s="6">
        <f t="shared" si="0"/>
        <v>16</v>
      </c>
      <c r="E19" s="2"/>
      <c r="F19" s="2">
        <f t="shared" si="1"/>
        <v>0</v>
      </c>
      <c r="J19" s="1" t="str">
        <f t="shared" si="2"/>
        <v>Carolyn Melvyn</v>
      </c>
      <c r="M19" s="8" t="str">
        <f t="shared" si="3"/>
        <v/>
      </c>
      <c r="N19" s="8" t="str">
        <f t="shared" si="4"/>
        <v/>
      </c>
      <c r="O19" s="1" t="str">
        <f t="shared" si="5"/>
        <v/>
      </c>
      <c r="P19" s="40" t="str">
        <f t="shared" si="6"/>
        <v/>
      </c>
      <c r="Q19" s="40" t="str">
        <f t="shared" si="7"/>
        <v/>
      </c>
      <c r="R19" s="6">
        <f t="shared" si="8"/>
        <v>0</v>
      </c>
      <c r="S19" s="6">
        <f>IF(AND(D19&lt;=L$4,P19&lt;&gt;"Y"),IF(N19&lt;VLOOKUP(O19,Runners!A$3:CT$200,S$1,FALSE),2,0),0)</f>
        <v>0</v>
      </c>
      <c r="T19" s="6">
        <f t="shared" si="9"/>
        <v>0</v>
      </c>
      <c r="U19" s="2"/>
      <c r="V19" s="2" t="str">
        <f>IF(O19&lt;&gt;"",VLOOKUP(O19,Runners!CZ$3:DM$200,V$1,FALSE),"")</f>
        <v/>
      </c>
      <c r="W19" s="19" t="str">
        <f t="shared" si="10"/>
        <v/>
      </c>
    </row>
    <row r="20" spans="1:23" x14ac:dyDescent="0.25">
      <c r="A20" s="1" t="s">
        <v>147</v>
      </c>
      <c r="B20" s="3"/>
      <c r="C20" s="3">
        <f>IF(A20&lt;&gt;"",VLOOKUP(A20,Runners!A$3:AS$200,C$1,FALSE),0)</f>
        <v>1.7187500000000001E-2</v>
      </c>
      <c r="D20" s="6">
        <f t="shared" si="0"/>
        <v>17</v>
      </c>
      <c r="E20" s="2"/>
      <c r="F20" s="2">
        <f t="shared" si="1"/>
        <v>0</v>
      </c>
      <c r="J20" s="1" t="str">
        <f t="shared" si="2"/>
        <v>Catherine Carrdus</v>
      </c>
      <c r="M20" s="8" t="str">
        <f t="shared" si="3"/>
        <v/>
      </c>
      <c r="N20" s="8" t="str">
        <f t="shared" si="4"/>
        <v/>
      </c>
      <c r="O20" s="1" t="str">
        <f t="shared" si="5"/>
        <v/>
      </c>
      <c r="P20" s="40" t="str">
        <f t="shared" si="6"/>
        <v/>
      </c>
      <c r="Q20" s="40" t="str">
        <f t="shared" si="7"/>
        <v/>
      </c>
      <c r="R20" s="6">
        <f t="shared" si="8"/>
        <v>0</v>
      </c>
      <c r="S20" s="6">
        <f>IF(AND(D20&lt;=L$4,P20&lt;&gt;"Y"),IF(N20&lt;VLOOKUP(O20,Runners!A$3:CT$200,S$1,FALSE),2,0),0)</f>
        <v>0</v>
      </c>
      <c r="T20" s="6">
        <f t="shared" si="9"/>
        <v>0</v>
      </c>
      <c r="U20" s="2"/>
      <c r="V20" s="2" t="str">
        <f>IF(O20&lt;&gt;"",VLOOKUP(O20,Runners!CZ$3:DM$200,V$1,FALSE),"")</f>
        <v/>
      </c>
      <c r="W20" s="19" t="str">
        <f t="shared" si="10"/>
        <v/>
      </c>
    </row>
    <row r="21" spans="1:23" x14ac:dyDescent="0.25">
      <c r="A21" s="1" t="s">
        <v>208</v>
      </c>
      <c r="B21" s="1" t="s">
        <v>185</v>
      </c>
      <c r="C21" s="3">
        <f>IF(A21&lt;&gt;"",VLOOKUP(A21,Runners!A$3:AS$200,C$1,FALSE),0)</f>
        <v>7.9861111111111105E-3</v>
      </c>
      <c r="D21" s="6">
        <f t="shared" si="0"/>
        <v>18</v>
      </c>
      <c r="E21" s="2"/>
      <c r="F21" s="2">
        <f t="shared" si="1"/>
        <v>0</v>
      </c>
      <c r="J21" s="1" t="str">
        <f t="shared" si="2"/>
        <v>Catherine MacLachlan</v>
      </c>
      <c r="M21" s="8" t="str">
        <f t="shared" si="3"/>
        <v/>
      </c>
      <c r="N21" s="8" t="str">
        <f t="shared" si="4"/>
        <v/>
      </c>
      <c r="O21" s="1" t="str">
        <f t="shared" si="5"/>
        <v/>
      </c>
      <c r="P21" s="40" t="str">
        <f t="shared" si="6"/>
        <v/>
      </c>
      <c r="Q21" s="40" t="str">
        <f t="shared" si="7"/>
        <v/>
      </c>
      <c r="R21" s="6">
        <f t="shared" si="8"/>
        <v>0</v>
      </c>
      <c r="S21" s="6">
        <f>IF(AND(D21&lt;=L$4,P21&lt;&gt;"Y"),IF(N21&lt;VLOOKUP(O21,Runners!A$3:CT$200,S$1,FALSE),2,0),0)</f>
        <v>0</v>
      </c>
      <c r="T21" s="6">
        <f t="shared" si="9"/>
        <v>0</v>
      </c>
      <c r="U21" s="2"/>
      <c r="V21" s="2" t="str">
        <f>IF(O21&lt;&gt;"",VLOOKUP(O21,Runners!CZ$3:DM$200,V$1,FALSE),"")</f>
        <v/>
      </c>
      <c r="W21" s="19" t="str">
        <f t="shared" si="10"/>
        <v/>
      </c>
    </row>
    <row r="22" spans="1:23" x14ac:dyDescent="0.25">
      <c r="A22" s="1" t="s">
        <v>161</v>
      </c>
      <c r="C22" s="3">
        <f>IF(A22&lt;&gt;"",VLOOKUP(A22,Runners!A$3:AS$200,C$1,FALSE),0)</f>
        <v>1.1111111111111112E-2</v>
      </c>
      <c r="D22" s="6">
        <f t="shared" si="0"/>
        <v>19</v>
      </c>
      <c r="E22" s="2"/>
      <c r="F22" s="2">
        <f t="shared" si="1"/>
        <v>0</v>
      </c>
      <c r="J22" s="1" t="str">
        <f t="shared" si="2"/>
        <v>Chris Bowker</v>
      </c>
      <c r="M22" s="8" t="str">
        <f t="shared" si="3"/>
        <v/>
      </c>
      <c r="N22" s="8" t="str">
        <f t="shared" si="4"/>
        <v/>
      </c>
      <c r="O22" s="1" t="str">
        <f t="shared" si="5"/>
        <v/>
      </c>
      <c r="P22" s="40" t="str">
        <f t="shared" si="6"/>
        <v/>
      </c>
      <c r="Q22" s="40" t="str">
        <f t="shared" si="7"/>
        <v/>
      </c>
      <c r="R22" s="6">
        <f t="shared" si="8"/>
        <v>0</v>
      </c>
      <c r="S22" s="6">
        <f>IF(AND(D22&lt;=L$4,P22&lt;&gt;"Y"),IF(N22&lt;VLOOKUP(O22,Runners!A$3:CT$200,S$1,FALSE),2,0),0)</f>
        <v>0</v>
      </c>
      <c r="T22" s="6">
        <f t="shared" si="9"/>
        <v>0</v>
      </c>
      <c r="U22" s="2"/>
      <c r="V22" s="2" t="str">
        <f>IF(O22&lt;&gt;"",VLOOKUP(O22,Runners!CZ$3:DM$200,V$1,FALSE),"")</f>
        <v/>
      </c>
      <c r="W22" s="19" t="str">
        <f t="shared" si="10"/>
        <v/>
      </c>
    </row>
    <row r="23" spans="1:23" x14ac:dyDescent="0.25">
      <c r="A23" s="1" t="s">
        <v>229</v>
      </c>
      <c r="C23" s="3">
        <f>IF(A23&lt;&gt;"",VLOOKUP(A23,Runners!A$3:AS$200,C$1,FALSE),0)</f>
        <v>1.4756944444444444E-2</v>
      </c>
      <c r="D23" s="6">
        <f t="shared" si="0"/>
        <v>20</v>
      </c>
      <c r="E23" s="2"/>
      <c r="F23" s="2">
        <f t="shared" si="1"/>
        <v>0</v>
      </c>
      <c r="J23" s="1" t="str">
        <f t="shared" si="2"/>
        <v>Chris Cottram</v>
      </c>
      <c r="M23" s="8" t="str">
        <f t="shared" si="3"/>
        <v/>
      </c>
      <c r="N23" s="8" t="str">
        <f t="shared" si="4"/>
        <v/>
      </c>
      <c r="O23" s="1" t="str">
        <f t="shared" si="5"/>
        <v/>
      </c>
      <c r="P23" s="40" t="str">
        <f t="shared" si="6"/>
        <v/>
      </c>
      <c r="Q23" s="40" t="str">
        <f t="shared" si="7"/>
        <v/>
      </c>
      <c r="R23" s="6">
        <f t="shared" si="8"/>
        <v>0</v>
      </c>
      <c r="S23" s="6">
        <f>IF(AND(D23&lt;=L$4,P23&lt;&gt;"Y"),IF(N23&lt;VLOOKUP(O23,Runners!A$3:CT$200,S$1,FALSE),2,0),0)</f>
        <v>0</v>
      </c>
      <c r="T23" s="6">
        <f t="shared" si="9"/>
        <v>0</v>
      </c>
      <c r="U23" s="2"/>
      <c r="V23" s="2" t="str">
        <f>IF(O23&lt;&gt;"",VLOOKUP(O23,Runners!CZ$3:DM$200,V$1,FALSE),"")</f>
        <v/>
      </c>
      <c r="W23" s="19" t="str">
        <f t="shared" si="10"/>
        <v/>
      </c>
    </row>
    <row r="24" spans="1:23" x14ac:dyDescent="0.25">
      <c r="A24" s="1" t="s">
        <v>200</v>
      </c>
      <c r="B24" s="3"/>
      <c r="C24" s="3">
        <f>IF(A24&lt;&gt;"",VLOOKUP(A24,Runners!A$3:AS$200,C$1,FALSE),0)</f>
        <v>1.3888888888888888E-2</v>
      </c>
      <c r="D24" s="6">
        <f t="shared" si="0"/>
        <v>21</v>
      </c>
      <c r="E24" s="2"/>
      <c r="F24" s="2">
        <f t="shared" si="1"/>
        <v>0</v>
      </c>
      <c r="J24" s="1" t="str">
        <f t="shared" si="2"/>
        <v>Chris Hastwell</v>
      </c>
      <c r="M24" s="8" t="str">
        <f t="shared" si="3"/>
        <v/>
      </c>
      <c r="N24" s="8" t="str">
        <f t="shared" si="4"/>
        <v/>
      </c>
      <c r="O24" s="1" t="str">
        <f t="shared" si="5"/>
        <v/>
      </c>
      <c r="P24" s="40" t="str">
        <f t="shared" si="6"/>
        <v/>
      </c>
      <c r="Q24" s="40" t="str">
        <f t="shared" si="7"/>
        <v/>
      </c>
      <c r="R24" s="6">
        <f t="shared" si="8"/>
        <v>0</v>
      </c>
      <c r="S24" s="6">
        <f>IF(AND(D24&lt;=L$4,P24&lt;&gt;"Y"),IF(N24&lt;VLOOKUP(O24,Runners!A$3:CT$200,S$1,FALSE),2,0),0)</f>
        <v>0</v>
      </c>
      <c r="T24" s="6">
        <f t="shared" si="9"/>
        <v>0</v>
      </c>
      <c r="U24" s="2"/>
      <c r="V24" s="2" t="str">
        <f>IF(O24&lt;&gt;"",VLOOKUP(O24,Runners!CZ$3:DM$200,V$1,FALSE),"")</f>
        <v/>
      </c>
      <c r="W24" s="19" t="str">
        <f t="shared" si="10"/>
        <v/>
      </c>
    </row>
    <row r="25" spans="1:23" x14ac:dyDescent="0.25">
      <c r="A25" s="1" t="s">
        <v>228</v>
      </c>
      <c r="C25" s="3">
        <f>IF(A25&lt;&gt;"",VLOOKUP(A25,Runners!A$3:AS$200,C$1,FALSE),0)</f>
        <v>1.9097222222222224E-2</v>
      </c>
      <c r="D25" s="6">
        <f t="shared" si="0"/>
        <v>22</v>
      </c>
      <c r="E25" s="2"/>
      <c r="F25" s="2">
        <f t="shared" si="1"/>
        <v>0</v>
      </c>
      <c r="J25" s="1" t="str">
        <f t="shared" si="2"/>
        <v>Chris McCarthy</v>
      </c>
      <c r="M25" s="8" t="str">
        <f t="shared" si="3"/>
        <v/>
      </c>
      <c r="N25" s="8" t="str">
        <f t="shared" si="4"/>
        <v/>
      </c>
      <c r="O25" s="1" t="str">
        <f t="shared" si="5"/>
        <v/>
      </c>
      <c r="P25" s="40" t="str">
        <f t="shared" si="6"/>
        <v/>
      </c>
      <c r="Q25" s="40" t="str">
        <f t="shared" si="7"/>
        <v/>
      </c>
      <c r="R25" s="6">
        <f t="shared" si="8"/>
        <v>0</v>
      </c>
      <c r="S25" s="6">
        <f>IF(AND(D25&lt;=L$4,P25&lt;&gt;"Y"),IF(N25&lt;VLOOKUP(O25,Runners!A$3:CT$200,S$1,FALSE),2,0),0)</f>
        <v>0</v>
      </c>
      <c r="T25" s="6">
        <f t="shared" si="9"/>
        <v>0</v>
      </c>
      <c r="U25" s="2"/>
      <c r="V25" s="2" t="str">
        <f>IF(O25&lt;&gt;"",VLOOKUP(O25,Runners!CZ$3:DM$200,V$1,FALSE),"")</f>
        <v/>
      </c>
      <c r="W25" s="19" t="str">
        <f t="shared" si="10"/>
        <v/>
      </c>
    </row>
    <row r="26" spans="1:23" x14ac:dyDescent="0.25">
      <c r="A26" s="1" t="s">
        <v>223</v>
      </c>
      <c r="C26" s="3">
        <f>IF(A26&lt;&gt;"",VLOOKUP(A26,Runners!A$3:AS$200,C$1,FALSE),0)</f>
        <v>7.9861111111111105E-3</v>
      </c>
      <c r="D26" s="6">
        <f t="shared" si="0"/>
        <v>23</v>
      </c>
      <c r="E26" s="2"/>
      <c r="F26" s="2">
        <f t="shared" si="1"/>
        <v>0</v>
      </c>
      <c r="J26" s="1" t="str">
        <f t="shared" si="2"/>
        <v>Christine Rouse</v>
      </c>
      <c r="M26" s="8" t="str">
        <f t="shared" si="3"/>
        <v/>
      </c>
      <c r="N26" s="8" t="str">
        <f t="shared" si="4"/>
        <v/>
      </c>
      <c r="O26" s="1" t="str">
        <f t="shared" si="5"/>
        <v/>
      </c>
      <c r="P26" s="40" t="str">
        <f t="shared" si="6"/>
        <v/>
      </c>
      <c r="Q26" s="40" t="str">
        <f t="shared" si="7"/>
        <v/>
      </c>
      <c r="R26" s="6">
        <f t="shared" si="8"/>
        <v>0</v>
      </c>
      <c r="S26" s="6">
        <f>IF(AND(D26&lt;=L$4,P26&lt;&gt;"Y"),IF(N26&lt;VLOOKUP(O26,Runners!A$3:CT$200,S$1,FALSE),2,0),0)</f>
        <v>0</v>
      </c>
      <c r="T26" s="6">
        <f t="shared" si="9"/>
        <v>0</v>
      </c>
      <c r="U26" s="2"/>
      <c r="V26" s="2" t="str">
        <f>IF(O26&lt;&gt;"",VLOOKUP(O26,Runners!CZ$3:DM$200,V$1,FALSE),"")</f>
        <v/>
      </c>
      <c r="W26" s="19" t="str">
        <f t="shared" si="10"/>
        <v/>
      </c>
    </row>
    <row r="27" spans="1:23" x14ac:dyDescent="0.25">
      <c r="A27" s="1" t="s">
        <v>17</v>
      </c>
      <c r="C27" s="3">
        <f>IF(A27&lt;&gt;"",VLOOKUP(A27,Runners!A$3:AS$200,C$1,FALSE),0)</f>
        <v>1.40625E-2</v>
      </c>
      <c r="D27" s="6">
        <f t="shared" si="0"/>
        <v>24</v>
      </c>
      <c r="E27" s="2"/>
      <c r="F27" s="2">
        <f t="shared" si="1"/>
        <v>0</v>
      </c>
      <c r="J27" s="1" t="str">
        <f t="shared" si="2"/>
        <v>Claire England</v>
      </c>
      <c r="M27" s="8" t="str">
        <f t="shared" si="3"/>
        <v/>
      </c>
      <c r="N27" s="8" t="str">
        <f t="shared" si="4"/>
        <v/>
      </c>
      <c r="O27" s="1" t="str">
        <f t="shared" si="5"/>
        <v/>
      </c>
      <c r="P27" s="40" t="str">
        <f t="shared" si="6"/>
        <v/>
      </c>
      <c r="Q27" s="40" t="str">
        <f t="shared" si="7"/>
        <v/>
      </c>
      <c r="R27" s="6">
        <f t="shared" si="8"/>
        <v>0</v>
      </c>
      <c r="S27" s="6">
        <f>IF(AND(D27&lt;=L$4,P27&lt;&gt;"Y"),IF(N27&lt;VLOOKUP(O27,Runners!A$3:CT$200,S$1,FALSE),2,0),0)</f>
        <v>0</v>
      </c>
      <c r="T27" s="6">
        <f t="shared" si="9"/>
        <v>0</v>
      </c>
      <c r="U27" s="2"/>
      <c r="V27" s="2" t="str">
        <f>IF(O27&lt;&gt;"",VLOOKUP(O27,Runners!CZ$3:DM$200,V$1,FALSE),"")</f>
        <v/>
      </c>
      <c r="W27" s="19" t="str">
        <f t="shared" si="10"/>
        <v/>
      </c>
    </row>
    <row r="28" spans="1:23" x14ac:dyDescent="0.25">
      <c r="A28" s="1" t="s">
        <v>190</v>
      </c>
      <c r="C28" s="3">
        <f>IF(A28&lt;&gt;"",VLOOKUP(A28,Runners!A$3:AS$200,C$1,FALSE),0)</f>
        <v>1.3368055555555555E-2</v>
      </c>
      <c r="D28" s="6">
        <f t="shared" si="0"/>
        <v>25</v>
      </c>
      <c r="E28" s="2"/>
      <c r="F28" s="2">
        <f t="shared" si="1"/>
        <v>0</v>
      </c>
      <c r="J28" s="1" t="str">
        <f t="shared" si="2"/>
        <v>Claire Markham</v>
      </c>
      <c r="M28" s="8" t="str">
        <f t="shared" si="3"/>
        <v/>
      </c>
      <c r="N28" s="8" t="str">
        <f t="shared" si="4"/>
        <v/>
      </c>
      <c r="O28" s="1" t="str">
        <f t="shared" si="5"/>
        <v/>
      </c>
      <c r="P28" s="40" t="str">
        <f t="shared" si="6"/>
        <v/>
      </c>
      <c r="Q28" s="40" t="str">
        <f t="shared" si="7"/>
        <v/>
      </c>
      <c r="R28" s="6">
        <f t="shared" si="8"/>
        <v>0</v>
      </c>
      <c r="S28" s="6">
        <f>IF(AND(D28&lt;=L$4,P28&lt;&gt;"Y"),IF(N28&lt;VLOOKUP(O28,Runners!A$3:CT$200,S$1,FALSE),2,0),0)</f>
        <v>0</v>
      </c>
      <c r="T28" s="6">
        <f t="shared" si="9"/>
        <v>0</v>
      </c>
      <c r="U28" s="2"/>
      <c r="V28" s="2" t="str">
        <f>IF(O28&lt;&gt;"",VLOOKUP(O28,Runners!CZ$3:DM$200,V$1,FALSE),"")</f>
        <v/>
      </c>
      <c r="W28" s="19" t="str">
        <f t="shared" si="10"/>
        <v/>
      </c>
    </row>
    <row r="29" spans="1:23" x14ac:dyDescent="0.25">
      <c r="A29" s="1" t="s">
        <v>2</v>
      </c>
      <c r="B29" s="3"/>
      <c r="C29" s="3">
        <f>IF(A29&lt;&gt;"",VLOOKUP(A29,Runners!A$3:AS$200,C$1,FALSE),0)</f>
        <v>1.8229166666666668E-2</v>
      </c>
      <c r="D29" s="6">
        <f t="shared" si="0"/>
        <v>26</v>
      </c>
      <c r="E29" s="2"/>
      <c r="F29" s="2">
        <f t="shared" si="1"/>
        <v>0</v>
      </c>
      <c r="J29" s="1" t="str">
        <f t="shared" si="2"/>
        <v>Colin Laidlaw</v>
      </c>
      <c r="M29" s="8" t="str">
        <f t="shared" si="3"/>
        <v/>
      </c>
      <c r="N29" s="8" t="str">
        <f t="shared" si="4"/>
        <v/>
      </c>
      <c r="O29" s="1" t="str">
        <f t="shared" si="5"/>
        <v/>
      </c>
      <c r="P29" s="40" t="str">
        <f t="shared" si="6"/>
        <v/>
      </c>
      <c r="Q29" s="40" t="str">
        <f t="shared" si="7"/>
        <v/>
      </c>
      <c r="R29" s="6">
        <f t="shared" si="8"/>
        <v>0</v>
      </c>
      <c r="S29" s="6">
        <f>IF(AND(D29&lt;=L$4,P29&lt;&gt;"Y"),IF(N29&lt;VLOOKUP(O29,Runners!A$3:CT$200,S$1,FALSE),2,0),0)</f>
        <v>0</v>
      </c>
      <c r="T29" s="6">
        <f t="shared" si="9"/>
        <v>0</v>
      </c>
      <c r="U29" s="2"/>
      <c r="V29" s="2" t="str">
        <f>IF(O29&lt;&gt;"",VLOOKUP(O29,Runners!CZ$3:DM$200,V$1,FALSE),"")</f>
        <v/>
      </c>
      <c r="W29" s="19" t="str">
        <f t="shared" si="10"/>
        <v/>
      </c>
    </row>
    <row r="30" spans="1:23" x14ac:dyDescent="0.25">
      <c r="A30" s="1" t="s">
        <v>193</v>
      </c>
      <c r="C30" s="3">
        <f>IF(A30&lt;&gt;"",VLOOKUP(A30,Runners!A$3:AS$200,C$1,FALSE),0)</f>
        <v>1.40625E-2</v>
      </c>
      <c r="D30" s="6">
        <f t="shared" si="0"/>
        <v>27</v>
      </c>
      <c r="E30" s="2"/>
      <c r="F30" s="2">
        <f t="shared" si="1"/>
        <v>0</v>
      </c>
      <c r="J30" s="1" t="str">
        <f t="shared" si="2"/>
        <v>Dan Gregson</v>
      </c>
      <c r="M30" s="8" t="str">
        <f t="shared" si="3"/>
        <v/>
      </c>
      <c r="N30" s="8" t="str">
        <f t="shared" si="4"/>
        <v/>
      </c>
      <c r="O30" s="1" t="str">
        <f t="shared" si="5"/>
        <v/>
      </c>
      <c r="P30" s="40" t="str">
        <f t="shared" si="6"/>
        <v/>
      </c>
      <c r="Q30" s="40" t="str">
        <f t="shared" si="7"/>
        <v/>
      </c>
      <c r="R30" s="6">
        <f t="shared" si="8"/>
        <v>0</v>
      </c>
      <c r="S30" s="6">
        <f>IF(AND(D30&lt;=L$4,P30&lt;&gt;"Y"),IF(N30&lt;VLOOKUP(O30,Runners!A$3:CT$200,S$1,FALSE),2,0),0)</f>
        <v>0</v>
      </c>
      <c r="T30" s="6">
        <f t="shared" si="9"/>
        <v>0</v>
      </c>
      <c r="U30" s="2"/>
      <c r="V30" s="2" t="str">
        <f>IF(O30&lt;&gt;"",VLOOKUP(O30,Runners!CZ$3:DM$200,V$1,FALSE),"")</f>
        <v/>
      </c>
      <c r="W30" s="19" t="str">
        <f t="shared" si="10"/>
        <v/>
      </c>
    </row>
    <row r="31" spans="1:23" x14ac:dyDescent="0.25">
      <c r="A31" s="1" t="s">
        <v>158</v>
      </c>
      <c r="C31" s="3">
        <f>IF(A31&lt;&gt;"",VLOOKUP(A31,Runners!A$3:AS$200,C$1,FALSE),0)</f>
        <v>1.5277777777777777E-2</v>
      </c>
      <c r="D31" s="6">
        <f t="shared" si="0"/>
        <v>28</v>
      </c>
      <c r="E31" s="2"/>
      <c r="F31" s="2">
        <f t="shared" si="1"/>
        <v>0</v>
      </c>
      <c r="J31" s="1" t="str">
        <f t="shared" si="2"/>
        <v>Darran Ames</v>
      </c>
      <c r="M31" s="8" t="str">
        <f t="shared" si="3"/>
        <v/>
      </c>
      <c r="N31" s="8" t="str">
        <f t="shared" si="4"/>
        <v/>
      </c>
      <c r="O31" s="1" t="str">
        <f t="shared" si="5"/>
        <v/>
      </c>
      <c r="P31" s="40" t="str">
        <f t="shared" si="6"/>
        <v/>
      </c>
      <c r="Q31" s="40" t="str">
        <f t="shared" si="7"/>
        <v/>
      </c>
      <c r="R31" s="6">
        <f t="shared" si="8"/>
        <v>0</v>
      </c>
      <c r="S31" s="6">
        <f>IF(AND(D31&lt;=L$4,P31&lt;&gt;"Y"),IF(N31&lt;VLOOKUP(O31,Runners!A$3:CT$200,S$1,FALSE),2,0),0)</f>
        <v>0</v>
      </c>
      <c r="T31" s="6">
        <f t="shared" si="9"/>
        <v>0</v>
      </c>
      <c r="U31" s="2"/>
      <c r="V31" s="2" t="str">
        <f>IF(O31&lt;&gt;"",VLOOKUP(O31,Runners!CZ$3:DM$200,V$1,FALSE),"")</f>
        <v/>
      </c>
      <c r="W31" s="19" t="str">
        <f t="shared" si="10"/>
        <v/>
      </c>
    </row>
    <row r="32" spans="1:23" x14ac:dyDescent="0.25">
      <c r="A32" s="1" t="s">
        <v>192</v>
      </c>
      <c r="C32" s="3">
        <f>IF(A32&lt;&gt;"",VLOOKUP(A32,Runners!A$3:AS$200,C$1,FALSE),0)</f>
        <v>1.6493055555555556E-2</v>
      </c>
      <c r="D32" s="6">
        <f t="shared" si="0"/>
        <v>29</v>
      </c>
      <c r="E32" s="2"/>
      <c r="F32" s="2">
        <f t="shared" si="1"/>
        <v>0</v>
      </c>
      <c r="J32" s="1" t="str">
        <f t="shared" si="2"/>
        <v>Daryl Bentley</v>
      </c>
      <c r="M32" s="8" t="str">
        <f t="shared" si="3"/>
        <v/>
      </c>
      <c r="N32" s="8" t="str">
        <f t="shared" si="4"/>
        <v/>
      </c>
      <c r="O32" s="1" t="str">
        <f t="shared" si="5"/>
        <v/>
      </c>
      <c r="P32" s="40" t="str">
        <f t="shared" si="6"/>
        <v/>
      </c>
      <c r="Q32" s="40" t="str">
        <f t="shared" si="7"/>
        <v/>
      </c>
      <c r="R32" s="6">
        <f t="shared" si="8"/>
        <v>0</v>
      </c>
      <c r="S32" s="6">
        <f>IF(AND(D32&lt;=L$4,P32&lt;&gt;"Y"),IF(N32&lt;VLOOKUP(O32,Runners!A$3:CT$200,S$1,FALSE),2,0),0)</f>
        <v>0</v>
      </c>
      <c r="T32" s="6">
        <f t="shared" si="9"/>
        <v>0</v>
      </c>
      <c r="U32" s="2"/>
      <c r="V32" s="2" t="str">
        <f>IF(O32&lt;&gt;"",VLOOKUP(O32,Runners!CZ$3:DM$200,V$1,FALSE),"")</f>
        <v/>
      </c>
      <c r="W32" s="19" t="str">
        <f t="shared" si="10"/>
        <v/>
      </c>
    </row>
    <row r="33" spans="1:23" x14ac:dyDescent="0.25">
      <c r="A33" s="1" t="s">
        <v>206</v>
      </c>
      <c r="B33" s="1" t="s">
        <v>185</v>
      </c>
      <c r="C33" s="3">
        <f>IF(A33&lt;&gt;"",VLOOKUP(A33,Runners!A$3:AS$200,C$1,FALSE),0)</f>
        <v>1.6493055555555556E-2</v>
      </c>
      <c r="D33" s="6">
        <f t="shared" si="0"/>
        <v>30</v>
      </c>
      <c r="E33" s="2"/>
      <c r="F33" s="2">
        <f t="shared" si="1"/>
        <v>0</v>
      </c>
      <c r="J33" s="1" t="str">
        <f t="shared" si="2"/>
        <v>David Butler</v>
      </c>
      <c r="M33" s="8" t="str">
        <f t="shared" si="3"/>
        <v/>
      </c>
      <c r="N33" s="8" t="str">
        <f t="shared" si="4"/>
        <v/>
      </c>
      <c r="O33" s="1" t="str">
        <f t="shared" si="5"/>
        <v/>
      </c>
      <c r="P33" s="40" t="str">
        <f t="shared" si="6"/>
        <v/>
      </c>
      <c r="Q33" s="40" t="str">
        <f t="shared" si="7"/>
        <v/>
      </c>
      <c r="R33" s="6">
        <f t="shared" si="8"/>
        <v>0</v>
      </c>
      <c r="S33" s="6">
        <f>IF(AND(D33&lt;=L$4,P33&lt;&gt;"Y"),IF(N33&lt;VLOOKUP(O33,Runners!A$3:CT$200,S$1,FALSE),2,0),0)</f>
        <v>0</v>
      </c>
      <c r="T33" s="6">
        <f t="shared" si="9"/>
        <v>0</v>
      </c>
      <c r="U33" s="2"/>
      <c r="V33" s="2" t="str">
        <f>IF(O33&lt;&gt;"",VLOOKUP(O33,Runners!CZ$3:DM$200,V$1,FALSE),"")</f>
        <v/>
      </c>
      <c r="W33" s="19" t="str">
        <f t="shared" si="10"/>
        <v/>
      </c>
    </row>
    <row r="34" spans="1:23" x14ac:dyDescent="0.25">
      <c r="A34" s="1" t="s">
        <v>13</v>
      </c>
      <c r="C34" s="3">
        <f>IF(A34&lt;&gt;"",VLOOKUP(A34,Runners!A$3:AS$200,C$1,FALSE),0)</f>
        <v>1.1979166666666667E-2</v>
      </c>
      <c r="D34" s="6">
        <f t="shared" si="0"/>
        <v>31</v>
      </c>
      <c r="E34" s="2"/>
      <c r="F34" s="2">
        <f t="shared" si="1"/>
        <v>0</v>
      </c>
      <c r="J34" s="1" t="str">
        <f t="shared" si="2"/>
        <v>Debbie Cooper</v>
      </c>
      <c r="M34" s="8" t="str">
        <f t="shared" si="3"/>
        <v/>
      </c>
      <c r="N34" s="8" t="str">
        <f t="shared" si="4"/>
        <v/>
      </c>
      <c r="O34" s="1" t="str">
        <f t="shared" si="5"/>
        <v/>
      </c>
      <c r="P34" s="40" t="str">
        <f t="shared" si="6"/>
        <v/>
      </c>
      <c r="Q34" s="40" t="str">
        <f t="shared" si="7"/>
        <v/>
      </c>
      <c r="R34" s="6">
        <f t="shared" si="8"/>
        <v>0</v>
      </c>
      <c r="S34" s="6">
        <f>IF(AND(D34&lt;=L$4,P34&lt;&gt;"Y"),IF(N34&lt;VLOOKUP(O34,Runners!A$3:CT$200,S$1,FALSE),2,0),0)</f>
        <v>0</v>
      </c>
      <c r="T34" s="6">
        <f t="shared" si="9"/>
        <v>0</v>
      </c>
      <c r="U34" s="2"/>
      <c r="V34" s="2" t="str">
        <f>IF(O34&lt;&gt;"",VLOOKUP(O34,Runners!CZ$3:DM$200,V$1,FALSE),"")</f>
        <v/>
      </c>
      <c r="W34" s="19" t="str">
        <f t="shared" si="10"/>
        <v/>
      </c>
    </row>
    <row r="35" spans="1:23" x14ac:dyDescent="0.25">
      <c r="A35" s="1" t="s">
        <v>202</v>
      </c>
      <c r="C35" s="3">
        <f>IF(A35&lt;&gt;"",VLOOKUP(A35,Runners!A$3:AS$200,C$1,FALSE),0)</f>
        <v>8.8541666666666664E-3</v>
      </c>
      <c r="D35" s="6">
        <f t="shared" si="0"/>
        <v>32</v>
      </c>
      <c r="E35" s="2"/>
      <c r="F35" s="2">
        <f t="shared" si="1"/>
        <v>0</v>
      </c>
      <c r="J35" s="1" t="str">
        <f t="shared" si="2"/>
        <v>Debbie Francis</v>
      </c>
      <c r="M35" s="8" t="str">
        <f t="shared" si="3"/>
        <v/>
      </c>
      <c r="N35" s="8" t="str">
        <f t="shared" si="4"/>
        <v/>
      </c>
      <c r="O35" s="1" t="str">
        <f t="shared" si="5"/>
        <v/>
      </c>
      <c r="P35" s="40" t="str">
        <f t="shared" si="6"/>
        <v/>
      </c>
      <c r="Q35" s="40" t="str">
        <f t="shared" si="7"/>
        <v/>
      </c>
      <c r="R35" s="6">
        <f t="shared" si="8"/>
        <v>0</v>
      </c>
      <c r="S35" s="6">
        <f>IF(AND(D35&lt;=L$4,P35&lt;&gt;"Y"),IF(N35&lt;VLOOKUP(O35,Runners!A$3:CT$200,S$1,FALSE),2,0),0)</f>
        <v>0</v>
      </c>
      <c r="T35" s="6">
        <f t="shared" si="9"/>
        <v>0</v>
      </c>
      <c r="U35" s="2"/>
      <c r="V35" s="2" t="str">
        <f>IF(O35&lt;&gt;"",VLOOKUP(O35,Runners!CZ$3:DM$200,V$1,FALSE),"")</f>
        <v/>
      </c>
      <c r="W35" s="19" t="str">
        <f t="shared" si="10"/>
        <v/>
      </c>
    </row>
    <row r="36" spans="1:23" x14ac:dyDescent="0.25">
      <c r="A36" s="1" t="s">
        <v>35</v>
      </c>
      <c r="C36" s="3">
        <f>IF(A36&lt;&gt;"",VLOOKUP(A36,Runners!A$3:AS$200,C$1,FALSE),0)</f>
        <v>1.1631944444444445E-2</v>
      </c>
      <c r="D36" s="6">
        <f t="shared" ref="D36:D67" si="11">D35+1</f>
        <v>33</v>
      </c>
      <c r="E36" s="2"/>
      <c r="F36" s="2">
        <f t="shared" ref="F36:F67" si="12">IF(E36&gt;0,E36-C36,0)</f>
        <v>0</v>
      </c>
      <c r="J36" s="1" t="str">
        <f t="shared" ref="J36:J67" si="13">A36</f>
        <v>Derek Caborn</v>
      </c>
      <c r="M36" s="8" t="str">
        <f t="shared" ref="M36:M67" si="14">IF(D36&lt;=L$4,SMALL(E$4:E$201,D36),"")</f>
        <v/>
      </c>
      <c r="N36" s="8" t="str">
        <f t="shared" ref="N36:N67" si="15">IF(D36&lt;=L$4,VLOOKUP(M36,E$4:F$201,2,FALSE),"")</f>
        <v/>
      </c>
      <c r="O36" s="1" t="str">
        <f t="shared" ref="O36:O67" si="16">IF(D36&lt;=L$4,VLOOKUP(M36,E$4:J$201,6,FALSE),"")</f>
        <v/>
      </c>
      <c r="P36" s="40" t="str">
        <f t="shared" ref="P36:P67" si="17">IF(D36&lt;=L$4,VLOOKUP(O36,A$4:B$201,2,FALSE),"")</f>
        <v/>
      </c>
      <c r="Q36" s="40" t="str">
        <f t="shared" ref="Q36:Q67" si="18">IF(D36&lt;=L$4,IF(P36="Y",Q35,Q35-1),"")</f>
        <v/>
      </c>
      <c r="R36" s="6">
        <f t="shared" ref="R36:R67" si="19">IF(Q36=Q35,0,Q36)</f>
        <v>0</v>
      </c>
      <c r="S36" s="6">
        <f>IF(AND(D36&lt;=L$4,P36&lt;&gt;"Y"),IF(N36&lt;VLOOKUP(O36,Runners!A$3:CT$200,S$1,FALSE),2,0),0)</f>
        <v>0</v>
      </c>
      <c r="T36" s="6">
        <f t="shared" ref="T36:T67" si="20">IF(AND(D36&lt;=L$4,P36&lt;&gt;"Y"),S36+R36,0)</f>
        <v>0</v>
      </c>
      <c r="U36" s="2"/>
      <c r="V36" s="2" t="str">
        <f>IF(O36&lt;&gt;"",VLOOKUP(O36,Runners!CZ$3:DM$200,V$1,FALSE),"")</f>
        <v/>
      </c>
      <c r="W36" s="19" t="str">
        <f t="shared" ref="W36:W67" si="21">IF(O36&lt;&gt;"",(V36-N36)/V36,"")</f>
        <v/>
      </c>
    </row>
    <row r="37" spans="1:23" x14ac:dyDescent="0.25">
      <c r="A37" s="1" t="s">
        <v>184</v>
      </c>
      <c r="B37" s="3"/>
      <c r="C37" s="3">
        <f>IF(A37&lt;&gt;"",VLOOKUP(A37,Runners!A$3:AS$200,C$1,FALSE),0)</f>
        <v>1.40625E-2</v>
      </c>
      <c r="D37" s="6">
        <f t="shared" si="11"/>
        <v>34</v>
      </c>
      <c r="E37" s="2"/>
      <c r="F37" s="2">
        <f t="shared" si="12"/>
        <v>0</v>
      </c>
      <c r="J37" s="1" t="str">
        <f t="shared" si="13"/>
        <v>Dez Appleton</v>
      </c>
      <c r="M37" s="8" t="str">
        <f t="shared" si="14"/>
        <v/>
      </c>
      <c r="N37" s="8" t="str">
        <f t="shared" si="15"/>
        <v/>
      </c>
      <c r="O37" s="1" t="str">
        <f t="shared" si="16"/>
        <v/>
      </c>
      <c r="P37" s="40" t="str">
        <f t="shared" si="17"/>
        <v/>
      </c>
      <c r="Q37" s="40" t="str">
        <f t="shared" si="18"/>
        <v/>
      </c>
      <c r="R37" s="6">
        <f t="shared" si="19"/>
        <v>0</v>
      </c>
      <c r="S37" s="6">
        <f>IF(AND(D37&lt;=L$4,P37&lt;&gt;"Y"),IF(N37&lt;VLOOKUP(O37,Runners!A$3:CT$200,S$1,FALSE),2,0),0)</f>
        <v>0</v>
      </c>
      <c r="T37" s="6">
        <f t="shared" si="20"/>
        <v>0</v>
      </c>
      <c r="U37" s="2"/>
      <c r="V37" s="2" t="str">
        <f>IF(O37&lt;&gt;"",VLOOKUP(O37,Runners!CZ$3:DM$200,V$1,FALSE),"")</f>
        <v/>
      </c>
      <c r="W37" s="19" t="str">
        <f t="shared" si="21"/>
        <v/>
      </c>
    </row>
    <row r="38" spans="1:23" x14ac:dyDescent="0.25">
      <c r="A38" s="1" t="s">
        <v>205</v>
      </c>
      <c r="B38" s="3" t="s">
        <v>185</v>
      </c>
      <c r="C38" s="3">
        <f>IF(A38&lt;&gt;"",VLOOKUP(A38,Runners!A$3:AS$200,C$1,FALSE),0)</f>
        <v>1.5277777777777777E-2</v>
      </c>
      <c r="D38" s="6">
        <f t="shared" si="11"/>
        <v>35</v>
      </c>
      <c r="E38" s="2">
        <v>3.5844907407407409E-2</v>
      </c>
      <c r="F38" s="2">
        <f t="shared" si="12"/>
        <v>2.056712962962963E-2</v>
      </c>
      <c r="J38" s="1" t="str">
        <f t="shared" si="13"/>
        <v>Dom Kirkby</v>
      </c>
      <c r="M38" s="8" t="str">
        <f t="shared" si="14"/>
        <v/>
      </c>
      <c r="N38" s="8" t="str">
        <f t="shared" si="15"/>
        <v/>
      </c>
      <c r="O38" s="1" t="str">
        <f t="shared" si="16"/>
        <v/>
      </c>
      <c r="P38" s="40" t="str">
        <f t="shared" si="17"/>
        <v/>
      </c>
      <c r="Q38" s="40" t="str">
        <f t="shared" si="18"/>
        <v/>
      </c>
      <c r="R38" s="6">
        <f t="shared" si="19"/>
        <v>0</v>
      </c>
      <c r="S38" s="6">
        <f>IF(AND(D38&lt;=L$4,P38&lt;&gt;"Y"),IF(N38&lt;VLOOKUP(O38,Runners!A$3:CT$200,S$1,FALSE),2,0),0)</f>
        <v>0</v>
      </c>
      <c r="T38" s="6">
        <f t="shared" si="20"/>
        <v>0</v>
      </c>
      <c r="U38" s="2"/>
      <c r="V38" s="2" t="str">
        <f>IF(O38&lt;&gt;"",VLOOKUP(O38,Runners!CZ$3:DM$200,V$1,FALSE),"")</f>
        <v/>
      </c>
      <c r="W38" s="19" t="str">
        <f t="shared" si="21"/>
        <v/>
      </c>
    </row>
    <row r="39" spans="1:23" x14ac:dyDescent="0.25">
      <c r="A39" s="1" t="s">
        <v>191</v>
      </c>
      <c r="C39" s="3">
        <f>IF(A39&lt;&gt;"",VLOOKUP(A39,Runners!A$3:AS$200,C$1,FALSE),0)</f>
        <v>1.8576388888888889E-2</v>
      </c>
      <c r="D39" s="6">
        <f t="shared" si="11"/>
        <v>36</v>
      </c>
      <c r="E39" s="2"/>
      <c r="F39" s="2">
        <f t="shared" si="12"/>
        <v>0</v>
      </c>
      <c r="J39" s="1" t="str">
        <f t="shared" si="13"/>
        <v>Dominic Garrett</v>
      </c>
      <c r="M39" s="8" t="str">
        <f t="shared" si="14"/>
        <v/>
      </c>
      <c r="N39" s="8" t="str">
        <f t="shared" si="15"/>
        <v/>
      </c>
      <c r="O39" s="1" t="str">
        <f t="shared" si="16"/>
        <v/>
      </c>
      <c r="P39" s="40" t="str">
        <f t="shared" si="17"/>
        <v/>
      </c>
      <c r="Q39" s="40" t="str">
        <f t="shared" si="18"/>
        <v/>
      </c>
      <c r="R39" s="6">
        <f t="shared" si="19"/>
        <v>0</v>
      </c>
      <c r="S39" s="6">
        <f>IF(AND(D39&lt;=L$4,P39&lt;&gt;"Y"),IF(N39&lt;VLOOKUP(O39,Runners!A$3:CT$200,S$1,FALSE),2,0),0)</f>
        <v>0</v>
      </c>
      <c r="T39" s="6">
        <f t="shared" si="20"/>
        <v>0</v>
      </c>
      <c r="U39" s="2"/>
      <c r="V39" s="2" t="str">
        <f>IF(O39&lt;&gt;"",VLOOKUP(O39,Runners!CZ$3:DM$200,V$1,FALSE),"")</f>
        <v/>
      </c>
      <c r="W39" s="19" t="str">
        <f t="shared" si="21"/>
        <v/>
      </c>
    </row>
    <row r="40" spans="1:23" x14ac:dyDescent="0.25">
      <c r="A40" s="1" t="s">
        <v>215</v>
      </c>
      <c r="C40" s="3">
        <f>IF(A40&lt;&gt;"",VLOOKUP(A40,Runners!A$3:AS$200,C$1,FALSE),0)</f>
        <v>1.0243055555555556E-2</v>
      </c>
      <c r="D40" s="6">
        <f t="shared" si="11"/>
        <v>37</v>
      </c>
      <c r="E40" s="2"/>
      <c r="F40" s="2">
        <f t="shared" si="12"/>
        <v>0</v>
      </c>
      <c r="J40" s="1" t="str">
        <f t="shared" si="13"/>
        <v>Emma Johnston</v>
      </c>
      <c r="M40" s="8" t="str">
        <f t="shared" si="14"/>
        <v/>
      </c>
      <c r="N40" s="8" t="str">
        <f t="shared" si="15"/>
        <v/>
      </c>
      <c r="O40" s="1" t="str">
        <f t="shared" si="16"/>
        <v/>
      </c>
      <c r="P40" s="40" t="str">
        <f t="shared" si="17"/>
        <v/>
      </c>
      <c r="Q40" s="40" t="str">
        <f t="shared" si="18"/>
        <v/>
      </c>
      <c r="R40" s="6">
        <f t="shared" si="19"/>
        <v>0</v>
      </c>
      <c r="S40" s="6">
        <f>IF(AND(D40&lt;=L$4,P40&lt;&gt;"Y"),IF(N40&lt;VLOOKUP(O40,Runners!A$3:CT$200,S$1,FALSE),2,0),0)</f>
        <v>0</v>
      </c>
      <c r="T40" s="6">
        <f t="shared" si="20"/>
        <v>0</v>
      </c>
      <c r="U40" s="2"/>
      <c r="V40" s="2" t="str">
        <f>IF(O40&lt;&gt;"",VLOOKUP(O40,Runners!CZ$3:DM$200,V$1,FALSE),"")</f>
        <v/>
      </c>
      <c r="W40" s="19" t="str">
        <f t="shared" si="21"/>
        <v/>
      </c>
    </row>
    <row r="41" spans="1:23" x14ac:dyDescent="0.25">
      <c r="A41" s="1" t="s">
        <v>232</v>
      </c>
      <c r="C41" s="3">
        <f>IF(A41&lt;&gt;"",VLOOKUP(A41,Runners!A$3:AS$200,C$1,FALSE),0)</f>
        <v>1.545138888888889E-2</v>
      </c>
      <c r="D41" s="6">
        <f t="shared" si="11"/>
        <v>38</v>
      </c>
      <c r="E41" s="2"/>
      <c r="F41" s="2">
        <f t="shared" si="12"/>
        <v>0</v>
      </c>
      <c r="J41" s="1" t="str">
        <f t="shared" si="13"/>
        <v>George Thomson</v>
      </c>
      <c r="M41" s="8" t="str">
        <f t="shared" si="14"/>
        <v/>
      </c>
      <c r="N41" s="8" t="str">
        <f t="shared" si="15"/>
        <v/>
      </c>
      <c r="O41" s="1" t="str">
        <f t="shared" si="16"/>
        <v/>
      </c>
      <c r="P41" s="40" t="str">
        <f t="shared" si="17"/>
        <v/>
      </c>
      <c r="Q41" s="40" t="str">
        <f t="shared" si="18"/>
        <v/>
      </c>
      <c r="R41" s="6">
        <f t="shared" si="19"/>
        <v>0</v>
      </c>
      <c r="S41" s="6">
        <f>IF(AND(D41&lt;=L$4,P41&lt;&gt;"Y"),IF(N41&lt;VLOOKUP(O41,Runners!A$3:CT$200,S$1,FALSE),2,0),0)</f>
        <v>0</v>
      </c>
      <c r="T41" s="6">
        <f t="shared" si="20"/>
        <v>0</v>
      </c>
      <c r="U41" s="2"/>
      <c r="V41" s="2" t="str">
        <f>IF(O41&lt;&gt;"",VLOOKUP(O41,Runners!CZ$3:DM$200,V$1,FALSE),"")</f>
        <v/>
      </c>
      <c r="W41" s="19" t="str">
        <f t="shared" si="21"/>
        <v/>
      </c>
    </row>
    <row r="42" spans="1:23" x14ac:dyDescent="0.25">
      <c r="A42" s="1" t="s">
        <v>59</v>
      </c>
      <c r="C42" s="3">
        <f>IF(A42&lt;&gt;"",VLOOKUP(A42,Runners!A$3:AS$200,C$1,FALSE),0)</f>
        <v>1.4236111111111111E-2</v>
      </c>
      <c r="D42" s="6">
        <f t="shared" si="11"/>
        <v>39</v>
      </c>
      <c r="E42" s="2"/>
      <c r="F42" s="2">
        <f t="shared" si="12"/>
        <v>0</v>
      </c>
      <c r="J42" s="1" t="str">
        <f t="shared" si="13"/>
        <v>Gerard Browne</v>
      </c>
      <c r="M42" s="8" t="str">
        <f t="shared" si="14"/>
        <v/>
      </c>
      <c r="N42" s="8" t="str">
        <f t="shared" si="15"/>
        <v/>
      </c>
      <c r="O42" s="1" t="str">
        <f t="shared" si="16"/>
        <v/>
      </c>
      <c r="P42" s="40" t="str">
        <f t="shared" si="17"/>
        <v/>
      </c>
      <c r="Q42" s="40" t="str">
        <f t="shared" si="18"/>
        <v/>
      </c>
      <c r="R42" s="6">
        <f t="shared" si="19"/>
        <v>0</v>
      </c>
      <c r="S42" s="6">
        <f>IF(AND(D42&lt;=L$4,P42&lt;&gt;"Y"),IF(N42&lt;VLOOKUP(O42,Runners!A$3:CT$200,S$1,FALSE),2,0),0)</f>
        <v>0</v>
      </c>
      <c r="T42" s="6">
        <f t="shared" si="20"/>
        <v>0</v>
      </c>
      <c r="U42" s="2"/>
      <c r="V42" s="2" t="str">
        <f>IF(O42&lt;&gt;"",VLOOKUP(O42,Runners!CZ$3:DM$200,V$1,FALSE),"")</f>
        <v/>
      </c>
      <c r="W42" s="19" t="str">
        <f t="shared" si="21"/>
        <v/>
      </c>
    </row>
    <row r="43" spans="1:23" x14ac:dyDescent="0.25">
      <c r="A43" s="1" t="s">
        <v>66</v>
      </c>
      <c r="C43" s="3">
        <f>IF(A43&lt;&gt;"",VLOOKUP(A43,Runners!A$3:AS$200,C$1,FALSE),0)</f>
        <v>1.5277777777777777E-2</v>
      </c>
      <c r="D43" s="6">
        <f t="shared" si="11"/>
        <v>40</v>
      </c>
      <c r="E43" s="2"/>
      <c r="F43" s="2">
        <f t="shared" si="12"/>
        <v>0</v>
      </c>
      <c r="J43" s="1" t="str">
        <f t="shared" si="13"/>
        <v>Gill Draper</v>
      </c>
      <c r="M43" s="8" t="str">
        <f t="shared" si="14"/>
        <v/>
      </c>
      <c r="N43" s="8" t="str">
        <f t="shared" si="15"/>
        <v/>
      </c>
      <c r="O43" s="1" t="str">
        <f t="shared" si="16"/>
        <v/>
      </c>
      <c r="P43" s="40" t="str">
        <f t="shared" si="17"/>
        <v/>
      </c>
      <c r="Q43" s="40" t="str">
        <f t="shared" si="18"/>
        <v/>
      </c>
      <c r="R43" s="6">
        <f t="shared" si="19"/>
        <v>0</v>
      </c>
      <c r="S43" s="6">
        <f>IF(AND(D43&lt;=L$4,P43&lt;&gt;"Y"),IF(N43&lt;VLOOKUP(O43,Runners!A$3:CT$200,S$1,FALSE),2,0),0)</f>
        <v>0</v>
      </c>
      <c r="T43" s="6">
        <f t="shared" si="20"/>
        <v>0</v>
      </c>
      <c r="U43" s="2"/>
      <c r="V43" s="2" t="str">
        <f>IF(O43&lt;&gt;"",VLOOKUP(O43,Runners!CZ$3:DM$200,V$1,FALSE),"")</f>
        <v/>
      </c>
      <c r="W43" s="19" t="str">
        <f t="shared" si="21"/>
        <v/>
      </c>
    </row>
    <row r="44" spans="1:23" x14ac:dyDescent="0.25">
      <c r="A44" s="1" t="s">
        <v>4</v>
      </c>
      <c r="C44" s="3">
        <f>IF(A44&lt;&gt;"",VLOOKUP(A44,Runners!A$3:AS$200,C$1,FALSE),0)</f>
        <v>6.5972222222222222E-3</v>
      </c>
      <c r="D44" s="6">
        <f t="shared" si="11"/>
        <v>41</v>
      </c>
      <c r="E44" s="2"/>
      <c r="F44" s="2">
        <f t="shared" si="12"/>
        <v>0</v>
      </c>
      <c r="J44" s="1" t="str">
        <f t="shared" si="13"/>
        <v>Gillian Oliver</v>
      </c>
      <c r="M44" s="8" t="str">
        <f t="shared" si="14"/>
        <v/>
      </c>
      <c r="N44" s="8" t="str">
        <f t="shared" si="15"/>
        <v/>
      </c>
      <c r="O44" s="1" t="str">
        <f t="shared" si="16"/>
        <v/>
      </c>
      <c r="P44" s="40" t="str">
        <f t="shared" si="17"/>
        <v/>
      </c>
      <c r="Q44" s="40" t="str">
        <f t="shared" si="18"/>
        <v/>
      </c>
      <c r="R44" s="6">
        <f t="shared" si="19"/>
        <v>0</v>
      </c>
      <c r="S44" s="6">
        <f>IF(AND(D44&lt;=L$4,P44&lt;&gt;"Y"),IF(N44&lt;VLOOKUP(O44,Runners!A$3:CT$200,S$1,FALSE),2,0),0)</f>
        <v>0</v>
      </c>
      <c r="T44" s="6">
        <f t="shared" si="20"/>
        <v>0</v>
      </c>
      <c r="U44" s="2"/>
      <c r="V44" s="2" t="str">
        <f>IF(O44&lt;&gt;"",VLOOKUP(O44,Runners!CZ$3:DM$200,V$1,FALSE),"")</f>
        <v/>
      </c>
      <c r="W44" s="19" t="str">
        <f t="shared" si="21"/>
        <v/>
      </c>
    </row>
    <row r="45" spans="1:23" x14ac:dyDescent="0.25">
      <c r="A45" s="1" t="s">
        <v>5</v>
      </c>
      <c r="C45" s="3">
        <f>IF(A45&lt;&gt;"",VLOOKUP(A45,Runners!A$3:AS$200,C$1,FALSE),0)</f>
        <v>1.545138888888889E-2</v>
      </c>
      <c r="D45" s="6">
        <f t="shared" si="11"/>
        <v>42</v>
      </c>
      <c r="E45" s="2"/>
      <c r="F45" s="2">
        <f t="shared" si="12"/>
        <v>0</v>
      </c>
      <c r="J45" s="1" t="str">
        <f t="shared" si="13"/>
        <v>Graham Webster</v>
      </c>
      <c r="M45" s="8" t="str">
        <f t="shared" si="14"/>
        <v/>
      </c>
      <c r="N45" s="8" t="str">
        <f t="shared" si="15"/>
        <v/>
      </c>
      <c r="O45" s="1" t="str">
        <f t="shared" si="16"/>
        <v/>
      </c>
      <c r="P45" s="40" t="str">
        <f t="shared" si="17"/>
        <v/>
      </c>
      <c r="Q45" s="40" t="str">
        <f t="shared" si="18"/>
        <v/>
      </c>
      <c r="R45" s="6">
        <f t="shared" si="19"/>
        <v>0</v>
      </c>
      <c r="S45" s="6">
        <f>IF(AND(D45&lt;=L$4,P45&lt;&gt;"Y"),IF(N45&lt;VLOOKUP(O45,Runners!A$3:CT$200,S$1,FALSE),2,0),0)</f>
        <v>0</v>
      </c>
      <c r="T45" s="6">
        <f t="shared" si="20"/>
        <v>0</v>
      </c>
      <c r="U45" s="2"/>
      <c r="V45" s="2" t="str">
        <f>IF(O45&lt;&gt;"",VLOOKUP(O45,Runners!CZ$3:DM$200,V$1,FALSE),"")</f>
        <v/>
      </c>
      <c r="W45" s="19" t="str">
        <f t="shared" si="21"/>
        <v/>
      </c>
    </row>
    <row r="46" spans="1:23" x14ac:dyDescent="0.25">
      <c r="A46" s="1" t="s">
        <v>195</v>
      </c>
      <c r="C46" s="3">
        <f>IF(A46&lt;&gt;"",VLOOKUP(A46,Runners!A$3:AS$200,C$1,FALSE),0)</f>
        <v>4.6874999999999998E-3</v>
      </c>
      <c r="D46" s="6">
        <f t="shared" si="11"/>
        <v>43</v>
      </c>
      <c r="E46" s="2"/>
      <c r="F46" s="2">
        <f t="shared" si="12"/>
        <v>0</v>
      </c>
      <c r="J46" s="1" t="str">
        <f t="shared" si="13"/>
        <v>Graham Young</v>
      </c>
      <c r="M46" s="8" t="str">
        <f t="shared" si="14"/>
        <v/>
      </c>
      <c r="N46" s="8" t="str">
        <f t="shared" si="15"/>
        <v/>
      </c>
      <c r="O46" s="1" t="str">
        <f t="shared" si="16"/>
        <v/>
      </c>
      <c r="P46" s="40" t="str">
        <f t="shared" si="17"/>
        <v/>
      </c>
      <c r="Q46" s="40" t="str">
        <f t="shared" si="18"/>
        <v/>
      </c>
      <c r="R46" s="6">
        <f t="shared" si="19"/>
        <v>0</v>
      </c>
      <c r="S46" s="6">
        <f>IF(AND(D46&lt;=L$4,P46&lt;&gt;"Y"),IF(N46&lt;VLOOKUP(O46,Runners!A$3:CT$200,S$1,FALSE),2,0),0)</f>
        <v>0</v>
      </c>
      <c r="T46" s="6">
        <f t="shared" si="20"/>
        <v>0</v>
      </c>
      <c r="U46" s="2"/>
      <c r="V46" s="2" t="str">
        <f>IF(O46&lt;&gt;"",VLOOKUP(O46,Runners!CZ$3:DM$200,V$1,FALSE),"")</f>
        <v/>
      </c>
      <c r="W46" s="19" t="str">
        <f t="shared" si="21"/>
        <v/>
      </c>
    </row>
    <row r="47" spans="1:23" x14ac:dyDescent="0.25">
      <c r="A47" s="1" t="s">
        <v>10</v>
      </c>
      <c r="C47" s="3">
        <f>IF(A47&lt;&gt;"",VLOOKUP(A47,Runners!A$3:AS$200,C$1,FALSE),0)</f>
        <v>9.2013888888888892E-3</v>
      </c>
      <c r="D47" s="6">
        <f t="shared" si="11"/>
        <v>44</v>
      </c>
      <c r="E47" s="2">
        <v>3.6354166666666667E-2</v>
      </c>
      <c r="F47" s="2">
        <f t="shared" si="12"/>
        <v>2.7152777777777776E-2</v>
      </c>
      <c r="J47" s="1" t="str">
        <f t="shared" si="13"/>
        <v>Greg Oulton</v>
      </c>
      <c r="M47" s="8" t="str">
        <f t="shared" si="14"/>
        <v/>
      </c>
      <c r="N47" s="8" t="str">
        <f t="shared" si="15"/>
        <v/>
      </c>
      <c r="O47" s="1" t="str">
        <f t="shared" si="16"/>
        <v/>
      </c>
      <c r="P47" s="40" t="str">
        <f t="shared" si="17"/>
        <v/>
      </c>
      <c r="Q47" s="40" t="str">
        <f t="shared" si="18"/>
        <v/>
      </c>
      <c r="R47" s="6">
        <f t="shared" si="19"/>
        <v>0</v>
      </c>
      <c r="S47" s="6">
        <f>IF(AND(D47&lt;=L$4,P47&lt;&gt;"Y"),IF(N47&lt;VLOOKUP(O47,Runners!A$3:CT$200,S$1,FALSE),2,0),0)</f>
        <v>0</v>
      </c>
      <c r="T47" s="6">
        <f t="shared" si="20"/>
        <v>0</v>
      </c>
      <c r="U47" s="2"/>
      <c r="V47" s="2" t="str">
        <f>IF(O47&lt;&gt;"",VLOOKUP(O47,Runners!CZ$3:DM$200,V$1,FALSE),"")</f>
        <v/>
      </c>
      <c r="W47" s="19" t="str">
        <f t="shared" si="21"/>
        <v/>
      </c>
    </row>
    <row r="48" spans="1:23" x14ac:dyDescent="0.25">
      <c r="A48" s="1" t="s">
        <v>197</v>
      </c>
      <c r="C48" s="3">
        <f>IF(A48&lt;&gt;"",VLOOKUP(A48,Runners!A$3:AS$200,C$1,FALSE),0)</f>
        <v>1.9791666666666666E-2</v>
      </c>
      <c r="D48" s="6">
        <f t="shared" si="11"/>
        <v>45</v>
      </c>
      <c r="E48" s="2"/>
      <c r="F48" s="2">
        <f t="shared" si="12"/>
        <v>0</v>
      </c>
      <c r="J48" s="1" t="str">
        <f t="shared" si="13"/>
        <v>Guest 35:00</v>
      </c>
      <c r="M48" s="8" t="str">
        <f t="shared" si="14"/>
        <v/>
      </c>
      <c r="N48" s="8" t="str">
        <f t="shared" si="15"/>
        <v/>
      </c>
      <c r="O48" s="1" t="str">
        <f t="shared" si="16"/>
        <v/>
      </c>
      <c r="P48" s="40" t="str">
        <f t="shared" si="17"/>
        <v/>
      </c>
      <c r="Q48" s="40" t="str">
        <f t="shared" si="18"/>
        <v/>
      </c>
      <c r="R48" s="6">
        <f t="shared" si="19"/>
        <v>0</v>
      </c>
      <c r="S48" s="6">
        <f>IF(AND(D48&lt;=L$4,P48&lt;&gt;"Y"),IF(N48&lt;VLOOKUP(O48,Runners!A$3:CT$200,S$1,FALSE),2,0),0)</f>
        <v>0</v>
      </c>
      <c r="T48" s="6">
        <f t="shared" si="20"/>
        <v>0</v>
      </c>
      <c r="U48" s="2"/>
      <c r="V48" s="2" t="str">
        <f>IF(O48&lt;&gt;"",VLOOKUP(O48,Runners!CZ$3:DM$200,V$1,FALSE),"")</f>
        <v/>
      </c>
      <c r="W48" s="19" t="str">
        <f t="shared" si="21"/>
        <v/>
      </c>
    </row>
    <row r="49" spans="1:23" x14ac:dyDescent="0.25">
      <c r="A49" s="1" t="s">
        <v>196</v>
      </c>
      <c r="B49" s="3"/>
      <c r="C49" s="3">
        <f>IF(A49&lt;&gt;"",VLOOKUP(A49,Runners!A$3:AS$200,C$1,FALSE),0)</f>
        <v>1.8576388888888889E-2</v>
      </c>
      <c r="D49" s="6">
        <f t="shared" si="11"/>
        <v>46</v>
      </c>
      <c r="E49" s="2"/>
      <c r="F49" s="2">
        <f t="shared" si="12"/>
        <v>0</v>
      </c>
      <c r="J49" s="1" t="str">
        <f t="shared" si="13"/>
        <v>Guest 37:30</v>
      </c>
      <c r="M49" s="8" t="str">
        <f t="shared" si="14"/>
        <v/>
      </c>
      <c r="N49" s="8" t="str">
        <f t="shared" si="15"/>
        <v/>
      </c>
      <c r="O49" s="1" t="str">
        <f t="shared" si="16"/>
        <v/>
      </c>
      <c r="P49" s="40" t="str">
        <f t="shared" si="17"/>
        <v/>
      </c>
      <c r="Q49" s="40" t="str">
        <f t="shared" si="18"/>
        <v/>
      </c>
      <c r="R49" s="6">
        <f t="shared" si="19"/>
        <v>0</v>
      </c>
      <c r="S49" s="6">
        <f>IF(AND(D49&lt;=L$4,P49&lt;&gt;"Y"),IF(N49&lt;VLOOKUP(O49,Runners!A$3:CT$200,S$1,FALSE),2,0),0)</f>
        <v>0</v>
      </c>
      <c r="T49" s="6">
        <f t="shared" si="20"/>
        <v>0</v>
      </c>
      <c r="U49" s="2"/>
      <c r="V49" s="2" t="str">
        <f>IF(O49&lt;&gt;"",VLOOKUP(O49,Runners!CZ$3:DM$200,V$1,FALSE),"")</f>
        <v/>
      </c>
      <c r="W49" s="19" t="str">
        <f t="shared" si="21"/>
        <v/>
      </c>
    </row>
    <row r="50" spans="1:23" x14ac:dyDescent="0.25">
      <c r="A50" s="1" t="s">
        <v>176</v>
      </c>
      <c r="C50" s="3">
        <f>IF(A50&lt;&gt;"",VLOOKUP(A50,Runners!A$3:AS$200,C$1,FALSE),0)</f>
        <v>1.7361111111111112E-2</v>
      </c>
      <c r="D50" s="6">
        <f t="shared" si="11"/>
        <v>47</v>
      </c>
      <c r="E50" s="2"/>
      <c r="F50" s="2">
        <f t="shared" si="12"/>
        <v>0</v>
      </c>
      <c r="J50" s="1" t="str">
        <f t="shared" si="13"/>
        <v>Guest 40</v>
      </c>
      <c r="M50" s="8" t="str">
        <f t="shared" si="14"/>
        <v/>
      </c>
      <c r="N50" s="8" t="str">
        <f t="shared" si="15"/>
        <v/>
      </c>
      <c r="O50" s="1" t="str">
        <f t="shared" si="16"/>
        <v/>
      </c>
      <c r="P50" s="40" t="str">
        <f t="shared" si="17"/>
        <v/>
      </c>
      <c r="Q50" s="40" t="str">
        <f t="shared" si="18"/>
        <v/>
      </c>
      <c r="R50" s="6">
        <f t="shared" si="19"/>
        <v>0</v>
      </c>
      <c r="S50" s="6">
        <f>IF(AND(D50&lt;=L$4,P50&lt;&gt;"Y"),IF(N50&lt;VLOOKUP(O50,Runners!A$3:CT$200,S$1,FALSE),2,0),0)</f>
        <v>0</v>
      </c>
      <c r="T50" s="6">
        <f t="shared" si="20"/>
        <v>0</v>
      </c>
      <c r="U50" s="2"/>
      <c r="V50" s="2" t="str">
        <f>IF(O50&lt;&gt;"",VLOOKUP(O50,Runners!CZ$3:DM$200,V$1,FALSE),"")</f>
        <v/>
      </c>
      <c r="W50" s="19" t="str">
        <f t="shared" si="21"/>
        <v/>
      </c>
    </row>
    <row r="51" spans="1:23" x14ac:dyDescent="0.25">
      <c r="A51" s="1" t="s">
        <v>177</v>
      </c>
      <c r="C51" s="3">
        <f>IF(A51&lt;&gt;"",VLOOKUP(A51,Runners!A$3:AS$200,C$1,FALSE),0)</f>
        <v>1.6145833333333335E-2</v>
      </c>
      <c r="D51" s="6">
        <f t="shared" si="11"/>
        <v>48</v>
      </c>
      <c r="E51" s="2"/>
      <c r="F51" s="2">
        <f t="shared" si="12"/>
        <v>0</v>
      </c>
      <c r="J51" s="1" t="str">
        <f t="shared" si="13"/>
        <v>Guest 42:30</v>
      </c>
      <c r="M51" s="8" t="str">
        <f t="shared" si="14"/>
        <v/>
      </c>
      <c r="N51" s="8" t="str">
        <f t="shared" si="15"/>
        <v/>
      </c>
      <c r="O51" s="1" t="str">
        <f t="shared" si="16"/>
        <v/>
      </c>
      <c r="P51" s="40" t="str">
        <f t="shared" si="17"/>
        <v/>
      </c>
      <c r="Q51" s="40" t="str">
        <f t="shared" si="18"/>
        <v/>
      </c>
      <c r="R51" s="6">
        <f t="shared" si="19"/>
        <v>0</v>
      </c>
      <c r="S51" s="6">
        <f>IF(AND(D51&lt;=L$4,P51&lt;&gt;"Y"),IF(N51&lt;VLOOKUP(O51,Runners!A$3:CT$200,S$1,FALSE),2,0),0)</f>
        <v>0</v>
      </c>
      <c r="T51" s="6">
        <f t="shared" si="20"/>
        <v>0</v>
      </c>
      <c r="U51" s="2"/>
      <c r="V51" s="2" t="str">
        <f>IF(O51&lt;&gt;"",VLOOKUP(O51,Runners!CZ$3:DM$200,V$1,FALSE),"")</f>
        <v/>
      </c>
      <c r="W51" s="19" t="str">
        <f t="shared" si="21"/>
        <v/>
      </c>
    </row>
    <row r="52" spans="1:23" x14ac:dyDescent="0.25">
      <c r="A52" s="1" t="s">
        <v>178</v>
      </c>
      <c r="C52" s="3">
        <f>IF(A52&lt;&gt;"",VLOOKUP(A52,Runners!A$3:AS$200,C$1,FALSE),0)</f>
        <v>1.4930555555555556E-2</v>
      </c>
      <c r="D52" s="6">
        <f t="shared" si="11"/>
        <v>49</v>
      </c>
      <c r="E52" s="2"/>
      <c r="F52" s="2">
        <f t="shared" si="12"/>
        <v>0</v>
      </c>
      <c r="J52" s="1" t="str">
        <f t="shared" si="13"/>
        <v>Guest 45</v>
      </c>
      <c r="M52" s="8" t="str">
        <f t="shared" si="14"/>
        <v/>
      </c>
      <c r="N52" s="8" t="str">
        <f t="shared" si="15"/>
        <v/>
      </c>
      <c r="O52" s="1" t="str">
        <f t="shared" si="16"/>
        <v/>
      </c>
      <c r="P52" s="40" t="str">
        <f t="shared" si="17"/>
        <v/>
      </c>
      <c r="Q52" s="40" t="str">
        <f t="shared" si="18"/>
        <v/>
      </c>
      <c r="R52" s="6">
        <f t="shared" si="19"/>
        <v>0</v>
      </c>
      <c r="S52" s="6">
        <f>IF(AND(D52&lt;=L$4,P52&lt;&gt;"Y"),IF(N52&lt;VLOOKUP(O52,Runners!A$3:CT$200,S$1,FALSE),2,0),0)</f>
        <v>0</v>
      </c>
      <c r="T52" s="6">
        <f t="shared" si="20"/>
        <v>0</v>
      </c>
      <c r="U52" s="2"/>
      <c r="V52" s="2" t="str">
        <f>IF(O52&lt;&gt;"",VLOOKUP(O52,Runners!CZ$3:DM$200,V$1,FALSE),"")</f>
        <v/>
      </c>
      <c r="W52" s="19" t="str">
        <f t="shared" si="21"/>
        <v/>
      </c>
    </row>
    <row r="53" spans="1:23" x14ac:dyDescent="0.25">
      <c r="A53" s="1" t="s">
        <v>179</v>
      </c>
      <c r="B53" s="3"/>
      <c r="C53" s="3">
        <f>IF(A53&lt;&gt;"",VLOOKUP(A53,Runners!A$3:AS$200,C$1,FALSE),0)</f>
        <v>1.3888888888888888E-2</v>
      </c>
      <c r="D53" s="6">
        <f t="shared" si="11"/>
        <v>50</v>
      </c>
      <c r="E53" s="2"/>
      <c r="F53" s="2">
        <f t="shared" si="12"/>
        <v>0</v>
      </c>
      <c r="J53" s="1" t="str">
        <f t="shared" si="13"/>
        <v>Guest 47:30</v>
      </c>
      <c r="M53" s="8" t="str">
        <f t="shared" si="14"/>
        <v/>
      </c>
      <c r="N53" s="8" t="str">
        <f t="shared" si="15"/>
        <v/>
      </c>
      <c r="O53" s="1" t="str">
        <f t="shared" si="16"/>
        <v/>
      </c>
      <c r="P53" s="40" t="str">
        <f t="shared" si="17"/>
        <v/>
      </c>
      <c r="Q53" s="40" t="str">
        <f t="shared" si="18"/>
        <v/>
      </c>
      <c r="R53" s="6">
        <f t="shared" si="19"/>
        <v>0</v>
      </c>
      <c r="S53" s="6">
        <f>IF(AND(D53&lt;=L$4,P53&lt;&gt;"Y"),IF(N53&lt;VLOOKUP(O53,Runners!A$3:CT$200,S$1,FALSE),2,0),0)</f>
        <v>0</v>
      </c>
      <c r="T53" s="6">
        <f t="shared" si="20"/>
        <v>0</v>
      </c>
      <c r="U53" s="2"/>
      <c r="V53" s="2" t="str">
        <f>IF(O53&lt;&gt;"",VLOOKUP(O53,Runners!CZ$3:DM$200,V$1,FALSE),"")</f>
        <v/>
      </c>
      <c r="W53" s="19" t="str">
        <f t="shared" si="21"/>
        <v/>
      </c>
    </row>
    <row r="54" spans="1:23" x14ac:dyDescent="0.25">
      <c r="A54" s="1" t="s">
        <v>180</v>
      </c>
      <c r="B54" s="3"/>
      <c r="C54" s="3">
        <f>IF(A54&lt;&gt;"",VLOOKUP(A54,Runners!A$3:AS$200,C$1,FALSE),0)</f>
        <v>1.2673611111111111E-2</v>
      </c>
      <c r="D54" s="6">
        <f t="shared" si="11"/>
        <v>51</v>
      </c>
      <c r="E54" s="2"/>
      <c r="F54" s="2">
        <f t="shared" si="12"/>
        <v>0</v>
      </c>
      <c r="J54" s="1" t="str">
        <f t="shared" si="13"/>
        <v>Guest 50</v>
      </c>
      <c r="M54" s="8" t="str">
        <f t="shared" si="14"/>
        <v/>
      </c>
      <c r="N54" s="8" t="str">
        <f t="shared" si="15"/>
        <v/>
      </c>
      <c r="O54" s="1" t="str">
        <f t="shared" si="16"/>
        <v/>
      </c>
      <c r="P54" s="40" t="str">
        <f t="shared" si="17"/>
        <v/>
      </c>
      <c r="Q54" s="40" t="str">
        <f t="shared" si="18"/>
        <v/>
      </c>
      <c r="R54" s="6">
        <f t="shared" si="19"/>
        <v>0</v>
      </c>
      <c r="S54" s="6">
        <f>IF(AND(D54&lt;=L$4,P54&lt;&gt;"Y"),IF(N54&lt;VLOOKUP(O54,Runners!A$3:CT$200,S$1,FALSE),2,0),0)</f>
        <v>0</v>
      </c>
      <c r="T54" s="6">
        <f t="shared" si="20"/>
        <v>0</v>
      </c>
      <c r="U54" s="2"/>
      <c r="V54" s="2" t="str">
        <f>IF(O54&lt;&gt;"",VLOOKUP(O54,Runners!CZ$3:DM$200,V$1,FALSE),"")</f>
        <v/>
      </c>
      <c r="W54" s="19" t="str">
        <f t="shared" si="21"/>
        <v/>
      </c>
    </row>
    <row r="55" spans="1:23" x14ac:dyDescent="0.25">
      <c r="A55" s="1" t="s">
        <v>181</v>
      </c>
      <c r="C55" s="3">
        <f>IF(A55&lt;&gt;"",VLOOKUP(A55,Runners!A$3:AS$200,C$1,FALSE),0)</f>
        <v>1.0243055555555556E-2</v>
      </c>
      <c r="D55" s="6">
        <f t="shared" si="11"/>
        <v>52</v>
      </c>
      <c r="E55" s="2"/>
      <c r="F55" s="2">
        <f t="shared" si="12"/>
        <v>0</v>
      </c>
      <c r="J55" s="1" t="str">
        <f t="shared" si="13"/>
        <v>Guest 55</v>
      </c>
      <c r="M55" s="8" t="str">
        <f t="shared" si="14"/>
        <v/>
      </c>
      <c r="N55" s="8" t="str">
        <f t="shared" si="15"/>
        <v/>
      </c>
      <c r="O55" s="1" t="str">
        <f t="shared" si="16"/>
        <v/>
      </c>
      <c r="P55" s="40" t="str">
        <f t="shared" si="17"/>
        <v/>
      </c>
      <c r="Q55" s="40" t="str">
        <f t="shared" si="18"/>
        <v/>
      </c>
      <c r="R55" s="6">
        <f t="shared" si="19"/>
        <v>0</v>
      </c>
      <c r="S55" s="6">
        <f>IF(AND(D55&lt;=L$4,P55&lt;&gt;"Y"),IF(N55&lt;VLOOKUP(O55,Runners!A$3:CT$200,S$1,FALSE),2,0),0)</f>
        <v>0</v>
      </c>
      <c r="T55" s="6">
        <f t="shared" si="20"/>
        <v>0</v>
      </c>
      <c r="U55" s="2"/>
      <c r="V55" s="2" t="str">
        <f>IF(O55&lt;&gt;"",VLOOKUP(O55,Runners!CZ$3:DM$200,V$1,FALSE),"")</f>
        <v/>
      </c>
      <c r="W55" s="19" t="str">
        <f t="shared" si="21"/>
        <v/>
      </c>
    </row>
    <row r="56" spans="1:23" x14ac:dyDescent="0.25">
      <c r="A56" s="1" t="s">
        <v>182</v>
      </c>
      <c r="C56" s="3">
        <f>IF(A56&lt;&gt;"",VLOOKUP(A56,Runners!A$3:AS$200,C$1,FALSE),0)</f>
        <v>7.9861111111111105E-3</v>
      </c>
      <c r="D56" s="6">
        <f t="shared" si="11"/>
        <v>53</v>
      </c>
      <c r="E56" s="2"/>
      <c r="F56" s="2">
        <f t="shared" si="12"/>
        <v>0</v>
      </c>
      <c r="J56" s="1" t="str">
        <f t="shared" si="13"/>
        <v>Guest 60</v>
      </c>
      <c r="M56" s="8" t="str">
        <f t="shared" si="14"/>
        <v/>
      </c>
      <c r="N56" s="8" t="str">
        <f t="shared" si="15"/>
        <v/>
      </c>
      <c r="O56" s="1" t="str">
        <f t="shared" si="16"/>
        <v/>
      </c>
      <c r="P56" s="40" t="str">
        <f t="shared" si="17"/>
        <v/>
      </c>
      <c r="Q56" s="40" t="str">
        <f t="shared" si="18"/>
        <v/>
      </c>
      <c r="R56" s="6">
        <f t="shared" si="19"/>
        <v>0</v>
      </c>
      <c r="S56" s="6">
        <f>IF(AND(D56&lt;=L$4,P56&lt;&gt;"Y"),IF(N56&lt;VLOOKUP(O56,Runners!A$3:CT$200,S$1,FALSE),2,0),0)</f>
        <v>0</v>
      </c>
      <c r="T56" s="6">
        <f t="shared" si="20"/>
        <v>0</v>
      </c>
      <c r="U56" s="2"/>
      <c r="V56" s="2" t="str">
        <f>IF(O56&lt;&gt;"",VLOOKUP(O56,Runners!CZ$3:DM$200,V$1,FALSE),"")</f>
        <v/>
      </c>
      <c r="W56" s="19" t="str">
        <f t="shared" si="21"/>
        <v/>
      </c>
    </row>
    <row r="57" spans="1:23" x14ac:dyDescent="0.25">
      <c r="A57" s="1" t="s">
        <v>199</v>
      </c>
      <c r="B57" s="3" t="s">
        <v>185</v>
      </c>
      <c r="C57" s="3">
        <f>IF(A57&lt;&gt;"",VLOOKUP(A57,Runners!A$3:AS$200,C$1,FALSE),0)</f>
        <v>1.1111111111111112E-2</v>
      </c>
      <c r="D57" s="6">
        <f t="shared" si="11"/>
        <v>54</v>
      </c>
      <c r="E57" s="2"/>
      <c r="F57" s="2">
        <f t="shared" si="12"/>
        <v>0</v>
      </c>
      <c r="J57" s="1" t="str">
        <f t="shared" si="13"/>
        <v>Hannah McCandless</v>
      </c>
      <c r="M57" s="8" t="str">
        <f t="shared" si="14"/>
        <v/>
      </c>
      <c r="N57" s="8" t="str">
        <f t="shared" si="15"/>
        <v/>
      </c>
      <c r="O57" s="1" t="str">
        <f t="shared" si="16"/>
        <v/>
      </c>
      <c r="P57" s="40" t="str">
        <f t="shared" si="17"/>
        <v/>
      </c>
      <c r="Q57" s="40" t="str">
        <f t="shared" si="18"/>
        <v/>
      </c>
      <c r="R57" s="6">
        <f t="shared" si="19"/>
        <v>0</v>
      </c>
      <c r="S57" s="6">
        <f>IF(AND(D57&lt;=L$4,P57&lt;&gt;"Y"),IF(N57&lt;VLOOKUP(O57,Runners!A$3:CT$200,S$1,FALSE),2,0),0)</f>
        <v>0</v>
      </c>
      <c r="T57" s="6">
        <f t="shared" si="20"/>
        <v>0</v>
      </c>
      <c r="U57" s="2"/>
      <c r="V57" s="2" t="str">
        <f>IF(O57&lt;&gt;"",VLOOKUP(O57,Runners!CZ$3:DM$200,V$1,FALSE),"")</f>
        <v/>
      </c>
      <c r="W57" s="19" t="str">
        <f t="shared" si="21"/>
        <v/>
      </c>
    </row>
    <row r="58" spans="1:23" x14ac:dyDescent="0.25">
      <c r="A58" s="1" t="s">
        <v>172</v>
      </c>
      <c r="C58" s="3">
        <f>IF(A58&lt;&gt;"",VLOOKUP(A58,Runners!A$3:AS$200,C$1,FALSE),0)</f>
        <v>1.3194444444444444E-2</v>
      </c>
      <c r="D58" s="6">
        <f t="shared" si="11"/>
        <v>55</v>
      </c>
      <c r="E58" s="2"/>
      <c r="F58" s="2">
        <f t="shared" si="12"/>
        <v>0</v>
      </c>
      <c r="J58" s="1" t="str">
        <f t="shared" si="13"/>
        <v>Heidi Haigh</v>
      </c>
      <c r="M58" s="8" t="str">
        <f t="shared" si="14"/>
        <v/>
      </c>
      <c r="N58" s="8" t="str">
        <f t="shared" si="15"/>
        <v/>
      </c>
      <c r="O58" s="1" t="str">
        <f t="shared" si="16"/>
        <v/>
      </c>
      <c r="P58" s="40" t="str">
        <f t="shared" si="17"/>
        <v/>
      </c>
      <c r="Q58" s="40" t="str">
        <f t="shared" si="18"/>
        <v/>
      </c>
      <c r="R58" s="6">
        <f t="shared" si="19"/>
        <v>0</v>
      </c>
      <c r="S58" s="6">
        <f>IF(AND(D58&lt;=L$4,P58&lt;&gt;"Y"),IF(N58&lt;VLOOKUP(O58,Runners!A$3:CT$200,S$1,FALSE),2,0),0)</f>
        <v>0</v>
      </c>
      <c r="T58" s="6">
        <f t="shared" si="20"/>
        <v>0</v>
      </c>
      <c r="U58" s="2"/>
      <c r="V58" s="2" t="str">
        <f>IF(O58&lt;&gt;"",VLOOKUP(O58,Runners!CZ$3:DM$200,V$1,FALSE),"")</f>
        <v/>
      </c>
      <c r="W58" s="19" t="str">
        <f t="shared" si="21"/>
        <v/>
      </c>
    </row>
    <row r="59" spans="1:23" x14ac:dyDescent="0.25">
      <c r="A59" s="1" t="s">
        <v>233</v>
      </c>
      <c r="C59" s="3">
        <f>IF(A59&lt;&gt;"",VLOOKUP(A59,Runners!A$3:AS$200,C$1,FALSE),0)</f>
        <v>1.545138888888889E-2</v>
      </c>
      <c r="D59" s="6">
        <f t="shared" si="11"/>
        <v>56</v>
      </c>
      <c r="E59" s="2"/>
      <c r="F59" s="2">
        <f t="shared" si="12"/>
        <v>0</v>
      </c>
      <c r="J59" s="1" t="str">
        <f t="shared" si="13"/>
        <v>Hugo Love</v>
      </c>
      <c r="M59" s="8" t="str">
        <f t="shared" si="14"/>
        <v/>
      </c>
      <c r="N59" s="8" t="str">
        <f t="shared" si="15"/>
        <v/>
      </c>
      <c r="O59" s="1" t="str">
        <f t="shared" si="16"/>
        <v/>
      </c>
      <c r="P59" s="40" t="str">
        <f t="shared" si="17"/>
        <v/>
      </c>
      <c r="Q59" s="40" t="str">
        <f t="shared" si="18"/>
        <v/>
      </c>
      <c r="R59" s="6">
        <f t="shared" si="19"/>
        <v>0</v>
      </c>
      <c r="S59" s="6">
        <f>IF(AND(D59&lt;=L$4,P59&lt;&gt;"Y"),IF(N59&lt;VLOOKUP(O59,Runners!A$3:CT$200,S$1,FALSE),2,0),0)</f>
        <v>0</v>
      </c>
      <c r="T59" s="6">
        <f t="shared" si="20"/>
        <v>0</v>
      </c>
      <c r="U59" s="2"/>
      <c r="V59" s="2" t="str">
        <f>IF(O59&lt;&gt;"",VLOOKUP(O59,Runners!CZ$3:DM$200,V$1,FALSE),"")</f>
        <v/>
      </c>
      <c r="W59" s="19" t="str">
        <f t="shared" si="21"/>
        <v/>
      </c>
    </row>
    <row r="60" spans="1:23" x14ac:dyDescent="0.25">
      <c r="A60" s="1" t="s">
        <v>165</v>
      </c>
      <c r="C60" s="3">
        <f>IF(A60&lt;&gt;"",VLOOKUP(A60,Runners!A$3:AS$200,C$1,FALSE),0)</f>
        <v>1.545138888888889E-2</v>
      </c>
      <c r="D60" s="6">
        <f t="shared" si="11"/>
        <v>57</v>
      </c>
      <c r="E60" s="2"/>
      <c r="F60" s="2">
        <f t="shared" si="12"/>
        <v>0</v>
      </c>
      <c r="J60" s="1" t="str">
        <f t="shared" si="13"/>
        <v>Ian Tate</v>
      </c>
      <c r="M60" s="8" t="str">
        <f t="shared" si="14"/>
        <v/>
      </c>
      <c r="N60" s="8" t="str">
        <f t="shared" si="15"/>
        <v/>
      </c>
      <c r="O60" s="1" t="str">
        <f t="shared" si="16"/>
        <v/>
      </c>
      <c r="P60" s="40" t="str">
        <f t="shared" si="17"/>
        <v/>
      </c>
      <c r="Q60" s="40" t="str">
        <f t="shared" si="18"/>
        <v/>
      </c>
      <c r="R60" s="6">
        <f t="shared" si="19"/>
        <v>0</v>
      </c>
      <c r="S60" s="6">
        <f>IF(AND(D60&lt;=L$4,P60&lt;&gt;"Y"),IF(N60&lt;VLOOKUP(O60,Runners!A$3:CT$200,S$1,FALSE),2,0),0)</f>
        <v>0</v>
      </c>
      <c r="T60" s="6">
        <f t="shared" si="20"/>
        <v>0</v>
      </c>
      <c r="U60" s="2"/>
      <c r="V60" s="2" t="str">
        <f>IF(O60&lt;&gt;"",VLOOKUP(O60,Runners!CZ$3:DM$200,V$1,FALSE),"")</f>
        <v/>
      </c>
      <c r="W60" s="19" t="str">
        <f t="shared" si="21"/>
        <v/>
      </c>
    </row>
    <row r="61" spans="1:23" x14ac:dyDescent="0.25">
      <c r="A61" s="1" t="s">
        <v>11</v>
      </c>
      <c r="B61" s="3"/>
      <c r="C61" s="3">
        <f>IF(A61&lt;&gt;"",VLOOKUP(A61,Runners!A$3:AS$200,C$1,FALSE),0)</f>
        <v>9.3749999999999997E-3</v>
      </c>
      <c r="D61" s="6">
        <f t="shared" si="11"/>
        <v>58</v>
      </c>
      <c r="E61" s="2">
        <v>3.8310185185185183E-2</v>
      </c>
      <c r="F61" s="2">
        <f t="shared" si="12"/>
        <v>2.8935185185185182E-2</v>
      </c>
      <c r="J61" s="1" t="str">
        <f t="shared" si="13"/>
        <v>Jacqui Murray</v>
      </c>
      <c r="M61" s="8" t="str">
        <f t="shared" si="14"/>
        <v/>
      </c>
      <c r="N61" s="8" t="str">
        <f t="shared" si="15"/>
        <v/>
      </c>
      <c r="O61" s="1" t="str">
        <f t="shared" si="16"/>
        <v/>
      </c>
      <c r="P61" s="40" t="str">
        <f t="shared" si="17"/>
        <v/>
      </c>
      <c r="Q61" s="40" t="str">
        <f t="shared" si="18"/>
        <v/>
      </c>
      <c r="R61" s="6">
        <f t="shared" si="19"/>
        <v>0</v>
      </c>
      <c r="S61" s="6">
        <f>IF(AND(D61&lt;=L$4,P61&lt;&gt;"Y"),IF(N61&lt;VLOOKUP(O61,Runners!A$3:CT$200,S$1,FALSE),2,0),0)</f>
        <v>0</v>
      </c>
      <c r="T61" s="6">
        <f t="shared" si="20"/>
        <v>0</v>
      </c>
      <c r="U61" s="2"/>
      <c r="V61" s="2" t="str">
        <f>IF(O61&lt;&gt;"",VLOOKUP(O61,Runners!CZ$3:DM$200,V$1,FALSE),"")</f>
        <v/>
      </c>
      <c r="W61" s="19" t="str">
        <f t="shared" si="21"/>
        <v/>
      </c>
    </row>
    <row r="62" spans="1:23" x14ac:dyDescent="0.25">
      <c r="A62" s="1" t="s">
        <v>157</v>
      </c>
      <c r="C62" s="3">
        <f>IF(A62&lt;&gt;"",VLOOKUP(A62,Runners!A$3:AS$200,C$1,FALSE),0)</f>
        <v>1.40625E-2</v>
      </c>
      <c r="D62" s="6">
        <f t="shared" si="11"/>
        <v>59</v>
      </c>
      <c r="E62" s="2"/>
      <c r="F62" s="2">
        <f t="shared" si="12"/>
        <v>0</v>
      </c>
      <c r="J62" s="1" t="str">
        <f t="shared" si="13"/>
        <v>James Buckley</v>
      </c>
      <c r="M62" s="8" t="str">
        <f t="shared" si="14"/>
        <v/>
      </c>
      <c r="N62" s="8" t="str">
        <f t="shared" si="15"/>
        <v/>
      </c>
      <c r="O62" s="1" t="str">
        <f t="shared" si="16"/>
        <v/>
      </c>
      <c r="P62" s="40" t="str">
        <f t="shared" si="17"/>
        <v/>
      </c>
      <c r="Q62" s="40" t="str">
        <f t="shared" si="18"/>
        <v/>
      </c>
      <c r="R62" s="6">
        <f t="shared" si="19"/>
        <v>0</v>
      </c>
      <c r="S62" s="6">
        <f>IF(AND(D62&lt;=L$4,P62&lt;&gt;"Y"),IF(N62&lt;VLOOKUP(O62,Runners!A$3:CT$200,S$1,FALSE),2,0),0)</f>
        <v>0</v>
      </c>
      <c r="T62" s="6">
        <f t="shared" si="20"/>
        <v>0</v>
      </c>
      <c r="U62" s="2"/>
      <c r="V62" s="2" t="str">
        <f>IF(O62&lt;&gt;"",VLOOKUP(O62,Runners!CZ$3:DM$200,V$1,FALSE),"")</f>
        <v/>
      </c>
      <c r="W62" s="19" t="str">
        <f t="shared" si="21"/>
        <v/>
      </c>
    </row>
    <row r="63" spans="1:23" x14ac:dyDescent="0.25">
      <c r="A63" s="1" t="s">
        <v>219</v>
      </c>
      <c r="B63" s="3"/>
      <c r="C63" s="3">
        <f>IF(A63&lt;&gt;"",VLOOKUP(A63,Runners!A$3:AS$200,C$1,FALSE),0)</f>
        <v>1.892361111111111E-2</v>
      </c>
      <c r="D63" s="6">
        <f t="shared" si="11"/>
        <v>60</v>
      </c>
      <c r="E63" s="2"/>
      <c r="F63" s="2">
        <f t="shared" si="12"/>
        <v>0</v>
      </c>
      <c r="J63" s="1" t="str">
        <f t="shared" si="13"/>
        <v>James greenaway</v>
      </c>
      <c r="M63" s="8" t="str">
        <f t="shared" si="14"/>
        <v/>
      </c>
      <c r="N63" s="8" t="str">
        <f t="shared" si="15"/>
        <v/>
      </c>
      <c r="O63" s="1" t="str">
        <f t="shared" si="16"/>
        <v/>
      </c>
      <c r="P63" s="40" t="str">
        <f t="shared" si="17"/>
        <v/>
      </c>
      <c r="Q63" s="40" t="str">
        <f t="shared" si="18"/>
        <v/>
      </c>
      <c r="R63" s="6">
        <f t="shared" si="19"/>
        <v>0</v>
      </c>
      <c r="S63" s="6">
        <f>IF(AND(D63&lt;=L$4,P63&lt;&gt;"Y"),IF(N63&lt;VLOOKUP(O63,Runners!A$3:CT$200,S$1,FALSE),2,0),0)</f>
        <v>0</v>
      </c>
      <c r="T63" s="6">
        <f t="shared" si="20"/>
        <v>0</v>
      </c>
      <c r="U63" s="2"/>
      <c r="V63" s="2" t="str">
        <f>IF(O63&lt;&gt;"",VLOOKUP(O63,Runners!CZ$3:DM$200,V$1,FALSE),"")</f>
        <v/>
      </c>
      <c r="W63" s="19" t="str">
        <f t="shared" si="21"/>
        <v/>
      </c>
    </row>
    <row r="64" spans="1:23" x14ac:dyDescent="0.25">
      <c r="A64" s="1" t="s">
        <v>169</v>
      </c>
      <c r="C64" s="3">
        <f>IF(A64&lt;&gt;"",VLOOKUP(A64,Runners!A$3:AS$200,C$1,FALSE),0)</f>
        <v>1.3194444444444444E-2</v>
      </c>
      <c r="D64" s="6">
        <f t="shared" si="11"/>
        <v>61</v>
      </c>
      <c r="E64" s="2"/>
      <c r="F64" s="2">
        <f t="shared" si="12"/>
        <v>0</v>
      </c>
      <c r="J64" s="1" t="str">
        <f t="shared" si="13"/>
        <v>Jason Sheridan</v>
      </c>
      <c r="M64" s="8" t="str">
        <f t="shared" si="14"/>
        <v/>
      </c>
      <c r="N64" s="8" t="str">
        <f t="shared" si="15"/>
        <v/>
      </c>
      <c r="O64" s="1" t="str">
        <f t="shared" si="16"/>
        <v/>
      </c>
      <c r="P64" s="40" t="str">
        <f t="shared" si="17"/>
        <v/>
      </c>
      <c r="Q64" s="40" t="str">
        <f t="shared" si="18"/>
        <v/>
      </c>
      <c r="R64" s="6">
        <f t="shared" si="19"/>
        <v>0</v>
      </c>
      <c r="S64" s="6">
        <f>IF(AND(D64&lt;=L$4,P64&lt;&gt;"Y"),IF(N64&lt;VLOOKUP(O64,Runners!A$3:CT$200,S$1,FALSE),2,0),0)</f>
        <v>0</v>
      </c>
      <c r="T64" s="6">
        <f t="shared" si="20"/>
        <v>0</v>
      </c>
      <c r="U64" s="2"/>
      <c r="V64" s="2" t="str">
        <f>IF(O64&lt;&gt;"",VLOOKUP(O64,Runners!CZ$3:DM$200,V$1,FALSE),"")</f>
        <v/>
      </c>
      <c r="W64" s="19" t="str">
        <f t="shared" si="21"/>
        <v/>
      </c>
    </row>
    <row r="65" spans="1:23" x14ac:dyDescent="0.25">
      <c r="A65" s="1" t="s">
        <v>203</v>
      </c>
      <c r="C65" s="3">
        <f>IF(A65&lt;&gt;"",VLOOKUP(A65,Runners!A$3:AS$200,C$1,FALSE),0)</f>
        <v>1.0763888888888889E-2</v>
      </c>
      <c r="D65" s="6">
        <f t="shared" si="11"/>
        <v>62</v>
      </c>
      <c r="E65" s="2"/>
      <c r="F65" s="2">
        <f t="shared" si="12"/>
        <v>0</v>
      </c>
      <c r="J65" s="1" t="str">
        <f t="shared" si="13"/>
        <v>Jen Trohear</v>
      </c>
      <c r="M65" s="8" t="str">
        <f t="shared" si="14"/>
        <v/>
      </c>
      <c r="N65" s="8" t="str">
        <f t="shared" si="15"/>
        <v/>
      </c>
      <c r="O65" s="1" t="str">
        <f t="shared" si="16"/>
        <v/>
      </c>
      <c r="P65" s="40" t="str">
        <f t="shared" si="17"/>
        <v/>
      </c>
      <c r="Q65" s="40" t="str">
        <f t="shared" si="18"/>
        <v/>
      </c>
      <c r="R65" s="6">
        <f t="shared" si="19"/>
        <v>0</v>
      </c>
      <c r="S65" s="6">
        <f>IF(AND(D65&lt;=L$4,P65&lt;&gt;"Y"),IF(N65&lt;VLOOKUP(O65,Runners!A$3:CT$200,S$1,FALSE),2,0),0)</f>
        <v>0</v>
      </c>
      <c r="T65" s="6">
        <f t="shared" si="20"/>
        <v>0</v>
      </c>
      <c r="U65" s="2"/>
      <c r="V65" s="2" t="str">
        <f>IF(O65&lt;&gt;"",VLOOKUP(O65,Runners!CZ$3:DM$200,V$1,FALSE),"")</f>
        <v/>
      </c>
      <c r="W65" s="19" t="str">
        <f t="shared" si="21"/>
        <v/>
      </c>
    </row>
    <row r="66" spans="1:23" x14ac:dyDescent="0.25">
      <c r="A66" s="1" t="s">
        <v>9</v>
      </c>
      <c r="C66" s="3">
        <f>IF(A66&lt;&gt;"",VLOOKUP(A66,Runners!A$3:AS$200,C$1,FALSE),0)</f>
        <v>6.4236111111111108E-3</v>
      </c>
      <c r="D66" s="6">
        <f t="shared" si="11"/>
        <v>63</v>
      </c>
      <c r="E66" s="2"/>
      <c r="F66" s="2">
        <f t="shared" si="12"/>
        <v>0</v>
      </c>
      <c r="J66" s="1" t="str">
        <f t="shared" si="13"/>
        <v>Jeremy McCandless</v>
      </c>
      <c r="M66" s="8" t="str">
        <f t="shared" si="14"/>
        <v/>
      </c>
      <c r="N66" s="8" t="str">
        <f t="shared" si="15"/>
        <v/>
      </c>
      <c r="O66" s="1" t="str">
        <f t="shared" si="16"/>
        <v/>
      </c>
      <c r="P66" s="40" t="str">
        <f t="shared" si="17"/>
        <v/>
      </c>
      <c r="Q66" s="40" t="str">
        <f t="shared" si="18"/>
        <v/>
      </c>
      <c r="R66" s="6">
        <f t="shared" si="19"/>
        <v>0</v>
      </c>
      <c r="S66" s="6">
        <f>IF(AND(D66&lt;=L$4,P66&lt;&gt;"Y"),IF(N66&lt;VLOOKUP(O66,Runners!A$3:CT$200,S$1,FALSE),2,0),0)</f>
        <v>0</v>
      </c>
      <c r="T66" s="6">
        <f t="shared" si="20"/>
        <v>0</v>
      </c>
      <c r="U66" s="2"/>
      <c r="V66" s="2" t="str">
        <f>IF(O66&lt;&gt;"",VLOOKUP(O66,Runners!CZ$3:DM$200,V$1,FALSE),"")</f>
        <v/>
      </c>
      <c r="W66" s="19" t="str">
        <f t="shared" si="21"/>
        <v/>
      </c>
    </row>
    <row r="67" spans="1:23" x14ac:dyDescent="0.25">
      <c r="A67" s="1" t="s">
        <v>24</v>
      </c>
      <c r="B67" s="3"/>
      <c r="C67" s="3">
        <f>IF(A67&lt;&gt;"",VLOOKUP(A67,Runners!A$3:AS$200,C$1,FALSE),0)</f>
        <v>1.9444444444444445E-2</v>
      </c>
      <c r="D67" s="6">
        <f t="shared" si="11"/>
        <v>64</v>
      </c>
      <c r="E67" s="2">
        <v>3.9016203703703699E-2</v>
      </c>
      <c r="F67" s="2">
        <f t="shared" si="12"/>
        <v>1.9571759259259254E-2</v>
      </c>
      <c r="J67" s="1" t="str">
        <f t="shared" si="13"/>
        <v>Joe Greenwood</v>
      </c>
      <c r="M67" s="8" t="str">
        <f t="shared" si="14"/>
        <v/>
      </c>
      <c r="N67" s="8" t="str">
        <f t="shared" si="15"/>
        <v/>
      </c>
      <c r="O67" s="1" t="str">
        <f t="shared" si="16"/>
        <v/>
      </c>
      <c r="P67" s="40" t="str">
        <f t="shared" si="17"/>
        <v/>
      </c>
      <c r="Q67" s="40" t="str">
        <f t="shared" si="18"/>
        <v/>
      </c>
      <c r="R67" s="6">
        <f t="shared" si="19"/>
        <v>0</v>
      </c>
      <c r="S67" s="6">
        <f>IF(AND(D67&lt;=L$4,P67&lt;&gt;"Y"),IF(N67&lt;VLOOKUP(O67,Runners!A$3:CT$200,S$1,FALSE),2,0),0)</f>
        <v>0</v>
      </c>
      <c r="T67" s="6">
        <f t="shared" si="20"/>
        <v>0</v>
      </c>
      <c r="U67" s="2"/>
      <c r="V67" s="2" t="str">
        <f>IF(O67&lt;&gt;"",VLOOKUP(O67,Runners!CZ$3:DM$200,V$1,FALSE),"")</f>
        <v/>
      </c>
      <c r="W67" s="19" t="str">
        <f t="shared" si="21"/>
        <v/>
      </c>
    </row>
    <row r="68" spans="1:23" x14ac:dyDescent="0.25">
      <c r="A68" s="1" t="s">
        <v>146</v>
      </c>
      <c r="C68" s="3">
        <f>IF(A68&lt;&gt;"",VLOOKUP(A68,Runners!A$3:AS$200,C$1,FALSE),0)</f>
        <v>1.5625E-2</v>
      </c>
      <c r="D68" s="6">
        <f t="shared" ref="D68:D99" si="22">D67+1</f>
        <v>65</v>
      </c>
      <c r="E68" s="2"/>
      <c r="F68" s="2">
        <f t="shared" ref="F68:F99" si="23">IF(E68&gt;0,E68-C68,0)</f>
        <v>0</v>
      </c>
      <c r="J68" s="1" t="str">
        <f t="shared" ref="J68:J99" si="24">A68</f>
        <v>John Bertenshaw</v>
      </c>
      <c r="M68" s="8" t="str">
        <f t="shared" ref="M68:M99" si="25">IF(D68&lt;=L$4,SMALL(E$4:E$201,D68),"")</f>
        <v/>
      </c>
      <c r="N68" s="8" t="str">
        <f t="shared" ref="N68:N99" si="26">IF(D68&lt;=L$4,VLOOKUP(M68,E$4:F$201,2,FALSE),"")</f>
        <v/>
      </c>
      <c r="O68" s="1" t="str">
        <f t="shared" ref="O68:O99" si="27">IF(D68&lt;=L$4,VLOOKUP(M68,E$4:J$201,6,FALSE),"")</f>
        <v/>
      </c>
      <c r="P68" s="40" t="str">
        <f t="shared" ref="P68:P99" si="28">IF(D68&lt;=L$4,VLOOKUP(O68,A$4:B$201,2,FALSE),"")</f>
        <v/>
      </c>
      <c r="Q68" s="40" t="str">
        <f t="shared" ref="Q68:Q99" si="29">IF(D68&lt;=L$4,IF(P68="Y",Q67,Q67-1),"")</f>
        <v/>
      </c>
      <c r="R68" s="6">
        <f t="shared" ref="R68:R99" si="30">IF(Q68=Q67,0,Q68)</f>
        <v>0</v>
      </c>
      <c r="S68" s="6">
        <f>IF(AND(D68&lt;=L$4,P68&lt;&gt;"Y"),IF(N68&lt;VLOOKUP(O68,Runners!A$3:CT$200,S$1,FALSE),2,0),0)</f>
        <v>0</v>
      </c>
      <c r="T68" s="6">
        <f t="shared" ref="T68:T99" si="31">IF(AND(D68&lt;=L$4,P68&lt;&gt;"Y"),S68+R68,0)</f>
        <v>0</v>
      </c>
      <c r="U68" s="2"/>
      <c r="V68" s="2" t="str">
        <f>IF(O68&lt;&gt;"",VLOOKUP(O68,Runners!CZ$3:DM$200,V$1,FALSE),"")</f>
        <v/>
      </c>
      <c r="W68" s="19" t="str">
        <f t="shared" ref="W68:W99" si="32">IF(O68&lt;&gt;"",(V68-N68)/V68,"")</f>
        <v/>
      </c>
    </row>
    <row r="69" spans="1:23" x14ac:dyDescent="0.25">
      <c r="A69" s="1" t="s">
        <v>168</v>
      </c>
      <c r="C69" s="3">
        <f>IF(A69&lt;&gt;"",VLOOKUP(A69,Runners!A$3:AS$200,C$1,FALSE),0)</f>
        <v>1.7534722222222222E-2</v>
      </c>
      <c r="D69" s="6">
        <f t="shared" si="22"/>
        <v>66</v>
      </c>
      <c r="E69" s="2">
        <v>3.5821759259259262E-2</v>
      </c>
      <c r="F69" s="2">
        <f t="shared" si="23"/>
        <v>1.8287037037037039E-2</v>
      </c>
      <c r="J69" s="1" t="str">
        <f t="shared" si="24"/>
        <v>Jonathan Tuck</v>
      </c>
      <c r="M69" s="8" t="str">
        <f t="shared" si="25"/>
        <v/>
      </c>
      <c r="N69" s="8" t="str">
        <f t="shared" si="26"/>
        <v/>
      </c>
      <c r="O69" s="1" t="str">
        <f t="shared" si="27"/>
        <v/>
      </c>
      <c r="P69" s="40" t="str">
        <f t="shared" si="28"/>
        <v/>
      </c>
      <c r="Q69" s="40" t="str">
        <f t="shared" si="29"/>
        <v/>
      </c>
      <c r="R69" s="6">
        <f t="shared" si="30"/>
        <v>0</v>
      </c>
      <c r="S69" s="6">
        <f>IF(AND(D69&lt;=L$4,P69&lt;&gt;"Y"),IF(N69&lt;VLOOKUP(O69,Runners!A$3:CT$200,S$1,FALSE),2,0),0)</f>
        <v>0</v>
      </c>
      <c r="T69" s="6">
        <f t="shared" si="31"/>
        <v>0</v>
      </c>
      <c r="U69" s="2"/>
      <c r="V69" s="2" t="str">
        <f>IF(O69&lt;&gt;"",VLOOKUP(O69,Runners!CZ$3:DM$200,V$1,FALSE),"")</f>
        <v/>
      </c>
      <c r="W69" s="19" t="str">
        <f t="shared" si="32"/>
        <v/>
      </c>
    </row>
    <row r="70" spans="1:23" x14ac:dyDescent="0.25">
      <c r="A70" s="41" t="s">
        <v>212</v>
      </c>
      <c r="B70" s="1" t="s">
        <v>185</v>
      </c>
      <c r="C70" s="3">
        <f>IF(A70&lt;&gt;"",VLOOKUP(A70,Runners!A$3:AS$200,C$1,FALSE),0)</f>
        <v>1.6493055555555556E-2</v>
      </c>
      <c r="D70" s="6">
        <f t="shared" si="22"/>
        <v>67</v>
      </c>
      <c r="E70" s="2"/>
      <c r="F70" s="2">
        <f t="shared" si="23"/>
        <v>0</v>
      </c>
      <c r="J70" s="1" t="str">
        <f t="shared" si="24"/>
        <v>Jonny Ladd</v>
      </c>
      <c r="M70" s="8" t="str">
        <f t="shared" si="25"/>
        <v/>
      </c>
      <c r="N70" s="8" t="str">
        <f t="shared" si="26"/>
        <v/>
      </c>
      <c r="O70" s="1" t="str">
        <f t="shared" si="27"/>
        <v/>
      </c>
      <c r="P70" s="40" t="str">
        <f t="shared" si="28"/>
        <v/>
      </c>
      <c r="Q70" s="40" t="str">
        <f t="shared" si="29"/>
        <v/>
      </c>
      <c r="R70" s="6">
        <f t="shared" si="30"/>
        <v>0</v>
      </c>
      <c r="S70" s="6">
        <f>IF(AND(D70&lt;=L$4,P70&lt;&gt;"Y"),IF(N70&lt;VLOOKUP(O70,Runners!A$3:CT$200,S$1,FALSE),2,0),0)</f>
        <v>0</v>
      </c>
      <c r="T70" s="6">
        <f t="shared" si="31"/>
        <v>0</v>
      </c>
      <c r="U70" s="2"/>
      <c r="V70" s="2" t="str">
        <f>IF(O70&lt;&gt;"",VLOOKUP(O70,Runners!CZ$3:DM$200,V$1,FALSE),"")</f>
        <v/>
      </c>
      <c r="W70" s="19" t="str">
        <f t="shared" si="32"/>
        <v/>
      </c>
    </row>
    <row r="71" spans="1:23" x14ac:dyDescent="0.25">
      <c r="A71" s="1" t="s">
        <v>22</v>
      </c>
      <c r="C71" s="3">
        <f>IF(A71&lt;&gt;"",VLOOKUP(A71,Runners!A$3:AS$200,C$1,FALSE),0)</f>
        <v>1.0590277777777778E-2</v>
      </c>
      <c r="D71" s="6">
        <f t="shared" si="22"/>
        <v>68</v>
      </c>
      <c r="E71" s="2"/>
      <c r="F71" s="2">
        <f t="shared" si="23"/>
        <v>0</v>
      </c>
      <c r="J71" s="1" t="str">
        <f t="shared" si="24"/>
        <v>Julia Rolfe</v>
      </c>
      <c r="M71" s="8" t="str">
        <f t="shared" si="25"/>
        <v/>
      </c>
      <c r="N71" s="8" t="str">
        <f t="shared" si="26"/>
        <v/>
      </c>
      <c r="O71" s="1" t="str">
        <f t="shared" si="27"/>
        <v/>
      </c>
      <c r="P71" s="40" t="str">
        <f t="shared" si="28"/>
        <v/>
      </c>
      <c r="Q71" s="40" t="str">
        <f t="shared" si="29"/>
        <v/>
      </c>
      <c r="R71" s="6">
        <f t="shared" si="30"/>
        <v>0</v>
      </c>
      <c r="S71" s="6">
        <f>IF(AND(D71&lt;=L$4,P71&lt;&gt;"Y"),IF(N71&lt;VLOOKUP(O71,Runners!A$3:CT$200,S$1,FALSE),2,0),0)</f>
        <v>0</v>
      </c>
      <c r="T71" s="6">
        <f t="shared" si="31"/>
        <v>0</v>
      </c>
      <c r="U71" s="2"/>
      <c r="V71" s="2" t="str">
        <f>IF(O71&lt;&gt;"",VLOOKUP(O71,Runners!CZ$3:DM$200,V$1,FALSE),"")</f>
        <v/>
      </c>
      <c r="W71" s="19" t="str">
        <f t="shared" si="32"/>
        <v/>
      </c>
    </row>
    <row r="72" spans="1:23" x14ac:dyDescent="0.25">
      <c r="A72" s="1" t="s">
        <v>166</v>
      </c>
      <c r="C72" s="3">
        <f>IF(A72&lt;&gt;"",VLOOKUP(A72,Runners!A$3:AS$200,C$1,FALSE),0)</f>
        <v>7.6388888888888886E-3</v>
      </c>
      <c r="D72" s="6">
        <f t="shared" si="22"/>
        <v>69</v>
      </c>
      <c r="E72" s="2"/>
      <c r="F72" s="2">
        <f t="shared" si="23"/>
        <v>0</v>
      </c>
      <c r="J72" s="1" t="str">
        <f t="shared" si="24"/>
        <v>Julie Wiseman</v>
      </c>
      <c r="M72" s="8" t="str">
        <f t="shared" si="25"/>
        <v/>
      </c>
      <c r="N72" s="8" t="str">
        <f t="shared" si="26"/>
        <v/>
      </c>
      <c r="O72" s="1" t="str">
        <f t="shared" si="27"/>
        <v/>
      </c>
      <c r="P72" s="40" t="str">
        <f t="shared" si="28"/>
        <v/>
      </c>
      <c r="Q72" s="40" t="str">
        <f t="shared" si="29"/>
        <v/>
      </c>
      <c r="R72" s="6">
        <f t="shared" si="30"/>
        <v>0</v>
      </c>
      <c r="S72" s="6">
        <f>IF(AND(D72&lt;=L$4,P72&lt;&gt;"Y"),IF(N72&lt;VLOOKUP(O72,Runners!A$3:CT$200,S$1,FALSE),2,0),0)</f>
        <v>0</v>
      </c>
      <c r="T72" s="6">
        <f t="shared" si="31"/>
        <v>0</v>
      </c>
      <c r="U72" s="2"/>
      <c r="V72" s="2" t="str">
        <f>IF(O72&lt;&gt;"",VLOOKUP(O72,Runners!CZ$3:DM$200,V$1,FALSE),"")</f>
        <v/>
      </c>
      <c r="W72" s="19" t="str">
        <f t="shared" si="32"/>
        <v/>
      </c>
    </row>
    <row r="73" spans="1:23" x14ac:dyDescent="0.25">
      <c r="A73" s="1" t="s">
        <v>20</v>
      </c>
      <c r="B73" s="3"/>
      <c r="C73" s="3">
        <f>IF(A73&lt;&gt;"",VLOOKUP(A73,Runners!A$3:AS$200,C$1,FALSE),0)</f>
        <v>8.3333333333333332E-3</v>
      </c>
      <c r="D73" s="6">
        <f t="shared" si="22"/>
        <v>70</v>
      </c>
      <c r="E73" s="2"/>
      <c r="F73" s="2">
        <f t="shared" si="23"/>
        <v>0</v>
      </c>
      <c r="J73" s="1" t="str">
        <f t="shared" si="24"/>
        <v>Karen Lanigan</v>
      </c>
      <c r="M73" s="8" t="str">
        <f t="shared" si="25"/>
        <v/>
      </c>
      <c r="N73" s="8" t="str">
        <f t="shared" si="26"/>
        <v/>
      </c>
      <c r="O73" s="1" t="str">
        <f t="shared" si="27"/>
        <v/>
      </c>
      <c r="P73" s="40" t="str">
        <f t="shared" si="28"/>
        <v/>
      </c>
      <c r="Q73" s="40" t="str">
        <f t="shared" si="29"/>
        <v/>
      </c>
      <c r="R73" s="6">
        <f t="shared" si="30"/>
        <v>0</v>
      </c>
      <c r="S73" s="6">
        <f>IF(AND(D73&lt;=L$4,P73&lt;&gt;"Y"),IF(N73&lt;VLOOKUP(O73,Runners!A$3:CT$200,S$1,FALSE),2,0),0)</f>
        <v>0</v>
      </c>
      <c r="T73" s="6">
        <f t="shared" si="31"/>
        <v>0</v>
      </c>
      <c r="U73" s="2"/>
      <c r="V73" s="2" t="str">
        <f>IF(O73&lt;&gt;"",VLOOKUP(O73,Runners!CZ$3:DM$200,V$1,FALSE),"")</f>
        <v/>
      </c>
      <c r="W73" s="19" t="str">
        <f t="shared" si="32"/>
        <v/>
      </c>
    </row>
    <row r="74" spans="1:23" x14ac:dyDescent="0.25">
      <c r="A74" s="1" t="s">
        <v>21</v>
      </c>
      <c r="B74" s="3"/>
      <c r="C74" s="3">
        <f>IF(A74&lt;&gt;"",VLOOKUP(A74,Runners!A$3:AS$200,C$1,FALSE),0)</f>
        <v>1.2673611111111111E-2</v>
      </c>
      <c r="D74" s="6">
        <f t="shared" si="22"/>
        <v>71</v>
      </c>
      <c r="E74" s="2"/>
      <c r="F74" s="2">
        <f t="shared" si="23"/>
        <v>0</v>
      </c>
      <c r="J74" s="1" t="str">
        <f t="shared" si="24"/>
        <v>Kathy Gaunt</v>
      </c>
      <c r="M74" s="8" t="str">
        <f t="shared" si="25"/>
        <v/>
      </c>
      <c r="N74" s="8" t="str">
        <f t="shared" si="26"/>
        <v/>
      </c>
      <c r="O74" s="1" t="str">
        <f t="shared" si="27"/>
        <v/>
      </c>
      <c r="P74" s="40" t="str">
        <f t="shared" si="28"/>
        <v/>
      </c>
      <c r="Q74" s="40" t="str">
        <f t="shared" si="29"/>
        <v/>
      </c>
      <c r="R74" s="6">
        <f t="shared" si="30"/>
        <v>0</v>
      </c>
      <c r="S74" s="6">
        <f>IF(AND(D74&lt;=L$4,P74&lt;&gt;"Y"),IF(N74&lt;VLOOKUP(O74,Runners!A$3:CT$200,S$1,FALSE),2,0),0)</f>
        <v>0</v>
      </c>
      <c r="T74" s="6">
        <f t="shared" si="31"/>
        <v>0</v>
      </c>
      <c r="U74" s="2"/>
      <c r="V74" s="2" t="str">
        <f>IF(O74&lt;&gt;"",VLOOKUP(O74,Runners!CZ$3:DM$200,V$1,FALSE),"")</f>
        <v/>
      </c>
      <c r="W74" s="19" t="str">
        <f t="shared" si="32"/>
        <v/>
      </c>
    </row>
    <row r="75" spans="1:23" x14ac:dyDescent="0.25">
      <c r="A75" s="1" t="s">
        <v>204</v>
      </c>
      <c r="B75" s="3"/>
      <c r="C75" s="3">
        <f>IF(A75&lt;&gt;"",VLOOKUP(A75,Runners!A$3:AS$200,C$1,FALSE),0)</f>
        <v>1.3020833333333334E-2</v>
      </c>
      <c r="D75" s="6">
        <f t="shared" si="22"/>
        <v>72</v>
      </c>
      <c r="E75" s="2"/>
      <c r="F75" s="2">
        <f t="shared" si="23"/>
        <v>0</v>
      </c>
      <c r="J75" s="1" t="str">
        <f t="shared" si="24"/>
        <v>Katy McIntyre</v>
      </c>
      <c r="M75" s="8" t="str">
        <f t="shared" si="25"/>
        <v/>
      </c>
      <c r="N75" s="8" t="str">
        <f t="shared" si="26"/>
        <v/>
      </c>
      <c r="O75" s="1" t="str">
        <f t="shared" si="27"/>
        <v/>
      </c>
      <c r="P75" s="40" t="str">
        <f t="shared" si="28"/>
        <v/>
      </c>
      <c r="Q75" s="40" t="str">
        <f t="shared" si="29"/>
        <v/>
      </c>
      <c r="R75" s="6">
        <f t="shared" si="30"/>
        <v>0</v>
      </c>
      <c r="S75" s="6">
        <f>IF(AND(D75&lt;=L$4,P75&lt;&gt;"Y"),IF(N75&lt;VLOOKUP(O75,Runners!A$3:CT$200,S$1,FALSE),2,0),0)</f>
        <v>0</v>
      </c>
      <c r="T75" s="6">
        <f t="shared" si="31"/>
        <v>0</v>
      </c>
      <c r="U75" s="2"/>
      <c r="V75" s="2" t="str">
        <f>IF(O75&lt;&gt;"",VLOOKUP(O75,Runners!CZ$3:DM$200,V$1,FALSE),"")</f>
        <v/>
      </c>
      <c r="W75" s="19" t="str">
        <f t="shared" si="32"/>
        <v/>
      </c>
    </row>
    <row r="76" spans="1:23" x14ac:dyDescent="0.25">
      <c r="A76" s="1" t="s">
        <v>167</v>
      </c>
      <c r="B76" s="3"/>
      <c r="C76" s="3">
        <f>IF(A76&lt;&gt;"",VLOOKUP(A76,Runners!A$3:AS$200,C$1,FALSE),0)</f>
        <v>1.4583333333333334E-2</v>
      </c>
      <c r="D76" s="6">
        <f t="shared" si="22"/>
        <v>73</v>
      </c>
      <c r="E76" s="2">
        <v>3.8206018518518521E-2</v>
      </c>
      <c r="F76" s="2">
        <f t="shared" si="23"/>
        <v>2.3622685185185188E-2</v>
      </c>
      <c r="J76" s="1" t="str">
        <f t="shared" si="24"/>
        <v>Kevin Murray</v>
      </c>
      <c r="M76" s="8" t="str">
        <f t="shared" si="25"/>
        <v/>
      </c>
      <c r="N76" s="8" t="str">
        <f t="shared" si="26"/>
        <v/>
      </c>
      <c r="O76" s="1" t="str">
        <f t="shared" si="27"/>
        <v/>
      </c>
      <c r="P76" s="40" t="str">
        <f t="shared" si="28"/>
        <v/>
      </c>
      <c r="Q76" s="40" t="str">
        <f t="shared" si="29"/>
        <v/>
      </c>
      <c r="R76" s="6">
        <f t="shared" si="30"/>
        <v>0</v>
      </c>
      <c r="S76" s="6">
        <f>IF(AND(D76&lt;=L$4,P76&lt;&gt;"Y"),IF(N76&lt;VLOOKUP(O76,Runners!A$3:CT$200,S$1,FALSE),2,0),0)</f>
        <v>0</v>
      </c>
      <c r="T76" s="6">
        <f t="shared" si="31"/>
        <v>0</v>
      </c>
      <c r="U76" s="2"/>
      <c r="V76" s="2" t="str">
        <f>IF(O76&lt;&gt;"",VLOOKUP(O76,Runners!CZ$3:DM$200,V$1,FALSE),"")</f>
        <v/>
      </c>
      <c r="W76" s="19" t="str">
        <f t="shared" si="32"/>
        <v/>
      </c>
    </row>
    <row r="77" spans="1:23" x14ac:dyDescent="0.25">
      <c r="A77" s="1" t="s">
        <v>16</v>
      </c>
      <c r="C77" s="3">
        <f>IF(A77&lt;&gt;"",VLOOKUP(A77,Runners!A$3:AS$200,C$1,FALSE),0)</f>
        <v>1.0416666666666666E-2</v>
      </c>
      <c r="D77" s="6">
        <f t="shared" si="22"/>
        <v>74</v>
      </c>
      <c r="E77" s="2">
        <v>3.9837962962962964E-2</v>
      </c>
      <c r="F77" s="2">
        <f t="shared" si="23"/>
        <v>2.94212962962963E-2</v>
      </c>
      <c r="J77" s="1" t="str">
        <f t="shared" si="24"/>
        <v>Kirsten Burnett</v>
      </c>
      <c r="M77" s="8" t="str">
        <f t="shared" si="25"/>
        <v/>
      </c>
      <c r="N77" s="8" t="str">
        <f t="shared" si="26"/>
        <v/>
      </c>
      <c r="O77" s="1" t="str">
        <f t="shared" si="27"/>
        <v/>
      </c>
      <c r="P77" s="40" t="str">
        <f t="shared" si="28"/>
        <v/>
      </c>
      <c r="Q77" s="40" t="str">
        <f t="shared" si="29"/>
        <v/>
      </c>
      <c r="R77" s="6">
        <f t="shared" si="30"/>
        <v>0</v>
      </c>
      <c r="S77" s="6">
        <f>IF(AND(D77&lt;=L$4,P77&lt;&gt;"Y"),IF(N77&lt;VLOOKUP(O77,Runners!A$3:CT$200,S$1,FALSE),2,0),0)</f>
        <v>0</v>
      </c>
      <c r="T77" s="6">
        <f t="shared" si="31"/>
        <v>0</v>
      </c>
      <c r="U77" s="2"/>
      <c r="V77" s="2" t="str">
        <f>IF(O77&lt;&gt;"",VLOOKUP(O77,Runners!CZ$3:DM$200,V$1,FALSE),"")</f>
        <v/>
      </c>
      <c r="W77" s="19" t="str">
        <f t="shared" si="32"/>
        <v/>
      </c>
    </row>
    <row r="78" spans="1:23" x14ac:dyDescent="0.25">
      <c r="A78" s="1" t="s">
        <v>226</v>
      </c>
      <c r="C78" s="3">
        <f>IF(A78&lt;&gt;"",VLOOKUP(A78,Runners!A$3:AS$200,C$1,FALSE),0)</f>
        <v>1.4756944444444444E-2</v>
      </c>
      <c r="D78" s="6">
        <f t="shared" si="22"/>
        <v>75</v>
      </c>
      <c r="E78" s="2"/>
      <c r="F78" s="2">
        <f t="shared" si="23"/>
        <v>0</v>
      </c>
      <c r="J78" s="1" t="str">
        <f t="shared" si="24"/>
        <v>Laura Bremner</v>
      </c>
      <c r="M78" s="8" t="str">
        <f t="shared" si="25"/>
        <v/>
      </c>
      <c r="N78" s="8" t="str">
        <f t="shared" si="26"/>
        <v/>
      </c>
      <c r="O78" s="1" t="str">
        <f t="shared" si="27"/>
        <v/>
      </c>
      <c r="P78" s="40" t="str">
        <f t="shared" si="28"/>
        <v/>
      </c>
      <c r="Q78" s="40" t="str">
        <f t="shared" si="29"/>
        <v/>
      </c>
      <c r="R78" s="6">
        <f t="shared" si="30"/>
        <v>0</v>
      </c>
      <c r="S78" s="6">
        <f>IF(AND(D78&lt;=L$4,P78&lt;&gt;"Y"),IF(N78&lt;VLOOKUP(O78,Runners!A$3:CT$200,S$1,FALSE),2,0),0)</f>
        <v>0</v>
      </c>
      <c r="T78" s="6">
        <f t="shared" si="31"/>
        <v>0</v>
      </c>
      <c r="U78" s="2"/>
      <c r="V78" s="2" t="str">
        <f>IF(O78&lt;&gt;"",VLOOKUP(O78,Runners!CZ$3:DM$200,V$1,FALSE),"")</f>
        <v/>
      </c>
      <c r="W78" s="19" t="str">
        <f t="shared" si="32"/>
        <v/>
      </c>
    </row>
    <row r="79" spans="1:23" x14ac:dyDescent="0.25">
      <c r="A79" s="1" t="s">
        <v>14</v>
      </c>
      <c r="C79" s="3">
        <f>IF(A79&lt;&gt;"",VLOOKUP(A79,Runners!A$3:AS$200,C$1,FALSE),0)</f>
        <v>9.2013888888888892E-3</v>
      </c>
      <c r="D79" s="6">
        <f t="shared" si="22"/>
        <v>76</v>
      </c>
      <c r="E79" s="2">
        <v>3.6909722222222226E-2</v>
      </c>
      <c r="F79" s="2">
        <f t="shared" si="23"/>
        <v>2.7708333333333335E-2</v>
      </c>
      <c r="J79" s="1" t="str">
        <f t="shared" si="24"/>
        <v>Laura Byrne</v>
      </c>
      <c r="M79" s="8" t="str">
        <f t="shared" si="25"/>
        <v/>
      </c>
      <c r="N79" s="8" t="str">
        <f t="shared" si="26"/>
        <v/>
      </c>
      <c r="O79" s="1" t="str">
        <f t="shared" si="27"/>
        <v/>
      </c>
      <c r="P79" s="40" t="str">
        <f t="shared" si="28"/>
        <v/>
      </c>
      <c r="Q79" s="40" t="str">
        <f t="shared" si="29"/>
        <v/>
      </c>
      <c r="R79" s="6">
        <f t="shared" si="30"/>
        <v>0</v>
      </c>
      <c r="S79" s="6">
        <f>IF(AND(D79&lt;=L$4,P79&lt;&gt;"Y"),IF(N79&lt;VLOOKUP(O79,Runners!A$3:CT$200,S$1,FALSE),2,0),0)</f>
        <v>0</v>
      </c>
      <c r="T79" s="6">
        <f t="shared" si="31"/>
        <v>0</v>
      </c>
      <c r="U79" s="2"/>
      <c r="V79" s="2" t="str">
        <f>IF(O79&lt;&gt;"",VLOOKUP(O79,Runners!CZ$3:DM$200,V$1,FALSE),"")</f>
        <v/>
      </c>
      <c r="W79" s="19" t="str">
        <f t="shared" si="32"/>
        <v/>
      </c>
    </row>
    <row r="80" spans="1:23" x14ac:dyDescent="0.25">
      <c r="A80" s="1" t="s">
        <v>189</v>
      </c>
      <c r="C80" s="3">
        <f>IF(A80&lt;&gt;"",VLOOKUP(A80,Runners!A$3:AS$200,C$1,FALSE),0)</f>
        <v>1.6319444444444445E-2</v>
      </c>
      <c r="D80" s="6">
        <f t="shared" si="22"/>
        <v>77</v>
      </c>
      <c r="E80" s="2"/>
      <c r="F80" s="2">
        <f t="shared" si="23"/>
        <v>0</v>
      </c>
      <c r="J80" s="1" t="str">
        <f t="shared" si="24"/>
        <v>Lee Vaudrey</v>
      </c>
      <c r="M80" s="8" t="str">
        <f t="shared" si="25"/>
        <v/>
      </c>
      <c r="N80" s="8" t="str">
        <f t="shared" si="26"/>
        <v/>
      </c>
      <c r="O80" s="1" t="str">
        <f t="shared" si="27"/>
        <v/>
      </c>
      <c r="P80" s="40" t="str">
        <f t="shared" si="28"/>
        <v/>
      </c>
      <c r="Q80" s="40" t="str">
        <f t="shared" si="29"/>
        <v/>
      </c>
      <c r="R80" s="6">
        <f t="shared" si="30"/>
        <v>0</v>
      </c>
      <c r="S80" s="6">
        <f>IF(AND(D80&lt;=L$4,P80&lt;&gt;"Y"),IF(N80&lt;VLOOKUP(O80,Runners!A$3:CT$200,S$1,FALSE),2,0),0)</f>
        <v>0</v>
      </c>
      <c r="T80" s="6">
        <f t="shared" si="31"/>
        <v>0</v>
      </c>
      <c r="U80" s="2"/>
      <c r="V80" s="2" t="str">
        <f>IF(O80&lt;&gt;"",VLOOKUP(O80,Runners!CZ$3:DM$200,V$1,FALSE),"")</f>
        <v/>
      </c>
      <c r="W80" s="19" t="str">
        <f t="shared" si="32"/>
        <v/>
      </c>
    </row>
    <row r="81" spans="1:23" x14ac:dyDescent="0.25">
      <c r="A81" s="1" t="s">
        <v>187</v>
      </c>
      <c r="C81" s="3">
        <f>IF(A81&lt;&gt;"",VLOOKUP(A81,Runners!A$3:AS$200,C$1,FALSE),0)</f>
        <v>1.4583333333333334E-2</v>
      </c>
      <c r="D81" s="6">
        <f t="shared" si="22"/>
        <v>78</v>
      </c>
      <c r="E81" s="2">
        <v>3.6134259259259262E-2</v>
      </c>
      <c r="F81" s="2">
        <f t="shared" si="23"/>
        <v>2.1550925925925928E-2</v>
      </c>
      <c r="J81" s="1" t="str">
        <f t="shared" si="24"/>
        <v>Lewis McAfee</v>
      </c>
      <c r="M81" s="8" t="str">
        <f t="shared" si="25"/>
        <v/>
      </c>
      <c r="N81" s="8" t="str">
        <f t="shared" si="26"/>
        <v/>
      </c>
      <c r="O81" s="1" t="str">
        <f t="shared" si="27"/>
        <v/>
      </c>
      <c r="P81" s="40" t="str">
        <f t="shared" si="28"/>
        <v/>
      </c>
      <c r="Q81" s="40" t="str">
        <f t="shared" si="29"/>
        <v/>
      </c>
      <c r="R81" s="6">
        <f t="shared" si="30"/>
        <v>0</v>
      </c>
      <c r="S81" s="6">
        <f>IF(AND(D81&lt;=L$4,P81&lt;&gt;"Y"),IF(N81&lt;VLOOKUP(O81,Runners!A$3:CT$200,S$1,FALSE),2,0),0)</f>
        <v>0</v>
      </c>
      <c r="T81" s="6">
        <f t="shared" si="31"/>
        <v>0</v>
      </c>
      <c r="U81" s="2"/>
      <c r="V81" s="2" t="str">
        <f>IF(O81&lt;&gt;"",VLOOKUP(O81,Runners!CZ$3:DM$200,V$1,FALSE),"")</f>
        <v/>
      </c>
      <c r="W81" s="19" t="str">
        <f t="shared" si="32"/>
        <v/>
      </c>
    </row>
    <row r="82" spans="1:23" x14ac:dyDescent="0.25">
      <c r="A82" s="1" t="s">
        <v>224</v>
      </c>
      <c r="C82" s="3">
        <f>IF(A82&lt;&gt;"",VLOOKUP(A82,Runners!A$3:AS$200,C$1,FALSE),0)</f>
        <v>1.0243055555555556E-2</v>
      </c>
      <c r="D82" s="6">
        <f t="shared" si="22"/>
        <v>79</v>
      </c>
      <c r="E82" s="2"/>
      <c r="F82" s="2">
        <f t="shared" si="23"/>
        <v>0</v>
      </c>
      <c r="J82" s="1" t="str">
        <f t="shared" si="24"/>
        <v>Linda Chadderton</v>
      </c>
      <c r="M82" s="8" t="str">
        <f t="shared" si="25"/>
        <v/>
      </c>
      <c r="N82" s="8" t="str">
        <f t="shared" si="26"/>
        <v/>
      </c>
      <c r="O82" s="1" t="str">
        <f t="shared" si="27"/>
        <v/>
      </c>
      <c r="P82" s="40" t="str">
        <f t="shared" si="28"/>
        <v/>
      </c>
      <c r="Q82" s="40" t="str">
        <f t="shared" si="29"/>
        <v/>
      </c>
      <c r="R82" s="6">
        <f t="shared" si="30"/>
        <v>0</v>
      </c>
      <c r="S82" s="6">
        <f>IF(AND(D82&lt;=L$4,P82&lt;&gt;"Y"),IF(N82&lt;VLOOKUP(O82,Runners!A$3:CT$200,S$1,FALSE),2,0),0)</f>
        <v>0</v>
      </c>
      <c r="T82" s="6">
        <f t="shared" si="31"/>
        <v>0</v>
      </c>
      <c r="U82" s="2"/>
      <c r="V82" s="2" t="str">
        <f>IF(O82&lt;&gt;"",VLOOKUP(O82,Runners!CZ$3:DM$200,V$1,FALSE),"")</f>
        <v/>
      </c>
      <c r="W82" s="19" t="str">
        <f t="shared" si="32"/>
        <v/>
      </c>
    </row>
    <row r="83" spans="1:23" x14ac:dyDescent="0.25">
      <c r="A83" s="1" t="s">
        <v>183</v>
      </c>
      <c r="C83" s="3">
        <f>IF(A83&lt;&gt;"",VLOOKUP(A83,Runners!A$3:AS$200,C$1,FALSE),0)</f>
        <v>1.9270833333333334E-2</v>
      </c>
      <c r="D83" s="6">
        <f t="shared" si="22"/>
        <v>80</v>
      </c>
      <c r="E83" s="2"/>
      <c r="F83" s="2">
        <f t="shared" si="23"/>
        <v>0</v>
      </c>
      <c r="J83" s="1" t="str">
        <f t="shared" si="24"/>
        <v>Liz Abbott</v>
      </c>
      <c r="M83" s="8" t="str">
        <f t="shared" si="25"/>
        <v/>
      </c>
      <c r="N83" s="8" t="str">
        <f t="shared" si="26"/>
        <v/>
      </c>
      <c r="O83" s="1" t="str">
        <f t="shared" si="27"/>
        <v/>
      </c>
      <c r="P83" s="40" t="str">
        <f t="shared" si="28"/>
        <v/>
      </c>
      <c r="Q83" s="40" t="str">
        <f t="shared" si="29"/>
        <v/>
      </c>
      <c r="R83" s="6">
        <f t="shared" si="30"/>
        <v>0</v>
      </c>
      <c r="S83" s="6">
        <f>IF(AND(D83&lt;=L$4,P83&lt;&gt;"Y"),IF(N83&lt;VLOOKUP(O83,Runners!A$3:CT$200,S$1,FALSE),2,0),0)</f>
        <v>0</v>
      </c>
      <c r="T83" s="6">
        <f t="shared" si="31"/>
        <v>0</v>
      </c>
      <c r="U83" s="2"/>
      <c r="V83" s="2" t="str">
        <f>IF(O83&lt;&gt;"",VLOOKUP(O83,Runners!CZ$3:DM$200,V$1,FALSE),"")</f>
        <v/>
      </c>
      <c r="W83" s="19" t="str">
        <f t="shared" si="32"/>
        <v/>
      </c>
    </row>
    <row r="84" spans="1:23" x14ac:dyDescent="0.25">
      <c r="A84" s="1" t="s">
        <v>58</v>
      </c>
      <c r="C84" s="3">
        <f>IF(A84&lt;&gt;"",VLOOKUP(A84,Runners!A$3:AS$200,C$1,FALSE),0)</f>
        <v>1.1458333333333333E-2</v>
      </c>
      <c r="D84" s="6">
        <f t="shared" si="22"/>
        <v>81</v>
      </c>
      <c r="E84" s="2"/>
      <c r="F84" s="2">
        <f t="shared" si="23"/>
        <v>0</v>
      </c>
      <c r="J84" s="1" t="str">
        <f t="shared" si="24"/>
        <v>Liz Boon</v>
      </c>
      <c r="M84" s="8" t="str">
        <f t="shared" si="25"/>
        <v/>
      </c>
      <c r="N84" s="8" t="str">
        <f t="shared" si="26"/>
        <v/>
      </c>
      <c r="O84" s="1" t="str">
        <f t="shared" si="27"/>
        <v/>
      </c>
      <c r="P84" s="40" t="str">
        <f t="shared" si="28"/>
        <v/>
      </c>
      <c r="Q84" s="40" t="str">
        <f t="shared" si="29"/>
        <v/>
      </c>
      <c r="R84" s="6">
        <f t="shared" si="30"/>
        <v>0</v>
      </c>
      <c r="S84" s="6">
        <f>IF(AND(D84&lt;=L$4,P84&lt;&gt;"Y"),IF(N84&lt;VLOOKUP(O84,Runners!A$3:CT$200,S$1,FALSE),2,0),0)</f>
        <v>0</v>
      </c>
      <c r="T84" s="6">
        <f t="shared" si="31"/>
        <v>0</v>
      </c>
      <c r="U84" s="2"/>
      <c r="V84" s="2" t="str">
        <f>IF(O84&lt;&gt;"",VLOOKUP(O84,Runners!CZ$3:DM$200,V$1,FALSE),"")</f>
        <v/>
      </c>
      <c r="W84" s="19" t="str">
        <f t="shared" si="32"/>
        <v/>
      </c>
    </row>
    <row r="85" spans="1:23" x14ac:dyDescent="0.25">
      <c r="A85" s="1" t="s">
        <v>175</v>
      </c>
      <c r="C85" s="3">
        <f>IF(A85&lt;&gt;"",VLOOKUP(A85,Runners!A$3:AS$200,C$1,FALSE),0)</f>
        <v>9.2013888888888892E-3</v>
      </c>
      <c r="D85" s="6">
        <f t="shared" si="22"/>
        <v>82</v>
      </c>
      <c r="E85" s="2"/>
      <c r="F85" s="2">
        <f t="shared" si="23"/>
        <v>0</v>
      </c>
      <c r="J85" s="1" t="str">
        <f t="shared" si="24"/>
        <v>Liz Canavan</v>
      </c>
      <c r="M85" s="8" t="str">
        <f t="shared" si="25"/>
        <v/>
      </c>
      <c r="N85" s="8" t="str">
        <f t="shared" si="26"/>
        <v/>
      </c>
      <c r="O85" s="1" t="str">
        <f t="shared" si="27"/>
        <v/>
      </c>
      <c r="P85" s="40" t="str">
        <f t="shared" si="28"/>
        <v/>
      </c>
      <c r="Q85" s="40" t="str">
        <f t="shared" si="29"/>
        <v/>
      </c>
      <c r="R85" s="6">
        <f t="shared" si="30"/>
        <v>0</v>
      </c>
      <c r="S85" s="6">
        <f>IF(AND(D85&lt;=L$4,P85&lt;&gt;"Y"),IF(N85&lt;VLOOKUP(O85,Runners!A$3:CT$200,S$1,FALSE),2,0),0)</f>
        <v>0</v>
      </c>
      <c r="T85" s="6">
        <f t="shared" si="31"/>
        <v>0</v>
      </c>
      <c r="U85" s="2"/>
      <c r="V85" s="2" t="str">
        <f>IF(O85&lt;&gt;"",VLOOKUP(O85,Runners!CZ$3:DM$200,V$1,FALSE),"")</f>
        <v/>
      </c>
      <c r="W85" s="19" t="str">
        <f t="shared" si="32"/>
        <v/>
      </c>
    </row>
    <row r="86" spans="1:23" x14ac:dyDescent="0.25">
      <c r="A86" s="1" t="s">
        <v>207</v>
      </c>
      <c r="C86" s="3">
        <f>IF(A86&lt;&gt;"",VLOOKUP(A86,Runners!A$3:AS$200,C$1,FALSE),0)</f>
        <v>1.4236111111111111E-2</v>
      </c>
      <c r="D86" s="6">
        <f t="shared" si="22"/>
        <v>83</v>
      </c>
      <c r="E86" s="2"/>
      <c r="F86" s="2">
        <f t="shared" si="23"/>
        <v>0</v>
      </c>
      <c r="J86" s="1" t="str">
        <f t="shared" si="24"/>
        <v>Louise Cox</v>
      </c>
      <c r="M86" s="8" t="str">
        <f t="shared" si="25"/>
        <v/>
      </c>
      <c r="N86" s="8" t="str">
        <f t="shared" si="26"/>
        <v/>
      </c>
      <c r="O86" s="1" t="str">
        <f t="shared" si="27"/>
        <v/>
      </c>
      <c r="P86" s="40" t="str">
        <f t="shared" si="28"/>
        <v/>
      </c>
      <c r="Q86" s="40" t="str">
        <f t="shared" si="29"/>
        <v/>
      </c>
      <c r="R86" s="6">
        <f t="shared" si="30"/>
        <v>0</v>
      </c>
      <c r="S86" s="6">
        <f>IF(AND(D86&lt;=L$4,P86&lt;&gt;"Y"),IF(N86&lt;VLOOKUP(O86,Runners!A$3:CT$200,S$1,FALSE),2,0),0)</f>
        <v>0</v>
      </c>
      <c r="T86" s="6">
        <f t="shared" si="31"/>
        <v>0</v>
      </c>
      <c r="U86" s="2"/>
      <c r="V86" s="2" t="str">
        <f>IF(O86&lt;&gt;"",VLOOKUP(O86,Runners!CZ$3:DM$200,V$1,FALSE),"")</f>
        <v/>
      </c>
      <c r="W86" s="19" t="str">
        <f t="shared" si="32"/>
        <v/>
      </c>
    </row>
    <row r="87" spans="1:23" x14ac:dyDescent="0.25">
      <c r="A87" s="41" t="s">
        <v>209</v>
      </c>
      <c r="C87" s="3">
        <f>IF(A87&lt;&gt;"",VLOOKUP(A87,Runners!A$3:AS$200,C$1,FALSE),0)</f>
        <v>1.6145833333333335E-2</v>
      </c>
      <c r="D87" s="6">
        <f t="shared" si="22"/>
        <v>84</v>
      </c>
      <c r="E87" s="2"/>
      <c r="F87" s="2">
        <f t="shared" si="23"/>
        <v>0</v>
      </c>
      <c r="J87" s="1" t="str">
        <f t="shared" si="24"/>
        <v>Maddy Markham</v>
      </c>
      <c r="M87" s="8" t="str">
        <f t="shared" si="25"/>
        <v/>
      </c>
      <c r="N87" s="8" t="str">
        <f t="shared" si="26"/>
        <v/>
      </c>
      <c r="O87" s="1" t="str">
        <f t="shared" si="27"/>
        <v/>
      </c>
      <c r="P87" s="40" t="str">
        <f t="shared" si="28"/>
        <v/>
      </c>
      <c r="Q87" s="40" t="str">
        <f t="shared" si="29"/>
        <v/>
      </c>
      <c r="R87" s="6">
        <f t="shared" si="30"/>
        <v>0</v>
      </c>
      <c r="S87" s="6">
        <f>IF(AND(D87&lt;=L$4,P87&lt;&gt;"Y"),IF(N87&lt;VLOOKUP(O87,Runners!A$3:CT$200,S$1,FALSE),2,0),0)</f>
        <v>0</v>
      </c>
      <c r="T87" s="6">
        <f t="shared" si="31"/>
        <v>0</v>
      </c>
      <c r="U87" s="2"/>
      <c r="V87" s="2" t="str">
        <f>IF(O87&lt;&gt;"",VLOOKUP(O87,Runners!CZ$3:DM$200,V$1,FALSE),"")</f>
        <v/>
      </c>
      <c r="W87" s="19" t="str">
        <f t="shared" si="32"/>
        <v/>
      </c>
    </row>
    <row r="88" spans="1:23" x14ac:dyDescent="0.25">
      <c r="A88" s="1" t="s">
        <v>144</v>
      </c>
      <c r="B88" s="3"/>
      <c r="C88" s="3">
        <f>IF(A88&lt;&gt;"",VLOOKUP(A88,Runners!A$3:AS$200,C$1,FALSE),0)</f>
        <v>7.2916666666666668E-3</v>
      </c>
      <c r="D88" s="6">
        <f t="shared" si="22"/>
        <v>85</v>
      </c>
      <c r="E88" s="2"/>
      <c r="F88" s="2">
        <f t="shared" si="23"/>
        <v>0</v>
      </c>
      <c r="J88" s="1" t="str">
        <f t="shared" si="24"/>
        <v>Maria Tierney</v>
      </c>
      <c r="M88" s="8" t="str">
        <f t="shared" si="25"/>
        <v/>
      </c>
      <c r="N88" s="8" t="str">
        <f t="shared" si="26"/>
        <v/>
      </c>
      <c r="O88" s="1" t="str">
        <f t="shared" si="27"/>
        <v/>
      </c>
      <c r="P88" s="40" t="str">
        <f t="shared" si="28"/>
        <v/>
      </c>
      <c r="Q88" s="40" t="str">
        <f t="shared" si="29"/>
        <v/>
      </c>
      <c r="R88" s="6">
        <f t="shared" si="30"/>
        <v>0</v>
      </c>
      <c r="S88" s="6">
        <f>IF(AND(D88&lt;=L$4,P88&lt;&gt;"Y"),IF(N88&lt;VLOOKUP(O88,Runners!A$3:CT$200,S$1,FALSE),2,0),0)</f>
        <v>0</v>
      </c>
      <c r="T88" s="6">
        <f t="shared" si="31"/>
        <v>0</v>
      </c>
      <c r="U88" s="2"/>
      <c r="V88" s="2" t="str">
        <f>IF(O88&lt;&gt;"",VLOOKUP(O88,Runners!CZ$3:DM$200,V$1,FALSE),"")</f>
        <v/>
      </c>
      <c r="W88" s="19" t="str">
        <f t="shared" si="32"/>
        <v/>
      </c>
    </row>
    <row r="89" spans="1:23" x14ac:dyDescent="0.25">
      <c r="A89" s="1" t="s">
        <v>160</v>
      </c>
      <c r="C89" s="3">
        <f>IF(A89&lt;&gt;"",VLOOKUP(A89,Runners!A$3:AS$200,C$1,FALSE),0)</f>
        <v>1.5625E-2</v>
      </c>
      <c r="D89" s="6">
        <f t="shared" si="22"/>
        <v>86</v>
      </c>
      <c r="E89" s="2"/>
      <c r="F89" s="2">
        <f t="shared" si="23"/>
        <v>0</v>
      </c>
      <c r="J89" s="1" t="str">
        <f t="shared" si="24"/>
        <v>Mark Hughes</v>
      </c>
      <c r="M89" s="8" t="str">
        <f t="shared" si="25"/>
        <v/>
      </c>
      <c r="N89" s="8" t="str">
        <f t="shared" si="26"/>
        <v/>
      </c>
      <c r="O89" s="1" t="str">
        <f t="shared" si="27"/>
        <v/>
      </c>
      <c r="P89" s="40" t="str">
        <f t="shared" si="28"/>
        <v/>
      </c>
      <c r="Q89" s="40" t="str">
        <f t="shared" si="29"/>
        <v/>
      </c>
      <c r="R89" s="6">
        <f t="shared" si="30"/>
        <v>0</v>
      </c>
      <c r="S89" s="6">
        <f>IF(AND(D89&lt;=L$4,P89&lt;&gt;"Y"),IF(N89&lt;VLOOKUP(O89,Runners!A$3:CT$200,S$1,FALSE),2,0),0)</f>
        <v>0</v>
      </c>
      <c r="T89" s="6">
        <f t="shared" si="31"/>
        <v>0</v>
      </c>
      <c r="U89" s="2"/>
      <c r="V89" s="2" t="str">
        <f>IF(O89&lt;&gt;"",VLOOKUP(O89,Runners!CZ$3:DM$200,V$1,FALSE),"")</f>
        <v/>
      </c>
      <c r="W89" s="19" t="str">
        <f t="shared" si="32"/>
        <v/>
      </c>
    </row>
    <row r="90" spans="1:23" x14ac:dyDescent="0.25">
      <c r="A90" s="1" t="s">
        <v>33</v>
      </c>
      <c r="C90" s="3">
        <f>IF(A90&lt;&gt;"",VLOOKUP(A90,Runners!A$3:AS$200,C$1,FALSE),0)</f>
        <v>1.4930555555555556E-2</v>
      </c>
      <c r="D90" s="6">
        <f t="shared" si="22"/>
        <v>87</v>
      </c>
      <c r="E90" s="2"/>
      <c r="F90" s="2">
        <f t="shared" si="23"/>
        <v>0</v>
      </c>
      <c r="J90" s="1" t="str">
        <f t="shared" si="24"/>
        <v>Mark Selby</v>
      </c>
      <c r="M90" s="8" t="str">
        <f t="shared" si="25"/>
        <v/>
      </c>
      <c r="N90" s="8" t="str">
        <f t="shared" si="26"/>
        <v/>
      </c>
      <c r="O90" s="1" t="str">
        <f t="shared" si="27"/>
        <v/>
      </c>
      <c r="P90" s="40" t="str">
        <f t="shared" si="28"/>
        <v/>
      </c>
      <c r="Q90" s="40" t="str">
        <f t="shared" si="29"/>
        <v/>
      </c>
      <c r="R90" s="6">
        <f t="shared" si="30"/>
        <v>0</v>
      </c>
      <c r="S90" s="6">
        <f>IF(AND(D90&lt;=L$4,P90&lt;&gt;"Y"),IF(N90&lt;VLOOKUP(O90,Runners!A$3:CT$200,S$1,FALSE),2,0),0)</f>
        <v>0</v>
      </c>
      <c r="T90" s="6">
        <f t="shared" si="31"/>
        <v>0</v>
      </c>
      <c r="U90" s="2"/>
      <c r="V90" s="2" t="str">
        <f>IF(O90&lt;&gt;"",VLOOKUP(O90,Runners!CZ$3:DM$200,V$1,FALSE),"")</f>
        <v/>
      </c>
      <c r="W90" s="19" t="str">
        <f t="shared" si="32"/>
        <v/>
      </c>
    </row>
    <row r="91" spans="1:23" x14ac:dyDescent="0.25">
      <c r="A91" s="1" t="s">
        <v>225</v>
      </c>
      <c r="C91" s="3">
        <f>IF(A91&lt;&gt;"",VLOOKUP(A91,Runners!A$3:AS$200,C$1,FALSE),0)</f>
        <v>1.5625E-2</v>
      </c>
      <c r="D91" s="6">
        <f t="shared" si="22"/>
        <v>88</v>
      </c>
      <c r="E91" s="2"/>
      <c r="F91" s="2">
        <f t="shared" si="23"/>
        <v>0</v>
      </c>
      <c r="J91" s="1" t="str">
        <f t="shared" si="24"/>
        <v>Matthew Holton</v>
      </c>
      <c r="M91" s="8" t="str">
        <f t="shared" si="25"/>
        <v/>
      </c>
      <c r="N91" s="8" t="str">
        <f t="shared" si="26"/>
        <v/>
      </c>
      <c r="O91" s="1" t="str">
        <f t="shared" si="27"/>
        <v/>
      </c>
      <c r="P91" s="40" t="str">
        <f t="shared" si="28"/>
        <v/>
      </c>
      <c r="Q91" s="40" t="str">
        <f t="shared" si="29"/>
        <v/>
      </c>
      <c r="R91" s="6">
        <f t="shared" si="30"/>
        <v>0</v>
      </c>
      <c r="S91" s="6">
        <f>IF(AND(D91&lt;=L$4,P91&lt;&gt;"Y"),IF(N91&lt;VLOOKUP(O91,Runners!A$3:CT$200,S$1,FALSE),2,0),0)</f>
        <v>0</v>
      </c>
      <c r="T91" s="6">
        <f t="shared" si="31"/>
        <v>0</v>
      </c>
      <c r="U91" s="2"/>
      <c r="V91" s="2" t="str">
        <f>IF(O91&lt;&gt;"",VLOOKUP(O91,Runners!CZ$3:DM$200,V$1,FALSE),"")</f>
        <v/>
      </c>
      <c r="W91" s="19" t="str">
        <f t="shared" si="32"/>
        <v/>
      </c>
    </row>
    <row r="92" spans="1:23" x14ac:dyDescent="0.25">
      <c r="A92" s="1" t="s">
        <v>211</v>
      </c>
      <c r="C92" s="3">
        <f>IF(A92&lt;&gt;"",VLOOKUP(A92,Runners!A$3:AS$200,C$1,FALSE),0)</f>
        <v>1.4930555555555556E-2</v>
      </c>
      <c r="D92" s="6">
        <f t="shared" si="22"/>
        <v>89</v>
      </c>
      <c r="E92" s="2"/>
      <c r="F92" s="2">
        <f t="shared" si="23"/>
        <v>0</v>
      </c>
      <c r="J92" s="1" t="str">
        <f t="shared" si="24"/>
        <v>Michael Hall</v>
      </c>
      <c r="M92" s="8" t="str">
        <f t="shared" si="25"/>
        <v/>
      </c>
      <c r="N92" s="8" t="str">
        <f t="shared" si="26"/>
        <v/>
      </c>
      <c r="O92" s="1" t="str">
        <f t="shared" si="27"/>
        <v/>
      </c>
      <c r="P92" s="40" t="str">
        <f t="shared" si="28"/>
        <v/>
      </c>
      <c r="Q92" s="40" t="str">
        <f t="shared" si="29"/>
        <v/>
      </c>
      <c r="R92" s="6">
        <f t="shared" si="30"/>
        <v>0</v>
      </c>
      <c r="S92" s="6">
        <f>IF(AND(D92&lt;=L$4,P92&lt;&gt;"Y"),IF(N92&lt;VLOOKUP(O92,Runners!A$3:CT$200,S$1,FALSE),2,0),0)</f>
        <v>0</v>
      </c>
      <c r="T92" s="6">
        <f t="shared" si="31"/>
        <v>0</v>
      </c>
      <c r="U92" s="2"/>
      <c r="V92" s="2" t="str">
        <f>IF(O92&lt;&gt;"",VLOOKUP(O92,Runners!CZ$3:DM$200,V$1,FALSE),"")</f>
        <v/>
      </c>
      <c r="W92" s="19" t="str">
        <f t="shared" si="32"/>
        <v/>
      </c>
    </row>
    <row r="93" spans="1:23" x14ac:dyDescent="0.25">
      <c r="A93" s="1" t="s">
        <v>32</v>
      </c>
      <c r="C93" s="3">
        <f>IF(A93&lt;&gt;"",VLOOKUP(A93,Runners!A$3:AS$200,C$1,FALSE),0)</f>
        <v>1.4409722222222223E-2</v>
      </c>
      <c r="D93" s="6">
        <f t="shared" si="22"/>
        <v>90</v>
      </c>
      <c r="E93" s="2"/>
      <c r="F93" s="2">
        <f t="shared" si="23"/>
        <v>0</v>
      </c>
      <c r="J93" s="1" t="str">
        <f t="shared" si="24"/>
        <v>Michelle Hook</v>
      </c>
      <c r="M93" s="8" t="str">
        <f t="shared" si="25"/>
        <v/>
      </c>
      <c r="N93" s="8" t="str">
        <f t="shared" si="26"/>
        <v/>
      </c>
      <c r="O93" s="1" t="str">
        <f t="shared" si="27"/>
        <v/>
      </c>
      <c r="P93" s="40" t="str">
        <f t="shared" si="28"/>
        <v/>
      </c>
      <c r="Q93" s="40" t="str">
        <f t="shared" si="29"/>
        <v/>
      </c>
      <c r="R93" s="6">
        <f t="shared" si="30"/>
        <v>0</v>
      </c>
      <c r="S93" s="6">
        <f>IF(AND(D93&lt;=L$4,P93&lt;&gt;"Y"),IF(N93&lt;VLOOKUP(O93,Runners!A$3:CT$200,S$1,FALSE),2,0),0)</f>
        <v>0</v>
      </c>
      <c r="T93" s="6">
        <f t="shared" si="31"/>
        <v>0</v>
      </c>
      <c r="U93" s="2"/>
      <c r="V93" s="2" t="str">
        <f>IF(O93&lt;&gt;"",VLOOKUP(O93,Runners!CZ$3:DM$200,V$1,FALSE),"")</f>
        <v/>
      </c>
      <c r="W93" s="19" t="str">
        <f t="shared" si="32"/>
        <v/>
      </c>
    </row>
    <row r="94" spans="1:23" x14ac:dyDescent="0.25">
      <c r="A94" s="1" t="s">
        <v>19</v>
      </c>
      <c r="B94" s="3"/>
      <c r="C94" s="3">
        <f>IF(A94&lt;&gt;"",VLOOKUP(A94,Runners!A$3:AS$200,C$1,FALSE),0)</f>
        <v>6.076388888888889E-3</v>
      </c>
      <c r="D94" s="6">
        <f t="shared" si="22"/>
        <v>91</v>
      </c>
      <c r="E94" s="2"/>
      <c r="F94" s="2">
        <f t="shared" si="23"/>
        <v>0</v>
      </c>
      <c r="J94" s="1" t="str">
        <f t="shared" si="24"/>
        <v>Michelle Sheridan</v>
      </c>
      <c r="M94" s="8" t="str">
        <f t="shared" si="25"/>
        <v/>
      </c>
      <c r="N94" s="8" t="str">
        <f t="shared" si="26"/>
        <v/>
      </c>
      <c r="O94" s="1" t="str">
        <f t="shared" si="27"/>
        <v/>
      </c>
      <c r="P94" s="40" t="str">
        <f t="shared" si="28"/>
        <v/>
      </c>
      <c r="Q94" s="40" t="str">
        <f t="shared" si="29"/>
        <v/>
      </c>
      <c r="R94" s="6">
        <f t="shared" si="30"/>
        <v>0</v>
      </c>
      <c r="S94" s="6">
        <f>IF(AND(D94&lt;=L$4,P94&lt;&gt;"Y"),IF(N94&lt;VLOOKUP(O94,Runners!A$3:CT$200,S$1,FALSE),2,0),0)</f>
        <v>0</v>
      </c>
      <c r="T94" s="6">
        <f t="shared" si="31"/>
        <v>0</v>
      </c>
      <c r="U94" s="2"/>
      <c r="V94" s="2" t="str">
        <f>IF(O94&lt;&gt;"",VLOOKUP(O94,Runners!CZ$3:DM$200,V$1,FALSE),"")</f>
        <v/>
      </c>
      <c r="W94" s="19" t="str">
        <f t="shared" si="32"/>
        <v/>
      </c>
    </row>
    <row r="95" spans="1:23" x14ac:dyDescent="0.25">
      <c r="A95" s="41" t="s">
        <v>210</v>
      </c>
      <c r="C95" s="3">
        <f>IF(A95&lt;&gt;"",VLOOKUP(A95,Runners!A$3:AS$200,C$1,FALSE),0)</f>
        <v>1.3020833333333334E-2</v>
      </c>
      <c r="D95" s="6">
        <f t="shared" si="22"/>
        <v>92</v>
      </c>
      <c r="E95" s="2"/>
      <c r="F95" s="2">
        <f t="shared" si="23"/>
        <v>0</v>
      </c>
      <c r="J95" s="1" t="str">
        <f t="shared" si="24"/>
        <v>Mick Widdup</v>
      </c>
      <c r="M95" s="8" t="str">
        <f t="shared" si="25"/>
        <v/>
      </c>
      <c r="N95" s="8" t="str">
        <f t="shared" si="26"/>
        <v/>
      </c>
      <c r="O95" s="1" t="str">
        <f t="shared" si="27"/>
        <v/>
      </c>
      <c r="P95" s="40" t="str">
        <f t="shared" si="28"/>
        <v/>
      </c>
      <c r="Q95" s="40" t="str">
        <f t="shared" si="29"/>
        <v/>
      </c>
      <c r="R95" s="6">
        <f t="shared" si="30"/>
        <v>0</v>
      </c>
      <c r="S95" s="6">
        <f>IF(AND(D95&lt;=L$4,P95&lt;&gt;"Y"),IF(N95&lt;VLOOKUP(O95,Runners!A$3:CT$200,S$1,FALSE),2,0),0)</f>
        <v>0</v>
      </c>
      <c r="T95" s="6">
        <f t="shared" si="31"/>
        <v>0</v>
      </c>
      <c r="U95" s="2"/>
      <c r="V95" s="2" t="str">
        <f>IF(O95&lt;&gt;"",VLOOKUP(O95,Runners!CZ$3:DM$200,V$1,FALSE),"")</f>
        <v/>
      </c>
      <c r="W95" s="19" t="str">
        <f t="shared" si="32"/>
        <v/>
      </c>
    </row>
    <row r="96" spans="1:23" x14ac:dyDescent="0.25">
      <c r="A96" s="1" t="s">
        <v>65</v>
      </c>
      <c r="C96" s="3">
        <f>IF(A96&lt;&gt;"",VLOOKUP(A96,Runners!A$3:AS$200,C$1,FALSE),0)</f>
        <v>2.0312500000000001E-2</v>
      </c>
      <c r="D96" s="6">
        <f t="shared" si="22"/>
        <v>93</v>
      </c>
      <c r="E96" s="2"/>
      <c r="F96" s="2">
        <f t="shared" si="23"/>
        <v>0</v>
      </c>
      <c r="J96" s="1" t="str">
        <f t="shared" si="24"/>
        <v>Mike Toft</v>
      </c>
      <c r="M96" s="8" t="str">
        <f t="shared" si="25"/>
        <v/>
      </c>
      <c r="N96" s="8" t="str">
        <f t="shared" si="26"/>
        <v/>
      </c>
      <c r="O96" s="1" t="str">
        <f t="shared" si="27"/>
        <v/>
      </c>
      <c r="P96" s="40" t="str">
        <f t="shared" si="28"/>
        <v/>
      </c>
      <c r="Q96" s="40" t="str">
        <f t="shared" si="29"/>
        <v/>
      </c>
      <c r="R96" s="6">
        <f t="shared" si="30"/>
        <v>0</v>
      </c>
      <c r="S96" s="6">
        <f>IF(AND(D96&lt;=L$4,P96&lt;&gt;"Y"),IF(N96&lt;VLOOKUP(O96,Runners!A$3:CT$200,S$1,FALSE),2,0),0)</f>
        <v>0</v>
      </c>
      <c r="T96" s="6">
        <f t="shared" si="31"/>
        <v>0</v>
      </c>
      <c r="U96" s="2"/>
      <c r="V96" s="2" t="str">
        <f>IF(O96&lt;&gt;"",VLOOKUP(O96,Runners!CZ$3:DM$200,V$1,FALSE),"")</f>
        <v/>
      </c>
      <c r="W96" s="19" t="str">
        <f t="shared" si="32"/>
        <v/>
      </c>
    </row>
    <row r="97" spans="1:23" x14ac:dyDescent="0.25">
      <c r="A97" s="1" t="s">
        <v>78</v>
      </c>
      <c r="C97" s="3">
        <f>IF(A97&lt;&gt;"",VLOOKUP(A97,Runners!A$3:AS$200,C$1,FALSE),0)</f>
        <v>6.2500000000000003E-3</v>
      </c>
      <c r="D97" s="6">
        <f t="shared" si="22"/>
        <v>94</v>
      </c>
      <c r="E97" s="2"/>
      <c r="F97" s="2">
        <f t="shared" si="23"/>
        <v>0</v>
      </c>
      <c r="J97" s="1" t="str">
        <f t="shared" si="24"/>
        <v>Natalie Toft</v>
      </c>
      <c r="M97" s="8" t="str">
        <f t="shared" si="25"/>
        <v/>
      </c>
      <c r="N97" s="8" t="str">
        <f t="shared" si="26"/>
        <v/>
      </c>
      <c r="O97" s="1" t="str">
        <f t="shared" si="27"/>
        <v/>
      </c>
      <c r="P97" s="40" t="str">
        <f t="shared" si="28"/>
        <v/>
      </c>
      <c r="Q97" s="40" t="str">
        <f t="shared" si="29"/>
        <v/>
      </c>
      <c r="R97" s="6">
        <f t="shared" si="30"/>
        <v>0</v>
      </c>
      <c r="S97" s="6">
        <f>IF(AND(D97&lt;=L$4,P97&lt;&gt;"Y"),IF(N97&lt;VLOOKUP(O97,Runners!A$3:CT$200,S$1,FALSE),2,0),0)</f>
        <v>0</v>
      </c>
      <c r="T97" s="6">
        <f t="shared" si="31"/>
        <v>0</v>
      </c>
      <c r="U97" s="2"/>
      <c r="V97" s="2" t="str">
        <f>IF(O97&lt;&gt;"",VLOOKUP(O97,Runners!CZ$3:DM$200,V$1,FALSE),"")</f>
        <v/>
      </c>
      <c r="W97" s="19" t="str">
        <f t="shared" si="32"/>
        <v/>
      </c>
    </row>
    <row r="98" spans="1:23" x14ac:dyDescent="0.25">
      <c r="A98" s="1" t="s">
        <v>171</v>
      </c>
      <c r="C98" s="3">
        <f>IF(A98&lt;&gt;"",VLOOKUP(A98,Runners!A$3:AS$200,C$1,FALSE),0)</f>
        <v>1.6145833333333335E-2</v>
      </c>
      <c r="D98" s="6">
        <f t="shared" si="22"/>
        <v>95</v>
      </c>
      <c r="E98" s="2"/>
      <c r="F98" s="2">
        <f t="shared" si="23"/>
        <v>0</v>
      </c>
      <c r="J98" s="1" t="str">
        <f t="shared" si="24"/>
        <v>Neil Bayton-Roberts</v>
      </c>
      <c r="M98" s="8" t="str">
        <f t="shared" si="25"/>
        <v/>
      </c>
      <c r="N98" s="8" t="str">
        <f t="shared" si="26"/>
        <v/>
      </c>
      <c r="O98" s="1" t="str">
        <f t="shared" si="27"/>
        <v/>
      </c>
      <c r="P98" s="40" t="str">
        <f t="shared" si="28"/>
        <v/>
      </c>
      <c r="Q98" s="40" t="str">
        <f t="shared" si="29"/>
        <v/>
      </c>
      <c r="R98" s="6">
        <f t="shared" si="30"/>
        <v>0</v>
      </c>
      <c r="S98" s="6">
        <f>IF(AND(D98&lt;=L$4,P98&lt;&gt;"Y"),IF(N98&lt;VLOOKUP(O98,Runners!A$3:CT$200,S$1,FALSE),2,0),0)</f>
        <v>0</v>
      </c>
      <c r="T98" s="6">
        <f t="shared" si="31"/>
        <v>0</v>
      </c>
      <c r="U98" s="2"/>
      <c r="V98" s="2" t="str">
        <f>IF(O98&lt;&gt;"",VLOOKUP(O98,Runners!CZ$3:DM$200,V$1,FALSE),"")</f>
        <v/>
      </c>
      <c r="W98" s="19" t="str">
        <f t="shared" si="32"/>
        <v/>
      </c>
    </row>
    <row r="99" spans="1:23" x14ac:dyDescent="0.25">
      <c r="A99" s="1" t="s">
        <v>12</v>
      </c>
      <c r="C99" s="3">
        <f>IF(A99&lt;&gt;"",VLOOKUP(A99,Runners!A$3:AS$200,C$1,FALSE),0)</f>
        <v>1.7534722222222222E-2</v>
      </c>
      <c r="D99" s="6">
        <f t="shared" si="22"/>
        <v>96</v>
      </c>
      <c r="E99" s="2">
        <v>3.6539351851851851E-2</v>
      </c>
      <c r="F99" s="2">
        <f t="shared" si="23"/>
        <v>1.9004629629629628E-2</v>
      </c>
      <c r="J99" s="1" t="str">
        <f t="shared" si="24"/>
        <v>Neil Tate</v>
      </c>
      <c r="M99" s="8" t="str">
        <f t="shared" si="25"/>
        <v/>
      </c>
      <c r="N99" s="8" t="str">
        <f t="shared" si="26"/>
        <v/>
      </c>
      <c r="O99" s="1" t="str">
        <f t="shared" si="27"/>
        <v/>
      </c>
      <c r="P99" s="40" t="str">
        <f t="shared" si="28"/>
        <v/>
      </c>
      <c r="Q99" s="40" t="str">
        <f t="shared" si="29"/>
        <v/>
      </c>
      <c r="R99" s="6">
        <f t="shared" si="30"/>
        <v>0</v>
      </c>
      <c r="S99" s="6">
        <f>IF(AND(D99&lt;=L$4,P99&lt;&gt;"Y"),IF(N99&lt;VLOOKUP(O99,Runners!A$3:CT$200,S$1,FALSE),2,0),0)</f>
        <v>0</v>
      </c>
      <c r="T99" s="6">
        <f t="shared" si="31"/>
        <v>0</v>
      </c>
      <c r="U99" s="2"/>
      <c r="V99" s="2" t="str">
        <f>IF(O99&lt;&gt;"",VLOOKUP(O99,Runners!CZ$3:DM$200,V$1,FALSE),"")</f>
        <v/>
      </c>
      <c r="W99" s="19" t="str">
        <f t="shared" si="32"/>
        <v/>
      </c>
    </row>
    <row r="100" spans="1:23" x14ac:dyDescent="0.25">
      <c r="A100" s="1" t="s">
        <v>42</v>
      </c>
      <c r="C100" s="3">
        <f>IF(A100&lt;&gt;"",VLOOKUP(A100,Runners!A$3:AS$200,C$1,FALSE),0)</f>
        <v>1.3020833333333334E-2</v>
      </c>
      <c r="D100" s="6">
        <f t="shared" ref="D100:D130" si="33">D99+1</f>
        <v>97</v>
      </c>
      <c r="E100" s="2"/>
      <c r="F100" s="2">
        <f t="shared" ref="F100:F130" si="34">IF(E100&gt;0,E100-C100,0)</f>
        <v>0</v>
      </c>
      <c r="J100" s="1" t="str">
        <f t="shared" ref="J100:J130" si="35">A100</f>
        <v>Nigel Simpkin</v>
      </c>
      <c r="M100" s="8" t="str">
        <f t="shared" ref="M100:M130" si="36">IF(D100&lt;=L$4,SMALL(E$4:E$201,D100),"")</f>
        <v/>
      </c>
      <c r="N100" s="8" t="str">
        <f t="shared" ref="N100:N130" si="37">IF(D100&lt;=L$4,VLOOKUP(M100,E$4:F$201,2,FALSE),"")</f>
        <v/>
      </c>
      <c r="O100" s="1" t="str">
        <f t="shared" ref="O100:O130" si="38">IF(D100&lt;=L$4,VLOOKUP(M100,E$4:J$201,6,FALSE),"")</f>
        <v/>
      </c>
      <c r="P100" s="40" t="str">
        <f t="shared" ref="P100:P130" si="39">IF(D100&lt;=L$4,VLOOKUP(O100,A$4:B$201,2,FALSE),"")</f>
        <v/>
      </c>
      <c r="Q100" s="40" t="str">
        <f t="shared" ref="Q100:Q130" si="40">IF(D100&lt;=L$4,IF(P100="Y",Q99,Q99-1),"")</f>
        <v/>
      </c>
      <c r="R100" s="6">
        <f t="shared" ref="R100:R130" si="41">IF(Q100=Q99,0,Q100)</f>
        <v>0</v>
      </c>
      <c r="S100" s="6">
        <f>IF(AND(D100&lt;=L$4,P100&lt;&gt;"Y"),IF(N100&lt;VLOOKUP(O100,Runners!A$3:CT$200,S$1,FALSE),2,0),0)</f>
        <v>0</v>
      </c>
      <c r="T100" s="6">
        <f t="shared" ref="T100:T130" si="42">IF(AND(D100&lt;=L$4,P100&lt;&gt;"Y"),S100+R100,0)</f>
        <v>0</v>
      </c>
      <c r="U100" s="2"/>
      <c r="V100" s="2" t="str">
        <f>IF(O100&lt;&gt;"",VLOOKUP(O100,Runners!CZ$3:DM$200,V$1,FALSE),"")</f>
        <v/>
      </c>
      <c r="W100" s="19" t="str">
        <f t="shared" ref="W100:W130" si="43">IF(O100&lt;&gt;"",(V100-N100)/V100,"")</f>
        <v/>
      </c>
    </row>
    <row r="101" spans="1:23" x14ac:dyDescent="0.25">
      <c r="A101" s="1" t="s">
        <v>218</v>
      </c>
      <c r="C101" s="3">
        <f>IF(A101&lt;&gt;"",VLOOKUP(A101,Runners!A$3:AS$200,C$1,FALSE),0)</f>
        <v>1.4756944444444444E-2</v>
      </c>
      <c r="D101" s="6">
        <f t="shared" si="33"/>
        <v>98</v>
      </c>
      <c r="E101" s="2"/>
      <c r="F101" s="2">
        <f t="shared" si="34"/>
        <v>0</v>
      </c>
      <c r="J101" s="1" t="str">
        <f t="shared" si="35"/>
        <v>Oliver Thomson</v>
      </c>
      <c r="M101" s="8" t="str">
        <f t="shared" si="36"/>
        <v/>
      </c>
      <c r="N101" s="8" t="str">
        <f t="shared" si="37"/>
        <v/>
      </c>
      <c r="O101" s="1" t="str">
        <f t="shared" si="38"/>
        <v/>
      </c>
      <c r="P101" s="40" t="str">
        <f t="shared" si="39"/>
        <v/>
      </c>
      <c r="Q101" s="40" t="str">
        <f t="shared" si="40"/>
        <v/>
      </c>
      <c r="R101" s="6">
        <f t="shared" si="41"/>
        <v>0</v>
      </c>
      <c r="S101" s="6">
        <f>IF(AND(D101&lt;=L$4,P101&lt;&gt;"Y"),IF(N101&lt;VLOOKUP(O101,Runners!A$3:CT$200,S$1,FALSE),2,0),0)</f>
        <v>0</v>
      </c>
      <c r="T101" s="6">
        <f t="shared" si="42"/>
        <v>0</v>
      </c>
      <c r="U101" s="2"/>
      <c r="V101" s="2" t="str">
        <f>IF(O101&lt;&gt;"",VLOOKUP(O101,Runners!CZ$3:DM$200,V$1,FALSE),"")</f>
        <v/>
      </c>
      <c r="W101" s="19" t="str">
        <f t="shared" si="43"/>
        <v/>
      </c>
    </row>
    <row r="102" spans="1:23" x14ac:dyDescent="0.25">
      <c r="A102" s="1" t="s">
        <v>18</v>
      </c>
      <c r="C102" s="3">
        <f>IF(A102&lt;&gt;"",VLOOKUP(A102,Runners!A$3:AS$200,C$1,FALSE),0)</f>
        <v>7.2916666666666668E-3</v>
      </c>
      <c r="D102" s="6">
        <f t="shared" si="33"/>
        <v>99</v>
      </c>
      <c r="E102" s="2"/>
      <c r="F102" s="2">
        <f t="shared" si="34"/>
        <v>0</v>
      </c>
      <c r="J102" s="1" t="str">
        <f t="shared" si="35"/>
        <v>Pam Binns</v>
      </c>
      <c r="M102" s="8" t="str">
        <f t="shared" si="36"/>
        <v/>
      </c>
      <c r="N102" s="8" t="str">
        <f t="shared" si="37"/>
        <v/>
      </c>
      <c r="O102" s="1" t="str">
        <f t="shared" si="38"/>
        <v/>
      </c>
      <c r="P102" s="40" t="str">
        <f t="shared" si="39"/>
        <v/>
      </c>
      <c r="Q102" s="40" t="str">
        <f t="shared" si="40"/>
        <v/>
      </c>
      <c r="R102" s="6">
        <f t="shared" si="41"/>
        <v>0</v>
      </c>
      <c r="S102" s="6">
        <f>IF(AND(D102&lt;=L$4,P102&lt;&gt;"Y"),IF(N102&lt;VLOOKUP(O102,Runners!A$3:CT$200,S$1,FALSE),2,0),0)</f>
        <v>0</v>
      </c>
      <c r="T102" s="6">
        <f t="shared" si="42"/>
        <v>0</v>
      </c>
      <c r="U102" s="2"/>
      <c r="V102" s="2" t="str">
        <f>IF(O102&lt;&gt;"",VLOOKUP(O102,Runners!CZ$3:DM$200,V$1,FALSE),"")</f>
        <v/>
      </c>
      <c r="W102" s="19" t="str">
        <f t="shared" si="43"/>
        <v/>
      </c>
    </row>
    <row r="103" spans="1:23" x14ac:dyDescent="0.25">
      <c r="A103" s="1" t="s">
        <v>37</v>
      </c>
      <c r="B103" s="3"/>
      <c r="C103" s="3">
        <f>IF(A103&lt;&gt;"",VLOOKUP(A103,Runners!A$3:AS$200,C$1,FALSE),0)</f>
        <v>1.1805555555555555E-2</v>
      </c>
      <c r="D103" s="6">
        <f t="shared" si="33"/>
        <v>100</v>
      </c>
      <c r="E103" s="2"/>
      <c r="F103" s="2">
        <f t="shared" si="34"/>
        <v>0</v>
      </c>
      <c r="J103" s="1" t="str">
        <f t="shared" si="35"/>
        <v>Pam Hardman</v>
      </c>
      <c r="M103" s="8" t="str">
        <f t="shared" si="36"/>
        <v/>
      </c>
      <c r="N103" s="8" t="str">
        <f t="shared" si="37"/>
        <v/>
      </c>
      <c r="O103" s="1" t="str">
        <f t="shared" si="38"/>
        <v/>
      </c>
      <c r="P103" s="40" t="str">
        <f t="shared" si="39"/>
        <v/>
      </c>
      <c r="Q103" s="40" t="str">
        <f t="shared" si="40"/>
        <v/>
      </c>
      <c r="R103" s="6">
        <f t="shared" si="41"/>
        <v>0</v>
      </c>
      <c r="S103" s="6">
        <f>IF(AND(D103&lt;=L$4,P103&lt;&gt;"Y"),IF(N103&lt;VLOOKUP(O103,Runners!A$3:CT$200,S$1,FALSE),2,0),0)</f>
        <v>0</v>
      </c>
      <c r="T103" s="6">
        <f t="shared" si="42"/>
        <v>0</v>
      </c>
      <c r="U103" s="2"/>
      <c r="V103" s="2" t="str">
        <f>IF(O103&lt;&gt;"",VLOOKUP(O103,Runners!CZ$3:DM$200,V$1,FALSE),"")</f>
        <v/>
      </c>
      <c r="W103" s="19" t="str">
        <f t="shared" si="43"/>
        <v/>
      </c>
    </row>
    <row r="104" spans="1:23" x14ac:dyDescent="0.25">
      <c r="A104" s="1" t="s">
        <v>230</v>
      </c>
      <c r="C104" s="3">
        <f>IF(A104&lt;&gt;"",VLOOKUP(A104,Runners!A$3:AS$200,C$1,FALSE),0)</f>
        <v>1.0243055555555556E-2</v>
      </c>
      <c r="D104" s="6">
        <f t="shared" si="33"/>
        <v>101</v>
      </c>
      <c r="E104" s="2"/>
      <c r="F104" s="2">
        <f t="shared" si="34"/>
        <v>0</v>
      </c>
      <c r="J104" s="1" t="str">
        <f t="shared" si="35"/>
        <v>Paul McAllister</v>
      </c>
      <c r="M104" s="8" t="str">
        <f t="shared" si="36"/>
        <v/>
      </c>
      <c r="N104" s="8" t="str">
        <f t="shared" si="37"/>
        <v/>
      </c>
      <c r="O104" s="1" t="str">
        <f t="shared" si="38"/>
        <v/>
      </c>
      <c r="P104" s="40" t="str">
        <f t="shared" si="39"/>
        <v/>
      </c>
      <c r="Q104" s="40" t="str">
        <f t="shared" si="40"/>
        <v/>
      </c>
      <c r="R104" s="6">
        <f t="shared" si="41"/>
        <v>0</v>
      </c>
      <c r="S104" s="6">
        <f>IF(AND(D104&lt;=L$4,P104&lt;&gt;"Y"),IF(N104&lt;VLOOKUP(O104,Runners!A$3:CT$200,S$1,FALSE),2,0),0)</f>
        <v>0</v>
      </c>
      <c r="T104" s="6">
        <f t="shared" si="42"/>
        <v>0</v>
      </c>
      <c r="U104" s="2"/>
      <c r="V104" s="2" t="str">
        <f>IF(O104&lt;&gt;"",VLOOKUP(O104,Runners!CZ$3:DM$200,V$1,FALSE),"")</f>
        <v/>
      </c>
      <c r="W104" s="19" t="str">
        <f t="shared" si="43"/>
        <v/>
      </c>
    </row>
    <row r="105" spans="1:23" x14ac:dyDescent="0.25">
      <c r="A105" s="1" t="s">
        <v>62</v>
      </c>
      <c r="C105" s="3">
        <f>IF(A105&lt;&gt;"",VLOOKUP(A105,Runners!A$3:AS$200,C$1,FALSE),0)</f>
        <v>1.7708333333333333E-2</v>
      </c>
      <c r="D105" s="6">
        <f t="shared" si="33"/>
        <v>102</v>
      </c>
      <c r="E105" s="2"/>
      <c r="F105" s="2">
        <f t="shared" si="34"/>
        <v>0</v>
      </c>
      <c r="J105" s="1" t="str">
        <f t="shared" si="35"/>
        <v>Paul Veevers</v>
      </c>
      <c r="M105" s="8" t="str">
        <f t="shared" si="36"/>
        <v/>
      </c>
      <c r="N105" s="8" t="str">
        <f t="shared" si="37"/>
        <v/>
      </c>
      <c r="O105" s="1" t="str">
        <f t="shared" si="38"/>
        <v/>
      </c>
      <c r="P105" s="40" t="str">
        <f t="shared" si="39"/>
        <v/>
      </c>
      <c r="Q105" s="40" t="str">
        <f t="shared" si="40"/>
        <v/>
      </c>
      <c r="R105" s="6">
        <f t="shared" si="41"/>
        <v>0</v>
      </c>
      <c r="S105" s="6">
        <f>IF(AND(D105&lt;=L$4,P105&lt;&gt;"Y"),IF(N105&lt;VLOOKUP(O105,Runners!A$3:CT$200,S$1,FALSE),2,0),0)</f>
        <v>0</v>
      </c>
      <c r="T105" s="6">
        <f t="shared" si="42"/>
        <v>0</v>
      </c>
      <c r="U105" s="2"/>
      <c r="V105" s="2" t="str">
        <f>IF(O105&lt;&gt;"",VLOOKUP(O105,Runners!CZ$3:DM$200,V$1,FALSE),"")</f>
        <v/>
      </c>
      <c r="W105" s="19" t="str">
        <f t="shared" si="43"/>
        <v/>
      </c>
    </row>
    <row r="106" spans="1:23" x14ac:dyDescent="0.25">
      <c r="A106" s="41" t="s">
        <v>28</v>
      </c>
      <c r="B106" s="3"/>
      <c r="C106" s="3">
        <f>IF(A106&lt;&gt;"",VLOOKUP(A106,Runners!A$3:AS$200,C$1,FALSE),0)</f>
        <v>2.6041666666666665E-3</v>
      </c>
      <c r="D106" s="6">
        <f t="shared" si="33"/>
        <v>103</v>
      </c>
      <c r="E106" s="2"/>
      <c r="F106" s="2">
        <f t="shared" si="34"/>
        <v>0</v>
      </c>
      <c r="J106" s="1" t="str">
        <f t="shared" si="35"/>
        <v>Paula McCandless</v>
      </c>
      <c r="M106" s="8" t="str">
        <f t="shared" si="36"/>
        <v/>
      </c>
      <c r="N106" s="8" t="str">
        <f t="shared" si="37"/>
        <v/>
      </c>
      <c r="O106" s="1" t="str">
        <f t="shared" si="38"/>
        <v/>
      </c>
      <c r="P106" s="40" t="str">
        <f t="shared" si="39"/>
        <v/>
      </c>
      <c r="Q106" s="40" t="str">
        <f t="shared" si="40"/>
        <v/>
      </c>
      <c r="R106" s="6">
        <f t="shared" si="41"/>
        <v>0</v>
      </c>
      <c r="S106" s="6">
        <f>IF(AND(D106&lt;=L$4,P106&lt;&gt;"Y"),IF(N106&lt;VLOOKUP(O106,Runners!A$3:CT$200,S$1,FALSE),2,0),0)</f>
        <v>0</v>
      </c>
      <c r="T106" s="6">
        <f t="shared" si="42"/>
        <v>0</v>
      </c>
      <c r="U106" s="2"/>
      <c r="V106" s="2" t="str">
        <f>IF(O106&lt;&gt;"",VLOOKUP(O106,Runners!CZ$3:DM$200,V$1,FALSE),"")</f>
        <v/>
      </c>
      <c r="W106" s="19" t="str">
        <f t="shared" si="43"/>
        <v/>
      </c>
    </row>
    <row r="107" spans="1:23" x14ac:dyDescent="0.25">
      <c r="A107" s="1" t="s">
        <v>3</v>
      </c>
      <c r="B107" s="3"/>
      <c r="C107" s="3">
        <f>IF(A107&lt;&gt;"",VLOOKUP(A107,Runners!A$3:AS$200,C$1,FALSE),0)</f>
        <v>1.3020833333333334E-2</v>
      </c>
      <c r="D107" s="6">
        <f t="shared" si="33"/>
        <v>104</v>
      </c>
      <c r="E107" s="2"/>
      <c r="F107" s="2">
        <f t="shared" si="34"/>
        <v>0</v>
      </c>
      <c r="J107" s="1" t="str">
        <f t="shared" si="35"/>
        <v>Peter Reid</v>
      </c>
      <c r="M107" s="8" t="str">
        <f t="shared" si="36"/>
        <v/>
      </c>
      <c r="N107" s="8" t="str">
        <f t="shared" si="37"/>
        <v/>
      </c>
      <c r="O107" s="1" t="str">
        <f t="shared" si="38"/>
        <v/>
      </c>
      <c r="P107" s="40" t="str">
        <f t="shared" si="39"/>
        <v/>
      </c>
      <c r="Q107" s="40" t="str">
        <f t="shared" si="40"/>
        <v/>
      </c>
      <c r="R107" s="6">
        <f t="shared" si="41"/>
        <v>0</v>
      </c>
      <c r="S107" s="6">
        <f>IF(AND(D107&lt;=L$4,P107&lt;&gt;"Y"),IF(N107&lt;VLOOKUP(O107,Runners!A$3:CT$200,S$1,FALSE),2,0),0)</f>
        <v>0</v>
      </c>
      <c r="T107" s="6">
        <f t="shared" si="42"/>
        <v>0</v>
      </c>
      <c r="U107" s="2"/>
      <c r="V107" s="2" t="str">
        <f>IF(O107&lt;&gt;"",VLOOKUP(O107,Runners!CZ$3:DM$200,V$1,FALSE),"")</f>
        <v/>
      </c>
      <c r="W107" s="19" t="str">
        <f t="shared" si="43"/>
        <v/>
      </c>
    </row>
    <row r="108" spans="1:23" x14ac:dyDescent="0.25">
      <c r="A108" s="1" t="s">
        <v>198</v>
      </c>
      <c r="C108" s="3">
        <f>IF(A108&lt;&gt;"",VLOOKUP(A108,Runners!A$3:AS$200,C$1,FALSE),0)</f>
        <v>1.0416666666666666E-2</v>
      </c>
      <c r="D108" s="6">
        <f t="shared" si="33"/>
        <v>105</v>
      </c>
      <c r="E108" s="2">
        <v>3.664351851851852E-2</v>
      </c>
      <c r="F108" s="2">
        <f t="shared" si="34"/>
        <v>2.6226851851851855E-2</v>
      </c>
      <c r="J108" s="1" t="str">
        <f t="shared" si="35"/>
        <v>Peter Thomson</v>
      </c>
      <c r="M108" s="8" t="str">
        <f t="shared" si="36"/>
        <v/>
      </c>
      <c r="N108" s="8" t="str">
        <f t="shared" si="37"/>
        <v/>
      </c>
      <c r="O108" s="1" t="str">
        <f t="shared" si="38"/>
        <v/>
      </c>
      <c r="P108" s="40" t="str">
        <f t="shared" si="39"/>
        <v/>
      </c>
      <c r="Q108" s="40" t="str">
        <f t="shared" si="40"/>
        <v/>
      </c>
      <c r="R108" s="6">
        <f t="shared" si="41"/>
        <v>0</v>
      </c>
      <c r="S108" s="6">
        <f>IF(AND(D108&lt;=L$4,P108&lt;&gt;"Y"),IF(N108&lt;VLOOKUP(O108,Runners!A$3:CT$200,S$1,FALSE),2,0),0)</f>
        <v>0</v>
      </c>
      <c r="T108" s="6">
        <f t="shared" si="42"/>
        <v>0</v>
      </c>
      <c r="U108" s="2"/>
      <c r="V108" s="2" t="str">
        <f>IF(O108&lt;&gt;"",VLOOKUP(O108,Runners!CZ$3:DM$200,V$1,FALSE),"")</f>
        <v/>
      </c>
      <c r="W108" s="19" t="str">
        <f t="shared" si="43"/>
        <v/>
      </c>
    </row>
    <row r="109" spans="1:23" x14ac:dyDescent="0.25">
      <c r="A109" s="1" t="s">
        <v>30</v>
      </c>
      <c r="C109" s="3">
        <f>IF(A109&lt;&gt;"",VLOOKUP(A109,Runners!A$3:AS$200,C$1,FALSE),0)</f>
        <v>9.8958333333333329E-3</v>
      </c>
      <c r="D109" s="6">
        <f t="shared" si="33"/>
        <v>106</v>
      </c>
      <c r="E109" s="2"/>
      <c r="F109" s="2">
        <f t="shared" si="34"/>
        <v>0</v>
      </c>
      <c r="J109" s="1" t="str">
        <f t="shared" si="35"/>
        <v>Rachael Wignall</v>
      </c>
      <c r="M109" s="8" t="str">
        <f t="shared" si="36"/>
        <v/>
      </c>
      <c r="N109" s="8" t="str">
        <f t="shared" si="37"/>
        <v/>
      </c>
      <c r="O109" s="1" t="str">
        <f t="shared" si="38"/>
        <v/>
      </c>
      <c r="P109" s="40" t="str">
        <f t="shared" si="39"/>
        <v/>
      </c>
      <c r="Q109" s="40" t="str">
        <f t="shared" si="40"/>
        <v/>
      </c>
      <c r="R109" s="6">
        <f t="shared" si="41"/>
        <v>0</v>
      </c>
      <c r="S109" s="6">
        <f>IF(AND(D109&lt;=L$4,P109&lt;&gt;"Y"),IF(N109&lt;VLOOKUP(O109,Runners!A$3:CT$200,S$1,FALSE),2,0),0)</f>
        <v>0</v>
      </c>
      <c r="T109" s="6">
        <f t="shared" si="42"/>
        <v>0</v>
      </c>
      <c r="U109" s="2"/>
      <c r="V109" s="2" t="str">
        <f>IF(O109&lt;&gt;"",VLOOKUP(O109,Runners!CZ$3:DM$200,V$1,FALSE),"")</f>
        <v/>
      </c>
      <c r="W109" s="19" t="str">
        <f t="shared" si="43"/>
        <v/>
      </c>
    </row>
    <row r="110" spans="1:23" x14ac:dyDescent="0.25">
      <c r="A110" s="1" t="s">
        <v>31</v>
      </c>
      <c r="B110" s="3"/>
      <c r="C110" s="3">
        <f>IF(A110&lt;&gt;"",VLOOKUP(A110,Runners!A$3:AS$200,C$1,FALSE),0)</f>
        <v>1.3715277777777778E-2</v>
      </c>
      <c r="D110" s="6">
        <f t="shared" si="33"/>
        <v>107</v>
      </c>
      <c r="E110" s="2"/>
      <c r="F110" s="2">
        <f t="shared" si="34"/>
        <v>0</v>
      </c>
      <c r="J110" s="1" t="str">
        <f t="shared" si="35"/>
        <v>Richard Storey</v>
      </c>
      <c r="M110" s="8" t="str">
        <f t="shared" si="36"/>
        <v/>
      </c>
      <c r="N110" s="8" t="str">
        <f t="shared" si="37"/>
        <v/>
      </c>
      <c r="O110" s="1" t="str">
        <f t="shared" si="38"/>
        <v/>
      </c>
      <c r="P110" s="40" t="str">
        <f t="shared" si="39"/>
        <v/>
      </c>
      <c r="Q110" s="40" t="str">
        <f t="shared" si="40"/>
        <v/>
      </c>
      <c r="R110" s="6">
        <f t="shared" si="41"/>
        <v>0</v>
      </c>
      <c r="S110" s="6">
        <f>IF(AND(D110&lt;=L$4,P110&lt;&gt;"Y"),IF(N110&lt;VLOOKUP(O110,Runners!A$3:CT$200,S$1,FALSE),2,0),0)</f>
        <v>0</v>
      </c>
      <c r="T110" s="6">
        <f t="shared" si="42"/>
        <v>0</v>
      </c>
      <c r="U110" s="2"/>
      <c r="V110" s="2" t="str">
        <f>IF(O110&lt;&gt;"",VLOOKUP(O110,Runners!CZ$3:DM$200,V$1,FALSE),"")</f>
        <v/>
      </c>
      <c r="W110" s="19" t="str">
        <f t="shared" si="43"/>
        <v/>
      </c>
    </row>
    <row r="111" spans="1:23" x14ac:dyDescent="0.25">
      <c r="A111" s="1" t="s">
        <v>213</v>
      </c>
      <c r="B111" s="1" t="s">
        <v>185</v>
      </c>
      <c r="C111" s="3">
        <f>IF(A111&lt;&gt;"",VLOOKUP(A111,Runners!A$3:AS$200,C$1,FALSE),0)</f>
        <v>1.0243055555555556E-2</v>
      </c>
      <c r="D111" s="6">
        <f t="shared" si="33"/>
        <v>108</v>
      </c>
      <c r="E111" s="2"/>
      <c r="F111" s="2">
        <f t="shared" si="34"/>
        <v>0</v>
      </c>
      <c r="J111" s="1" t="str">
        <f t="shared" si="35"/>
        <v>Rob Goodall</v>
      </c>
      <c r="M111" s="8" t="str">
        <f t="shared" si="36"/>
        <v/>
      </c>
      <c r="N111" s="8" t="str">
        <f t="shared" si="37"/>
        <v/>
      </c>
      <c r="O111" s="1" t="str">
        <f t="shared" si="38"/>
        <v/>
      </c>
      <c r="P111" s="40" t="str">
        <f t="shared" si="39"/>
        <v/>
      </c>
      <c r="Q111" s="40" t="str">
        <f t="shared" si="40"/>
        <v/>
      </c>
      <c r="R111" s="6">
        <f t="shared" si="41"/>
        <v>0</v>
      </c>
      <c r="S111" s="6">
        <f>IF(AND(D111&lt;=L$4,P111&lt;&gt;"Y"),IF(N111&lt;VLOOKUP(O111,Runners!A$3:CT$200,S$1,FALSE),2,0),0)</f>
        <v>0</v>
      </c>
      <c r="T111" s="6">
        <f t="shared" si="42"/>
        <v>0</v>
      </c>
      <c r="U111" s="2"/>
      <c r="V111" s="2" t="str">
        <f>IF(O111&lt;&gt;"",VLOOKUP(O111,Runners!CZ$3:DM$200,V$1,FALSE),"")</f>
        <v/>
      </c>
      <c r="W111" s="19" t="str">
        <f t="shared" si="43"/>
        <v/>
      </c>
    </row>
    <row r="112" spans="1:23" x14ac:dyDescent="0.25">
      <c r="A112" s="1" t="s">
        <v>64</v>
      </c>
      <c r="B112" s="3"/>
      <c r="C112" s="3">
        <f>IF(A112&lt;&gt;"",VLOOKUP(A112,Runners!A$3:AS$200,C$1,FALSE),0)</f>
        <v>1.1458333333333333E-2</v>
      </c>
      <c r="D112" s="6">
        <f t="shared" si="33"/>
        <v>109</v>
      </c>
      <c r="E112" s="2"/>
      <c r="F112" s="2">
        <f t="shared" si="34"/>
        <v>0</v>
      </c>
      <c r="J112" s="1" t="str">
        <f t="shared" si="35"/>
        <v>Robert Parker</v>
      </c>
      <c r="M112" s="8" t="str">
        <f t="shared" si="36"/>
        <v/>
      </c>
      <c r="N112" s="8" t="str">
        <f t="shared" si="37"/>
        <v/>
      </c>
      <c r="O112" s="1" t="str">
        <f t="shared" si="38"/>
        <v/>
      </c>
      <c r="P112" s="40" t="str">
        <f t="shared" si="39"/>
        <v/>
      </c>
      <c r="Q112" s="40" t="str">
        <f t="shared" si="40"/>
        <v/>
      </c>
      <c r="R112" s="6">
        <f t="shared" si="41"/>
        <v>0</v>
      </c>
      <c r="S112" s="6">
        <f>IF(AND(D112&lt;=L$4,P112&lt;&gt;"Y"),IF(N112&lt;VLOOKUP(O112,Runners!A$3:CT$200,S$1,FALSE),2,0),0)</f>
        <v>0</v>
      </c>
      <c r="T112" s="6">
        <f t="shared" si="42"/>
        <v>0</v>
      </c>
      <c r="U112" s="2"/>
      <c r="V112" s="2" t="str">
        <f>IF(O112&lt;&gt;"",VLOOKUP(O112,Runners!CZ$3:DM$200,V$1,FALSE),"")</f>
        <v/>
      </c>
      <c r="W112" s="19" t="str">
        <f t="shared" si="43"/>
        <v/>
      </c>
    </row>
    <row r="113" spans="1:23" x14ac:dyDescent="0.25">
      <c r="A113" s="1" t="s">
        <v>23</v>
      </c>
      <c r="C113" s="3">
        <f>IF(A113&lt;&gt;"",VLOOKUP(A113,Runners!A$3:AS$200,C$1,FALSE),0)</f>
        <v>1.7708333333333333E-2</v>
      </c>
      <c r="D113" s="6">
        <f t="shared" si="33"/>
        <v>110</v>
      </c>
      <c r="E113" s="2"/>
      <c r="F113" s="2">
        <f t="shared" si="34"/>
        <v>0</v>
      </c>
      <c r="J113" s="1" t="str">
        <f t="shared" si="35"/>
        <v>Ross McKelvie</v>
      </c>
      <c r="M113" s="8" t="str">
        <f t="shared" si="36"/>
        <v/>
      </c>
      <c r="N113" s="8" t="str">
        <f t="shared" si="37"/>
        <v/>
      </c>
      <c r="O113" s="1" t="str">
        <f t="shared" si="38"/>
        <v/>
      </c>
      <c r="P113" s="40" t="str">
        <f t="shared" si="39"/>
        <v/>
      </c>
      <c r="Q113" s="40" t="str">
        <f t="shared" si="40"/>
        <v/>
      </c>
      <c r="R113" s="6">
        <f t="shared" si="41"/>
        <v>0</v>
      </c>
      <c r="S113" s="6">
        <f>IF(AND(D113&lt;=L$4,P113&lt;&gt;"Y"),IF(N113&lt;VLOOKUP(O113,Runners!A$3:CT$200,S$1,FALSE),2,0),0)</f>
        <v>0</v>
      </c>
      <c r="T113" s="6">
        <f t="shared" si="42"/>
        <v>0</v>
      </c>
      <c r="U113" s="2"/>
      <c r="V113" s="2" t="str">
        <f>IF(O113&lt;&gt;"",VLOOKUP(O113,Runners!CZ$3:DM$200,V$1,FALSE),"")</f>
        <v/>
      </c>
      <c r="W113" s="19" t="str">
        <f t="shared" si="43"/>
        <v/>
      </c>
    </row>
    <row r="114" spans="1:23" x14ac:dyDescent="0.25">
      <c r="A114" s="1" t="s">
        <v>36</v>
      </c>
      <c r="B114" s="3"/>
      <c r="C114" s="3">
        <f>IF(A114&lt;&gt;"",VLOOKUP(A114,Runners!A$3:AS$200,C$1,FALSE),0)</f>
        <v>1.2326388888888888E-2</v>
      </c>
      <c r="D114" s="6">
        <f t="shared" si="33"/>
        <v>111</v>
      </c>
      <c r="E114" s="2"/>
      <c r="F114" s="2">
        <f t="shared" si="34"/>
        <v>0</v>
      </c>
      <c r="J114" s="1" t="str">
        <f t="shared" si="35"/>
        <v>Roy Stevens</v>
      </c>
      <c r="M114" s="8" t="str">
        <f t="shared" si="36"/>
        <v/>
      </c>
      <c r="N114" s="8" t="str">
        <f t="shared" si="37"/>
        <v/>
      </c>
      <c r="O114" s="1" t="str">
        <f t="shared" si="38"/>
        <v/>
      </c>
      <c r="P114" s="40" t="str">
        <f t="shared" si="39"/>
        <v/>
      </c>
      <c r="Q114" s="40" t="str">
        <f t="shared" si="40"/>
        <v/>
      </c>
      <c r="R114" s="6">
        <f t="shared" si="41"/>
        <v>0</v>
      </c>
      <c r="S114" s="6">
        <f>IF(AND(D114&lt;=L$4,P114&lt;&gt;"Y"),IF(N114&lt;VLOOKUP(O114,Runners!A$3:CT$200,S$1,FALSE),2,0),0)</f>
        <v>0</v>
      </c>
      <c r="T114" s="6">
        <f t="shared" si="42"/>
        <v>0</v>
      </c>
      <c r="U114" s="2"/>
      <c r="V114" s="2" t="str">
        <f>IF(O114&lt;&gt;"",VLOOKUP(O114,Runners!CZ$3:DM$200,V$1,FALSE),"")</f>
        <v/>
      </c>
      <c r="W114" s="19" t="str">
        <f t="shared" si="43"/>
        <v/>
      </c>
    </row>
    <row r="115" spans="1:23" x14ac:dyDescent="0.25">
      <c r="A115" s="1" t="s">
        <v>43</v>
      </c>
      <c r="C115" s="3">
        <f>IF(A115&lt;&gt;"",VLOOKUP(A115,Runners!A$3:AS$200,C$1,FALSE),0)</f>
        <v>1.3194444444444444E-2</v>
      </c>
      <c r="D115" s="6">
        <f t="shared" si="33"/>
        <v>112</v>
      </c>
      <c r="E115" s="2"/>
      <c r="F115" s="2">
        <f t="shared" si="34"/>
        <v>0</v>
      </c>
      <c r="J115" s="1" t="str">
        <f t="shared" si="35"/>
        <v>Roy Upton</v>
      </c>
      <c r="M115" s="8" t="str">
        <f t="shared" si="36"/>
        <v/>
      </c>
      <c r="N115" s="8" t="str">
        <f t="shared" si="37"/>
        <v/>
      </c>
      <c r="O115" s="1" t="str">
        <f t="shared" si="38"/>
        <v/>
      </c>
      <c r="P115" s="40" t="str">
        <f t="shared" si="39"/>
        <v/>
      </c>
      <c r="Q115" s="40" t="str">
        <f t="shared" si="40"/>
        <v/>
      </c>
      <c r="R115" s="6">
        <f t="shared" si="41"/>
        <v>0</v>
      </c>
      <c r="S115" s="6">
        <f>IF(AND(D115&lt;=L$4,P115&lt;&gt;"Y"),IF(N115&lt;VLOOKUP(O115,Runners!A$3:CT$200,S$1,FALSE),2,0),0)</f>
        <v>0</v>
      </c>
      <c r="T115" s="6">
        <f t="shared" si="42"/>
        <v>0</v>
      </c>
      <c r="U115" s="2"/>
      <c r="V115" s="2" t="str">
        <f>IF(O115&lt;&gt;"",VLOOKUP(O115,Runners!CZ$3:DM$200,V$1,FALSE),"")</f>
        <v/>
      </c>
      <c r="W115" s="19" t="str">
        <f t="shared" si="43"/>
        <v/>
      </c>
    </row>
    <row r="116" spans="1:23" x14ac:dyDescent="0.25">
      <c r="A116" s="1" t="s">
        <v>63</v>
      </c>
      <c r="C116" s="3">
        <f>IF(A116&lt;&gt;"",VLOOKUP(A116,Runners!A$3:AS$200,C$1,FALSE),0)</f>
        <v>5.5555555555555558E-3</v>
      </c>
      <c r="D116" s="6">
        <f t="shared" si="33"/>
        <v>113</v>
      </c>
      <c r="E116" s="2"/>
      <c r="F116" s="2">
        <f t="shared" si="34"/>
        <v>0</v>
      </c>
      <c r="J116" s="1" t="str">
        <f t="shared" si="35"/>
        <v>Ruth Bye</v>
      </c>
      <c r="M116" s="8" t="str">
        <f t="shared" si="36"/>
        <v/>
      </c>
      <c r="N116" s="8" t="str">
        <f t="shared" si="37"/>
        <v/>
      </c>
      <c r="O116" s="1" t="str">
        <f t="shared" si="38"/>
        <v/>
      </c>
      <c r="P116" s="40" t="str">
        <f t="shared" si="39"/>
        <v/>
      </c>
      <c r="Q116" s="40" t="str">
        <f t="shared" si="40"/>
        <v/>
      </c>
      <c r="R116" s="6">
        <f t="shared" si="41"/>
        <v>0</v>
      </c>
      <c r="S116" s="6">
        <f>IF(AND(D116&lt;=L$4,P116&lt;&gt;"Y"),IF(N116&lt;VLOOKUP(O116,Runners!A$3:CT$200,S$1,FALSE),2,0),0)</f>
        <v>0</v>
      </c>
      <c r="T116" s="6">
        <f t="shared" si="42"/>
        <v>0</v>
      </c>
      <c r="U116" s="2"/>
      <c r="V116" s="2" t="str">
        <f>IF(O116&lt;&gt;"",VLOOKUP(O116,Runners!CZ$3:DM$200,V$1,FALSE),"")</f>
        <v/>
      </c>
      <c r="W116" s="19" t="str">
        <f t="shared" si="43"/>
        <v/>
      </c>
    </row>
    <row r="117" spans="1:23" x14ac:dyDescent="0.25">
      <c r="A117" s="1" t="s">
        <v>61</v>
      </c>
      <c r="C117" s="3">
        <f>IF(A117&lt;&gt;"",VLOOKUP(A117,Runners!A$3:AS$200,C$1,FALSE),0)</f>
        <v>1.1284722222222222E-2</v>
      </c>
      <c r="D117" s="6">
        <f t="shared" si="33"/>
        <v>114</v>
      </c>
      <c r="E117" s="2"/>
      <c r="F117" s="2">
        <f t="shared" si="34"/>
        <v>0</v>
      </c>
      <c r="J117" s="1" t="str">
        <f t="shared" si="35"/>
        <v>Ruth Wheatley</v>
      </c>
      <c r="M117" s="8" t="str">
        <f t="shared" si="36"/>
        <v/>
      </c>
      <c r="N117" s="8" t="str">
        <f t="shared" si="37"/>
        <v/>
      </c>
      <c r="O117" s="1" t="str">
        <f t="shared" si="38"/>
        <v/>
      </c>
      <c r="P117" s="40" t="str">
        <f t="shared" si="39"/>
        <v/>
      </c>
      <c r="Q117" s="40" t="str">
        <f t="shared" si="40"/>
        <v/>
      </c>
      <c r="R117" s="6">
        <f t="shared" si="41"/>
        <v>0</v>
      </c>
      <c r="S117" s="6">
        <f>IF(AND(D117&lt;=L$4,P117&lt;&gt;"Y"),IF(N117&lt;VLOOKUP(O117,Runners!A$3:CT$200,S$1,FALSE),2,0),0)</f>
        <v>0</v>
      </c>
      <c r="T117" s="6">
        <f t="shared" si="42"/>
        <v>0</v>
      </c>
      <c r="U117" s="2"/>
      <c r="V117" s="2" t="str">
        <f>IF(O117&lt;&gt;"",VLOOKUP(O117,Runners!CZ$3:DM$200,V$1,FALSE),"")</f>
        <v/>
      </c>
      <c r="W117" s="19" t="str">
        <f t="shared" si="43"/>
        <v/>
      </c>
    </row>
    <row r="118" spans="1:23" x14ac:dyDescent="0.25">
      <c r="A118" s="1" t="s">
        <v>220</v>
      </c>
      <c r="C118" s="3">
        <f>IF(A118&lt;&gt;"",VLOOKUP(A118,Runners!A$3:AS$200,C$1,FALSE),0)</f>
        <v>2.1006944444444446E-2</v>
      </c>
      <c r="D118" s="6">
        <f t="shared" si="33"/>
        <v>115</v>
      </c>
      <c r="E118" s="2"/>
      <c r="F118" s="2">
        <f t="shared" si="34"/>
        <v>0</v>
      </c>
      <c r="J118" s="1" t="str">
        <f t="shared" si="35"/>
        <v>Sam Banner</v>
      </c>
      <c r="M118" s="8" t="str">
        <f t="shared" si="36"/>
        <v/>
      </c>
      <c r="N118" s="8" t="str">
        <f t="shared" si="37"/>
        <v/>
      </c>
      <c r="O118" s="1" t="str">
        <f t="shared" si="38"/>
        <v/>
      </c>
      <c r="P118" s="40" t="str">
        <f t="shared" si="39"/>
        <v/>
      </c>
      <c r="Q118" s="40" t="str">
        <f t="shared" si="40"/>
        <v/>
      </c>
      <c r="R118" s="6">
        <f t="shared" si="41"/>
        <v>0</v>
      </c>
      <c r="S118" s="6">
        <f>IF(AND(D118&lt;=L$4,P118&lt;&gt;"Y"),IF(N118&lt;VLOOKUP(O118,Runners!A$3:CT$200,S$1,FALSE),2,0),0)</f>
        <v>0</v>
      </c>
      <c r="T118" s="6">
        <f t="shared" si="42"/>
        <v>0</v>
      </c>
      <c r="U118" s="2"/>
      <c r="V118" s="2" t="str">
        <f>IF(O118&lt;&gt;"",VLOOKUP(O118,Runners!CZ$3:DM$200,V$1,FALSE),"")</f>
        <v/>
      </c>
      <c r="W118" s="19" t="str">
        <f t="shared" si="43"/>
        <v/>
      </c>
    </row>
    <row r="119" spans="1:23" x14ac:dyDescent="0.25">
      <c r="A119" s="1" t="s">
        <v>234</v>
      </c>
      <c r="C119" s="3">
        <f>IF(A119&lt;&gt;"",VLOOKUP(A119,Runners!A$3:AS$200,C$1,FALSE),0)</f>
        <v>7.9861111111111105E-3</v>
      </c>
      <c r="D119" s="6">
        <f t="shared" si="33"/>
        <v>116</v>
      </c>
      <c r="E119" s="2"/>
      <c r="F119" s="2">
        <f t="shared" si="34"/>
        <v>0</v>
      </c>
      <c r="J119" s="1" t="str">
        <f t="shared" si="35"/>
        <v>Sarah Cook</v>
      </c>
      <c r="M119" s="8" t="str">
        <f t="shared" si="36"/>
        <v/>
      </c>
      <c r="N119" s="8" t="str">
        <f t="shared" si="37"/>
        <v/>
      </c>
      <c r="O119" s="1" t="str">
        <f t="shared" si="38"/>
        <v/>
      </c>
      <c r="P119" s="40" t="str">
        <f t="shared" si="39"/>
        <v/>
      </c>
      <c r="Q119" s="40" t="str">
        <f t="shared" si="40"/>
        <v/>
      </c>
      <c r="R119" s="6">
        <f t="shared" si="41"/>
        <v>0</v>
      </c>
      <c r="S119" s="6">
        <f>IF(AND(D119&lt;=L$4,P119&lt;&gt;"Y"),IF(N119&lt;VLOOKUP(O119,Runners!A$3:CT$200,S$1,FALSE),2,0),0)</f>
        <v>0</v>
      </c>
      <c r="T119" s="6">
        <f t="shared" si="42"/>
        <v>0</v>
      </c>
      <c r="U119" s="2"/>
      <c r="V119" s="2" t="str">
        <f>IF(O119&lt;&gt;"",VLOOKUP(O119,Runners!CZ$3:DM$200,V$1,FALSE),"")</f>
        <v/>
      </c>
      <c r="W119" s="19" t="str">
        <f t="shared" si="43"/>
        <v/>
      </c>
    </row>
    <row r="120" spans="1:23" x14ac:dyDescent="0.25">
      <c r="A120" s="1" t="s">
        <v>7</v>
      </c>
      <c r="C120" s="3">
        <f>IF(A120&lt;&gt;"",VLOOKUP(A120,Runners!A$3:AS$200,C$1,FALSE),0)</f>
        <v>2.0833333333333333E-3</v>
      </c>
      <c r="D120" s="6">
        <f t="shared" si="33"/>
        <v>117</v>
      </c>
      <c r="E120" s="2"/>
      <c r="F120" s="2">
        <f t="shared" si="34"/>
        <v>0</v>
      </c>
      <c r="J120" s="1" t="str">
        <f t="shared" si="35"/>
        <v>Sarah Bagshaw</v>
      </c>
      <c r="M120" s="8" t="str">
        <f t="shared" si="36"/>
        <v/>
      </c>
      <c r="N120" s="8" t="str">
        <f t="shared" si="37"/>
        <v/>
      </c>
      <c r="O120" s="1" t="str">
        <f t="shared" si="38"/>
        <v/>
      </c>
      <c r="P120" s="40" t="str">
        <f t="shared" si="39"/>
        <v/>
      </c>
      <c r="Q120" s="40" t="str">
        <f t="shared" si="40"/>
        <v/>
      </c>
      <c r="R120" s="6">
        <f t="shared" si="41"/>
        <v>0</v>
      </c>
      <c r="S120" s="6">
        <f>IF(AND(D120&lt;=L$4,P120&lt;&gt;"Y"),IF(N120&lt;VLOOKUP(O120,Runners!A$3:CT$200,S$1,FALSE),2,0),0)</f>
        <v>0</v>
      </c>
      <c r="T120" s="6">
        <f t="shared" si="42"/>
        <v>0</v>
      </c>
      <c r="U120" s="2"/>
      <c r="V120" s="2" t="str">
        <f>IF(O120&lt;&gt;"",VLOOKUP(O120,Runners!CZ$3:DM$200,V$1,FALSE),"")</f>
        <v/>
      </c>
      <c r="W120" s="19" t="str">
        <f t="shared" si="43"/>
        <v/>
      </c>
    </row>
    <row r="121" spans="1:23" x14ac:dyDescent="0.25">
      <c r="A121" s="1" t="s">
        <v>214</v>
      </c>
      <c r="C121" s="3">
        <f>IF(A121&lt;&gt;"",VLOOKUP(A121,Runners!A$3:AS$200,C$1,FALSE),0)</f>
        <v>1.0243055555555556E-2</v>
      </c>
      <c r="D121" s="6">
        <f t="shared" si="33"/>
        <v>118</v>
      </c>
      <c r="E121" s="2"/>
      <c r="F121" s="2">
        <f t="shared" si="34"/>
        <v>0</v>
      </c>
      <c r="J121" s="1" t="str">
        <f t="shared" si="35"/>
        <v>Simon Smith</v>
      </c>
      <c r="M121" s="8" t="str">
        <f t="shared" si="36"/>
        <v/>
      </c>
      <c r="N121" s="8" t="str">
        <f t="shared" si="37"/>
        <v/>
      </c>
      <c r="O121" s="1" t="str">
        <f t="shared" si="38"/>
        <v/>
      </c>
      <c r="P121" s="40" t="str">
        <f t="shared" si="39"/>
        <v/>
      </c>
      <c r="Q121" s="40" t="str">
        <f t="shared" si="40"/>
        <v/>
      </c>
      <c r="R121" s="6">
        <f t="shared" si="41"/>
        <v>0</v>
      </c>
      <c r="S121" s="6">
        <f>IF(AND(D121&lt;=L$4,P121&lt;&gt;"Y"),IF(N121&lt;VLOOKUP(O121,Runners!A$3:CT$200,S$1,FALSE),2,0),0)</f>
        <v>0</v>
      </c>
      <c r="T121" s="6">
        <f t="shared" si="42"/>
        <v>0</v>
      </c>
      <c r="U121" s="2"/>
      <c r="V121" s="2" t="str">
        <f>IF(O121&lt;&gt;"",VLOOKUP(O121,Runners!CZ$3:DM$200,V$1,FALSE),"")</f>
        <v/>
      </c>
      <c r="W121" s="19" t="str">
        <f t="shared" si="43"/>
        <v/>
      </c>
    </row>
    <row r="122" spans="1:23" x14ac:dyDescent="0.25">
      <c r="A122" s="1" t="s">
        <v>217</v>
      </c>
      <c r="C122" s="3">
        <f>IF(A122&lt;&gt;"",VLOOKUP(A122,Runners!A$3:AS$200,C$1,FALSE),0)</f>
        <v>1.4930555555555556E-2</v>
      </c>
      <c r="D122" s="6">
        <f t="shared" si="33"/>
        <v>119</v>
      </c>
      <c r="E122" s="2"/>
      <c r="F122" s="2">
        <f t="shared" si="34"/>
        <v>0</v>
      </c>
      <c r="J122" s="1" t="str">
        <f t="shared" si="35"/>
        <v>Sophie Bohannon</v>
      </c>
      <c r="M122" s="8" t="str">
        <f t="shared" si="36"/>
        <v/>
      </c>
      <c r="N122" s="8" t="str">
        <f t="shared" si="37"/>
        <v/>
      </c>
      <c r="O122" s="1" t="str">
        <f t="shared" si="38"/>
        <v/>
      </c>
      <c r="P122" s="40" t="str">
        <f t="shared" si="39"/>
        <v/>
      </c>
      <c r="Q122" s="40" t="str">
        <f t="shared" si="40"/>
        <v/>
      </c>
      <c r="R122" s="6">
        <f t="shared" si="41"/>
        <v>0</v>
      </c>
      <c r="S122" s="6">
        <f>IF(AND(D122&lt;=L$4,P122&lt;&gt;"Y"),IF(N122&lt;VLOOKUP(O122,Runners!A$3:CT$200,S$1,FALSE),2,0),0)</f>
        <v>0</v>
      </c>
      <c r="T122" s="6">
        <f t="shared" si="42"/>
        <v>0</v>
      </c>
      <c r="U122" s="2"/>
      <c r="V122" s="2" t="str">
        <f>IF(O122&lt;&gt;"",VLOOKUP(O122,Runners!CZ$3:DM$200,V$1,FALSE),"")</f>
        <v/>
      </c>
      <c r="W122" s="19" t="str">
        <f t="shared" si="43"/>
        <v/>
      </c>
    </row>
    <row r="123" spans="1:23" x14ac:dyDescent="0.25">
      <c r="A123" s="1" t="s">
        <v>15</v>
      </c>
      <c r="C123" s="3">
        <f>IF(A123&lt;&gt;"",VLOOKUP(A123,Runners!A$3:AS$200,C$1,FALSE),0)</f>
        <v>1.2847222222222222E-2</v>
      </c>
      <c r="D123" s="6">
        <f t="shared" si="33"/>
        <v>120</v>
      </c>
      <c r="E123" s="2">
        <v>3.8807870370370375E-2</v>
      </c>
      <c r="F123" s="2">
        <f t="shared" si="34"/>
        <v>2.5960648148148153E-2</v>
      </c>
      <c r="J123" s="1" t="str">
        <f t="shared" si="35"/>
        <v>Steve Tate</v>
      </c>
      <c r="M123" s="8" t="str">
        <f t="shared" si="36"/>
        <v/>
      </c>
      <c r="N123" s="8" t="str">
        <f t="shared" si="37"/>
        <v/>
      </c>
      <c r="O123" s="1" t="str">
        <f t="shared" si="38"/>
        <v/>
      </c>
      <c r="P123" s="40" t="str">
        <f t="shared" si="39"/>
        <v/>
      </c>
      <c r="Q123" s="40" t="str">
        <f t="shared" si="40"/>
        <v/>
      </c>
      <c r="R123" s="6">
        <f t="shared" si="41"/>
        <v>0</v>
      </c>
      <c r="S123" s="6">
        <f>IF(AND(D123&lt;=L$4,P123&lt;&gt;"Y"),IF(N123&lt;VLOOKUP(O123,Runners!A$3:CT$200,S$1,FALSE),2,0),0)</f>
        <v>0</v>
      </c>
      <c r="T123" s="6">
        <f t="shared" si="42"/>
        <v>0</v>
      </c>
      <c r="U123" s="2"/>
      <c r="V123" s="2" t="str">
        <f>IF(O123&lt;&gt;"",VLOOKUP(O123,Runners!CZ$3:DM$200,V$1,FALSE),"")</f>
        <v/>
      </c>
      <c r="W123" s="19" t="str">
        <f t="shared" si="43"/>
        <v/>
      </c>
    </row>
    <row r="124" spans="1:23" x14ac:dyDescent="0.25">
      <c r="A124" s="1" t="s">
        <v>227</v>
      </c>
      <c r="C124" s="3">
        <f>IF(A124&lt;&gt;"",VLOOKUP(A124,Runners!A$3:AS$200,C$1,FALSE),0)</f>
        <v>1.2673611111111111E-2</v>
      </c>
      <c r="D124" s="6">
        <f t="shared" si="33"/>
        <v>121</v>
      </c>
      <c r="E124" s="2"/>
      <c r="F124" s="2">
        <f t="shared" si="34"/>
        <v>0</v>
      </c>
      <c r="J124" s="1" t="str">
        <f t="shared" si="35"/>
        <v>Steve Wise</v>
      </c>
      <c r="M124" s="8" t="str">
        <f t="shared" si="36"/>
        <v/>
      </c>
      <c r="N124" s="8" t="str">
        <f t="shared" si="37"/>
        <v/>
      </c>
      <c r="O124" s="1" t="str">
        <f t="shared" si="38"/>
        <v/>
      </c>
      <c r="P124" s="40" t="str">
        <f t="shared" si="39"/>
        <v/>
      </c>
      <c r="Q124" s="40" t="str">
        <f t="shared" si="40"/>
        <v/>
      </c>
      <c r="R124" s="6">
        <f t="shared" si="41"/>
        <v>0</v>
      </c>
      <c r="S124" s="6">
        <f>IF(AND(D124&lt;=L$4,P124&lt;&gt;"Y"),IF(N124&lt;VLOOKUP(O124,Runners!A$3:CT$200,S$1,FALSE),2,0),0)</f>
        <v>0</v>
      </c>
      <c r="T124" s="6">
        <f t="shared" si="42"/>
        <v>0</v>
      </c>
      <c r="U124" s="2"/>
      <c r="V124" s="2" t="str">
        <f>IF(O124&lt;&gt;"",VLOOKUP(O124,Runners!CZ$3:DM$200,V$1,FALSE),"")</f>
        <v/>
      </c>
      <c r="W124" s="19" t="str">
        <f t="shared" si="43"/>
        <v/>
      </c>
    </row>
    <row r="125" spans="1:23" x14ac:dyDescent="0.25">
      <c r="A125" s="1" t="s">
        <v>6</v>
      </c>
      <c r="B125" s="3"/>
      <c r="C125" s="3">
        <f>IF(A125&lt;&gt;"",VLOOKUP(A125,Runners!A$3:AS$200,C$1,FALSE),0)</f>
        <v>1.1631944444444445E-2</v>
      </c>
      <c r="D125" s="6">
        <f t="shared" si="33"/>
        <v>122</v>
      </c>
      <c r="E125" s="2"/>
      <c r="F125" s="2">
        <f t="shared" si="34"/>
        <v>0</v>
      </c>
      <c r="J125" s="1" t="str">
        <f t="shared" si="35"/>
        <v>Sue Hawitt</v>
      </c>
      <c r="M125" s="8" t="str">
        <f t="shared" si="36"/>
        <v/>
      </c>
      <c r="N125" s="8" t="str">
        <f t="shared" si="37"/>
        <v/>
      </c>
      <c r="O125" s="1" t="str">
        <f t="shared" si="38"/>
        <v/>
      </c>
      <c r="P125" s="40" t="str">
        <f t="shared" si="39"/>
        <v/>
      </c>
      <c r="Q125" s="40" t="str">
        <f t="shared" si="40"/>
        <v/>
      </c>
      <c r="R125" s="6">
        <f t="shared" si="41"/>
        <v>0</v>
      </c>
      <c r="S125" s="6">
        <f>IF(AND(D125&lt;=L$4,P125&lt;&gt;"Y"),IF(N125&lt;VLOOKUP(O125,Runners!A$3:CT$200,S$1,FALSE),2,0),0)</f>
        <v>0</v>
      </c>
      <c r="T125" s="6">
        <f t="shared" si="42"/>
        <v>0</v>
      </c>
      <c r="U125" s="2"/>
      <c r="V125" s="2" t="str">
        <f>IF(O125&lt;&gt;"",VLOOKUP(O125,Runners!CZ$3:DM$200,V$1,FALSE),"")</f>
        <v/>
      </c>
      <c r="W125" s="19" t="str">
        <f t="shared" si="43"/>
        <v/>
      </c>
    </row>
    <row r="126" spans="1:23" x14ac:dyDescent="0.25">
      <c r="A126" s="1" t="s">
        <v>194</v>
      </c>
      <c r="C126" s="3">
        <f>IF(A126&lt;&gt;"",VLOOKUP(A126,Runners!A$3:AS$200,C$1,FALSE),0)</f>
        <v>7.6388888888888886E-3</v>
      </c>
      <c r="D126" s="6">
        <f t="shared" si="33"/>
        <v>123</v>
      </c>
      <c r="E126" s="2"/>
      <c r="F126" s="2">
        <f t="shared" si="34"/>
        <v>0</v>
      </c>
      <c r="J126" s="1" t="str">
        <f t="shared" si="35"/>
        <v>Sue Henry</v>
      </c>
      <c r="M126" s="8" t="str">
        <f t="shared" si="36"/>
        <v/>
      </c>
      <c r="N126" s="8" t="str">
        <f t="shared" si="37"/>
        <v/>
      </c>
      <c r="O126" s="1" t="str">
        <f t="shared" si="38"/>
        <v/>
      </c>
      <c r="P126" s="40" t="str">
        <f t="shared" si="39"/>
        <v/>
      </c>
      <c r="Q126" s="40" t="str">
        <f t="shared" si="40"/>
        <v/>
      </c>
      <c r="R126" s="6">
        <f t="shared" si="41"/>
        <v>0</v>
      </c>
      <c r="S126" s="6">
        <f>IF(AND(D126&lt;=L$4,P126&lt;&gt;"Y"),IF(N126&lt;VLOOKUP(O126,Runners!A$3:CT$200,S$1,FALSE),2,0),0)</f>
        <v>0</v>
      </c>
      <c r="T126" s="6">
        <f t="shared" si="42"/>
        <v>0</v>
      </c>
      <c r="U126" s="2"/>
      <c r="V126" s="2" t="str">
        <f>IF(O126&lt;&gt;"",VLOOKUP(O126,Runners!CZ$3:DM$200,V$1,FALSE),"")</f>
        <v/>
      </c>
      <c r="W126" s="19" t="str">
        <f t="shared" si="43"/>
        <v/>
      </c>
    </row>
    <row r="127" spans="1:23" x14ac:dyDescent="0.25">
      <c r="A127" s="1" t="s">
        <v>173</v>
      </c>
      <c r="C127" s="3">
        <f>IF(A127&lt;&gt;"",VLOOKUP(A127,Runners!A$3:AS$200,C$1,FALSE),0)</f>
        <v>1.3194444444444444E-2</v>
      </c>
      <c r="D127" s="6">
        <f t="shared" si="33"/>
        <v>124</v>
      </c>
      <c r="E127" s="2"/>
      <c r="F127" s="2">
        <f t="shared" si="34"/>
        <v>0</v>
      </c>
      <c r="J127" s="1" t="str">
        <f t="shared" si="35"/>
        <v>Sue Samme</v>
      </c>
      <c r="M127" s="8" t="str">
        <f t="shared" si="36"/>
        <v/>
      </c>
      <c r="N127" s="8" t="str">
        <f t="shared" si="37"/>
        <v/>
      </c>
      <c r="O127" s="1" t="str">
        <f t="shared" si="38"/>
        <v/>
      </c>
      <c r="P127" s="40" t="str">
        <f t="shared" si="39"/>
        <v/>
      </c>
      <c r="Q127" s="40" t="str">
        <f t="shared" si="40"/>
        <v/>
      </c>
      <c r="R127" s="6">
        <f t="shared" si="41"/>
        <v>0</v>
      </c>
      <c r="S127" s="6">
        <f>IF(AND(D127&lt;=L$4,P127&lt;&gt;"Y"),IF(N127&lt;VLOOKUP(O127,Runners!A$3:CT$200,S$1,FALSE),2,0),0)</f>
        <v>0</v>
      </c>
      <c r="T127" s="6">
        <f t="shared" si="42"/>
        <v>0</v>
      </c>
      <c r="U127" s="2"/>
      <c r="V127" s="2" t="str">
        <f>IF(O127&lt;&gt;"",VLOOKUP(O127,Runners!CZ$3:DM$200,V$1,FALSE),"")</f>
        <v/>
      </c>
      <c r="W127" s="19" t="str">
        <f t="shared" si="43"/>
        <v/>
      </c>
    </row>
    <row r="128" spans="1:23" x14ac:dyDescent="0.25">
      <c r="A128" s="1" t="s">
        <v>29</v>
      </c>
      <c r="C128" s="3">
        <f>IF(A128&lt;&gt;"",VLOOKUP(A128,Runners!A$3:AS$200,C$1,FALSE),0)</f>
        <v>4.5138888888888885E-3</v>
      </c>
      <c r="D128" s="6">
        <f t="shared" si="33"/>
        <v>125</v>
      </c>
      <c r="E128" s="2"/>
      <c r="F128" s="2">
        <f t="shared" si="34"/>
        <v>0</v>
      </c>
      <c r="J128" s="1" t="str">
        <f t="shared" si="35"/>
        <v>Sylvia Gittins</v>
      </c>
      <c r="M128" s="8" t="str">
        <f t="shared" si="36"/>
        <v/>
      </c>
      <c r="N128" s="8" t="str">
        <f t="shared" si="37"/>
        <v/>
      </c>
      <c r="O128" s="1" t="str">
        <f t="shared" si="38"/>
        <v/>
      </c>
      <c r="P128" s="40" t="str">
        <f t="shared" si="39"/>
        <v/>
      </c>
      <c r="Q128" s="40" t="str">
        <f t="shared" si="40"/>
        <v/>
      </c>
      <c r="R128" s="6">
        <f t="shared" si="41"/>
        <v>0</v>
      </c>
      <c r="S128" s="6">
        <f>IF(AND(D128&lt;=L$4,P128&lt;&gt;"Y"),IF(N128&lt;VLOOKUP(O128,Runners!A$3:CT$200,S$1,FALSE),2,0),0)</f>
        <v>0</v>
      </c>
      <c r="T128" s="6">
        <f t="shared" si="42"/>
        <v>0</v>
      </c>
      <c r="U128" s="2"/>
      <c r="V128" s="2" t="str">
        <f>IF(O128&lt;&gt;"",VLOOKUP(O128,Runners!CZ$3:DM$200,V$1,FALSE),"")</f>
        <v/>
      </c>
      <c r="W128" s="19" t="str">
        <f t="shared" si="43"/>
        <v/>
      </c>
    </row>
    <row r="129" spans="1:23" x14ac:dyDescent="0.25">
      <c r="A129" s="1" t="s">
        <v>0</v>
      </c>
      <c r="B129" s="3"/>
      <c r="C129" s="3">
        <f>IF(A129&lt;&gt;"",VLOOKUP(A129,Runners!A$3:AS$200,C$1,FALSE),0)</f>
        <v>1.892361111111111E-2</v>
      </c>
      <c r="D129" s="6">
        <f t="shared" si="33"/>
        <v>126</v>
      </c>
      <c r="E129" s="2">
        <v>3.636574074074074E-2</v>
      </c>
      <c r="F129" s="2">
        <f t="shared" si="34"/>
        <v>1.744212962962963E-2</v>
      </c>
      <c r="J129" s="1" t="str">
        <f t="shared" si="35"/>
        <v>Tom Howarth</v>
      </c>
      <c r="M129" s="8" t="str">
        <f t="shared" si="36"/>
        <v/>
      </c>
      <c r="N129" s="8" t="str">
        <f t="shared" si="37"/>
        <v/>
      </c>
      <c r="O129" s="1" t="str">
        <f t="shared" si="38"/>
        <v/>
      </c>
      <c r="P129" s="40" t="str">
        <f t="shared" si="39"/>
        <v/>
      </c>
      <c r="Q129" s="40" t="str">
        <f t="shared" si="40"/>
        <v/>
      </c>
      <c r="R129" s="6">
        <f t="shared" si="41"/>
        <v>0</v>
      </c>
      <c r="S129" s="6">
        <f>IF(AND(D129&lt;=L$4,P129&lt;&gt;"Y"),IF(N129&lt;VLOOKUP(O129,Runners!A$3:CT$200,S$1,FALSE),2,0),0)</f>
        <v>0</v>
      </c>
      <c r="T129" s="6">
        <f t="shared" si="42"/>
        <v>0</v>
      </c>
      <c r="U129" s="2"/>
      <c r="V129" s="2" t="str">
        <f>IF(O129&lt;&gt;"",VLOOKUP(O129,Runners!CZ$3:DM$200,V$1,FALSE),"")</f>
        <v/>
      </c>
      <c r="W129" s="19" t="str">
        <f t="shared" si="43"/>
        <v/>
      </c>
    </row>
    <row r="130" spans="1:23" x14ac:dyDescent="0.25">
      <c r="A130" s="1" t="s">
        <v>188</v>
      </c>
      <c r="C130" s="3">
        <f>IF(A130&lt;&gt;"",VLOOKUP(A130,Runners!A$3:AS$200,C$1,FALSE),0)</f>
        <v>9.8958333333333329E-3</v>
      </c>
      <c r="D130" s="6">
        <f t="shared" si="33"/>
        <v>127</v>
      </c>
      <c r="E130" s="2"/>
      <c r="F130" s="2">
        <f t="shared" si="34"/>
        <v>0</v>
      </c>
      <c r="J130" s="1" t="str">
        <f t="shared" si="35"/>
        <v>Trevor Roberts</v>
      </c>
      <c r="M130" s="8" t="str">
        <f t="shared" si="36"/>
        <v/>
      </c>
      <c r="N130" s="8" t="str">
        <f t="shared" si="37"/>
        <v/>
      </c>
      <c r="O130" s="1" t="str">
        <f t="shared" si="38"/>
        <v/>
      </c>
      <c r="P130" s="40" t="str">
        <f t="shared" si="39"/>
        <v/>
      </c>
      <c r="Q130" s="40" t="str">
        <f t="shared" si="40"/>
        <v/>
      </c>
      <c r="R130" s="6">
        <f t="shared" si="41"/>
        <v>0</v>
      </c>
      <c r="S130" s="6">
        <f>IF(AND(D130&lt;=L$4,P130&lt;&gt;"Y"),IF(N130&lt;VLOOKUP(O130,Runners!A$3:CT$200,S$1,FALSE),2,0),0)</f>
        <v>0</v>
      </c>
      <c r="T130" s="6">
        <f t="shared" si="42"/>
        <v>0</v>
      </c>
      <c r="U130" s="2"/>
      <c r="V130" s="2" t="str">
        <f>IF(O130&lt;&gt;"",VLOOKUP(O130,Runners!CZ$3:DM$200,V$1,FALSE),"")</f>
        <v/>
      </c>
      <c r="W130" s="19" t="str">
        <f t="shared" si="43"/>
        <v/>
      </c>
    </row>
    <row r="131" spans="1:23" x14ac:dyDescent="0.25">
      <c r="C131" s="3">
        <f>IF(A131&lt;&gt;"",VLOOKUP(A131,Runners!A$3:AS$200,C$1,FALSE),0)</f>
        <v>0</v>
      </c>
      <c r="D131" s="6">
        <f t="shared" ref="D131" si="44">D130+1</f>
        <v>128</v>
      </c>
      <c r="E131" s="2"/>
      <c r="F131" s="2">
        <f t="shared" ref="F131:F166" si="45">IF(E131&gt;0,E131-C131,0)</f>
        <v>0</v>
      </c>
      <c r="J131" s="1">
        <f t="shared" ref="J131" si="46">A131</f>
        <v>0</v>
      </c>
      <c r="M131" s="8" t="str">
        <f t="shared" ref="M131" si="47">IF(D131&lt;=L$4,SMALL(E$4:E$201,D131),"")</f>
        <v/>
      </c>
      <c r="N131" s="8" t="str">
        <f t="shared" ref="N131" si="48">IF(D131&lt;=L$4,VLOOKUP(M131,E$4:F$201,2,FALSE),"")</f>
        <v/>
      </c>
      <c r="O131" s="1" t="str">
        <f t="shared" ref="O131" si="49">IF(D131&lt;=L$4,VLOOKUP(M131,E$4:J$201,6,FALSE),"")</f>
        <v/>
      </c>
      <c r="P131" s="40" t="str">
        <f t="shared" ref="P131" si="50">IF(D131&lt;=L$4,VLOOKUP(O131,A$4:B$201,2,FALSE),"")</f>
        <v/>
      </c>
      <c r="Q131" s="40" t="str">
        <f t="shared" ref="Q131" si="51">IF(D131&lt;=L$4,IF(P131="Y",Q130,Q130-1),"")</f>
        <v/>
      </c>
      <c r="R131" s="6">
        <f t="shared" ref="R131" si="52">IF(Q131=Q130,0,Q131)</f>
        <v>0</v>
      </c>
      <c r="S131" s="6">
        <f>IF(AND(D131&lt;=L$4,P131&lt;&gt;"Y"),IF(N131&lt;VLOOKUP(O131,Runners!A$3:CT$200,S$1,FALSE),2,0),0)</f>
        <v>0</v>
      </c>
      <c r="T131" s="6">
        <f t="shared" ref="T131" si="53">IF(AND(D131&lt;=L$4,P131&lt;&gt;"Y"),S131+R131,0)</f>
        <v>0</v>
      </c>
      <c r="U131" s="2"/>
      <c r="V131" s="2" t="str">
        <f>IF(O131&lt;&gt;"",VLOOKUP(O131,Runners!CZ$3:DM$200,V$1,FALSE),"")</f>
        <v/>
      </c>
      <c r="W131" s="19" t="str">
        <f t="shared" ref="W131" si="54">IF(O131&lt;&gt;"",(V131-N131)/V131,"")</f>
        <v/>
      </c>
    </row>
    <row r="132" spans="1:23" x14ac:dyDescent="0.25">
      <c r="C132" s="3">
        <f>IF(A132&lt;&gt;"",VLOOKUP(A132,Runners!A$3:AS$200,C$1,FALSE),0)</f>
        <v>0</v>
      </c>
      <c r="D132" s="6">
        <f t="shared" ref="D132:D153" si="55">D131+1</f>
        <v>129</v>
      </c>
      <c r="E132" s="2"/>
      <c r="F132" s="2">
        <f t="shared" si="45"/>
        <v>0</v>
      </c>
      <c r="J132" s="1">
        <f t="shared" ref="J132:J153" si="56">A132</f>
        <v>0</v>
      </c>
      <c r="M132" s="8" t="str">
        <f t="shared" ref="M132:M153" si="57">IF(D132&lt;=L$4,SMALL(E$4:E$201,D132),"")</f>
        <v/>
      </c>
      <c r="N132" s="8" t="str">
        <f t="shared" ref="N132:N153" si="58">IF(D132&lt;=L$4,VLOOKUP(M132,E$4:F$201,2,FALSE),"")</f>
        <v/>
      </c>
      <c r="O132" s="1" t="str">
        <f t="shared" ref="O132:O153" si="59">IF(D132&lt;=L$4,VLOOKUP(M132,E$4:J$201,6,FALSE),"")</f>
        <v/>
      </c>
      <c r="P132" s="40" t="str">
        <f t="shared" ref="P132:P153" si="60">IF(D132&lt;=L$4,VLOOKUP(O132,A$4:B$201,2,FALSE),"")</f>
        <v/>
      </c>
      <c r="Q132" s="40" t="str">
        <f t="shared" ref="Q132:Q153" si="61">IF(D132&lt;=L$4,IF(P132="Y",Q131,Q131-1),"")</f>
        <v/>
      </c>
      <c r="R132" s="6">
        <f t="shared" ref="R132:R153" si="62">IF(Q132=Q131,0,Q132)</f>
        <v>0</v>
      </c>
      <c r="S132" s="6">
        <f>IF(AND(D132&lt;=L$4,P132&lt;&gt;"Y"),IF(N132&lt;VLOOKUP(O132,Runners!A$3:CT$200,S$1,FALSE),2,0),0)</f>
        <v>0</v>
      </c>
      <c r="T132" s="6">
        <f t="shared" ref="T132:T153" si="63">IF(AND(D132&lt;=L$4,P132&lt;&gt;"Y"),S132+R132,0)</f>
        <v>0</v>
      </c>
      <c r="U132" s="2"/>
      <c r="V132" s="2" t="str">
        <f>IF(O132&lt;&gt;"",VLOOKUP(O132,Runners!CZ$3:DM$200,V$1,FALSE),"")</f>
        <v/>
      </c>
      <c r="W132" s="19" t="str">
        <f t="shared" ref="W132:W153" si="64">IF(O132&lt;&gt;"",(V132-N132)/V132,"")</f>
        <v/>
      </c>
    </row>
    <row r="133" spans="1:23" x14ac:dyDescent="0.25">
      <c r="C133" s="3">
        <f>IF(A133&lt;&gt;"",VLOOKUP(A133,Runners!A$3:AS$200,C$1,FALSE),0)</f>
        <v>0</v>
      </c>
      <c r="D133" s="6">
        <f t="shared" si="55"/>
        <v>130</v>
      </c>
      <c r="E133" s="2"/>
      <c r="F133" s="2">
        <f t="shared" si="45"/>
        <v>0</v>
      </c>
      <c r="J133" s="1">
        <f t="shared" si="56"/>
        <v>0</v>
      </c>
      <c r="M133" s="8" t="str">
        <f t="shared" si="57"/>
        <v/>
      </c>
      <c r="N133" s="8" t="str">
        <f t="shared" si="58"/>
        <v/>
      </c>
      <c r="O133" s="1" t="str">
        <f t="shared" si="59"/>
        <v/>
      </c>
      <c r="P133" s="40" t="str">
        <f t="shared" si="60"/>
        <v/>
      </c>
      <c r="Q133" s="40" t="str">
        <f t="shared" si="61"/>
        <v/>
      </c>
      <c r="R133" s="6">
        <f t="shared" si="62"/>
        <v>0</v>
      </c>
      <c r="S133" s="6">
        <f>IF(AND(D133&lt;=L$4,P133&lt;&gt;"Y"),IF(N133&lt;VLOOKUP(O133,Runners!A$3:CT$200,S$1,FALSE),2,0),0)</f>
        <v>0</v>
      </c>
      <c r="T133" s="6">
        <f t="shared" si="63"/>
        <v>0</v>
      </c>
      <c r="U133" s="2"/>
      <c r="V133" s="2" t="str">
        <f>IF(O133&lt;&gt;"",VLOOKUP(O133,Runners!CZ$3:DM$200,V$1,FALSE),"")</f>
        <v/>
      </c>
      <c r="W133" s="19" t="str">
        <f t="shared" si="64"/>
        <v/>
      </c>
    </row>
    <row r="134" spans="1:23" x14ac:dyDescent="0.25">
      <c r="C134" s="3">
        <f>IF(A134&lt;&gt;"",VLOOKUP(A134,Runners!A$3:AS$200,C$1,FALSE),0)</f>
        <v>0</v>
      </c>
      <c r="D134" s="6">
        <f t="shared" si="55"/>
        <v>131</v>
      </c>
      <c r="E134" s="2"/>
      <c r="F134" s="2">
        <f t="shared" si="45"/>
        <v>0</v>
      </c>
      <c r="J134" s="1">
        <f t="shared" si="56"/>
        <v>0</v>
      </c>
      <c r="M134" s="8" t="str">
        <f t="shared" si="57"/>
        <v/>
      </c>
      <c r="N134" s="8" t="str">
        <f t="shared" si="58"/>
        <v/>
      </c>
      <c r="O134" s="1" t="str">
        <f t="shared" si="59"/>
        <v/>
      </c>
      <c r="P134" s="40" t="str">
        <f t="shared" si="60"/>
        <v/>
      </c>
      <c r="Q134" s="40" t="str">
        <f t="shared" si="61"/>
        <v/>
      </c>
      <c r="R134" s="6">
        <f t="shared" si="62"/>
        <v>0</v>
      </c>
      <c r="S134" s="6">
        <f>IF(AND(D134&lt;=L$4,P134&lt;&gt;"Y"),IF(N134&lt;VLOOKUP(O134,Runners!A$3:CT$200,S$1,FALSE),2,0),0)</f>
        <v>0</v>
      </c>
      <c r="T134" s="6">
        <f t="shared" si="63"/>
        <v>0</v>
      </c>
      <c r="U134" s="2"/>
      <c r="V134" s="2" t="str">
        <f>IF(O134&lt;&gt;"",VLOOKUP(O134,Runners!CZ$3:DM$200,V$1,FALSE),"")</f>
        <v/>
      </c>
      <c r="W134" s="19" t="str">
        <f t="shared" si="64"/>
        <v/>
      </c>
    </row>
    <row r="135" spans="1:23" x14ac:dyDescent="0.25">
      <c r="C135" s="3">
        <f>IF(A135&lt;&gt;"",VLOOKUP(A135,Runners!A$3:AS$200,C$1,FALSE),0)</f>
        <v>0</v>
      </c>
      <c r="D135" s="6">
        <f t="shared" si="55"/>
        <v>132</v>
      </c>
      <c r="E135" s="2"/>
      <c r="F135" s="2">
        <f t="shared" si="45"/>
        <v>0</v>
      </c>
      <c r="J135" s="1">
        <f t="shared" si="56"/>
        <v>0</v>
      </c>
      <c r="M135" s="8" t="str">
        <f t="shared" si="57"/>
        <v/>
      </c>
      <c r="N135" s="8" t="str">
        <f t="shared" si="58"/>
        <v/>
      </c>
      <c r="O135" s="1" t="str">
        <f t="shared" si="59"/>
        <v/>
      </c>
      <c r="P135" s="40" t="str">
        <f t="shared" si="60"/>
        <v/>
      </c>
      <c r="Q135" s="40" t="str">
        <f t="shared" si="61"/>
        <v/>
      </c>
      <c r="R135" s="6">
        <f t="shared" si="62"/>
        <v>0</v>
      </c>
      <c r="S135" s="6">
        <f>IF(AND(D135&lt;=L$4,P135&lt;&gt;"Y"),IF(N135&lt;VLOOKUP(O135,Runners!A$3:CT$200,S$1,FALSE),2,0),0)</f>
        <v>0</v>
      </c>
      <c r="T135" s="6">
        <f t="shared" si="63"/>
        <v>0</v>
      </c>
      <c r="U135" s="2"/>
      <c r="V135" s="2" t="str">
        <f>IF(O135&lt;&gt;"",VLOOKUP(O135,Runners!CZ$3:DM$200,V$1,FALSE),"")</f>
        <v/>
      </c>
      <c r="W135" s="19" t="str">
        <f t="shared" si="64"/>
        <v/>
      </c>
    </row>
    <row r="136" spans="1:23" x14ac:dyDescent="0.25">
      <c r="C136" s="3">
        <f>IF(A136&lt;&gt;"",VLOOKUP(A136,Runners!A$3:AS$200,C$1,FALSE),0)</f>
        <v>0</v>
      </c>
      <c r="D136" s="6">
        <f t="shared" si="55"/>
        <v>133</v>
      </c>
      <c r="E136" s="2"/>
      <c r="F136" s="2">
        <f t="shared" si="45"/>
        <v>0</v>
      </c>
      <c r="J136" s="1">
        <f t="shared" si="56"/>
        <v>0</v>
      </c>
      <c r="M136" s="8" t="str">
        <f t="shared" si="57"/>
        <v/>
      </c>
      <c r="N136" s="8" t="str">
        <f t="shared" si="58"/>
        <v/>
      </c>
      <c r="O136" s="1" t="str">
        <f t="shared" si="59"/>
        <v/>
      </c>
      <c r="P136" s="40" t="str">
        <f t="shared" si="60"/>
        <v/>
      </c>
      <c r="Q136" s="40" t="str">
        <f t="shared" si="61"/>
        <v/>
      </c>
      <c r="R136" s="6">
        <f t="shared" si="62"/>
        <v>0</v>
      </c>
      <c r="S136" s="6">
        <f>IF(AND(D136&lt;=L$4,P136&lt;&gt;"Y"),IF(N136&lt;VLOOKUP(O136,Runners!A$3:CT$200,S$1,FALSE),2,0),0)</f>
        <v>0</v>
      </c>
      <c r="T136" s="6">
        <f t="shared" si="63"/>
        <v>0</v>
      </c>
      <c r="U136" s="2"/>
      <c r="V136" s="2" t="str">
        <f>IF(O136&lt;&gt;"",VLOOKUP(O136,Runners!CZ$3:DM$200,V$1,FALSE),"")</f>
        <v/>
      </c>
      <c r="W136" s="19" t="str">
        <f t="shared" si="64"/>
        <v/>
      </c>
    </row>
    <row r="137" spans="1:23" x14ac:dyDescent="0.25">
      <c r="C137" s="3">
        <f>IF(A137&lt;&gt;"",VLOOKUP(A137,Runners!A$3:AS$200,C$1,FALSE),0)</f>
        <v>0</v>
      </c>
      <c r="D137" s="6">
        <f t="shared" si="55"/>
        <v>134</v>
      </c>
      <c r="E137" s="2"/>
      <c r="F137" s="2">
        <f t="shared" si="45"/>
        <v>0</v>
      </c>
      <c r="J137" s="1">
        <f t="shared" si="56"/>
        <v>0</v>
      </c>
      <c r="M137" s="8" t="str">
        <f t="shared" si="57"/>
        <v/>
      </c>
      <c r="N137" s="8" t="str">
        <f t="shared" si="58"/>
        <v/>
      </c>
      <c r="O137" s="1" t="str">
        <f t="shared" si="59"/>
        <v/>
      </c>
      <c r="P137" s="40" t="str">
        <f t="shared" si="60"/>
        <v/>
      </c>
      <c r="Q137" s="40" t="str">
        <f t="shared" si="61"/>
        <v/>
      </c>
      <c r="R137" s="6">
        <f t="shared" si="62"/>
        <v>0</v>
      </c>
      <c r="S137" s="6">
        <f>IF(AND(D137&lt;=L$4,P137&lt;&gt;"Y"),IF(N137&lt;VLOOKUP(O137,Runners!A$3:CT$200,S$1,FALSE),2,0),0)</f>
        <v>0</v>
      </c>
      <c r="T137" s="6">
        <f t="shared" si="63"/>
        <v>0</v>
      </c>
      <c r="U137" s="2"/>
      <c r="V137" s="2" t="str">
        <f>IF(O137&lt;&gt;"",VLOOKUP(O137,Runners!CZ$3:DM$200,V$1,FALSE),"")</f>
        <v/>
      </c>
      <c r="W137" s="19" t="str">
        <f t="shared" si="64"/>
        <v/>
      </c>
    </row>
    <row r="138" spans="1:23" x14ac:dyDescent="0.25">
      <c r="C138" s="3">
        <f>IF(A138&lt;&gt;"",VLOOKUP(A138,Runners!A$3:AS$200,C$1,FALSE),0)</f>
        <v>0</v>
      </c>
      <c r="D138" s="6">
        <f t="shared" si="55"/>
        <v>135</v>
      </c>
      <c r="E138" s="2"/>
      <c r="F138" s="2">
        <f t="shared" si="45"/>
        <v>0</v>
      </c>
      <c r="J138" s="1">
        <f t="shared" si="56"/>
        <v>0</v>
      </c>
      <c r="M138" s="8" t="str">
        <f t="shared" si="57"/>
        <v/>
      </c>
      <c r="N138" s="8" t="str">
        <f t="shared" si="58"/>
        <v/>
      </c>
      <c r="O138" s="1" t="str">
        <f t="shared" si="59"/>
        <v/>
      </c>
      <c r="P138" s="40" t="str">
        <f t="shared" si="60"/>
        <v/>
      </c>
      <c r="Q138" s="40" t="str">
        <f t="shared" si="61"/>
        <v/>
      </c>
      <c r="R138" s="6">
        <f t="shared" si="62"/>
        <v>0</v>
      </c>
      <c r="S138" s="6">
        <f>IF(AND(D138&lt;=L$4,P138&lt;&gt;"Y"),IF(N138&lt;VLOOKUP(O138,Runners!A$3:CT$200,S$1,FALSE),2,0),0)</f>
        <v>0</v>
      </c>
      <c r="T138" s="6">
        <f t="shared" si="63"/>
        <v>0</v>
      </c>
      <c r="U138" s="2"/>
      <c r="V138" s="2" t="str">
        <f>IF(O138&lt;&gt;"",VLOOKUP(O138,Runners!CZ$3:DM$200,V$1,FALSE),"")</f>
        <v/>
      </c>
      <c r="W138" s="19" t="str">
        <f t="shared" si="64"/>
        <v/>
      </c>
    </row>
    <row r="139" spans="1:23" x14ac:dyDescent="0.25">
      <c r="C139" s="3">
        <f>IF(A139&lt;&gt;"",VLOOKUP(A139,Runners!A$3:AS$200,C$1,FALSE),0)</f>
        <v>0</v>
      </c>
      <c r="D139" s="6">
        <f t="shared" si="55"/>
        <v>136</v>
      </c>
      <c r="E139" s="2"/>
      <c r="F139" s="2">
        <f t="shared" si="45"/>
        <v>0</v>
      </c>
      <c r="J139" s="1">
        <f t="shared" si="56"/>
        <v>0</v>
      </c>
      <c r="M139" s="8" t="str">
        <f t="shared" si="57"/>
        <v/>
      </c>
      <c r="N139" s="8" t="str">
        <f t="shared" si="58"/>
        <v/>
      </c>
      <c r="O139" s="1" t="str">
        <f t="shared" si="59"/>
        <v/>
      </c>
      <c r="P139" s="40" t="str">
        <f t="shared" si="60"/>
        <v/>
      </c>
      <c r="Q139" s="40" t="str">
        <f t="shared" si="61"/>
        <v/>
      </c>
      <c r="R139" s="6">
        <f t="shared" si="62"/>
        <v>0</v>
      </c>
      <c r="S139" s="6">
        <f>IF(AND(D139&lt;=L$4,P139&lt;&gt;"Y"),IF(N139&lt;VLOOKUP(O139,Runners!A$3:CT$200,S$1,FALSE),2,0),0)</f>
        <v>0</v>
      </c>
      <c r="T139" s="6">
        <f t="shared" si="63"/>
        <v>0</v>
      </c>
      <c r="U139" s="2"/>
      <c r="V139" s="2" t="str">
        <f>IF(O139&lt;&gt;"",VLOOKUP(O139,Runners!CZ$3:DM$200,V$1,FALSE),"")</f>
        <v/>
      </c>
      <c r="W139" s="19" t="str">
        <f t="shared" si="64"/>
        <v/>
      </c>
    </row>
    <row r="140" spans="1:23" x14ac:dyDescent="0.25">
      <c r="C140" s="3">
        <f>IF(A140&lt;&gt;"",VLOOKUP(A140,Runners!A$3:AS$200,C$1,FALSE),0)</f>
        <v>0</v>
      </c>
      <c r="D140" s="6">
        <f t="shared" si="55"/>
        <v>137</v>
      </c>
      <c r="E140" s="2"/>
      <c r="F140" s="2">
        <f t="shared" si="45"/>
        <v>0</v>
      </c>
      <c r="J140" s="1">
        <f t="shared" si="56"/>
        <v>0</v>
      </c>
      <c r="M140" s="8" t="str">
        <f t="shared" si="57"/>
        <v/>
      </c>
      <c r="N140" s="8" t="str">
        <f t="shared" si="58"/>
        <v/>
      </c>
      <c r="O140" s="1" t="str">
        <f t="shared" si="59"/>
        <v/>
      </c>
      <c r="P140" s="40" t="str">
        <f t="shared" si="60"/>
        <v/>
      </c>
      <c r="Q140" s="40" t="str">
        <f t="shared" si="61"/>
        <v/>
      </c>
      <c r="R140" s="6">
        <f t="shared" si="62"/>
        <v>0</v>
      </c>
      <c r="S140" s="6">
        <f>IF(AND(D140&lt;=L$4,P140&lt;&gt;"Y"),IF(N140&lt;VLOOKUP(O140,Runners!A$3:CT$200,S$1,FALSE),2,0),0)</f>
        <v>0</v>
      </c>
      <c r="T140" s="6">
        <f t="shared" si="63"/>
        <v>0</v>
      </c>
      <c r="U140" s="2"/>
      <c r="V140" s="2" t="str">
        <f>IF(O140&lt;&gt;"",VLOOKUP(O140,Runners!CZ$3:DM$200,V$1,FALSE),"")</f>
        <v/>
      </c>
      <c r="W140" s="19" t="str">
        <f t="shared" si="64"/>
        <v/>
      </c>
    </row>
    <row r="141" spans="1:23" x14ac:dyDescent="0.25">
      <c r="C141" s="3">
        <f>IF(A141&lt;&gt;"",VLOOKUP(A141,Runners!A$3:AS$200,C$1,FALSE),0)</f>
        <v>0</v>
      </c>
      <c r="D141" s="6">
        <f t="shared" si="55"/>
        <v>138</v>
      </c>
      <c r="E141" s="2"/>
      <c r="F141" s="2">
        <f t="shared" si="45"/>
        <v>0</v>
      </c>
      <c r="J141" s="1">
        <f t="shared" si="56"/>
        <v>0</v>
      </c>
      <c r="M141" s="8" t="str">
        <f t="shared" si="57"/>
        <v/>
      </c>
      <c r="N141" s="8" t="str">
        <f t="shared" si="58"/>
        <v/>
      </c>
      <c r="O141" s="1" t="str">
        <f t="shared" si="59"/>
        <v/>
      </c>
      <c r="P141" s="40" t="str">
        <f t="shared" si="60"/>
        <v/>
      </c>
      <c r="Q141" s="40" t="str">
        <f t="shared" si="61"/>
        <v/>
      </c>
      <c r="R141" s="6">
        <f t="shared" si="62"/>
        <v>0</v>
      </c>
      <c r="S141" s="6">
        <f>IF(AND(D141&lt;=L$4,P141&lt;&gt;"Y"),IF(N141&lt;VLOOKUP(O141,Runners!A$3:CT$200,S$1,FALSE),2,0),0)</f>
        <v>0</v>
      </c>
      <c r="T141" s="6">
        <f t="shared" si="63"/>
        <v>0</v>
      </c>
      <c r="U141" s="2"/>
      <c r="V141" s="2" t="str">
        <f>IF(O141&lt;&gt;"",VLOOKUP(O141,Runners!CZ$3:DM$200,V$1,FALSE),"")</f>
        <v/>
      </c>
      <c r="W141" s="19" t="str">
        <f t="shared" si="64"/>
        <v/>
      </c>
    </row>
    <row r="142" spans="1:23" x14ac:dyDescent="0.25">
      <c r="C142" s="3">
        <f>IF(A142&lt;&gt;"",VLOOKUP(A142,Runners!A$3:AS$200,C$1,FALSE),0)</f>
        <v>0</v>
      </c>
      <c r="D142" s="6">
        <f t="shared" si="55"/>
        <v>139</v>
      </c>
      <c r="E142" s="2"/>
      <c r="F142" s="2">
        <f t="shared" si="45"/>
        <v>0</v>
      </c>
      <c r="J142" s="1">
        <f t="shared" si="56"/>
        <v>0</v>
      </c>
      <c r="M142" s="8" t="str">
        <f t="shared" si="57"/>
        <v/>
      </c>
      <c r="N142" s="8" t="str">
        <f t="shared" si="58"/>
        <v/>
      </c>
      <c r="O142" s="1" t="str">
        <f t="shared" si="59"/>
        <v/>
      </c>
      <c r="P142" s="40" t="str">
        <f t="shared" si="60"/>
        <v/>
      </c>
      <c r="Q142" s="40" t="str">
        <f t="shared" si="61"/>
        <v/>
      </c>
      <c r="R142" s="6">
        <f t="shared" si="62"/>
        <v>0</v>
      </c>
      <c r="S142" s="6">
        <f>IF(AND(D142&lt;=L$4,P142&lt;&gt;"Y"),IF(N142&lt;VLOOKUP(O142,Runners!A$3:CT$200,S$1,FALSE),2,0),0)</f>
        <v>0</v>
      </c>
      <c r="T142" s="6">
        <f t="shared" si="63"/>
        <v>0</v>
      </c>
      <c r="U142" s="2"/>
      <c r="V142" s="2" t="str">
        <f>IF(O142&lt;&gt;"",VLOOKUP(O142,Runners!CZ$3:DM$200,V$1,FALSE),"")</f>
        <v/>
      </c>
      <c r="W142" s="19" t="str">
        <f t="shared" si="64"/>
        <v/>
      </c>
    </row>
    <row r="143" spans="1:23" x14ac:dyDescent="0.25">
      <c r="C143" s="3">
        <f>IF(A143&lt;&gt;"",VLOOKUP(A143,Runners!A$3:AS$200,C$1,FALSE),0)</f>
        <v>0</v>
      </c>
      <c r="D143" s="6">
        <f t="shared" si="55"/>
        <v>140</v>
      </c>
      <c r="E143" s="2"/>
      <c r="F143" s="2">
        <f t="shared" si="45"/>
        <v>0</v>
      </c>
      <c r="J143" s="1">
        <f t="shared" si="56"/>
        <v>0</v>
      </c>
      <c r="M143" s="8" t="str">
        <f t="shared" si="57"/>
        <v/>
      </c>
      <c r="N143" s="8" t="str">
        <f t="shared" si="58"/>
        <v/>
      </c>
      <c r="O143" s="1" t="str">
        <f t="shared" si="59"/>
        <v/>
      </c>
      <c r="P143" s="40" t="str">
        <f t="shared" si="60"/>
        <v/>
      </c>
      <c r="Q143" s="40" t="str">
        <f t="shared" si="61"/>
        <v/>
      </c>
      <c r="R143" s="6">
        <f t="shared" si="62"/>
        <v>0</v>
      </c>
      <c r="S143" s="6">
        <f>IF(AND(D143&lt;=L$4,P143&lt;&gt;"Y"),IF(N143&lt;VLOOKUP(O143,Runners!A$3:CT$200,S$1,FALSE),2,0),0)</f>
        <v>0</v>
      </c>
      <c r="T143" s="6">
        <f t="shared" si="63"/>
        <v>0</v>
      </c>
      <c r="U143" s="2"/>
      <c r="V143" s="2" t="str">
        <f>IF(O143&lt;&gt;"",VLOOKUP(O143,Runners!CZ$3:DM$200,V$1,FALSE),"")</f>
        <v/>
      </c>
      <c r="W143" s="19" t="str">
        <f t="shared" si="64"/>
        <v/>
      </c>
    </row>
    <row r="144" spans="1:23" x14ac:dyDescent="0.25">
      <c r="C144" s="3">
        <f>IF(A144&lt;&gt;"",VLOOKUP(A144,Runners!A$3:AS$200,C$1,FALSE),0)</f>
        <v>0</v>
      </c>
      <c r="D144" s="6">
        <f t="shared" si="55"/>
        <v>141</v>
      </c>
      <c r="E144" s="2"/>
      <c r="F144" s="2">
        <f t="shared" si="45"/>
        <v>0</v>
      </c>
      <c r="J144" s="1">
        <f t="shared" si="56"/>
        <v>0</v>
      </c>
      <c r="M144" s="8" t="str">
        <f t="shared" si="57"/>
        <v/>
      </c>
      <c r="N144" s="8" t="str">
        <f t="shared" si="58"/>
        <v/>
      </c>
      <c r="O144" s="1" t="str">
        <f t="shared" si="59"/>
        <v/>
      </c>
      <c r="P144" s="40" t="str">
        <f t="shared" si="60"/>
        <v/>
      </c>
      <c r="Q144" s="40" t="str">
        <f t="shared" si="61"/>
        <v/>
      </c>
      <c r="R144" s="6">
        <f t="shared" si="62"/>
        <v>0</v>
      </c>
      <c r="S144" s="6">
        <f>IF(AND(D144&lt;=L$4,P144&lt;&gt;"Y"),IF(N144&lt;VLOOKUP(O144,Runners!A$3:CT$200,S$1,FALSE),2,0),0)</f>
        <v>0</v>
      </c>
      <c r="T144" s="6">
        <f t="shared" si="63"/>
        <v>0</v>
      </c>
      <c r="U144" s="2"/>
      <c r="V144" s="2" t="str">
        <f>IF(O144&lt;&gt;"",VLOOKUP(O144,Runners!CZ$3:DM$200,V$1,FALSE),"")</f>
        <v/>
      </c>
      <c r="W144" s="19" t="str">
        <f t="shared" si="64"/>
        <v/>
      </c>
    </row>
    <row r="145" spans="3:23" x14ac:dyDescent="0.25">
      <c r="C145" s="3">
        <f>IF(A145&lt;&gt;"",VLOOKUP(A145,Runners!A$3:AS$200,C$1,FALSE),0)</f>
        <v>0</v>
      </c>
      <c r="D145" s="6">
        <f t="shared" si="55"/>
        <v>142</v>
      </c>
      <c r="E145" s="2"/>
      <c r="F145" s="2">
        <f t="shared" si="45"/>
        <v>0</v>
      </c>
      <c r="J145" s="1">
        <f t="shared" si="56"/>
        <v>0</v>
      </c>
      <c r="M145" s="8" t="str">
        <f t="shared" si="57"/>
        <v/>
      </c>
      <c r="N145" s="8" t="str">
        <f t="shared" si="58"/>
        <v/>
      </c>
      <c r="O145" s="1" t="str">
        <f t="shared" si="59"/>
        <v/>
      </c>
      <c r="P145" s="40" t="str">
        <f t="shared" si="60"/>
        <v/>
      </c>
      <c r="Q145" s="40" t="str">
        <f t="shared" si="61"/>
        <v/>
      </c>
      <c r="R145" s="6">
        <f t="shared" si="62"/>
        <v>0</v>
      </c>
      <c r="S145" s="6">
        <f>IF(AND(D145&lt;=L$4,P145&lt;&gt;"Y"),IF(N145&lt;VLOOKUP(O145,Runners!A$3:CT$200,S$1,FALSE),2,0),0)</f>
        <v>0</v>
      </c>
      <c r="T145" s="6">
        <f t="shared" si="63"/>
        <v>0</v>
      </c>
      <c r="U145" s="2"/>
      <c r="V145" s="2" t="str">
        <f>IF(O145&lt;&gt;"",VLOOKUP(O145,Runners!CZ$3:DM$200,V$1,FALSE),"")</f>
        <v/>
      </c>
      <c r="W145" s="19" t="str">
        <f t="shared" si="64"/>
        <v/>
      </c>
    </row>
    <row r="146" spans="3:23" x14ac:dyDescent="0.25">
      <c r="C146" s="3">
        <f>IF(A146&lt;&gt;"",VLOOKUP(A146,Runners!A$3:AS$200,C$1,FALSE),0)</f>
        <v>0</v>
      </c>
      <c r="D146" s="6">
        <f t="shared" si="55"/>
        <v>143</v>
      </c>
      <c r="E146" s="2"/>
      <c r="F146" s="2">
        <f t="shared" si="45"/>
        <v>0</v>
      </c>
      <c r="J146" s="1">
        <f t="shared" si="56"/>
        <v>0</v>
      </c>
      <c r="M146" s="8" t="str">
        <f t="shared" si="57"/>
        <v/>
      </c>
      <c r="N146" s="8" t="str">
        <f t="shared" si="58"/>
        <v/>
      </c>
      <c r="O146" s="1" t="str">
        <f t="shared" si="59"/>
        <v/>
      </c>
      <c r="P146" s="40" t="str">
        <f t="shared" si="60"/>
        <v/>
      </c>
      <c r="Q146" s="40" t="str">
        <f t="shared" si="61"/>
        <v/>
      </c>
      <c r="R146" s="6">
        <f t="shared" si="62"/>
        <v>0</v>
      </c>
      <c r="S146" s="6">
        <f>IF(AND(D146&lt;=L$4,P146&lt;&gt;"Y"),IF(N146&lt;VLOOKUP(O146,Runners!A$3:CT$200,S$1,FALSE),2,0),0)</f>
        <v>0</v>
      </c>
      <c r="T146" s="6">
        <f t="shared" si="63"/>
        <v>0</v>
      </c>
      <c r="U146" s="2"/>
      <c r="V146" s="2" t="str">
        <f>IF(O146&lt;&gt;"",VLOOKUP(O146,Runners!CZ$3:DM$200,V$1,FALSE),"")</f>
        <v/>
      </c>
      <c r="W146" s="19" t="str">
        <f t="shared" si="64"/>
        <v/>
      </c>
    </row>
    <row r="147" spans="3:23" x14ac:dyDescent="0.25">
      <c r="C147" s="3">
        <f>IF(A147&lt;&gt;"",VLOOKUP(A147,Runners!A$3:AS$200,C$1,FALSE),0)</f>
        <v>0</v>
      </c>
      <c r="D147" s="6">
        <f t="shared" si="55"/>
        <v>144</v>
      </c>
      <c r="E147" s="2"/>
      <c r="F147" s="2">
        <f t="shared" si="45"/>
        <v>0</v>
      </c>
      <c r="J147" s="1">
        <f t="shared" si="56"/>
        <v>0</v>
      </c>
      <c r="M147" s="8" t="str">
        <f t="shared" si="57"/>
        <v/>
      </c>
      <c r="N147" s="8" t="str">
        <f t="shared" si="58"/>
        <v/>
      </c>
      <c r="O147" s="1" t="str">
        <f t="shared" si="59"/>
        <v/>
      </c>
      <c r="P147" s="40" t="str">
        <f t="shared" si="60"/>
        <v/>
      </c>
      <c r="Q147" s="40" t="str">
        <f t="shared" si="61"/>
        <v/>
      </c>
      <c r="R147" s="6">
        <f t="shared" si="62"/>
        <v>0</v>
      </c>
      <c r="S147" s="6">
        <f>IF(AND(D147&lt;=L$4,P147&lt;&gt;"Y"),IF(N147&lt;VLOOKUP(O147,Runners!A$3:CT$200,S$1,FALSE),2,0),0)</f>
        <v>0</v>
      </c>
      <c r="T147" s="6">
        <f t="shared" si="63"/>
        <v>0</v>
      </c>
      <c r="U147" s="2"/>
      <c r="V147" s="2" t="str">
        <f>IF(O147&lt;&gt;"",VLOOKUP(O147,Runners!CZ$3:DM$200,V$1,FALSE),"")</f>
        <v/>
      </c>
      <c r="W147" s="19" t="str">
        <f t="shared" si="64"/>
        <v/>
      </c>
    </row>
    <row r="148" spans="3:23" x14ac:dyDescent="0.25">
      <c r="C148" s="3">
        <f>IF(A148&lt;&gt;"",VLOOKUP(A148,Runners!A$3:AS$200,C$1,FALSE),0)</f>
        <v>0</v>
      </c>
      <c r="D148" s="6">
        <f t="shared" si="55"/>
        <v>145</v>
      </c>
      <c r="E148" s="2"/>
      <c r="F148" s="2">
        <f t="shared" si="45"/>
        <v>0</v>
      </c>
      <c r="J148" s="1">
        <f t="shared" si="56"/>
        <v>0</v>
      </c>
      <c r="M148" s="8" t="str">
        <f t="shared" si="57"/>
        <v/>
      </c>
      <c r="N148" s="8" t="str">
        <f t="shared" si="58"/>
        <v/>
      </c>
      <c r="O148" s="1" t="str">
        <f t="shared" si="59"/>
        <v/>
      </c>
      <c r="P148" s="40" t="str">
        <f t="shared" si="60"/>
        <v/>
      </c>
      <c r="Q148" s="40" t="str">
        <f t="shared" si="61"/>
        <v/>
      </c>
      <c r="R148" s="6">
        <f t="shared" si="62"/>
        <v>0</v>
      </c>
      <c r="S148" s="6">
        <f>IF(AND(D148&lt;=L$4,P148&lt;&gt;"Y"),IF(N148&lt;VLOOKUP(O148,Runners!A$3:CT$200,S$1,FALSE),2,0),0)</f>
        <v>0</v>
      </c>
      <c r="T148" s="6">
        <f t="shared" si="63"/>
        <v>0</v>
      </c>
      <c r="U148" s="2"/>
      <c r="V148" s="2" t="str">
        <f>IF(O148&lt;&gt;"",VLOOKUP(O148,Runners!CZ$3:DM$200,V$1,FALSE),"")</f>
        <v/>
      </c>
      <c r="W148" s="19" t="str">
        <f t="shared" si="64"/>
        <v/>
      </c>
    </row>
    <row r="149" spans="3:23" x14ac:dyDescent="0.25">
      <c r="C149" s="3">
        <f>IF(A149&lt;&gt;"",VLOOKUP(A149,Runners!A$3:AS$200,C$1,FALSE),0)</f>
        <v>0</v>
      </c>
      <c r="D149" s="6">
        <f t="shared" si="55"/>
        <v>146</v>
      </c>
      <c r="E149" s="2"/>
      <c r="F149" s="2">
        <f t="shared" si="45"/>
        <v>0</v>
      </c>
      <c r="J149" s="1">
        <f t="shared" si="56"/>
        <v>0</v>
      </c>
      <c r="M149" s="8" t="str">
        <f t="shared" si="57"/>
        <v/>
      </c>
      <c r="N149" s="8" t="str">
        <f t="shared" si="58"/>
        <v/>
      </c>
      <c r="O149" s="1" t="str">
        <f t="shared" si="59"/>
        <v/>
      </c>
      <c r="P149" s="40" t="str">
        <f t="shared" si="60"/>
        <v/>
      </c>
      <c r="Q149" s="40" t="str">
        <f t="shared" si="61"/>
        <v/>
      </c>
      <c r="R149" s="6">
        <f t="shared" si="62"/>
        <v>0</v>
      </c>
      <c r="S149" s="6">
        <f>IF(AND(D149&lt;=L$4,P149&lt;&gt;"Y"),IF(N149&lt;VLOOKUP(O149,Runners!A$3:CT$200,S$1,FALSE),2,0),0)</f>
        <v>0</v>
      </c>
      <c r="T149" s="6">
        <f t="shared" si="63"/>
        <v>0</v>
      </c>
      <c r="U149" s="2"/>
      <c r="V149" s="2" t="str">
        <f>IF(O149&lt;&gt;"",VLOOKUP(O149,Runners!CZ$3:DM$200,V$1,FALSE),"")</f>
        <v/>
      </c>
      <c r="W149" s="19" t="str">
        <f t="shared" si="64"/>
        <v/>
      </c>
    </row>
    <row r="150" spans="3:23" x14ac:dyDescent="0.25">
      <c r="C150" s="3">
        <f>IF(A150&lt;&gt;"",VLOOKUP(A150,Runners!A$3:AS$200,C$1,FALSE),0)</f>
        <v>0</v>
      </c>
      <c r="D150" s="6">
        <f t="shared" si="55"/>
        <v>147</v>
      </c>
      <c r="E150" s="2"/>
      <c r="F150" s="2">
        <f t="shared" si="45"/>
        <v>0</v>
      </c>
      <c r="J150" s="1">
        <f t="shared" si="56"/>
        <v>0</v>
      </c>
      <c r="M150" s="8" t="str">
        <f t="shared" si="57"/>
        <v/>
      </c>
      <c r="N150" s="8" t="str">
        <f t="shared" si="58"/>
        <v/>
      </c>
      <c r="O150" s="1" t="str">
        <f t="shared" si="59"/>
        <v/>
      </c>
      <c r="P150" s="40" t="str">
        <f t="shared" si="60"/>
        <v/>
      </c>
      <c r="Q150" s="40" t="str">
        <f t="shared" si="61"/>
        <v/>
      </c>
      <c r="R150" s="6">
        <f t="shared" si="62"/>
        <v>0</v>
      </c>
      <c r="S150" s="6">
        <f>IF(AND(D150&lt;=L$4,P150&lt;&gt;"Y"),IF(N150&lt;VLOOKUP(O150,Runners!A$3:CT$200,S$1,FALSE),2,0),0)</f>
        <v>0</v>
      </c>
      <c r="T150" s="6">
        <f t="shared" si="63"/>
        <v>0</v>
      </c>
      <c r="U150" s="2"/>
      <c r="V150" s="2" t="str">
        <f>IF(O150&lt;&gt;"",VLOOKUP(O150,Runners!CZ$3:DM$200,V$1,FALSE),"")</f>
        <v/>
      </c>
      <c r="W150" s="19" t="str">
        <f t="shared" si="64"/>
        <v/>
      </c>
    </row>
    <row r="151" spans="3:23" x14ac:dyDescent="0.25">
      <c r="C151" s="3">
        <f>IF(A151&lt;&gt;"",VLOOKUP(A151,Runners!A$3:AS$200,C$1,FALSE),0)</f>
        <v>0</v>
      </c>
      <c r="D151" s="6">
        <f t="shared" si="55"/>
        <v>148</v>
      </c>
      <c r="E151" s="2"/>
      <c r="F151" s="2">
        <f t="shared" si="45"/>
        <v>0</v>
      </c>
      <c r="J151" s="1">
        <f t="shared" si="56"/>
        <v>0</v>
      </c>
      <c r="M151" s="8" t="str">
        <f t="shared" si="57"/>
        <v/>
      </c>
      <c r="N151" s="8" t="str">
        <f t="shared" si="58"/>
        <v/>
      </c>
      <c r="O151" s="1" t="str">
        <f t="shared" si="59"/>
        <v/>
      </c>
      <c r="P151" s="40" t="str">
        <f t="shared" si="60"/>
        <v/>
      </c>
      <c r="Q151" s="40" t="str">
        <f t="shared" si="61"/>
        <v/>
      </c>
      <c r="R151" s="6">
        <f t="shared" si="62"/>
        <v>0</v>
      </c>
      <c r="S151" s="6">
        <f>IF(AND(D151&lt;=L$4,P151&lt;&gt;"Y"),IF(N151&lt;VLOOKUP(O151,Runners!A$3:CT$200,S$1,FALSE),2,0),0)</f>
        <v>0</v>
      </c>
      <c r="T151" s="6">
        <f t="shared" si="63"/>
        <v>0</v>
      </c>
      <c r="U151" s="2"/>
      <c r="V151" s="2" t="str">
        <f>IF(O151&lt;&gt;"",VLOOKUP(O151,Runners!CZ$3:DM$200,V$1,FALSE),"")</f>
        <v/>
      </c>
      <c r="W151" s="19" t="str">
        <f t="shared" si="64"/>
        <v/>
      </c>
    </row>
    <row r="152" spans="3:23" x14ac:dyDescent="0.25">
      <c r="C152" s="3">
        <f>IF(A152&lt;&gt;"",VLOOKUP(A152,Runners!A$3:AS$200,C$1,FALSE),0)</f>
        <v>0</v>
      </c>
      <c r="D152" s="6">
        <f t="shared" si="55"/>
        <v>149</v>
      </c>
      <c r="E152" s="2"/>
      <c r="F152" s="2">
        <f t="shared" si="45"/>
        <v>0</v>
      </c>
      <c r="J152" s="1">
        <f t="shared" si="56"/>
        <v>0</v>
      </c>
      <c r="M152" s="8" t="str">
        <f t="shared" si="57"/>
        <v/>
      </c>
      <c r="N152" s="8" t="str">
        <f t="shared" si="58"/>
        <v/>
      </c>
      <c r="O152" s="1" t="str">
        <f t="shared" si="59"/>
        <v/>
      </c>
      <c r="P152" s="40" t="str">
        <f t="shared" si="60"/>
        <v/>
      </c>
      <c r="Q152" s="40" t="str">
        <f t="shared" si="61"/>
        <v/>
      </c>
      <c r="R152" s="6">
        <f t="shared" si="62"/>
        <v>0</v>
      </c>
      <c r="S152" s="6">
        <f>IF(AND(D152&lt;=L$4,P152&lt;&gt;"Y"),IF(N152&lt;VLOOKUP(O152,Runners!A$3:CT$200,S$1,FALSE),2,0),0)</f>
        <v>0</v>
      </c>
      <c r="T152" s="6">
        <f t="shared" si="63"/>
        <v>0</v>
      </c>
      <c r="U152" s="2"/>
      <c r="V152" s="2" t="str">
        <f>IF(O152&lt;&gt;"",VLOOKUP(O152,Runners!CZ$3:DM$200,V$1,FALSE),"")</f>
        <v/>
      </c>
      <c r="W152" s="19" t="str">
        <f t="shared" si="64"/>
        <v/>
      </c>
    </row>
    <row r="153" spans="3:23" x14ac:dyDescent="0.25">
      <c r="C153" s="3">
        <f>IF(A153&lt;&gt;"",VLOOKUP(A153,Runners!A$3:AS$200,C$1,FALSE),0)</f>
        <v>0</v>
      </c>
      <c r="D153" s="6">
        <f t="shared" si="55"/>
        <v>150</v>
      </c>
      <c r="E153" s="2"/>
      <c r="F153" s="2">
        <f t="shared" si="45"/>
        <v>0</v>
      </c>
      <c r="J153" s="1">
        <f t="shared" si="56"/>
        <v>0</v>
      </c>
      <c r="M153" s="8" t="str">
        <f t="shared" si="57"/>
        <v/>
      </c>
      <c r="N153" s="8" t="str">
        <f t="shared" si="58"/>
        <v/>
      </c>
      <c r="O153" s="1" t="str">
        <f t="shared" si="59"/>
        <v/>
      </c>
      <c r="P153" s="40" t="str">
        <f t="shared" si="60"/>
        <v/>
      </c>
      <c r="Q153" s="40" t="str">
        <f t="shared" si="61"/>
        <v/>
      </c>
      <c r="R153" s="6">
        <f t="shared" si="62"/>
        <v>0</v>
      </c>
      <c r="S153" s="6">
        <f>IF(AND(D153&lt;=L$4,P153&lt;&gt;"Y"),IF(N153&lt;VLOOKUP(O153,Runners!A$3:CT$200,S$1,FALSE),2,0),0)</f>
        <v>0</v>
      </c>
      <c r="T153" s="6">
        <f t="shared" si="63"/>
        <v>0</v>
      </c>
      <c r="U153" s="2"/>
      <c r="V153" s="2" t="str">
        <f>IF(O153&lt;&gt;"",VLOOKUP(O153,Runners!CZ$3:DM$200,V$1,FALSE),"")</f>
        <v/>
      </c>
      <c r="W153" s="19" t="str">
        <f t="shared" si="64"/>
        <v/>
      </c>
    </row>
    <row r="154" spans="3:23" x14ac:dyDescent="0.25">
      <c r="C154" s="3">
        <f>IF(A154&lt;&gt;"",VLOOKUP(A154,Runners!A$3:AS$200,C$1,FALSE),0)</f>
        <v>0</v>
      </c>
      <c r="D154" s="6">
        <f t="shared" ref="D154:D200" si="65">D153+1</f>
        <v>151</v>
      </c>
      <c r="E154" s="2"/>
      <c r="F154" s="2">
        <f t="shared" si="45"/>
        <v>0</v>
      </c>
      <c r="J154" s="1">
        <f t="shared" ref="J154:J197" si="66">A154</f>
        <v>0</v>
      </c>
      <c r="M154" s="8" t="str">
        <f t="shared" ref="M154:M196" si="67">IF(D154&lt;=L$4,SMALL(E$4:E$201,D154),"")</f>
        <v/>
      </c>
      <c r="N154" s="8" t="str">
        <f t="shared" ref="N154:N196" si="68">IF(D154&lt;=L$4,VLOOKUP(M154,E$4:F$201,2,FALSE),"")</f>
        <v/>
      </c>
      <c r="O154" s="1" t="str">
        <f t="shared" ref="O154:O196" si="69">IF(D154&lt;=L$4,VLOOKUP(M154,E$4:J$201,6,FALSE),"")</f>
        <v/>
      </c>
      <c r="P154" s="40" t="str">
        <f t="shared" ref="P154:P196" si="70">IF(D154&lt;=L$4,VLOOKUP(O154,A$4:B$201,2,FALSE),"")</f>
        <v/>
      </c>
      <c r="Q154" s="40" t="str">
        <f t="shared" ref="Q154:Q196" si="71">IF(D154&lt;=L$4,IF(P154="Y",Q153,Q153-1),"")</f>
        <v/>
      </c>
      <c r="R154" s="6">
        <f t="shared" ref="R154:R196" si="72">IF(Q154=Q153,0,Q154)</f>
        <v>0</v>
      </c>
      <c r="S154" s="6">
        <f>IF(AND(D154&lt;=L$4,P154&lt;&gt;"Y"),IF(N154&lt;VLOOKUP(O154,Runners!A$3:CT$200,S$1,FALSE),2,0),0)</f>
        <v>0</v>
      </c>
      <c r="T154" s="6">
        <f t="shared" ref="T154:T196" si="73">IF(AND(D154&lt;=L$4,P154&lt;&gt;"Y"),S154+R154,0)</f>
        <v>0</v>
      </c>
      <c r="U154" s="2"/>
      <c r="V154" s="2" t="str">
        <f>IF(O154&lt;&gt;"",VLOOKUP(O154,Runners!CZ$3:DM$200,V$1,FALSE),"")</f>
        <v/>
      </c>
      <c r="W154" s="19" t="str">
        <f t="shared" ref="W154:W196" si="74">IF(O154&lt;&gt;"",(V154-N154)/V154,"")</f>
        <v/>
      </c>
    </row>
    <row r="155" spans="3:23" x14ac:dyDescent="0.25">
      <c r="C155" s="3">
        <f>IF(A155&lt;&gt;"",VLOOKUP(A155,Runners!A$3:AS$200,C$1,FALSE),0)</f>
        <v>0</v>
      </c>
      <c r="D155" s="6">
        <f t="shared" si="65"/>
        <v>152</v>
      </c>
      <c r="E155" s="2"/>
      <c r="F155" s="2">
        <f t="shared" si="45"/>
        <v>0</v>
      </c>
      <c r="J155" s="1">
        <f t="shared" si="66"/>
        <v>0</v>
      </c>
      <c r="M155" s="8" t="str">
        <f t="shared" si="67"/>
        <v/>
      </c>
      <c r="N155" s="8" t="str">
        <f t="shared" si="68"/>
        <v/>
      </c>
      <c r="O155" s="1" t="str">
        <f t="shared" si="69"/>
        <v/>
      </c>
      <c r="P155" s="40" t="str">
        <f t="shared" si="70"/>
        <v/>
      </c>
      <c r="Q155" s="40" t="str">
        <f t="shared" si="71"/>
        <v/>
      </c>
      <c r="R155" s="6">
        <f t="shared" si="72"/>
        <v>0</v>
      </c>
      <c r="S155" s="6">
        <f>IF(AND(D155&lt;=L$4,P155&lt;&gt;"Y"),IF(N155&lt;VLOOKUP(O155,Runners!A$3:CT$200,S$1,FALSE),2,0),0)</f>
        <v>0</v>
      </c>
      <c r="T155" s="6">
        <f t="shared" si="73"/>
        <v>0</v>
      </c>
      <c r="U155" s="2"/>
      <c r="V155" s="2" t="str">
        <f>IF(O155&lt;&gt;"",VLOOKUP(O155,Runners!CZ$3:DM$200,V$1,FALSE),"")</f>
        <v/>
      </c>
      <c r="W155" s="19" t="str">
        <f t="shared" si="74"/>
        <v/>
      </c>
    </row>
    <row r="156" spans="3:23" x14ac:dyDescent="0.25">
      <c r="C156" s="3">
        <f>IF(A156&lt;&gt;"",VLOOKUP(A156,Runners!A$3:AS$200,C$1,FALSE),0)</f>
        <v>0</v>
      </c>
      <c r="D156" s="6">
        <f t="shared" si="65"/>
        <v>153</v>
      </c>
      <c r="E156" s="2"/>
      <c r="F156" s="2">
        <f t="shared" si="45"/>
        <v>0</v>
      </c>
      <c r="J156" s="1">
        <f t="shared" si="66"/>
        <v>0</v>
      </c>
      <c r="M156" s="8" t="str">
        <f t="shared" si="67"/>
        <v/>
      </c>
      <c r="N156" s="8" t="str">
        <f t="shared" si="68"/>
        <v/>
      </c>
      <c r="O156" s="1" t="str">
        <f t="shared" si="69"/>
        <v/>
      </c>
      <c r="P156" s="40" t="str">
        <f t="shared" si="70"/>
        <v/>
      </c>
      <c r="Q156" s="40" t="str">
        <f t="shared" si="71"/>
        <v/>
      </c>
      <c r="R156" s="6">
        <f t="shared" si="72"/>
        <v>0</v>
      </c>
      <c r="S156" s="6">
        <f>IF(AND(D156&lt;=L$4,P156&lt;&gt;"Y"),IF(N156&lt;VLOOKUP(O156,Runners!A$3:CT$200,S$1,FALSE),2,0),0)</f>
        <v>0</v>
      </c>
      <c r="T156" s="6">
        <f t="shared" si="73"/>
        <v>0</v>
      </c>
      <c r="U156" s="2"/>
      <c r="V156" s="2" t="str">
        <f>IF(O156&lt;&gt;"",VLOOKUP(O156,Runners!CZ$3:DM$200,V$1,FALSE),"")</f>
        <v/>
      </c>
      <c r="W156" s="19" t="str">
        <f t="shared" si="74"/>
        <v/>
      </c>
    </row>
    <row r="157" spans="3:23" x14ac:dyDescent="0.25">
      <c r="C157" s="3">
        <f>IF(A157&lt;&gt;"",VLOOKUP(A157,Runners!A$3:AS$200,C$1,FALSE),0)</f>
        <v>0</v>
      </c>
      <c r="D157" s="6">
        <f t="shared" si="65"/>
        <v>154</v>
      </c>
      <c r="E157" s="2"/>
      <c r="F157" s="2">
        <f t="shared" si="45"/>
        <v>0</v>
      </c>
      <c r="J157" s="1">
        <f t="shared" si="66"/>
        <v>0</v>
      </c>
      <c r="M157" s="8" t="str">
        <f t="shared" si="67"/>
        <v/>
      </c>
      <c r="N157" s="8" t="str">
        <f t="shared" si="68"/>
        <v/>
      </c>
      <c r="O157" s="1" t="str">
        <f t="shared" si="69"/>
        <v/>
      </c>
      <c r="P157" s="40" t="str">
        <f t="shared" si="70"/>
        <v/>
      </c>
      <c r="Q157" s="40" t="str">
        <f t="shared" si="71"/>
        <v/>
      </c>
      <c r="R157" s="6">
        <f t="shared" si="72"/>
        <v>0</v>
      </c>
      <c r="S157" s="6">
        <f>IF(AND(D157&lt;=L$4,P157&lt;&gt;"Y"),IF(N157&lt;VLOOKUP(O157,Runners!A$3:CT$200,S$1,FALSE),2,0),0)</f>
        <v>0</v>
      </c>
      <c r="T157" s="6">
        <f t="shared" si="73"/>
        <v>0</v>
      </c>
      <c r="U157" s="2"/>
      <c r="V157" s="2" t="str">
        <f>IF(O157&lt;&gt;"",VLOOKUP(O157,Runners!CZ$3:DM$200,V$1,FALSE),"")</f>
        <v/>
      </c>
      <c r="W157" s="19" t="str">
        <f t="shared" si="74"/>
        <v/>
      </c>
    </row>
    <row r="158" spans="3:23" x14ac:dyDescent="0.25">
      <c r="C158" s="3">
        <f>IF(A158&lt;&gt;"",VLOOKUP(A158,Runners!A$3:AS$200,C$1,FALSE),0)</f>
        <v>0</v>
      </c>
      <c r="D158" s="6">
        <f t="shared" si="65"/>
        <v>155</v>
      </c>
      <c r="E158" s="2"/>
      <c r="F158" s="2">
        <f t="shared" si="45"/>
        <v>0</v>
      </c>
      <c r="J158" s="1">
        <f t="shared" si="66"/>
        <v>0</v>
      </c>
      <c r="M158" s="8" t="str">
        <f t="shared" si="67"/>
        <v/>
      </c>
      <c r="N158" s="8" t="str">
        <f t="shared" si="68"/>
        <v/>
      </c>
      <c r="O158" s="1" t="str">
        <f t="shared" si="69"/>
        <v/>
      </c>
      <c r="P158" s="40" t="str">
        <f t="shared" si="70"/>
        <v/>
      </c>
      <c r="Q158" s="40" t="str">
        <f t="shared" si="71"/>
        <v/>
      </c>
      <c r="R158" s="6">
        <f t="shared" si="72"/>
        <v>0</v>
      </c>
      <c r="S158" s="6">
        <f>IF(AND(D158&lt;=L$4,P158&lt;&gt;"Y"),IF(N158&lt;VLOOKUP(O158,Runners!A$3:CT$200,S$1,FALSE),2,0),0)</f>
        <v>0</v>
      </c>
      <c r="T158" s="6">
        <f t="shared" si="73"/>
        <v>0</v>
      </c>
      <c r="U158" s="2"/>
      <c r="V158" s="2" t="str">
        <f>IF(O158&lt;&gt;"",VLOOKUP(O158,Runners!CZ$3:DM$200,V$1,FALSE),"")</f>
        <v/>
      </c>
      <c r="W158" s="19" t="str">
        <f t="shared" si="74"/>
        <v/>
      </c>
    </row>
    <row r="159" spans="3:23" x14ac:dyDescent="0.25">
      <c r="C159" s="3">
        <f>IF(A159&lt;&gt;"",VLOOKUP(A159,Runners!A$3:AS$200,C$1,FALSE),0)</f>
        <v>0</v>
      </c>
      <c r="D159" s="6">
        <f t="shared" si="65"/>
        <v>156</v>
      </c>
      <c r="E159" s="2"/>
      <c r="F159" s="2">
        <f t="shared" si="45"/>
        <v>0</v>
      </c>
      <c r="J159" s="1">
        <f t="shared" si="66"/>
        <v>0</v>
      </c>
      <c r="M159" s="8" t="str">
        <f t="shared" si="67"/>
        <v/>
      </c>
      <c r="N159" s="8" t="str">
        <f t="shared" si="68"/>
        <v/>
      </c>
      <c r="O159" s="1" t="str">
        <f t="shared" si="69"/>
        <v/>
      </c>
      <c r="P159" s="40" t="str">
        <f t="shared" si="70"/>
        <v/>
      </c>
      <c r="Q159" s="40" t="str">
        <f t="shared" si="71"/>
        <v/>
      </c>
      <c r="R159" s="6">
        <f t="shared" si="72"/>
        <v>0</v>
      </c>
      <c r="S159" s="6">
        <f>IF(AND(D159&lt;=L$4,P159&lt;&gt;"Y"),IF(N159&lt;VLOOKUP(O159,Runners!A$3:CT$200,S$1,FALSE),2,0),0)</f>
        <v>0</v>
      </c>
      <c r="T159" s="6">
        <f t="shared" si="73"/>
        <v>0</v>
      </c>
      <c r="U159" s="2"/>
      <c r="V159" s="2" t="str">
        <f>IF(O159&lt;&gt;"",VLOOKUP(O159,Runners!CZ$3:DM$200,V$1,FALSE),"")</f>
        <v/>
      </c>
      <c r="W159" s="19" t="str">
        <f t="shared" si="74"/>
        <v/>
      </c>
    </row>
    <row r="160" spans="3:23" x14ac:dyDescent="0.25">
      <c r="C160" s="3">
        <f>IF(A160&lt;&gt;"",VLOOKUP(A160,Runners!A$3:AS$200,C$1,FALSE),0)</f>
        <v>0</v>
      </c>
      <c r="D160" s="6">
        <f t="shared" si="65"/>
        <v>157</v>
      </c>
      <c r="E160" s="2"/>
      <c r="F160" s="2">
        <f t="shared" si="45"/>
        <v>0</v>
      </c>
      <c r="J160" s="1">
        <f t="shared" si="66"/>
        <v>0</v>
      </c>
      <c r="M160" s="8" t="str">
        <f t="shared" si="67"/>
        <v/>
      </c>
      <c r="N160" s="8" t="str">
        <f t="shared" si="68"/>
        <v/>
      </c>
      <c r="O160" s="1" t="str">
        <f t="shared" si="69"/>
        <v/>
      </c>
      <c r="P160" s="40" t="str">
        <f t="shared" si="70"/>
        <v/>
      </c>
      <c r="Q160" s="40" t="str">
        <f t="shared" si="71"/>
        <v/>
      </c>
      <c r="R160" s="6">
        <f t="shared" si="72"/>
        <v>0</v>
      </c>
      <c r="S160" s="6">
        <f>IF(AND(D160&lt;=L$4,P160&lt;&gt;"Y"),IF(N160&lt;VLOOKUP(O160,Runners!A$3:CT$200,S$1,FALSE),2,0),0)</f>
        <v>0</v>
      </c>
      <c r="T160" s="6">
        <f t="shared" si="73"/>
        <v>0</v>
      </c>
      <c r="U160" s="2"/>
      <c r="V160" s="2" t="str">
        <f>IF(O160&lt;&gt;"",VLOOKUP(O160,Runners!CZ$3:DM$200,V$1,FALSE),"")</f>
        <v/>
      </c>
      <c r="W160" s="19" t="str">
        <f t="shared" si="74"/>
        <v/>
      </c>
    </row>
    <row r="161" spans="3:23" x14ac:dyDescent="0.25">
      <c r="C161" s="3">
        <f>IF(A161&lt;&gt;"",VLOOKUP(A161,Runners!A$3:AS$200,C$1,FALSE),0)</f>
        <v>0</v>
      </c>
      <c r="D161" s="6">
        <f t="shared" si="65"/>
        <v>158</v>
      </c>
      <c r="E161" s="2"/>
      <c r="F161" s="2">
        <f t="shared" si="45"/>
        <v>0</v>
      </c>
      <c r="J161" s="1">
        <f t="shared" si="66"/>
        <v>0</v>
      </c>
      <c r="M161" s="8" t="str">
        <f t="shared" si="67"/>
        <v/>
      </c>
      <c r="N161" s="8" t="str">
        <f t="shared" si="68"/>
        <v/>
      </c>
      <c r="O161" s="1" t="str">
        <f t="shared" si="69"/>
        <v/>
      </c>
      <c r="P161" s="40" t="str">
        <f t="shared" si="70"/>
        <v/>
      </c>
      <c r="Q161" s="40" t="str">
        <f t="shared" si="71"/>
        <v/>
      </c>
      <c r="R161" s="6">
        <f t="shared" si="72"/>
        <v>0</v>
      </c>
      <c r="S161" s="6">
        <f>IF(AND(D161&lt;=L$4,P161&lt;&gt;"Y"),IF(N161&lt;VLOOKUP(O161,Runners!A$3:CT$200,S$1,FALSE),2,0),0)</f>
        <v>0</v>
      </c>
      <c r="T161" s="6">
        <f t="shared" si="73"/>
        <v>0</v>
      </c>
      <c r="U161" s="2"/>
      <c r="V161" s="2" t="str">
        <f>IF(O161&lt;&gt;"",VLOOKUP(O161,Runners!CZ$3:DM$200,V$1,FALSE),"")</f>
        <v/>
      </c>
      <c r="W161" s="19" t="str">
        <f t="shared" si="74"/>
        <v/>
      </c>
    </row>
    <row r="162" spans="3:23" x14ac:dyDescent="0.25">
      <c r="C162" s="3">
        <f>IF(A162&lt;&gt;"",VLOOKUP(A162,Runners!A$3:AS$200,C$1,FALSE),0)</f>
        <v>0</v>
      </c>
      <c r="D162" s="6">
        <f t="shared" si="65"/>
        <v>159</v>
      </c>
      <c r="E162" s="2"/>
      <c r="F162" s="2">
        <f t="shared" si="45"/>
        <v>0</v>
      </c>
      <c r="J162" s="1">
        <f t="shared" si="66"/>
        <v>0</v>
      </c>
      <c r="M162" s="8" t="str">
        <f t="shared" si="67"/>
        <v/>
      </c>
      <c r="N162" s="8" t="str">
        <f t="shared" si="68"/>
        <v/>
      </c>
      <c r="O162" s="1" t="str">
        <f t="shared" si="69"/>
        <v/>
      </c>
      <c r="P162" s="40" t="str">
        <f t="shared" si="70"/>
        <v/>
      </c>
      <c r="Q162" s="40" t="str">
        <f t="shared" si="71"/>
        <v/>
      </c>
      <c r="R162" s="6">
        <f t="shared" si="72"/>
        <v>0</v>
      </c>
      <c r="S162" s="6">
        <f>IF(AND(D162&lt;=L$4,P162&lt;&gt;"Y"),IF(N162&lt;VLOOKUP(O162,Runners!A$3:CT$200,S$1,FALSE),2,0),0)</f>
        <v>0</v>
      </c>
      <c r="T162" s="6">
        <f t="shared" si="73"/>
        <v>0</v>
      </c>
      <c r="U162" s="2"/>
      <c r="V162" s="2" t="str">
        <f>IF(O162&lt;&gt;"",VLOOKUP(O162,Runners!CZ$3:DM$200,V$1,FALSE),"")</f>
        <v/>
      </c>
      <c r="W162" s="19" t="str">
        <f t="shared" si="74"/>
        <v/>
      </c>
    </row>
    <row r="163" spans="3:23" x14ac:dyDescent="0.25">
      <c r="C163" s="3">
        <f>IF(A163&lt;&gt;"",VLOOKUP(A163,Runners!A$3:AS$200,C$1,FALSE),0)</f>
        <v>0</v>
      </c>
      <c r="D163" s="6">
        <f t="shared" si="65"/>
        <v>160</v>
      </c>
      <c r="E163" s="2"/>
      <c r="F163" s="2">
        <f t="shared" si="45"/>
        <v>0</v>
      </c>
      <c r="J163" s="1">
        <f t="shared" si="66"/>
        <v>0</v>
      </c>
      <c r="M163" s="8" t="str">
        <f t="shared" si="67"/>
        <v/>
      </c>
      <c r="N163" s="8" t="str">
        <f t="shared" si="68"/>
        <v/>
      </c>
      <c r="O163" s="1" t="str">
        <f t="shared" si="69"/>
        <v/>
      </c>
      <c r="P163" s="40" t="str">
        <f t="shared" si="70"/>
        <v/>
      </c>
      <c r="Q163" s="40" t="str">
        <f t="shared" si="71"/>
        <v/>
      </c>
      <c r="R163" s="6">
        <f t="shared" si="72"/>
        <v>0</v>
      </c>
      <c r="S163" s="6">
        <f>IF(AND(D163&lt;=L$4,P163&lt;&gt;"Y"),IF(N163&lt;VLOOKUP(O163,Runners!A$3:CT$200,S$1,FALSE),2,0),0)</f>
        <v>0</v>
      </c>
      <c r="T163" s="6">
        <f t="shared" si="73"/>
        <v>0</v>
      </c>
      <c r="U163" s="2"/>
      <c r="V163" s="2" t="str">
        <f>IF(O163&lt;&gt;"",VLOOKUP(O163,Runners!CZ$3:DM$200,V$1,FALSE),"")</f>
        <v/>
      </c>
      <c r="W163" s="19" t="str">
        <f t="shared" si="74"/>
        <v/>
      </c>
    </row>
    <row r="164" spans="3:23" x14ac:dyDescent="0.25">
      <c r="C164" s="3">
        <f>IF(A164&lt;&gt;"",VLOOKUP(A164,Runners!A$3:AS$200,C$1,FALSE),0)</f>
        <v>0</v>
      </c>
      <c r="D164" s="6">
        <f t="shared" si="65"/>
        <v>161</v>
      </c>
      <c r="E164" s="2"/>
      <c r="F164" s="2">
        <f t="shared" si="45"/>
        <v>0</v>
      </c>
      <c r="J164" s="1">
        <f t="shared" si="66"/>
        <v>0</v>
      </c>
      <c r="M164" s="8" t="str">
        <f t="shared" si="67"/>
        <v/>
      </c>
      <c r="N164" s="8" t="str">
        <f t="shared" si="68"/>
        <v/>
      </c>
      <c r="O164" s="1" t="str">
        <f t="shared" si="69"/>
        <v/>
      </c>
      <c r="P164" s="40" t="str">
        <f t="shared" si="70"/>
        <v/>
      </c>
      <c r="Q164" s="40" t="str">
        <f t="shared" si="71"/>
        <v/>
      </c>
      <c r="R164" s="6">
        <f t="shared" si="72"/>
        <v>0</v>
      </c>
      <c r="S164" s="6">
        <f>IF(AND(D164&lt;=L$4,P164&lt;&gt;"Y"),IF(N164&lt;VLOOKUP(O164,Runners!A$3:CT$200,S$1,FALSE),2,0),0)</f>
        <v>0</v>
      </c>
      <c r="T164" s="6">
        <f t="shared" si="73"/>
        <v>0</v>
      </c>
      <c r="U164" s="2"/>
      <c r="V164" s="2" t="str">
        <f>IF(O164&lt;&gt;"",VLOOKUP(O164,Runners!CZ$3:DM$200,V$1,FALSE),"")</f>
        <v/>
      </c>
      <c r="W164" s="19" t="str">
        <f t="shared" si="74"/>
        <v/>
      </c>
    </row>
    <row r="165" spans="3:23" x14ac:dyDescent="0.25">
      <c r="C165" s="3">
        <f>IF(A165&lt;&gt;"",VLOOKUP(A165,Runners!A$3:AS$200,C$1,FALSE),0)</f>
        <v>0</v>
      </c>
      <c r="D165" s="6">
        <f t="shared" si="65"/>
        <v>162</v>
      </c>
      <c r="E165" s="2"/>
      <c r="F165" s="2">
        <f t="shared" si="45"/>
        <v>0</v>
      </c>
      <c r="J165" s="1">
        <f t="shared" si="66"/>
        <v>0</v>
      </c>
      <c r="M165" s="8" t="str">
        <f t="shared" si="67"/>
        <v/>
      </c>
      <c r="N165" s="8" t="str">
        <f t="shared" si="68"/>
        <v/>
      </c>
      <c r="O165" s="1" t="str">
        <f t="shared" si="69"/>
        <v/>
      </c>
      <c r="P165" s="40" t="str">
        <f t="shared" si="70"/>
        <v/>
      </c>
      <c r="Q165" s="40" t="str">
        <f t="shared" si="71"/>
        <v/>
      </c>
      <c r="R165" s="6">
        <f t="shared" si="72"/>
        <v>0</v>
      </c>
      <c r="S165" s="6">
        <f>IF(AND(D165&lt;=L$4,P165&lt;&gt;"Y"),IF(N165&lt;VLOOKUP(O165,Runners!A$3:CT$200,S$1,FALSE),2,0),0)</f>
        <v>0</v>
      </c>
      <c r="T165" s="6">
        <f t="shared" si="73"/>
        <v>0</v>
      </c>
      <c r="U165" s="2"/>
      <c r="V165" s="2" t="str">
        <f>IF(O165&lt;&gt;"",VLOOKUP(O165,Runners!CZ$3:DM$200,V$1,FALSE),"")</f>
        <v/>
      </c>
      <c r="W165" s="19" t="str">
        <f t="shared" si="74"/>
        <v/>
      </c>
    </row>
    <row r="166" spans="3:23" x14ac:dyDescent="0.25">
      <c r="C166" s="3">
        <f>IF(A166&lt;&gt;"",VLOOKUP(A166,Runners!A$3:AS$200,C$1,FALSE),0)</f>
        <v>0</v>
      </c>
      <c r="D166" s="6">
        <f t="shared" si="65"/>
        <v>163</v>
      </c>
      <c r="E166" s="2"/>
      <c r="F166" s="2">
        <f t="shared" si="45"/>
        <v>0</v>
      </c>
      <c r="J166" s="1">
        <f t="shared" si="66"/>
        <v>0</v>
      </c>
      <c r="M166" s="8" t="str">
        <f t="shared" si="67"/>
        <v/>
      </c>
      <c r="N166" s="8" t="str">
        <f t="shared" si="68"/>
        <v/>
      </c>
      <c r="O166" s="1" t="str">
        <f t="shared" si="69"/>
        <v/>
      </c>
      <c r="P166" s="40" t="str">
        <f t="shared" si="70"/>
        <v/>
      </c>
      <c r="Q166" s="40" t="str">
        <f t="shared" si="71"/>
        <v/>
      </c>
      <c r="R166" s="6">
        <f t="shared" si="72"/>
        <v>0</v>
      </c>
      <c r="S166" s="6">
        <f>IF(AND(D166&lt;=L$4,P166&lt;&gt;"Y"),IF(N166&lt;VLOOKUP(O166,Runners!A$3:CT$200,S$1,FALSE),2,0),0)</f>
        <v>0</v>
      </c>
      <c r="T166" s="6">
        <f t="shared" si="73"/>
        <v>0</v>
      </c>
      <c r="U166" s="2"/>
      <c r="V166" s="2" t="str">
        <f>IF(O166&lt;&gt;"",VLOOKUP(O166,Runners!CZ$3:DM$200,V$1,FALSE),"")</f>
        <v/>
      </c>
      <c r="W166" s="19" t="str">
        <f t="shared" si="74"/>
        <v/>
      </c>
    </row>
    <row r="167" spans="3:23" x14ac:dyDescent="0.25">
      <c r="C167" s="3">
        <f>IF(A167&lt;&gt;"",VLOOKUP(A167,Runners!A$3:AS$200,C$1,FALSE),0)</f>
        <v>0</v>
      </c>
      <c r="D167" s="6">
        <f t="shared" si="65"/>
        <v>164</v>
      </c>
      <c r="E167" s="2"/>
      <c r="F167" s="2">
        <f t="shared" ref="F167:F192" si="75">IF(E167&gt;0,E167-C167,0)</f>
        <v>0</v>
      </c>
      <c r="J167" s="1">
        <f t="shared" si="66"/>
        <v>0</v>
      </c>
      <c r="M167" s="8" t="str">
        <f t="shared" si="67"/>
        <v/>
      </c>
      <c r="N167" s="8" t="str">
        <f t="shared" si="68"/>
        <v/>
      </c>
      <c r="O167" s="1" t="str">
        <f t="shared" si="69"/>
        <v/>
      </c>
      <c r="P167" s="40" t="str">
        <f t="shared" si="70"/>
        <v/>
      </c>
      <c r="Q167" s="40" t="str">
        <f t="shared" si="71"/>
        <v/>
      </c>
      <c r="R167" s="6">
        <f t="shared" si="72"/>
        <v>0</v>
      </c>
      <c r="S167" s="6">
        <f>IF(AND(D167&lt;=L$4,P167&lt;&gt;"Y"),IF(N167&lt;VLOOKUP(O167,Runners!A$3:CT$200,S$1,FALSE),2,0),0)</f>
        <v>0</v>
      </c>
      <c r="T167" s="6">
        <f t="shared" si="73"/>
        <v>0</v>
      </c>
      <c r="U167" s="2"/>
      <c r="V167" s="2" t="str">
        <f>IF(O167&lt;&gt;"",VLOOKUP(O167,Runners!CZ$3:DM$200,V$1,FALSE),"")</f>
        <v/>
      </c>
      <c r="W167" s="19" t="str">
        <f t="shared" si="74"/>
        <v/>
      </c>
    </row>
    <row r="168" spans="3:23" x14ac:dyDescent="0.25">
      <c r="C168" s="3">
        <f>IF(A168&lt;&gt;"",VLOOKUP(A168,Runners!A$3:AS$200,C$1,FALSE),0)</f>
        <v>0</v>
      </c>
      <c r="D168" s="6">
        <f t="shared" si="65"/>
        <v>165</v>
      </c>
      <c r="E168" s="2"/>
      <c r="F168" s="2">
        <f t="shared" si="75"/>
        <v>0</v>
      </c>
      <c r="J168" s="1">
        <f t="shared" si="66"/>
        <v>0</v>
      </c>
      <c r="M168" s="8" t="str">
        <f t="shared" si="67"/>
        <v/>
      </c>
      <c r="N168" s="8" t="str">
        <f t="shared" si="68"/>
        <v/>
      </c>
      <c r="O168" s="1" t="str">
        <f t="shared" si="69"/>
        <v/>
      </c>
      <c r="P168" s="40" t="str">
        <f t="shared" si="70"/>
        <v/>
      </c>
      <c r="Q168" s="40" t="str">
        <f t="shared" si="71"/>
        <v/>
      </c>
      <c r="R168" s="6">
        <f t="shared" si="72"/>
        <v>0</v>
      </c>
      <c r="S168" s="6">
        <f>IF(AND(D168&lt;=L$4,P168&lt;&gt;"Y"),IF(N168&lt;VLOOKUP(O168,Runners!A$3:CT$200,S$1,FALSE),2,0),0)</f>
        <v>0</v>
      </c>
      <c r="T168" s="6">
        <f t="shared" si="73"/>
        <v>0</v>
      </c>
      <c r="U168" s="2"/>
      <c r="V168" s="2" t="str">
        <f>IF(O168&lt;&gt;"",VLOOKUP(O168,Runners!CZ$3:DM$200,V$1,FALSE),"")</f>
        <v/>
      </c>
      <c r="W168" s="19" t="str">
        <f t="shared" si="74"/>
        <v/>
      </c>
    </row>
    <row r="169" spans="3:23" x14ac:dyDescent="0.25">
      <c r="C169" s="3">
        <f>IF(A169&lt;&gt;"",VLOOKUP(A169,Runners!A$3:AS$200,C$1,FALSE),0)</f>
        <v>0</v>
      </c>
      <c r="D169" s="6">
        <f t="shared" si="65"/>
        <v>166</v>
      </c>
      <c r="E169" s="2"/>
      <c r="F169" s="2">
        <f t="shared" si="75"/>
        <v>0</v>
      </c>
      <c r="J169" s="1">
        <f t="shared" si="66"/>
        <v>0</v>
      </c>
      <c r="M169" s="8" t="str">
        <f t="shared" si="67"/>
        <v/>
      </c>
      <c r="N169" s="8" t="str">
        <f t="shared" si="68"/>
        <v/>
      </c>
      <c r="O169" s="1" t="str">
        <f t="shared" si="69"/>
        <v/>
      </c>
      <c r="P169" s="40" t="str">
        <f t="shared" si="70"/>
        <v/>
      </c>
      <c r="Q169" s="40" t="str">
        <f t="shared" si="71"/>
        <v/>
      </c>
      <c r="R169" s="6">
        <f t="shared" si="72"/>
        <v>0</v>
      </c>
      <c r="S169" s="6">
        <f>IF(AND(D169&lt;=L$4,P169&lt;&gt;"Y"),IF(N169&lt;VLOOKUP(O169,Runners!A$3:CT$200,S$1,FALSE),2,0),0)</f>
        <v>0</v>
      </c>
      <c r="T169" s="6">
        <f t="shared" si="73"/>
        <v>0</v>
      </c>
      <c r="U169" s="2"/>
      <c r="V169" s="2" t="str">
        <f>IF(O169&lt;&gt;"",VLOOKUP(O169,Runners!CZ$3:DM$200,V$1,FALSE),"")</f>
        <v/>
      </c>
      <c r="W169" s="19" t="str">
        <f t="shared" si="74"/>
        <v/>
      </c>
    </row>
    <row r="170" spans="3:23" x14ac:dyDescent="0.25">
      <c r="C170" s="3">
        <f>IF(A170&lt;&gt;"",VLOOKUP(A170,Runners!A$3:AS$200,C$1,FALSE),0)</f>
        <v>0</v>
      </c>
      <c r="D170" s="6">
        <f t="shared" si="65"/>
        <v>167</v>
      </c>
      <c r="E170" s="2"/>
      <c r="F170" s="2">
        <f t="shared" si="75"/>
        <v>0</v>
      </c>
      <c r="J170" s="1">
        <f t="shared" si="66"/>
        <v>0</v>
      </c>
      <c r="M170" s="8" t="str">
        <f t="shared" si="67"/>
        <v/>
      </c>
      <c r="N170" s="8" t="str">
        <f t="shared" si="68"/>
        <v/>
      </c>
      <c r="O170" s="1" t="str">
        <f t="shared" si="69"/>
        <v/>
      </c>
      <c r="P170" s="40" t="str">
        <f t="shared" si="70"/>
        <v/>
      </c>
      <c r="Q170" s="40" t="str">
        <f t="shared" si="71"/>
        <v/>
      </c>
      <c r="R170" s="6">
        <f t="shared" si="72"/>
        <v>0</v>
      </c>
      <c r="S170" s="6">
        <f>IF(AND(D170&lt;=L$4,P170&lt;&gt;"Y"),IF(N170&lt;VLOOKUP(O170,Runners!A$3:CT$200,S$1,FALSE),2,0),0)</f>
        <v>0</v>
      </c>
      <c r="T170" s="6">
        <f t="shared" si="73"/>
        <v>0</v>
      </c>
      <c r="U170" s="2"/>
      <c r="V170" s="2" t="str">
        <f>IF(O170&lt;&gt;"",VLOOKUP(O170,Runners!CZ$3:DM$200,V$1,FALSE),"")</f>
        <v/>
      </c>
      <c r="W170" s="19" t="str">
        <f t="shared" si="74"/>
        <v/>
      </c>
    </row>
    <row r="171" spans="3:23" x14ac:dyDescent="0.25">
      <c r="C171" s="3">
        <f>IF(A171&lt;&gt;"",VLOOKUP(A171,Runners!A$3:AS$200,C$1,FALSE),0)</f>
        <v>0</v>
      </c>
      <c r="D171" s="6">
        <f t="shared" si="65"/>
        <v>168</v>
      </c>
      <c r="E171" s="2"/>
      <c r="F171" s="2">
        <f t="shared" si="75"/>
        <v>0</v>
      </c>
      <c r="J171" s="1">
        <f t="shared" si="66"/>
        <v>0</v>
      </c>
      <c r="M171" s="8" t="str">
        <f t="shared" si="67"/>
        <v/>
      </c>
      <c r="N171" s="8" t="str">
        <f t="shared" si="68"/>
        <v/>
      </c>
      <c r="O171" s="1" t="str">
        <f t="shared" si="69"/>
        <v/>
      </c>
      <c r="P171" s="40" t="str">
        <f t="shared" si="70"/>
        <v/>
      </c>
      <c r="Q171" s="40" t="str">
        <f t="shared" si="71"/>
        <v/>
      </c>
      <c r="R171" s="6">
        <f t="shared" si="72"/>
        <v>0</v>
      </c>
      <c r="S171" s="6">
        <f>IF(AND(D171&lt;=L$4,P171&lt;&gt;"Y"),IF(N171&lt;VLOOKUP(O171,Runners!A$3:CT$200,S$1,FALSE),2,0),0)</f>
        <v>0</v>
      </c>
      <c r="T171" s="6">
        <f t="shared" si="73"/>
        <v>0</v>
      </c>
      <c r="U171" s="2"/>
      <c r="V171" s="2" t="str">
        <f>IF(O171&lt;&gt;"",VLOOKUP(O171,Runners!CZ$3:DM$200,V$1,FALSE),"")</f>
        <v/>
      </c>
      <c r="W171" s="19" t="str">
        <f t="shared" si="74"/>
        <v/>
      </c>
    </row>
    <row r="172" spans="3:23" x14ac:dyDescent="0.25">
      <c r="C172" s="3">
        <f>IF(A172&lt;&gt;"",VLOOKUP(A172,Runners!A$3:AS$200,C$1,FALSE),0)</f>
        <v>0</v>
      </c>
      <c r="D172" s="6">
        <f t="shared" si="65"/>
        <v>169</v>
      </c>
      <c r="E172" s="2"/>
      <c r="F172" s="2">
        <f t="shared" si="75"/>
        <v>0</v>
      </c>
      <c r="J172" s="1">
        <f t="shared" si="66"/>
        <v>0</v>
      </c>
      <c r="M172" s="8" t="str">
        <f t="shared" si="67"/>
        <v/>
      </c>
      <c r="N172" s="8" t="str">
        <f t="shared" si="68"/>
        <v/>
      </c>
      <c r="O172" s="1" t="str">
        <f t="shared" si="69"/>
        <v/>
      </c>
      <c r="P172" s="40" t="str">
        <f t="shared" si="70"/>
        <v/>
      </c>
      <c r="Q172" s="40" t="str">
        <f t="shared" si="71"/>
        <v/>
      </c>
      <c r="R172" s="6">
        <f t="shared" si="72"/>
        <v>0</v>
      </c>
      <c r="S172" s="6">
        <f>IF(AND(D172&lt;=L$4,P172&lt;&gt;"Y"),IF(N172&lt;VLOOKUP(O172,Runners!A$3:CT$200,S$1,FALSE),2,0),0)</f>
        <v>0</v>
      </c>
      <c r="T172" s="6">
        <f t="shared" si="73"/>
        <v>0</v>
      </c>
      <c r="U172" s="2"/>
      <c r="V172" s="2" t="str">
        <f>IF(O172&lt;&gt;"",VLOOKUP(O172,Runners!CZ$3:DM$200,V$1,FALSE),"")</f>
        <v/>
      </c>
      <c r="W172" s="19" t="str">
        <f t="shared" si="74"/>
        <v/>
      </c>
    </row>
    <row r="173" spans="3:23" x14ac:dyDescent="0.25">
      <c r="C173" s="3">
        <f>IF(A173&lt;&gt;"",VLOOKUP(A173,Runners!A$3:AS$200,C$1,FALSE),0)</f>
        <v>0</v>
      </c>
      <c r="D173" s="6">
        <f t="shared" si="65"/>
        <v>170</v>
      </c>
      <c r="E173" s="2"/>
      <c r="F173" s="2">
        <f t="shared" si="75"/>
        <v>0</v>
      </c>
      <c r="J173" s="1">
        <f t="shared" si="66"/>
        <v>0</v>
      </c>
      <c r="M173" s="8" t="str">
        <f t="shared" si="67"/>
        <v/>
      </c>
      <c r="N173" s="8" t="str">
        <f t="shared" si="68"/>
        <v/>
      </c>
      <c r="O173" s="1" t="str">
        <f t="shared" si="69"/>
        <v/>
      </c>
      <c r="P173" s="40" t="str">
        <f t="shared" si="70"/>
        <v/>
      </c>
      <c r="Q173" s="40" t="str">
        <f t="shared" si="71"/>
        <v/>
      </c>
      <c r="R173" s="6">
        <f t="shared" si="72"/>
        <v>0</v>
      </c>
      <c r="S173" s="6">
        <f>IF(AND(D173&lt;=L$4,P173&lt;&gt;"Y"),IF(N173&lt;VLOOKUP(O173,Runners!A$3:CT$200,S$1,FALSE),2,0),0)</f>
        <v>0</v>
      </c>
      <c r="T173" s="6">
        <f t="shared" si="73"/>
        <v>0</v>
      </c>
      <c r="U173" s="2"/>
      <c r="V173" s="2" t="str">
        <f>IF(O173&lt;&gt;"",VLOOKUP(O173,Runners!CZ$3:DM$200,V$1,FALSE),"")</f>
        <v/>
      </c>
      <c r="W173" s="19" t="str">
        <f t="shared" si="74"/>
        <v/>
      </c>
    </row>
    <row r="174" spans="3:23" x14ac:dyDescent="0.25">
      <c r="C174" s="3">
        <f>IF(A174&lt;&gt;"",VLOOKUP(A174,Runners!A$3:AS$200,C$1,FALSE),0)</f>
        <v>0</v>
      </c>
      <c r="D174" s="6">
        <f t="shared" si="65"/>
        <v>171</v>
      </c>
      <c r="E174" s="2"/>
      <c r="F174" s="2">
        <f t="shared" si="75"/>
        <v>0</v>
      </c>
      <c r="J174" s="1">
        <f t="shared" si="66"/>
        <v>0</v>
      </c>
      <c r="M174" s="8" t="str">
        <f t="shared" si="67"/>
        <v/>
      </c>
      <c r="N174" s="8" t="str">
        <f t="shared" si="68"/>
        <v/>
      </c>
      <c r="O174" s="1" t="str">
        <f t="shared" si="69"/>
        <v/>
      </c>
      <c r="P174" s="40" t="str">
        <f t="shared" si="70"/>
        <v/>
      </c>
      <c r="Q174" s="40" t="str">
        <f t="shared" si="71"/>
        <v/>
      </c>
      <c r="R174" s="6">
        <f t="shared" si="72"/>
        <v>0</v>
      </c>
      <c r="S174" s="6">
        <f>IF(AND(D174&lt;=L$4,P174&lt;&gt;"Y"),IF(N174&lt;VLOOKUP(O174,Runners!A$3:CT$200,S$1,FALSE),2,0),0)</f>
        <v>0</v>
      </c>
      <c r="T174" s="6">
        <f t="shared" si="73"/>
        <v>0</v>
      </c>
      <c r="U174" s="2"/>
      <c r="V174" s="2" t="str">
        <f>IF(O174&lt;&gt;"",VLOOKUP(O174,Runners!CZ$3:DM$200,V$1,FALSE),"")</f>
        <v/>
      </c>
      <c r="W174" s="19" t="str">
        <f t="shared" si="74"/>
        <v/>
      </c>
    </row>
    <row r="175" spans="3:23" x14ac:dyDescent="0.25">
      <c r="C175" s="3">
        <f>IF(A175&lt;&gt;"",VLOOKUP(A175,Runners!A$3:AS$200,C$1,FALSE),0)</f>
        <v>0</v>
      </c>
      <c r="D175" s="6">
        <f t="shared" si="65"/>
        <v>172</v>
      </c>
      <c r="E175" s="2"/>
      <c r="F175" s="2">
        <f t="shared" si="75"/>
        <v>0</v>
      </c>
      <c r="J175" s="1">
        <f t="shared" si="66"/>
        <v>0</v>
      </c>
      <c r="M175" s="8" t="str">
        <f t="shared" si="67"/>
        <v/>
      </c>
      <c r="N175" s="8" t="str">
        <f t="shared" si="68"/>
        <v/>
      </c>
      <c r="O175" s="1" t="str">
        <f t="shared" si="69"/>
        <v/>
      </c>
      <c r="P175" s="40" t="str">
        <f t="shared" si="70"/>
        <v/>
      </c>
      <c r="Q175" s="40" t="str">
        <f t="shared" si="71"/>
        <v/>
      </c>
      <c r="R175" s="6">
        <f t="shared" si="72"/>
        <v>0</v>
      </c>
      <c r="S175" s="6">
        <f>IF(AND(D175&lt;=L$4,P175&lt;&gt;"Y"),IF(N175&lt;VLOOKUP(O175,Runners!A$3:CT$200,S$1,FALSE),2,0),0)</f>
        <v>0</v>
      </c>
      <c r="T175" s="6">
        <f t="shared" si="73"/>
        <v>0</v>
      </c>
      <c r="U175" s="2"/>
      <c r="V175" s="2" t="str">
        <f>IF(O175&lt;&gt;"",VLOOKUP(O175,Runners!CZ$3:DM$200,V$1,FALSE),"")</f>
        <v/>
      </c>
      <c r="W175" s="19" t="str">
        <f t="shared" si="74"/>
        <v/>
      </c>
    </row>
    <row r="176" spans="3:23" x14ac:dyDescent="0.25">
      <c r="C176" s="3">
        <f>IF(A176&lt;&gt;"",VLOOKUP(A176,Runners!A$3:AS$200,C$1,FALSE),0)</f>
        <v>0</v>
      </c>
      <c r="D176" s="6">
        <f t="shared" si="65"/>
        <v>173</v>
      </c>
      <c r="E176" s="2"/>
      <c r="F176" s="2">
        <f t="shared" si="75"/>
        <v>0</v>
      </c>
      <c r="J176" s="1">
        <f t="shared" si="66"/>
        <v>0</v>
      </c>
      <c r="M176" s="8" t="str">
        <f t="shared" si="67"/>
        <v/>
      </c>
      <c r="N176" s="8" t="str">
        <f t="shared" si="68"/>
        <v/>
      </c>
      <c r="O176" s="1" t="str">
        <f t="shared" si="69"/>
        <v/>
      </c>
      <c r="P176" s="40" t="str">
        <f t="shared" si="70"/>
        <v/>
      </c>
      <c r="Q176" s="40" t="str">
        <f t="shared" si="71"/>
        <v/>
      </c>
      <c r="R176" s="6">
        <f t="shared" si="72"/>
        <v>0</v>
      </c>
      <c r="S176" s="6">
        <f>IF(AND(D176&lt;=L$4,P176&lt;&gt;"Y"),IF(N176&lt;VLOOKUP(O176,Runners!A$3:CT$200,S$1,FALSE),2,0),0)</f>
        <v>0</v>
      </c>
      <c r="T176" s="6">
        <f t="shared" si="73"/>
        <v>0</v>
      </c>
      <c r="U176" s="2"/>
      <c r="V176" s="2" t="str">
        <f>IF(O176&lt;&gt;"",VLOOKUP(O176,Runners!CZ$3:DM$200,V$1,FALSE),"")</f>
        <v/>
      </c>
      <c r="W176" s="19" t="str">
        <f t="shared" si="74"/>
        <v/>
      </c>
    </row>
    <row r="177" spans="3:23" x14ac:dyDescent="0.25">
      <c r="C177" s="3">
        <f>IF(A177&lt;&gt;"",VLOOKUP(A177,Runners!A$3:AS$200,C$1,FALSE),0)</f>
        <v>0</v>
      </c>
      <c r="D177" s="6">
        <f t="shared" si="65"/>
        <v>174</v>
      </c>
      <c r="E177" s="2"/>
      <c r="F177" s="2">
        <f t="shared" si="75"/>
        <v>0</v>
      </c>
      <c r="J177" s="1">
        <f t="shared" si="66"/>
        <v>0</v>
      </c>
      <c r="M177" s="8" t="str">
        <f t="shared" si="67"/>
        <v/>
      </c>
      <c r="N177" s="8" t="str">
        <f t="shared" si="68"/>
        <v/>
      </c>
      <c r="O177" s="1" t="str">
        <f t="shared" si="69"/>
        <v/>
      </c>
      <c r="P177" s="40" t="str">
        <f t="shared" si="70"/>
        <v/>
      </c>
      <c r="Q177" s="40" t="str">
        <f t="shared" si="71"/>
        <v/>
      </c>
      <c r="R177" s="6">
        <f t="shared" si="72"/>
        <v>0</v>
      </c>
      <c r="S177" s="6">
        <f>IF(AND(D177&lt;=L$4,P177&lt;&gt;"Y"),IF(N177&lt;VLOOKUP(O177,Runners!A$3:CT$200,S$1,FALSE),2,0),0)</f>
        <v>0</v>
      </c>
      <c r="T177" s="6">
        <f t="shared" si="73"/>
        <v>0</v>
      </c>
      <c r="U177" s="2"/>
      <c r="V177" s="2" t="str">
        <f>IF(O177&lt;&gt;"",VLOOKUP(O177,Runners!CZ$3:DM$200,V$1,FALSE),"")</f>
        <v/>
      </c>
      <c r="W177" s="19" t="str">
        <f t="shared" si="74"/>
        <v/>
      </c>
    </row>
    <row r="178" spans="3:23" x14ac:dyDescent="0.25">
      <c r="C178" s="3">
        <f>IF(A178&lt;&gt;"",VLOOKUP(A178,Runners!A$3:AS$200,C$1,FALSE),0)</f>
        <v>0</v>
      </c>
      <c r="D178" s="6">
        <f t="shared" si="65"/>
        <v>175</v>
      </c>
      <c r="E178" s="2"/>
      <c r="F178" s="2">
        <f t="shared" si="75"/>
        <v>0</v>
      </c>
      <c r="J178" s="1">
        <f t="shared" si="66"/>
        <v>0</v>
      </c>
      <c r="M178" s="8" t="str">
        <f t="shared" si="67"/>
        <v/>
      </c>
      <c r="N178" s="8" t="str">
        <f t="shared" si="68"/>
        <v/>
      </c>
      <c r="O178" s="1" t="str">
        <f t="shared" si="69"/>
        <v/>
      </c>
      <c r="P178" s="40" t="str">
        <f t="shared" si="70"/>
        <v/>
      </c>
      <c r="Q178" s="40" t="str">
        <f t="shared" si="71"/>
        <v/>
      </c>
      <c r="R178" s="6">
        <f t="shared" si="72"/>
        <v>0</v>
      </c>
      <c r="S178" s="6">
        <f>IF(AND(D178&lt;=L$4,P178&lt;&gt;"Y"),IF(N178&lt;VLOOKUP(O178,Runners!A$3:CT$200,S$1,FALSE),2,0),0)</f>
        <v>0</v>
      </c>
      <c r="T178" s="6">
        <f t="shared" si="73"/>
        <v>0</v>
      </c>
      <c r="U178" s="2"/>
      <c r="V178" s="2" t="str">
        <f>IF(O178&lt;&gt;"",VLOOKUP(O178,Runners!CZ$3:DM$200,V$1,FALSE),"")</f>
        <v/>
      </c>
      <c r="W178" s="19" t="str">
        <f t="shared" si="74"/>
        <v/>
      </c>
    </row>
    <row r="179" spans="3:23" x14ac:dyDescent="0.25">
      <c r="C179" s="3">
        <f>IF(A179&lt;&gt;"",VLOOKUP(A179,Runners!A$3:AS$200,C$1,FALSE),0)</f>
        <v>0</v>
      </c>
      <c r="D179" s="6">
        <f t="shared" si="65"/>
        <v>176</v>
      </c>
      <c r="E179" s="2"/>
      <c r="F179" s="2">
        <f t="shared" si="75"/>
        <v>0</v>
      </c>
      <c r="J179" s="1">
        <f t="shared" si="66"/>
        <v>0</v>
      </c>
      <c r="M179" s="8" t="str">
        <f t="shared" si="67"/>
        <v/>
      </c>
      <c r="N179" s="8" t="str">
        <f t="shared" si="68"/>
        <v/>
      </c>
      <c r="O179" s="1" t="str">
        <f t="shared" si="69"/>
        <v/>
      </c>
      <c r="P179" s="40" t="str">
        <f t="shared" si="70"/>
        <v/>
      </c>
      <c r="Q179" s="40" t="str">
        <f t="shared" si="71"/>
        <v/>
      </c>
      <c r="R179" s="6">
        <f t="shared" si="72"/>
        <v>0</v>
      </c>
      <c r="S179" s="6">
        <f>IF(AND(D179&lt;=L$4,P179&lt;&gt;"Y"),IF(N179&lt;VLOOKUP(O179,Runners!A$3:CT$200,S$1,FALSE),2,0),0)</f>
        <v>0</v>
      </c>
      <c r="T179" s="6">
        <f t="shared" si="73"/>
        <v>0</v>
      </c>
      <c r="U179" s="2"/>
      <c r="V179" s="2" t="str">
        <f>IF(O179&lt;&gt;"",VLOOKUP(O179,Runners!CZ$3:DM$200,V$1,FALSE),"")</f>
        <v/>
      </c>
      <c r="W179" s="19" t="str">
        <f t="shared" si="74"/>
        <v/>
      </c>
    </row>
    <row r="180" spans="3:23" x14ac:dyDescent="0.25">
      <c r="C180" s="3">
        <f>IF(A180&lt;&gt;"",VLOOKUP(A180,Runners!A$3:AS$200,C$1,FALSE),0)</f>
        <v>0</v>
      </c>
      <c r="D180" s="6">
        <f t="shared" si="65"/>
        <v>177</v>
      </c>
      <c r="E180" s="2"/>
      <c r="F180" s="2">
        <f t="shared" si="75"/>
        <v>0</v>
      </c>
      <c r="J180" s="1">
        <f t="shared" si="66"/>
        <v>0</v>
      </c>
      <c r="M180" s="8" t="str">
        <f t="shared" si="67"/>
        <v/>
      </c>
      <c r="N180" s="8" t="str">
        <f t="shared" si="68"/>
        <v/>
      </c>
      <c r="O180" s="1" t="str">
        <f t="shared" si="69"/>
        <v/>
      </c>
      <c r="P180" s="40" t="str">
        <f t="shared" si="70"/>
        <v/>
      </c>
      <c r="Q180" s="40" t="str">
        <f t="shared" si="71"/>
        <v/>
      </c>
      <c r="R180" s="6">
        <f t="shared" si="72"/>
        <v>0</v>
      </c>
      <c r="S180" s="6">
        <f>IF(AND(D180&lt;=L$4,P180&lt;&gt;"Y"),IF(N180&lt;VLOOKUP(O180,Runners!A$3:CT$200,S$1,FALSE),2,0),0)</f>
        <v>0</v>
      </c>
      <c r="T180" s="6">
        <f t="shared" si="73"/>
        <v>0</v>
      </c>
      <c r="U180" s="2"/>
      <c r="V180" s="2" t="str">
        <f>IF(O180&lt;&gt;"",VLOOKUP(O180,Runners!CZ$3:DM$200,V$1,FALSE),"")</f>
        <v/>
      </c>
      <c r="W180" s="19" t="str">
        <f t="shared" si="74"/>
        <v/>
      </c>
    </row>
    <row r="181" spans="3:23" x14ac:dyDescent="0.25">
      <c r="C181" s="3">
        <f>IF(A181&lt;&gt;"",VLOOKUP(A181,Runners!A$3:AS$200,C$1,FALSE),0)</f>
        <v>0</v>
      </c>
      <c r="D181" s="6">
        <f t="shared" si="65"/>
        <v>178</v>
      </c>
      <c r="E181" s="2"/>
      <c r="F181" s="2">
        <f t="shared" si="75"/>
        <v>0</v>
      </c>
      <c r="J181" s="1">
        <f t="shared" si="66"/>
        <v>0</v>
      </c>
      <c r="M181" s="8" t="str">
        <f t="shared" si="67"/>
        <v/>
      </c>
      <c r="N181" s="8" t="str">
        <f t="shared" si="68"/>
        <v/>
      </c>
      <c r="O181" s="1" t="str">
        <f t="shared" si="69"/>
        <v/>
      </c>
      <c r="P181" s="40" t="str">
        <f t="shared" si="70"/>
        <v/>
      </c>
      <c r="Q181" s="40" t="str">
        <f t="shared" si="71"/>
        <v/>
      </c>
      <c r="R181" s="6">
        <f t="shared" si="72"/>
        <v>0</v>
      </c>
      <c r="S181" s="6">
        <f>IF(AND(D181&lt;=L$4,P181&lt;&gt;"Y"),IF(N181&lt;VLOOKUP(O181,Runners!A$3:CT$200,S$1,FALSE),2,0),0)</f>
        <v>0</v>
      </c>
      <c r="T181" s="6">
        <f t="shared" si="73"/>
        <v>0</v>
      </c>
      <c r="U181" s="2"/>
      <c r="V181" s="2" t="str">
        <f>IF(O181&lt;&gt;"",VLOOKUP(O181,Runners!CZ$3:DM$200,V$1,FALSE),"")</f>
        <v/>
      </c>
      <c r="W181" s="19" t="str">
        <f t="shared" si="74"/>
        <v/>
      </c>
    </row>
    <row r="182" spans="3:23" x14ac:dyDescent="0.25">
      <c r="C182" s="3">
        <f>IF(A182&lt;&gt;"",VLOOKUP(A182,Runners!A$3:AS$200,C$1,FALSE),0)</f>
        <v>0</v>
      </c>
      <c r="D182" s="6">
        <f t="shared" si="65"/>
        <v>179</v>
      </c>
      <c r="E182" s="2"/>
      <c r="F182" s="2">
        <f t="shared" si="75"/>
        <v>0</v>
      </c>
      <c r="J182" s="1">
        <f t="shared" si="66"/>
        <v>0</v>
      </c>
      <c r="M182" s="8" t="str">
        <f t="shared" si="67"/>
        <v/>
      </c>
      <c r="N182" s="8" t="str">
        <f t="shared" si="68"/>
        <v/>
      </c>
      <c r="O182" s="1" t="str">
        <f t="shared" si="69"/>
        <v/>
      </c>
      <c r="P182" s="40" t="str">
        <f t="shared" si="70"/>
        <v/>
      </c>
      <c r="Q182" s="40" t="str">
        <f t="shared" si="71"/>
        <v/>
      </c>
      <c r="R182" s="6">
        <f t="shared" si="72"/>
        <v>0</v>
      </c>
      <c r="S182" s="6">
        <f>IF(AND(D182&lt;=L$4,P182&lt;&gt;"Y"),IF(N182&lt;VLOOKUP(O182,Runners!A$3:CT$200,S$1,FALSE),2,0),0)</f>
        <v>0</v>
      </c>
      <c r="T182" s="6">
        <f t="shared" si="73"/>
        <v>0</v>
      </c>
      <c r="U182" s="2"/>
      <c r="V182" s="2" t="str">
        <f>IF(O182&lt;&gt;"",VLOOKUP(O182,Runners!CZ$3:DM$200,V$1,FALSE),"")</f>
        <v/>
      </c>
      <c r="W182" s="19" t="str">
        <f t="shared" si="74"/>
        <v/>
      </c>
    </row>
    <row r="183" spans="3:23" x14ac:dyDescent="0.25">
      <c r="C183" s="3">
        <f>IF(A183&lt;&gt;"",VLOOKUP(A183,Runners!A$3:AS$200,C$1,FALSE),0)</f>
        <v>0</v>
      </c>
      <c r="D183" s="6">
        <f t="shared" si="65"/>
        <v>180</v>
      </c>
      <c r="E183" s="2"/>
      <c r="F183" s="2">
        <f t="shared" si="75"/>
        <v>0</v>
      </c>
      <c r="J183" s="1">
        <f t="shared" si="66"/>
        <v>0</v>
      </c>
      <c r="M183" s="8" t="str">
        <f t="shared" si="67"/>
        <v/>
      </c>
      <c r="N183" s="8" t="str">
        <f t="shared" si="68"/>
        <v/>
      </c>
      <c r="O183" s="1" t="str">
        <f t="shared" si="69"/>
        <v/>
      </c>
      <c r="P183" s="40" t="str">
        <f t="shared" si="70"/>
        <v/>
      </c>
      <c r="Q183" s="40" t="str">
        <f t="shared" si="71"/>
        <v/>
      </c>
      <c r="R183" s="6">
        <f t="shared" si="72"/>
        <v>0</v>
      </c>
      <c r="S183" s="6">
        <f>IF(AND(D183&lt;=L$4,P183&lt;&gt;"Y"),IF(N183&lt;VLOOKUP(O183,Runners!A$3:CT$200,S$1,FALSE),2,0),0)</f>
        <v>0</v>
      </c>
      <c r="T183" s="6">
        <f t="shared" si="73"/>
        <v>0</v>
      </c>
      <c r="U183" s="2"/>
      <c r="V183" s="2" t="str">
        <f>IF(O183&lt;&gt;"",VLOOKUP(O183,Runners!CZ$3:DM$200,V$1,FALSE),"")</f>
        <v/>
      </c>
      <c r="W183" s="19" t="str">
        <f t="shared" si="74"/>
        <v/>
      </c>
    </row>
    <row r="184" spans="3:23" x14ac:dyDescent="0.25">
      <c r="C184" s="3">
        <f>IF(A184&lt;&gt;"",VLOOKUP(A184,Runners!A$3:AS$200,C$1,FALSE),0)</f>
        <v>0</v>
      </c>
      <c r="D184" s="6">
        <f t="shared" si="65"/>
        <v>181</v>
      </c>
      <c r="E184" s="2"/>
      <c r="F184" s="2">
        <f t="shared" si="75"/>
        <v>0</v>
      </c>
      <c r="J184" s="1">
        <f t="shared" si="66"/>
        <v>0</v>
      </c>
      <c r="M184" s="8" t="str">
        <f t="shared" si="67"/>
        <v/>
      </c>
      <c r="N184" s="8" t="str">
        <f t="shared" si="68"/>
        <v/>
      </c>
      <c r="O184" s="1" t="str">
        <f t="shared" si="69"/>
        <v/>
      </c>
      <c r="P184" s="40" t="str">
        <f t="shared" si="70"/>
        <v/>
      </c>
      <c r="Q184" s="40" t="str">
        <f t="shared" si="71"/>
        <v/>
      </c>
      <c r="R184" s="6">
        <f t="shared" si="72"/>
        <v>0</v>
      </c>
      <c r="S184" s="6">
        <f>IF(AND(D184&lt;=L$4,P184&lt;&gt;"Y"),IF(N184&lt;VLOOKUP(O184,Runners!A$3:CT$200,S$1,FALSE),2,0),0)</f>
        <v>0</v>
      </c>
      <c r="T184" s="6">
        <f t="shared" si="73"/>
        <v>0</v>
      </c>
      <c r="U184" s="2"/>
      <c r="V184" s="2" t="str">
        <f>IF(O184&lt;&gt;"",VLOOKUP(O184,Runners!CZ$3:DM$200,V$1,FALSE),"")</f>
        <v/>
      </c>
      <c r="W184" s="19" t="str">
        <f t="shared" si="74"/>
        <v/>
      </c>
    </row>
    <row r="185" spans="3:23" x14ac:dyDescent="0.25">
      <c r="C185" s="3">
        <f>IF(A185&lt;&gt;"",VLOOKUP(A185,Runners!A$3:AS$200,C$1,FALSE),0)</f>
        <v>0</v>
      </c>
      <c r="D185" s="6">
        <f t="shared" si="65"/>
        <v>182</v>
      </c>
      <c r="E185" s="2"/>
      <c r="F185" s="2">
        <f t="shared" si="75"/>
        <v>0</v>
      </c>
      <c r="J185" s="1">
        <f t="shared" si="66"/>
        <v>0</v>
      </c>
      <c r="M185" s="8" t="str">
        <f t="shared" si="67"/>
        <v/>
      </c>
      <c r="N185" s="8" t="str">
        <f t="shared" si="68"/>
        <v/>
      </c>
      <c r="O185" s="1" t="str">
        <f t="shared" si="69"/>
        <v/>
      </c>
      <c r="P185" s="40" t="str">
        <f t="shared" si="70"/>
        <v/>
      </c>
      <c r="Q185" s="40" t="str">
        <f t="shared" si="71"/>
        <v/>
      </c>
      <c r="R185" s="6">
        <f t="shared" si="72"/>
        <v>0</v>
      </c>
      <c r="S185" s="6">
        <f>IF(AND(D185&lt;=L$4,P185&lt;&gt;"Y"),IF(N185&lt;VLOOKUP(O185,Runners!A$3:CT$200,S$1,FALSE),2,0),0)</f>
        <v>0</v>
      </c>
      <c r="T185" s="6">
        <f t="shared" si="73"/>
        <v>0</v>
      </c>
      <c r="U185" s="2"/>
      <c r="V185" s="2" t="str">
        <f>IF(O185&lt;&gt;"",VLOOKUP(O185,Runners!CZ$3:DM$200,V$1,FALSE),"")</f>
        <v/>
      </c>
      <c r="W185" s="19" t="str">
        <f t="shared" si="74"/>
        <v/>
      </c>
    </row>
    <row r="186" spans="3:23" x14ac:dyDescent="0.25">
      <c r="C186" s="3">
        <f>IF(A186&lt;&gt;"",VLOOKUP(A186,Runners!A$3:AS$200,C$1,FALSE),0)</f>
        <v>0</v>
      </c>
      <c r="D186" s="6">
        <f t="shared" si="65"/>
        <v>183</v>
      </c>
      <c r="E186" s="2"/>
      <c r="F186" s="2">
        <f t="shared" si="75"/>
        <v>0</v>
      </c>
      <c r="J186" s="1">
        <f t="shared" si="66"/>
        <v>0</v>
      </c>
      <c r="M186" s="8" t="str">
        <f t="shared" si="67"/>
        <v/>
      </c>
      <c r="N186" s="8" t="str">
        <f t="shared" si="68"/>
        <v/>
      </c>
      <c r="O186" s="1" t="str">
        <f t="shared" si="69"/>
        <v/>
      </c>
      <c r="P186" s="40" t="str">
        <f t="shared" si="70"/>
        <v/>
      </c>
      <c r="Q186" s="40" t="str">
        <f t="shared" si="71"/>
        <v/>
      </c>
      <c r="R186" s="6">
        <f t="shared" si="72"/>
        <v>0</v>
      </c>
      <c r="S186" s="6">
        <f>IF(AND(D186&lt;=L$4,P186&lt;&gt;"Y"),IF(N186&lt;VLOOKUP(O186,Runners!A$3:CT$200,S$1,FALSE),2,0),0)</f>
        <v>0</v>
      </c>
      <c r="T186" s="6">
        <f t="shared" si="73"/>
        <v>0</v>
      </c>
      <c r="U186" s="2"/>
      <c r="V186" s="2" t="str">
        <f>IF(O186&lt;&gt;"",VLOOKUP(O186,Runners!CZ$3:DM$200,V$1,FALSE),"")</f>
        <v/>
      </c>
      <c r="W186" s="19" t="str">
        <f t="shared" si="74"/>
        <v/>
      </c>
    </row>
    <row r="187" spans="3:23" x14ac:dyDescent="0.25">
      <c r="C187" s="3">
        <f>IF(A187&lt;&gt;"",VLOOKUP(A187,Runners!A$3:AS$200,C$1,FALSE),0)</f>
        <v>0</v>
      </c>
      <c r="D187" s="6">
        <f t="shared" si="65"/>
        <v>184</v>
      </c>
      <c r="E187" s="2"/>
      <c r="F187" s="2">
        <f t="shared" si="75"/>
        <v>0</v>
      </c>
      <c r="J187" s="1">
        <f t="shared" si="66"/>
        <v>0</v>
      </c>
      <c r="M187" s="8" t="str">
        <f t="shared" si="67"/>
        <v/>
      </c>
      <c r="N187" s="8" t="str">
        <f t="shared" si="68"/>
        <v/>
      </c>
      <c r="O187" s="1" t="str">
        <f t="shared" si="69"/>
        <v/>
      </c>
      <c r="P187" s="40" t="str">
        <f t="shared" si="70"/>
        <v/>
      </c>
      <c r="Q187" s="40" t="str">
        <f t="shared" si="71"/>
        <v/>
      </c>
      <c r="R187" s="6">
        <f t="shared" si="72"/>
        <v>0</v>
      </c>
      <c r="S187" s="6">
        <f>IF(AND(D187&lt;=L$4,P187&lt;&gt;"Y"),IF(N187&lt;VLOOKUP(O187,Runners!A$3:CT$200,S$1,FALSE),2,0),0)</f>
        <v>0</v>
      </c>
      <c r="T187" s="6">
        <f t="shared" si="73"/>
        <v>0</v>
      </c>
      <c r="U187" s="2"/>
      <c r="V187" s="2" t="str">
        <f>IF(O187&lt;&gt;"",VLOOKUP(O187,Runners!CZ$3:DM$200,V$1,FALSE),"")</f>
        <v/>
      </c>
      <c r="W187" s="19" t="str">
        <f t="shared" si="74"/>
        <v/>
      </c>
    </row>
    <row r="188" spans="3:23" x14ac:dyDescent="0.25">
      <c r="C188" s="3">
        <f>IF(A188&lt;&gt;"",VLOOKUP(A188,Runners!A$3:AS$200,C$1,FALSE),0)</f>
        <v>0</v>
      </c>
      <c r="D188" s="6">
        <f t="shared" si="65"/>
        <v>185</v>
      </c>
      <c r="E188" s="2"/>
      <c r="F188" s="2">
        <f t="shared" si="75"/>
        <v>0</v>
      </c>
      <c r="J188" s="1">
        <f t="shared" si="66"/>
        <v>0</v>
      </c>
      <c r="M188" s="8" t="str">
        <f t="shared" si="67"/>
        <v/>
      </c>
      <c r="N188" s="8" t="str">
        <f t="shared" si="68"/>
        <v/>
      </c>
      <c r="O188" s="1" t="str">
        <f t="shared" si="69"/>
        <v/>
      </c>
      <c r="P188" s="40" t="str">
        <f t="shared" si="70"/>
        <v/>
      </c>
      <c r="Q188" s="40" t="str">
        <f t="shared" si="71"/>
        <v/>
      </c>
      <c r="R188" s="6">
        <f t="shared" si="72"/>
        <v>0</v>
      </c>
      <c r="S188" s="6">
        <f>IF(AND(D188&lt;=L$4,P188&lt;&gt;"Y"),IF(N188&lt;VLOOKUP(O188,Runners!A$3:CT$200,S$1,FALSE),2,0),0)</f>
        <v>0</v>
      </c>
      <c r="T188" s="6">
        <f t="shared" si="73"/>
        <v>0</v>
      </c>
      <c r="U188" s="2"/>
      <c r="V188" s="2" t="str">
        <f>IF(O188&lt;&gt;"",VLOOKUP(O188,Runners!CZ$3:DM$200,V$1,FALSE),"")</f>
        <v/>
      </c>
      <c r="W188" s="19" t="str">
        <f t="shared" si="74"/>
        <v/>
      </c>
    </row>
    <row r="189" spans="3:23" x14ac:dyDescent="0.25">
      <c r="C189" s="3">
        <f>IF(A189&lt;&gt;"",VLOOKUP(A189,Runners!A$3:AS$200,C$1,FALSE),0)</f>
        <v>0</v>
      </c>
      <c r="D189" s="6">
        <f t="shared" si="65"/>
        <v>186</v>
      </c>
      <c r="E189" s="2"/>
      <c r="F189" s="2">
        <f t="shared" si="75"/>
        <v>0</v>
      </c>
      <c r="J189" s="1">
        <f t="shared" si="66"/>
        <v>0</v>
      </c>
      <c r="M189" s="8" t="str">
        <f t="shared" si="67"/>
        <v/>
      </c>
      <c r="N189" s="8" t="str">
        <f t="shared" si="68"/>
        <v/>
      </c>
      <c r="O189" s="1" t="str">
        <f t="shared" si="69"/>
        <v/>
      </c>
      <c r="P189" s="40" t="str">
        <f t="shared" si="70"/>
        <v/>
      </c>
      <c r="Q189" s="40" t="str">
        <f t="shared" si="71"/>
        <v/>
      </c>
      <c r="R189" s="6">
        <f t="shared" si="72"/>
        <v>0</v>
      </c>
      <c r="S189" s="6">
        <f>IF(AND(D189&lt;=L$4,P189&lt;&gt;"Y"),IF(N189&lt;VLOOKUP(O189,Runners!A$3:CT$200,S$1,FALSE),2,0),0)</f>
        <v>0</v>
      </c>
      <c r="T189" s="6">
        <f t="shared" si="73"/>
        <v>0</v>
      </c>
      <c r="U189" s="2"/>
      <c r="V189" s="2" t="str">
        <f>IF(O189&lt;&gt;"",VLOOKUP(O189,Runners!CZ$3:DM$200,V$1,FALSE),"")</f>
        <v/>
      </c>
      <c r="W189" s="19" t="str">
        <f t="shared" si="74"/>
        <v/>
      </c>
    </row>
    <row r="190" spans="3:23" x14ac:dyDescent="0.25">
      <c r="C190" s="3">
        <f>IF(A190&lt;&gt;"",VLOOKUP(A190,Runners!A$3:AS$200,C$1,FALSE),0)</f>
        <v>0</v>
      </c>
      <c r="D190" s="6">
        <f t="shared" si="65"/>
        <v>187</v>
      </c>
      <c r="E190" s="2"/>
      <c r="F190" s="2">
        <f t="shared" si="75"/>
        <v>0</v>
      </c>
      <c r="J190" s="1">
        <f t="shared" si="66"/>
        <v>0</v>
      </c>
      <c r="M190" s="8" t="str">
        <f t="shared" si="67"/>
        <v/>
      </c>
      <c r="N190" s="8" t="str">
        <f t="shared" si="68"/>
        <v/>
      </c>
      <c r="O190" s="1" t="str">
        <f t="shared" si="69"/>
        <v/>
      </c>
      <c r="P190" s="40" t="str">
        <f t="shared" si="70"/>
        <v/>
      </c>
      <c r="Q190" s="40" t="str">
        <f t="shared" si="71"/>
        <v/>
      </c>
      <c r="R190" s="6">
        <f t="shared" si="72"/>
        <v>0</v>
      </c>
      <c r="S190" s="6">
        <f>IF(AND(D190&lt;=L$4,P190&lt;&gt;"Y"),IF(N190&lt;VLOOKUP(O190,Runners!A$3:CT$200,S$1,FALSE),2,0),0)</f>
        <v>0</v>
      </c>
      <c r="T190" s="6">
        <f t="shared" si="73"/>
        <v>0</v>
      </c>
      <c r="U190" s="2"/>
      <c r="V190" s="2" t="str">
        <f>IF(O190&lt;&gt;"",VLOOKUP(O190,Runners!CZ$3:DM$200,V$1,FALSE),"")</f>
        <v/>
      </c>
      <c r="W190" s="19" t="str">
        <f t="shared" si="74"/>
        <v/>
      </c>
    </row>
    <row r="191" spans="3:23" x14ac:dyDescent="0.25">
      <c r="C191" s="3">
        <f>IF(A191&lt;&gt;"",VLOOKUP(A191,Runners!A$3:AS$200,C$1,FALSE),0)</f>
        <v>0</v>
      </c>
      <c r="D191" s="6">
        <f t="shared" si="65"/>
        <v>188</v>
      </c>
      <c r="E191" s="2"/>
      <c r="F191" s="2">
        <f t="shared" si="75"/>
        <v>0</v>
      </c>
      <c r="J191" s="1">
        <f t="shared" si="66"/>
        <v>0</v>
      </c>
      <c r="M191" s="8" t="str">
        <f t="shared" si="67"/>
        <v/>
      </c>
      <c r="N191" s="8" t="str">
        <f t="shared" si="68"/>
        <v/>
      </c>
      <c r="O191" s="1" t="str">
        <f t="shared" si="69"/>
        <v/>
      </c>
      <c r="P191" s="40" t="str">
        <f t="shared" si="70"/>
        <v/>
      </c>
      <c r="Q191" s="40" t="str">
        <f t="shared" si="71"/>
        <v/>
      </c>
      <c r="R191" s="6">
        <f t="shared" si="72"/>
        <v>0</v>
      </c>
      <c r="S191" s="6">
        <f>IF(AND(D191&lt;=L$4,P191&lt;&gt;"Y"),IF(N191&lt;VLOOKUP(O191,Runners!A$3:CT$200,S$1,FALSE),2,0),0)</f>
        <v>0</v>
      </c>
      <c r="T191" s="6">
        <f t="shared" si="73"/>
        <v>0</v>
      </c>
      <c r="U191" s="2"/>
      <c r="V191" s="2" t="str">
        <f>IF(O191&lt;&gt;"",VLOOKUP(O191,Runners!CZ$3:DM$200,V$1,FALSE),"")</f>
        <v/>
      </c>
      <c r="W191" s="19" t="str">
        <f t="shared" si="74"/>
        <v/>
      </c>
    </row>
    <row r="192" spans="3:23" x14ac:dyDescent="0.25">
      <c r="C192" s="3">
        <f>IF(A192&lt;&gt;"",VLOOKUP(A192,Runners!A$3:AS$200,C$1,FALSE),0)</f>
        <v>0</v>
      </c>
      <c r="D192" s="6">
        <f t="shared" si="65"/>
        <v>189</v>
      </c>
      <c r="E192" s="2"/>
      <c r="F192" s="2">
        <f t="shared" si="75"/>
        <v>0</v>
      </c>
      <c r="J192" s="1">
        <f t="shared" si="66"/>
        <v>0</v>
      </c>
      <c r="M192" s="8" t="str">
        <f t="shared" si="67"/>
        <v/>
      </c>
      <c r="N192" s="8" t="str">
        <f t="shared" si="68"/>
        <v/>
      </c>
      <c r="O192" s="1" t="str">
        <f t="shared" si="69"/>
        <v/>
      </c>
      <c r="P192" s="40" t="str">
        <f t="shared" si="70"/>
        <v/>
      </c>
      <c r="Q192" s="40" t="str">
        <f t="shared" si="71"/>
        <v/>
      </c>
      <c r="R192" s="6">
        <f t="shared" si="72"/>
        <v>0</v>
      </c>
      <c r="S192" s="6">
        <f>IF(AND(D192&lt;=L$4,P192&lt;&gt;"Y"),IF(N192&lt;VLOOKUP(O192,Runners!A$3:CT$200,S$1,FALSE),2,0),0)</f>
        <v>0</v>
      </c>
      <c r="T192" s="6">
        <f t="shared" si="73"/>
        <v>0</v>
      </c>
      <c r="U192" s="2"/>
      <c r="V192" s="2" t="str">
        <f>IF(O192&lt;&gt;"",VLOOKUP(O192,Runners!CZ$3:DM$200,V$1,FALSE),"")</f>
        <v/>
      </c>
      <c r="W192" s="19" t="str">
        <f t="shared" si="74"/>
        <v/>
      </c>
    </row>
    <row r="193" spans="3:23" x14ac:dyDescent="0.25">
      <c r="C193" s="3">
        <f>IF(A193&lt;&gt;"",VLOOKUP(A193,Runners!A$3:AS$200,C$1,FALSE),0)</f>
        <v>0</v>
      </c>
      <c r="D193" s="6">
        <f t="shared" si="65"/>
        <v>190</v>
      </c>
      <c r="E193" s="2"/>
      <c r="F193" s="2">
        <f t="shared" ref="F193:F197" si="76">IF(E193&gt;0,E193-C193,0)</f>
        <v>0</v>
      </c>
      <c r="J193" s="1">
        <f t="shared" si="66"/>
        <v>0</v>
      </c>
      <c r="M193" s="8" t="str">
        <f t="shared" si="67"/>
        <v/>
      </c>
      <c r="N193" s="8" t="str">
        <f t="shared" si="68"/>
        <v/>
      </c>
      <c r="O193" s="1" t="str">
        <f t="shared" si="69"/>
        <v/>
      </c>
      <c r="P193" s="40" t="str">
        <f t="shared" si="70"/>
        <v/>
      </c>
      <c r="Q193" s="40" t="str">
        <f t="shared" si="71"/>
        <v/>
      </c>
      <c r="R193" s="6">
        <f t="shared" si="72"/>
        <v>0</v>
      </c>
      <c r="S193" s="6">
        <f>IF(AND(D193&lt;=L$4,P193&lt;&gt;"Y"),IF(N193&lt;VLOOKUP(O193,Runners!A$3:CT$200,S$1,FALSE),2,0),0)</f>
        <v>0</v>
      </c>
      <c r="T193" s="6">
        <f t="shared" si="73"/>
        <v>0</v>
      </c>
      <c r="U193" s="2"/>
      <c r="V193" s="2" t="str">
        <f>IF(O193&lt;&gt;"",VLOOKUP(O193,Runners!CZ$3:DM$200,V$1,FALSE),"")</f>
        <v/>
      </c>
      <c r="W193" s="19" t="str">
        <f t="shared" si="74"/>
        <v/>
      </c>
    </row>
    <row r="194" spans="3:23" x14ac:dyDescent="0.25">
      <c r="C194" s="3">
        <f>IF(A194&lt;&gt;"",VLOOKUP(A194,Runners!A$3:AS$200,C$1,FALSE),0)</f>
        <v>0</v>
      </c>
      <c r="D194" s="6">
        <f t="shared" si="65"/>
        <v>191</v>
      </c>
      <c r="E194" s="2"/>
      <c r="F194" s="2">
        <f t="shared" si="76"/>
        <v>0</v>
      </c>
      <c r="J194" s="1">
        <f t="shared" si="66"/>
        <v>0</v>
      </c>
      <c r="M194" s="8" t="str">
        <f t="shared" si="67"/>
        <v/>
      </c>
      <c r="N194" s="8" t="str">
        <f t="shared" si="68"/>
        <v/>
      </c>
      <c r="O194" s="1" t="str">
        <f t="shared" si="69"/>
        <v/>
      </c>
      <c r="P194" s="40" t="str">
        <f t="shared" si="70"/>
        <v/>
      </c>
      <c r="Q194" s="40" t="str">
        <f t="shared" si="71"/>
        <v/>
      </c>
      <c r="R194" s="6">
        <f t="shared" si="72"/>
        <v>0</v>
      </c>
      <c r="S194" s="6">
        <f>IF(AND(D194&lt;=L$4,P194&lt;&gt;"Y"),IF(N194&lt;VLOOKUP(O194,Runners!A$3:CT$200,S$1,FALSE),2,0),0)</f>
        <v>0</v>
      </c>
      <c r="T194" s="6">
        <f t="shared" si="73"/>
        <v>0</v>
      </c>
      <c r="U194" s="2"/>
      <c r="V194" s="2" t="str">
        <f>IF(O194&lt;&gt;"",VLOOKUP(O194,Runners!CZ$3:DM$200,V$1,FALSE),"")</f>
        <v/>
      </c>
      <c r="W194" s="19" t="str">
        <f t="shared" si="74"/>
        <v/>
      </c>
    </row>
    <row r="195" spans="3:23" x14ac:dyDescent="0.25">
      <c r="C195" s="3">
        <f>IF(A195&lt;&gt;"",VLOOKUP(A195,Runners!A$3:AS$200,C$1,FALSE),0)</f>
        <v>0</v>
      </c>
      <c r="D195" s="6">
        <f t="shared" si="65"/>
        <v>192</v>
      </c>
      <c r="E195" s="2"/>
      <c r="F195" s="2">
        <f t="shared" si="76"/>
        <v>0</v>
      </c>
      <c r="J195" s="1">
        <f t="shared" si="66"/>
        <v>0</v>
      </c>
      <c r="M195" s="8" t="str">
        <f t="shared" si="67"/>
        <v/>
      </c>
      <c r="N195" s="8" t="str">
        <f t="shared" si="68"/>
        <v/>
      </c>
      <c r="O195" s="1" t="str">
        <f t="shared" si="69"/>
        <v/>
      </c>
      <c r="P195" s="40" t="str">
        <f t="shared" si="70"/>
        <v/>
      </c>
      <c r="Q195" s="40" t="str">
        <f t="shared" si="71"/>
        <v/>
      </c>
      <c r="R195" s="6">
        <f t="shared" si="72"/>
        <v>0</v>
      </c>
      <c r="S195" s="6">
        <f>IF(AND(D195&lt;=L$4,P195&lt;&gt;"Y"),IF(N195&lt;VLOOKUP(O195,Runners!A$3:CT$200,S$1,FALSE),2,0),0)</f>
        <v>0</v>
      </c>
      <c r="T195" s="6">
        <f t="shared" si="73"/>
        <v>0</v>
      </c>
      <c r="U195" s="2"/>
      <c r="V195" s="2" t="str">
        <f>IF(O195&lt;&gt;"",VLOOKUP(O195,Runners!CZ$3:DM$200,V$1,FALSE),"")</f>
        <v/>
      </c>
      <c r="W195" s="19" t="str">
        <f t="shared" si="74"/>
        <v/>
      </c>
    </row>
    <row r="196" spans="3:23" x14ac:dyDescent="0.25">
      <c r="C196" s="3">
        <f>IF(A196&lt;&gt;"",VLOOKUP(A196,Runners!A$3:AS$200,C$1,FALSE),0)</f>
        <v>0</v>
      </c>
      <c r="D196" s="6">
        <f t="shared" si="65"/>
        <v>193</v>
      </c>
      <c r="E196" s="2"/>
      <c r="F196" s="2">
        <f t="shared" si="76"/>
        <v>0</v>
      </c>
      <c r="J196" s="1">
        <f t="shared" si="66"/>
        <v>0</v>
      </c>
      <c r="M196" s="8" t="str">
        <f t="shared" si="67"/>
        <v/>
      </c>
      <c r="N196" s="8" t="str">
        <f t="shared" si="68"/>
        <v/>
      </c>
      <c r="O196" s="1" t="str">
        <f t="shared" si="69"/>
        <v/>
      </c>
      <c r="P196" s="40" t="str">
        <f t="shared" si="70"/>
        <v/>
      </c>
      <c r="Q196" s="40" t="str">
        <f t="shared" si="71"/>
        <v/>
      </c>
      <c r="R196" s="6">
        <f t="shared" si="72"/>
        <v>0</v>
      </c>
      <c r="S196" s="6">
        <f>IF(AND(D196&lt;=L$4,P196&lt;&gt;"Y"),IF(N196&lt;VLOOKUP(O196,Runners!A$3:CT$200,S$1,FALSE),2,0),0)</f>
        <v>0</v>
      </c>
      <c r="T196" s="6">
        <f t="shared" si="73"/>
        <v>0</v>
      </c>
      <c r="U196" s="2"/>
      <c r="V196" s="2" t="str">
        <f>IF(O196&lt;&gt;"",VLOOKUP(O196,Runners!CZ$3:DM$200,V$1,FALSE),"")</f>
        <v/>
      </c>
      <c r="W196" s="19" t="str">
        <f t="shared" si="74"/>
        <v/>
      </c>
    </row>
    <row r="197" spans="3:23" x14ac:dyDescent="0.25">
      <c r="C197" s="3">
        <f>IF(A197&lt;&gt;"",VLOOKUP(A197,Runners!A$3:AS$200,C$1,FALSE),0)</f>
        <v>0</v>
      </c>
      <c r="D197" s="6">
        <f t="shared" si="65"/>
        <v>194</v>
      </c>
      <c r="E197" s="2"/>
      <c r="F197" s="2">
        <f t="shared" si="76"/>
        <v>0</v>
      </c>
      <c r="J197" s="1">
        <f t="shared" si="66"/>
        <v>0</v>
      </c>
      <c r="M197" s="8" t="str">
        <f t="shared" ref="M197:M200" si="77">IF(D197&lt;=L$4,SMALL(E$4:E$201,D197),"")</f>
        <v/>
      </c>
      <c r="N197" s="8" t="str">
        <f t="shared" ref="N197:N200" si="78">IF(D197&lt;=L$4,VLOOKUP(M197,E$4:F$201,2,FALSE),"")</f>
        <v/>
      </c>
      <c r="O197" s="1" t="str">
        <f t="shared" ref="O197:O200" si="79">IF(D197&lt;=L$4,VLOOKUP(M197,E$4:J$201,6,FALSE),"")</f>
        <v/>
      </c>
      <c r="P197" s="40" t="str">
        <f t="shared" ref="P197:P200" si="80">IF(D197&lt;=L$4,VLOOKUP(O197,A$4:B$201,2,FALSE),"")</f>
        <v/>
      </c>
      <c r="Q197" s="40" t="str">
        <f t="shared" ref="Q197:Q200" si="81">IF(D197&lt;=L$4,IF(P197="Y",Q196,Q196-1),"")</f>
        <v/>
      </c>
      <c r="R197" s="6">
        <f t="shared" ref="R197:R200" si="82">IF(Q197=Q196,0,Q197)</f>
        <v>0</v>
      </c>
      <c r="S197" s="6">
        <f>IF(AND(D197&lt;=L$4,P197&lt;&gt;"Y"),IF(N197&lt;VLOOKUP(O197,Runners!A$3:CT$200,S$1,FALSE),2,0),0)</f>
        <v>0</v>
      </c>
      <c r="T197" s="6">
        <f t="shared" ref="T197:T200" si="83">IF(AND(D197&lt;=L$4,P197&lt;&gt;"Y"),S197+R197,0)</f>
        <v>0</v>
      </c>
      <c r="U197" s="2"/>
      <c r="V197" s="2" t="str">
        <f>IF(O197&lt;&gt;"",VLOOKUP(O197,Runners!CZ$3:DM$200,V$1,FALSE),"")</f>
        <v/>
      </c>
      <c r="W197" s="19" t="str">
        <f t="shared" ref="W197:W200" si="84">IF(O197&lt;&gt;"",(V197-N197)/V197,"")</f>
        <v/>
      </c>
    </row>
    <row r="198" spans="3:23" x14ac:dyDescent="0.25">
      <c r="C198" s="3">
        <f>IF(A198&lt;&gt;"",VLOOKUP(A198,Runners!A$3:AS$200,C$1,FALSE),0)</f>
        <v>0</v>
      </c>
      <c r="D198" s="6">
        <f t="shared" si="65"/>
        <v>195</v>
      </c>
      <c r="E198" s="2"/>
      <c r="F198" s="2">
        <f t="shared" ref="F198:F200" si="85">IF(E198&gt;0,E198-C198,0)</f>
        <v>0</v>
      </c>
      <c r="J198" s="1">
        <f t="shared" ref="J198:J200" si="86">A198</f>
        <v>0</v>
      </c>
      <c r="M198" s="8" t="str">
        <f t="shared" si="77"/>
        <v/>
      </c>
      <c r="N198" s="8" t="str">
        <f t="shared" si="78"/>
        <v/>
      </c>
      <c r="O198" s="1" t="str">
        <f t="shared" si="79"/>
        <v/>
      </c>
      <c r="P198" s="40" t="str">
        <f t="shared" si="80"/>
        <v/>
      </c>
      <c r="Q198" s="40" t="str">
        <f t="shared" si="81"/>
        <v/>
      </c>
      <c r="R198" s="6">
        <f t="shared" si="82"/>
        <v>0</v>
      </c>
      <c r="S198" s="6">
        <f>IF(AND(D198&lt;=L$4,P198&lt;&gt;"Y"),IF(N198&lt;VLOOKUP(O198,Runners!A$3:CT$200,S$1,FALSE),2,0),0)</f>
        <v>0</v>
      </c>
      <c r="T198" s="6">
        <f t="shared" si="83"/>
        <v>0</v>
      </c>
      <c r="U198" s="2"/>
      <c r="V198" s="2" t="str">
        <f>IF(O198&lt;&gt;"",VLOOKUP(O198,Runners!CZ$3:DM$200,V$1,FALSE),"")</f>
        <v/>
      </c>
      <c r="W198" s="19" t="str">
        <f t="shared" si="84"/>
        <v/>
      </c>
    </row>
    <row r="199" spans="3:23" x14ac:dyDescent="0.25">
      <c r="C199" s="3">
        <f>IF(A199&lt;&gt;"",VLOOKUP(A199,Runners!A$3:AS$200,C$1,FALSE),0)</f>
        <v>0</v>
      </c>
      <c r="D199" s="6">
        <f t="shared" si="65"/>
        <v>196</v>
      </c>
      <c r="E199" s="2"/>
      <c r="F199" s="2">
        <f t="shared" si="85"/>
        <v>0</v>
      </c>
      <c r="J199" s="1">
        <f t="shared" si="86"/>
        <v>0</v>
      </c>
      <c r="M199" s="8" t="str">
        <f t="shared" si="77"/>
        <v/>
      </c>
      <c r="N199" s="8" t="str">
        <f t="shared" si="78"/>
        <v/>
      </c>
      <c r="O199" s="1" t="str">
        <f t="shared" si="79"/>
        <v/>
      </c>
      <c r="P199" s="40" t="str">
        <f t="shared" si="80"/>
        <v/>
      </c>
      <c r="Q199" s="40" t="str">
        <f t="shared" si="81"/>
        <v/>
      </c>
      <c r="R199" s="6">
        <f t="shared" si="82"/>
        <v>0</v>
      </c>
      <c r="S199" s="6">
        <f>IF(AND(D199&lt;=L$4,P199&lt;&gt;"Y"),IF(N199&lt;VLOOKUP(O199,Runners!A$3:CT$200,S$1,FALSE),2,0),0)</f>
        <v>0</v>
      </c>
      <c r="T199" s="6">
        <f t="shared" si="83"/>
        <v>0</v>
      </c>
      <c r="U199" s="2"/>
      <c r="V199" s="2" t="str">
        <f>IF(O199&lt;&gt;"",VLOOKUP(O199,Runners!CZ$3:DM$200,V$1,FALSE),"")</f>
        <v/>
      </c>
      <c r="W199" s="19" t="str">
        <f t="shared" si="84"/>
        <v/>
      </c>
    </row>
    <row r="200" spans="3:23" x14ac:dyDescent="0.25">
      <c r="C200" s="3">
        <f>IF(A200&lt;&gt;"",VLOOKUP(A200,Runners!A$3:AS$200,C$1,FALSE),0)</f>
        <v>0</v>
      </c>
      <c r="D200" s="6">
        <f t="shared" si="65"/>
        <v>197</v>
      </c>
      <c r="E200" s="2"/>
      <c r="F200" s="2">
        <f t="shared" si="85"/>
        <v>0</v>
      </c>
      <c r="J200" s="1">
        <f t="shared" si="86"/>
        <v>0</v>
      </c>
      <c r="M200" s="8" t="str">
        <f t="shared" si="77"/>
        <v/>
      </c>
      <c r="N200" s="8" t="str">
        <f t="shared" si="78"/>
        <v/>
      </c>
      <c r="O200" s="1" t="str">
        <f t="shared" si="79"/>
        <v/>
      </c>
      <c r="P200" s="40" t="str">
        <f t="shared" si="80"/>
        <v/>
      </c>
      <c r="Q200" s="40" t="str">
        <f t="shared" si="81"/>
        <v/>
      </c>
      <c r="R200" s="6">
        <f t="shared" si="82"/>
        <v>0</v>
      </c>
      <c r="S200" s="6">
        <f>IF(AND(D200&lt;=L$4,P200&lt;&gt;"Y"),IF(N200&lt;VLOOKUP(O200,Runners!A$3:CT$200,S$1,FALSE),2,0),0)</f>
        <v>0</v>
      </c>
      <c r="T200" s="6">
        <f t="shared" si="83"/>
        <v>0</v>
      </c>
      <c r="U200" s="2"/>
      <c r="V200" s="2" t="str">
        <f>IF(O200&lt;&gt;"",VLOOKUP(O200,Runners!CZ$3:DM$200,V$1,FALSE),"")</f>
        <v/>
      </c>
      <c r="W200" s="19" t="str">
        <f t="shared" si="84"/>
        <v/>
      </c>
    </row>
    <row r="201" spans="3:23" x14ac:dyDescent="0.25">
      <c r="S201" s="6" t="e">
        <f>IF(D201&lt;=L$4,IF(N201&lt;VLOOKUP(O201,Runners!A$3:CT$200,S$1,FALSE),2,0),0)</f>
        <v>#N/A</v>
      </c>
    </row>
  </sheetData>
  <sortState ref="A4:CE130">
    <sortCondition ref="A1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Runners</vt:lpstr>
      <vt:lpstr>Summer Start Times</vt:lpstr>
      <vt:lpstr>Winter Start Times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YTD Scores</vt:lpstr>
      <vt:lpstr>Current Standing</vt:lpstr>
      <vt:lpstr>For printing</vt:lpstr>
      <vt:lpstr>'Current Standing'!Print_Area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Oulton</dc:creator>
  <cp:lastModifiedBy>Greg Oulton</cp:lastModifiedBy>
  <cp:lastPrinted>2019-10-23T20:32:17Z</cp:lastPrinted>
  <dcterms:created xsi:type="dcterms:W3CDTF">2017-03-31T09:30:48Z</dcterms:created>
  <dcterms:modified xsi:type="dcterms:W3CDTF">2020-03-02T16:28:53Z</dcterms:modified>
</cp:coreProperties>
</file>